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Documents\Pharma\PharmD\Paper\"/>
    </mc:Choice>
  </mc:AlternateContent>
  <xr:revisionPtr revIDLastSave="0" documentId="13_ncr:1_{6D9C9E56-AE60-40CB-B6F4-F3560A741636}" xr6:coauthVersionLast="47" xr6:coauthVersionMax="47" xr10:uidLastSave="{00000000-0000-0000-0000-000000000000}"/>
  <bookViews>
    <workbookView xWindow="-108" yWindow="-108" windowWidth="23256" windowHeight="12456" xr2:uid="{9C7E8B83-F6C4-416E-B8E4-60809C48B88F}"/>
  </bookViews>
  <sheets>
    <sheet name="StudiesGeneral" sheetId="3" r:id="rId1"/>
    <sheet name="StudiesDetails" sheetId="1" r:id="rId2"/>
    <sheet name="ProteinExpression" sheetId="2" r:id="rId3"/>
  </sheets>
  <definedNames>
    <definedName name="_xlnm._FilterDatabase" localSheetId="2" hidden="1">ProteinExpression!$A$2:$AA$1870</definedName>
    <definedName name="_xlnm._FilterDatabase" localSheetId="1" hidden="1">StudiesDetails!$A$2:$BF$2693</definedName>
    <definedName name="_xlnm._FilterDatabase" localSheetId="0" hidden="1">StudiesGeneral!$B$2:$G$1233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38" i="2" l="1"/>
  <c r="BF2441" i="1"/>
  <c r="BF2442" i="1"/>
  <c r="BF2443" i="1"/>
  <c r="BF2444" i="1"/>
  <c r="BF2445" i="1"/>
  <c r="BF2446" i="1"/>
  <c r="BF2447" i="1"/>
  <c r="BF2448" i="1"/>
  <c r="BF2449" i="1"/>
  <c r="BF2450" i="1"/>
  <c r="BF2451" i="1"/>
  <c r="BF2452" i="1"/>
  <c r="BF2453" i="1"/>
  <c r="BF2454" i="1"/>
  <c r="BF2455" i="1"/>
  <c r="BF2456" i="1"/>
  <c r="BF2457" i="1"/>
  <c r="BF2458" i="1"/>
  <c r="BF2459" i="1"/>
  <c r="BF2460" i="1"/>
  <c r="BF2461" i="1"/>
  <c r="BF2462" i="1"/>
  <c r="BF2463" i="1"/>
  <c r="BF2464" i="1"/>
  <c r="BF2465" i="1"/>
  <c r="BF2466" i="1"/>
  <c r="BF2467" i="1"/>
  <c r="BF2468" i="1"/>
  <c r="BF2469" i="1"/>
  <c r="BF2470" i="1"/>
  <c r="BF2471" i="1"/>
  <c r="BF2472" i="1"/>
  <c r="BF2473" i="1"/>
  <c r="BF2474" i="1"/>
  <c r="BF2475" i="1"/>
  <c r="BF2476" i="1"/>
  <c r="BF2477" i="1"/>
  <c r="BF2478" i="1"/>
  <c r="BF2479" i="1"/>
  <c r="BF2480" i="1"/>
  <c r="BF2481" i="1"/>
  <c r="BF2482" i="1"/>
  <c r="BF2483" i="1"/>
  <c r="BF2484" i="1"/>
  <c r="BF2485" i="1"/>
  <c r="BF2486" i="1"/>
  <c r="BF2487" i="1"/>
  <c r="BF2488" i="1"/>
  <c r="BF2489" i="1"/>
  <c r="BF2490" i="1"/>
  <c r="BF2491" i="1"/>
  <c r="BF2492" i="1"/>
  <c r="BF2493" i="1"/>
  <c r="BF2494" i="1"/>
  <c r="BF2495" i="1"/>
  <c r="BF2496" i="1"/>
  <c r="BF2497" i="1"/>
  <c r="BF2498" i="1"/>
  <c r="BF2499" i="1"/>
  <c r="BF2500" i="1"/>
  <c r="BF2501" i="1"/>
  <c r="BF2502" i="1"/>
  <c r="BF2503" i="1"/>
  <c r="BF2504" i="1"/>
  <c r="BF2505" i="1"/>
  <c r="BF2506" i="1"/>
  <c r="BF2507" i="1"/>
  <c r="BF2508" i="1"/>
  <c r="BF2509" i="1"/>
  <c r="BF2510" i="1"/>
  <c r="BF2511" i="1"/>
  <c r="BF2512" i="1"/>
  <c r="BF2513" i="1"/>
  <c r="BF2514" i="1"/>
  <c r="BF2515" i="1"/>
  <c r="BF2516" i="1"/>
  <c r="BF2517" i="1"/>
  <c r="BF2518" i="1"/>
  <c r="BF2519" i="1"/>
  <c r="BF2520" i="1"/>
  <c r="BF2521" i="1"/>
  <c r="BF2522" i="1"/>
  <c r="BF2523" i="1"/>
  <c r="BF2524" i="1"/>
  <c r="BF2525" i="1"/>
  <c r="BF2526" i="1"/>
  <c r="BF2527" i="1"/>
  <c r="BF2528" i="1"/>
  <c r="BF2529" i="1"/>
  <c r="BF2530" i="1"/>
  <c r="BF2531" i="1"/>
  <c r="BF2532" i="1"/>
  <c r="BF2533" i="1"/>
  <c r="BF2534" i="1"/>
  <c r="BF2535" i="1"/>
  <c r="BF2536" i="1"/>
  <c r="BF2537" i="1"/>
  <c r="BF2538" i="1"/>
  <c r="BF2539" i="1"/>
  <c r="BF2540" i="1"/>
  <c r="BF2541" i="1"/>
  <c r="BF2542" i="1"/>
  <c r="BF2543" i="1"/>
  <c r="BF2544" i="1"/>
  <c r="BF2545" i="1"/>
  <c r="BF2546" i="1"/>
  <c r="BF2547" i="1"/>
  <c r="BF2548" i="1"/>
  <c r="BF2549" i="1"/>
  <c r="BF2550" i="1"/>
  <c r="BF2551" i="1"/>
  <c r="BF2552" i="1"/>
  <c r="BF2553" i="1"/>
  <c r="BF2554" i="1"/>
  <c r="BF2555" i="1"/>
  <c r="BF2556" i="1"/>
  <c r="BF2557" i="1"/>
  <c r="BF2558" i="1"/>
  <c r="BF2559" i="1"/>
  <c r="BF2560" i="1"/>
  <c r="BF2561" i="1"/>
  <c r="BF2562" i="1"/>
  <c r="BF2563" i="1"/>
  <c r="BF2564" i="1"/>
  <c r="BF2565" i="1"/>
  <c r="BF2566" i="1"/>
  <c r="BF2567" i="1"/>
  <c r="BF2568" i="1"/>
  <c r="BF2569" i="1"/>
  <c r="BF2570" i="1"/>
  <c r="BF2571" i="1"/>
  <c r="BF2572" i="1"/>
  <c r="BF2573" i="1"/>
  <c r="BF2574" i="1"/>
  <c r="BF2575" i="1"/>
  <c r="BF2576" i="1"/>
  <c r="BF2577" i="1"/>
  <c r="BF2578" i="1"/>
  <c r="BF2579" i="1"/>
  <c r="BF2580" i="1"/>
  <c r="BF2581" i="1"/>
  <c r="BF2582" i="1"/>
  <c r="BF2583" i="1"/>
  <c r="BF2584" i="1"/>
  <c r="BF2585" i="1"/>
  <c r="BF2586" i="1"/>
  <c r="BF2587" i="1"/>
  <c r="BF2588" i="1"/>
  <c r="BF2589" i="1"/>
  <c r="BF2590" i="1"/>
  <c r="BF2591" i="1"/>
  <c r="BF2592" i="1"/>
  <c r="BF2593" i="1"/>
  <c r="BF2594" i="1"/>
  <c r="BF2595" i="1"/>
  <c r="BF2596" i="1"/>
  <c r="BF2597" i="1"/>
  <c r="BF2598" i="1"/>
  <c r="BF2599" i="1"/>
  <c r="BF2600" i="1"/>
  <c r="BF2601" i="1"/>
  <c r="BF2602" i="1"/>
  <c r="BF2603" i="1"/>
  <c r="BF2604" i="1"/>
  <c r="BF2605" i="1"/>
  <c r="BF2606" i="1"/>
  <c r="BF2607" i="1"/>
  <c r="BF2608" i="1"/>
  <c r="BF2609" i="1"/>
  <c r="BF2610" i="1"/>
  <c r="BF2611" i="1"/>
  <c r="BF2612" i="1"/>
  <c r="BF2613" i="1"/>
  <c r="BF2614" i="1"/>
  <c r="BF2615" i="1"/>
  <c r="BF2616" i="1"/>
  <c r="BF2617" i="1"/>
  <c r="BF2618" i="1"/>
  <c r="BF2619" i="1"/>
  <c r="BF2620" i="1"/>
  <c r="BF2621" i="1"/>
  <c r="BF2622" i="1"/>
  <c r="BF2623" i="1"/>
  <c r="BF2624" i="1"/>
  <c r="BF2625" i="1"/>
  <c r="BF2626" i="1"/>
  <c r="BF2627" i="1"/>
  <c r="BF2628" i="1"/>
  <c r="BF2629" i="1"/>
  <c r="BF2630" i="1"/>
  <c r="BF2631" i="1"/>
  <c r="BF2632" i="1"/>
  <c r="BF2633" i="1"/>
  <c r="BF2634" i="1"/>
  <c r="BF2635" i="1"/>
  <c r="BF2636" i="1"/>
  <c r="BF2637" i="1"/>
  <c r="BF2638" i="1"/>
  <c r="BF2639" i="1"/>
  <c r="BF2640" i="1"/>
  <c r="BF2641" i="1"/>
  <c r="BF2642" i="1"/>
  <c r="BF2643" i="1"/>
  <c r="BF2644" i="1"/>
  <c r="BF2645" i="1"/>
  <c r="BF2646" i="1"/>
  <c r="BF2647" i="1"/>
  <c r="BF2648" i="1"/>
  <c r="BF2649" i="1"/>
  <c r="BF2650" i="1"/>
  <c r="BF2651" i="1"/>
  <c r="BF2652" i="1"/>
  <c r="BF2653" i="1"/>
  <c r="BF2654" i="1"/>
  <c r="BF2655" i="1"/>
  <c r="BF2656" i="1"/>
  <c r="BF2657" i="1"/>
  <c r="BF2658" i="1"/>
  <c r="BF2659" i="1"/>
  <c r="BF2660" i="1"/>
  <c r="G2341" i="1"/>
  <c r="G2342" i="1"/>
  <c r="G2652" i="1"/>
  <c r="G2653" i="1"/>
  <c r="G2654" i="1"/>
  <c r="G2655" i="1"/>
  <c r="G2656" i="1"/>
  <c r="G2657" i="1"/>
  <c r="G2658" i="1"/>
  <c r="G2659" i="1"/>
  <c r="G2660" i="1"/>
  <c r="G1233" i="3"/>
  <c r="I1865" i="2"/>
  <c r="J1865" i="2"/>
  <c r="I1866" i="2"/>
  <c r="J1866" i="2"/>
  <c r="I1867" i="2"/>
  <c r="J1867" i="2"/>
  <c r="I1868" i="2"/>
  <c r="J1868" i="2"/>
  <c r="I1869" i="2"/>
  <c r="J1869" i="2"/>
  <c r="I1870" i="2"/>
  <c r="J1870" i="2"/>
  <c r="C2655" i="1"/>
  <c r="D2655" i="1"/>
  <c r="E2655" i="1"/>
  <c r="F2655" i="1"/>
  <c r="C2656" i="1"/>
  <c r="D2656" i="1"/>
  <c r="E2656" i="1"/>
  <c r="F2656" i="1"/>
  <c r="C2657" i="1"/>
  <c r="D2657" i="1"/>
  <c r="E2657" i="1"/>
  <c r="F2657" i="1"/>
  <c r="C2658" i="1"/>
  <c r="D2658" i="1"/>
  <c r="E2658" i="1"/>
  <c r="F2658" i="1"/>
  <c r="C2659" i="1"/>
  <c r="D2659" i="1"/>
  <c r="E2659" i="1"/>
  <c r="F2659" i="1"/>
  <c r="C2660" i="1"/>
  <c r="D2660" i="1"/>
  <c r="E2660" i="1"/>
  <c r="F2660" i="1"/>
  <c r="G1230" i="3"/>
  <c r="G1231" i="3"/>
  <c r="G1232" i="3"/>
  <c r="G1227" i="3"/>
  <c r="G1228" i="3"/>
  <c r="G1229" i="3"/>
  <c r="I1864" i="2"/>
  <c r="J1864" i="2"/>
  <c r="C2645" i="1"/>
  <c r="D2645" i="1"/>
  <c r="E2645" i="1"/>
  <c r="F2645" i="1"/>
  <c r="G2645" i="1"/>
  <c r="I1835" i="2"/>
  <c r="J1835" i="2"/>
  <c r="I1836" i="2"/>
  <c r="J1836" i="2"/>
  <c r="I1837" i="2"/>
  <c r="J1837" i="2"/>
  <c r="I1838" i="2"/>
  <c r="J1838" i="2"/>
  <c r="I1839" i="2"/>
  <c r="J1839" i="2"/>
  <c r="I1840" i="2"/>
  <c r="J1840" i="2"/>
  <c r="I1841" i="2"/>
  <c r="J1841" i="2"/>
  <c r="I1842" i="2"/>
  <c r="J1842" i="2"/>
  <c r="I1843" i="2"/>
  <c r="J1843" i="2"/>
  <c r="I1844" i="2"/>
  <c r="J1844" i="2"/>
  <c r="I1845" i="2"/>
  <c r="J1845" i="2"/>
  <c r="I1846" i="2"/>
  <c r="J1846" i="2"/>
  <c r="I1847" i="2"/>
  <c r="J1847" i="2"/>
  <c r="I1848" i="2"/>
  <c r="J1848" i="2"/>
  <c r="I1849" i="2"/>
  <c r="J1849" i="2"/>
  <c r="I1850" i="2"/>
  <c r="J1850" i="2"/>
  <c r="I1851" i="2"/>
  <c r="J1851" i="2"/>
  <c r="I1852" i="2"/>
  <c r="J1852" i="2"/>
  <c r="I1853" i="2"/>
  <c r="J1853" i="2"/>
  <c r="I1854" i="2"/>
  <c r="J1854" i="2"/>
  <c r="I1855" i="2"/>
  <c r="J1855" i="2"/>
  <c r="I1856" i="2"/>
  <c r="J1856" i="2"/>
  <c r="I1857" i="2"/>
  <c r="J1857" i="2"/>
  <c r="I1858" i="2"/>
  <c r="J1858" i="2"/>
  <c r="I1859" i="2"/>
  <c r="J1859" i="2"/>
  <c r="I1860" i="2"/>
  <c r="J1860" i="2"/>
  <c r="I1861" i="2"/>
  <c r="J1861" i="2"/>
  <c r="I1862" i="2"/>
  <c r="J1862" i="2"/>
  <c r="I1863" i="2"/>
  <c r="J1863" i="2"/>
  <c r="C2635" i="1"/>
  <c r="D2635" i="1"/>
  <c r="E2635" i="1"/>
  <c r="F2635" i="1"/>
  <c r="G2635" i="1"/>
  <c r="C2636" i="1"/>
  <c r="D2636" i="1"/>
  <c r="E2636" i="1"/>
  <c r="F2636" i="1"/>
  <c r="G2636" i="1"/>
  <c r="C2637" i="1"/>
  <c r="D2637" i="1"/>
  <c r="E2637" i="1"/>
  <c r="F2637" i="1"/>
  <c r="G2637" i="1"/>
  <c r="C2638" i="1"/>
  <c r="D2638" i="1"/>
  <c r="E2638" i="1"/>
  <c r="F2638" i="1"/>
  <c r="G2638" i="1"/>
  <c r="C2639" i="1"/>
  <c r="D2639" i="1"/>
  <c r="E2639" i="1"/>
  <c r="F2639" i="1"/>
  <c r="G2639" i="1"/>
  <c r="C2640" i="1"/>
  <c r="D2640" i="1"/>
  <c r="E2640" i="1"/>
  <c r="F2640" i="1"/>
  <c r="G2640" i="1"/>
  <c r="C2641" i="1"/>
  <c r="D2641" i="1"/>
  <c r="E2641" i="1"/>
  <c r="F2641" i="1"/>
  <c r="G2641" i="1"/>
  <c r="C2642" i="1"/>
  <c r="D2642" i="1"/>
  <c r="E2642" i="1"/>
  <c r="F2642" i="1"/>
  <c r="G2642" i="1"/>
  <c r="C2643" i="1"/>
  <c r="D2643" i="1"/>
  <c r="E2643" i="1"/>
  <c r="F2643" i="1"/>
  <c r="G2643" i="1"/>
  <c r="C2644" i="1"/>
  <c r="D2644" i="1"/>
  <c r="E2644" i="1"/>
  <c r="F2644" i="1"/>
  <c r="G2644" i="1"/>
  <c r="C2646" i="1"/>
  <c r="D2646" i="1"/>
  <c r="E2646" i="1"/>
  <c r="F2646" i="1"/>
  <c r="G2646" i="1"/>
  <c r="C2647" i="1"/>
  <c r="D2647" i="1"/>
  <c r="E2647" i="1"/>
  <c r="F2647" i="1"/>
  <c r="G2647" i="1"/>
  <c r="C2648" i="1"/>
  <c r="D2648" i="1"/>
  <c r="E2648" i="1"/>
  <c r="F2648" i="1"/>
  <c r="G2648" i="1"/>
  <c r="C2649" i="1"/>
  <c r="D2649" i="1"/>
  <c r="E2649" i="1"/>
  <c r="F2649" i="1"/>
  <c r="G2649" i="1"/>
  <c r="C2650" i="1"/>
  <c r="D2650" i="1"/>
  <c r="E2650" i="1"/>
  <c r="F2650" i="1"/>
  <c r="G2650" i="1"/>
  <c r="C2651" i="1"/>
  <c r="D2651" i="1"/>
  <c r="E2651" i="1"/>
  <c r="F2651" i="1"/>
  <c r="G2651" i="1"/>
  <c r="C2652" i="1"/>
  <c r="D2652" i="1"/>
  <c r="E2652" i="1"/>
  <c r="F2652" i="1"/>
  <c r="C2653" i="1"/>
  <c r="D2653" i="1"/>
  <c r="E2653" i="1"/>
  <c r="F2653" i="1"/>
  <c r="C2654" i="1"/>
  <c r="D2654" i="1"/>
  <c r="E2654" i="1"/>
  <c r="F2654" i="1"/>
  <c r="C2626" i="1"/>
  <c r="D2626" i="1"/>
  <c r="E2626" i="1"/>
  <c r="F2626" i="1"/>
  <c r="G2626" i="1"/>
  <c r="C2627" i="1"/>
  <c r="D2627" i="1"/>
  <c r="E2627" i="1"/>
  <c r="F2627" i="1"/>
  <c r="G2627" i="1"/>
  <c r="C2628" i="1"/>
  <c r="D2628" i="1"/>
  <c r="E2628" i="1"/>
  <c r="F2628" i="1"/>
  <c r="G2628" i="1"/>
  <c r="C2629" i="1"/>
  <c r="D2629" i="1"/>
  <c r="E2629" i="1"/>
  <c r="F2629" i="1"/>
  <c r="G2629" i="1"/>
  <c r="C2630" i="1"/>
  <c r="D2630" i="1"/>
  <c r="E2630" i="1"/>
  <c r="F2630" i="1"/>
  <c r="G2630" i="1"/>
  <c r="C2631" i="1"/>
  <c r="D2631" i="1"/>
  <c r="E2631" i="1"/>
  <c r="F2631" i="1"/>
  <c r="G2631" i="1"/>
  <c r="C2632" i="1"/>
  <c r="D2632" i="1"/>
  <c r="E2632" i="1"/>
  <c r="F2632" i="1"/>
  <c r="G2632" i="1"/>
  <c r="C2633" i="1"/>
  <c r="D2633" i="1"/>
  <c r="E2633" i="1"/>
  <c r="F2633" i="1"/>
  <c r="G2633" i="1"/>
  <c r="C2634" i="1"/>
  <c r="D2634" i="1"/>
  <c r="E2634" i="1"/>
  <c r="F2634" i="1"/>
  <c r="G2634" i="1"/>
  <c r="C2625" i="1"/>
  <c r="D2625" i="1"/>
  <c r="E2625" i="1"/>
  <c r="F2625" i="1"/>
  <c r="G2625" i="1"/>
  <c r="G1224" i="3"/>
  <c r="G1225" i="3"/>
  <c r="G1226" i="3"/>
  <c r="I1833" i="2"/>
  <c r="J1833" i="2"/>
  <c r="I1834" i="2"/>
  <c r="J1834" i="2"/>
  <c r="C2624" i="1"/>
  <c r="D2624" i="1"/>
  <c r="E2624" i="1"/>
  <c r="F2624" i="1"/>
  <c r="G2624" i="1"/>
  <c r="C2623" i="1"/>
  <c r="D2623" i="1"/>
  <c r="E2623" i="1"/>
  <c r="F2623" i="1"/>
  <c r="G2623" i="1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F1864" i="2" l="1"/>
  <c r="F1862" i="2"/>
  <c r="F1870" i="2"/>
  <c r="F1863" i="2"/>
  <c r="F1867" i="2"/>
  <c r="D1842" i="2"/>
  <c r="C1839" i="2"/>
  <c r="F1843" i="2"/>
  <c r="D1840" i="2"/>
  <c r="F1838" i="2"/>
  <c r="F1834" i="2"/>
  <c r="B1835" i="2"/>
  <c r="D1843" i="2"/>
  <c r="F1841" i="2"/>
  <c r="C1840" i="2"/>
  <c r="E1835" i="2"/>
  <c r="D1864" i="2"/>
  <c r="E1834" i="2"/>
  <c r="F1844" i="2"/>
  <c r="D1835" i="2"/>
  <c r="B1842" i="2"/>
  <c r="F1860" i="2"/>
  <c r="D1834" i="2"/>
  <c r="E1844" i="2"/>
  <c r="D1833" i="2"/>
  <c r="B1844" i="2"/>
  <c r="F1840" i="2"/>
  <c r="C1833" i="2"/>
  <c r="C1842" i="2"/>
  <c r="C1835" i="2"/>
  <c r="D1862" i="2"/>
  <c r="F1833" i="2"/>
  <c r="C1834" i="2"/>
  <c r="D1844" i="2"/>
  <c r="F1842" i="2"/>
  <c r="C1841" i="2"/>
  <c r="E1839" i="2"/>
  <c r="B1838" i="2"/>
  <c r="D1836" i="2"/>
  <c r="D1863" i="2"/>
  <c r="E1861" i="2"/>
  <c r="B1860" i="2"/>
  <c r="D1858" i="2"/>
  <c r="F1856" i="2"/>
  <c r="C1854" i="2"/>
  <c r="E1852" i="2"/>
  <c r="B1851" i="2"/>
  <c r="D1849" i="2"/>
  <c r="F1847" i="2"/>
  <c r="C1846" i="2"/>
  <c r="C1869" i="2"/>
  <c r="D1867" i="2"/>
  <c r="D1865" i="2"/>
  <c r="E1840" i="2"/>
  <c r="B1833" i="2"/>
  <c r="E1843" i="2"/>
  <c r="C1837" i="2"/>
  <c r="E1833" i="2"/>
  <c r="B1834" i="2"/>
  <c r="F1835" i="2"/>
  <c r="C1844" i="2"/>
  <c r="E1842" i="2"/>
  <c r="B1841" i="2"/>
  <c r="D1839" i="2"/>
  <c r="F1837" i="2"/>
  <c r="C1836" i="2"/>
  <c r="C1863" i="2"/>
  <c r="D1861" i="2"/>
  <c r="F1859" i="2"/>
  <c r="C1858" i="2"/>
  <c r="E1856" i="2"/>
  <c r="B1854" i="2"/>
  <c r="D1852" i="2"/>
  <c r="F1850" i="2"/>
  <c r="C1849" i="2"/>
  <c r="E1847" i="2"/>
  <c r="B1846" i="2"/>
  <c r="F1855" i="2"/>
  <c r="B1869" i="2"/>
  <c r="C1867" i="2"/>
  <c r="C1865" i="2"/>
  <c r="F1869" i="2"/>
  <c r="E1837" i="2"/>
  <c r="B1836" i="2"/>
  <c r="B1863" i="2"/>
  <c r="C1861" i="2"/>
  <c r="E1859" i="2"/>
  <c r="B1858" i="2"/>
  <c r="D1856" i="2"/>
  <c r="F1853" i="2"/>
  <c r="C1852" i="2"/>
  <c r="E1850" i="2"/>
  <c r="B1849" i="2"/>
  <c r="D1847" i="2"/>
  <c r="F1845" i="2"/>
  <c r="E1855" i="2"/>
  <c r="E1870" i="2"/>
  <c r="E1868" i="2"/>
  <c r="B1867" i="2"/>
  <c r="B1865" i="2"/>
  <c r="F1868" i="2"/>
  <c r="B1839" i="2"/>
  <c r="D1837" i="2"/>
  <c r="E1864" i="2"/>
  <c r="E1862" i="2"/>
  <c r="B1861" i="2"/>
  <c r="D1859" i="2"/>
  <c r="F1857" i="2"/>
  <c r="C1856" i="2"/>
  <c r="E1853" i="2"/>
  <c r="B1852" i="2"/>
  <c r="D1850" i="2"/>
  <c r="F1848" i="2"/>
  <c r="C1847" i="2"/>
  <c r="E1845" i="2"/>
  <c r="D1855" i="2"/>
  <c r="D1870" i="2"/>
  <c r="D1868" i="2"/>
  <c r="E1866" i="2"/>
  <c r="C1859" i="2"/>
  <c r="E1857" i="2"/>
  <c r="B1856" i="2"/>
  <c r="D1853" i="2"/>
  <c r="F1851" i="2"/>
  <c r="C1850" i="2"/>
  <c r="E1848" i="2"/>
  <c r="B1847" i="2"/>
  <c r="D1845" i="2"/>
  <c r="C1855" i="2"/>
  <c r="C1870" i="2"/>
  <c r="C1868" i="2"/>
  <c r="D1866" i="2"/>
  <c r="F1866" i="2"/>
  <c r="E1838" i="2"/>
  <c r="B1837" i="2"/>
  <c r="C1864" i="2"/>
  <c r="C1862" i="2"/>
  <c r="E1860" i="2"/>
  <c r="B1859" i="2"/>
  <c r="D1857" i="2"/>
  <c r="F1854" i="2"/>
  <c r="C1853" i="2"/>
  <c r="E1851" i="2"/>
  <c r="B1850" i="2"/>
  <c r="D1848" i="2"/>
  <c r="F1846" i="2"/>
  <c r="C1845" i="2"/>
  <c r="B1855" i="2"/>
  <c r="B1870" i="2"/>
  <c r="B1868" i="2"/>
  <c r="C1866" i="2"/>
  <c r="F1865" i="2"/>
  <c r="C1843" i="2"/>
  <c r="E1841" i="2"/>
  <c r="B1840" i="2"/>
  <c r="D1838" i="2"/>
  <c r="F1836" i="2"/>
  <c r="B1864" i="2"/>
  <c r="B1862" i="2"/>
  <c r="D1860" i="2"/>
  <c r="F1858" i="2"/>
  <c r="C1857" i="2"/>
  <c r="E1854" i="2"/>
  <c r="B1853" i="2"/>
  <c r="D1851" i="2"/>
  <c r="F1849" i="2"/>
  <c r="C1848" i="2"/>
  <c r="E1846" i="2"/>
  <c r="B1845" i="2"/>
  <c r="E1869" i="2"/>
  <c r="B1866" i="2"/>
  <c r="B1843" i="2"/>
  <c r="D1841" i="2"/>
  <c r="F1839" i="2"/>
  <c r="C1838" i="2"/>
  <c r="E1836" i="2"/>
  <c r="E1863" i="2"/>
  <c r="F1861" i="2"/>
  <c r="C1860" i="2"/>
  <c r="E1858" i="2"/>
  <c r="B1857" i="2"/>
  <c r="D1854" i="2"/>
  <c r="F1852" i="2"/>
  <c r="C1851" i="2"/>
  <c r="E1849" i="2"/>
  <c r="B1848" i="2"/>
  <c r="D1846" i="2"/>
  <c r="D1869" i="2"/>
  <c r="E1867" i="2"/>
  <c r="E1865" i="2"/>
  <c r="G1203" i="3"/>
  <c r="I1560" i="2"/>
  <c r="J1560" i="2"/>
  <c r="I1561" i="2"/>
  <c r="J1561" i="2"/>
  <c r="I1562" i="2"/>
  <c r="J1562" i="2"/>
  <c r="I1563" i="2"/>
  <c r="J1563" i="2"/>
  <c r="I1564" i="2"/>
  <c r="J1564" i="2"/>
  <c r="I1565" i="2"/>
  <c r="J1565" i="2"/>
  <c r="I1566" i="2"/>
  <c r="J1566" i="2"/>
  <c r="I1567" i="2"/>
  <c r="J1567" i="2"/>
  <c r="I1568" i="2"/>
  <c r="J1568" i="2"/>
  <c r="I1569" i="2"/>
  <c r="J1569" i="2"/>
  <c r="I1570" i="2"/>
  <c r="J1570" i="2"/>
  <c r="I1571" i="2"/>
  <c r="J1571" i="2"/>
  <c r="I1572" i="2"/>
  <c r="J1572" i="2"/>
  <c r="I1573" i="2"/>
  <c r="J1573" i="2"/>
  <c r="I1574" i="2"/>
  <c r="J1574" i="2"/>
  <c r="I1575" i="2"/>
  <c r="J1575" i="2"/>
  <c r="I1576" i="2"/>
  <c r="J1576" i="2"/>
  <c r="I1577" i="2"/>
  <c r="J1577" i="2"/>
  <c r="I1578" i="2"/>
  <c r="J1578" i="2"/>
  <c r="I1579" i="2"/>
  <c r="J1579" i="2"/>
  <c r="I1580" i="2"/>
  <c r="J1580" i="2"/>
  <c r="I1581" i="2"/>
  <c r="J1581" i="2"/>
  <c r="I1582" i="2"/>
  <c r="J1582" i="2"/>
  <c r="I1583" i="2"/>
  <c r="J1583" i="2"/>
  <c r="I1584" i="2"/>
  <c r="J1584" i="2"/>
  <c r="I1585" i="2"/>
  <c r="J1585" i="2"/>
  <c r="I1586" i="2"/>
  <c r="J1586" i="2"/>
  <c r="I1587" i="2"/>
  <c r="J1587" i="2"/>
  <c r="I1588" i="2"/>
  <c r="J1588" i="2"/>
  <c r="I1589" i="2"/>
  <c r="J1589" i="2"/>
  <c r="I1590" i="2"/>
  <c r="J1590" i="2"/>
  <c r="I1591" i="2"/>
  <c r="J1591" i="2"/>
  <c r="I1592" i="2"/>
  <c r="J1592" i="2"/>
  <c r="I1593" i="2"/>
  <c r="J1593" i="2"/>
  <c r="I1594" i="2"/>
  <c r="J1594" i="2"/>
  <c r="I1595" i="2"/>
  <c r="J1595" i="2"/>
  <c r="I1596" i="2"/>
  <c r="J1596" i="2"/>
  <c r="I1597" i="2"/>
  <c r="J1597" i="2"/>
  <c r="I1598" i="2"/>
  <c r="J1598" i="2"/>
  <c r="I1599" i="2"/>
  <c r="J1599" i="2"/>
  <c r="I1600" i="2"/>
  <c r="J1600" i="2"/>
  <c r="I1601" i="2"/>
  <c r="J1601" i="2"/>
  <c r="I1602" i="2"/>
  <c r="J1602" i="2"/>
  <c r="I1603" i="2"/>
  <c r="J1603" i="2"/>
  <c r="I1604" i="2"/>
  <c r="J1604" i="2"/>
  <c r="I1605" i="2"/>
  <c r="J1605" i="2"/>
  <c r="I1606" i="2"/>
  <c r="J1606" i="2"/>
  <c r="I1607" i="2"/>
  <c r="J1607" i="2"/>
  <c r="I1608" i="2"/>
  <c r="J1608" i="2"/>
  <c r="I1609" i="2"/>
  <c r="J1609" i="2"/>
  <c r="I1610" i="2"/>
  <c r="J1610" i="2"/>
  <c r="I1611" i="2"/>
  <c r="J1611" i="2"/>
  <c r="I1612" i="2"/>
  <c r="J1612" i="2"/>
  <c r="I1613" i="2"/>
  <c r="J1613" i="2"/>
  <c r="I1614" i="2"/>
  <c r="J1614" i="2"/>
  <c r="I1615" i="2"/>
  <c r="J1615" i="2"/>
  <c r="I1616" i="2"/>
  <c r="J1616" i="2"/>
  <c r="I1617" i="2"/>
  <c r="J1617" i="2"/>
  <c r="I1618" i="2"/>
  <c r="J1618" i="2"/>
  <c r="I1619" i="2"/>
  <c r="J1619" i="2"/>
  <c r="I1620" i="2"/>
  <c r="J1620" i="2"/>
  <c r="I1621" i="2"/>
  <c r="J1621" i="2"/>
  <c r="I1622" i="2"/>
  <c r="J1622" i="2"/>
  <c r="I1623" i="2"/>
  <c r="J1623" i="2"/>
  <c r="I1624" i="2"/>
  <c r="J1624" i="2"/>
  <c r="I1625" i="2"/>
  <c r="J1625" i="2"/>
  <c r="I1626" i="2"/>
  <c r="J1626" i="2"/>
  <c r="I1627" i="2"/>
  <c r="J1627" i="2"/>
  <c r="I1628" i="2"/>
  <c r="J1628" i="2"/>
  <c r="I1629" i="2"/>
  <c r="J1629" i="2"/>
  <c r="I1630" i="2"/>
  <c r="J1630" i="2"/>
  <c r="I1631" i="2"/>
  <c r="J1631" i="2"/>
  <c r="I1632" i="2"/>
  <c r="J1632" i="2"/>
  <c r="I1633" i="2"/>
  <c r="J1633" i="2"/>
  <c r="I1634" i="2"/>
  <c r="J1634" i="2"/>
  <c r="I1635" i="2"/>
  <c r="J1635" i="2"/>
  <c r="I1636" i="2"/>
  <c r="J1636" i="2"/>
  <c r="I1637" i="2"/>
  <c r="J1637" i="2"/>
  <c r="I1638" i="2"/>
  <c r="J1638" i="2"/>
  <c r="I1639" i="2"/>
  <c r="J1639" i="2"/>
  <c r="I1640" i="2"/>
  <c r="J1640" i="2"/>
  <c r="I1641" i="2"/>
  <c r="J1641" i="2"/>
  <c r="I1642" i="2"/>
  <c r="J1642" i="2"/>
  <c r="I1643" i="2"/>
  <c r="J1643" i="2"/>
  <c r="I1644" i="2"/>
  <c r="J1644" i="2"/>
  <c r="I1645" i="2"/>
  <c r="J1645" i="2"/>
  <c r="I1646" i="2"/>
  <c r="J1646" i="2"/>
  <c r="I1647" i="2"/>
  <c r="J1647" i="2"/>
  <c r="I1648" i="2"/>
  <c r="J1648" i="2"/>
  <c r="I1649" i="2"/>
  <c r="J1649" i="2"/>
  <c r="I1650" i="2"/>
  <c r="J1650" i="2"/>
  <c r="I1651" i="2"/>
  <c r="J1651" i="2"/>
  <c r="I1652" i="2"/>
  <c r="J1652" i="2"/>
  <c r="I1653" i="2"/>
  <c r="J1653" i="2"/>
  <c r="I1654" i="2"/>
  <c r="J1654" i="2"/>
  <c r="I1655" i="2"/>
  <c r="J1655" i="2"/>
  <c r="I1656" i="2"/>
  <c r="J1656" i="2"/>
  <c r="I1657" i="2"/>
  <c r="J1657" i="2"/>
  <c r="I1658" i="2"/>
  <c r="J1658" i="2"/>
  <c r="I1659" i="2"/>
  <c r="J1659" i="2"/>
  <c r="I1660" i="2"/>
  <c r="J1660" i="2"/>
  <c r="I1661" i="2"/>
  <c r="J1661" i="2"/>
  <c r="I1662" i="2"/>
  <c r="J1662" i="2"/>
  <c r="I1663" i="2"/>
  <c r="J1663" i="2"/>
  <c r="I1664" i="2"/>
  <c r="J1664" i="2"/>
  <c r="I1665" i="2"/>
  <c r="J1665" i="2"/>
  <c r="I1666" i="2"/>
  <c r="J1666" i="2"/>
  <c r="I1667" i="2"/>
  <c r="J1667" i="2"/>
  <c r="I1668" i="2"/>
  <c r="J1668" i="2"/>
  <c r="I1669" i="2"/>
  <c r="J1669" i="2"/>
  <c r="I1670" i="2"/>
  <c r="J1670" i="2"/>
  <c r="I1671" i="2"/>
  <c r="J1671" i="2"/>
  <c r="I1672" i="2"/>
  <c r="J1672" i="2"/>
  <c r="I1673" i="2"/>
  <c r="J1673" i="2"/>
  <c r="I1674" i="2"/>
  <c r="J1674" i="2"/>
  <c r="I1675" i="2"/>
  <c r="J1675" i="2"/>
  <c r="I1676" i="2"/>
  <c r="J1676" i="2"/>
  <c r="I1677" i="2"/>
  <c r="J1677" i="2"/>
  <c r="I1678" i="2"/>
  <c r="J1678" i="2"/>
  <c r="I1679" i="2"/>
  <c r="J1679" i="2"/>
  <c r="I1680" i="2"/>
  <c r="J1680" i="2"/>
  <c r="I1681" i="2"/>
  <c r="J1681" i="2"/>
  <c r="I1682" i="2"/>
  <c r="J1682" i="2"/>
  <c r="I1683" i="2"/>
  <c r="J1683" i="2"/>
  <c r="I1684" i="2"/>
  <c r="J1684" i="2"/>
  <c r="I1685" i="2"/>
  <c r="J1685" i="2"/>
  <c r="I1686" i="2"/>
  <c r="J1686" i="2"/>
  <c r="I1687" i="2"/>
  <c r="J1687" i="2"/>
  <c r="I1688" i="2"/>
  <c r="J1688" i="2"/>
  <c r="I1689" i="2"/>
  <c r="J1689" i="2"/>
  <c r="I1690" i="2"/>
  <c r="J1690" i="2"/>
  <c r="I1691" i="2"/>
  <c r="J1691" i="2"/>
  <c r="I1692" i="2"/>
  <c r="J1692" i="2"/>
  <c r="I1693" i="2"/>
  <c r="J1693" i="2"/>
  <c r="I1694" i="2"/>
  <c r="J1694" i="2"/>
  <c r="I1695" i="2"/>
  <c r="J1695" i="2"/>
  <c r="I1696" i="2"/>
  <c r="J1696" i="2"/>
  <c r="I1697" i="2"/>
  <c r="J1697" i="2"/>
  <c r="I1698" i="2"/>
  <c r="J1698" i="2"/>
  <c r="I1699" i="2"/>
  <c r="J1699" i="2"/>
  <c r="I1700" i="2"/>
  <c r="J1700" i="2"/>
  <c r="I1701" i="2"/>
  <c r="J1701" i="2"/>
  <c r="I1702" i="2"/>
  <c r="J1702" i="2"/>
  <c r="I1703" i="2"/>
  <c r="J1703" i="2"/>
  <c r="I1704" i="2"/>
  <c r="J1704" i="2"/>
  <c r="I1705" i="2"/>
  <c r="J1705" i="2"/>
  <c r="I1706" i="2"/>
  <c r="J1706" i="2"/>
  <c r="I1707" i="2"/>
  <c r="J1707" i="2"/>
  <c r="I1708" i="2"/>
  <c r="J1708" i="2"/>
  <c r="I1709" i="2"/>
  <c r="J1709" i="2"/>
  <c r="I1710" i="2"/>
  <c r="J1710" i="2"/>
  <c r="I1711" i="2"/>
  <c r="J1711" i="2"/>
  <c r="I1712" i="2"/>
  <c r="J1712" i="2"/>
  <c r="I1713" i="2"/>
  <c r="J1713" i="2"/>
  <c r="I1714" i="2"/>
  <c r="J1714" i="2"/>
  <c r="I1715" i="2"/>
  <c r="J1715" i="2"/>
  <c r="I1716" i="2"/>
  <c r="J1716" i="2"/>
  <c r="I1717" i="2"/>
  <c r="J1717" i="2"/>
  <c r="I1718" i="2"/>
  <c r="J1718" i="2"/>
  <c r="I1719" i="2"/>
  <c r="J1719" i="2"/>
  <c r="I1720" i="2"/>
  <c r="J1720" i="2"/>
  <c r="I1721" i="2"/>
  <c r="J1721" i="2"/>
  <c r="I1722" i="2"/>
  <c r="J1722" i="2"/>
  <c r="I1723" i="2"/>
  <c r="J1723" i="2"/>
  <c r="I1724" i="2"/>
  <c r="J1724" i="2"/>
  <c r="I1725" i="2"/>
  <c r="J1725" i="2"/>
  <c r="I1726" i="2"/>
  <c r="J1726" i="2"/>
  <c r="I1727" i="2"/>
  <c r="J1727" i="2"/>
  <c r="I1728" i="2"/>
  <c r="J1728" i="2"/>
  <c r="I1729" i="2"/>
  <c r="J1729" i="2"/>
  <c r="I1730" i="2"/>
  <c r="J1730" i="2"/>
  <c r="I1731" i="2"/>
  <c r="J1731" i="2"/>
  <c r="I1732" i="2"/>
  <c r="J1732" i="2"/>
  <c r="I1733" i="2"/>
  <c r="J1733" i="2"/>
  <c r="I1734" i="2"/>
  <c r="J1734" i="2"/>
  <c r="I1735" i="2"/>
  <c r="J1735" i="2"/>
  <c r="I1736" i="2"/>
  <c r="J1736" i="2"/>
  <c r="I1737" i="2"/>
  <c r="J1737" i="2"/>
  <c r="I1738" i="2"/>
  <c r="J1738" i="2"/>
  <c r="I1739" i="2"/>
  <c r="J1739" i="2"/>
  <c r="I1740" i="2"/>
  <c r="J1740" i="2"/>
  <c r="I1741" i="2"/>
  <c r="J1741" i="2"/>
  <c r="I1742" i="2"/>
  <c r="J1742" i="2"/>
  <c r="I1743" i="2"/>
  <c r="J1743" i="2"/>
  <c r="I1744" i="2"/>
  <c r="J1744" i="2"/>
  <c r="I1745" i="2"/>
  <c r="J1745" i="2"/>
  <c r="I1746" i="2"/>
  <c r="J1746" i="2"/>
  <c r="I1747" i="2"/>
  <c r="J1747" i="2"/>
  <c r="I1748" i="2"/>
  <c r="J1748" i="2"/>
  <c r="I1749" i="2"/>
  <c r="J1749" i="2"/>
  <c r="I1750" i="2"/>
  <c r="J1750" i="2"/>
  <c r="I1751" i="2"/>
  <c r="J1751" i="2"/>
  <c r="I1752" i="2"/>
  <c r="J1752" i="2"/>
  <c r="I1753" i="2"/>
  <c r="J1753" i="2"/>
  <c r="I1754" i="2"/>
  <c r="J1754" i="2"/>
  <c r="I1755" i="2"/>
  <c r="J1755" i="2"/>
  <c r="I1756" i="2"/>
  <c r="J1756" i="2"/>
  <c r="I1757" i="2"/>
  <c r="J1757" i="2"/>
  <c r="I1758" i="2"/>
  <c r="J1758" i="2"/>
  <c r="I1759" i="2"/>
  <c r="J1759" i="2"/>
  <c r="I1760" i="2"/>
  <c r="J1760" i="2"/>
  <c r="I1761" i="2"/>
  <c r="J1761" i="2"/>
  <c r="I1762" i="2"/>
  <c r="J1762" i="2"/>
  <c r="I1763" i="2"/>
  <c r="J1763" i="2"/>
  <c r="I1764" i="2"/>
  <c r="J1764" i="2"/>
  <c r="I1765" i="2"/>
  <c r="J1765" i="2"/>
  <c r="I1766" i="2"/>
  <c r="J1766" i="2"/>
  <c r="I1767" i="2"/>
  <c r="J1767" i="2"/>
  <c r="I1768" i="2"/>
  <c r="J1768" i="2"/>
  <c r="I1769" i="2"/>
  <c r="J1769" i="2"/>
  <c r="I1770" i="2"/>
  <c r="J1770" i="2"/>
  <c r="I1771" i="2"/>
  <c r="J1771" i="2"/>
  <c r="I1772" i="2"/>
  <c r="J1772" i="2"/>
  <c r="I1773" i="2"/>
  <c r="J1773" i="2"/>
  <c r="I1774" i="2"/>
  <c r="J1774" i="2"/>
  <c r="I1775" i="2"/>
  <c r="J1775" i="2"/>
  <c r="I1776" i="2"/>
  <c r="J1776" i="2"/>
  <c r="I1777" i="2"/>
  <c r="J1777" i="2"/>
  <c r="I1778" i="2"/>
  <c r="J1778" i="2"/>
  <c r="I1779" i="2"/>
  <c r="J1779" i="2"/>
  <c r="I1780" i="2"/>
  <c r="J1780" i="2"/>
  <c r="I1781" i="2"/>
  <c r="J1781" i="2"/>
  <c r="I1782" i="2"/>
  <c r="J1782" i="2"/>
  <c r="I1783" i="2"/>
  <c r="J1783" i="2"/>
  <c r="I1784" i="2"/>
  <c r="J1784" i="2"/>
  <c r="I1785" i="2"/>
  <c r="J1785" i="2"/>
  <c r="I1786" i="2"/>
  <c r="J1786" i="2"/>
  <c r="I1787" i="2"/>
  <c r="J1787" i="2"/>
  <c r="I1788" i="2"/>
  <c r="J1788" i="2"/>
  <c r="I1789" i="2"/>
  <c r="J1789" i="2"/>
  <c r="I1790" i="2"/>
  <c r="J1790" i="2"/>
  <c r="I1791" i="2"/>
  <c r="J1791" i="2"/>
  <c r="I1792" i="2"/>
  <c r="J1792" i="2"/>
  <c r="I1793" i="2"/>
  <c r="J1793" i="2"/>
  <c r="I1794" i="2"/>
  <c r="J1794" i="2"/>
  <c r="I1795" i="2"/>
  <c r="J1795" i="2"/>
  <c r="I1796" i="2"/>
  <c r="J1796" i="2"/>
  <c r="I1797" i="2"/>
  <c r="J1797" i="2"/>
  <c r="I1798" i="2"/>
  <c r="J1798" i="2"/>
  <c r="I1799" i="2"/>
  <c r="J1799" i="2"/>
  <c r="I1800" i="2"/>
  <c r="J1800" i="2"/>
  <c r="I1801" i="2"/>
  <c r="J1801" i="2"/>
  <c r="I1802" i="2"/>
  <c r="J1802" i="2"/>
  <c r="I1803" i="2"/>
  <c r="J1803" i="2"/>
  <c r="I1804" i="2"/>
  <c r="J1804" i="2"/>
  <c r="I1805" i="2"/>
  <c r="J1805" i="2"/>
  <c r="I1806" i="2"/>
  <c r="J1806" i="2"/>
  <c r="I1807" i="2"/>
  <c r="J1807" i="2"/>
  <c r="I1808" i="2"/>
  <c r="J1808" i="2"/>
  <c r="I1809" i="2"/>
  <c r="J1809" i="2"/>
  <c r="I1810" i="2"/>
  <c r="J1810" i="2"/>
  <c r="I1811" i="2"/>
  <c r="J1811" i="2"/>
  <c r="I1812" i="2"/>
  <c r="J1812" i="2"/>
  <c r="I1813" i="2"/>
  <c r="J1813" i="2"/>
  <c r="I1814" i="2"/>
  <c r="J1814" i="2"/>
  <c r="I1815" i="2"/>
  <c r="J1815" i="2"/>
  <c r="I1816" i="2"/>
  <c r="J1816" i="2"/>
  <c r="I1817" i="2"/>
  <c r="J1817" i="2"/>
  <c r="I1818" i="2"/>
  <c r="J1818" i="2"/>
  <c r="I1819" i="2"/>
  <c r="J1819" i="2"/>
  <c r="I1820" i="2"/>
  <c r="J1820" i="2"/>
  <c r="I1821" i="2"/>
  <c r="J1821" i="2"/>
  <c r="I1822" i="2"/>
  <c r="J1822" i="2"/>
  <c r="I1823" i="2"/>
  <c r="J1823" i="2"/>
  <c r="I1824" i="2"/>
  <c r="J1824" i="2"/>
  <c r="I1825" i="2"/>
  <c r="J1825" i="2"/>
  <c r="I1826" i="2"/>
  <c r="J1826" i="2"/>
  <c r="I1827" i="2"/>
  <c r="J1827" i="2"/>
  <c r="I1828" i="2"/>
  <c r="J1828" i="2"/>
  <c r="I1829" i="2"/>
  <c r="J1829" i="2"/>
  <c r="I1830" i="2"/>
  <c r="J1830" i="2"/>
  <c r="I1831" i="2"/>
  <c r="J1831" i="2"/>
  <c r="I1832" i="2"/>
  <c r="J1832" i="2"/>
  <c r="C2441" i="1"/>
  <c r="D2441" i="1"/>
  <c r="E2441" i="1"/>
  <c r="F2441" i="1"/>
  <c r="G2441" i="1"/>
  <c r="C2442" i="1"/>
  <c r="D2442" i="1"/>
  <c r="E2442" i="1"/>
  <c r="F2442" i="1"/>
  <c r="G2442" i="1"/>
  <c r="C2443" i="1"/>
  <c r="D2443" i="1"/>
  <c r="E2443" i="1"/>
  <c r="F2443" i="1"/>
  <c r="G2443" i="1"/>
  <c r="C2444" i="1"/>
  <c r="D2444" i="1"/>
  <c r="E2444" i="1"/>
  <c r="F2444" i="1"/>
  <c r="G2444" i="1"/>
  <c r="C2445" i="1"/>
  <c r="D2445" i="1"/>
  <c r="E2445" i="1"/>
  <c r="F2445" i="1"/>
  <c r="G2445" i="1"/>
  <c r="C2446" i="1"/>
  <c r="D2446" i="1"/>
  <c r="E2446" i="1"/>
  <c r="F2446" i="1"/>
  <c r="G2446" i="1"/>
  <c r="C2447" i="1"/>
  <c r="D2447" i="1"/>
  <c r="E2447" i="1"/>
  <c r="F2447" i="1"/>
  <c r="G2447" i="1"/>
  <c r="C2448" i="1"/>
  <c r="D2448" i="1"/>
  <c r="E2448" i="1"/>
  <c r="F2448" i="1"/>
  <c r="G2448" i="1"/>
  <c r="C2449" i="1"/>
  <c r="D2449" i="1"/>
  <c r="E2449" i="1"/>
  <c r="F2449" i="1"/>
  <c r="G2449" i="1"/>
  <c r="C2450" i="1"/>
  <c r="D2450" i="1"/>
  <c r="E2450" i="1"/>
  <c r="F2450" i="1"/>
  <c r="G2450" i="1"/>
  <c r="C2451" i="1"/>
  <c r="D2451" i="1"/>
  <c r="E2451" i="1"/>
  <c r="F2451" i="1"/>
  <c r="G2451" i="1"/>
  <c r="C2452" i="1"/>
  <c r="D2452" i="1"/>
  <c r="E2452" i="1"/>
  <c r="F2452" i="1"/>
  <c r="G2452" i="1"/>
  <c r="C2453" i="1"/>
  <c r="D2453" i="1"/>
  <c r="E2453" i="1"/>
  <c r="F2453" i="1"/>
  <c r="G2453" i="1"/>
  <c r="C2454" i="1"/>
  <c r="D2454" i="1"/>
  <c r="E2454" i="1"/>
  <c r="F2454" i="1"/>
  <c r="G2454" i="1"/>
  <c r="C2455" i="1"/>
  <c r="D2455" i="1"/>
  <c r="E2455" i="1"/>
  <c r="F2455" i="1"/>
  <c r="G2455" i="1"/>
  <c r="C2456" i="1"/>
  <c r="D2456" i="1"/>
  <c r="E2456" i="1"/>
  <c r="F2456" i="1"/>
  <c r="G2456" i="1"/>
  <c r="C2457" i="1"/>
  <c r="D2457" i="1"/>
  <c r="E2457" i="1"/>
  <c r="F2457" i="1"/>
  <c r="G2457" i="1"/>
  <c r="C2458" i="1"/>
  <c r="D2458" i="1"/>
  <c r="E2458" i="1"/>
  <c r="F2458" i="1"/>
  <c r="G2458" i="1"/>
  <c r="C2459" i="1"/>
  <c r="D2459" i="1"/>
  <c r="E2459" i="1"/>
  <c r="F2459" i="1"/>
  <c r="G2459" i="1"/>
  <c r="C2460" i="1"/>
  <c r="D2460" i="1"/>
  <c r="E2460" i="1"/>
  <c r="F2460" i="1"/>
  <c r="G2460" i="1"/>
  <c r="C2461" i="1"/>
  <c r="D2461" i="1"/>
  <c r="E2461" i="1"/>
  <c r="F2461" i="1"/>
  <c r="G2461" i="1"/>
  <c r="C2462" i="1"/>
  <c r="D2462" i="1"/>
  <c r="E2462" i="1"/>
  <c r="F2462" i="1"/>
  <c r="G2462" i="1"/>
  <c r="C2463" i="1"/>
  <c r="D2463" i="1"/>
  <c r="E2463" i="1"/>
  <c r="F2463" i="1"/>
  <c r="G2463" i="1"/>
  <c r="C2464" i="1"/>
  <c r="D2464" i="1"/>
  <c r="E2464" i="1"/>
  <c r="F2464" i="1"/>
  <c r="G2464" i="1"/>
  <c r="C2465" i="1"/>
  <c r="D2465" i="1"/>
  <c r="E2465" i="1"/>
  <c r="F2465" i="1"/>
  <c r="G2465" i="1"/>
  <c r="C2466" i="1"/>
  <c r="D2466" i="1"/>
  <c r="E2466" i="1"/>
  <c r="F2466" i="1"/>
  <c r="G2466" i="1"/>
  <c r="C2467" i="1"/>
  <c r="D2467" i="1"/>
  <c r="E2467" i="1"/>
  <c r="F2467" i="1"/>
  <c r="G2467" i="1"/>
  <c r="C2468" i="1"/>
  <c r="D2468" i="1"/>
  <c r="E2468" i="1"/>
  <c r="F2468" i="1"/>
  <c r="G2468" i="1"/>
  <c r="C2469" i="1"/>
  <c r="D2469" i="1"/>
  <c r="E2469" i="1"/>
  <c r="F2469" i="1"/>
  <c r="G2469" i="1"/>
  <c r="C2470" i="1"/>
  <c r="D2470" i="1"/>
  <c r="E2470" i="1"/>
  <c r="F2470" i="1"/>
  <c r="G2470" i="1"/>
  <c r="C2471" i="1"/>
  <c r="D2471" i="1"/>
  <c r="E2471" i="1"/>
  <c r="F2471" i="1"/>
  <c r="G2471" i="1"/>
  <c r="C2472" i="1"/>
  <c r="D2472" i="1"/>
  <c r="E2472" i="1"/>
  <c r="F2472" i="1"/>
  <c r="G2472" i="1"/>
  <c r="C2473" i="1"/>
  <c r="D2473" i="1"/>
  <c r="E2473" i="1"/>
  <c r="F2473" i="1"/>
  <c r="G2473" i="1"/>
  <c r="C2474" i="1"/>
  <c r="D2474" i="1"/>
  <c r="E2474" i="1"/>
  <c r="F2474" i="1"/>
  <c r="G2474" i="1"/>
  <c r="C2475" i="1"/>
  <c r="D2475" i="1"/>
  <c r="E2475" i="1"/>
  <c r="F2475" i="1"/>
  <c r="G2475" i="1"/>
  <c r="C2476" i="1"/>
  <c r="D2476" i="1"/>
  <c r="E2476" i="1"/>
  <c r="F2476" i="1"/>
  <c r="G2476" i="1"/>
  <c r="C2477" i="1"/>
  <c r="D2477" i="1"/>
  <c r="E2477" i="1"/>
  <c r="F2477" i="1"/>
  <c r="G2477" i="1"/>
  <c r="C2478" i="1"/>
  <c r="D2478" i="1"/>
  <c r="E2478" i="1"/>
  <c r="F2478" i="1"/>
  <c r="G2478" i="1"/>
  <c r="C2479" i="1"/>
  <c r="D2479" i="1"/>
  <c r="E2479" i="1"/>
  <c r="F2479" i="1"/>
  <c r="G2479" i="1"/>
  <c r="C2480" i="1"/>
  <c r="D2480" i="1"/>
  <c r="E2480" i="1"/>
  <c r="F2480" i="1"/>
  <c r="G2480" i="1"/>
  <c r="C2481" i="1"/>
  <c r="D2481" i="1"/>
  <c r="E2481" i="1"/>
  <c r="F2481" i="1"/>
  <c r="G2481" i="1"/>
  <c r="C2482" i="1"/>
  <c r="D2482" i="1"/>
  <c r="E2482" i="1"/>
  <c r="F2482" i="1"/>
  <c r="G2482" i="1"/>
  <c r="C2483" i="1"/>
  <c r="D2483" i="1"/>
  <c r="E2483" i="1"/>
  <c r="F2483" i="1"/>
  <c r="G2483" i="1"/>
  <c r="C2484" i="1"/>
  <c r="D2484" i="1"/>
  <c r="E2484" i="1"/>
  <c r="F2484" i="1"/>
  <c r="G2484" i="1"/>
  <c r="C2485" i="1"/>
  <c r="D2485" i="1"/>
  <c r="E2485" i="1"/>
  <c r="F2485" i="1"/>
  <c r="G2485" i="1"/>
  <c r="C2486" i="1"/>
  <c r="D2486" i="1"/>
  <c r="E2486" i="1"/>
  <c r="F2486" i="1"/>
  <c r="G2486" i="1"/>
  <c r="C2487" i="1"/>
  <c r="D2487" i="1"/>
  <c r="E2487" i="1"/>
  <c r="F2487" i="1"/>
  <c r="G2487" i="1"/>
  <c r="C2488" i="1"/>
  <c r="D2488" i="1"/>
  <c r="E2488" i="1"/>
  <c r="F2488" i="1"/>
  <c r="G2488" i="1"/>
  <c r="C2489" i="1"/>
  <c r="D2489" i="1"/>
  <c r="E2489" i="1"/>
  <c r="F2489" i="1"/>
  <c r="G2489" i="1"/>
  <c r="C2490" i="1"/>
  <c r="D2490" i="1"/>
  <c r="E2490" i="1"/>
  <c r="F2490" i="1"/>
  <c r="G2490" i="1"/>
  <c r="C2491" i="1"/>
  <c r="D2491" i="1"/>
  <c r="E2491" i="1"/>
  <c r="F2491" i="1"/>
  <c r="G2491" i="1"/>
  <c r="C2492" i="1"/>
  <c r="D2492" i="1"/>
  <c r="E2492" i="1"/>
  <c r="F2492" i="1"/>
  <c r="G2492" i="1"/>
  <c r="C2493" i="1"/>
  <c r="D2493" i="1"/>
  <c r="E2493" i="1"/>
  <c r="F2493" i="1"/>
  <c r="G2493" i="1"/>
  <c r="C2494" i="1"/>
  <c r="D2494" i="1"/>
  <c r="E2494" i="1"/>
  <c r="F2494" i="1"/>
  <c r="G2494" i="1"/>
  <c r="C2495" i="1"/>
  <c r="D2495" i="1"/>
  <c r="E2495" i="1"/>
  <c r="F2495" i="1"/>
  <c r="G2495" i="1"/>
  <c r="C2496" i="1"/>
  <c r="D2496" i="1"/>
  <c r="E2496" i="1"/>
  <c r="F2496" i="1"/>
  <c r="G2496" i="1"/>
  <c r="C2497" i="1"/>
  <c r="D2497" i="1"/>
  <c r="E2497" i="1"/>
  <c r="F2497" i="1"/>
  <c r="G2497" i="1"/>
  <c r="C2498" i="1"/>
  <c r="D2498" i="1"/>
  <c r="E2498" i="1"/>
  <c r="F2498" i="1"/>
  <c r="G2498" i="1"/>
  <c r="C2499" i="1"/>
  <c r="D2499" i="1"/>
  <c r="E2499" i="1"/>
  <c r="F2499" i="1"/>
  <c r="G2499" i="1"/>
  <c r="C2500" i="1"/>
  <c r="D2500" i="1"/>
  <c r="E2500" i="1"/>
  <c r="F2500" i="1"/>
  <c r="G2500" i="1"/>
  <c r="C2501" i="1"/>
  <c r="D2501" i="1"/>
  <c r="E2501" i="1"/>
  <c r="F2501" i="1"/>
  <c r="G2501" i="1"/>
  <c r="C2502" i="1"/>
  <c r="D2502" i="1"/>
  <c r="E2502" i="1"/>
  <c r="F2502" i="1"/>
  <c r="G2502" i="1"/>
  <c r="C2503" i="1"/>
  <c r="D2503" i="1"/>
  <c r="E2503" i="1"/>
  <c r="F2503" i="1"/>
  <c r="G2503" i="1"/>
  <c r="C2504" i="1"/>
  <c r="D2504" i="1"/>
  <c r="E2504" i="1"/>
  <c r="F2504" i="1"/>
  <c r="G2504" i="1"/>
  <c r="C2505" i="1"/>
  <c r="D2505" i="1"/>
  <c r="E2505" i="1"/>
  <c r="F2505" i="1"/>
  <c r="G2505" i="1"/>
  <c r="C2506" i="1"/>
  <c r="D2506" i="1"/>
  <c r="E2506" i="1"/>
  <c r="F2506" i="1"/>
  <c r="G2506" i="1"/>
  <c r="C2507" i="1"/>
  <c r="D2507" i="1"/>
  <c r="E2507" i="1"/>
  <c r="F2507" i="1"/>
  <c r="G2507" i="1"/>
  <c r="C2508" i="1"/>
  <c r="D2508" i="1"/>
  <c r="E2508" i="1"/>
  <c r="F2508" i="1"/>
  <c r="G2508" i="1"/>
  <c r="C2509" i="1"/>
  <c r="D2509" i="1"/>
  <c r="E2509" i="1"/>
  <c r="F2509" i="1"/>
  <c r="G2509" i="1"/>
  <c r="C2510" i="1"/>
  <c r="D2510" i="1"/>
  <c r="E2510" i="1"/>
  <c r="F2510" i="1"/>
  <c r="G2510" i="1"/>
  <c r="C2511" i="1"/>
  <c r="D2511" i="1"/>
  <c r="E2511" i="1"/>
  <c r="F2511" i="1"/>
  <c r="G2511" i="1"/>
  <c r="C2512" i="1"/>
  <c r="D2512" i="1"/>
  <c r="E2512" i="1"/>
  <c r="F2512" i="1"/>
  <c r="G2512" i="1"/>
  <c r="C2513" i="1"/>
  <c r="D2513" i="1"/>
  <c r="E2513" i="1"/>
  <c r="F2513" i="1"/>
  <c r="G2513" i="1"/>
  <c r="C2514" i="1"/>
  <c r="D2514" i="1"/>
  <c r="E2514" i="1"/>
  <c r="F2514" i="1"/>
  <c r="G2514" i="1"/>
  <c r="C2515" i="1"/>
  <c r="D2515" i="1"/>
  <c r="E2515" i="1"/>
  <c r="F2515" i="1"/>
  <c r="G2515" i="1"/>
  <c r="C2516" i="1"/>
  <c r="D2516" i="1"/>
  <c r="E2516" i="1"/>
  <c r="F2516" i="1"/>
  <c r="G2516" i="1"/>
  <c r="C2517" i="1"/>
  <c r="D2517" i="1"/>
  <c r="E2517" i="1"/>
  <c r="F2517" i="1"/>
  <c r="G2517" i="1"/>
  <c r="C2518" i="1"/>
  <c r="D2518" i="1"/>
  <c r="E2518" i="1"/>
  <c r="F2518" i="1"/>
  <c r="G2518" i="1"/>
  <c r="C2519" i="1"/>
  <c r="D2519" i="1"/>
  <c r="E2519" i="1"/>
  <c r="F2519" i="1"/>
  <c r="G2519" i="1"/>
  <c r="C2520" i="1"/>
  <c r="D2520" i="1"/>
  <c r="E2520" i="1"/>
  <c r="F2520" i="1"/>
  <c r="G2520" i="1"/>
  <c r="C2521" i="1"/>
  <c r="D2521" i="1"/>
  <c r="E2521" i="1"/>
  <c r="F2521" i="1"/>
  <c r="G2521" i="1"/>
  <c r="C2522" i="1"/>
  <c r="D2522" i="1"/>
  <c r="E2522" i="1"/>
  <c r="F2522" i="1"/>
  <c r="G2522" i="1"/>
  <c r="C2523" i="1"/>
  <c r="D2523" i="1"/>
  <c r="E2523" i="1"/>
  <c r="F2523" i="1"/>
  <c r="G2523" i="1"/>
  <c r="C2524" i="1"/>
  <c r="D2524" i="1"/>
  <c r="E2524" i="1"/>
  <c r="F2524" i="1"/>
  <c r="G2524" i="1"/>
  <c r="C2525" i="1"/>
  <c r="D2525" i="1"/>
  <c r="E2525" i="1"/>
  <c r="F2525" i="1"/>
  <c r="G2525" i="1"/>
  <c r="C2526" i="1"/>
  <c r="D2526" i="1"/>
  <c r="E2526" i="1"/>
  <c r="F2526" i="1"/>
  <c r="G2526" i="1"/>
  <c r="C2527" i="1"/>
  <c r="D2527" i="1"/>
  <c r="E2527" i="1"/>
  <c r="F2527" i="1"/>
  <c r="G2527" i="1"/>
  <c r="C2528" i="1"/>
  <c r="D2528" i="1"/>
  <c r="E2528" i="1"/>
  <c r="F2528" i="1"/>
  <c r="G2528" i="1"/>
  <c r="C2529" i="1"/>
  <c r="D2529" i="1"/>
  <c r="E2529" i="1"/>
  <c r="F2529" i="1"/>
  <c r="G2529" i="1"/>
  <c r="C2530" i="1"/>
  <c r="D2530" i="1"/>
  <c r="E2530" i="1"/>
  <c r="F2530" i="1"/>
  <c r="G2530" i="1"/>
  <c r="C2531" i="1"/>
  <c r="D2531" i="1"/>
  <c r="E2531" i="1"/>
  <c r="F2531" i="1"/>
  <c r="G2531" i="1"/>
  <c r="C2532" i="1"/>
  <c r="D2532" i="1"/>
  <c r="E2532" i="1"/>
  <c r="F2532" i="1"/>
  <c r="G2532" i="1"/>
  <c r="C2533" i="1"/>
  <c r="D2533" i="1"/>
  <c r="E2533" i="1"/>
  <c r="F2533" i="1"/>
  <c r="G2533" i="1"/>
  <c r="C2534" i="1"/>
  <c r="D2534" i="1"/>
  <c r="E2534" i="1"/>
  <c r="F2534" i="1"/>
  <c r="G2534" i="1"/>
  <c r="C2535" i="1"/>
  <c r="D2535" i="1"/>
  <c r="E2535" i="1"/>
  <c r="F2535" i="1"/>
  <c r="G2535" i="1"/>
  <c r="C2536" i="1"/>
  <c r="D2536" i="1"/>
  <c r="E2536" i="1"/>
  <c r="F2536" i="1"/>
  <c r="G2536" i="1"/>
  <c r="C2537" i="1"/>
  <c r="D2537" i="1"/>
  <c r="E2537" i="1"/>
  <c r="F2537" i="1"/>
  <c r="G2537" i="1"/>
  <c r="C2538" i="1"/>
  <c r="D2538" i="1"/>
  <c r="E2538" i="1"/>
  <c r="F2538" i="1"/>
  <c r="G2538" i="1"/>
  <c r="C2539" i="1"/>
  <c r="D2539" i="1"/>
  <c r="E2539" i="1"/>
  <c r="F2539" i="1"/>
  <c r="G2539" i="1"/>
  <c r="C2540" i="1"/>
  <c r="D2540" i="1"/>
  <c r="E2540" i="1"/>
  <c r="F2540" i="1"/>
  <c r="G2540" i="1"/>
  <c r="C2541" i="1"/>
  <c r="D2541" i="1"/>
  <c r="E2541" i="1"/>
  <c r="F2541" i="1"/>
  <c r="G2541" i="1"/>
  <c r="C2542" i="1"/>
  <c r="D2542" i="1"/>
  <c r="E2542" i="1"/>
  <c r="F2542" i="1"/>
  <c r="G2542" i="1"/>
  <c r="C2543" i="1"/>
  <c r="D2543" i="1"/>
  <c r="E2543" i="1"/>
  <c r="F2543" i="1"/>
  <c r="G2543" i="1"/>
  <c r="C2544" i="1"/>
  <c r="D2544" i="1"/>
  <c r="E2544" i="1"/>
  <c r="F2544" i="1"/>
  <c r="G2544" i="1"/>
  <c r="C2545" i="1"/>
  <c r="D2545" i="1"/>
  <c r="E2545" i="1"/>
  <c r="F2545" i="1"/>
  <c r="G2545" i="1"/>
  <c r="C2546" i="1"/>
  <c r="D2546" i="1"/>
  <c r="E2546" i="1"/>
  <c r="F2546" i="1"/>
  <c r="G2546" i="1"/>
  <c r="C2547" i="1"/>
  <c r="D2547" i="1"/>
  <c r="E2547" i="1"/>
  <c r="F2547" i="1"/>
  <c r="G2547" i="1"/>
  <c r="C2548" i="1"/>
  <c r="D2548" i="1"/>
  <c r="E2548" i="1"/>
  <c r="F2548" i="1"/>
  <c r="G2548" i="1"/>
  <c r="C2549" i="1"/>
  <c r="D2549" i="1"/>
  <c r="E2549" i="1"/>
  <c r="F2549" i="1"/>
  <c r="G2549" i="1"/>
  <c r="C2550" i="1"/>
  <c r="D2550" i="1"/>
  <c r="E2550" i="1"/>
  <c r="F2550" i="1"/>
  <c r="G2550" i="1"/>
  <c r="C2551" i="1"/>
  <c r="D2551" i="1"/>
  <c r="E2551" i="1"/>
  <c r="F2551" i="1"/>
  <c r="G2551" i="1"/>
  <c r="C2552" i="1"/>
  <c r="D2552" i="1"/>
  <c r="E2552" i="1"/>
  <c r="F2552" i="1"/>
  <c r="G2552" i="1"/>
  <c r="C2553" i="1"/>
  <c r="D2553" i="1"/>
  <c r="E2553" i="1"/>
  <c r="F2553" i="1"/>
  <c r="G2553" i="1"/>
  <c r="C2554" i="1"/>
  <c r="D2554" i="1"/>
  <c r="E2554" i="1"/>
  <c r="F2554" i="1"/>
  <c r="G2554" i="1"/>
  <c r="C2555" i="1"/>
  <c r="D2555" i="1"/>
  <c r="E2555" i="1"/>
  <c r="F2555" i="1"/>
  <c r="G2555" i="1"/>
  <c r="C2556" i="1"/>
  <c r="D2556" i="1"/>
  <c r="E2556" i="1"/>
  <c r="F2556" i="1"/>
  <c r="G2556" i="1"/>
  <c r="C2557" i="1"/>
  <c r="D2557" i="1"/>
  <c r="E2557" i="1"/>
  <c r="F2557" i="1"/>
  <c r="G2557" i="1"/>
  <c r="C2558" i="1"/>
  <c r="D2558" i="1"/>
  <c r="E2558" i="1"/>
  <c r="F2558" i="1"/>
  <c r="G2558" i="1"/>
  <c r="C2559" i="1"/>
  <c r="D2559" i="1"/>
  <c r="E2559" i="1"/>
  <c r="F2559" i="1"/>
  <c r="G2559" i="1"/>
  <c r="C2560" i="1"/>
  <c r="D2560" i="1"/>
  <c r="E2560" i="1"/>
  <c r="F2560" i="1"/>
  <c r="G2560" i="1"/>
  <c r="C2561" i="1"/>
  <c r="D2561" i="1"/>
  <c r="E2561" i="1"/>
  <c r="F2561" i="1"/>
  <c r="G2561" i="1"/>
  <c r="C2562" i="1"/>
  <c r="D2562" i="1"/>
  <c r="E2562" i="1"/>
  <c r="F2562" i="1"/>
  <c r="G2562" i="1"/>
  <c r="C2563" i="1"/>
  <c r="D2563" i="1"/>
  <c r="E2563" i="1"/>
  <c r="F2563" i="1"/>
  <c r="G2563" i="1"/>
  <c r="C2564" i="1"/>
  <c r="D2564" i="1"/>
  <c r="E2564" i="1"/>
  <c r="F2564" i="1"/>
  <c r="G2564" i="1"/>
  <c r="C2565" i="1"/>
  <c r="D2565" i="1"/>
  <c r="E2565" i="1"/>
  <c r="F2565" i="1"/>
  <c r="G2565" i="1"/>
  <c r="C2566" i="1"/>
  <c r="D2566" i="1"/>
  <c r="E2566" i="1"/>
  <c r="F2566" i="1"/>
  <c r="G2566" i="1"/>
  <c r="C2567" i="1"/>
  <c r="D2567" i="1"/>
  <c r="E2567" i="1"/>
  <c r="F2567" i="1"/>
  <c r="G2567" i="1"/>
  <c r="C2568" i="1"/>
  <c r="D2568" i="1"/>
  <c r="E2568" i="1"/>
  <c r="F2568" i="1"/>
  <c r="G2568" i="1"/>
  <c r="C2569" i="1"/>
  <c r="D2569" i="1"/>
  <c r="E2569" i="1"/>
  <c r="F2569" i="1"/>
  <c r="G2569" i="1"/>
  <c r="C2570" i="1"/>
  <c r="D2570" i="1"/>
  <c r="E2570" i="1"/>
  <c r="F2570" i="1"/>
  <c r="G2570" i="1"/>
  <c r="C2571" i="1"/>
  <c r="D2571" i="1"/>
  <c r="E2571" i="1"/>
  <c r="F2571" i="1"/>
  <c r="G2571" i="1"/>
  <c r="C2572" i="1"/>
  <c r="D2572" i="1"/>
  <c r="E2572" i="1"/>
  <c r="F2572" i="1"/>
  <c r="G2572" i="1"/>
  <c r="C2573" i="1"/>
  <c r="D2573" i="1"/>
  <c r="E2573" i="1"/>
  <c r="F2573" i="1"/>
  <c r="G2573" i="1"/>
  <c r="C2574" i="1"/>
  <c r="D2574" i="1"/>
  <c r="E2574" i="1"/>
  <c r="F2574" i="1"/>
  <c r="G2574" i="1"/>
  <c r="C2575" i="1"/>
  <c r="D2575" i="1"/>
  <c r="E2575" i="1"/>
  <c r="F2575" i="1"/>
  <c r="G2575" i="1"/>
  <c r="C2576" i="1"/>
  <c r="D2576" i="1"/>
  <c r="E2576" i="1"/>
  <c r="F2576" i="1"/>
  <c r="G2576" i="1"/>
  <c r="C2577" i="1"/>
  <c r="D2577" i="1"/>
  <c r="E2577" i="1"/>
  <c r="F2577" i="1"/>
  <c r="G2577" i="1"/>
  <c r="C2578" i="1"/>
  <c r="D2578" i="1"/>
  <c r="E2578" i="1"/>
  <c r="F2578" i="1"/>
  <c r="G2578" i="1"/>
  <c r="C2579" i="1"/>
  <c r="D2579" i="1"/>
  <c r="E2579" i="1"/>
  <c r="F2579" i="1"/>
  <c r="G2579" i="1"/>
  <c r="C2580" i="1"/>
  <c r="D2580" i="1"/>
  <c r="E2580" i="1"/>
  <c r="F2580" i="1"/>
  <c r="G2580" i="1"/>
  <c r="C2581" i="1"/>
  <c r="D2581" i="1"/>
  <c r="E2581" i="1"/>
  <c r="F2581" i="1"/>
  <c r="G2581" i="1"/>
  <c r="C2582" i="1"/>
  <c r="D2582" i="1"/>
  <c r="E2582" i="1"/>
  <c r="F2582" i="1"/>
  <c r="G2582" i="1"/>
  <c r="C2583" i="1"/>
  <c r="D2583" i="1"/>
  <c r="E2583" i="1"/>
  <c r="F2583" i="1"/>
  <c r="G2583" i="1"/>
  <c r="C2584" i="1"/>
  <c r="D2584" i="1"/>
  <c r="E2584" i="1"/>
  <c r="F2584" i="1"/>
  <c r="G2584" i="1"/>
  <c r="C2585" i="1"/>
  <c r="D2585" i="1"/>
  <c r="E2585" i="1"/>
  <c r="F2585" i="1"/>
  <c r="G2585" i="1"/>
  <c r="C2586" i="1"/>
  <c r="D2586" i="1"/>
  <c r="E2586" i="1"/>
  <c r="F2586" i="1"/>
  <c r="G2586" i="1"/>
  <c r="C2587" i="1"/>
  <c r="D2587" i="1"/>
  <c r="E2587" i="1"/>
  <c r="F2587" i="1"/>
  <c r="G2587" i="1"/>
  <c r="C2588" i="1"/>
  <c r="D2588" i="1"/>
  <c r="E2588" i="1"/>
  <c r="F2588" i="1"/>
  <c r="G2588" i="1"/>
  <c r="C2589" i="1"/>
  <c r="D2589" i="1"/>
  <c r="E2589" i="1"/>
  <c r="F2589" i="1"/>
  <c r="G2589" i="1"/>
  <c r="C2590" i="1"/>
  <c r="D2590" i="1"/>
  <c r="E2590" i="1"/>
  <c r="F2590" i="1"/>
  <c r="G2590" i="1"/>
  <c r="C2591" i="1"/>
  <c r="D2591" i="1"/>
  <c r="E2591" i="1"/>
  <c r="F2591" i="1"/>
  <c r="G2591" i="1"/>
  <c r="C2592" i="1"/>
  <c r="D2592" i="1"/>
  <c r="E2592" i="1"/>
  <c r="F2592" i="1"/>
  <c r="G2592" i="1"/>
  <c r="C2593" i="1"/>
  <c r="D2593" i="1"/>
  <c r="E2593" i="1"/>
  <c r="F2593" i="1"/>
  <c r="G2593" i="1"/>
  <c r="C2594" i="1"/>
  <c r="D2594" i="1"/>
  <c r="E2594" i="1"/>
  <c r="F2594" i="1"/>
  <c r="G2594" i="1"/>
  <c r="C2595" i="1"/>
  <c r="D2595" i="1"/>
  <c r="E2595" i="1"/>
  <c r="F2595" i="1"/>
  <c r="G2595" i="1"/>
  <c r="C2596" i="1"/>
  <c r="D2596" i="1"/>
  <c r="E2596" i="1"/>
  <c r="F2596" i="1"/>
  <c r="G2596" i="1"/>
  <c r="C2597" i="1"/>
  <c r="D2597" i="1"/>
  <c r="E2597" i="1"/>
  <c r="F2597" i="1"/>
  <c r="G2597" i="1"/>
  <c r="C2598" i="1"/>
  <c r="D2598" i="1"/>
  <c r="E2598" i="1"/>
  <c r="F2598" i="1"/>
  <c r="G2598" i="1"/>
  <c r="C2599" i="1"/>
  <c r="D2599" i="1"/>
  <c r="E2599" i="1"/>
  <c r="F2599" i="1"/>
  <c r="G2599" i="1"/>
  <c r="C2600" i="1"/>
  <c r="D2600" i="1"/>
  <c r="E2600" i="1"/>
  <c r="F2600" i="1"/>
  <c r="G2600" i="1"/>
  <c r="C2601" i="1"/>
  <c r="D2601" i="1"/>
  <c r="E2601" i="1"/>
  <c r="F2601" i="1"/>
  <c r="G2601" i="1"/>
  <c r="C2602" i="1"/>
  <c r="D2602" i="1"/>
  <c r="E2602" i="1"/>
  <c r="F2602" i="1"/>
  <c r="G2602" i="1"/>
  <c r="C2603" i="1"/>
  <c r="D2603" i="1"/>
  <c r="E2603" i="1"/>
  <c r="F2603" i="1"/>
  <c r="G2603" i="1"/>
  <c r="C2604" i="1"/>
  <c r="D2604" i="1"/>
  <c r="E2604" i="1"/>
  <c r="F2604" i="1"/>
  <c r="G2604" i="1"/>
  <c r="C2605" i="1"/>
  <c r="D2605" i="1"/>
  <c r="E2605" i="1"/>
  <c r="F2605" i="1"/>
  <c r="G2605" i="1"/>
  <c r="C2606" i="1"/>
  <c r="D2606" i="1"/>
  <c r="E2606" i="1"/>
  <c r="F2606" i="1"/>
  <c r="G2606" i="1"/>
  <c r="C2607" i="1"/>
  <c r="D2607" i="1"/>
  <c r="E2607" i="1"/>
  <c r="F2607" i="1"/>
  <c r="G2607" i="1"/>
  <c r="C2608" i="1"/>
  <c r="D2608" i="1"/>
  <c r="E2608" i="1"/>
  <c r="F2608" i="1"/>
  <c r="G2608" i="1"/>
  <c r="C2609" i="1"/>
  <c r="D2609" i="1"/>
  <c r="E2609" i="1"/>
  <c r="F2609" i="1"/>
  <c r="G2609" i="1"/>
  <c r="C2610" i="1"/>
  <c r="D2610" i="1"/>
  <c r="E2610" i="1"/>
  <c r="F2610" i="1"/>
  <c r="G2610" i="1"/>
  <c r="C2611" i="1"/>
  <c r="D2611" i="1"/>
  <c r="E2611" i="1"/>
  <c r="F2611" i="1"/>
  <c r="G2611" i="1"/>
  <c r="C2612" i="1"/>
  <c r="D2612" i="1"/>
  <c r="E2612" i="1"/>
  <c r="F2612" i="1"/>
  <c r="G2612" i="1"/>
  <c r="C2613" i="1"/>
  <c r="D2613" i="1"/>
  <c r="E2613" i="1"/>
  <c r="F2613" i="1"/>
  <c r="G2613" i="1"/>
  <c r="C2614" i="1"/>
  <c r="D2614" i="1"/>
  <c r="E2614" i="1"/>
  <c r="F2614" i="1"/>
  <c r="G2614" i="1"/>
  <c r="C2615" i="1"/>
  <c r="D2615" i="1"/>
  <c r="E2615" i="1"/>
  <c r="F2615" i="1"/>
  <c r="G2615" i="1"/>
  <c r="C2616" i="1"/>
  <c r="D2616" i="1"/>
  <c r="E2616" i="1"/>
  <c r="F2616" i="1"/>
  <c r="G2616" i="1"/>
  <c r="C2617" i="1"/>
  <c r="D2617" i="1"/>
  <c r="E2617" i="1"/>
  <c r="F2617" i="1"/>
  <c r="G2617" i="1"/>
  <c r="C2618" i="1"/>
  <c r="D2618" i="1"/>
  <c r="E2618" i="1"/>
  <c r="F2618" i="1"/>
  <c r="G2618" i="1"/>
  <c r="C2619" i="1"/>
  <c r="D2619" i="1"/>
  <c r="E2619" i="1"/>
  <c r="F2619" i="1"/>
  <c r="G2619" i="1"/>
  <c r="C2620" i="1"/>
  <c r="D2620" i="1"/>
  <c r="E2620" i="1"/>
  <c r="F2620" i="1"/>
  <c r="G2620" i="1"/>
  <c r="C2621" i="1"/>
  <c r="D2621" i="1"/>
  <c r="E2621" i="1"/>
  <c r="F2621" i="1"/>
  <c r="G2621" i="1"/>
  <c r="C2622" i="1"/>
  <c r="D2622" i="1"/>
  <c r="E2622" i="1"/>
  <c r="F2622" i="1"/>
  <c r="G2622" i="1"/>
  <c r="C2351" i="1"/>
  <c r="D2351" i="1"/>
  <c r="E2351" i="1"/>
  <c r="F2351" i="1"/>
  <c r="G2351" i="1"/>
  <c r="C2352" i="1"/>
  <c r="D2352" i="1"/>
  <c r="E2352" i="1"/>
  <c r="F2352" i="1"/>
  <c r="G2352" i="1"/>
  <c r="C2353" i="1"/>
  <c r="D2353" i="1"/>
  <c r="E2353" i="1"/>
  <c r="F2353" i="1"/>
  <c r="G2353" i="1"/>
  <c r="C2354" i="1"/>
  <c r="D2354" i="1"/>
  <c r="E2354" i="1"/>
  <c r="F2354" i="1"/>
  <c r="G2354" i="1"/>
  <c r="C2355" i="1"/>
  <c r="D2355" i="1"/>
  <c r="E2355" i="1"/>
  <c r="F2355" i="1"/>
  <c r="G2355" i="1"/>
  <c r="C2356" i="1"/>
  <c r="D2356" i="1"/>
  <c r="E2356" i="1"/>
  <c r="F2356" i="1"/>
  <c r="G2356" i="1"/>
  <c r="C2357" i="1"/>
  <c r="D2357" i="1"/>
  <c r="E2357" i="1"/>
  <c r="F2357" i="1"/>
  <c r="G2357" i="1"/>
  <c r="C2358" i="1"/>
  <c r="D2358" i="1"/>
  <c r="E2358" i="1"/>
  <c r="F2358" i="1"/>
  <c r="G2358" i="1"/>
  <c r="C2359" i="1"/>
  <c r="D2359" i="1"/>
  <c r="E2359" i="1"/>
  <c r="F2359" i="1"/>
  <c r="G2359" i="1"/>
  <c r="C2360" i="1"/>
  <c r="D2360" i="1"/>
  <c r="E2360" i="1"/>
  <c r="F2360" i="1"/>
  <c r="G2360" i="1"/>
  <c r="C2361" i="1"/>
  <c r="D2361" i="1"/>
  <c r="E2361" i="1"/>
  <c r="F2361" i="1"/>
  <c r="G2361" i="1"/>
  <c r="C2362" i="1"/>
  <c r="D2362" i="1"/>
  <c r="E2362" i="1"/>
  <c r="F2362" i="1"/>
  <c r="G2362" i="1"/>
  <c r="C2363" i="1"/>
  <c r="D2363" i="1"/>
  <c r="E2363" i="1"/>
  <c r="F2363" i="1"/>
  <c r="G2363" i="1"/>
  <c r="C2364" i="1"/>
  <c r="D2364" i="1"/>
  <c r="E2364" i="1"/>
  <c r="F2364" i="1"/>
  <c r="G2364" i="1"/>
  <c r="C2365" i="1"/>
  <c r="D2365" i="1"/>
  <c r="E2365" i="1"/>
  <c r="F2365" i="1"/>
  <c r="G2365" i="1"/>
  <c r="C2366" i="1"/>
  <c r="D2366" i="1"/>
  <c r="E2366" i="1"/>
  <c r="F2366" i="1"/>
  <c r="G2366" i="1"/>
  <c r="C2367" i="1"/>
  <c r="D2367" i="1"/>
  <c r="E2367" i="1"/>
  <c r="F2367" i="1"/>
  <c r="G2367" i="1"/>
  <c r="C2368" i="1"/>
  <c r="D2368" i="1"/>
  <c r="E2368" i="1"/>
  <c r="F2368" i="1"/>
  <c r="G2368" i="1"/>
  <c r="C2369" i="1"/>
  <c r="D2369" i="1"/>
  <c r="E2369" i="1"/>
  <c r="F2369" i="1"/>
  <c r="G2369" i="1"/>
  <c r="C2370" i="1"/>
  <c r="D2370" i="1"/>
  <c r="E2370" i="1"/>
  <c r="F2370" i="1"/>
  <c r="G2370" i="1"/>
  <c r="C2371" i="1"/>
  <c r="D2371" i="1"/>
  <c r="E2371" i="1"/>
  <c r="F2371" i="1"/>
  <c r="G2371" i="1"/>
  <c r="C2372" i="1"/>
  <c r="D2372" i="1"/>
  <c r="E2372" i="1"/>
  <c r="F2372" i="1"/>
  <c r="G2372" i="1"/>
  <c r="C2373" i="1"/>
  <c r="D2373" i="1"/>
  <c r="E2373" i="1"/>
  <c r="F2373" i="1"/>
  <c r="G2373" i="1"/>
  <c r="C2374" i="1"/>
  <c r="D2374" i="1"/>
  <c r="E2374" i="1"/>
  <c r="F2374" i="1"/>
  <c r="G2374" i="1"/>
  <c r="C2375" i="1"/>
  <c r="D2375" i="1"/>
  <c r="E2375" i="1"/>
  <c r="F2375" i="1"/>
  <c r="G2375" i="1"/>
  <c r="C2376" i="1"/>
  <c r="D2376" i="1"/>
  <c r="E2376" i="1"/>
  <c r="F2376" i="1"/>
  <c r="G2376" i="1"/>
  <c r="C2377" i="1"/>
  <c r="D2377" i="1"/>
  <c r="E2377" i="1"/>
  <c r="F2377" i="1"/>
  <c r="G2377" i="1"/>
  <c r="C2378" i="1"/>
  <c r="D2378" i="1"/>
  <c r="E2378" i="1"/>
  <c r="F2378" i="1"/>
  <c r="G2378" i="1"/>
  <c r="C2379" i="1"/>
  <c r="D2379" i="1"/>
  <c r="E2379" i="1"/>
  <c r="F2379" i="1"/>
  <c r="G2379" i="1"/>
  <c r="C2380" i="1"/>
  <c r="D2380" i="1"/>
  <c r="E2380" i="1"/>
  <c r="F2380" i="1"/>
  <c r="G2380" i="1"/>
  <c r="C2381" i="1"/>
  <c r="D2381" i="1"/>
  <c r="E2381" i="1"/>
  <c r="F2381" i="1"/>
  <c r="G2381" i="1"/>
  <c r="C2382" i="1"/>
  <c r="D2382" i="1"/>
  <c r="E2382" i="1"/>
  <c r="F2382" i="1"/>
  <c r="G2382" i="1"/>
  <c r="C2383" i="1"/>
  <c r="D2383" i="1"/>
  <c r="E2383" i="1"/>
  <c r="F2383" i="1"/>
  <c r="G2383" i="1"/>
  <c r="C2384" i="1"/>
  <c r="D2384" i="1"/>
  <c r="E2384" i="1"/>
  <c r="F2384" i="1"/>
  <c r="G2384" i="1"/>
  <c r="C2385" i="1"/>
  <c r="D2385" i="1"/>
  <c r="E2385" i="1"/>
  <c r="F2385" i="1"/>
  <c r="G2385" i="1"/>
  <c r="C2386" i="1"/>
  <c r="D2386" i="1"/>
  <c r="E2386" i="1"/>
  <c r="F2386" i="1"/>
  <c r="G2386" i="1"/>
  <c r="C2387" i="1"/>
  <c r="D2387" i="1"/>
  <c r="E2387" i="1"/>
  <c r="F2387" i="1"/>
  <c r="G2387" i="1"/>
  <c r="C2388" i="1"/>
  <c r="D2388" i="1"/>
  <c r="E2388" i="1"/>
  <c r="F2388" i="1"/>
  <c r="G2388" i="1"/>
  <c r="C2389" i="1"/>
  <c r="D2389" i="1"/>
  <c r="E2389" i="1"/>
  <c r="F2389" i="1"/>
  <c r="G2389" i="1"/>
  <c r="C2390" i="1"/>
  <c r="D2390" i="1"/>
  <c r="E2390" i="1"/>
  <c r="F2390" i="1"/>
  <c r="G2390" i="1"/>
  <c r="C2391" i="1"/>
  <c r="D2391" i="1"/>
  <c r="E2391" i="1"/>
  <c r="F2391" i="1"/>
  <c r="G2391" i="1"/>
  <c r="C2392" i="1"/>
  <c r="D2392" i="1"/>
  <c r="E2392" i="1"/>
  <c r="F2392" i="1"/>
  <c r="G2392" i="1"/>
  <c r="C2393" i="1"/>
  <c r="D2393" i="1"/>
  <c r="E2393" i="1"/>
  <c r="F2393" i="1"/>
  <c r="G2393" i="1"/>
  <c r="C2394" i="1"/>
  <c r="D2394" i="1"/>
  <c r="E2394" i="1"/>
  <c r="F2394" i="1"/>
  <c r="G2394" i="1"/>
  <c r="C2395" i="1"/>
  <c r="D2395" i="1"/>
  <c r="E2395" i="1"/>
  <c r="F2395" i="1"/>
  <c r="G2395" i="1"/>
  <c r="C2396" i="1"/>
  <c r="D2396" i="1"/>
  <c r="E2396" i="1"/>
  <c r="F2396" i="1"/>
  <c r="G2396" i="1"/>
  <c r="C2397" i="1"/>
  <c r="D2397" i="1"/>
  <c r="E2397" i="1"/>
  <c r="F2397" i="1"/>
  <c r="G2397" i="1"/>
  <c r="C2398" i="1"/>
  <c r="D2398" i="1"/>
  <c r="E2398" i="1"/>
  <c r="F2398" i="1"/>
  <c r="G2398" i="1"/>
  <c r="C2399" i="1"/>
  <c r="D2399" i="1"/>
  <c r="E2399" i="1"/>
  <c r="F2399" i="1"/>
  <c r="G2399" i="1"/>
  <c r="C2400" i="1"/>
  <c r="D2400" i="1"/>
  <c r="E2400" i="1"/>
  <c r="F2400" i="1"/>
  <c r="G2400" i="1"/>
  <c r="C2401" i="1"/>
  <c r="D2401" i="1"/>
  <c r="E2401" i="1"/>
  <c r="F2401" i="1"/>
  <c r="G2401" i="1"/>
  <c r="C2402" i="1"/>
  <c r="D2402" i="1"/>
  <c r="E2402" i="1"/>
  <c r="F2402" i="1"/>
  <c r="G2402" i="1"/>
  <c r="C2403" i="1"/>
  <c r="D2403" i="1"/>
  <c r="E2403" i="1"/>
  <c r="F2403" i="1"/>
  <c r="G2403" i="1"/>
  <c r="C2404" i="1"/>
  <c r="D2404" i="1"/>
  <c r="E2404" i="1"/>
  <c r="F2404" i="1"/>
  <c r="G2404" i="1"/>
  <c r="C2405" i="1"/>
  <c r="D2405" i="1"/>
  <c r="E2405" i="1"/>
  <c r="F2405" i="1"/>
  <c r="G2405" i="1"/>
  <c r="C2406" i="1"/>
  <c r="D2406" i="1"/>
  <c r="E2406" i="1"/>
  <c r="F2406" i="1"/>
  <c r="G2406" i="1"/>
  <c r="C2407" i="1"/>
  <c r="D2407" i="1"/>
  <c r="E2407" i="1"/>
  <c r="F2407" i="1"/>
  <c r="G2407" i="1"/>
  <c r="C2408" i="1"/>
  <c r="D2408" i="1"/>
  <c r="E2408" i="1"/>
  <c r="F2408" i="1"/>
  <c r="G2408" i="1"/>
  <c r="C2409" i="1"/>
  <c r="D2409" i="1"/>
  <c r="E2409" i="1"/>
  <c r="F2409" i="1"/>
  <c r="G2409" i="1"/>
  <c r="C2410" i="1"/>
  <c r="D2410" i="1"/>
  <c r="E2410" i="1"/>
  <c r="F2410" i="1"/>
  <c r="G2410" i="1"/>
  <c r="C2411" i="1"/>
  <c r="D2411" i="1"/>
  <c r="E2411" i="1"/>
  <c r="F2411" i="1"/>
  <c r="G2411" i="1"/>
  <c r="C2412" i="1"/>
  <c r="D2412" i="1"/>
  <c r="E2412" i="1"/>
  <c r="F2412" i="1"/>
  <c r="G2412" i="1"/>
  <c r="C2413" i="1"/>
  <c r="D2413" i="1"/>
  <c r="E2413" i="1"/>
  <c r="F2413" i="1"/>
  <c r="G2413" i="1"/>
  <c r="C2414" i="1"/>
  <c r="D2414" i="1"/>
  <c r="E2414" i="1"/>
  <c r="F2414" i="1"/>
  <c r="G2414" i="1"/>
  <c r="C2415" i="1"/>
  <c r="D2415" i="1"/>
  <c r="E2415" i="1"/>
  <c r="F2415" i="1"/>
  <c r="G2415" i="1"/>
  <c r="C2416" i="1"/>
  <c r="D2416" i="1"/>
  <c r="E2416" i="1"/>
  <c r="F2416" i="1"/>
  <c r="G2416" i="1"/>
  <c r="C2417" i="1"/>
  <c r="D2417" i="1"/>
  <c r="E2417" i="1"/>
  <c r="F2417" i="1"/>
  <c r="G2417" i="1"/>
  <c r="C2418" i="1"/>
  <c r="D2418" i="1"/>
  <c r="E2418" i="1"/>
  <c r="F2418" i="1"/>
  <c r="G2418" i="1"/>
  <c r="C2419" i="1"/>
  <c r="D2419" i="1"/>
  <c r="E2419" i="1"/>
  <c r="F2419" i="1"/>
  <c r="G2419" i="1"/>
  <c r="C2420" i="1"/>
  <c r="D2420" i="1"/>
  <c r="E2420" i="1"/>
  <c r="F2420" i="1"/>
  <c r="G2420" i="1"/>
  <c r="C2421" i="1"/>
  <c r="D2421" i="1"/>
  <c r="E2421" i="1"/>
  <c r="F2421" i="1"/>
  <c r="G2421" i="1"/>
  <c r="C2422" i="1"/>
  <c r="D2422" i="1"/>
  <c r="E2422" i="1"/>
  <c r="F2422" i="1"/>
  <c r="G2422" i="1"/>
  <c r="C2423" i="1"/>
  <c r="D2423" i="1"/>
  <c r="E2423" i="1"/>
  <c r="F2423" i="1"/>
  <c r="G2423" i="1"/>
  <c r="C2424" i="1"/>
  <c r="D2424" i="1"/>
  <c r="E2424" i="1"/>
  <c r="F2424" i="1"/>
  <c r="G2424" i="1"/>
  <c r="C2425" i="1"/>
  <c r="D2425" i="1"/>
  <c r="E2425" i="1"/>
  <c r="F2425" i="1"/>
  <c r="G2425" i="1"/>
  <c r="C2426" i="1"/>
  <c r="D2426" i="1"/>
  <c r="E2426" i="1"/>
  <c r="F2426" i="1"/>
  <c r="G2426" i="1"/>
  <c r="C2427" i="1"/>
  <c r="D2427" i="1"/>
  <c r="E2427" i="1"/>
  <c r="F2427" i="1"/>
  <c r="G2427" i="1"/>
  <c r="C2428" i="1"/>
  <c r="D2428" i="1"/>
  <c r="E2428" i="1"/>
  <c r="F2428" i="1"/>
  <c r="G2428" i="1"/>
  <c r="C2429" i="1"/>
  <c r="D2429" i="1"/>
  <c r="E2429" i="1"/>
  <c r="F2429" i="1"/>
  <c r="G2429" i="1"/>
  <c r="C2430" i="1"/>
  <c r="D2430" i="1"/>
  <c r="E2430" i="1"/>
  <c r="F2430" i="1"/>
  <c r="G2430" i="1"/>
  <c r="C2431" i="1"/>
  <c r="D2431" i="1"/>
  <c r="E2431" i="1"/>
  <c r="F2431" i="1"/>
  <c r="G2431" i="1"/>
  <c r="C2432" i="1"/>
  <c r="D2432" i="1"/>
  <c r="E2432" i="1"/>
  <c r="F2432" i="1"/>
  <c r="G2432" i="1"/>
  <c r="C2433" i="1"/>
  <c r="D2433" i="1"/>
  <c r="E2433" i="1"/>
  <c r="F2433" i="1"/>
  <c r="G2433" i="1"/>
  <c r="C2434" i="1"/>
  <c r="D2434" i="1"/>
  <c r="E2434" i="1"/>
  <c r="F2434" i="1"/>
  <c r="G2434" i="1"/>
  <c r="C2435" i="1"/>
  <c r="D2435" i="1"/>
  <c r="E2435" i="1"/>
  <c r="F2435" i="1"/>
  <c r="G2435" i="1"/>
  <c r="C2436" i="1"/>
  <c r="D2436" i="1"/>
  <c r="E2436" i="1"/>
  <c r="F2436" i="1"/>
  <c r="G2436" i="1"/>
  <c r="C2437" i="1"/>
  <c r="D2437" i="1"/>
  <c r="E2437" i="1"/>
  <c r="F2437" i="1"/>
  <c r="G2437" i="1"/>
  <c r="C2438" i="1"/>
  <c r="D2438" i="1"/>
  <c r="E2438" i="1"/>
  <c r="F2438" i="1"/>
  <c r="G2438" i="1"/>
  <c r="C2439" i="1"/>
  <c r="D2439" i="1"/>
  <c r="E2439" i="1"/>
  <c r="F2439" i="1"/>
  <c r="G2439" i="1"/>
  <c r="C2440" i="1"/>
  <c r="D2440" i="1"/>
  <c r="E2440" i="1"/>
  <c r="F2440" i="1"/>
  <c r="G2440" i="1"/>
  <c r="BF2350" i="1"/>
  <c r="BF2351" i="1"/>
  <c r="BF2352" i="1"/>
  <c r="BF2353" i="1"/>
  <c r="BF2354" i="1"/>
  <c r="BF2355" i="1"/>
  <c r="BF2356" i="1"/>
  <c r="BF2357" i="1"/>
  <c r="BF2358" i="1"/>
  <c r="BF2359" i="1"/>
  <c r="BF2360" i="1"/>
  <c r="BF2361" i="1"/>
  <c r="BF2362" i="1"/>
  <c r="BF2363" i="1"/>
  <c r="BF2364" i="1"/>
  <c r="BF2365" i="1"/>
  <c r="BF2366" i="1"/>
  <c r="BF2367" i="1"/>
  <c r="BF2368" i="1"/>
  <c r="BF2369" i="1"/>
  <c r="BF2370" i="1"/>
  <c r="BF2371" i="1"/>
  <c r="BF2372" i="1"/>
  <c r="BF2373" i="1"/>
  <c r="BF2374" i="1"/>
  <c r="BF2375" i="1"/>
  <c r="BF2376" i="1"/>
  <c r="BF2377" i="1"/>
  <c r="BF2378" i="1"/>
  <c r="BF2379" i="1"/>
  <c r="BF2380" i="1"/>
  <c r="BF2381" i="1"/>
  <c r="BF2382" i="1"/>
  <c r="BF2383" i="1"/>
  <c r="BF2384" i="1"/>
  <c r="BF2385" i="1"/>
  <c r="BF2386" i="1"/>
  <c r="BF2387" i="1"/>
  <c r="BF2388" i="1"/>
  <c r="BF2389" i="1"/>
  <c r="BF2390" i="1"/>
  <c r="BF2391" i="1"/>
  <c r="BF2392" i="1"/>
  <c r="BF2393" i="1"/>
  <c r="BF2394" i="1"/>
  <c r="BF2395" i="1"/>
  <c r="BF2396" i="1"/>
  <c r="BF2397" i="1"/>
  <c r="BF2398" i="1"/>
  <c r="BF2399" i="1"/>
  <c r="BF2400" i="1"/>
  <c r="BF2401" i="1"/>
  <c r="BF2402" i="1"/>
  <c r="BF2403" i="1"/>
  <c r="BF2404" i="1"/>
  <c r="BF2405" i="1"/>
  <c r="BF2406" i="1"/>
  <c r="BF2407" i="1"/>
  <c r="BF2408" i="1"/>
  <c r="BF2409" i="1"/>
  <c r="BF2410" i="1"/>
  <c r="BF2411" i="1"/>
  <c r="BF2412" i="1"/>
  <c r="BF2413" i="1"/>
  <c r="BF2414" i="1"/>
  <c r="BF2415" i="1"/>
  <c r="BF2416" i="1"/>
  <c r="BF2417" i="1"/>
  <c r="BF2418" i="1"/>
  <c r="BF2419" i="1"/>
  <c r="BF2420" i="1"/>
  <c r="BF2421" i="1"/>
  <c r="BF2422" i="1"/>
  <c r="BF2423" i="1"/>
  <c r="BF2424" i="1"/>
  <c r="BF2425" i="1"/>
  <c r="BF2426" i="1"/>
  <c r="BF2427" i="1"/>
  <c r="BF2428" i="1"/>
  <c r="BF2429" i="1"/>
  <c r="BF2430" i="1"/>
  <c r="BF2431" i="1"/>
  <c r="BF2432" i="1"/>
  <c r="BF2433" i="1"/>
  <c r="BF2434" i="1"/>
  <c r="BF2435" i="1"/>
  <c r="BF2436" i="1"/>
  <c r="BF2437" i="1"/>
  <c r="BF2438" i="1"/>
  <c r="BF2439" i="1"/>
  <c r="BF2440" i="1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952" i="3"/>
  <c r="G953" i="3"/>
  <c r="G954" i="3"/>
  <c r="G955" i="3"/>
  <c r="C2350" i="1"/>
  <c r="D2350" i="1"/>
  <c r="E2350" i="1"/>
  <c r="F2350" i="1"/>
  <c r="G2350" i="1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951" i="3"/>
  <c r="E1649" i="2" l="1"/>
  <c r="B1648" i="2"/>
  <c r="D1646" i="2"/>
  <c r="F1644" i="2"/>
  <c r="C1643" i="2"/>
  <c r="E1641" i="2"/>
  <c r="B1640" i="2"/>
  <c r="D1638" i="2"/>
  <c r="F1636" i="2"/>
  <c r="C1635" i="2"/>
  <c r="E1633" i="2"/>
  <c r="B1632" i="2"/>
  <c r="D1630" i="2"/>
  <c r="F1628" i="2"/>
  <c r="C1627" i="2"/>
  <c r="E1625" i="2"/>
  <c r="B1624" i="2"/>
  <c r="D1622" i="2"/>
  <c r="F1620" i="2"/>
  <c r="C1619" i="2"/>
  <c r="E1617" i="2"/>
  <c r="B1616" i="2"/>
  <c r="D1614" i="2"/>
  <c r="F1612" i="2"/>
  <c r="C1611" i="2"/>
  <c r="E1609" i="2"/>
  <c r="B1608" i="2"/>
  <c r="D1606" i="2"/>
  <c r="F1604" i="2"/>
  <c r="C1603" i="2"/>
  <c r="E1601" i="2"/>
  <c r="B1600" i="2"/>
  <c r="D1598" i="2"/>
  <c r="F1596" i="2"/>
  <c r="C1595" i="2"/>
  <c r="E1593" i="2"/>
  <c r="B1592" i="2"/>
  <c r="D1590" i="2"/>
  <c r="F1588" i="2"/>
  <c r="C1587" i="2"/>
  <c r="E1585" i="2"/>
  <c r="B1584" i="2"/>
  <c r="D1582" i="2"/>
  <c r="F1580" i="2"/>
  <c r="C1579" i="2"/>
  <c r="E1577" i="2"/>
  <c r="B1576" i="2"/>
  <c r="D1574" i="2"/>
  <c r="F1572" i="2"/>
  <c r="C1571" i="2"/>
  <c r="E1569" i="2"/>
  <c r="B1568" i="2"/>
  <c r="D1566" i="2"/>
  <c r="F1564" i="2"/>
  <c r="C1563" i="2"/>
  <c r="E1561" i="2"/>
  <c r="B1832" i="2"/>
  <c r="D1830" i="2"/>
  <c r="F1828" i="2"/>
  <c r="C1827" i="2"/>
  <c r="E1825" i="2"/>
  <c r="B1824" i="2"/>
  <c r="D1822" i="2"/>
  <c r="F1820" i="2"/>
  <c r="C1819" i="2"/>
  <c r="E1817" i="2"/>
  <c r="B1816" i="2"/>
  <c r="D1814" i="2"/>
  <c r="F1812" i="2"/>
  <c r="C1811" i="2"/>
  <c r="E1809" i="2"/>
  <c r="B1808" i="2"/>
  <c r="D1806" i="2"/>
  <c r="F1804" i="2"/>
  <c r="C1803" i="2"/>
  <c r="E1801" i="2"/>
  <c r="B1800" i="2"/>
  <c r="D1798" i="2"/>
  <c r="F1796" i="2"/>
  <c r="C1795" i="2"/>
  <c r="E1793" i="2"/>
  <c r="B1792" i="2"/>
  <c r="D1790" i="2"/>
  <c r="F1788" i="2"/>
  <c r="C1787" i="2"/>
  <c r="E1785" i="2"/>
  <c r="B1784" i="2"/>
  <c r="D1782" i="2"/>
  <c r="F1780" i="2"/>
  <c r="C1779" i="2"/>
  <c r="E1777" i="2"/>
  <c r="B1776" i="2"/>
  <c r="D1774" i="2"/>
  <c r="F1772" i="2"/>
  <c r="C1771" i="2"/>
  <c r="E1769" i="2"/>
  <c r="B1768" i="2"/>
  <c r="D1766" i="2"/>
  <c r="F1764" i="2"/>
  <c r="C1763" i="2"/>
  <c r="E1761" i="2"/>
  <c r="B1760" i="2"/>
  <c r="D1758" i="2"/>
  <c r="F1756" i="2"/>
  <c r="C1755" i="2"/>
  <c r="E1753" i="2"/>
  <c r="B1752" i="2"/>
  <c r="D1750" i="2"/>
  <c r="F1748" i="2"/>
  <c r="C1747" i="2"/>
  <c r="E1745" i="2"/>
  <c r="B1744" i="2"/>
  <c r="D1742" i="2"/>
  <c r="F1740" i="2"/>
  <c r="C1739" i="2"/>
  <c r="E1737" i="2"/>
  <c r="B1736" i="2"/>
  <c r="D1734" i="2"/>
  <c r="F1732" i="2"/>
  <c r="C1731" i="2"/>
  <c r="E1729" i="2"/>
  <c r="B1728" i="2"/>
  <c r="D1726" i="2"/>
  <c r="F1724" i="2"/>
  <c r="C1723" i="2"/>
  <c r="E1721" i="2"/>
  <c r="B1720" i="2"/>
  <c r="D1718" i="2"/>
  <c r="F1716" i="2"/>
  <c r="C1715" i="2"/>
  <c r="E1713" i="2"/>
  <c r="B1712" i="2"/>
  <c r="D1710" i="2"/>
  <c r="F1708" i="2"/>
  <c r="C1707" i="2"/>
  <c r="E1705" i="2"/>
  <c r="B1704" i="2"/>
  <c r="D1702" i="2"/>
  <c r="F1700" i="2"/>
  <c r="C1699" i="2"/>
  <c r="E1697" i="2"/>
  <c r="B1696" i="2"/>
  <c r="D1694" i="2"/>
  <c r="F1692" i="2"/>
  <c r="C1691" i="2"/>
  <c r="E1689" i="2"/>
  <c r="B1688" i="2"/>
  <c r="D1686" i="2"/>
  <c r="F1684" i="2"/>
  <c r="C1683" i="2"/>
  <c r="E1681" i="2"/>
  <c r="B1680" i="2"/>
  <c r="D1678" i="2"/>
  <c r="F1676" i="2"/>
  <c r="C1675" i="2"/>
  <c r="E1673" i="2"/>
  <c r="B1672" i="2"/>
  <c r="D1670" i="2"/>
  <c r="F1668" i="2"/>
  <c r="C1667" i="2"/>
  <c r="E1665" i="2"/>
  <c r="B1664" i="2"/>
  <c r="D1662" i="2"/>
  <c r="F1660" i="2"/>
  <c r="C1659" i="2"/>
  <c r="E1657" i="2"/>
  <c r="B1656" i="2"/>
  <c r="D1654" i="2"/>
  <c r="F1652" i="2"/>
  <c r="C1651" i="2"/>
  <c r="D1649" i="2"/>
  <c r="F1647" i="2"/>
  <c r="C1646" i="2"/>
  <c r="E1644" i="2"/>
  <c r="B1643" i="2"/>
  <c r="D1641" i="2"/>
  <c r="F1639" i="2"/>
  <c r="C1638" i="2"/>
  <c r="E1636" i="2"/>
  <c r="B1635" i="2"/>
  <c r="D1633" i="2"/>
  <c r="F1631" i="2"/>
  <c r="C1630" i="2"/>
  <c r="E1628" i="2"/>
  <c r="B1627" i="2"/>
  <c r="D1625" i="2"/>
  <c r="F1623" i="2"/>
  <c r="C1622" i="2"/>
  <c r="E1620" i="2"/>
  <c r="B1619" i="2"/>
  <c r="D1617" i="2"/>
  <c r="F1615" i="2"/>
  <c r="C1614" i="2"/>
  <c r="E1612" i="2"/>
  <c r="B1611" i="2"/>
  <c r="D1609" i="2"/>
  <c r="F1607" i="2"/>
  <c r="C1606" i="2"/>
  <c r="E1604" i="2"/>
  <c r="B1603" i="2"/>
  <c r="D1601" i="2"/>
  <c r="F1599" i="2"/>
  <c r="C1598" i="2"/>
  <c r="E1596" i="2"/>
  <c r="B1595" i="2"/>
  <c r="D1593" i="2"/>
  <c r="F1591" i="2"/>
  <c r="C1590" i="2"/>
  <c r="E1588" i="2"/>
  <c r="B1587" i="2"/>
  <c r="D1585" i="2"/>
  <c r="F1583" i="2"/>
  <c r="C1582" i="2"/>
  <c r="E1580" i="2"/>
  <c r="B1579" i="2"/>
  <c r="D1577" i="2"/>
  <c r="F1575" i="2"/>
  <c r="C1574" i="2"/>
  <c r="E1572" i="2"/>
  <c r="B1571" i="2"/>
  <c r="D1569" i="2"/>
  <c r="F1567" i="2"/>
  <c r="C1566" i="2"/>
  <c r="E1564" i="2"/>
  <c r="B1563" i="2"/>
  <c r="D1561" i="2"/>
  <c r="F1831" i="2"/>
  <c r="C1830" i="2"/>
  <c r="E1828" i="2"/>
  <c r="B1827" i="2"/>
  <c r="D1825" i="2"/>
  <c r="F1823" i="2"/>
  <c r="C1822" i="2"/>
  <c r="E1820" i="2"/>
  <c r="B1819" i="2"/>
  <c r="D1817" i="2"/>
  <c r="F1815" i="2"/>
  <c r="C1814" i="2"/>
  <c r="E1812" i="2"/>
  <c r="B1811" i="2"/>
  <c r="D1809" i="2"/>
  <c r="F1807" i="2"/>
  <c r="C1806" i="2"/>
  <c r="E1804" i="2"/>
  <c r="B1803" i="2"/>
  <c r="D1801" i="2"/>
  <c r="F1799" i="2"/>
  <c r="C1798" i="2"/>
  <c r="E1796" i="2"/>
  <c r="B1795" i="2"/>
  <c r="D1793" i="2"/>
  <c r="F1791" i="2"/>
  <c r="C1790" i="2"/>
  <c r="E1788" i="2"/>
  <c r="B1787" i="2"/>
  <c r="D1785" i="2"/>
  <c r="F1783" i="2"/>
  <c r="C1782" i="2"/>
  <c r="E1780" i="2"/>
  <c r="B1779" i="2"/>
  <c r="D1777" i="2"/>
  <c r="F1775" i="2"/>
  <c r="C1774" i="2"/>
  <c r="E1772" i="2"/>
  <c r="B1771" i="2"/>
  <c r="D1769" i="2"/>
  <c r="F1767" i="2"/>
  <c r="C1766" i="2"/>
  <c r="E1764" i="2"/>
  <c r="B1763" i="2"/>
  <c r="D1761" i="2"/>
  <c r="F1759" i="2"/>
  <c r="C1758" i="2"/>
  <c r="E1756" i="2"/>
  <c r="B1755" i="2"/>
  <c r="D1753" i="2"/>
  <c r="F1751" i="2"/>
  <c r="C1750" i="2"/>
  <c r="E1748" i="2"/>
  <c r="B1747" i="2"/>
  <c r="D1745" i="2"/>
  <c r="F1743" i="2"/>
  <c r="C1742" i="2"/>
  <c r="E1740" i="2"/>
  <c r="B1739" i="2"/>
  <c r="D1737" i="2"/>
  <c r="F1735" i="2"/>
  <c r="C1734" i="2"/>
  <c r="E1732" i="2"/>
  <c r="B1731" i="2"/>
  <c r="D1729" i="2"/>
  <c r="F1727" i="2"/>
  <c r="C1726" i="2"/>
  <c r="E1724" i="2"/>
  <c r="B1723" i="2"/>
  <c r="D1721" i="2"/>
  <c r="F1719" i="2"/>
  <c r="C1718" i="2"/>
  <c r="E1716" i="2"/>
  <c r="B1715" i="2"/>
  <c r="D1713" i="2"/>
  <c r="F1711" i="2"/>
  <c r="C1710" i="2"/>
  <c r="E1708" i="2"/>
  <c r="B1707" i="2"/>
  <c r="D1705" i="2"/>
  <c r="F1703" i="2"/>
  <c r="C1702" i="2"/>
  <c r="E1700" i="2"/>
  <c r="B1699" i="2"/>
  <c r="D1697" i="2"/>
  <c r="F1695" i="2"/>
  <c r="C1694" i="2"/>
  <c r="E1692" i="2"/>
  <c r="B1691" i="2"/>
  <c r="D1689" i="2"/>
  <c r="F1687" i="2"/>
  <c r="C1686" i="2"/>
  <c r="E1684" i="2"/>
  <c r="B1683" i="2"/>
  <c r="D1681" i="2"/>
  <c r="F1679" i="2"/>
  <c r="C1678" i="2"/>
  <c r="E1676" i="2"/>
  <c r="B1675" i="2"/>
  <c r="D1673" i="2"/>
  <c r="F1671" i="2"/>
  <c r="C1670" i="2"/>
  <c r="E1668" i="2"/>
  <c r="B1667" i="2"/>
  <c r="D1665" i="2"/>
  <c r="F1663" i="2"/>
  <c r="C1662" i="2"/>
  <c r="E1660" i="2"/>
  <c r="B1659" i="2"/>
  <c r="D1657" i="2"/>
  <c r="F1655" i="2"/>
  <c r="C1654" i="2"/>
  <c r="E1652" i="2"/>
  <c r="B1651" i="2"/>
  <c r="F1650" i="2"/>
  <c r="C1649" i="2"/>
  <c r="E1647" i="2"/>
  <c r="B1646" i="2"/>
  <c r="D1644" i="2"/>
  <c r="F1642" i="2"/>
  <c r="C1641" i="2"/>
  <c r="E1639" i="2"/>
  <c r="B1638" i="2"/>
  <c r="D1636" i="2"/>
  <c r="F1634" i="2"/>
  <c r="C1633" i="2"/>
  <c r="E1631" i="2"/>
  <c r="B1630" i="2"/>
  <c r="D1628" i="2"/>
  <c r="F1626" i="2"/>
  <c r="C1625" i="2"/>
  <c r="E1623" i="2"/>
  <c r="B1622" i="2"/>
  <c r="D1620" i="2"/>
  <c r="F1618" i="2"/>
  <c r="C1617" i="2"/>
  <c r="E1615" i="2"/>
  <c r="B1614" i="2"/>
  <c r="D1612" i="2"/>
  <c r="F1610" i="2"/>
  <c r="C1609" i="2"/>
  <c r="E1607" i="2"/>
  <c r="B1606" i="2"/>
  <c r="D1604" i="2"/>
  <c r="F1602" i="2"/>
  <c r="C1601" i="2"/>
  <c r="E1599" i="2"/>
  <c r="B1598" i="2"/>
  <c r="D1596" i="2"/>
  <c r="F1594" i="2"/>
  <c r="C1593" i="2"/>
  <c r="E1591" i="2"/>
  <c r="B1590" i="2"/>
  <c r="D1588" i="2"/>
  <c r="F1586" i="2"/>
  <c r="C1585" i="2"/>
  <c r="E1583" i="2"/>
  <c r="B1582" i="2"/>
  <c r="D1580" i="2"/>
  <c r="F1578" i="2"/>
  <c r="C1577" i="2"/>
  <c r="E1575" i="2"/>
  <c r="B1574" i="2"/>
  <c r="D1572" i="2"/>
  <c r="F1570" i="2"/>
  <c r="C1569" i="2"/>
  <c r="E1567" i="2"/>
  <c r="B1566" i="2"/>
  <c r="D1564" i="2"/>
  <c r="F1562" i="2"/>
  <c r="C1561" i="2"/>
  <c r="E1831" i="2"/>
  <c r="B1830" i="2"/>
  <c r="D1828" i="2"/>
  <c r="F1826" i="2"/>
  <c r="C1825" i="2"/>
  <c r="E1823" i="2"/>
  <c r="B1822" i="2"/>
  <c r="D1820" i="2"/>
  <c r="F1818" i="2"/>
  <c r="C1817" i="2"/>
  <c r="E1815" i="2"/>
  <c r="B1814" i="2"/>
  <c r="D1812" i="2"/>
  <c r="F1810" i="2"/>
  <c r="C1809" i="2"/>
  <c r="E1807" i="2"/>
  <c r="B1806" i="2"/>
  <c r="D1804" i="2"/>
  <c r="F1802" i="2"/>
  <c r="C1801" i="2"/>
  <c r="E1799" i="2"/>
  <c r="B1798" i="2"/>
  <c r="D1796" i="2"/>
  <c r="F1794" i="2"/>
  <c r="C1793" i="2"/>
  <c r="E1791" i="2"/>
  <c r="B1790" i="2"/>
  <c r="D1788" i="2"/>
  <c r="F1786" i="2"/>
  <c r="C1785" i="2"/>
  <c r="E1783" i="2"/>
  <c r="B1782" i="2"/>
  <c r="D1780" i="2"/>
  <c r="F1778" i="2"/>
  <c r="C1777" i="2"/>
  <c r="E1775" i="2"/>
  <c r="B1774" i="2"/>
  <c r="D1772" i="2"/>
  <c r="F1770" i="2"/>
  <c r="C1769" i="2"/>
  <c r="E1767" i="2"/>
  <c r="B1766" i="2"/>
  <c r="D1764" i="2"/>
  <c r="F1762" i="2"/>
  <c r="C1761" i="2"/>
  <c r="E1759" i="2"/>
  <c r="B1758" i="2"/>
  <c r="D1756" i="2"/>
  <c r="F1754" i="2"/>
  <c r="C1753" i="2"/>
  <c r="E1751" i="2"/>
  <c r="B1750" i="2"/>
  <c r="D1748" i="2"/>
  <c r="F1746" i="2"/>
  <c r="C1745" i="2"/>
  <c r="E1743" i="2"/>
  <c r="B1742" i="2"/>
  <c r="D1740" i="2"/>
  <c r="F1738" i="2"/>
  <c r="C1737" i="2"/>
  <c r="E1735" i="2"/>
  <c r="B1734" i="2"/>
  <c r="D1732" i="2"/>
  <c r="F1730" i="2"/>
  <c r="C1729" i="2"/>
  <c r="E1727" i="2"/>
  <c r="B1726" i="2"/>
  <c r="D1724" i="2"/>
  <c r="F1722" i="2"/>
  <c r="C1721" i="2"/>
  <c r="E1719" i="2"/>
  <c r="B1718" i="2"/>
  <c r="D1716" i="2"/>
  <c r="F1714" i="2"/>
  <c r="C1713" i="2"/>
  <c r="E1711" i="2"/>
  <c r="B1710" i="2"/>
  <c r="D1708" i="2"/>
  <c r="F1706" i="2"/>
  <c r="C1705" i="2"/>
  <c r="E1703" i="2"/>
  <c r="B1702" i="2"/>
  <c r="D1700" i="2"/>
  <c r="F1698" i="2"/>
  <c r="C1697" i="2"/>
  <c r="E1695" i="2"/>
  <c r="B1694" i="2"/>
  <c r="D1692" i="2"/>
  <c r="F1690" i="2"/>
  <c r="C1689" i="2"/>
  <c r="E1687" i="2"/>
  <c r="B1686" i="2"/>
  <c r="D1684" i="2"/>
  <c r="F1682" i="2"/>
  <c r="C1681" i="2"/>
  <c r="E1679" i="2"/>
  <c r="B1678" i="2"/>
  <c r="D1676" i="2"/>
  <c r="F1674" i="2"/>
  <c r="C1673" i="2"/>
  <c r="E1671" i="2"/>
  <c r="B1670" i="2"/>
  <c r="D1668" i="2"/>
  <c r="F1666" i="2"/>
  <c r="C1665" i="2"/>
  <c r="E1663" i="2"/>
  <c r="B1662" i="2"/>
  <c r="D1660" i="2"/>
  <c r="F1658" i="2"/>
  <c r="C1657" i="2"/>
  <c r="E1655" i="2"/>
  <c r="B1654" i="2"/>
  <c r="D1652" i="2"/>
  <c r="E1650" i="2"/>
  <c r="B1649" i="2"/>
  <c r="D1647" i="2"/>
  <c r="F1645" i="2"/>
  <c r="C1644" i="2"/>
  <c r="E1642" i="2"/>
  <c r="B1641" i="2"/>
  <c r="D1639" i="2"/>
  <c r="F1637" i="2"/>
  <c r="C1636" i="2"/>
  <c r="E1634" i="2"/>
  <c r="B1633" i="2"/>
  <c r="D1631" i="2"/>
  <c r="F1629" i="2"/>
  <c r="C1628" i="2"/>
  <c r="E1626" i="2"/>
  <c r="B1625" i="2"/>
  <c r="D1623" i="2"/>
  <c r="F1621" i="2"/>
  <c r="C1620" i="2"/>
  <c r="E1618" i="2"/>
  <c r="B1617" i="2"/>
  <c r="D1615" i="2"/>
  <c r="F1613" i="2"/>
  <c r="C1612" i="2"/>
  <c r="E1610" i="2"/>
  <c r="B1609" i="2"/>
  <c r="D1607" i="2"/>
  <c r="F1605" i="2"/>
  <c r="C1604" i="2"/>
  <c r="E1602" i="2"/>
  <c r="B1601" i="2"/>
  <c r="D1599" i="2"/>
  <c r="F1597" i="2"/>
  <c r="C1596" i="2"/>
  <c r="E1594" i="2"/>
  <c r="B1593" i="2"/>
  <c r="D1591" i="2"/>
  <c r="F1589" i="2"/>
  <c r="C1588" i="2"/>
  <c r="E1586" i="2"/>
  <c r="B1585" i="2"/>
  <c r="D1583" i="2"/>
  <c r="F1581" i="2"/>
  <c r="C1580" i="2"/>
  <c r="E1578" i="2"/>
  <c r="B1577" i="2"/>
  <c r="D1575" i="2"/>
  <c r="F1573" i="2"/>
  <c r="C1572" i="2"/>
  <c r="E1570" i="2"/>
  <c r="B1569" i="2"/>
  <c r="D1567" i="2"/>
  <c r="F1565" i="2"/>
  <c r="C1564" i="2"/>
  <c r="E1562" i="2"/>
  <c r="B1561" i="2"/>
  <c r="D1831" i="2"/>
  <c r="F1829" i="2"/>
  <c r="C1828" i="2"/>
  <c r="E1826" i="2"/>
  <c r="B1825" i="2"/>
  <c r="D1823" i="2"/>
  <c r="F1821" i="2"/>
  <c r="C1820" i="2"/>
  <c r="E1818" i="2"/>
  <c r="B1817" i="2"/>
  <c r="D1815" i="2"/>
  <c r="F1813" i="2"/>
  <c r="C1812" i="2"/>
  <c r="E1810" i="2"/>
  <c r="B1809" i="2"/>
  <c r="D1807" i="2"/>
  <c r="F1805" i="2"/>
  <c r="C1804" i="2"/>
  <c r="E1802" i="2"/>
  <c r="B1801" i="2"/>
  <c r="D1799" i="2"/>
  <c r="F1797" i="2"/>
  <c r="C1796" i="2"/>
  <c r="E1794" i="2"/>
  <c r="B1793" i="2"/>
  <c r="D1791" i="2"/>
  <c r="F1789" i="2"/>
  <c r="C1788" i="2"/>
  <c r="E1786" i="2"/>
  <c r="B1785" i="2"/>
  <c r="D1783" i="2"/>
  <c r="F1781" i="2"/>
  <c r="C1780" i="2"/>
  <c r="E1778" i="2"/>
  <c r="B1777" i="2"/>
  <c r="D1775" i="2"/>
  <c r="F1773" i="2"/>
  <c r="C1772" i="2"/>
  <c r="E1770" i="2"/>
  <c r="B1769" i="2"/>
  <c r="D1767" i="2"/>
  <c r="F1765" i="2"/>
  <c r="C1764" i="2"/>
  <c r="E1762" i="2"/>
  <c r="B1761" i="2"/>
  <c r="D1759" i="2"/>
  <c r="F1757" i="2"/>
  <c r="C1756" i="2"/>
  <c r="E1754" i="2"/>
  <c r="B1753" i="2"/>
  <c r="D1751" i="2"/>
  <c r="F1749" i="2"/>
  <c r="C1748" i="2"/>
  <c r="E1746" i="2"/>
  <c r="B1745" i="2"/>
  <c r="D1743" i="2"/>
  <c r="F1741" i="2"/>
  <c r="C1740" i="2"/>
  <c r="E1738" i="2"/>
  <c r="B1737" i="2"/>
  <c r="D1735" i="2"/>
  <c r="F1733" i="2"/>
  <c r="C1732" i="2"/>
  <c r="E1730" i="2"/>
  <c r="B1729" i="2"/>
  <c r="D1727" i="2"/>
  <c r="F1725" i="2"/>
  <c r="C1724" i="2"/>
  <c r="E1722" i="2"/>
  <c r="B1721" i="2"/>
  <c r="D1719" i="2"/>
  <c r="F1717" i="2"/>
  <c r="C1716" i="2"/>
  <c r="E1714" i="2"/>
  <c r="B1713" i="2"/>
  <c r="D1711" i="2"/>
  <c r="F1709" i="2"/>
  <c r="C1708" i="2"/>
  <c r="E1706" i="2"/>
  <c r="B1705" i="2"/>
  <c r="D1703" i="2"/>
  <c r="F1701" i="2"/>
  <c r="C1700" i="2"/>
  <c r="E1698" i="2"/>
  <c r="B1697" i="2"/>
  <c r="D1695" i="2"/>
  <c r="F1693" i="2"/>
  <c r="C1692" i="2"/>
  <c r="E1690" i="2"/>
  <c r="B1689" i="2"/>
  <c r="D1687" i="2"/>
  <c r="F1685" i="2"/>
  <c r="C1684" i="2"/>
  <c r="E1682" i="2"/>
  <c r="B1681" i="2"/>
  <c r="D1679" i="2"/>
  <c r="F1677" i="2"/>
  <c r="C1676" i="2"/>
  <c r="E1674" i="2"/>
  <c r="B1673" i="2"/>
  <c r="D1671" i="2"/>
  <c r="F1669" i="2"/>
  <c r="C1668" i="2"/>
  <c r="E1666" i="2"/>
  <c r="B1665" i="2"/>
  <c r="D1663" i="2"/>
  <c r="F1661" i="2"/>
  <c r="C1660" i="2"/>
  <c r="E1658" i="2"/>
  <c r="B1657" i="2"/>
  <c r="D1655" i="2"/>
  <c r="F1653" i="2"/>
  <c r="C1652" i="2"/>
  <c r="F1649" i="2"/>
  <c r="C1648" i="2"/>
  <c r="E1646" i="2"/>
  <c r="B1645" i="2"/>
  <c r="D1643" i="2"/>
  <c r="F1641" i="2"/>
  <c r="C1640" i="2"/>
  <c r="E1638" i="2"/>
  <c r="B1637" i="2"/>
  <c r="D1635" i="2"/>
  <c r="F1633" i="2"/>
  <c r="C1632" i="2"/>
  <c r="E1630" i="2"/>
  <c r="B1629" i="2"/>
  <c r="D1627" i="2"/>
  <c r="F1625" i="2"/>
  <c r="C1624" i="2"/>
  <c r="E1622" i="2"/>
  <c r="B1621" i="2"/>
  <c r="D1619" i="2"/>
  <c r="F1617" i="2"/>
  <c r="C1616" i="2"/>
  <c r="E1614" i="2"/>
  <c r="B1613" i="2"/>
  <c r="D1611" i="2"/>
  <c r="F1609" i="2"/>
  <c r="C1608" i="2"/>
  <c r="E1606" i="2"/>
  <c r="B1605" i="2"/>
  <c r="D1603" i="2"/>
  <c r="F1601" i="2"/>
  <c r="C1600" i="2"/>
  <c r="E1598" i="2"/>
  <c r="B1597" i="2"/>
  <c r="D1595" i="2"/>
  <c r="F1593" i="2"/>
  <c r="C1592" i="2"/>
  <c r="E1590" i="2"/>
  <c r="B1589" i="2"/>
  <c r="D1587" i="2"/>
  <c r="F1585" i="2"/>
  <c r="C1584" i="2"/>
  <c r="E1582" i="2"/>
  <c r="B1581" i="2"/>
  <c r="D1579" i="2"/>
  <c r="F1577" i="2"/>
  <c r="C1576" i="2"/>
  <c r="E1574" i="2"/>
  <c r="B1573" i="2"/>
  <c r="D1571" i="2"/>
  <c r="F1569" i="2"/>
  <c r="C1568" i="2"/>
  <c r="E1566" i="2"/>
  <c r="B1565" i="2"/>
  <c r="D1563" i="2"/>
  <c r="F1561" i="2"/>
  <c r="C1832" i="2"/>
  <c r="E1830" i="2"/>
  <c r="B1829" i="2"/>
  <c r="D1827" i="2"/>
  <c r="F1825" i="2"/>
  <c r="C1824" i="2"/>
  <c r="E1822" i="2"/>
  <c r="B1821" i="2"/>
  <c r="D1819" i="2"/>
  <c r="F1817" i="2"/>
  <c r="C1816" i="2"/>
  <c r="E1814" i="2"/>
  <c r="B1813" i="2"/>
  <c r="D1811" i="2"/>
  <c r="F1809" i="2"/>
  <c r="C1808" i="2"/>
  <c r="E1806" i="2"/>
  <c r="B1805" i="2"/>
  <c r="D1803" i="2"/>
  <c r="F1801" i="2"/>
  <c r="C1800" i="2"/>
  <c r="E1798" i="2"/>
  <c r="B1797" i="2"/>
  <c r="D1795" i="2"/>
  <c r="F1793" i="2"/>
  <c r="C1792" i="2"/>
  <c r="E1790" i="2"/>
  <c r="B1789" i="2"/>
  <c r="D1787" i="2"/>
  <c r="F1785" i="2"/>
  <c r="C1784" i="2"/>
  <c r="E1782" i="2"/>
  <c r="B1781" i="2"/>
  <c r="D1779" i="2"/>
  <c r="F1777" i="2"/>
  <c r="C1776" i="2"/>
  <c r="E1774" i="2"/>
  <c r="B1773" i="2"/>
  <c r="D1771" i="2"/>
  <c r="F1769" i="2"/>
  <c r="C1768" i="2"/>
  <c r="E1766" i="2"/>
  <c r="B1765" i="2"/>
  <c r="D1763" i="2"/>
  <c r="F1761" i="2"/>
  <c r="C1760" i="2"/>
  <c r="E1758" i="2"/>
  <c r="B1757" i="2"/>
  <c r="D1755" i="2"/>
  <c r="F1753" i="2"/>
  <c r="C1752" i="2"/>
  <c r="E1750" i="2"/>
  <c r="B1749" i="2"/>
  <c r="D1747" i="2"/>
  <c r="F1745" i="2"/>
  <c r="C1744" i="2"/>
  <c r="E1742" i="2"/>
  <c r="B1741" i="2"/>
  <c r="D1739" i="2"/>
  <c r="F1737" i="2"/>
  <c r="C1736" i="2"/>
  <c r="E1734" i="2"/>
  <c r="B1733" i="2"/>
  <c r="D1731" i="2"/>
  <c r="F1729" i="2"/>
  <c r="C1728" i="2"/>
  <c r="E1726" i="2"/>
  <c r="B1725" i="2"/>
  <c r="D1723" i="2"/>
  <c r="F1721" i="2"/>
  <c r="C1720" i="2"/>
  <c r="E1718" i="2"/>
  <c r="B1717" i="2"/>
  <c r="D1715" i="2"/>
  <c r="F1713" i="2"/>
  <c r="C1712" i="2"/>
  <c r="E1710" i="2"/>
  <c r="B1709" i="2"/>
  <c r="D1707" i="2"/>
  <c r="F1705" i="2"/>
  <c r="C1704" i="2"/>
  <c r="E1702" i="2"/>
  <c r="B1701" i="2"/>
  <c r="D1699" i="2"/>
  <c r="F1697" i="2"/>
  <c r="C1696" i="2"/>
  <c r="E1694" i="2"/>
  <c r="B1693" i="2"/>
  <c r="D1691" i="2"/>
  <c r="F1689" i="2"/>
  <c r="C1688" i="2"/>
  <c r="E1686" i="2"/>
  <c r="B1685" i="2"/>
  <c r="D1683" i="2"/>
  <c r="F1681" i="2"/>
  <c r="C1680" i="2"/>
  <c r="E1678" i="2"/>
  <c r="B1677" i="2"/>
  <c r="D1675" i="2"/>
  <c r="F1673" i="2"/>
  <c r="C1672" i="2"/>
  <c r="E1670" i="2"/>
  <c r="B1669" i="2"/>
  <c r="D1667" i="2"/>
  <c r="F1665" i="2"/>
  <c r="C1664" i="2"/>
  <c r="E1662" i="2"/>
  <c r="B1661" i="2"/>
  <c r="D1659" i="2"/>
  <c r="F1657" i="2"/>
  <c r="C1656" i="2"/>
  <c r="E1654" i="2"/>
  <c r="B1653" i="2"/>
  <c r="D1651" i="2"/>
  <c r="F1560" i="2"/>
  <c r="E1560" i="2"/>
  <c r="D1560" i="2"/>
  <c r="C1560" i="2"/>
  <c r="B1560" i="2"/>
  <c r="D1650" i="2"/>
  <c r="F1648" i="2"/>
  <c r="C1647" i="2"/>
  <c r="E1645" i="2"/>
  <c r="B1644" i="2"/>
  <c r="D1642" i="2"/>
  <c r="F1640" i="2"/>
  <c r="C1639" i="2"/>
  <c r="E1637" i="2"/>
  <c r="B1636" i="2"/>
  <c r="D1634" i="2"/>
  <c r="F1632" i="2"/>
  <c r="C1631" i="2"/>
  <c r="E1629" i="2"/>
  <c r="B1628" i="2"/>
  <c r="D1626" i="2"/>
  <c r="F1624" i="2"/>
  <c r="C1623" i="2"/>
  <c r="E1621" i="2"/>
  <c r="B1620" i="2"/>
  <c r="D1618" i="2"/>
  <c r="F1616" i="2"/>
  <c r="C1615" i="2"/>
  <c r="E1613" i="2"/>
  <c r="B1612" i="2"/>
  <c r="D1610" i="2"/>
  <c r="F1608" i="2"/>
  <c r="C1607" i="2"/>
  <c r="E1605" i="2"/>
  <c r="B1604" i="2"/>
  <c r="D1602" i="2"/>
  <c r="F1600" i="2"/>
  <c r="C1599" i="2"/>
  <c r="E1597" i="2"/>
  <c r="B1596" i="2"/>
  <c r="D1594" i="2"/>
  <c r="F1592" i="2"/>
  <c r="C1591" i="2"/>
  <c r="E1589" i="2"/>
  <c r="B1588" i="2"/>
  <c r="D1586" i="2"/>
  <c r="F1584" i="2"/>
  <c r="C1583" i="2"/>
  <c r="E1581" i="2"/>
  <c r="B1580" i="2"/>
  <c r="D1578" i="2"/>
  <c r="F1576" i="2"/>
  <c r="C1575" i="2"/>
  <c r="E1573" i="2"/>
  <c r="B1572" i="2"/>
  <c r="D1570" i="2"/>
  <c r="F1568" i="2"/>
  <c r="C1567" i="2"/>
  <c r="E1565" i="2"/>
  <c r="B1564" i="2"/>
  <c r="D1562" i="2"/>
  <c r="F1832" i="2"/>
  <c r="C1831" i="2"/>
  <c r="E1829" i="2"/>
  <c r="B1828" i="2"/>
  <c r="D1826" i="2"/>
  <c r="F1824" i="2"/>
  <c r="C1823" i="2"/>
  <c r="E1821" i="2"/>
  <c r="B1820" i="2"/>
  <c r="D1818" i="2"/>
  <c r="F1816" i="2"/>
  <c r="C1815" i="2"/>
  <c r="E1813" i="2"/>
  <c r="B1812" i="2"/>
  <c r="D1810" i="2"/>
  <c r="F1808" i="2"/>
  <c r="C1807" i="2"/>
  <c r="E1805" i="2"/>
  <c r="B1804" i="2"/>
  <c r="D1802" i="2"/>
  <c r="F1800" i="2"/>
  <c r="C1799" i="2"/>
  <c r="E1797" i="2"/>
  <c r="B1796" i="2"/>
  <c r="D1794" i="2"/>
  <c r="F1792" i="2"/>
  <c r="C1791" i="2"/>
  <c r="E1789" i="2"/>
  <c r="B1788" i="2"/>
  <c r="D1786" i="2"/>
  <c r="F1784" i="2"/>
  <c r="C1783" i="2"/>
  <c r="E1781" i="2"/>
  <c r="B1780" i="2"/>
  <c r="D1778" i="2"/>
  <c r="F1776" i="2"/>
  <c r="C1775" i="2"/>
  <c r="E1773" i="2"/>
  <c r="B1772" i="2"/>
  <c r="D1770" i="2"/>
  <c r="F1768" i="2"/>
  <c r="C1767" i="2"/>
  <c r="E1765" i="2"/>
  <c r="B1764" i="2"/>
  <c r="D1762" i="2"/>
  <c r="F1760" i="2"/>
  <c r="C1759" i="2"/>
  <c r="E1757" i="2"/>
  <c r="B1756" i="2"/>
  <c r="D1754" i="2"/>
  <c r="F1752" i="2"/>
  <c r="C1751" i="2"/>
  <c r="E1749" i="2"/>
  <c r="B1748" i="2"/>
  <c r="D1746" i="2"/>
  <c r="F1744" i="2"/>
  <c r="C1743" i="2"/>
  <c r="E1741" i="2"/>
  <c r="B1740" i="2"/>
  <c r="D1738" i="2"/>
  <c r="F1736" i="2"/>
  <c r="C1735" i="2"/>
  <c r="E1733" i="2"/>
  <c r="B1732" i="2"/>
  <c r="D1730" i="2"/>
  <c r="F1728" i="2"/>
  <c r="C1727" i="2"/>
  <c r="E1725" i="2"/>
  <c r="B1724" i="2"/>
  <c r="D1722" i="2"/>
  <c r="F1720" i="2"/>
  <c r="C1719" i="2"/>
  <c r="E1717" i="2"/>
  <c r="B1716" i="2"/>
  <c r="D1714" i="2"/>
  <c r="F1712" i="2"/>
  <c r="C1711" i="2"/>
  <c r="E1709" i="2"/>
  <c r="B1708" i="2"/>
  <c r="D1706" i="2"/>
  <c r="F1704" i="2"/>
  <c r="C1703" i="2"/>
  <c r="E1701" i="2"/>
  <c r="B1700" i="2"/>
  <c r="D1698" i="2"/>
  <c r="F1696" i="2"/>
  <c r="C1695" i="2"/>
  <c r="E1693" i="2"/>
  <c r="B1692" i="2"/>
  <c r="D1690" i="2"/>
  <c r="F1688" i="2"/>
  <c r="C1687" i="2"/>
  <c r="E1685" i="2"/>
  <c r="B1684" i="2"/>
  <c r="D1682" i="2"/>
  <c r="F1680" i="2"/>
  <c r="C1679" i="2"/>
  <c r="E1677" i="2"/>
  <c r="B1676" i="2"/>
  <c r="D1674" i="2"/>
  <c r="F1672" i="2"/>
  <c r="C1671" i="2"/>
  <c r="E1669" i="2"/>
  <c r="B1668" i="2"/>
  <c r="D1666" i="2"/>
  <c r="F1664" i="2"/>
  <c r="C1663" i="2"/>
  <c r="E1661" i="2"/>
  <c r="B1660" i="2"/>
  <c r="D1658" i="2"/>
  <c r="F1656" i="2"/>
  <c r="C1655" i="2"/>
  <c r="E1653" i="2"/>
  <c r="B1652" i="2"/>
  <c r="C1650" i="2"/>
  <c r="E1648" i="2"/>
  <c r="B1647" i="2"/>
  <c r="D1645" i="2"/>
  <c r="F1643" i="2"/>
  <c r="C1642" i="2"/>
  <c r="E1640" i="2"/>
  <c r="B1639" i="2"/>
  <c r="D1637" i="2"/>
  <c r="F1635" i="2"/>
  <c r="C1634" i="2"/>
  <c r="E1632" i="2"/>
  <c r="B1631" i="2"/>
  <c r="D1629" i="2"/>
  <c r="F1627" i="2"/>
  <c r="C1626" i="2"/>
  <c r="E1624" i="2"/>
  <c r="B1623" i="2"/>
  <c r="D1621" i="2"/>
  <c r="F1619" i="2"/>
  <c r="C1618" i="2"/>
  <c r="E1616" i="2"/>
  <c r="B1615" i="2"/>
  <c r="D1613" i="2"/>
  <c r="F1611" i="2"/>
  <c r="C1610" i="2"/>
  <c r="E1608" i="2"/>
  <c r="B1607" i="2"/>
  <c r="D1605" i="2"/>
  <c r="F1603" i="2"/>
  <c r="C1602" i="2"/>
  <c r="E1600" i="2"/>
  <c r="B1599" i="2"/>
  <c r="D1597" i="2"/>
  <c r="F1595" i="2"/>
  <c r="C1594" i="2"/>
  <c r="E1592" i="2"/>
  <c r="B1591" i="2"/>
  <c r="D1589" i="2"/>
  <c r="F1587" i="2"/>
  <c r="C1586" i="2"/>
  <c r="E1584" i="2"/>
  <c r="B1583" i="2"/>
  <c r="D1581" i="2"/>
  <c r="F1579" i="2"/>
  <c r="C1578" i="2"/>
  <c r="E1576" i="2"/>
  <c r="B1575" i="2"/>
  <c r="D1573" i="2"/>
  <c r="F1571" i="2"/>
  <c r="C1570" i="2"/>
  <c r="E1568" i="2"/>
  <c r="B1567" i="2"/>
  <c r="D1565" i="2"/>
  <c r="F1563" i="2"/>
  <c r="C1562" i="2"/>
  <c r="E1832" i="2"/>
  <c r="B1831" i="2"/>
  <c r="D1829" i="2"/>
  <c r="F1827" i="2"/>
  <c r="C1826" i="2"/>
  <c r="E1824" i="2"/>
  <c r="B1823" i="2"/>
  <c r="D1821" i="2"/>
  <c r="F1819" i="2"/>
  <c r="C1818" i="2"/>
  <c r="E1816" i="2"/>
  <c r="B1815" i="2"/>
  <c r="D1813" i="2"/>
  <c r="F1811" i="2"/>
  <c r="C1810" i="2"/>
  <c r="E1808" i="2"/>
  <c r="B1807" i="2"/>
  <c r="D1805" i="2"/>
  <c r="F1803" i="2"/>
  <c r="C1802" i="2"/>
  <c r="E1800" i="2"/>
  <c r="B1799" i="2"/>
  <c r="D1797" i="2"/>
  <c r="F1795" i="2"/>
  <c r="C1794" i="2"/>
  <c r="E1792" i="2"/>
  <c r="B1791" i="2"/>
  <c r="D1789" i="2"/>
  <c r="F1787" i="2"/>
  <c r="C1786" i="2"/>
  <c r="E1784" i="2"/>
  <c r="B1783" i="2"/>
  <c r="D1781" i="2"/>
  <c r="F1779" i="2"/>
  <c r="C1778" i="2"/>
  <c r="E1776" i="2"/>
  <c r="B1775" i="2"/>
  <c r="D1773" i="2"/>
  <c r="F1771" i="2"/>
  <c r="C1770" i="2"/>
  <c r="E1768" i="2"/>
  <c r="B1767" i="2"/>
  <c r="D1765" i="2"/>
  <c r="F1763" i="2"/>
  <c r="C1762" i="2"/>
  <c r="E1760" i="2"/>
  <c r="B1759" i="2"/>
  <c r="D1757" i="2"/>
  <c r="F1755" i="2"/>
  <c r="C1754" i="2"/>
  <c r="E1752" i="2"/>
  <c r="B1751" i="2"/>
  <c r="D1749" i="2"/>
  <c r="F1747" i="2"/>
  <c r="C1746" i="2"/>
  <c r="E1744" i="2"/>
  <c r="B1743" i="2"/>
  <c r="D1741" i="2"/>
  <c r="F1739" i="2"/>
  <c r="C1738" i="2"/>
  <c r="E1736" i="2"/>
  <c r="B1735" i="2"/>
  <c r="D1733" i="2"/>
  <c r="F1731" i="2"/>
  <c r="C1730" i="2"/>
  <c r="E1728" i="2"/>
  <c r="B1727" i="2"/>
  <c r="D1725" i="2"/>
  <c r="F1723" i="2"/>
  <c r="C1722" i="2"/>
  <c r="E1720" i="2"/>
  <c r="B1719" i="2"/>
  <c r="D1717" i="2"/>
  <c r="F1715" i="2"/>
  <c r="C1714" i="2"/>
  <c r="E1712" i="2"/>
  <c r="B1711" i="2"/>
  <c r="D1709" i="2"/>
  <c r="F1707" i="2"/>
  <c r="C1706" i="2"/>
  <c r="E1704" i="2"/>
  <c r="B1703" i="2"/>
  <c r="D1701" i="2"/>
  <c r="F1699" i="2"/>
  <c r="C1698" i="2"/>
  <c r="E1696" i="2"/>
  <c r="B1695" i="2"/>
  <c r="D1693" i="2"/>
  <c r="F1691" i="2"/>
  <c r="C1690" i="2"/>
  <c r="E1688" i="2"/>
  <c r="B1687" i="2"/>
  <c r="D1685" i="2"/>
  <c r="F1683" i="2"/>
  <c r="C1682" i="2"/>
  <c r="E1680" i="2"/>
  <c r="B1679" i="2"/>
  <c r="D1677" i="2"/>
  <c r="F1675" i="2"/>
  <c r="C1674" i="2"/>
  <c r="E1672" i="2"/>
  <c r="B1671" i="2"/>
  <c r="D1669" i="2"/>
  <c r="F1667" i="2"/>
  <c r="C1666" i="2"/>
  <c r="E1664" i="2"/>
  <c r="B1663" i="2"/>
  <c r="D1661" i="2"/>
  <c r="F1659" i="2"/>
  <c r="C1658" i="2"/>
  <c r="E1656" i="2"/>
  <c r="B1655" i="2"/>
  <c r="D1653" i="2"/>
  <c r="F1651" i="2"/>
  <c r="B1650" i="2"/>
  <c r="D1648" i="2"/>
  <c r="F1646" i="2"/>
  <c r="C1645" i="2"/>
  <c r="E1643" i="2"/>
  <c r="B1642" i="2"/>
  <c r="D1640" i="2"/>
  <c r="F1638" i="2"/>
  <c r="C1637" i="2"/>
  <c r="E1635" i="2"/>
  <c r="B1634" i="2"/>
  <c r="D1632" i="2"/>
  <c r="F1630" i="2"/>
  <c r="C1629" i="2"/>
  <c r="E1627" i="2"/>
  <c r="B1626" i="2"/>
  <c r="D1624" i="2"/>
  <c r="F1622" i="2"/>
  <c r="C1621" i="2"/>
  <c r="E1619" i="2"/>
  <c r="B1618" i="2"/>
  <c r="D1616" i="2"/>
  <c r="F1614" i="2"/>
  <c r="C1613" i="2"/>
  <c r="E1611" i="2"/>
  <c r="B1610" i="2"/>
  <c r="D1608" i="2"/>
  <c r="F1606" i="2"/>
  <c r="C1605" i="2"/>
  <c r="E1603" i="2"/>
  <c r="B1602" i="2"/>
  <c r="D1600" i="2"/>
  <c r="F1598" i="2"/>
  <c r="C1597" i="2"/>
  <c r="E1595" i="2"/>
  <c r="B1594" i="2"/>
  <c r="D1592" i="2"/>
  <c r="F1590" i="2"/>
  <c r="C1589" i="2"/>
  <c r="E1587" i="2"/>
  <c r="B1586" i="2"/>
  <c r="D1584" i="2"/>
  <c r="F1582" i="2"/>
  <c r="C1581" i="2"/>
  <c r="E1579" i="2"/>
  <c r="B1578" i="2"/>
  <c r="D1576" i="2"/>
  <c r="F1574" i="2"/>
  <c r="C1573" i="2"/>
  <c r="E1571" i="2"/>
  <c r="B1570" i="2"/>
  <c r="D1568" i="2"/>
  <c r="F1566" i="2"/>
  <c r="C1565" i="2"/>
  <c r="E1563" i="2"/>
  <c r="B1562" i="2"/>
  <c r="D1832" i="2"/>
  <c r="F1830" i="2"/>
  <c r="C1829" i="2"/>
  <c r="E1827" i="2"/>
  <c r="B1826" i="2"/>
  <c r="D1824" i="2"/>
  <c r="F1822" i="2"/>
  <c r="C1821" i="2"/>
  <c r="E1819" i="2"/>
  <c r="B1818" i="2"/>
  <c r="D1816" i="2"/>
  <c r="F1814" i="2"/>
  <c r="C1813" i="2"/>
  <c r="E1811" i="2"/>
  <c r="B1810" i="2"/>
  <c r="D1808" i="2"/>
  <c r="F1806" i="2"/>
  <c r="C1805" i="2"/>
  <c r="E1803" i="2"/>
  <c r="B1802" i="2"/>
  <c r="D1800" i="2"/>
  <c r="F1798" i="2"/>
  <c r="C1797" i="2"/>
  <c r="E1795" i="2"/>
  <c r="B1794" i="2"/>
  <c r="D1792" i="2"/>
  <c r="F1790" i="2"/>
  <c r="C1789" i="2"/>
  <c r="E1787" i="2"/>
  <c r="B1786" i="2"/>
  <c r="D1784" i="2"/>
  <c r="F1782" i="2"/>
  <c r="C1781" i="2"/>
  <c r="E1779" i="2"/>
  <c r="B1778" i="2"/>
  <c r="D1776" i="2"/>
  <c r="F1774" i="2"/>
  <c r="C1773" i="2"/>
  <c r="E1771" i="2"/>
  <c r="B1770" i="2"/>
  <c r="D1768" i="2"/>
  <c r="F1766" i="2"/>
  <c r="C1765" i="2"/>
  <c r="E1763" i="2"/>
  <c r="B1762" i="2"/>
  <c r="D1760" i="2"/>
  <c r="F1758" i="2"/>
  <c r="C1757" i="2"/>
  <c r="E1755" i="2"/>
  <c r="B1754" i="2"/>
  <c r="D1752" i="2"/>
  <c r="F1750" i="2"/>
  <c r="C1749" i="2"/>
  <c r="E1747" i="2"/>
  <c r="B1746" i="2"/>
  <c r="D1744" i="2"/>
  <c r="F1742" i="2"/>
  <c r="C1741" i="2"/>
  <c r="E1739" i="2"/>
  <c r="B1738" i="2"/>
  <c r="D1736" i="2"/>
  <c r="F1734" i="2"/>
  <c r="C1733" i="2"/>
  <c r="E1731" i="2"/>
  <c r="B1730" i="2"/>
  <c r="D1728" i="2"/>
  <c r="F1726" i="2"/>
  <c r="C1725" i="2"/>
  <c r="E1723" i="2"/>
  <c r="B1722" i="2"/>
  <c r="D1720" i="2"/>
  <c r="F1718" i="2"/>
  <c r="C1717" i="2"/>
  <c r="E1715" i="2"/>
  <c r="B1714" i="2"/>
  <c r="D1712" i="2"/>
  <c r="F1710" i="2"/>
  <c r="C1709" i="2"/>
  <c r="E1707" i="2"/>
  <c r="B1706" i="2"/>
  <c r="D1704" i="2"/>
  <c r="F1702" i="2"/>
  <c r="C1701" i="2"/>
  <c r="E1699" i="2"/>
  <c r="B1698" i="2"/>
  <c r="D1696" i="2"/>
  <c r="F1694" i="2"/>
  <c r="C1693" i="2"/>
  <c r="E1691" i="2"/>
  <c r="B1690" i="2"/>
  <c r="D1688" i="2"/>
  <c r="F1686" i="2"/>
  <c r="C1685" i="2"/>
  <c r="E1683" i="2"/>
  <c r="B1682" i="2"/>
  <c r="D1680" i="2"/>
  <c r="F1678" i="2"/>
  <c r="C1677" i="2"/>
  <c r="E1675" i="2"/>
  <c r="B1674" i="2"/>
  <c r="D1672" i="2"/>
  <c r="F1670" i="2"/>
  <c r="C1669" i="2"/>
  <c r="E1667" i="2"/>
  <c r="B1666" i="2"/>
  <c r="D1664" i="2"/>
  <c r="F1662" i="2"/>
  <c r="C1661" i="2"/>
  <c r="E1659" i="2"/>
  <c r="B1658" i="2"/>
  <c r="D1656" i="2"/>
  <c r="F1654" i="2"/>
  <c r="C1653" i="2"/>
  <c r="E1651" i="2"/>
  <c r="G942" i="3"/>
  <c r="G943" i="3"/>
  <c r="G944" i="3"/>
  <c r="G945" i="3"/>
  <c r="G946" i="3"/>
  <c r="G947" i="3"/>
  <c r="G948" i="3"/>
  <c r="G949" i="3"/>
  <c r="G950" i="3"/>
  <c r="G941" i="3" l="1"/>
  <c r="G939" i="3"/>
  <c r="G940" i="3"/>
  <c r="I1557" i="2"/>
  <c r="I1558" i="2"/>
  <c r="I1559" i="2"/>
  <c r="J1558" i="2"/>
  <c r="J1559" i="2"/>
  <c r="BF2208" i="1"/>
  <c r="BF2209" i="1"/>
  <c r="BF2210" i="1"/>
  <c r="BF2211" i="1"/>
  <c r="BF2212" i="1"/>
  <c r="BF2213" i="1"/>
  <c r="BF2214" i="1"/>
  <c r="BF2215" i="1"/>
  <c r="BF2216" i="1"/>
  <c r="BF2217" i="1"/>
  <c r="BF2218" i="1"/>
  <c r="BF2219" i="1"/>
  <c r="BF2220" i="1"/>
  <c r="BF2221" i="1"/>
  <c r="BF2222" i="1"/>
  <c r="BF2223" i="1"/>
  <c r="BF2224" i="1"/>
  <c r="BF2225" i="1"/>
  <c r="BF2226" i="1"/>
  <c r="BF2227" i="1"/>
  <c r="BF2228" i="1"/>
  <c r="BF2229" i="1"/>
  <c r="BF2230" i="1"/>
  <c r="BF2231" i="1"/>
  <c r="BF2232" i="1"/>
  <c r="BF2233" i="1"/>
  <c r="BF2234" i="1"/>
  <c r="BF2235" i="1"/>
  <c r="BF2236" i="1"/>
  <c r="BF2237" i="1"/>
  <c r="BF2238" i="1"/>
  <c r="BF2239" i="1"/>
  <c r="BF2240" i="1"/>
  <c r="BF2241" i="1"/>
  <c r="BF2242" i="1"/>
  <c r="BF2243" i="1"/>
  <c r="BF2244" i="1"/>
  <c r="BF2245" i="1"/>
  <c r="BF2246" i="1"/>
  <c r="BF2247" i="1"/>
  <c r="BF2248" i="1"/>
  <c r="BF2249" i="1"/>
  <c r="BF2250" i="1"/>
  <c r="BF2251" i="1"/>
  <c r="BF2252" i="1"/>
  <c r="BF2253" i="1"/>
  <c r="BF2254" i="1"/>
  <c r="BF2255" i="1"/>
  <c r="BF2256" i="1"/>
  <c r="BF2257" i="1"/>
  <c r="BF2258" i="1"/>
  <c r="BF2259" i="1"/>
  <c r="BF2260" i="1"/>
  <c r="BF2261" i="1"/>
  <c r="BF2262" i="1"/>
  <c r="BF2263" i="1"/>
  <c r="BF2264" i="1"/>
  <c r="BF2265" i="1"/>
  <c r="BF2266" i="1"/>
  <c r="BF2267" i="1"/>
  <c r="BF2268" i="1"/>
  <c r="BF2269" i="1"/>
  <c r="BF2270" i="1"/>
  <c r="BF2271" i="1"/>
  <c r="BF2272" i="1"/>
  <c r="BF2273" i="1"/>
  <c r="BF2274" i="1"/>
  <c r="BF2275" i="1"/>
  <c r="BF2276" i="1"/>
  <c r="BF2277" i="1"/>
  <c r="BF2278" i="1"/>
  <c r="BF2279" i="1"/>
  <c r="BF2280" i="1"/>
  <c r="BF2281" i="1"/>
  <c r="BF2282" i="1"/>
  <c r="BF2283" i="1"/>
  <c r="BF2284" i="1"/>
  <c r="BF2285" i="1"/>
  <c r="BF2286" i="1"/>
  <c r="BF2287" i="1"/>
  <c r="BF2288" i="1"/>
  <c r="BF2289" i="1"/>
  <c r="BF2290" i="1"/>
  <c r="BF2291" i="1"/>
  <c r="BF2292" i="1"/>
  <c r="BF2293" i="1"/>
  <c r="BF2294" i="1"/>
  <c r="BF2295" i="1"/>
  <c r="BF2296" i="1"/>
  <c r="BF2297" i="1"/>
  <c r="BF2298" i="1"/>
  <c r="BF2299" i="1"/>
  <c r="BF2300" i="1"/>
  <c r="BF2301" i="1"/>
  <c r="BF2302" i="1"/>
  <c r="BF2303" i="1"/>
  <c r="BF2304" i="1"/>
  <c r="BF2305" i="1"/>
  <c r="BF2306" i="1"/>
  <c r="BF2307" i="1"/>
  <c r="BF2308" i="1"/>
  <c r="BF2309" i="1"/>
  <c r="BF2310" i="1"/>
  <c r="BF2311" i="1"/>
  <c r="BF2312" i="1"/>
  <c r="BF2313" i="1"/>
  <c r="BF2314" i="1"/>
  <c r="BF2315" i="1"/>
  <c r="BF2316" i="1"/>
  <c r="BF2317" i="1"/>
  <c r="BF2318" i="1"/>
  <c r="BF2319" i="1"/>
  <c r="BF2320" i="1"/>
  <c r="BF2321" i="1"/>
  <c r="BF2322" i="1"/>
  <c r="BF2323" i="1"/>
  <c r="BF2324" i="1"/>
  <c r="BF2325" i="1"/>
  <c r="BF2326" i="1"/>
  <c r="BF2327" i="1"/>
  <c r="BF2328" i="1"/>
  <c r="BF2329" i="1"/>
  <c r="BF2330" i="1"/>
  <c r="BF2331" i="1"/>
  <c r="BF2332" i="1"/>
  <c r="BF2333" i="1"/>
  <c r="BF2334" i="1"/>
  <c r="BF2335" i="1"/>
  <c r="BF2336" i="1"/>
  <c r="BF2337" i="1"/>
  <c r="BF2338" i="1"/>
  <c r="BF2339" i="1"/>
  <c r="BF2340" i="1"/>
  <c r="BF2341" i="1"/>
  <c r="BF2342" i="1"/>
  <c r="BF2343" i="1"/>
  <c r="BF2344" i="1"/>
  <c r="BF2345" i="1"/>
  <c r="BF2346" i="1"/>
  <c r="BF2347" i="1"/>
  <c r="BF2348" i="1"/>
  <c r="BF2349" i="1"/>
  <c r="C2347" i="1"/>
  <c r="D2347" i="1"/>
  <c r="E2347" i="1"/>
  <c r="F2347" i="1"/>
  <c r="G2347" i="1"/>
  <c r="C2348" i="1"/>
  <c r="D2348" i="1"/>
  <c r="E2348" i="1"/>
  <c r="F2348" i="1"/>
  <c r="G2348" i="1"/>
  <c r="C2349" i="1"/>
  <c r="D2349" i="1"/>
  <c r="E2349" i="1"/>
  <c r="F2349" i="1"/>
  <c r="G2349" i="1"/>
  <c r="G935" i="3"/>
  <c r="G936" i="3"/>
  <c r="G937" i="3"/>
  <c r="G938" i="3"/>
  <c r="I1553" i="2"/>
  <c r="J1553" i="2"/>
  <c r="I1554" i="2"/>
  <c r="J1554" i="2"/>
  <c r="I1555" i="2"/>
  <c r="J1555" i="2"/>
  <c r="I1556" i="2"/>
  <c r="J1556" i="2"/>
  <c r="J1557" i="2"/>
  <c r="C2343" i="1"/>
  <c r="D2343" i="1"/>
  <c r="E2343" i="1"/>
  <c r="F2343" i="1"/>
  <c r="G2343" i="1"/>
  <c r="C2344" i="1"/>
  <c r="D2344" i="1"/>
  <c r="E2344" i="1"/>
  <c r="F2344" i="1"/>
  <c r="G2344" i="1"/>
  <c r="C2345" i="1"/>
  <c r="D2345" i="1"/>
  <c r="E2345" i="1"/>
  <c r="F2345" i="1"/>
  <c r="G2345" i="1"/>
  <c r="C2346" i="1"/>
  <c r="D2346" i="1"/>
  <c r="E2346" i="1"/>
  <c r="F2346" i="1"/>
  <c r="G2346" i="1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C1555" i="2" l="1"/>
  <c r="E1555" i="2"/>
  <c r="F1553" i="2"/>
  <c r="F1556" i="2"/>
  <c r="B1554" i="2"/>
  <c r="E1553" i="2"/>
  <c r="E1556" i="2"/>
  <c r="F1559" i="2"/>
  <c r="D1555" i="2"/>
  <c r="E1558" i="2"/>
  <c r="D1558" i="2"/>
  <c r="B1555" i="2"/>
  <c r="D1553" i="2"/>
  <c r="C1558" i="2"/>
  <c r="D1556" i="2"/>
  <c r="F1554" i="2"/>
  <c r="C1553" i="2"/>
  <c r="E1559" i="2"/>
  <c r="B1558" i="2"/>
  <c r="C1556" i="2"/>
  <c r="E1554" i="2"/>
  <c r="B1553" i="2"/>
  <c r="D1559" i="2"/>
  <c r="F1557" i="2"/>
  <c r="C1557" i="2"/>
  <c r="D1554" i="2"/>
  <c r="F1558" i="2"/>
  <c r="B1557" i="2"/>
  <c r="B1556" i="2"/>
  <c r="C1559" i="2"/>
  <c r="E1557" i="2"/>
  <c r="F1555" i="2"/>
  <c r="C1554" i="2"/>
  <c r="B1559" i="2"/>
  <c r="D1557" i="2"/>
  <c r="C2235" i="1"/>
  <c r="D2235" i="1"/>
  <c r="E2235" i="1"/>
  <c r="F2235" i="1"/>
  <c r="G2235" i="1"/>
  <c r="C2236" i="1"/>
  <c r="D2236" i="1"/>
  <c r="E2236" i="1"/>
  <c r="F2236" i="1"/>
  <c r="G2236" i="1"/>
  <c r="C2237" i="1"/>
  <c r="D2237" i="1"/>
  <c r="E2237" i="1"/>
  <c r="F2237" i="1"/>
  <c r="G2237" i="1"/>
  <c r="C2238" i="1"/>
  <c r="D2238" i="1"/>
  <c r="E2238" i="1"/>
  <c r="F2238" i="1"/>
  <c r="G2238" i="1"/>
  <c r="C2239" i="1"/>
  <c r="D2239" i="1"/>
  <c r="E2239" i="1"/>
  <c r="F2239" i="1"/>
  <c r="G2239" i="1"/>
  <c r="C2240" i="1"/>
  <c r="D2240" i="1"/>
  <c r="E2240" i="1"/>
  <c r="F2240" i="1"/>
  <c r="G2240" i="1"/>
  <c r="C2241" i="1"/>
  <c r="D2241" i="1"/>
  <c r="E2241" i="1"/>
  <c r="F2241" i="1"/>
  <c r="G2241" i="1"/>
  <c r="C2242" i="1"/>
  <c r="D2242" i="1"/>
  <c r="E2242" i="1"/>
  <c r="F2242" i="1"/>
  <c r="G2242" i="1"/>
  <c r="C2243" i="1"/>
  <c r="D2243" i="1"/>
  <c r="E2243" i="1"/>
  <c r="F2243" i="1"/>
  <c r="G2243" i="1"/>
  <c r="C2244" i="1"/>
  <c r="D2244" i="1"/>
  <c r="E2244" i="1"/>
  <c r="F2244" i="1"/>
  <c r="G2244" i="1"/>
  <c r="C2245" i="1"/>
  <c r="D2245" i="1"/>
  <c r="E2245" i="1"/>
  <c r="F2245" i="1"/>
  <c r="G2245" i="1"/>
  <c r="C2246" i="1"/>
  <c r="D2246" i="1"/>
  <c r="E2246" i="1"/>
  <c r="F2246" i="1"/>
  <c r="G2246" i="1"/>
  <c r="C2247" i="1"/>
  <c r="D2247" i="1"/>
  <c r="E2247" i="1"/>
  <c r="F2247" i="1"/>
  <c r="G2247" i="1"/>
  <c r="C2248" i="1"/>
  <c r="D2248" i="1"/>
  <c r="E2248" i="1"/>
  <c r="F2248" i="1"/>
  <c r="G2248" i="1"/>
  <c r="C2249" i="1"/>
  <c r="D2249" i="1"/>
  <c r="E2249" i="1"/>
  <c r="F2249" i="1"/>
  <c r="G2249" i="1"/>
  <c r="C2250" i="1"/>
  <c r="D2250" i="1"/>
  <c r="E2250" i="1"/>
  <c r="F2250" i="1"/>
  <c r="G2250" i="1"/>
  <c r="C2251" i="1"/>
  <c r="D2251" i="1"/>
  <c r="E2251" i="1"/>
  <c r="F2251" i="1"/>
  <c r="G2251" i="1"/>
  <c r="C2252" i="1"/>
  <c r="D2252" i="1"/>
  <c r="E2252" i="1"/>
  <c r="F2252" i="1"/>
  <c r="G2252" i="1"/>
  <c r="C2253" i="1"/>
  <c r="D2253" i="1"/>
  <c r="E2253" i="1"/>
  <c r="F2253" i="1"/>
  <c r="G2253" i="1"/>
  <c r="C2254" i="1"/>
  <c r="D2254" i="1"/>
  <c r="E2254" i="1"/>
  <c r="F2254" i="1"/>
  <c r="G2254" i="1"/>
  <c r="C2255" i="1"/>
  <c r="D2255" i="1"/>
  <c r="E2255" i="1"/>
  <c r="F2255" i="1"/>
  <c r="G2255" i="1"/>
  <c r="C2256" i="1"/>
  <c r="D2256" i="1"/>
  <c r="E2256" i="1"/>
  <c r="F2256" i="1"/>
  <c r="G2256" i="1"/>
  <c r="C2257" i="1"/>
  <c r="D2257" i="1"/>
  <c r="E2257" i="1"/>
  <c r="F2257" i="1"/>
  <c r="G2257" i="1"/>
  <c r="C2258" i="1"/>
  <c r="D2258" i="1"/>
  <c r="E2258" i="1"/>
  <c r="F2258" i="1"/>
  <c r="G2258" i="1"/>
  <c r="C2259" i="1"/>
  <c r="D2259" i="1"/>
  <c r="E2259" i="1"/>
  <c r="F2259" i="1"/>
  <c r="G2259" i="1"/>
  <c r="C2260" i="1"/>
  <c r="D2260" i="1"/>
  <c r="E2260" i="1"/>
  <c r="F2260" i="1"/>
  <c r="G2260" i="1"/>
  <c r="C2261" i="1"/>
  <c r="D2261" i="1"/>
  <c r="E2261" i="1"/>
  <c r="F2261" i="1"/>
  <c r="G2261" i="1"/>
  <c r="C2262" i="1"/>
  <c r="D2262" i="1"/>
  <c r="E2262" i="1"/>
  <c r="F2262" i="1"/>
  <c r="G2262" i="1"/>
  <c r="C2263" i="1"/>
  <c r="D2263" i="1"/>
  <c r="E2263" i="1"/>
  <c r="F2263" i="1"/>
  <c r="G2263" i="1"/>
  <c r="C2264" i="1"/>
  <c r="D2264" i="1"/>
  <c r="E2264" i="1"/>
  <c r="F2264" i="1"/>
  <c r="G2264" i="1"/>
  <c r="C2265" i="1"/>
  <c r="D2265" i="1"/>
  <c r="E2265" i="1"/>
  <c r="F2265" i="1"/>
  <c r="G2265" i="1"/>
  <c r="C2266" i="1"/>
  <c r="D2266" i="1"/>
  <c r="E2266" i="1"/>
  <c r="F2266" i="1"/>
  <c r="G2266" i="1"/>
  <c r="C2267" i="1"/>
  <c r="D2267" i="1"/>
  <c r="E2267" i="1"/>
  <c r="F2267" i="1"/>
  <c r="G2267" i="1"/>
  <c r="C2268" i="1"/>
  <c r="D2268" i="1"/>
  <c r="E2268" i="1"/>
  <c r="F2268" i="1"/>
  <c r="G2268" i="1"/>
  <c r="C2269" i="1"/>
  <c r="D2269" i="1"/>
  <c r="E2269" i="1"/>
  <c r="F2269" i="1"/>
  <c r="G2269" i="1"/>
  <c r="C2270" i="1"/>
  <c r="D2270" i="1"/>
  <c r="E2270" i="1"/>
  <c r="F2270" i="1"/>
  <c r="G2270" i="1"/>
  <c r="C2271" i="1"/>
  <c r="D2271" i="1"/>
  <c r="E2271" i="1"/>
  <c r="F2271" i="1"/>
  <c r="G2271" i="1"/>
  <c r="C2272" i="1"/>
  <c r="D2272" i="1"/>
  <c r="E2272" i="1"/>
  <c r="F2272" i="1"/>
  <c r="G2272" i="1"/>
  <c r="C2273" i="1"/>
  <c r="D2273" i="1"/>
  <c r="E2273" i="1"/>
  <c r="F2273" i="1"/>
  <c r="G2273" i="1"/>
  <c r="C2274" i="1"/>
  <c r="D2274" i="1"/>
  <c r="E2274" i="1"/>
  <c r="F2274" i="1"/>
  <c r="G2274" i="1"/>
  <c r="C2275" i="1"/>
  <c r="D2275" i="1"/>
  <c r="E2275" i="1"/>
  <c r="F2275" i="1"/>
  <c r="G2275" i="1"/>
  <c r="C2276" i="1"/>
  <c r="D2276" i="1"/>
  <c r="E2276" i="1"/>
  <c r="F2276" i="1"/>
  <c r="G2276" i="1"/>
  <c r="C2277" i="1"/>
  <c r="D2277" i="1"/>
  <c r="E2277" i="1"/>
  <c r="F2277" i="1"/>
  <c r="G2277" i="1"/>
  <c r="C2278" i="1"/>
  <c r="D2278" i="1"/>
  <c r="E2278" i="1"/>
  <c r="F2278" i="1"/>
  <c r="G2278" i="1"/>
  <c r="C2279" i="1"/>
  <c r="D2279" i="1"/>
  <c r="E2279" i="1"/>
  <c r="F2279" i="1"/>
  <c r="G2279" i="1"/>
  <c r="C2280" i="1"/>
  <c r="D2280" i="1"/>
  <c r="E2280" i="1"/>
  <c r="F2280" i="1"/>
  <c r="G2280" i="1"/>
  <c r="C2281" i="1"/>
  <c r="D2281" i="1"/>
  <c r="E2281" i="1"/>
  <c r="F2281" i="1"/>
  <c r="G2281" i="1"/>
  <c r="C2282" i="1"/>
  <c r="D2282" i="1"/>
  <c r="E2282" i="1"/>
  <c r="F2282" i="1"/>
  <c r="G2282" i="1"/>
  <c r="C2283" i="1"/>
  <c r="D2283" i="1"/>
  <c r="E2283" i="1"/>
  <c r="F2283" i="1"/>
  <c r="G2283" i="1"/>
  <c r="C2284" i="1"/>
  <c r="D2284" i="1"/>
  <c r="E2284" i="1"/>
  <c r="F2284" i="1"/>
  <c r="G2284" i="1"/>
  <c r="C2285" i="1"/>
  <c r="D2285" i="1"/>
  <c r="E2285" i="1"/>
  <c r="F2285" i="1"/>
  <c r="G2285" i="1"/>
  <c r="C2286" i="1"/>
  <c r="D2286" i="1"/>
  <c r="E2286" i="1"/>
  <c r="F2286" i="1"/>
  <c r="G2286" i="1"/>
  <c r="C2287" i="1"/>
  <c r="D2287" i="1"/>
  <c r="E2287" i="1"/>
  <c r="F2287" i="1"/>
  <c r="G2287" i="1"/>
  <c r="C2288" i="1"/>
  <c r="D2288" i="1"/>
  <c r="E2288" i="1"/>
  <c r="F2288" i="1"/>
  <c r="G2288" i="1"/>
  <c r="C2289" i="1"/>
  <c r="D2289" i="1"/>
  <c r="E2289" i="1"/>
  <c r="F2289" i="1"/>
  <c r="G2289" i="1"/>
  <c r="C2290" i="1"/>
  <c r="D2290" i="1"/>
  <c r="E2290" i="1"/>
  <c r="F2290" i="1"/>
  <c r="G2290" i="1"/>
  <c r="C2291" i="1"/>
  <c r="D2291" i="1"/>
  <c r="E2291" i="1"/>
  <c r="F2291" i="1"/>
  <c r="G2291" i="1"/>
  <c r="C2292" i="1"/>
  <c r="D2292" i="1"/>
  <c r="E2292" i="1"/>
  <c r="F2292" i="1"/>
  <c r="G2292" i="1"/>
  <c r="C2293" i="1"/>
  <c r="D2293" i="1"/>
  <c r="E2293" i="1"/>
  <c r="F2293" i="1"/>
  <c r="G2293" i="1"/>
  <c r="C2294" i="1"/>
  <c r="D2294" i="1"/>
  <c r="E2294" i="1"/>
  <c r="F2294" i="1"/>
  <c r="G2294" i="1"/>
  <c r="C2295" i="1"/>
  <c r="D2295" i="1"/>
  <c r="E2295" i="1"/>
  <c r="F2295" i="1"/>
  <c r="G2295" i="1"/>
  <c r="C2296" i="1"/>
  <c r="D2296" i="1"/>
  <c r="E2296" i="1"/>
  <c r="F2296" i="1"/>
  <c r="G2296" i="1"/>
  <c r="C2297" i="1"/>
  <c r="D2297" i="1"/>
  <c r="E2297" i="1"/>
  <c r="F2297" i="1"/>
  <c r="G2297" i="1"/>
  <c r="C2298" i="1"/>
  <c r="D2298" i="1"/>
  <c r="E2298" i="1"/>
  <c r="F2298" i="1"/>
  <c r="G2298" i="1"/>
  <c r="C2299" i="1"/>
  <c r="D2299" i="1"/>
  <c r="E2299" i="1"/>
  <c r="F2299" i="1"/>
  <c r="G2299" i="1"/>
  <c r="C2300" i="1"/>
  <c r="D2300" i="1"/>
  <c r="E2300" i="1"/>
  <c r="F2300" i="1"/>
  <c r="G2300" i="1"/>
  <c r="C2301" i="1"/>
  <c r="D2301" i="1"/>
  <c r="E2301" i="1"/>
  <c r="F2301" i="1"/>
  <c r="G2301" i="1"/>
  <c r="C2302" i="1"/>
  <c r="D2302" i="1"/>
  <c r="E2302" i="1"/>
  <c r="F2302" i="1"/>
  <c r="G2302" i="1"/>
  <c r="C2303" i="1"/>
  <c r="D2303" i="1"/>
  <c r="E2303" i="1"/>
  <c r="F2303" i="1"/>
  <c r="G2303" i="1"/>
  <c r="C2304" i="1"/>
  <c r="D2304" i="1"/>
  <c r="E2304" i="1"/>
  <c r="F2304" i="1"/>
  <c r="G2304" i="1"/>
  <c r="C2305" i="1"/>
  <c r="D2305" i="1"/>
  <c r="E2305" i="1"/>
  <c r="F2305" i="1"/>
  <c r="G2305" i="1"/>
  <c r="C2306" i="1"/>
  <c r="D2306" i="1"/>
  <c r="E2306" i="1"/>
  <c r="F2306" i="1"/>
  <c r="G2306" i="1"/>
  <c r="C2307" i="1"/>
  <c r="D2307" i="1"/>
  <c r="E2307" i="1"/>
  <c r="F2307" i="1"/>
  <c r="G2307" i="1"/>
  <c r="C2308" i="1"/>
  <c r="D2308" i="1"/>
  <c r="E2308" i="1"/>
  <c r="F2308" i="1"/>
  <c r="G2308" i="1"/>
  <c r="C2309" i="1"/>
  <c r="D2309" i="1"/>
  <c r="E2309" i="1"/>
  <c r="F2309" i="1"/>
  <c r="G2309" i="1"/>
  <c r="C2310" i="1"/>
  <c r="D2310" i="1"/>
  <c r="E2310" i="1"/>
  <c r="F2310" i="1"/>
  <c r="G2310" i="1"/>
  <c r="C2311" i="1"/>
  <c r="D2311" i="1"/>
  <c r="E2311" i="1"/>
  <c r="F2311" i="1"/>
  <c r="G2311" i="1"/>
  <c r="C2312" i="1"/>
  <c r="D2312" i="1"/>
  <c r="E2312" i="1"/>
  <c r="F2312" i="1"/>
  <c r="G2312" i="1"/>
  <c r="C2313" i="1"/>
  <c r="D2313" i="1"/>
  <c r="E2313" i="1"/>
  <c r="F2313" i="1"/>
  <c r="G2313" i="1"/>
  <c r="C2314" i="1"/>
  <c r="D2314" i="1"/>
  <c r="E2314" i="1"/>
  <c r="F2314" i="1"/>
  <c r="G2314" i="1"/>
  <c r="C2315" i="1"/>
  <c r="D2315" i="1"/>
  <c r="E2315" i="1"/>
  <c r="F2315" i="1"/>
  <c r="G2315" i="1"/>
  <c r="C2316" i="1"/>
  <c r="D2316" i="1"/>
  <c r="E2316" i="1"/>
  <c r="F2316" i="1"/>
  <c r="G2316" i="1"/>
  <c r="C2317" i="1"/>
  <c r="D2317" i="1"/>
  <c r="E2317" i="1"/>
  <c r="F2317" i="1"/>
  <c r="G2317" i="1"/>
  <c r="C2318" i="1"/>
  <c r="D2318" i="1"/>
  <c r="E2318" i="1"/>
  <c r="F2318" i="1"/>
  <c r="G2318" i="1"/>
  <c r="C2319" i="1"/>
  <c r="D2319" i="1"/>
  <c r="E2319" i="1"/>
  <c r="F2319" i="1"/>
  <c r="G2319" i="1"/>
  <c r="C2320" i="1"/>
  <c r="D2320" i="1"/>
  <c r="E2320" i="1"/>
  <c r="F2320" i="1"/>
  <c r="G2320" i="1"/>
  <c r="C2321" i="1"/>
  <c r="D2321" i="1"/>
  <c r="E2321" i="1"/>
  <c r="F2321" i="1"/>
  <c r="G2321" i="1"/>
  <c r="C2322" i="1"/>
  <c r="D2322" i="1"/>
  <c r="E2322" i="1"/>
  <c r="F2322" i="1"/>
  <c r="G2322" i="1"/>
  <c r="C2323" i="1"/>
  <c r="D2323" i="1"/>
  <c r="E2323" i="1"/>
  <c r="F2323" i="1"/>
  <c r="G2323" i="1"/>
  <c r="C2324" i="1"/>
  <c r="D2324" i="1"/>
  <c r="E2324" i="1"/>
  <c r="F2324" i="1"/>
  <c r="G2324" i="1"/>
  <c r="C2325" i="1"/>
  <c r="D2325" i="1"/>
  <c r="E2325" i="1"/>
  <c r="F2325" i="1"/>
  <c r="G2325" i="1"/>
  <c r="C2326" i="1"/>
  <c r="D2326" i="1"/>
  <c r="E2326" i="1"/>
  <c r="F2326" i="1"/>
  <c r="G2326" i="1"/>
  <c r="C2327" i="1"/>
  <c r="D2327" i="1"/>
  <c r="E2327" i="1"/>
  <c r="F2327" i="1"/>
  <c r="G2327" i="1"/>
  <c r="C2328" i="1"/>
  <c r="D2328" i="1"/>
  <c r="E2328" i="1"/>
  <c r="F2328" i="1"/>
  <c r="G2328" i="1"/>
  <c r="C2329" i="1"/>
  <c r="D2329" i="1"/>
  <c r="E2329" i="1"/>
  <c r="F2329" i="1"/>
  <c r="G2329" i="1"/>
  <c r="C2330" i="1"/>
  <c r="D2330" i="1"/>
  <c r="E2330" i="1"/>
  <c r="F2330" i="1"/>
  <c r="G2330" i="1"/>
  <c r="C2331" i="1"/>
  <c r="D2331" i="1"/>
  <c r="E2331" i="1"/>
  <c r="F2331" i="1"/>
  <c r="G2331" i="1"/>
  <c r="C2332" i="1"/>
  <c r="D2332" i="1"/>
  <c r="E2332" i="1"/>
  <c r="F2332" i="1"/>
  <c r="G2332" i="1"/>
  <c r="C2333" i="1"/>
  <c r="D2333" i="1"/>
  <c r="E2333" i="1"/>
  <c r="F2333" i="1"/>
  <c r="G2333" i="1"/>
  <c r="C2334" i="1"/>
  <c r="D2334" i="1"/>
  <c r="E2334" i="1"/>
  <c r="F2334" i="1"/>
  <c r="G2334" i="1"/>
  <c r="C2335" i="1"/>
  <c r="D2335" i="1"/>
  <c r="E2335" i="1"/>
  <c r="F2335" i="1"/>
  <c r="G2335" i="1"/>
  <c r="C2336" i="1"/>
  <c r="D2336" i="1"/>
  <c r="E2336" i="1"/>
  <c r="F2336" i="1"/>
  <c r="G2336" i="1"/>
  <c r="C2337" i="1"/>
  <c r="D2337" i="1"/>
  <c r="E2337" i="1"/>
  <c r="F2337" i="1"/>
  <c r="G2337" i="1"/>
  <c r="C2338" i="1"/>
  <c r="D2338" i="1"/>
  <c r="E2338" i="1"/>
  <c r="F2338" i="1"/>
  <c r="G2338" i="1"/>
  <c r="C2339" i="1"/>
  <c r="D2339" i="1"/>
  <c r="E2339" i="1"/>
  <c r="F2339" i="1"/>
  <c r="G2339" i="1"/>
  <c r="C2340" i="1"/>
  <c r="D2340" i="1"/>
  <c r="E2340" i="1"/>
  <c r="F2340" i="1"/>
  <c r="G2340" i="1"/>
  <c r="C2341" i="1"/>
  <c r="D2341" i="1"/>
  <c r="E2341" i="1"/>
  <c r="F2341" i="1"/>
  <c r="F1551" i="2"/>
  <c r="C2342" i="1"/>
  <c r="D2342" i="1"/>
  <c r="E2342" i="1"/>
  <c r="F2342" i="1"/>
  <c r="F1552" i="2"/>
  <c r="I1442" i="2"/>
  <c r="J1442" i="2"/>
  <c r="I1443" i="2"/>
  <c r="J1443" i="2"/>
  <c r="I1444" i="2"/>
  <c r="J1444" i="2"/>
  <c r="I1445" i="2"/>
  <c r="J1445" i="2"/>
  <c r="I1446" i="2"/>
  <c r="J1446" i="2"/>
  <c r="I1447" i="2"/>
  <c r="J1447" i="2"/>
  <c r="I1448" i="2"/>
  <c r="J1448" i="2"/>
  <c r="I1449" i="2"/>
  <c r="J1449" i="2"/>
  <c r="I1450" i="2"/>
  <c r="J1450" i="2"/>
  <c r="I1451" i="2"/>
  <c r="J1451" i="2"/>
  <c r="I1452" i="2"/>
  <c r="J1452" i="2"/>
  <c r="I1453" i="2"/>
  <c r="J1453" i="2"/>
  <c r="I1454" i="2"/>
  <c r="J1454" i="2"/>
  <c r="I1455" i="2"/>
  <c r="J1455" i="2"/>
  <c r="I1456" i="2"/>
  <c r="J1456" i="2"/>
  <c r="I1457" i="2"/>
  <c r="J1457" i="2"/>
  <c r="I1458" i="2"/>
  <c r="J1458" i="2"/>
  <c r="I1459" i="2"/>
  <c r="J1459" i="2"/>
  <c r="I1460" i="2"/>
  <c r="J1460" i="2"/>
  <c r="I1461" i="2"/>
  <c r="J1461" i="2"/>
  <c r="I1462" i="2"/>
  <c r="J1462" i="2"/>
  <c r="I1463" i="2"/>
  <c r="J1463" i="2"/>
  <c r="I1464" i="2"/>
  <c r="J1464" i="2"/>
  <c r="I1465" i="2"/>
  <c r="J1465" i="2"/>
  <c r="I1466" i="2"/>
  <c r="J1466" i="2"/>
  <c r="I1467" i="2"/>
  <c r="J1467" i="2"/>
  <c r="I1468" i="2"/>
  <c r="J1468" i="2"/>
  <c r="I1469" i="2"/>
  <c r="J1469" i="2"/>
  <c r="I1470" i="2"/>
  <c r="J1470" i="2"/>
  <c r="I1471" i="2"/>
  <c r="J1471" i="2"/>
  <c r="I1472" i="2"/>
  <c r="J1472" i="2"/>
  <c r="I1473" i="2"/>
  <c r="J1473" i="2"/>
  <c r="I1474" i="2"/>
  <c r="J1474" i="2"/>
  <c r="I1475" i="2"/>
  <c r="J1475" i="2"/>
  <c r="I1476" i="2"/>
  <c r="J1476" i="2"/>
  <c r="I1477" i="2"/>
  <c r="J1477" i="2"/>
  <c r="I1478" i="2"/>
  <c r="J1478" i="2"/>
  <c r="I1479" i="2"/>
  <c r="J1479" i="2"/>
  <c r="I1480" i="2"/>
  <c r="J1480" i="2"/>
  <c r="I1481" i="2"/>
  <c r="J1481" i="2"/>
  <c r="I1482" i="2"/>
  <c r="J1482" i="2"/>
  <c r="I1483" i="2"/>
  <c r="J1483" i="2"/>
  <c r="I1484" i="2"/>
  <c r="J1484" i="2"/>
  <c r="I1485" i="2"/>
  <c r="J1485" i="2"/>
  <c r="I1486" i="2"/>
  <c r="J1486" i="2"/>
  <c r="I1487" i="2"/>
  <c r="J1487" i="2"/>
  <c r="I1488" i="2"/>
  <c r="J1488" i="2"/>
  <c r="I1489" i="2"/>
  <c r="J1489" i="2"/>
  <c r="I1490" i="2"/>
  <c r="J1490" i="2"/>
  <c r="I1491" i="2"/>
  <c r="J1491" i="2"/>
  <c r="I1492" i="2"/>
  <c r="J1492" i="2"/>
  <c r="I1493" i="2"/>
  <c r="J1493" i="2"/>
  <c r="I1494" i="2"/>
  <c r="J1494" i="2"/>
  <c r="I1495" i="2"/>
  <c r="J1495" i="2"/>
  <c r="I1496" i="2"/>
  <c r="J1496" i="2"/>
  <c r="I1497" i="2"/>
  <c r="J1497" i="2"/>
  <c r="I1498" i="2"/>
  <c r="J1498" i="2"/>
  <c r="I1499" i="2"/>
  <c r="J1499" i="2"/>
  <c r="I1500" i="2"/>
  <c r="J1500" i="2"/>
  <c r="I1501" i="2"/>
  <c r="J1501" i="2"/>
  <c r="I1502" i="2"/>
  <c r="J1502" i="2"/>
  <c r="I1503" i="2"/>
  <c r="J1503" i="2"/>
  <c r="I1504" i="2"/>
  <c r="J1504" i="2"/>
  <c r="I1505" i="2"/>
  <c r="J1505" i="2"/>
  <c r="I1506" i="2"/>
  <c r="J1506" i="2"/>
  <c r="I1507" i="2"/>
  <c r="J1507" i="2"/>
  <c r="I1508" i="2"/>
  <c r="J1508" i="2"/>
  <c r="I1509" i="2"/>
  <c r="J1509" i="2"/>
  <c r="I1510" i="2"/>
  <c r="J1510" i="2"/>
  <c r="I1511" i="2"/>
  <c r="J1511" i="2"/>
  <c r="I1512" i="2"/>
  <c r="J1512" i="2"/>
  <c r="I1513" i="2"/>
  <c r="J1513" i="2"/>
  <c r="I1514" i="2"/>
  <c r="J1514" i="2"/>
  <c r="I1515" i="2"/>
  <c r="J1515" i="2"/>
  <c r="I1516" i="2"/>
  <c r="J1516" i="2"/>
  <c r="I1517" i="2"/>
  <c r="J1517" i="2"/>
  <c r="I1518" i="2"/>
  <c r="J1518" i="2"/>
  <c r="I1519" i="2"/>
  <c r="J1519" i="2"/>
  <c r="I1520" i="2"/>
  <c r="J1520" i="2"/>
  <c r="I1521" i="2"/>
  <c r="J1521" i="2"/>
  <c r="I1522" i="2"/>
  <c r="J1522" i="2"/>
  <c r="I1523" i="2"/>
  <c r="J1523" i="2"/>
  <c r="I1524" i="2"/>
  <c r="J1524" i="2"/>
  <c r="I1525" i="2"/>
  <c r="J1525" i="2"/>
  <c r="I1526" i="2"/>
  <c r="J1526" i="2"/>
  <c r="I1527" i="2"/>
  <c r="J1527" i="2"/>
  <c r="I1528" i="2"/>
  <c r="J1528" i="2"/>
  <c r="I1529" i="2"/>
  <c r="J1529" i="2"/>
  <c r="I1530" i="2"/>
  <c r="J1530" i="2"/>
  <c r="I1531" i="2"/>
  <c r="J1531" i="2"/>
  <c r="I1532" i="2"/>
  <c r="J1532" i="2"/>
  <c r="I1533" i="2"/>
  <c r="J1533" i="2"/>
  <c r="I1534" i="2"/>
  <c r="J1534" i="2"/>
  <c r="I1535" i="2"/>
  <c r="J1535" i="2"/>
  <c r="I1536" i="2"/>
  <c r="J1536" i="2"/>
  <c r="I1537" i="2"/>
  <c r="J1537" i="2"/>
  <c r="I1538" i="2"/>
  <c r="J1538" i="2"/>
  <c r="I1539" i="2"/>
  <c r="J1539" i="2"/>
  <c r="I1540" i="2"/>
  <c r="J1540" i="2"/>
  <c r="I1541" i="2"/>
  <c r="J1541" i="2"/>
  <c r="I1542" i="2"/>
  <c r="J1542" i="2"/>
  <c r="I1543" i="2"/>
  <c r="J1543" i="2"/>
  <c r="I1544" i="2"/>
  <c r="J1544" i="2"/>
  <c r="I1545" i="2"/>
  <c r="J1545" i="2"/>
  <c r="I1546" i="2"/>
  <c r="J1546" i="2"/>
  <c r="I1547" i="2"/>
  <c r="J1547" i="2"/>
  <c r="I1548" i="2"/>
  <c r="J1548" i="2"/>
  <c r="I1549" i="2"/>
  <c r="J1549" i="2"/>
  <c r="I1550" i="2"/>
  <c r="J1550" i="2"/>
  <c r="I1551" i="2"/>
  <c r="J1551" i="2"/>
  <c r="I1552" i="2"/>
  <c r="J1552" i="2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892" i="3"/>
  <c r="G893" i="3"/>
  <c r="G894" i="3"/>
  <c r="G895" i="3"/>
  <c r="G896" i="3"/>
  <c r="G897" i="3"/>
  <c r="G898" i="3"/>
  <c r="G899" i="3"/>
  <c r="G900" i="3"/>
  <c r="I1418" i="2"/>
  <c r="J1418" i="2"/>
  <c r="I1419" i="2"/>
  <c r="J1419" i="2"/>
  <c r="I1420" i="2"/>
  <c r="J1420" i="2"/>
  <c r="I1421" i="2"/>
  <c r="J1421" i="2"/>
  <c r="I1422" i="2"/>
  <c r="J1422" i="2"/>
  <c r="I1423" i="2"/>
  <c r="J1423" i="2"/>
  <c r="I1424" i="2"/>
  <c r="J1424" i="2"/>
  <c r="I1425" i="2"/>
  <c r="J1425" i="2"/>
  <c r="I1426" i="2"/>
  <c r="J1426" i="2"/>
  <c r="I1427" i="2"/>
  <c r="J1427" i="2"/>
  <c r="I1428" i="2"/>
  <c r="J1428" i="2"/>
  <c r="I1429" i="2"/>
  <c r="J1429" i="2"/>
  <c r="I1430" i="2"/>
  <c r="J1430" i="2"/>
  <c r="I1431" i="2"/>
  <c r="J1431" i="2"/>
  <c r="I1432" i="2"/>
  <c r="J1432" i="2"/>
  <c r="I1433" i="2"/>
  <c r="J1433" i="2"/>
  <c r="I1434" i="2"/>
  <c r="J1434" i="2"/>
  <c r="I1435" i="2"/>
  <c r="J1435" i="2"/>
  <c r="I1436" i="2"/>
  <c r="J1436" i="2"/>
  <c r="I1437" i="2"/>
  <c r="J1437" i="2"/>
  <c r="I1438" i="2"/>
  <c r="J1438" i="2"/>
  <c r="I1439" i="2"/>
  <c r="J1439" i="2"/>
  <c r="I1440" i="2"/>
  <c r="J1440" i="2"/>
  <c r="I1441" i="2"/>
  <c r="J1441" i="2"/>
  <c r="G2215" i="1"/>
  <c r="G2216" i="1"/>
  <c r="G2217" i="1"/>
  <c r="G2218" i="1"/>
  <c r="G2219" i="1"/>
  <c r="G2220" i="1"/>
  <c r="G2214" i="1"/>
  <c r="C2208" i="1"/>
  <c r="D2208" i="1"/>
  <c r="E2208" i="1"/>
  <c r="F2208" i="1"/>
  <c r="G2208" i="1"/>
  <c r="G885" i="3"/>
  <c r="G886" i="3"/>
  <c r="G887" i="3"/>
  <c r="G888" i="3"/>
  <c r="G889" i="3"/>
  <c r="G890" i="3"/>
  <c r="G891" i="3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I103" i="2"/>
  <c r="J103" i="2"/>
  <c r="I104" i="2"/>
  <c r="J104" i="2"/>
  <c r="I105" i="2"/>
  <c r="J105" i="2"/>
  <c r="I106" i="2"/>
  <c r="J106" i="2"/>
  <c r="I107" i="2"/>
  <c r="J107" i="2"/>
  <c r="I108" i="2"/>
  <c r="J108" i="2"/>
  <c r="I109" i="2"/>
  <c r="J109" i="2"/>
  <c r="I110" i="2"/>
  <c r="J110" i="2"/>
  <c r="I111" i="2"/>
  <c r="J111" i="2"/>
  <c r="I112" i="2"/>
  <c r="J112" i="2"/>
  <c r="I113" i="2"/>
  <c r="J113" i="2"/>
  <c r="I114" i="2"/>
  <c r="J114" i="2"/>
  <c r="I115" i="2"/>
  <c r="J115" i="2"/>
  <c r="I116" i="2"/>
  <c r="J116" i="2"/>
  <c r="I117" i="2"/>
  <c r="J117" i="2"/>
  <c r="I118" i="2"/>
  <c r="J118" i="2"/>
  <c r="I119" i="2"/>
  <c r="J119" i="2"/>
  <c r="I120" i="2"/>
  <c r="J120" i="2"/>
  <c r="I121" i="2"/>
  <c r="J121" i="2"/>
  <c r="I122" i="2"/>
  <c r="J122" i="2"/>
  <c r="I123" i="2"/>
  <c r="J123" i="2"/>
  <c r="I124" i="2"/>
  <c r="J124" i="2"/>
  <c r="I125" i="2"/>
  <c r="J125" i="2"/>
  <c r="I126" i="2"/>
  <c r="J126" i="2"/>
  <c r="I127" i="2"/>
  <c r="J127" i="2"/>
  <c r="I128" i="2"/>
  <c r="J128" i="2"/>
  <c r="I129" i="2"/>
  <c r="J129" i="2"/>
  <c r="I130" i="2"/>
  <c r="J130" i="2"/>
  <c r="I131" i="2"/>
  <c r="J131" i="2"/>
  <c r="I132" i="2"/>
  <c r="J132" i="2"/>
  <c r="I133" i="2"/>
  <c r="J133" i="2"/>
  <c r="I134" i="2"/>
  <c r="J134" i="2"/>
  <c r="I135" i="2"/>
  <c r="J135" i="2"/>
  <c r="I136" i="2"/>
  <c r="J136" i="2"/>
  <c r="I137" i="2"/>
  <c r="J137" i="2"/>
  <c r="I138" i="2"/>
  <c r="J138" i="2"/>
  <c r="I139" i="2"/>
  <c r="J139" i="2"/>
  <c r="I140" i="2"/>
  <c r="J140" i="2"/>
  <c r="I141" i="2"/>
  <c r="J141" i="2"/>
  <c r="I142" i="2"/>
  <c r="J142" i="2"/>
  <c r="I143" i="2"/>
  <c r="J143" i="2"/>
  <c r="I144" i="2"/>
  <c r="J144" i="2"/>
  <c r="I145" i="2"/>
  <c r="J145" i="2"/>
  <c r="I146" i="2"/>
  <c r="J146" i="2"/>
  <c r="I147" i="2"/>
  <c r="J147" i="2"/>
  <c r="I148" i="2"/>
  <c r="J148" i="2"/>
  <c r="I149" i="2"/>
  <c r="J149" i="2"/>
  <c r="I150" i="2"/>
  <c r="J150" i="2"/>
  <c r="I151" i="2"/>
  <c r="J151" i="2"/>
  <c r="I152" i="2"/>
  <c r="J152" i="2"/>
  <c r="I153" i="2"/>
  <c r="J153" i="2"/>
  <c r="I154" i="2"/>
  <c r="J154" i="2"/>
  <c r="I155" i="2"/>
  <c r="J155" i="2"/>
  <c r="I156" i="2"/>
  <c r="J156" i="2"/>
  <c r="I157" i="2"/>
  <c r="J157" i="2"/>
  <c r="I158" i="2"/>
  <c r="J158" i="2"/>
  <c r="I159" i="2"/>
  <c r="J159" i="2"/>
  <c r="I160" i="2"/>
  <c r="J160" i="2"/>
  <c r="I161" i="2"/>
  <c r="J161" i="2"/>
  <c r="I162" i="2"/>
  <c r="J162" i="2"/>
  <c r="I163" i="2"/>
  <c r="J163" i="2"/>
  <c r="I164" i="2"/>
  <c r="J164" i="2"/>
  <c r="I165" i="2"/>
  <c r="J165" i="2"/>
  <c r="I166" i="2"/>
  <c r="J166" i="2"/>
  <c r="I167" i="2"/>
  <c r="J167" i="2"/>
  <c r="I168" i="2"/>
  <c r="J168" i="2"/>
  <c r="I169" i="2"/>
  <c r="J169" i="2"/>
  <c r="I170" i="2"/>
  <c r="J170" i="2"/>
  <c r="I171" i="2"/>
  <c r="J171" i="2"/>
  <c r="I172" i="2"/>
  <c r="J172" i="2"/>
  <c r="I173" i="2"/>
  <c r="J173" i="2"/>
  <c r="I174" i="2"/>
  <c r="J174" i="2"/>
  <c r="I175" i="2"/>
  <c r="J175" i="2"/>
  <c r="I176" i="2"/>
  <c r="J176" i="2"/>
  <c r="I177" i="2"/>
  <c r="J177" i="2"/>
  <c r="I178" i="2"/>
  <c r="J178" i="2"/>
  <c r="I179" i="2"/>
  <c r="J179" i="2"/>
  <c r="I180" i="2"/>
  <c r="J180" i="2"/>
  <c r="I181" i="2"/>
  <c r="J181" i="2"/>
  <c r="I182" i="2"/>
  <c r="J182" i="2"/>
  <c r="I183" i="2"/>
  <c r="J183" i="2"/>
  <c r="I184" i="2"/>
  <c r="J184" i="2"/>
  <c r="I185" i="2"/>
  <c r="J185" i="2"/>
  <c r="I186" i="2"/>
  <c r="J186" i="2"/>
  <c r="I187" i="2"/>
  <c r="J187" i="2"/>
  <c r="I188" i="2"/>
  <c r="J188" i="2"/>
  <c r="I189" i="2"/>
  <c r="J189" i="2"/>
  <c r="I190" i="2"/>
  <c r="J190" i="2"/>
  <c r="I191" i="2"/>
  <c r="J191" i="2"/>
  <c r="I192" i="2"/>
  <c r="J192" i="2"/>
  <c r="I193" i="2"/>
  <c r="J193" i="2"/>
  <c r="I194" i="2"/>
  <c r="J194" i="2"/>
  <c r="I195" i="2"/>
  <c r="J195" i="2"/>
  <c r="I196" i="2"/>
  <c r="J196" i="2"/>
  <c r="I197" i="2"/>
  <c r="J197" i="2"/>
  <c r="I198" i="2"/>
  <c r="J198" i="2"/>
  <c r="I199" i="2"/>
  <c r="J199" i="2"/>
  <c r="I200" i="2"/>
  <c r="J200" i="2"/>
  <c r="I201" i="2"/>
  <c r="J201" i="2"/>
  <c r="I202" i="2"/>
  <c r="J202" i="2"/>
  <c r="I203" i="2"/>
  <c r="J203" i="2"/>
  <c r="I204" i="2"/>
  <c r="J204" i="2"/>
  <c r="I205" i="2"/>
  <c r="J205" i="2"/>
  <c r="I206" i="2"/>
  <c r="J206" i="2"/>
  <c r="I207" i="2"/>
  <c r="J207" i="2"/>
  <c r="I208" i="2"/>
  <c r="J208" i="2"/>
  <c r="I209" i="2"/>
  <c r="J209" i="2"/>
  <c r="I210" i="2"/>
  <c r="J210" i="2"/>
  <c r="I211" i="2"/>
  <c r="J211" i="2"/>
  <c r="I212" i="2"/>
  <c r="J212" i="2"/>
  <c r="I213" i="2"/>
  <c r="J213" i="2"/>
  <c r="I214" i="2"/>
  <c r="J214" i="2"/>
  <c r="I215" i="2"/>
  <c r="J215" i="2"/>
  <c r="I216" i="2"/>
  <c r="J216" i="2"/>
  <c r="I217" i="2"/>
  <c r="J217" i="2"/>
  <c r="I218" i="2"/>
  <c r="J218" i="2"/>
  <c r="I219" i="2"/>
  <c r="J219" i="2"/>
  <c r="I220" i="2"/>
  <c r="J220" i="2"/>
  <c r="I221" i="2"/>
  <c r="J221" i="2"/>
  <c r="I222" i="2"/>
  <c r="J222" i="2"/>
  <c r="I223" i="2"/>
  <c r="J223" i="2"/>
  <c r="I224" i="2"/>
  <c r="J224" i="2"/>
  <c r="I225" i="2"/>
  <c r="J225" i="2"/>
  <c r="I226" i="2"/>
  <c r="J226" i="2"/>
  <c r="I227" i="2"/>
  <c r="J227" i="2"/>
  <c r="I228" i="2"/>
  <c r="J228" i="2"/>
  <c r="I229" i="2"/>
  <c r="J229" i="2"/>
  <c r="I230" i="2"/>
  <c r="J230" i="2"/>
  <c r="I231" i="2"/>
  <c r="J231" i="2"/>
  <c r="I232" i="2"/>
  <c r="J232" i="2"/>
  <c r="I233" i="2"/>
  <c r="J233" i="2"/>
  <c r="I234" i="2"/>
  <c r="J234" i="2"/>
  <c r="I235" i="2"/>
  <c r="J235" i="2"/>
  <c r="I236" i="2"/>
  <c r="J236" i="2"/>
  <c r="I237" i="2"/>
  <c r="J237" i="2"/>
  <c r="I238" i="2"/>
  <c r="J238" i="2"/>
  <c r="I239" i="2"/>
  <c r="J239" i="2"/>
  <c r="I240" i="2"/>
  <c r="J240" i="2"/>
  <c r="I241" i="2"/>
  <c r="J241" i="2"/>
  <c r="I242" i="2"/>
  <c r="J242" i="2"/>
  <c r="I243" i="2"/>
  <c r="J243" i="2"/>
  <c r="I244" i="2"/>
  <c r="J244" i="2"/>
  <c r="I245" i="2"/>
  <c r="J245" i="2"/>
  <c r="I246" i="2"/>
  <c r="J246" i="2"/>
  <c r="I247" i="2"/>
  <c r="J247" i="2"/>
  <c r="I248" i="2"/>
  <c r="J248" i="2"/>
  <c r="I249" i="2"/>
  <c r="J249" i="2"/>
  <c r="I250" i="2"/>
  <c r="J250" i="2"/>
  <c r="I251" i="2"/>
  <c r="J251" i="2"/>
  <c r="I252" i="2"/>
  <c r="J252" i="2"/>
  <c r="I253" i="2"/>
  <c r="J253" i="2"/>
  <c r="I254" i="2"/>
  <c r="J254" i="2"/>
  <c r="I255" i="2"/>
  <c r="J255" i="2"/>
  <c r="I256" i="2"/>
  <c r="J256" i="2"/>
  <c r="I257" i="2"/>
  <c r="J257" i="2"/>
  <c r="I258" i="2"/>
  <c r="J258" i="2"/>
  <c r="I259" i="2"/>
  <c r="J259" i="2"/>
  <c r="I260" i="2"/>
  <c r="J260" i="2"/>
  <c r="I261" i="2"/>
  <c r="J261" i="2"/>
  <c r="I262" i="2"/>
  <c r="J262" i="2"/>
  <c r="I263" i="2"/>
  <c r="J263" i="2"/>
  <c r="I264" i="2"/>
  <c r="J264" i="2"/>
  <c r="I265" i="2"/>
  <c r="J265" i="2"/>
  <c r="I266" i="2"/>
  <c r="J266" i="2"/>
  <c r="I267" i="2"/>
  <c r="J267" i="2"/>
  <c r="I268" i="2"/>
  <c r="J268" i="2"/>
  <c r="I269" i="2"/>
  <c r="J269" i="2"/>
  <c r="I270" i="2"/>
  <c r="J270" i="2"/>
  <c r="I271" i="2"/>
  <c r="J271" i="2"/>
  <c r="I272" i="2"/>
  <c r="J272" i="2"/>
  <c r="I273" i="2"/>
  <c r="J273" i="2"/>
  <c r="I274" i="2"/>
  <c r="J274" i="2"/>
  <c r="I275" i="2"/>
  <c r="J275" i="2"/>
  <c r="I276" i="2"/>
  <c r="J276" i="2"/>
  <c r="I277" i="2"/>
  <c r="J277" i="2"/>
  <c r="I278" i="2"/>
  <c r="J278" i="2"/>
  <c r="I279" i="2"/>
  <c r="J279" i="2"/>
  <c r="I280" i="2"/>
  <c r="J280" i="2"/>
  <c r="I281" i="2"/>
  <c r="J281" i="2"/>
  <c r="I282" i="2"/>
  <c r="J282" i="2"/>
  <c r="I283" i="2"/>
  <c r="J283" i="2"/>
  <c r="I284" i="2"/>
  <c r="J284" i="2"/>
  <c r="I285" i="2"/>
  <c r="J285" i="2"/>
  <c r="I286" i="2"/>
  <c r="J286" i="2"/>
  <c r="I287" i="2"/>
  <c r="J287" i="2"/>
  <c r="I288" i="2"/>
  <c r="J288" i="2"/>
  <c r="I289" i="2"/>
  <c r="J289" i="2"/>
  <c r="I290" i="2"/>
  <c r="J290" i="2"/>
  <c r="I291" i="2"/>
  <c r="J291" i="2"/>
  <c r="I292" i="2"/>
  <c r="J292" i="2"/>
  <c r="I293" i="2"/>
  <c r="J293" i="2"/>
  <c r="I294" i="2"/>
  <c r="J294" i="2"/>
  <c r="I295" i="2"/>
  <c r="J295" i="2"/>
  <c r="I296" i="2"/>
  <c r="J296" i="2"/>
  <c r="I297" i="2"/>
  <c r="J297" i="2"/>
  <c r="I298" i="2"/>
  <c r="J298" i="2"/>
  <c r="I299" i="2"/>
  <c r="J299" i="2"/>
  <c r="I300" i="2"/>
  <c r="J300" i="2"/>
  <c r="I301" i="2"/>
  <c r="J301" i="2"/>
  <c r="I302" i="2"/>
  <c r="J302" i="2"/>
  <c r="I303" i="2"/>
  <c r="J303" i="2"/>
  <c r="I304" i="2"/>
  <c r="J304" i="2"/>
  <c r="I305" i="2"/>
  <c r="J305" i="2"/>
  <c r="I306" i="2"/>
  <c r="J306" i="2"/>
  <c r="I307" i="2"/>
  <c r="J307" i="2"/>
  <c r="I308" i="2"/>
  <c r="J308" i="2"/>
  <c r="I309" i="2"/>
  <c r="J309" i="2"/>
  <c r="I310" i="2"/>
  <c r="J310" i="2"/>
  <c r="I311" i="2"/>
  <c r="J311" i="2"/>
  <c r="I312" i="2"/>
  <c r="J312" i="2"/>
  <c r="I313" i="2"/>
  <c r="J313" i="2"/>
  <c r="I314" i="2"/>
  <c r="J314" i="2"/>
  <c r="I315" i="2"/>
  <c r="J315" i="2"/>
  <c r="I316" i="2"/>
  <c r="J316" i="2"/>
  <c r="I317" i="2"/>
  <c r="J317" i="2"/>
  <c r="I318" i="2"/>
  <c r="J318" i="2"/>
  <c r="I319" i="2"/>
  <c r="J319" i="2"/>
  <c r="I320" i="2"/>
  <c r="J320" i="2"/>
  <c r="I321" i="2"/>
  <c r="J321" i="2"/>
  <c r="I322" i="2"/>
  <c r="J322" i="2"/>
  <c r="I323" i="2"/>
  <c r="J323" i="2"/>
  <c r="I324" i="2"/>
  <c r="J324" i="2"/>
  <c r="I325" i="2"/>
  <c r="J325" i="2"/>
  <c r="I326" i="2"/>
  <c r="J326" i="2"/>
  <c r="I327" i="2"/>
  <c r="J327" i="2"/>
  <c r="I328" i="2"/>
  <c r="J328" i="2"/>
  <c r="I329" i="2"/>
  <c r="J329" i="2"/>
  <c r="I330" i="2"/>
  <c r="J330" i="2"/>
  <c r="I331" i="2"/>
  <c r="J331" i="2"/>
  <c r="I332" i="2"/>
  <c r="J332" i="2"/>
  <c r="I333" i="2"/>
  <c r="J333" i="2"/>
  <c r="I334" i="2"/>
  <c r="J334" i="2"/>
  <c r="I335" i="2"/>
  <c r="J335" i="2"/>
  <c r="I336" i="2"/>
  <c r="J336" i="2"/>
  <c r="I337" i="2"/>
  <c r="J337" i="2"/>
  <c r="I338" i="2"/>
  <c r="J338" i="2"/>
  <c r="I339" i="2"/>
  <c r="J339" i="2"/>
  <c r="I340" i="2"/>
  <c r="J340" i="2"/>
  <c r="I341" i="2"/>
  <c r="J341" i="2"/>
  <c r="I342" i="2"/>
  <c r="J342" i="2"/>
  <c r="I343" i="2"/>
  <c r="J343" i="2"/>
  <c r="I344" i="2"/>
  <c r="J344" i="2"/>
  <c r="I345" i="2"/>
  <c r="J345" i="2"/>
  <c r="I346" i="2"/>
  <c r="J346" i="2"/>
  <c r="I347" i="2"/>
  <c r="J347" i="2"/>
  <c r="I348" i="2"/>
  <c r="J348" i="2"/>
  <c r="I349" i="2"/>
  <c r="J349" i="2"/>
  <c r="I350" i="2"/>
  <c r="J350" i="2"/>
  <c r="I351" i="2"/>
  <c r="J351" i="2"/>
  <c r="I352" i="2"/>
  <c r="J352" i="2"/>
  <c r="I353" i="2"/>
  <c r="J353" i="2"/>
  <c r="I354" i="2"/>
  <c r="J354" i="2"/>
  <c r="I355" i="2"/>
  <c r="J355" i="2"/>
  <c r="I356" i="2"/>
  <c r="J356" i="2"/>
  <c r="I357" i="2"/>
  <c r="J357" i="2"/>
  <c r="I358" i="2"/>
  <c r="J358" i="2"/>
  <c r="I359" i="2"/>
  <c r="J359" i="2"/>
  <c r="I360" i="2"/>
  <c r="J360" i="2"/>
  <c r="I361" i="2"/>
  <c r="J361" i="2"/>
  <c r="I362" i="2"/>
  <c r="J362" i="2"/>
  <c r="I363" i="2"/>
  <c r="J363" i="2"/>
  <c r="I364" i="2"/>
  <c r="J364" i="2"/>
  <c r="I365" i="2"/>
  <c r="J365" i="2"/>
  <c r="I366" i="2"/>
  <c r="J366" i="2"/>
  <c r="I367" i="2"/>
  <c r="J367" i="2"/>
  <c r="I368" i="2"/>
  <c r="J368" i="2"/>
  <c r="I369" i="2"/>
  <c r="J369" i="2"/>
  <c r="I370" i="2"/>
  <c r="J370" i="2"/>
  <c r="I371" i="2"/>
  <c r="J371" i="2"/>
  <c r="I372" i="2"/>
  <c r="J372" i="2"/>
  <c r="I373" i="2"/>
  <c r="J373" i="2"/>
  <c r="I374" i="2"/>
  <c r="J374" i="2"/>
  <c r="I375" i="2"/>
  <c r="J375" i="2"/>
  <c r="I376" i="2"/>
  <c r="J376" i="2"/>
  <c r="I377" i="2"/>
  <c r="J377" i="2"/>
  <c r="I378" i="2"/>
  <c r="J378" i="2"/>
  <c r="I379" i="2"/>
  <c r="J379" i="2"/>
  <c r="I380" i="2"/>
  <c r="J380" i="2"/>
  <c r="I381" i="2"/>
  <c r="J381" i="2"/>
  <c r="I382" i="2"/>
  <c r="J382" i="2"/>
  <c r="I383" i="2"/>
  <c r="J383" i="2"/>
  <c r="I384" i="2"/>
  <c r="J384" i="2"/>
  <c r="I385" i="2"/>
  <c r="J385" i="2"/>
  <c r="I386" i="2"/>
  <c r="J386" i="2"/>
  <c r="I387" i="2"/>
  <c r="J387" i="2"/>
  <c r="I388" i="2"/>
  <c r="J388" i="2"/>
  <c r="I389" i="2"/>
  <c r="J389" i="2"/>
  <c r="I390" i="2"/>
  <c r="J390" i="2"/>
  <c r="I391" i="2"/>
  <c r="J391" i="2"/>
  <c r="I392" i="2"/>
  <c r="J392" i="2"/>
  <c r="I393" i="2"/>
  <c r="J393" i="2"/>
  <c r="I394" i="2"/>
  <c r="J394" i="2"/>
  <c r="I395" i="2"/>
  <c r="J395" i="2"/>
  <c r="I396" i="2"/>
  <c r="J396" i="2"/>
  <c r="I397" i="2"/>
  <c r="J397" i="2"/>
  <c r="I398" i="2"/>
  <c r="J398" i="2"/>
  <c r="I399" i="2"/>
  <c r="J399" i="2"/>
  <c r="I400" i="2"/>
  <c r="J400" i="2"/>
  <c r="I401" i="2"/>
  <c r="J401" i="2"/>
  <c r="I402" i="2"/>
  <c r="J402" i="2"/>
  <c r="I403" i="2"/>
  <c r="J403" i="2"/>
  <c r="I404" i="2"/>
  <c r="J404" i="2"/>
  <c r="I405" i="2"/>
  <c r="J405" i="2"/>
  <c r="I406" i="2"/>
  <c r="J406" i="2"/>
  <c r="I407" i="2"/>
  <c r="J407" i="2"/>
  <c r="I408" i="2"/>
  <c r="J408" i="2"/>
  <c r="I409" i="2"/>
  <c r="J409" i="2"/>
  <c r="I410" i="2"/>
  <c r="J410" i="2"/>
  <c r="I411" i="2"/>
  <c r="J411" i="2"/>
  <c r="I412" i="2"/>
  <c r="J412" i="2"/>
  <c r="I413" i="2"/>
  <c r="J413" i="2"/>
  <c r="I414" i="2"/>
  <c r="J414" i="2"/>
  <c r="I415" i="2"/>
  <c r="J415" i="2"/>
  <c r="I416" i="2"/>
  <c r="J416" i="2"/>
  <c r="I417" i="2"/>
  <c r="J417" i="2"/>
  <c r="I418" i="2"/>
  <c r="J418" i="2"/>
  <c r="I419" i="2"/>
  <c r="J419" i="2"/>
  <c r="I420" i="2"/>
  <c r="J420" i="2"/>
  <c r="I421" i="2"/>
  <c r="J421" i="2"/>
  <c r="I422" i="2"/>
  <c r="J422" i="2"/>
  <c r="I423" i="2"/>
  <c r="J423" i="2"/>
  <c r="I424" i="2"/>
  <c r="J424" i="2"/>
  <c r="I425" i="2"/>
  <c r="J425" i="2"/>
  <c r="I426" i="2"/>
  <c r="J426" i="2"/>
  <c r="I427" i="2"/>
  <c r="J427" i="2"/>
  <c r="I428" i="2"/>
  <c r="J428" i="2"/>
  <c r="I429" i="2"/>
  <c r="J429" i="2"/>
  <c r="I430" i="2"/>
  <c r="J430" i="2"/>
  <c r="I431" i="2"/>
  <c r="J431" i="2"/>
  <c r="I432" i="2"/>
  <c r="J432" i="2"/>
  <c r="I433" i="2"/>
  <c r="J433" i="2"/>
  <c r="I434" i="2"/>
  <c r="J434" i="2"/>
  <c r="I435" i="2"/>
  <c r="J435" i="2"/>
  <c r="I436" i="2"/>
  <c r="J436" i="2"/>
  <c r="I437" i="2"/>
  <c r="J437" i="2"/>
  <c r="I438" i="2"/>
  <c r="J438" i="2"/>
  <c r="I439" i="2"/>
  <c r="J439" i="2"/>
  <c r="I440" i="2"/>
  <c r="J440" i="2"/>
  <c r="I441" i="2"/>
  <c r="J441" i="2"/>
  <c r="I442" i="2"/>
  <c r="J442" i="2"/>
  <c r="I443" i="2"/>
  <c r="J443" i="2"/>
  <c r="I444" i="2"/>
  <c r="J444" i="2"/>
  <c r="I445" i="2"/>
  <c r="J445" i="2"/>
  <c r="I446" i="2"/>
  <c r="J446" i="2"/>
  <c r="I447" i="2"/>
  <c r="J447" i="2"/>
  <c r="I448" i="2"/>
  <c r="J448" i="2"/>
  <c r="I449" i="2"/>
  <c r="J449" i="2"/>
  <c r="I450" i="2"/>
  <c r="J450" i="2"/>
  <c r="I451" i="2"/>
  <c r="J451" i="2"/>
  <c r="I452" i="2"/>
  <c r="J452" i="2"/>
  <c r="I453" i="2"/>
  <c r="J453" i="2"/>
  <c r="I454" i="2"/>
  <c r="J454" i="2"/>
  <c r="I455" i="2"/>
  <c r="J455" i="2"/>
  <c r="I456" i="2"/>
  <c r="J456" i="2"/>
  <c r="I457" i="2"/>
  <c r="J457" i="2"/>
  <c r="I458" i="2"/>
  <c r="J458" i="2"/>
  <c r="I459" i="2"/>
  <c r="J459" i="2"/>
  <c r="I460" i="2"/>
  <c r="J460" i="2"/>
  <c r="I461" i="2"/>
  <c r="J461" i="2"/>
  <c r="I462" i="2"/>
  <c r="J462" i="2"/>
  <c r="I463" i="2"/>
  <c r="J463" i="2"/>
  <c r="I464" i="2"/>
  <c r="J464" i="2"/>
  <c r="I465" i="2"/>
  <c r="J465" i="2"/>
  <c r="I466" i="2"/>
  <c r="J466" i="2"/>
  <c r="I467" i="2"/>
  <c r="J467" i="2"/>
  <c r="I468" i="2"/>
  <c r="J468" i="2"/>
  <c r="I469" i="2"/>
  <c r="J469" i="2"/>
  <c r="I470" i="2"/>
  <c r="J470" i="2"/>
  <c r="I471" i="2"/>
  <c r="J471" i="2"/>
  <c r="I472" i="2"/>
  <c r="J472" i="2"/>
  <c r="I473" i="2"/>
  <c r="J473" i="2"/>
  <c r="I474" i="2"/>
  <c r="J474" i="2"/>
  <c r="I475" i="2"/>
  <c r="J475" i="2"/>
  <c r="I476" i="2"/>
  <c r="J476" i="2"/>
  <c r="I477" i="2"/>
  <c r="J477" i="2"/>
  <c r="I478" i="2"/>
  <c r="J478" i="2"/>
  <c r="I479" i="2"/>
  <c r="J479" i="2"/>
  <c r="I480" i="2"/>
  <c r="J480" i="2"/>
  <c r="I481" i="2"/>
  <c r="J481" i="2"/>
  <c r="I482" i="2"/>
  <c r="J482" i="2"/>
  <c r="I483" i="2"/>
  <c r="J483" i="2"/>
  <c r="I484" i="2"/>
  <c r="J484" i="2"/>
  <c r="I485" i="2"/>
  <c r="J485" i="2"/>
  <c r="I486" i="2"/>
  <c r="J486" i="2"/>
  <c r="I487" i="2"/>
  <c r="J487" i="2"/>
  <c r="I488" i="2"/>
  <c r="J488" i="2"/>
  <c r="I489" i="2"/>
  <c r="J489" i="2"/>
  <c r="I490" i="2"/>
  <c r="J490" i="2"/>
  <c r="I491" i="2"/>
  <c r="J491" i="2"/>
  <c r="I492" i="2"/>
  <c r="J492" i="2"/>
  <c r="I493" i="2"/>
  <c r="J493" i="2"/>
  <c r="I494" i="2"/>
  <c r="J494" i="2"/>
  <c r="I495" i="2"/>
  <c r="J495" i="2"/>
  <c r="I496" i="2"/>
  <c r="J496" i="2"/>
  <c r="I497" i="2"/>
  <c r="J497" i="2"/>
  <c r="I498" i="2"/>
  <c r="J498" i="2"/>
  <c r="I499" i="2"/>
  <c r="J499" i="2"/>
  <c r="I500" i="2"/>
  <c r="J500" i="2"/>
  <c r="I501" i="2"/>
  <c r="J501" i="2"/>
  <c r="I502" i="2"/>
  <c r="J502" i="2"/>
  <c r="I503" i="2"/>
  <c r="J503" i="2"/>
  <c r="I504" i="2"/>
  <c r="J504" i="2"/>
  <c r="I505" i="2"/>
  <c r="J505" i="2"/>
  <c r="I506" i="2"/>
  <c r="J506" i="2"/>
  <c r="I507" i="2"/>
  <c r="J507" i="2"/>
  <c r="I508" i="2"/>
  <c r="J508" i="2"/>
  <c r="I509" i="2"/>
  <c r="J509" i="2"/>
  <c r="I510" i="2"/>
  <c r="J510" i="2"/>
  <c r="I511" i="2"/>
  <c r="J511" i="2"/>
  <c r="I512" i="2"/>
  <c r="J512" i="2"/>
  <c r="I513" i="2"/>
  <c r="J513" i="2"/>
  <c r="I514" i="2"/>
  <c r="J514" i="2"/>
  <c r="I515" i="2"/>
  <c r="J515" i="2"/>
  <c r="I516" i="2"/>
  <c r="J516" i="2"/>
  <c r="I517" i="2"/>
  <c r="J517" i="2"/>
  <c r="I518" i="2"/>
  <c r="J518" i="2"/>
  <c r="I519" i="2"/>
  <c r="J519" i="2"/>
  <c r="I520" i="2"/>
  <c r="J520" i="2"/>
  <c r="I521" i="2"/>
  <c r="J521" i="2"/>
  <c r="I522" i="2"/>
  <c r="J522" i="2"/>
  <c r="I523" i="2"/>
  <c r="J523" i="2"/>
  <c r="I524" i="2"/>
  <c r="J524" i="2"/>
  <c r="I525" i="2"/>
  <c r="J525" i="2"/>
  <c r="I526" i="2"/>
  <c r="J526" i="2"/>
  <c r="I527" i="2"/>
  <c r="J527" i="2"/>
  <c r="I528" i="2"/>
  <c r="J528" i="2"/>
  <c r="I529" i="2"/>
  <c r="J529" i="2"/>
  <c r="I530" i="2"/>
  <c r="J530" i="2"/>
  <c r="I531" i="2"/>
  <c r="J531" i="2"/>
  <c r="I532" i="2"/>
  <c r="J532" i="2"/>
  <c r="I533" i="2"/>
  <c r="J533" i="2"/>
  <c r="I534" i="2"/>
  <c r="J534" i="2"/>
  <c r="I535" i="2"/>
  <c r="J535" i="2"/>
  <c r="I536" i="2"/>
  <c r="J536" i="2"/>
  <c r="I537" i="2"/>
  <c r="J537" i="2"/>
  <c r="I538" i="2"/>
  <c r="J538" i="2"/>
  <c r="I539" i="2"/>
  <c r="J539" i="2"/>
  <c r="I540" i="2"/>
  <c r="J540" i="2"/>
  <c r="I541" i="2"/>
  <c r="J541" i="2"/>
  <c r="I542" i="2"/>
  <c r="J542" i="2"/>
  <c r="I543" i="2"/>
  <c r="J543" i="2"/>
  <c r="I544" i="2"/>
  <c r="J544" i="2"/>
  <c r="I545" i="2"/>
  <c r="J545" i="2"/>
  <c r="I546" i="2"/>
  <c r="J546" i="2"/>
  <c r="I547" i="2"/>
  <c r="J547" i="2"/>
  <c r="I548" i="2"/>
  <c r="J548" i="2"/>
  <c r="I549" i="2"/>
  <c r="J549" i="2"/>
  <c r="I550" i="2"/>
  <c r="J550" i="2"/>
  <c r="I551" i="2"/>
  <c r="J551" i="2"/>
  <c r="I552" i="2"/>
  <c r="J552" i="2"/>
  <c r="I553" i="2"/>
  <c r="J553" i="2"/>
  <c r="I554" i="2"/>
  <c r="J554" i="2"/>
  <c r="I555" i="2"/>
  <c r="J555" i="2"/>
  <c r="I556" i="2"/>
  <c r="J556" i="2"/>
  <c r="I557" i="2"/>
  <c r="J557" i="2"/>
  <c r="I558" i="2"/>
  <c r="J558" i="2"/>
  <c r="I559" i="2"/>
  <c r="J559" i="2"/>
  <c r="I560" i="2"/>
  <c r="J560" i="2"/>
  <c r="I561" i="2"/>
  <c r="J561" i="2"/>
  <c r="I562" i="2"/>
  <c r="J562" i="2"/>
  <c r="I563" i="2"/>
  <c r="J563" i="2"/>
  <c r="I564" i="2"/>
  <c r="J564" i="2"/>
  <c r="I565" i="2"/>
  <c r="J565" i="2"/>
  <c r="I566" i="2"/>
  <c r="J566" i="2"/>
  <c r="I567" i="2"/>
  <c r="J567" i="2"/>
  <c r="I568" i="2"/>
  <c r="J568" i="2"/>
  <c r="I569" i="2"/>
  <c r="J569" i="2"/>
  <c r="I570" i="2"/>
  <c r="J570" i="2"/>
  <c r="I571" i="2"/>
  <c r="J571" i="2"/>
  <c r="I572" i="2"/>
  <c r="J572" i="2"/>
  <c r="I573" i="2"/>
  <c r="J573" i="2"/>
  <c r="I574" i="2"/>
  <c r="J574" i="2"/>
  <c r="I575" i="2"/>
  <c r="J575" i="2"/>
  <c r="I576" i="2"/>
  <c r="J576" i="2"/>
  <c r="I577" i="2"/>
  <c r="J577" i="2"/>
  <c r="I578" i="2"/>
  <c r="J578" i="2"/>
  <c r="I579" i="2"/>
  <c r="J579" i="2"/>
  <c r="I580" i="2"/>
  <c r="J580" i="2"/>
  <c r="I581" i="2"/>
  <c r="J581" i="2"/>
  <c r="I582" i="2"/>
  <c r="J582" i="2"/>
  <c r="I583" i="2"/>
  <c r="J583" i="2"/>
  <c r="I584" i="2"/>
  <c r="J584" i="2"/>
  <c r="I585" i="2"/>
  <c r="J585" i="2"/>
  <c r="I586" i="2"/>
  <c r="J586" i="2"/>
  <c r="I587" i="2"/>
  <c r="J587" i="2"/>
  <c r="I588" i="2"/>
  <c r="J588" i="2"/>
  <c r="I589" i="2"/>
  <c r="J589" i="2"/>
  <c r="I590" i="2"/>
  <c r="J590" i="2"/>
  <c r="I591" i="2"/>
  <c r="J591" i="2"/>
  <c r="I592" i="2"/>
  <c r="J592" i="2"/>
  <c r="I593" i="2"/>
  <c r="J593" i="2"/>
  <c r="I594" i="2"/>
  <c r="J594" i="2"/>
  <c r="I595" i="2"/>
  <c r="J595" i="2"/>
  <c r="I596" i="2"/>
  <c r="J596" i="2"/>
  <c r="I597" i="2"/>
  <c r="J597" i="2"/>
  <c r="I598" i="2"/>
  <c r="J598" i="2"/>
  <c r="I599" i="2"/>
  <c r="J599" i="2"/>
  <c r="I600" i="2"/>
  <c r="J600" i="2"/>
  <c r="I601" i="2"/>
  <c r="J601" i="2"/>
  <c r="I602" i="2"/>
  <c r="J602" i="2"/>
  <c r="I603" i="2"/>
  <c r="J603" i="2"/>
  <c r="I604" i="2"/>
  <c r="J604" i="2"/>
  <c r="I605" i="2"/>
  <c r="J605" i="2"/>
  <c r="I606" i="2"/>
  <c r="J606" i="2"/>
  <c r="I607" i="2"/>
  <c r="J607" i="2"/>
  <c r="I608" i="2"/>
  <c r="J608" i="2"/>
  <c r="I609" i="2"/>
  <c r="J609" i="2"/>
  <c r="I610" i="2"/>
  <c r="J610" i="2"/>
  <c r="I611" i="2"/>
  <c r="J611" i="2"/>
  <c r="I612" i="2"/>
  <c r="J612" i="2"/>
  <c r="I613" i="2"/>
  <c r="J613" i="2"/>
  <c r="I614" i="2"/>
  <c r="J614" i="2"/>
  <c r="I615" i="2"/>
  <c r="J615" i="2"/>
  <c r="I616" i="2"/>
  <c r="J616" i="2"/>
  <c r="I617" i="2"/>
  <c r="J617" i="2"/>
  <c r="I618" i="2"/>
  <c r="J618" i="2"/>
  <c r="I619" i="2"/>
  <c r="J619" i="2"/>
  <c r="I620" i="2"/>
  <c r="J620" i="2"/>
  <c r="I621" i="2"/>
  <c r="J621" i="2"/>
  <c r="I622" i="2"/>
  <c r="J622" i="2"/>
  <c r="I623" i="2"/>
  <c r="J623" i="2"/>
  <c r="I624" i="2"/>
  <c r="J624" i="2"/>
  <c r="I625" i="2"/>
  <c r="J625" i="2"/>
  <c r="I626" i="2"/>
  <c r="J626" i="2"/>
  <c r="I627" i="2"/>
  <c r="J627" i="2"/>
  <c r="I628" i="2"/>
  <c r="J628" i="2"/>
  <c r="I629" i="2"/>
  <c r="J629" i="2"/>
  <c r="I630" i="2"/>
  <c r="J630" i="2"/>
  <c r="I631" i="2"/>
  <c r="J631" i="2"/>
  <c r="I632" i="2"/>
  <c r="J632" i="2"/>
  <c r="I633" i="2"/>
  <c r="J633" i="2"/>
  <c r="I634" i="2"/>
  <c r="J634" i="2"/>
  <c r="I635" i="2"/>
  <c r="J635" i="2"/>
  <c r="I636" i="2"/>
  <c r="J636" i="2"/>
  <c r="I637" i="2"/>
  <c r="J637" i="2"/>
  <c r="I638" i="2"/>
  <c r="J638" i="2"/>
  <c r="I639" i="2"/>
  <c r="J639" i="2"/>
  <c r="I640" i="2"/>
  <c r="J640" i="2"/>
  <c r="I641" i="2"/>
  <c r="J641" i="2"/>
  <c r="I642" i="2"/>
  <c r="J642" i="2"/>
  <c r="I643" i="2"/>
  <c r="J643" i="2"/>
  <c r="I644" i="2"/>
  <c r="J644" i="2"/>
  <c r="I645" i="2"/>
  <c r="J645" i="2"/>
  <c r="I646" i="2"/>
  <c r="J646" i="2"/>
  <c r="I647" i="2"/>
  <c r="J647" i="2"/>
  <c r="I648" i="2"/>
  <c r="J648" i="2"/>
  <c r="I649" i="2"/>
  <c r="J649" i="2"/>
  <c r="I650" i="2"/>
  <c r="J650" i="2"/>
  <c r="I651" i="2"/>
  <c r="J651" i="2"/>
  <c r="I652" i="2"/>
  <c r="J652" i="2"/>
  <c r="I653" i="2"/>
  <c r="J653" i="2"/>
  <c r="I654" i="2"/>
  <c r="J654" i="2"/>
  <c r="I655" i="2"/>
  <c r="J655" i="2"/>
  <c r="I656" i="2"/>
  <c r="J656" i="2"/>
  <c r="I657" i="2"/>
  <c r="J657" i="2"/>
  <c r="I658" i="2"/>
  <c r="J658" i="2"/>
  <c r="I659" i="2"/>
  <c r="J659" i="2"/>
  <c r="I660" i="2"/>
  <c r="J660" i="2"/>
  <c r="I661" i="2"/>
  <c r="J661" i="2"/>
  <c r="I662" i="2"/>
  <c r="J662" i="2"/>
  <c r="I663" i="2"/>
  <c r="J663" i="2"/>
  <c r="I664" i="2"/>
  <c r="J664" i="2"/>
  <c r="I665" i="2"/>
  <c r="J665" i="2"/>
  <c r="I666" i="2"/>
  <c r="J666" i="2"/>
  <c r="I667" i="2"/>
  <c r="J667" i="2"/>
  <c r="I668" i="2"/>
  <c r="J668" i="2"/>
  <c r="I669" i="2"/>
  <c r="J669" i="2"/>
  <c r="I670" i="2"/>
  <c r="J670" i="2"/>
  <c r="I671" i="2"/>
  <c r="J671" i="2"/>
  <c r="I672" i="2"/>
  <c r="J672" i="2"/>
  <c r="I673" i="2"/>
  <c r="J673" i="2"/>
  <c r="I674" i="2"/>
  <c r="J674" i="2"/>
  <c r="I675" i="2"/>
  <c r="J675" i="2"/>
  <c r="I676" i="2"/>
  <c r="J676" i="2"/>
  <c r="I677" i="2"/>
  <c r="J677" i="2"/>
  <c r="I678" i="2"/>
  <c r="J678" i="2"/>
  <c r="I679" i="2"/>
  <c r="J679" i="2"/>
  <c r="I680" i="2"/>
  <c r="J680" i="2"/>
  <c r="I681" i="2"/>
  <c r="J681" i="2"/>
  <c r="I682" i="2"/>
  <c r="J682" i="2"/>
  <c r="I683" i="2"/>
  <c r="J683" i="2"/>
  <c r="I684" i="2"/>
  <c r="J684" i="2"/>
  <c r="I685" i="2"/>
  <c r="J685" i="2"/>
  <c r="I686" i="2"/>
  <c r="J686" i="2"/>
  <c r="I687" i="2"/>
  <c r="J687" i="2"/>
  <c r="I688" i="2"/>
  <c r="J688" i="2"/>
  <c r="I689" i="2"/>
  <c r="J689" i="2"/>
  <c r="I690" i="2"/>
  <c r="J690" i="2"/>
  <c r="I691" i="2"/>
  <c r="J691" i="2"/>
  <c r="I692" i="2"/>
  <c r="J692" i="2"/>
  <c r="I693" i="2"/>
  <c r="J693" i="2"/>
  <c r="I694" i="2"/>
  <c r="J694" i="2"/>
  <c r="I695" i="2"/>
  <c r="J695" i="2"/>
  <c r="I696" i="2"/>
  <c r="J696" i="2"/>
  <c r="I697" i="2"/>
  <c r="J697" i="2"/>
  <c r="I698" i="2"/>
  <c r="J698" i="2"/>
  <c r="I699" i="2"/>
  <c r="J699" i="2"/>
  <c r="I700" i="2"/>
  <c r="J700" i="2"/>
  <c r="I701" i="2"/>
  <c r="J701" i="2"/>
  <c r="I702" i="2"/>
  <c r="J702" i="2"/>
  <c r="I703" i="2"/>
  <c r="J703" i="2"/>
  <c r="I704" i="2"/>
  <c r="J704" i="2"/>
  <c r="I705" i="2"/>
  <c r="J705" i="2"/>
  <c r="I706" i="2"/>
  <c r="J706" i="2"/>
  <c r="I707" i="2"/>
  <c r="J707" i="2"/>
  <c r="I708" i="2"/>
  <c r="J708" i="2"/>
  <c r="I709" i="2"/>
  <c r="J709" i="2"/>
  <c r="I710" i="2"/>
  <c r="J710" i="2"/>
  <c r="I711" i="2"/>
  <c r="J711" i="2"/>
  <c r="I712" i="2"/>
  <c r="J712" i="2"/>
  <c r="I713" i="2"/>
  <c r="J713" i="2"/>
  <c r="I714" i="2"/>
  <c r="J714" i="2"/>
  <c r="I715" i="2"/>
  <c r="J715" i="2"/>
  <c r="I716" i="2"/>
  <c r="J716" i="2"/>
  <c r="I717" i="2"/>
  <c r="J717" i="2"/>
  <c r="I718" i="2"/>
  <c r="J718" i="2"/>
  <c r="I719" i="2"/>
  <c r="J719" i="2"/>
  <c r="I720" i="2"/>
  <c r="J720" i="2"/>
  <c r="I721" i="2"/>
  <c r="J721" i="2"/>
  <c r="I722" i="2"/>
  <c r="J722" i="2"/>
  <c r="I723" i="2"/>
  <c r="J723" i="2"/>
  <c r="I724" i="2"/>
  <c r="J724" i="2"/>
  <c r="I725" i="2"/>
  <c r="J725" i="2"/>
  <c r="I726" i="2"/>
  <c r="J726" i="2"/>
  <c r="I727" i="2"/>
  <c r="J727" i="2"/>
  <c r="I728" i="2"/>
  <c r="J728" i="2"/>
  <c r="I729" i="2"/>
  <c r="J729" i="2"/>
  <c r="I730" i="2"/>
  <c r="J730" i="2"/>
  <c r="I731" i="2"/>
  <c r="J731" i="2"/>
  <c r="I732" i="2"/>
  <c r="J732" i="2"/>
  <c r="I733" i="2"/>
  <c r="J733" i="2"/>
  <c r="I734" i="2"/>
  <c r="J734" i="2"/>
  <c r="I735" i="2"/>
  <c r="J735" i="2"/>
  <c r="I736" i="2"/>
  <c r="J736" i="2"/>
  <c r="I737" i="2"/>
  <c r="J737" i="2"/>
  <c r="I738" i="2"/>
  <c r="J738" i="2"/>
  <c r="I739" i="2"/>
  <c r="J739" i="2"/>
  <c r="I740" i="2"/>
  <c r="J740" i="2"/>
  <c r="I741" i="2"/>
  <c r="J741" i="2"/>
  <c r="I742" i="2"/>
  <c r="J742" i="2"/>
  <c r="I743" i="2"/>
  <c r="J743" i="2"/>
  <c r="I744" i="2"/>
  <c r="J744" i="2"/>
  <c r="I745" i="2"/>
  <c r="J745" i="2"/>
  <c r="I746" i="2"/>
  <c r="J746" i="2"/>
  <c r="I747" i="2"/>
  <c r="J747" i="2"/>
  <c r="I748" i="2"/>
  <c r="J748" i="2"/>
  <c r="I749" i="2"/>
  <c r="J749" i="2"/>
  <c r="I750" i="2"/>
  <c r="J750" i="2"/>
  <c r="I751" i="2"/>
  <c r="J751" i="2"/>
  <c r="I752" i="2"/>
  <c r="J752" i="2"/>
  <c r="I753" i="2"/>
  <c r="J753" i="2"/>
  <c r="I754" i="2"/>
  <c r="J754" i="2"/>
  <c r="I755" i="2"/>
  <c r="J755" i="2"/>
  <c r="I756" i="2"/>
  <c r="J756" i="2"/>
  <c r="I757" i="2"/>
  <c r="J757" i="2"/>
  <c r="I758" i="2"/>
  <c r="J758" i="2"/>
  <c r="I759" i="2"/>
  <c r="J759" i="2"/>
  <c r="I760" i="2"/>
  <c r="J760" i="2"/>
  <c r="I761" i="2"/>
  <c r="J761" i="2"/>
  <c r="I762" i="2"/>
  <c r="J762" i="2"/>
  <c r="I763" i="2"/>
  <c r="J763" i="2"/>
  <c r="I764" i="2"/>
  <c r="J764" i="2"/>
  <c r="I765" i="2"/>
  <c r="J765" i="2"/>
  <c r="I766" i="2"/>
  <c r="J766" i="2"/>
  <c r="I767" i="2"/>
  <c r="J767" i="2"/>
  <c r="I768" i="2"/>
  <c r="J768" i="2"/>
  <c r="I769" i="2"/>
  <c r="J769" i="2"/>
  <c r="I770" i="2"/>
  <c r="J770" i="2"/>
  <c r="I771" i="2"/>
  <c r="J771" i="2"/>
  <c r="I772" i="2"/>
  <c r="J772" i="2"/>
  <c r="I773" i="2"/>
  <c r="J773" i="2"/>
  <c r="I774" i="2"/>
  <c r="J774" i="2"/>
  <c r="I775" i="2"/>
  <c r="J775" i="2"/>
  <c r="I776" i="2"/>
  <c r="J776" i="2"/>
  <c r="I777" i="2"/>
  <c r="J777" i="2"/>
  <c r="I778" i="2"/>
  <c r="J778" i="2"/>
  <c r="I779" i="2"/>
  <c r="J779" i="2"/>
  <c r="I780" i="2"/>
  <c r="J780" i="2"/>
  <c r="I781" i="2"/>
  <c r="J781" i="2"/>
  <c r="I782" i="2"/>
  <c r="J782" i="2"/>
  <c r="I783" i="2"/>
  <c r="J783" i="2"/>
  <c r="I784" i="2"/>
  <c r="J784" i="2"/>
  <c r="I785" i="2"/>
  <c r="J785" i="2"/>
  <c r="I786" i="2"/>
  <c r="J786" i="2"/>
  <c r="I787" i="2"/>
  <c r="J787" i="2"/>
  <c r="I788" i="2"/>
  <c r="J788" i="2"/>
  <c r="I789" i="2"/>
  <c r="J789" i="2"/>
  <c r="I790" i="2"/>
  <c r="J790" i="2"/>
  <c r="I791" i="2"/>
  <c r="J791" i="2"/>
  <c r="I792" i="2"/>
  <c r="J792" i="2"/>
  <c r="I793" i="2"/>
  <c r="J793" i="2"/>
  <c r="I794" i="2"/>
  <c r="J794" i="2"/>
  <c r="I795" i="2"/>
  <c r="J795" i="2"/>
  <c r="I796" i="2"/>
  <c r="J796" i="2"/>
  <c r="I797" i="2"/>
  <c r="J797" i="2"/>
  <c r="I798" i="2"/>
  <c r="J798" i="2"/>
  <c r="I799" i="2"/>
  <c r="J799" i="2"/>
  <c r="I800" i="2"/>
  <c r="J800" i="2"/>
  <c r="I801" i="2"/>
  <c r="J801" i="2"/>
  <c r="I802" i="2"/>
  <c r="J802" i="2"/>
  <c r="I803" i="2"/>
  <c r="J803" i="2"/>
  <c r="I804" i="2"/>
  <c r="J804" i="2"/>
  <c r="I805" i="2"/>
  <c r="J805" i="2"/>
  <c r="I806" i="2"/>
  <c r="J806" i="2"/>
  <c r="I807" i="2"/>
  <c r="J807" i="2"/>
  <c r="I808" i="2"/>
  <c r="J808" i="2"/>
  <c r="I809" i="2"/>
  <c r="J809" i="2"/>
  <c r="I810" i="2"/>
  <c r="J810" i="2"/>
  <c r="I811" i="2"/>
  <c r="J811" i="2"/>
  <c r="I812" i="2"/>
  <c r="J812" i="2"/>
  <c r="I813" i="2"/>
  <c r="J813" i="2"/>
  <c r="I814" i="2"/>
  <c r="J814" i="2"/>
  <c r="I815" i="2"/>
  <c r="J815" i="2"/>
  <c r="I816" i="2"/>
  <c r="J816" i="2"/>
  <c r="I817" i="2"/>
  <c r="J817" i="2"/>
  <c r="I818" i="2"/>
  <c r="J818" i="2"/>
  <c r="I819" i="2"/>
  <c r="J819" i="2"/>
  <c r="I820" i="2"/>
  <c r="J820" i="2"/>
  <c r="I821" i="2"/>
  <c r="J821" i="2"/>
  <c r="I822" i="2"/>
  <c r="J822" i="2"/>
  <c r="I823" i="2"/>
  <c r="J823" i="2"/>
  <c r="I824" i="2"/>
  <c r="J824" i="2"/>
  <c r="I825" i="2"/>
  <c r="J825" i="2"/>
  <c r="I826" i="2"/>
  <c r="J826" i="2"/>
  <c r="I827" i="2"/>
  <c r="J827" i="2"/>
  <c r="I828" i="2"/>
  <c r="J828" i="2"/>
  <c r="I829" i="2"/>
  <c r="J829" i="2"/>
  <c r="I830" i="2"/>
  <c r="J830" i="2"/>
  <c r="I831" i="2"/>
  <c r="J831" i="2"/>
  <c r="I832" i="2"/>
  <c r="J832" i="2"/>
  <c r="I833" i="2"/>
  <c r="J833" i="2"/>
  <c r="I834" i="2"/>
  <c r="J834" i="2"/>
  <c r="I835" i="2"/>
  <c r="J835" i="2"/>
  <c r="I836" i="2"/>
  <c r="J836" i="2"/>
  <c r="I837" i="2"/>
  <c r="J837" i="2"/>
  <c r="I838" i="2"/>
  <c r="J838" i="2"/>
  <c r="I839" i="2"/>
  <c r="J839" i="2"/>
  <c r="I840" i="2"/>
  <c r="J840" i="2"/>
  <c r="I841" i="2"/>
  <c r="J841" i="2"/>
  <c r="I842" i="2"/>
  <c r="J842" i="2"/>
  <c r="I843" i="2"/>
  <c r="J843" i="2"/>
  <c r="I844" i="2"/>
  <c r="J844" i="2"/>
  <c r="I845" i="2"/>
  <c r="J845" i="2"/>
  <c r="I846" i="2"/>
  <c r="J846" i="2"/>
  <c r="I847" i="2"/>
  <c r="J847" i="2"/>
  <c r="I848" i="2"/>
  <c r="J848" i="2"/>
  <c r="I849" i="2"/>
  <c r="J849" i="2"/>
  <c r="I850" i="2"/>
  <c r="J850" i="2"/>
  <c r="I851" i="2"/>
  <c r="J851" i="2"/>
  <c r="I852" i="2"/>
  <c r="J852" i="2"/>
  <c r="I853" i="2"/>
  <c r="J853" i="2"/>
  <c r="I854" i="2"/>
  <c r="J854" i="2"/>
  <c r="I855" i="2"/>
  <c r="J855" i="2"/>
  <c r="I856" i="2"/>
  <c r="J856" i="2"/>
  <c r="I857" i="2"/>
  <c r="J857" i="2"/>
  <c r="I858" i="2"/>
  <c r="J858" i="2"/>
  <c r="I859" i="2"/>
  <c r="J859" i="2"/>
  <c r="I860" i="2"/>
  <c r="J860" i="2"/>
  <c r="I861" i="2"/>
  <c r="J861" i="2"/>
  <c r="I862" i="2"/>
  <c r="J862" i="2"/>
  <c r="I863" i="2"/>
  <c r="J863" i="2"/>
  <c r="I864" i="2"/>
  <c r="J864" i="2"/>
  <c r="I865" i="2"/>
  <c r="J865" i="2"/>
  <c r="I866" i="2"/>
  <c r="J866" i="2"/>
  <c r="I867" i="2"/>
  <c r="J867" i="2"/>
  <c r="I868" i="2"/>
  <c r="J868" i="2"/>
  <c r="I869" i="2"/>
  <c r="J869" i="2"/>
  <c r="I870" i="2"/>
  <c r="J870" i="2"/>
  <c r="I871" i="2"/>
  <c r="J871" i="2"/>
  <c r="I872" i="2"/>
  <c r="J872" i="2"/>
  <c r="I873" i="2"/>
  <c r="J873" i="2"/>
  <c r="I874" i="2"/>
  <c r="J874" i="2"/>
  <c r="I875" i="2"/>
  <c r="J875" i="2"/>
  <c r="I876" i="2"/>
  <c r="J876" i="2"/>
  <c r="I877" i="2"/>
  <c r="J877" i="2"/>
  <c r="I878" i="2"/>
  <c r="J878" i="2"/>
  <c r="I879" i="2"/>
  <c r="J879" i="2"/>
  <c r="I880" i="2"/>
  <c r="J880" i="2"/>
  <c r="I881" i="2"/>
  <c r="J881" i="2"/>
  <c r="I882" i="2"/>
  <c r="J882" i="2"/>
  <c r="I883" i="2"/>
  <c r="J883" i="2"/>
  <c r="I884" i="2"/>
  <c r="J884" i="2"/>
  <c r="I885" i="2"/>
  <c r="J885" i="2"/>
  <c r="I886" i="2"/>
  <c r="J886" i="2"/>
  <c r="I887" i="2"/>
  <c r="J887" i="2"/>
  <c r="I888" i="2"/>
  <c r="J888" i="2"/>
  <c r="I889" i="2"/>
  <c r="J889" i="2"/>
  <c r="I890" i="2"/>
  <c r="J890" i="2"/>
  <c r="I891" i="2"/>
  <c r="J891" i="2"/>
  <c r="I892" i="2"/>
  <c r="J892" i="2"/>
  <c r="I893" i="2"/>
  <c r="J893" i="2"/>
  <c r="I894" i="2"/>
  <c r="J894" i="2"/>
  <c r="I895" i="2"/>
  <c r="J895" i="2"/>
  <c r="I896" i="2"/>
  <c r="J896" i="2"/>
  <c r="I897" i="2"/>
  <c r="J897" i="2"/>
  <c r="I898" i="2"/>
  <c r="J898" i="2"/>
  <c r="I899" i="2"/>
  <c r="J899" i="2"/>
  <c r="I900" i="2"/>
  <c r="J900" i="2"/>
  <c r="I901" i="2"/>
  <c r="J901" i="2"/>
  <c r="I902" i="2"/>
  <c r="J902" i="2"/>
  <c r="I903" i="2"/>
  <c r="J903" i="2"/>
  <c r="I904" i="2"/>
  <c r="J904" i="2"/>
  <c r="I905" i="2"/>
  <c r="J905" i="2"/>
  <c r="I906" i="2"/>
  <c r="J906" i="2"/>
  <c r="I907" i="2"/>
  <c r="J907" i="2"/>
  <c r="I908" i="2"/>
  <c r="J908" i="2"/>
  <c r="I909" i="2"/>
  <c r="J909" i="2"/>
  <c r="I910" i="2"/>
  <c r="J910" i="2"/>
  <c r="I911" i="2"/>
  <c r="J911" i="2"/>
  <c r="I912" i="2"/>
  <c r="J912" i="2"/>
  <c r="I913" i="2"/>
  <c r="J913" i="2"/>
  <c r="I914" i="2"/>
  <c r="J914" i="2"/>
  <c r="I915" i="2"/>
  <c r="J915" i="2"/>
  <c r="I916" i="2"/>
  <c r="J916" i="2"/>
  <c r="I917" i="2"/>
  <c r="J917" i="2"/>
  <c r="I918" i="2"/>
  <c r="J918" i="2"/>
  <c r="I919" i="2"/>
  <c r="J919" i="2"/>
  <c r="I920" i="2"/>
  <c r="J920" i="2"/>
  <c r="I921" i="2"/>
  <c r="J921" i="2"/>
  <c r="I922" i="2"/>
  <c r="J922" i="2"/>
  <c r="I923" i="2"/>
  <c r="J923" i="2"/>
  <c r="I924" i="2"/>
  <c r="J924" i="2"/>
  <c r="I925" i="2"/>
  <c r="J925" i="2"/>
  <c r="I926" i="2"/>
  <c r="J926" i="2"/>
  <c r="I927" i="2"/>
  <c r="J927" i="2"/>
  <c r="I928" i="2"/>
  <c r="J928" i="2"/>
  <c r="I929" i="2"/>
  <c r="J929" i="2"/>
  <c r="I930" i="2"/>
  <c r="J930" i="2"/>
  <c r="I931" i="2"/>
  <c r="J931" i="2"/>
  <c r="I932" i="2"/>
  <c r="J932" i="2"/>
  <c r="I933" i="2"/>
  <c r="J933" i="2"/>
  <c r="I934" i="2"/>
  <c r="J934" i="2"/>
  <c r="I935" i="2"/>
  <c r="J935" i="2"/>
  <c r="I936" i="2"/>
  <c r="J936" i="2"/>
  <c r="I937" i="2"/>
  <c r="J937" i="2"/>
  <c r="I938" i="2"/>
  <c r="J938" i="2"/>
  <c r="I939" i="2"/>
  <c r="J939" i="2"/>
  <c r="I940" i="2"/>
  <c r="J940" i="2"/>
  <c r="I941" i="2"/>
  <c r="J941" i="2"/>
  <c r="I942" i="2"/>
  <c r="J942" i="2"/>
  <c r="I943" i="2"/>
  <c r="J943" i="2"/>
  <c r="I944" i="2"/>
  <c r="J944" i="2"/>
  <c r="I945" i="2"/>
  <c r="J945" i="2"/>
  <c r="I946" i="2"/>
  <c r="J946" i="2"/>
  <c r="I947" i="2"/>
  <c r="J947" i="2"/>
  <c r="I948" i="2"/>
  <c r="J948" i="2"/>
  <c r="I949" i="2"/>
  <c r="J949" i="2"/>
  <c r="I950" i="2"/>
  <c r="J950" i="2"/>
  <c r="I951" i="2"/>
  <c r="J951" i="2"/>
  <c r="I952" i="2"/>
  <c r="J952" i="2"/>
  <c r="I953" i="2"/>
  <c r="J953" i="2"/>
  <c r="I954" i="2"/>
  <c r="J954" i="2"/>
  <c r="I955" i="2"/>
  <c r="J955" i="2"/>
  <c r="I956" i="2"/>
  <c r="J956" i="2"/>
  <c r="I957" i="2"/>
  <c r="J957" i="2"/>
  <c r="I958" i="2"/>
  <c r="J958" i="2"/>
  <c r="I959" i="2"/>
  <c r="J959" i="2"/>
  <c r="I960" i="2"/>
  <c r="J960" i="2"/>
  <c r="I961" i="2"/>
  <c r="J961" i="2"/>
  <c r="I962" i="2"/>
  <c r="J962" i="2"/>
  <c r="I963" i="2"/>
  <c r="J963" i="2"/>
  <c r="I964" i="2"/>
  <c r="J964" i="2"/>
  <c r="I965" i="2"/>
  <c r="J965" i="2"/>
  <c r="I966" i="2"/>
  <c r="J966" i="2"/>
  <c r="I967" i="2"/>
  <c r="J967" i="2"/>
  <c r="I968" i="2"/>
  <c r="J968" i="2"/>
  <c r="I969" i="2"/>
  <c r="J969" i="2"/>
  <c r="I970" i="2"/>
  <c r="J970" i="2"/>
  <c r="I971" i="2"/>
  <c r="J971" i="2"/>
  <c r="I972" i="2"/>
  <c r="J972" i="2"/>
  <c r="I973" i="2"/>
  <c r="J973" i="2"/>
  <c r="I974" i="2"/>
  <c r="J974" i="2"/>
  <c r="I975" i="2"/>
  <c r="J975" i="2"/>
  <c r="I976" i="2"/>
  <c r="J976" i="2"/>
  <c r="I977" i="2"/>
  <c r="J977" i="2"/>
  <c r="I978" i="2"/>
  <c r="J978" i="2"/>
  <c r="I979" i="2"/>
  <c r="J979" i="2"/>
  <c r="I980" i="2"/>
  <c r="J980" i="2"/>
  <c r="I981" i="2"/>
  <c r="J981" i="2"/>
  <c r="I982" i="2"/>
  <c r="J982" i="2"/>
  <c r="I983" i="2"/>
  <c r="J983" i="2"/>
  <c r="I984" i="2"/>
  <c r="J984" i="2"/>
  <c r="I985" i="2"/>
  <c r="J985" i="2"/>
  <c r="I986" i="2"/>
  <c r="J986" i="2"/>
  <c r="I987" i="2"/>
  <c r="J987" i="2"/>
  <c r="I988" i="2"/>
  <c r="J988" i="2"/>
  <c r="I989" i="2"/>
  <c r="J989" i="2"/>
  <c r="I990" i="2"/>
  <c r="J990" i="2"/>
  <c r="I991" i="2"/>
  <c r="J991" i="2"/>
  <c r="I992" i="2"/>
  <c r="J992" i="2"/>
  <c r="I993" i="2"/>
  <c r="J993" i="2"/>
  <c r="I994" i="2"/>
  <c r="J994" i="2"/>
  <c r="I995" i="2"/>
  <c r="J995" i="2"/>
  <c r="I996" i="2"/>
  <c r="J996" i="2"/>
  <c r="I997" i="2"/>
  <c r="J997" i="2"/>
  <c r="I998" i="2"/>
  <c r="J998" i="2"/>
  <c r="I999" i="2"/>
  <c r="J999" i="2"/>
  <c r="I1000" i="2"/>
  <c r="J1000" i="2"/>
  <c r="I1001" i="2"/>
  <c r="J1001" i="2"/>
  <c r="I1002" i="2"/>
  <c r="J1002" i="2"/>
  <c r="I1003" i="2"/>
  <c r="J1003" i="2"/>
  <c r="I1004" i="2"/>
  <c r="J1004" i="2"/>
  <c r="I1005" i="2"/>
  <c r="J1005" i="2"/>
  <c r="I1006" i="2"/>
  <c r="J1006" i="2"/>
  <c r="I1007" i="2"/>
  <c r="J1007" i="2"/>
  <c r="I1008" i="2"/>
  <c r="J1008" i="2"/>
  <c r="I1009" i="2"/>
  <c r="J1009" i="2"/>
  <c r="I1010" i="2"/>
  <c r="J1010" i="2"/>
  <c r="I1011" i="2"/>
  <c r="J1011" i="2"/>
  <c r="I1012" i="2"/>
  <c r="J1012" i="2"/>
  <c r="I1013" i="2"/>
  <c r="J1013" i="2"/>
  <c r="I1014" i="2"/>
  <c r="J1014" i="2"/>
  <c r="I1015" i="2"/>
  <c r="J1015" i="2"/>
  <c r="I1016" i="2"/>
  <c r="J1016" i="2"/>
  <c r="I1017" i="2"/>
  <c r="J1017" i="2"/>
  <c r="I1018" i="2"/>
  <c r="J1018" i="2"/>
  <c r="I1019" i="2"/>
  <c r="J1019" i="2"/>
  <c r="I1020" i="2"/>
  <c r="J1020" i="2"/>
  <c r="I1021" i="2"/>
  <c r="J1021" i="2"/>
  <c r="I1022" i="2"/>
  <c r="J1022" i="2"/>
  <c r="I1023" i="2"/>
  <c r="J1023" i="2"/>
  <c r="I1024" i="2"/>
  <c r="J1024" i="2"/>
  <c r="I1025" i="2"/>
  <c r="J1025" i="2"/>
  <c r="I1026" i="2"/>
  <c r="J1026" i="2"/>
  <c r="I1027" i="2"/>
  <c r="J1027" i="2"/>
  <c r="I1028" i="2"/>
  <c r="J1028" i="2"/>
  <c r="I1029" i="2"/>
  <c r="J1029" i="2"/>
  <c r="I1030" i="2"/>
  <c r="J1030" i="2"/>
  <c r="I1031" i="2"/>
  <c r="J1031" i="2"/>
  <c r="I1032" i="2"/>
  <c r="J1032" i="2"/>
  <c r="I1033" i="2"/>
  <c r="J1033" i="2"/>
  <c r="I1034" i="2"/>
  <c r="J1034" i="2"/>
  <c r="I1035" i="2"/>
  <c r="J1035" i="2"/>
  <c r="I1036" i="2"/>
  <c r="J1036" i="2"/>
  <c r="I1037" i="2"/>
  <c r="J1037" i="2"/>
  <c r="I1038" i="2"/>
  <c r="J1038" i="2"/>
  <c r="I1039" i="2"/>
  <c r="J1039" i="2"/>
  <c r="I1040" i="2"/>
  <c r="J1040" i="2"/>
  <c r="I1041" i="2"/>
  <c r="J1041" i="2"/>
  <c r="I1042" i="2"/>
  <c r="J1042" i="2"/>
  <c r="I1043" i="2"/>
  <c r="J1043" i="2"/>
  <c r="I1044" i="2"/>
  <c r="J1044" i="2"/>
  <c r="I1045" i="2"/>
  <c r="J1045" i="2"/>
  <c r="I1046" i="2"/>
  <c r="J1046" i="2"/>
  <c r="I1047" i="2"/>
  <c r="J1047" i="2"/>
  <c r="I1048" i="2"/>
  <c r="J1048" i="2"/>
  <c r="I1049" i="2"/>
  <c r="J1049" i="2"/>
  <c r="I1050" i="2"/>
  <c r="J1050" i="2"/>
  <c r="I1051" i="2"/>
  <c r="J1051" i="2"/>
  <c r="I1052" i="2"/>
  <c r="J1052" i="2"/>
  <c r="I1053" i="2"/>
  <c r="J1053" i="2"/>
  <c r="I1054" i="2"/>
  <c r="J1054" i="2"/>
  <c r="I1055" i="2"/>
  <c r="J1055" i="2"/>
  <c r="I1056" i="2"/>
  <c r="J1056" i="2"/>
  <c r="I1057" i="2"/>
  <c r="J1057" i="2"/>
  <c r="I1058" i="2"/>
  <c r="J1058" i="2"/>
  <c r="I1059" i="2"/>
  <c r="J1059" i="2"/>
  <c r="I1060" i="2"/>
  <c r="J1060" i="2"/>
  <c r="I1061" i="2"/>
  <c r="J1061" i="2"/>
  <c r="I1062" i="2"/>
  <c r="J1062" i="2"/>
  <c r="I1063" i="2"/>
  <c r="J1063" i="2"/>
  <c r="I1064" i="2"/>
  <c r="J1064" i="2"/>
  <c r="I1065" i="2"/>
  <c r="J1065" i="2"/>
  <c r="I1066" i="2"/>
  <c r="J1066" i="2"/>
  <c r="I1067" i="2"/>
  <c r="J1067" i="2"/>
  <c r="I1068" i="2"/>
  <c r="J1068" i="2"/>
  <c r="I1069" i="2"/>
  <c r="J1069" i="2"/>
  <c r="I1070" i="2"/>
  <c r="J1070" i="2"/>
  <c r="I1071" i="2"/>
  <c r="J1071" i="2"/>
  <c r="I1072" i="2"/>
  <c r="J1072" i="2"/>
  <c r="I1073" i="2"/>
  <c r="J1073" i="2"/>
  <c r="I1074" i="2"/>
  <c r="J1074" i="2"/>
  <c r="I1075" i="2"/>
  <c r="J1075" i="2"/>
  <c r="I1076" i="2"/>
  <c r="J1076" i="2"/>
  <c r="I1077" i="2"/>
  <c r="J1077" i="2"/>
  <c r="I1078" i="2"/>
  <c r="J1078" i="2"/>
  <c r="I1079" i="2"/>
  <c r="J1079" i="2"/>
  <c r="I1080" i="2"/>
  <c r="J1080" i="2"/>
  <c r="I1081" i="2"/>
  <c r="J1081" i="2"/>
  <c r="I1082" i="2"/>
  <c r="J1082" i="2"/>
  <c r="I1083" i="2"/>
  <c r="J1083" i="2"/>
  <c r="I1084" i="2"/>
  <c r="J1084" i="2"/>
  <c r="I1085" i="2"/>
  <c r="J1085" i="2"/>
  <c r="I1086" i="2"/>
  <c r="J1086" i="2"/>
  <c r="I1087" i="2"/>
  <c r="J1087" i="2"/>
  <c r="I1088" i="2"/>
  <c r="J1088" i="2"/>
  <c r="I1089" i="2"/>
  <c r="J1089" i="2"/>
  <c r="I1090" i="2"/>
  <c r="J1090" i="2"/>
  <c r="I1091" i="2"/>
  <c r="J1091" i="2"/>
  <c r="I1092" i="2"/>
  <c r="J1092" i="2"/>
  <c r="I1093" i="2"/>
  <c r="J1093" i="2"/>
  <c r="I1094" i="2"/>
  <c r="J1094" i="2"/>
  <c r="I1095" i="2"/>
  <c r="J1095" i="2"/>
  <c r="I1096" i="2"/>
  <c r="J1096" i="2"/>
  <c r="I1097" i="2"/>
  <c r="J1097" i="2"/>
  <c r="I1098" i="2"/>
  <c r="J1098" i="2"/>
  <c r="I1099" i="2"/>
  <c r="J1099" i="2"/>
  <c r="I1100" i="2"/>
  <c r="J1100" i="2"/>
  <c r="I1101" i="2"/>
  <c r="J1101" i="2"/>
  <c r="I1102" i="2"/>
  <c r="J1102" i="2"/>
  <c r="I1103" i="2"/>
  <c r="J1103" i="2"/>
  <c r="I1104" i="2"/>
  <c r="J1104" i="2"/>
  <c r="I1105" i="2"/>
  <c r="J1105" i="2"/>
  <c r="I1106" i="2"/>
  <c r="J1106" i="2"/>
  <c r="I1107" i="2"/>
  <c r="J1107" i="2"/>
  <c r="I1108" i="2"/>
  <c r="J1108" i="2"/>
  <c r="I1109" i="2"/>
  <c r="J1109" i="2"/>
  <c r="I1110" i="2"/>
  <c r="J1110" i="2"/>
  <c r="I1111" i="2"/>
  <c r="J1111" i="2"/>
  <c r="I1112" i="2"/>
  <c r="J1112" i="2"/>
  <c r="I1113" i="2"/>
  <c r="J1113" i="2"/>
  <c r="I1114" i="2"/>
  <c r="J1114" i="2"/>
  <c r="I1115" i="2"/>
  <c r="J1115" i="2"/>
  <c r="I1116" i="2"/>
  <c r="J1116" i="2"/>
  <c r="I1117" i="2"/>
  <c r="J1117" i="2"/>
  <c r="I1118" i="2"/>
  <c r="J1118" i="2"/>
  <c r="I1119" i="2"/>
  <c r="J1119" i="2"/>
  <c r="I1120" i="2"/>
  <c r="J1120" i="2"/>
  <c r="I1121" i="2"/>
  <c r="J1121" i="2"/>
  <c r="I1122" i="2"/>
  <c r="J1122" i="2"/>
  <c r="I1123" i="2"/>
  <c r="J1123" i="2"/>
  <c r="I1124" i="2"/>
  <c r="J1124" i="2"/>
  <c r="I1125" i="2"/>
  <c r="J1125" i="2"/>
  <c r="I1126" i="2"/>
  <c r="J1126" i="2"/>
  <c r="I1127" i="2"/>
  <c r="J1127" i="2"/>
  <c r="I1128" i="2"/>
  <c r="J1128" i="2"/>
  <c r="I1129" i="2"/>
  <c r="J1129" i="2"/>
  <c r="I1130" i="2"/>
  <c r="J1130" i="2"/>
  <c r="I1131" i="2"/>
  <c r="J1131" i="2"/>
  <c r="I1132" i="2"/>
  <c r="J1132" i="2"/>
  <c r="I1133" i="2"/>
  <c r="J1133" i="2"/>
  <c r="I1134" i="2"/>
  <c r="J1134" i="2"/>
  <c r="I1135" i="2"/>
  <c r="J1135" i="2"/>
  <c r="I1136" i="2"/>
  <c r="J1136" i="2"/>
  <c r="I1137" i="2"/>
  <c r="J1137" i="2"/>
  <c r="I1138" i="2"/>
  <c r="J1138" i="2"/>
  <c r="I1139" i="2"/>
  <c r="J1139" i="2"/>
  <c r="I1140" i="2"/>
  <c r="J1140" i="2"/>
  <c r="I1141" i="2"/>
  <c r="J1141" i="2"/>
  <c r="I1142" i="2"/>
  <c r="J1142" i="2"/>
  <c r="I1143" i="2"/>
  <c r="J1143" i="2"/>
  <c r="I1144" i="2"/>
  <c r="J1144" i="2"/>
  <c r="I1145" i="2"/>
  <c r="J1145" i="2"/>
  <c r="I1146" i="2"/>
  <c r="J1146" i="2"/>
  <c r="I1147" i="2"/>
  <c r="J1147" i="2"/>
  <c r="I1148" i="2"/>
  <c r="J1148" i="2"/>
  <c r="I1149" i="2"/>
  <c r="J1149" i="2"/>
  <c r="I1150" i="2"/>
  <c r="J1150" i="2"/>
  <c r="I1151" i="2"/>
  <c r="J1151" i="2"/>
  <c r="I1152" i="2"/>
  <c r="J1152" i="2"/>
  <c r="I1153" i="2"/>
  <c r="J1153" i="2"/>
  <c r="I1154" i="2"/>
  <c r="J1154" i="2"/>
  <c r="I1155" i="2"/>
  <c r="J1155" i="2"/>
  <c r="I1156" i="2"/>
  <c r="J1156" i="2"/>
  <c r="I1157" i="2"/>
  <c r="J1157" i="2"/>
  <c r="I1158" i="2"/>
  <c r="J1158" i="2"/>
  <c r="I1159" i="2"/>
  <c r="J1159" i="2"/>
  <c r="I1160" i="2"/>
  <c r="J1160" i="2"/>
  <c r="I1161" i="2"/>
  <c r="J1161" i="2"/>
  <c r="I1162" i="2"/>
  <c r="J1162" i="2"/>
  <c r="I1163" i="2"/>
  <c r="J1163" i="2"/>
  <c r="I1164" i="2"/>
  <c r="J1164" i="2"/>
  <c r="I1165" i="2"/>
  <c r="J1165" i="2"/>
  <c r="I1166" i="2"/>
  <c r="J1166" i="2"/>
  <c r="I1167" i="2"/>
  <c r="J1167" i="2"/>
  <c r="I1168" i="2"/>
  <c r="J1168" i="2"/>
  <c r="I1169" i="2"/>
  <c r="J1169" i="2"/>
  <c r="I1170" i="2"/>
  <c r="J1170" i="2"/>
  <c r="I1171" i="2"/>
  <c r="J1171" i="2"/>
  <c r="I1172" i="2"/>
  <c r="J1172" i="2"/>
  <c r="I1173" i="2"/>
  <c r="J1173" i="2"/>
  <c r="I1174" i="2"/>
  <c r="J1174" i="2"/>
  <c r="I1175" i="2"/>
  <c r="J1175" i="2"/>
  <c r="I1176" i="2"/>
  <c r="J1176" i="2"/>
  <c r="I1177" i="2"/>
  <c r="J1177" i="2"/>
  <c r="I1178" i="2"/>
  <c r="J1178" i="2"/>
  <c r="I1179" i="2"/>
  <c r="J1179" i="2"/>
  <c r="I1180" i="2"/>
  <c r="J1180" i="2"/>
  <c r="I1181" i="2"/>
  <c r="J1181" i="2"/>
  <c r="I1182" i="2"/>
  <c r="J1182" i="2"/>
  <c r="I1183" i="2"/>
  <c r="J1183" i="2"/>
  <c r="I1184" i="2"/>
  <c r="J1184" i="2"/>
  <c r="I1185" i="2"/>
  <c r="J1185" i="2"/>
  <c r="I1186" i="2"/>
  <c r="J1186" i="2"/>
  <c r="I1187" i="2"/>
  <c r="J1187" i="2"/>
  <c r="I1188" i="2"/>
  <c r="J1188" i="2"/>
  <c r="I1189" i="2"/>
  <c r="J1189" i="2"/>
  <c r="I1190" i="2"/>
  <c r="J1190" i="2"/>
  <c r="I1191" i="2"/>
  <c r="J1191" i="2"/>
  <c r="I1192" i="2"/>
  <c r="J1192" i="2"/>
  <c r="I1193" i="2"/>
  <c r="J1193" i="2"/>
  <c r="I1194" i="2"/>
  <c r="J1194" i="2"/>
  <c r="I1195" i="2"/>
  <c r="J1195" i="2"/>
  <c r="I1196" i="2"/>
  <c r="J1196" i="2"/>
  <c r="I1197" i="2"/>
  <c r="J1197" i="2"/>
  <c r="I1198" i="2"/>
  <c r="J1198" i="2"/>
  <c r="I1199" i="2"/>
  <c r="J1199" i="2"/>
  <c r="I1200" i="2"/>
  <c r="J1200" i="2"/>
  <c r="I1201" i="2"/>
  <c r="J1201" i="2"/>
  <c r="I1202" i="2"/>
  <c r="J1202" i="2"/>
  <c r="I1203" i="2"/>
  <c r="J1203" i="2"/>
  <c r="I1204" i="2"/>
  <c r="J1204" i="2"/>
  <c r="I1205" i="2"/>
  <c r="J1205" i="2"/>
  <c r="I1206" i="2"/>
  <c r="J1206" i="2"/>
  <c r="I1207" i="2"/>
  <c r="J1207" i="2"/>
  <c r="I1208" i="2"/>
  <c r="J1208" i="2"/>
  <c r="I1209" i="2"/>
  <c r="J1209" i="2"/>
  <c r="I1210" i="2"/>
  <c r="J1210" i="2"/>
  <c r="I1211" i="2"/>
  <c r="J1211" i="2"/>
  <c r="I1212" i="2"/>
  <c r="J1212" i="2"/>
  <c r="I1213" i="2"/>
  <c r="J1213" i="2"/>
  <c r="I1214" i="2"/>
  <c r="J1214" i="2"/>
  <c r="I1215" i="2"/>
  <c r="J1215" i="2"/>
  <c r="I1216" i="2"/>
  <c r="J1216" i="2"/>
  <c r="I1217" i="2"/>
  <c r="J1217" i="2"/>
  <c r="I1218" i="2"/>
  <c r="J1218" i="2"/>
  <c r="I1219" i="2"/>
  <c r="J1219" i="2"/>
  <c r="I1220" i="2"/>
  <c r="J1220" i="2"/>
  <c r="I1221" i="2"/>
  <c r="J1221" i="2"/>
  <c r="I1222" i="2"/>
  <c r="J1222" i="2"/>
  <c r="I1223" i="2"/>
  <c r="J1223" i="2"/>
  <c r="I1224" i="2"/>
  <c r="J1224" i="2"/>
  <c r="I1225" i="2"/>
  <c r="J1225" i="2"/>
  <c r="I1226" i="2"/>
  <c r="J1226" i="2"/>
  <c r="I1227" i="2"/>
  <c r="J1227" i="2"/>
  <c r="I1228" i="2"/>
  <c r="J1228" i="2"/>
  <c r="I1229" i="2"/>
  <c r="J1229" i="2"/>
  <c r="I1230" i="2"/>
  <c r="J1230" i="2"/>
  <c r="I1231" i="2"/>
  <c r="J1231" i="2"/>
  <c r="I1232" i="2"/>
  <c r="J1232" i="2"/>
  <c r="I1233" i="2"/>
  <c r="J1233" i="2"/>
  <c r="I1234" i="2"/>
  <c r="J1234" i="2"/>
  <c r="I1235" i="2"/>
  <c r="J1235" i="2"/>
  <c r="I1236" i="2"/>
  <c r="J1236" i="2"/>
  <c r="I1237" i="2"/>
  <c r="J1237" i="2"/>
  <c r="I1238" i="2"/>
  <c r="J1238" i="2"/>
  <c r="I1239" i="2"/>
  <c r="J1239" i="2"/>
  <c r="I1240" i="2"/>
  <c r="J1240" i="2"/>
  <c r="I1241" i="2"/>
  <c r="J1241" i="2"/>
  <c r="I1242" i="2"/>
  <c r="J1242" i="2"/>
  <c r="I1243" i="2"/>
  <c r="J1243" i="2"/>
  <c r="I1244" i="2"/>
  <c r="J1244" i="2"/>
  <c r="I1245" i="2"/>
  <c r="J1245" i="2"/>
  <c r="I1246" i="2"/>
  <c r="J1246" i="2"/>
  <c r="I1247" i="2"/>
  <c r="J1247" i="2"/>
  <c r="I1248" i="2"/>
  <c r="J1248" i="2"/>
  <c r="I1249" i="2"/>
  <c r="J1249" i="2"/>
  <c r="I1250" i="2"/>
  <c r="J1250" i="2"/>
  <c r="I1251" i="2"/>
  <c r="J1251" i="2"/>
  <c r="I1252" i="2"/>
  <c r="J1252" i="2"/>
  <c r="I1253" i="2"/>
  <c r="J1253" i="2"/>
  <c r="I1254" i="2"/>
  <c r="J1254" i="2"/>
  <c r="I1255" i="2"/>
  <c r="J1255" i="2"/>
  <c r="I1256" i="2"/>
  <c r="J1256" i="2"/>
  <c r="I1257" i="2"/>
  <c r="J1257" i="2"/>
  <c r="I1258" i="2"/>
  <c r="J1258" i="2"/>
  <c r="I1259" i="2"/>
  <c r="J1259" i="2"/>
  <c r="I1260" i="2"/>
  <c r="J1260" i="2"/>
  <c r="I1261" i="2"/>
  <c r="J1261" i="2"/>
  <c r="I1262" i="2"/>
  <c r="J1262" i="2"/>
  <c r="I1263" i="2"/>
  <c r="J1263" i="2"/>
  <c r="I1264" i="2"/>
  <c r="J1264" i="2"/>
  <c r="I1265" i="2"/>
  <c r="J1265" i="2"/>
  <c r="I1266" i="2"/>
  <c r="J1266" i="2"/>
  <c r="I1267" i="2"/>
  <c r="J1267" i="2"/>
  <c r="I1268" i="2"/>
  <c r="J1268" i="2"/>
  <c r="I1269" i="2"/>
  <c r="J1269" i="2"/>
  <c r="I1270" i="2"/>
  <c r="J1270" i="2"/>
  <c r="I1271" i="2"/>
  <c r="J1271" i="2"/>
  <c r="I1272" i="2"/>
  <c r="J1272" i="2"/>
  <c r="I1273" i="2"/>
  <c r="J1273" i="2"/>
  <c r="I1274" i="2"/>
  <c r="J1274" i="2"/>
  <c r="I1275" i="2"/>
  <c r="J1275" i="2"/>
  <c r="I1276" i="2"/>
  <c r="J1276" i="2"/>
  <c r="I1277" i="2"/>
  <c r="J1277" i="2"/>
  <c r="I1278" i="2"/>
  <c r="J1278" i="2"/>
  <c r="I1279" i="2"/>
  <c r="J1279" i="2"/>
  <c r="I1280" i="2"/>
  <c r="J1280" i="2"/>
  <c r="I1281" i="2"/>
  <c r="J1281" i="2"/>
  <c r="I1282" i="2"/>
  <c r="J1282" i="2"/>
  <c r="I1283" i="2"/>
  <c r="J1283" i="2"/>
  <c r="I1284" i="2"/>
  <c r="J1284" i="2"/>
  <c r="I1285" i="2"/>
  <c r="J1285" i="2"/>
  <c r="I1286" i="2"/>
  <c r="J1286" i="2"/>
  <c r="I1287" i="2"/>
  <c r="J1287" i="2"/>
  <c r="I1288" i="2"/>
  <c r="J1288" i="2"/>
  <c r="I1289" i="2"/>
  <c r="J1289" i="2"/>
  <c r="I1290" i="2"/>
  <c r="J1290" i="2"/>
  <c r="I1291" i="2"/>
  <c r="J1291" i="2"/>
  <c r="I1292" i="2"/>
  <c r="J1292" i="2"/>
  <c r="I1293" i="2"/>
  <c r="J1293" i="2"/>
  <c r="I1294" i="2"/>
  <c r="J1294" i="2"/>
  <c r="I1295" i="2"/>
  <c r="J1295" i="2"/>
  <c r="I1296" i="2"/>
  <c r="J1296" i="2"/>
  <c r="I1297" i="2"/>
  <c r="J1297" i="2"/>
  <c r="I1298" i="2"/>
  <c r="J1298" i="2"/>
  <c r="I1299" i="2"/>
  <c r="J1299" i="2"/>
  <c r="I1300" i="2"/>
  <c r="J1300" i="2"/>
  <c r="I1301" i="2"/>
  <c r="J1301" i="2"/>
  <c r="I1302" i="2"/>
  <c r="J1302" i="2"/>
  <c r="I1303" i="2"/>
  <c r="J1303" i="2"/>
  <c r="I1304" i="2"/>
  <c r="J1304" i="2"/>
  <c r="I1305" i="2"/>
  <c r="J1305" i="2"/>
  <c r="I1306" i="2"/>
  <c r="J1306" i="2"/>
  <c r="I1307" i="2"/>
  <c r="J1307" i="2"/>
  <c r="I1308" i="2"/>
  <c r="J1308" i="2"/>
  <c r="I1309" i="2"/>
  <c r="J1309" i="2"/>
  <c r="I1310" i="2"/>
  <c r="J1310" i="2"/>
  <c r="I1311" i="2"/>
  <c r="J1311" i="2"/>
  <c r="I1312" i="2"/>
  <c r="J1312" i="2"/>
  <c r="I1313" i="2"/>
  <c r="J1313" i="2"/>
  <c r="I1314" i="2"/>
  <c r="J1314" i="2"/>
  <c r="I1315" i="2"/>
  <c r="J1315" i="2"/>
  <c r="I1316" i="2"/>
  <c r="J1316" i="2"/>
  <c r="I1317" i="2"/>
  <c r="J1317" i="2"/>
  <c r="I1318" i="2"/>
  <c r="J1318" i="2"/>
  <c r="I1319" i="2"/>
  <c r="J1319" i="2"/>
  <c r="I1320" i="2"/>
  <c r="J1320" i="2"/>
  <c r="I1321" i="2"/>
  <c r="J1321" i="2"/>
  <c r="I1322" i="2"/>
  <c r="J1322" i="2"/>
  <c r="I1323" i="2"/>
  <c r="J1323" i="2"/>
  <c r="I1324" i="2"/>
  <c r="J1324" i="2"/>
  <c r="I1325" i="2"/>
  <c r="J1325" i="2"/>
  <c r="I1326" i="2"/>
  <c r="J1326" i="2"/>
  <c r="I1327" i="2"/>
  <c r="J1327" i="2"/>
  <c r="I1328" i="2"/>
  <c r="J1328" i="2"/>
  <c r="I1329" i="2"/>
  <c r="J1329" i="2"/>
  <c r="I1330" i="2"/>
  <c r="J1330" i="2"/>
  <c r="I1331" i="2"/>
  <c r="J1331" i="2"/>
  <c r="I1332" i="2"/>
  <c r="J1332" i="2"/>
  <c r="I1333" i="2"/>
  <c r="J1333" i="2"/>
  <c r="I1334" i="2"/>
  <c r="J1334" i="2"/>
  <c r="I1335" i="2"/>
  <c r="J1335" i="2"/>
  <c r="I1336" i="2"/>
  <c r="J1336" i="2"/>
  <c r="I1337" i="2"/>
  <c r="J1337" i="2"/>
  <c r="I1338" i="2"/>
  <c r="J1338" i="2"/>
  <c r="I1339" i="2"/>
  <c r="J1339" i="2"/>
  <c r="I1340" i="2"/>
  <c r="J1340" i="2"/>
  <c r="I1341" i="2"/>
  <c r="J1341" i="2"/>
  <c r="I1342" i="2"/>
  <c r="J1342" i="2"/>
  <c r="I1343" i="2"/>
  <c r="J1343" i="2"/>
  <c r="I1344" i="2"/>
  <c r="J1344" i="2"/>
  <c r="I1345" i="2"/>
  <c r="J1345" i="2"/>
  <c r="I1346" i="2"/>
  <c r="J1346" i="2"/>
  <c r="I1347" i="2"/>
  <c r="J1347" i="2"/>
  <c r="I1348" i="2"/>
  <c r="J1348" i="2"/>
  <c r="I1349" i="2"/>
  <c r="J1349" i="2"/>
  <c r="I1350" i="2"/>
  <c r="J1350" i="2"/>
  <c r="I1351" i="2"/>
  <c r="J1351" i="2"/>
  <c r="I1352" i="2"/>
  <c r="J1352" i="2"/>
  <c r="I1353" i="2"/>
  <c r="J1353" i="2"/>
  <c r="I1354" i="2"/>
  <c r="J1354" i="2"/>
  <c r="I1355" i="2"/>
  <c r="J1355" i="2"/>
  <c r="I1356" i="2"/>
  <c r="J1356" i="2"/>
  <c r="I1357" i="2"/>
  <c r="J1357" i="2"/>
  <c r="I1358" i="2"/>
  <c r="J1358" i="2"/>
  <c r="I1359" i="2"/>
  <c r="J1359" i="2"/>
  <c r="I1360" i="2"/>
  <c r="J1360" i="2"/>
  <c r="I1361" i="2"/>
  <c r="J1361" i="2"/>
  <c r="I1362" i="2"/>
  <c r="J1362" i="2"/>
  <c r="I1363" i="2"/>
  <c r="J1363" i="2"/>
  <c r="I1364" i="2"/>
  <c r="J1364" i="2"/>
  <c r="I1365" i="2"/>
  <c r="J1365" i="2"/>
  <c r="I1366" i="2"/>
  <c r="J1366" i="2"/>
  <c r="I1367" i="2"/>
  <c r="J1367" i="2"/>
  <c r="I1368" i="2"/>
  <c r="J1368" i="2"/>
  <c r="I1369" i="2"/>
  <c r="J1369" i="2"/>
  <c r="I1370" i="2"/>
  <c r="J1370" i="2"/>
  <c r="I1371" i="2"/>
  <c r="J1371" i="2"/>
  <c r="I1372" i="2"/>
  <c r="J1372" i="2"/>
  <c r="I1373" i="2"/>
  <c r="J1373" i="2"/>
  <c r="I1374" i="2"/>
  <c r="J1374" i="2"/>
  <c r="I1375" i="2"/>
  <c r="J1375" i="2"/>
  <c r="I1376" i="2"/>
  <c r="J1376" i="2"/>
  <c r="I1377" i="2"/>
  <c r="J1377" i="2"/>
  <c r="I1378" i="2"/>
  <c r="J1378" i="2"/>
  <c r="I1379" i="2"/>
  <c r="J1379" i="2"/>
  <c r="I1380" i="2"/>
  <c r="J1380" i="2"/>
  <c r="I1381" i="2"/>
  <c r="J1381" i="2"/>
  <c r="I1382" i="2"/>
  <c r="J1382" i="2"/>
  <c r="I1383" i="2"/>
  <c r="J1383" i="2"/>
  <c r="I1384" i="2"/>
  <c r="J1384" i="2"/>
  <c r="I1385" i="2"/>
  <c r="J1385" i="2"/>
  <c r="I1386" i="2"/>
  <c r="J1386" i="2"/>
  <c r="I1387" i="2"/>
  <c r="J1387" i="2"/>
  <c r="I1388" i="2"/>
  <c r="J1388" i="2"/>
  <c r="I1389" i="2"/>
  <c r="J1389" i="2"/>
  <c r="I1390" i="2"/>
  <c r="J1390" i="2"/>
  <c r="I1391" i="2"/>
  <c r="J1391" i="2"/>
  <c r="I1392" i="2"/>
  <c r="J1392" i="2"/>
  <c r="I1393" i="2"/>
  <c r="J1393" i="2"/>
  <c r="I1394" i="2"/>
  <c r="J1394" i="2"/>
  <c r="I1395" i="2"/>
  <c r="J1395" i="2"/>
  <c r="I1396" i="2"/>
  <c r="J1396" i="2"/>
  <c r="I1397" i="2"/>
  <c r="J1397" i="2"/>
  <c r="I1398" i="2"/>
  <c r="J1398" i="2"/>
  <c r="I1399" i="2"/>
  <c r="J1399" i="2"/>
  <c r="I1400" i="2"/>
  <c r="J1400" i="2"/>
  <c r="I1401" i="2"/>
  <c r="J1401" i="2"/>
  <c r="I1402" i="2"/>
  <c r="J1402" i="2"/>
  <c r="I1403" i="2"/>
  <c r="J1403" i="2"/>
  <c r="I1404" i="2"/>
  <c r="J1404" i="2"/>
  <c r="I1405" i="2"/>
  <c r="J1405" i="2"/>
  <c r="I1406" i="2"/>
  <c r="J1406" i="2"/>
  <c r="I1407" i="2"/>
  <c r="J1407" i="2"/>
  <c r="I1408" i="2"/>
  <c r="J1408" i="2"/>
  <c r="I1409" i="2"/>
  <c r="J1409" i="2"/>
  <c r="I1410" i="2"/>
  <c r="J1410" i="2"/>
  <c r="I1411" i="2"/>
  <c r="J1411" i="2"/>
  <c r="I1412" i="2"/>
  <c r="J1412" i="2"/>
  <c r="I1413" i="2"/>
  <c r="J1413" i="2"/>
  <c r="I1414" i="2"/>
  <c r="J1414" i="2"/>
  <c r="I1415" i="2"/>
  <c r="J1415" i="2"/>
  <c r="I1416" i="2"/>
  <c r="J1416" i="2"/>
  <c r="I1417" i="2"/>
  <c r="J1417" i="2"/>
  <c r="J3" i="2"/>
  <c r="I3" i="2"/>
  <c r="BF2203" i="1"/>
  <c r="BF2204" i="1"/>
  <c r="BF2205" i="1"/>
  <c r="BF2206" i="1"/>
  <c r="BF2207" i="1"/>
  <c r="C2204" i="1"/>
  <c r="D2204" i="1"/>
  <c r="E2204" i="1"/>
  <c r="F2204" i="1"/>
  <c r="G2204" i="1"/>
  <c r="G883" i="3"/>
  <c r="G884" i="3"/>
  <c r="BF2195" i="1"/>
  <c r="BF2196" i="1"/>
  <c r="BF2197" i="1"/>
  <c r="BF2198" i="1"/>
  <c r="BF2199" i="1"/>
  <c r="BF2200" i="1"/>
  <c r="BF2201" i="1"/>
  <c r="BF2202" i="1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63" i="3"/>
  <c r="G864" i="3"/>
  <c r="BF2144" i="1"/>
  <c r="BF2145" i="1"/>
  <c r="BF2146" i="1"/>
  <c r="BF2147" i="1"/>
  <c r="BF2148" i="1"/>
  <c r="BF2149" i="1"/>
  <c r="BF2150" i="1"/>
  <c r="BF2151" i="1"/>
  <c r="BF2152" i="1"/>
  <c r="BF2153" i="1"/>
  <c r="BF2154" i="1"/>
  <c r="BF2155" i="1"/>
  <c r="BF2156" i="1"/>
  <c r="BF2157" i="1"/>
  <c r="BF2158" i="1"/>
  <c r="BF2159" i="1"/>
  <c r="BF2160" i="1"/>
  <c r="BF2161" i="1"/>
  <c r="BF2162" i="1"/>
  <c r="BF2163" i="1"/>
  <c r="BF2164" i="1"/>
  <c r="BF2165" i="1"/>
  <c r="BF2166" i="1"/>
  <c r="BF2167" i="1"/>
  <c r="BF2168" i="1"/>
  <c r="BF2169" i="1"/>
  <c r="BF2170" i="1"/>
  <c r="BF2171" i="1"/>
  <c r="BF2172" i="1"/>
  <c r="BF2173" i="1"/>
  <c r="BF2174" i="1"/>
  <c r="BF2175" i="1"/>
  <c r="BF2176" i="1"/>
  <c r="BF2177" i="1"/>
  <c r="BF2178" i="1"/>
  <c r="BF2179" i="1"/>
  <c r="BF2180" i="1"/>
  <c r="BF2181" i="1"/>
  <c r="BF2182" i="1"/>
  <c r="BF2183" i="1"/>
  <c r="BF2184" i="1"/>
  <c r="BF2185" i="1"/>
  <c r="BF2186" i="1"/>
  <c r="BF2187" i="1"/>
  <c r="BF2188" i="1"/>
  <c r="BF2189" i="1"/>
  <c r="BF2190" i="1"/>
  <c r="BF2191" i="1"/>
  <c r="BF2192" i="1"/>
  <c r="BF2193" i="1"/>
  <c r="BF2194" i="1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BF2129" i="1"/>
  <c r="BF2130" i="1"/>
  <c r="BF2131" i="1"/>
  <c r="BF2132" i="1"/>
  <c r="BF2133" i="1"/>
  <c r="BF2134" i="1"/>
  <c r="BF2135" i="1"/>
  <c r="BF2136" i="1"/>
  <c r="BF2137" i="1"/>
  <c r="BF2138" i="1"/>
  <c r="BF2139" i="1"/>
  <c r="BF2140" i="1"/>
  <c r="BF2141" i="1"/>
  <c r="BF2142" i="1"/>
  <c r="BF2143" i="1"/>
  <c r="G2129" i="1"/>
  <c r="G2130" i="1"/>
  <c r="G2131" i="1"/>
  <c r="G2132" i="1"/>
  <c r="G2133" i="1"/>
  <c r="G2134" i="1"/>
  <c r="G2135" i="1"/>
  <c r="G2136" i="1"/>
  <c r="G2137" i="1"/>
  <c r="G2138" i="1"/>
  <c r="C2131" i="1"/>
  <c r="D2131" i="1"/>
  <c r="E2131" i="1"/>
  <c r="F2131" i="1"/>
  <c r="C2132" i="1"/>
  <c r="D2132" i="1"/>
  <c r="E2132" i="1"/>
  <c r="F2132" i="1"/>
  <c r="C2133" i="1"/>
  <c r="D2133" i="1"/>
  <c r="E2133" i="1"/>
  <c r="F2133" i="1"/>
  <c r="C2134" i="1"/>
  <c r="D2134" i="1"/>
  <c r="E2134" i="1"/>
  <c r="F2134" i="1"/>
  <c r="C2135" i="1"/>
  <c r="D2135" i="1"/>
  <c r="E2135" i="1"/>
  <c r="F2135" i="1"/>
  <c r="C2136" i="1"/>
  <c r="D2136" i="1"/>
  <c r="E2136" i="1"/>
  <c r="F2136" i="1"/>
  <c r="C2137" i="1"/>
  <c r="D2137" i="1"/>
  <c r="E2137" i="1"/>
  <c r="F2137" i="1"/>
  <c r="G841" i="3"/>
  <c r="G842" i="3"/>
  <c r="G843" i="3"/>
  <c r="G844" i="3"/>
  <c r="G845" i="3"/>
  <c r="G846" i="3"/>
  <c r="H1335" i="2"/>
  <c r="H1336" i="2"/>
  <c r="H1337" i="2"/>
  <c r="H1334" i="2"/>
  <c r="BF2125" i="1"/>
  <c r="BF2126" i="1"/>
  <c r="BF2127" i="1"/>
  <c r="BF2128" i="1"/>
  <c r="G2124" i="1"/>
  <c r="G2125" i="1"/>
  <c r="G2126" i="1"/>
  <c r="G2127" i="1"/>
  <c r="G2128" i="1"/>
  <c r="G829" i="3"/>
  <c r="G830" i="3"/>
  <c r="G831" i="3"/>
  <c r="G832" i="3"/>
  <c r="G833" i="3"/>
  <c r="G834" i="3"/>
  <c r="G835" i="3"/>
  <c r="G836" i="3"/>
  <c r="G837" i="3"/>
  <c r="G838" i="3"/>
  <c r="G839" i="3"/>
  <c r="G840" i="3"/>
  <c r="BF2111" i="1"/>
  <c r="BF2112" i="1"/>
  <c r="BF2113" i="1"/>
  <c r="BF2114" i="1"/>
  <c r="BF2115" i="1"/>
  <c r="BF2116" i="1"/>
  <c r="BF2117" i="1"/>
  <c r="BF2118" i="1"/>
  <c r="BF2119" i="1"/>
  <c r="BF2120" i="1"/>
  <c r="BF2121" i="1"/>
  <c r="BF2122" i="1"/>
  <c r="BF2123" i="1"/>
  <c r="BF2124" i="1"/>
  <c r="F1490" i="2" l="1"/>
  <c r="F1493" i="2"/>
  <c r="F1469" i="2"/>
  <c r="F1544" i="2"/>
  <c r="F1536" i="2"/>
  <c r="F1528" i="2"/>
  <c r="F1520" i="2"/>
  <c r="F1512" i="2"/>
  <c r="F1504" i="2"/>
  <c r="F1496" i="2"/>
  <c r="F1488" i="2"/>
  <c r="F1480" i="2"/>
  <c r="F1472" i="2"/>
  <c r="F1464" i="2"/>
  <c r="F1531" i="2"/>
  <c r="F1515" i="2"/>
  <c r="F1491" i="2"/>
  <c r="F1475" i="2"/>
  <c r="F1546" i="2"/>
  <c r="F1538" i="2"/>
  <c r="F1530" i="2"/>
  <c r="F1522" i="2"/>
  <c r="F1514" i="2"/>
  <c r="F1506" i="2"/>
  <c r="F1498" i="2"/>
  <c r="F1482" i="2"/>
  <c r="F1474" i="2"/>
  <c r="F1466" i="2"/>
  <c r="F1473" i="2"/>
  <c r="F1338" i="2"/>
  <c r="F1347" i="2"/>
  <c r="F1418" i="2"/>
  <c r="D1552" i="2"/>
  <c r="F1550" i="2"/>
  <c r="C1549" i="2"/>
  <c r="E1547" i="2"/>
  <c r="B1546" i="2"/>
  <c r="D1544" i="2"/>
  <c r="F1542" i="2"/>
  <c r="C1541" i="2"/>
  <c r="E1539" i="2"/>
  <c r="B1538" i="2"/>
  <c r="C1525" i="2"/>
  <c r="E1523" i="2"/>
  <c r="B1522" i="2"/>
  <c r="D1520" i="2"/>
  <c r="F1518" i="2"/>
  <c r="C1517" i="2"/>
  <c r="E1515" i="2"/>
  <c r="B1514" i="2"/>
  <c r="D1512" i="2"/>
  <c r="F1510" i="2"/>
  <c r="C1509" i="2"/>
  <c r="E1507" i="2"/>
  <c r="B1506" i="2"/>
  <c r="D1504" i="2"/>
  <c r="F1502" i="2"/>
  <c r="C1501" i="2"/>
  <c r="E1499" i="2"/>
  <c r="B1498" i="2"/>
  <c r="D1496" i="2"/>
  <c r="C1493" i="2"/>
  <c r="E1491" i="2"/>
  <c r="B1490" i="2"/>
  <c r="D1488" i="2"/>
  <c r="F1486" i="2"/>
  <c r="C1485" i="2"/>
  <c r="E1483" i="2"/>
  <c r="B1482" i="2"/>
  <c r="D1480" i="2"/>
  <c r="F1478" i="2"/>
  <c r="C1477" i="2"/>
  <c r="F1470" i="2"/>
  <c r="F1337" i="2"/>
  <c r="C1346" i="2"/>
  <c r="C1344" i="2"/>
  <c r="C1342" i="2"/>
  <c r="F1346" i="2"/>
  <c r="F1414" i="2"/>
  <c r="E1418" i="2"/>
  <c r="F1427" i="2"/>
  <c r="C1552" i="2"/>
  <c r="E1550" i="2"/>
  <c r="B1549" i="2"/>
  <c r="D1547" i="2"/>
  <c r="F1545" i="2"/>
  <c r="C1544" i="2"/>
  <c r="E1542" i="2"/>
  <c r="B1541" i="2"/>
  <c r="D1539" i="2"/>
  <c r="F1537" i="2"/>
  <c r="C1536" i="2"/>
  <c r="E1534" i="2"/>
  <c r="B1533" i="2"/>
  <c r="D1531" i="2"/>
  <c r="F1529" i="2"/>
  <c r="C1528" i="2"/>
  <c r="E1526" i="2"/>
  <c r="B1525" i="2"/>
  <c r="D1523" i="2"/>
  <c r="F1521" i="2"/>
  <c r="C1520" i="2"/>
  <c r="E1518" i="2"/>
  <c r="B1517" i="2"/>
  <c r="D1515" i="2"/>
  <c r="F1513" i="2"/>
  <c r="C1512" i="2"/>
  <c r="E1510" i="2"/>
  <c r="B1509" i="2"/>
  <c r="D1507" i="2"/>
  <c r="F1505" i="2"/>
  <c r="C1504" i="2"/>
  <c r="E1502" i="2"/>
  <c r="B1501" i="2"/>
  <c r="D1499" i="2"/>
  <c r="F1497" i="2"/>
  <c r="C1496" i="2"/>
  <c r="E1494" i="2"/>
  <c r="B1493" i="2"/>
  <c r="D1491" i="2"/>
  <c r="F1489" i="2"/>
  <c r="C1488" i="2"/>
  <c r="E1486" i="2"/>
  <c r="B1485" i="2"/>
  <c r="D1483" i="2"/>
  <c r="F1481" i="2"/>
  <c r="C1480" i="2"/>
  <c r="E1478" i="2"/>
  <c r="B1477" i="2"/>
  <c r="F1465" i="2"/>
  <c r="D1528" i="2"/>
  <c r="E1414" i="2"/>
  <c r="D1418" i="2"/>
  <c r="F1426" i="2"/>
  <c r="B1552" i="2"/>
  <c r="D1550" i="2"/>
  <c r="F1548" i="2"/>
  <c r="C1547" i="2"/>
  <c r="E1545" i="2"/>
  <c r="B1544" i="2"/>
  <c r="D1542" i="2"/>
  <c r="F1540" i="2"/>
  <c r="C1539" i="2"/>
  <c r="E1537" i="2"/>
  <c r="B1536" i="2"/>
  <c r="D1534" i="2"/>
  <c r="F1532" i="2"/>
  <c r="C1531" i="2"/>
  <c r="E1529" i="2"/>
  <c r="B1528" i="2"/>
  <c r="D1526" i="2"/>
  <c r="F1524" i="2"/>
  <c r="C1523" i="2"/>
  <c r="E1521" i="2"/>
  <c r="B1520" i="2"/>
  <c r="D1518" i="2"/>
  <c r="F1516" i="2"/>
  <c r="C1515" i="2"/>
  <c r="E1513" i="2"/>
  <c r="B1512" i="2"/>
  <c r="D1510" i="2"/>
  <c r="F1508" i="2"/>
  <c r="C1507" i="2"/>
  <c r="E1505" i="2"/>
  <c r="B1504" i="2"/>
  <c r="D1502" i="2"/>
  <c r="F1500" i="2"/>
  <c r="C1499" i="2"/>
  <c r="E1497" i="2"/>
  <c r="B1496" i="2"/>
  <c r="D1494" i="2"/>
  <c r="F1492" i="2"/>
  <c r="C1491" i="2"/>
  <c r="E1489" i="2"/>
  <c r="B1488" i="2"/>
  <c r="D1486" i="2"/>
  <c r="F1484" i="2"/>
  <c r="C1483" i="2"/>
  <c r="E1481" i="2"/>
  <c r="B1480" i="2"/>
  <c r="D1478" i="2"/>
  <c r="F1476" i="2"/>
  <c r="F1468" i="2"/>
  <c r="F1339" i="2"/>
  <c r="F1428" i="2"/>
  <c r="D1536" i="2"/>
  <c r="F1345" i="2"/>
  <c r="F1335" i="2"/>
  <c r="C1418" i="2"/>
  <c r="F1425" i="2"/>
  <c r="F1494" i="2"/>
  <c r="C1550" i="2"/>
  <c r="E1548" i="2"/>
  <c r="B1547" i="2"/>
  <c r="D1545" i="2"/>
  <c r="F1543" i="2"/>
  <c r="C1542" i="2"/>
  <c r="E1540" i="2"/>
  <c r="B1539" i="2"/>
  <c r="D1537" i="2"/>
  <c r="F1535" i="2"/>
  <c r="C1534" i="2"/>
  <c r="E1532" i="2"/>
  <c r="B1531" i="2"/>
  <c r="D1529" i="2"/>
  <c r="F1527" i="2"/>
  <c r="C1526" i="2"/>
  <c r="E1524" i="2"/>
  <c r="B1523" i="2"/>
  <c r="D1521" i="2"/>
  <c r="F1519" i="2"/>
  <c r="C1518" i="2"/>
  <c r="E1516" i="2"/>
  <c r="B1515" i="2"/>
  <c r="D1513" i="2"/>
  <c r="F1511" i="2"/>
  <c r="C1510" i="2"/>
  <c r="E1508" i="2"/>
  <c r="B1507" i="2"/>
  <c r="D1505" i="2"/>
  <c r="F1503" i="2"/>
  <c r="C1502" i="2"/>
  <c r="E1500" i="2"/>
  <c r="B1499" i="2"/>
  <c r="D1497" i="2"/>
  <c r="F1495" i="2"/>
  <c r="C1494" i="2"/>
  <c r="E1492" i="2"/>
  <c r="B1491" i="2"/>
  <c r="D1489" i="2"/>
  <c r="F1487" i="2"/>
  <c r="C1486" i="2"/>
  <c r="E1484" i="2"/>
  <c r="B1483" i="2"/>
  <c r="D1481" i="2"/>
  <c r="F1479" i="2"/>
  <c r="C1478" i="2"/>
  <c r="F1471" i="2"/>
  <c r="F1463" i="2"/>
  <c r="B1530" i="2"/>
  <c r="F1336" i="2"/>
  <c r="E1345" i="2"/>
  <c r="D1347" i="2"/>
  <c r="D1343" i="2"/>
  <c r="F1343" i="2"/>
  <c r="B1418" i="2"/>
  <c r="E1551" i="2"/>
  <c r="B1550" i="2"/>
  <c r="D1548" i="2"/>
  <c r="C1545" i="2"/>
  <c r="E1543" i="2"/>
  <c r="B1542" i="2"/>
  <c r="D1540" i="2"/>
  <c r="C1537" i="2"/>
  <c r="E1535" i="2"/>
  <c r="B1534" i="2"/>
  <c r="D1532" i="2"/>
  <c r="C1529" i="2"/>
  <c r="E1527" i="2"/>
  <c r="B1526" i="2"/>
  <c r="D1524" i="2"/>
  <c r="C1521" i="2"/>
  <c r="E1519" i="2"/>
  <c r="B1518" i="2"/>
  <c r="D1516" i="2"/>
  <c r="C1513" i="2"/>
  <c r="E1511" i="2"/>
  <c r="B1510" i="2"/>
  <c r="D1508" i="2"/>
  <c r="C1505" i="2"/>
  <c r="E1503" i="2"/>
  <c r="B1502" i="2"/>
  <c r="D1500" i="2"/>
  <c r="C1497" i="2"/>
  <c r="E1495" i="2"/>
  <c r="B1494" i="2"/>
  <c r="D1492" i="2"/>
  <c r="C1489" i="2"/>
  <c r="E1487" i="2"/>
  <c r="B1486" i="2"/>
  <c r="D1484" i="2"/>
  <c r="C1481" i="2"/>
  <c r="E1479" i="2"/>
  <c r="B1478" i="2"/>
  <c r="D1346" i="2"/>
  <c r="F1526" i="2"/>
  <c r="B1346" i="2"/>
  <c r="E1347" i="2"/>
  <c r="F1344" i="2"/>
  <c r="D1414" i="2"/>
  <c r="D1345" i="2"/>
  <c r="D1341" i="2"/>
  <c r="C1414" i="2"/>
  <c r="C1347" i="2"/>
  <c r="C1345" i="2"/>
  <c r="C1343" i="2"/>
  <c r="C1341" i="2"/>
  <c r="F1342" i="2"/>
  <c r="B1414" i="2"/>
  <c r="F1424" i="2"/>
  <c r="D1551" i="2"/>
  <c r="F1549" i="2"/>
  <c r="C1548" i="2"/>
  <c r="E1546" i="2"/>
  <c r="B1545" i="2"/>
  <c r="D1543" i="2"/>
  <c r="F1541" i="2"/>
  <c r="C1540" i="2"/>
  <c r="E1538" i="2"/>
  <c r="B1537" i="2"/>
  <c r="D1535" i="2"/>
  <c r="F1533" i="2"/>
  <c r="C1532" i="2"/>
  <c r="E1530" i="2"/>
  <c r="B1529" i="2"/>
  <c r="D1527" i="2"/>
  <c r="F1525" i="2"/>
  <c r="C1524" i="2"/>
  <c r="E1522" i="2"/>
  <c r="B1521" i="2"/>
  <c r="D1519" i="2"/>
  <c r="F1517" i="2"/>
  <c r="C1516" i="2"/>
  <c r="E1514" i="2"/>
  <c r="B1513" i="2"/>
  <c r="D1511" i="2"/>
  <c r="F1509" i="2"/>
  <c r="C1508" i="2"/>
  <c r="E1506" i="2"/>
  <c r="B1505" i="2"/>
  <c r="D1503" i="2"/>
  <c r="F1501" i="2"/>
  <c r="C1500" i="2"/>
  <c r="E1498" i="2"/>
  <c r="B1497" i="2"/>
  <c r="D1495" i="2"/>
  <c r="C1492" i="2"/>
  <c r="E1490" i="2"/>
  <c r="B1489" i="2"/>
  <c r="D1487" i="2"/>
  <c r="F1485" i="2"/>
  <c r="C1484" i="2"/>
  <c r="E1482" i="2"/>
  <c r="B1481" i="2"/>
  <c r="D1479" i="2"/>
  <c r="F1477" i="2"/>
  <c r="D1344" i="2"/>
  <c r="E1531" i="2"/>
  <c r="B1342" i="2"/>
  <c r="E1341" i="2"/>
  <c r="B1347" i="2"/>
  <c r="B1343" i="2"/>
  <c r="F1341" i="2"/>
  <c r="F1430" i="2"/>
  <c r="C1551" i="2"/>
  <c r="E1549" i="2"/>
  <c r="B1548" i="2"/>
  <c r="D1546" i="2"/>
  <c r="C1543" i="2"/>
  <c r="E1541" i="2"/>
  <c r="B1540" i="2"/>
  <c r="D1538" i="2"/>
  <c r="C1535" i="2"/>
  <c r="E1533" i="2"/>
  <c r="B1532" i="2"/>
  <c r="D1530" i="2"/>
  <c r="C1527" i="2"/>
  <c r="E1525" i="2"/>
  <c r="B1524" i="2"/>
  <c r="D1522" i="2"/>
  <c r="C1519" i="2"/>
  <c r="E1517" i="2"/>
  <c r="B1516" i="2"/>
  <c r="D1514" i="2"/>
  <c r="C1511" i="2"/>
  <c r="E1509" i="2"/>
  <c r="B1508" i="2"/>
  <c r="D1506" i="2"/>
  <c r="C1503" i="2"/>
  <c r="E1501" i="2"/>
  <c r="B1500" i="2"/>
  <c r="D1498" i="2"/>
  <c r="C1495" i="2"/>
  <c r="E1493" i="2"/>
  <c r="B1492" i="2"/>
  <c r="D1490" i="2"/>
  <c r="C1487" i="2"/>
  <c r="E1485" i="2"/>
  <c r="B1484" i="2"/>
  <c r="D1482" i="2"/>
  <c r="C1479" i="2"/>
  <c r="E1477" i="2"/>
  <c r="D1342" i="2"/>
  <c r="C1533" i="2"/>
  <c r="B1344" i="2"/>
  <c r="E1343" i="2"/>
  <c r="B1345" i="2"/>
  <c r="B1341" i="2"/>
  <c r="E1346" i="2"/>
  <c r="E1344" i="2"/>
  <c r="E1342" i="2"/>
  <c r="F1348" i="2"/>
  <c r="F1340" i="2"/>
  <c r="F1429" i="2"/>
  <c r="F1534" i="2"/>
  <c r="E1552" i="2"/>
  <c r="B1551" i="2"/>
  <c r="D1549" i="2"/>
  <c r="F1547" i="2"/>
  <c r="C1546" i="2"/>
  <c r="E1544" i="2"/>
  <c r="B1543" i="2"/>
  <c r="D1541" i="2"/>
  <c r="F1539" i="2"/>
  <c r="C1538" i="2"/>
  <c r="E1536" i="2"/>
  <c r="B1535" i="2"/>
  <c r="D1533" i="2"/>
  <c r="C1530" i="2"/>
  <c r="E1528" i="2"/>
  <c r="B1527" i="2"/>
  <c r="D1525" i="2"/>
  <c r="F1523" i="2"/>
  <c r="C1522" i="2"/>
  <c r="E1520" i="2"/>
  <c r="B1519" i="2"/>
  <c r="D1517" i="2"/>
  <c r="C1514" i="2"/>
  <c r="E1512" i="2"/>
  <c r="B1511" i="2"/>
  <c r="D1509" i="2"/>
  <c r="F1507" i="2"/>
  <c r="C1506" i="2"/>
  <c r="E1504" i="2"/>
  <c r="B1503" i="2"/>
  <c r="D1501" i="2"/>
  <c r="F1499" i="2"/>
  <c r="C1498" i="2"/>
  <c r="E1496" i="2"/>
  <c r="B1495" i="2"/>
  <c r="D1493" i="2"/>
  <c r="C1490" i="2"/>
  <c r="E1488" i="2"/>
  <c r="B1487" i="2"/>
  <c r="D1485" i="2"/>
  <c r="F1483" i="2"/>
  <c r="C1482" i="2"/>
  <c r="E1480" i="2"/>
  <c r="B1479" i="2"/>
  <c r="D1477" i="2"/>
  <c r="F1467" i="2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BF2109" i="1"/>
  <c r="BF2110" i="1"/>
  <c r="BF1983" i="1"/>
  <c r="BF1984" i="1"/>
  <c r="BF1985" i="1"/>
  <c r="BF1986" i="1"/>
  <c r="BF1987" i="1"/>
  <c r="BF1988" i="1"/>
  <c r="BF1989" i="1"/>
  <c r="BF1990" i="1"/>
  <c r="BF1991" i="1"/>
  <c r="BF1992" i="1"/>
  <c r="BF1993" i="1"/>
  <c r="BF1994" i="1"/>
  <c r="BF1995" i="1"/>
  <c r="BF1996" i="1"/>
  <c r="BF1997" i="1"/>
  <c r="BF1998" i="1"/>
  <c r="BF1999" i="1"/>
  <c r="BF2000" i="1"/>
  <c r="BF2001" i="1"/>
  <c r="BF2002" i="1"/>
  <c r="BF2003" i="1"/>
  <c r="BF2004" i="1"/>
  <c r="BF2005" i="1"/>
  <c r="BF2006" i="1"/>
  <c r="BF2007" i="1"/>
  <c r="BF2008" i="1"/>
  <c r="BF2009" i="1"/>
  <c r="BF2010" i="1"/>
  <c r="BF2011" i="1"/>
  <c r="BF2012" i="1"/>
  <c r="BF2013" i="1"/>
  <c r="BF2014" i="1"/>
  <c r="BF2015" i="1"/>
  <c r="BF2016" i="1"/>
  <c r="BF2017" i="1"/>
  <c r="BF2018" i="1"/>
  <c r="BF2019" i="1"/>
  <c r="BF2020" i="1"/>
  <c r="BF2021" i="1"/>
  <c r="BF2022" i="1"/>
  <c r="BF2023" i="1"/>
  <c r="BF2024" i="1"/>
  <c r="BF2025" i="1"/>
  <c r="BF2026" i="1"/>
  <c r="BF2027" i="1"/>
  <c r="BF2028" i="1"/>
  <c r="BF2029" i="1"/>
  <c r="BF2030" i="1"/>
  <c r="BF2031" i="1"/>
  <c r="BF2032" i="1"/>
  <c r="BF2033" i="1"/>
  <c r="BF2034" i="1"/>
  <c r="BF2035" i="1"/>
  <c r="BF2036" i="1"/>
  <c r="BF2037" i="1"/>
  <c r="BF2038" i="1"/>
  <c r="BF2039" i="1"/>
  <c r="BF2040" i="1"/>
  <c r="BF2041" i="1"/>
  <c r="BF2042" i="1"/>
  <c r="BF2043" i="1"/>
  <c r="BF2044" i="1"/>
  <c r="BF2045" i="1"/>
  <c r="BF2046" i="1"/>
  <c r="BF2047" i="1"/>
  <c r="BF2048" i="1"/>
  <c r="BF2049" i="1"/>
  <c r="BF2050" i="1"/>
  <c r="BF2051" i="1"/>
  <c r="BF2052" i="1"/>
  <c r="BF2053" i="1"/>
  <c r="BF2054" i="1"/>
  <c r="BF2055" i="1"/>
  <c r="BF2056" i="1"/>
  <c r="BF2057" i="1"/>
  <c r="BF2058" i="1"/>
  <c r="BF2059" i="1"/>
  <c r="BF2060" i="1"/>
  <c r="BF2061" i="1"/>
  <c r="BF2062" i="1"/>
  <c r="BF2063" i="1"/>
  <c r="BF2064" i="1"/>
  <c r="BF2065" i="1"/>
  <c r="BF2066" i="1"/>
  <c r="BF2067" i="1"/>
  <c r="BF2068" i="1"/>
  <c r="BF2069" i="1"/>
  <c r="BF2070" i="1"/>
  <c r="BF2071" i="1"/>
  <c r="BF2072" i="1"/>
  <c r="BF2073" i="1"/>
  <c r="BF2074" i="1"/>
  <c r="BF2075" i="1"/>
  <c r="BF2076" i="1"/>
  <c r="BF2077" i="1"/>
  <c r="BF2078" i="1"/>
  <c r="BF2079" i="1"/>
  <c r="BF2080" i="1"/>
  <c r="BF2081" i="1"/>
  <c r="BF2082" i="1"/>
  <c r="BF2083" i="1"/>
  <c r="BF2084" i="1"/>
  <c r="BF2085" i="1"/>
  <c r="BF2086" i="1"/>
  <c r="BF2087" i="1"/>
  <c r="BF2088" i="1"/>
  <c r="BF2089" i="1"/>
  <c r="BF2090" i="1"/>
  <c r="BF2091" i="1"/>
  <c r="BF2092" i="1"/>
  <c r="BF2093" i="1"/>
  <c r="BF2094" i="1"/>
  <c r="BF2095" i="1"/>
  <c r="BF2096" i="1"/>
  <c r="BF2097" i="1"/>
  <c r="BF2098" i="1"/>
  <c r="BF2099" i="1"/>
  <c r="BF2100" i="1"/>
  <c r="BF2101" i="1"/>
  <c r="BF2102" i="1"/>
  <c r="BF2103" i="1"/>
  <c r="BF2104" i="1"/>
  <c r="BF2105" i="1"/>
  <c r="BF2106" i="1"/>
  <c r="BF2107" i="1"/>
  <c r="BF2108" i="1"/>
  <c r="C2107" i="1"/>
  <c r="D2107" i="1"/>
  <c r="E2107" i="1"/>
  <c r="F2107" i="1"/>
  <c r="G2107" i="1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2041" i="1"/>
  <c r="C2031" i="1"/>
  <c r="D2031" i="1"/>
  <c r="E2031" i="1"/>
  <c r="F2031" i="1"/>
  <c r="G2031" i="1"/>
  <c r="C2032" i="1"/>
  <c r="D2032" i="1"/>
  <c r="E2032" i="1"/>
  <c r="F2032" i="1"/>
  <c r="G2032" i="1"/>
  <c r="C2033" i="1"/>
  <c r="D2033" i="1"/>
  <c r="E2033" i="1"/>
  <c r="F2033" i="1"/>
  <c r="G2033" i="1"/>
  <c r="C2034" i="1"/>
  <c r="D2034" i="1"/>
  <c r="E2034" i="1"/>
  <c r="F2034" i="1"/>
  <c r="G2034" i="1"/>
  <c r="C2035" i="1"/>
  <c r="D2035" i="1"/>
  <c r="E2035" i="1"/>
  <c r="F2035" i="1"/>
  <c r="G2035" i="1"/>
  <c r="C2036" i="1"/>
  <c r="D2036" i="1"/>
  <c r="E2036" i="1"/>
  <c r="F2036" i="1"/>
  <c r="G2036" i="1"/>
  <c r="C2037" i="1"/>
  <c r="D2037" i="1"/>
  <c r="E2037" i="1"/>
  <c r="F2037" i="1"/>
  <c r="G2037" i="1"/>
  <c r="C2038" i="1"/>
  <c r="D2038" i="1"/>
  <c r="E2038" i="1"/>
  <c r="F2038" i="1"/>
  <c r="G2038" i="1"/>
  <c r="C2039" i="1"/>
  <c r="D2039" i="1"/>
  <c r="E2039" i="1"/>
  <c r="F2039" i="1"/>
  <c r="G2039" i="1"/>
  <c r="C2040" i="1"/>
  <c r="D2040" i="1"/>
  <c r="E2040" i="1"/>
  <c r="F2040" i="1"/>
  <c r="G2040" i="1"/>
  <c r="C2041" i="1"/>
  <c r="D2041" i="1"/>
  <c r="E2041" i="1"/>
  <c r="F2041" i="1"/>
  <c r="C2042" i="1"/>
  <c r="D2042" i="1"/>
  <c r="E2042" i="1"/>
  <c r="F2042" i="1"/>
  <c r="G2042" i="1"/>
  <c r="C2043" i="1"/>
  <c r="D2043" i="1"/>
  <c r="E2043" i="1"/>
  <c r="F2043" i="1"/>
  <c r="G2043" i="1"/>
  <c r="C2044" i="1"/>
  <c r="D2044" i="1"/>
  <c r="E2044" i="1"/>
  <c r="F2044" i="1"/>
  <c r="G2044" i="1"/>
  <c r="C2045" i="1"/>
  <c r="D2045" i="1"/>
  <c r="E2045" i="1"/>
  <c r="F2045" i="1"/>
  <c r="G2045" i="1"/>
  <c r="C2046" i="1"/>
  <c r="D2046" i="1"/>
  <c r="E2046" i="1"/>
  <c r="F2046" i="1"/>
  <c r="G2046" i="1"/>
  <c r="C2047" i="1"/>
  <c r="D2047" i="1"/>
  <c r="E2047" i="1"/>
  <c r="F2047" i="1"/>
  <c r="G2047" i="1"/>
  <c r="C2048" i="1"/>
  <c r="D2048" i="1"/>
  <c r="E2048" i="1"/>
  <c r="F2048" i="1"/>
  <c r="G2048" i="1"/>
  <c r="C2049" i="1"/>
  <c r="D2049" i="1"/>
  <c r="E2049" i="1"/>
  <c r="F2049" i="1"/>
  <c r="G2049" i="1"/>
  <c r="C2050" i="1"/>
  <c r="D2050" i="1"/>
  <c r="E2050" i="1"/>
  <c r="F2050" i="1"/>
  <c r="G2050" i="1"/>
  <c r="C2051" i="1"/>
  <c r="D2051" i="1"/>
  <c r="E2051" i="1"/>
  <c r="F2051" i="1"/>
  <c r="G2051" i="1"/>
  <c r="C2052" i="1"/>
  <c r="D2052" i="1"/>
  <c r="E2052" i="1"/>
  <c r="F2052" i="1"/>
  <c r="G2052" i="1"/>
  <c r="C2053" i="1"/>
  <c r="D2053" i="1"/>
  <c r="E2053" i="1"/>
  <c r="F2053" i="1"/>
  <c r="G2053" i="1"/>
  <c r="C2054" i="1"/>
  <c r="D2054" i="1"/>
  <c r="E2054" i="1"/>
  <c r="F2054" i="1"/>
  <c r="G2054" i="1"/>
  <c r="C2055" i="1"/>
  <c r="D2055" i="1"/>
  <c r="E2055" i="1"/>
  <c r="F2055" i="1"/>
  <c r="G2055" i="1"/>
  <c r="C2056" i="1"/>
  <c r="D2056" i="1"/>
  <c r="E2056" i="1"/>
  <c r="F2056" i="1"/>
  <c r="G2056" i="1"/>
  <c r="C2057" i="1"/>
  <c r="D2057" i="1"/>
  <c r="E2057" i="1"/>
  <c r="F2057" i="1"/>
  <c r="G2057" i="1"/>
  <c r="C2058" i="1"/>
  <c r="D2058" i="1"/>
  <c r="E2058" i="1"/>
  <c r="F2058" i="1"/>
  <c r="G2058" i="1"/>
  <c r="C2059" i="1"/>
  <c r="D2059" i="1"/>
  <c r="E2059" i="1"/>
  <c r="F2059" i="1"/>
  <c r="G2059" i="1"/>
  <c r="C2060" i="1"/>
  <c r="D2060" i="1"/>
  <c r="E2060" i="1"/>
  <c r="F2060" i="1"/>
  <c r="G2060" i="1"/>
  <c r="C2061" i="1"/>
  <c r="D2061" i="1"/>
  <c r="E2061" i="1"/>
  <c r="F2061" i="1"/>
  <c r="G2061" i="1"/>
  <c r="C2062" i="1"/>
  <c r="D2062" i="1"/>
  <c r="E2062" i="1"/>
  <c r="F2062" i="1"/>
  <c r="G2062" i="1"/>
  <c r="C2063" i="1"/>
  <c r="D2063" i="1"/>
  <c r="E2063" i="1"/>
  <c r="F2063" i="1"/>
  <c r="G2063" i="1"/>
  <c r="C2064" i="1"/>
  <c r="D2064" i="1"/>
  <c r="E2064" i="1"/>
  <c r="F2064" i="1"/>
  <c r="G2064" i="1"/>
  <c r="C2065" i="1"/>
  <c r="D2065" i="1"/>
  <c r="E2065" i="1"/>
  <c r="F2065" i="1"/>
  <c r="G2065" i="1"/>
  <c r="C2066" i="1"/>
  <c r="D2066" i="1"/>
  <c r="E2066" i="1"/>
  <c r="F2066" i="1"/>
  <c r="G2066" i="1"/>
  <c r="C2067" i="1"/>
  <c r="D2067" i="1"/>
  <c r="E2067" i="1"/>
  <c r="F2067" i="1"/>
  <c r="G2067" i="1"/>
  <c r="C2068" i="1"/>
  <c r="D2068" i="1"/>
  <c r="E2068" i="1"/>
  <c r="F2068" i="1"/>
  <c r="G2068" i="1"/>
  <c r="C2069" i="1"/>
  <c r="D2069" i="1"/>
  <c r="E2069" i="1"/>
  <c r="F2069" i="1"/>
  <c r="G2069" i="1"/>
  <c r="C2070" i="1"/>
  <c r="D2070" i="1"/>
  <c r="E2070" i="1"/>
  <c r="F2070" i="1"/>
  <c r="G2070" i="1"/>
  <c r="C2071" i="1"/>
  <c r="D2071" i="1"/>
  <c r="E2071" i="1"/>
  <c r="F2071" i="1"/>
  <c r="G2071" i="1"/>
  <c r="C2072" i="1"/>
  <c r="D2072" i="1"/>
  <c r="E2072" i="1"/>
  <c r="F2072" i="1"/>
  <c r="G2072" i="1"/>
  <c r="C2073" i="1"/>
  <c r="D2073" i="1"/>
  <c r="E2073" i="1"/>
  <c r="F2073" i="1"/>
  <c r="G2073" i="1"/>
  <c r="C2074" i="1"/>
  <c r="D2074" i="1"/>
  <c r="E2074" i="1"/>
  <c r="F2074" i="1"/>
  <c r="G2074" i="1"/>
  <c r="C2075" i="1"/>
  <c r="D2075" i="1"/>
  <c r="E2075" i="1"/>
  <c r="F2075" i="1"/>
  <c r="G2075" i="1"/>
  <c r="C2076" i="1"/>
  <c r="D2076" i="1"/>
  <c r="E2076" i="1"/>
  <c r="F2076" i="1"/>
  <c r="G2076" i="1"/>
  <c r="C2077" i="1"/>
  <c r="D2077" i="1"/>
  <c r="E2077" i="1"/>
  <c r="F2077" i="1"/>
  <c r="G2077" i="1"/>
  <c r="C2078" i="1"/>
  <c r="D2078" i="1"/>
  <c r="E2078" i="1"/>
  <c r="F2078" i="1"/>
  <c r="G2078" i="1"/>
  <c r="C2079" i="1"/>
  <c r="D2079" i="1"/>
  <c r="E2079" i="1"/>
  <c r="F2079" i="1"/>
  <c r="G2079" i="1"/>
  <c r="C2080" i="1"/>
  <c r="D2080" i="1"/>
  <c r="E2080" i="1"/>
  <c r="F2080" i="1"/>
  <c r="G2080" i="1"/>
  <c r="C2081" i="1"/>
  <c r="D2081" i="1"/>
  <c r="E2081" i="1"/>
  <c r="F2081" i="1"/>
  <c r="G2081" i="1"/>
  <c r="C2082" i="1"/>
  <c r="D2082" i="1"/>
  <c r="E2082" i="1"/>
  <c r="F2082" i="1"/>
  <c r="G2082" i="1"/>
  <c r="C2083" i="1"/>
  <c r="D2083" i="1"/>
  <c r="E2083" i="1"/>
  <c r="F2083" i="1"/>
  <c r="G2083" i="1"/>
  <c r="C2084" i="1"/>
  <c r="D2084" i="1"/>
  <c r="E2084" i="1"/>
  <c r="F2084" i="1"/>
  <c r="G2084" i="1"/>
  <c r="C2085" i="1"/>
  <c r="D2085" i="1"/>
  <c r="E2085" i="1"/>
  <c r="F2085" i="1"/>
  <c r="G2085" i="1"/>
  <c r="C2086" i="1"/>
  <c r="D2086" i="1"/>
  <c r="E2086" i="1"/>
  <c r="F2086" i="1"/>
  <c r="G2086" i="1"/>
  <c r="C2087" i="1"/>
  <c r="D2087" i="1"/>
  <c r="E2087" i="1"/>
  <c r="F2087" i="1"/>
  <c r="G2087" i="1"/>
  <c r="C2088" i="1"/>
  <c r="D2088" i="1"/>
  <c r="E2088" i="1"/>
  <c r="F2088" i="1"/>
  <c r="G2088" i="1"/>
  <c r="C2089" i="1"/>
  <c r="D2089" i="1"/>
  <c r="E2089" i="1"/>
  <c r="F2089" i="1"/>
  <c r="G2089" i="1"/>
  <c r="C2090" i="1"/>
  <c r="D2090" i="1"/>
  <c r="E2090" i="1"/>
  <c r="F2090" i="1"/>
  <c r="G2090" i="1"/>
  <c r="C2091" i="1"/>
  <c r="D2091" i="1"/>
  <c r="E2091" i="1"/>
  <c r="F2091" i="1"/>
  <c r="G2091" i="1"/>
  <c r="C2092" i="1"/>
  <c r="D2092" i="1"/>
  <c r="E2092" i="1"/>
  <c r="F2092" i="1"/>
  <c r="G2092" i="1"/>
  <c r="C2093" i="1"/>
  <c r="D2093" i="1"/>
  <c r="E2093" i="1"/>
  <c r="F2093" i="1"/>
  <c r="G2093" i="1"/>
  <c r="C2094" i="1"/>
  <c r="D2094" i="1"/>
  <c r="E2094" i="1"/>
  <c r="F2094" i="1"/>
  <c r="G2094" i="1"/>
  <c r="C2095" i="1"/>
  <c r="D2095" i="1"/>
  <c r="E2095" i="1"/>
  <c r="F2095" i="1"/>
  <c r="G2095" i="1"/>
  <c r="C2096" i="1"/>
  <c r="D2096" i="1"/>
  <c r="E2096" i="1"/>
  <c r="F2096" i="1"/>
  <c r="G2096" i="1"/>
  <c r="C2097" i="1"/>
  <c r="D2097" i="1"/>
  <c r="E2097" i="1"/>
  <c r="F2097" i="1"/>
  <c r="G2097" i="1"/>
  <c r="C2098" i="1"/>
  <c r="D2098" i="1"/>
  <c r="E2098" i="1"/>
  <c r="F2098" i="1"/>
  <c r="G2098" i="1"/>
  <c r="C2099" i="1"/>
  <c r="D2099" i="1"/>
  <c r="E2099" i="1"/>
  <c r="F2099" i="1"/>
  <c r="G2099" i="1"/>
  <c r="C2100" i="1"/>
  <c r="D2100" i="1"/>
  <c r="E2100" i="1"/>
  <c r="F2100" i="1"/>
  <c r="G2100" i="1"/>
  <c r="C2101" i="1"/>
  <c r="D2101" i="1"/>
  <c r="E2101" i="1"/>
  <c r="F2101" i="1"/>
  <c r="G2101" i="1"/>
  <c r="C2102" i="1"/>
  <c r="D2102" i="1"/>
  <c r="E2102" i="1"/>
  <c r="F2102" i="1"/>
  <c r="G2102" i="1"/>
  <c r="C2103" i="1"/>
  <c r="D2103" i="1"/>
  <c r="E2103" i="1"/>
  <c r="F2103" i="1"/>
  <c r="G2103" i="1"/>
  <c r="C2104" i="1"/>
  <c r="D2104" i="1"/>
  <c r="E2104" i="1"/>
  <c r="F2104" i="1"/>
  <c r="G2104" i="1"/>
  <c r="C2105" i="1"/>
  <c r="D2105" i="1"/>
  <c r="E2105" i="1"/>
  <c r="F2105" i="1"/>
  <c r="G2105" i="1"/>
  <c r="C2106" i="1"/>
  <c r="D2106" i="1"/>
  <c r="E2106" i="1"/>
  <c r="F2106" i="1"/>
  <c r="G2106" i="1"/>
  <c r="C2108" i="1"/>
  <c r="D2108" i="1"/>
  <c r="E2108" i="1"/>
  <c r="F2108" i="1"/>
  <c r="G2108" i="1"/>
  <c r="C2109" i="1"/>
  <c r="D2109" i="1"/>
  <c r="E2109" i="1"/>
  <c r="F2109" i="1"/>
  <c r="G2109" i="1"/>
  <c r="C2110" i="1"/>
  <c r="D2110" i="1"/>
  <c r="E2110" i="1"/>
  <c r="F2110" i="1"/>
  <c r="G2110" i="1"/>
  <c r="C2111" i="1"/>
  <c r="D2111" i="1"/>
  <c r="E2111" i="1"/>
  <c r="F2111" i="1"/>
  <c r="G2111" i="1"/>
  <c r="C2112" i="1"/>
  <c r="D2112" i="1"/>
  <c r="E2112" i="1"/>
  <c r="F2112" i="1"/>
  <c r="G2112" i="1"/>
  <c r="C2113" i="1"/>
  <c r="D2113" i="1"/>
  <c r="E2113" i="1"/>
  <c r="F2113" i="1"/>
  <c r="G2113" i="1"/>
  <c r="C2114" i="1"/>
  <c r="D2114" i="1"/>
  <c r="E2114" i="1"/>
  <c r="F2114" i="1"/>
  <c r="G2114" i="1"/>
  <c r="C2115" i="1"/>
  <c r="D2115" i="1"/>
  <c r="E2115" i="1"/>
  <c r="F2115" i="1"/>
  <c r="G2115" i="1"/>
  <c r="C2116" i="1"/>
  <c r="D2116" i="1"/>
  <c r="E2116" i="1"/>
  <c r="F2116" i="1"/>
  <c r="G2116" i="1"/>
  <c r="C2117" i="1"/>
  <c r="D2117" i="1"/>
  <c r="E2117" i="1"/>
  <c r="F2117" i="1"/>
  <c r="G2117" i="1"/>
  <c r="C2118" i="1"/>
  <c r="D2118" i="1"/>
  <c r="E2118" i="1"/>
  <c r="F2118" i="1"/>
  <c r="G2118" i="1"/>
  <c r="C2119" i="1"/>
  <c r="D2119" i="1"/>
  <c r="E2119" i="1"/>
  <c r="F2119" i="1"/>
  <c r="G2119" i="1"/>
  <c r="C2120" i="1"/>
  <c r="D2120" i="1"/>
  <c r="E2120" i="1"/>
  <c r="F2120" i="1"/>
  <c r="G2120" i="1"/>
  <c r="C2121" i="1"/>
  <c r="D2121" i="1"/>
  <c r="E2121" i="1"/>
  <c r="F2121" i="1"/>
  <c r="G2121" i="1"/>
  <c r="C2122" i="1"/>
  <c r="D2122" i="1"/>
  <c r="E2122" i="1"/>
  <c r="F2122" i="1"/>
  <c r="G2122" i="1"/>
  <c r="C2123" i="1"/>
  <c r="D2123" i="1"/>
  <c r="E2123" i="1"/>
  <c r="F2123" i="1"/>
  <c r="G2123" i="1"/>
  <c r="C2124" i="1"/>
  <c r="D2124" i="1"/>
  <c r="E2124" i="1"/>
  <c r="F2124" i="1"/>
  <c r="F1334" i="2"/>
  <c r="C2125" i="1"/>
  <c r="D2125" i="1"/>
  <c r="E2125" i="1"/>
  <c r="F2125" i="1"/>
  <c r="C2126" i="1"/>
  <c r="D2126" i="1"/>
  <c r="E2126" i="1"/>
  <c r="F2126" i="1"/>
  <c r="C2127" i="1"/>
  <c r="D2127" i="1"/>
  <c r="E2127" i="1"/>
  <c r="F2127" i="1"/>
  <c r="C2128" i="1"/>
  <c r="D2128" i="1"/>
  <c r="E2128" i="1"/>
  <c r="F2128" i="1"/>
  <c r="C2129" i="1"/>
  <c r="D2129" i="1"/>
  <c r="E2129" i="1"/>
  <c r="F2129" i="1"/>
  <c r="C2130" i="1"/>
  <c r="D2130" i="1"/>
  <c r="E2130" i="1"/>
  <c r="F2130" i="1"/>
  <c r="C2138" i="1"/>
  <c r="D2138" i="1"/>
  <c r="E2138" i="1"/>
  <c r="F2138" i="1"/>
  <c r="C2139" i="1"/>
  <c r="D2139" i="1"/>
  <c r="E2139" i="1"/>
  <c r="F2139" i="1"/>
  <c r="G2139" i="1"/>
  <c r="C2140" i="1"/>
  <c r="D2140" i="1"/>
  <c r="E2140" i="1"/>
  <c r="F2140" i="1"/>
  <c r="G2140" i="1"/>
  <c r="C2141" i="1"/>
  <c r="D2141" i="1"/>
  <c r="E2141" i="1"/>
  <c r="F2141" i="1"/>
  <c r="G2141" i="1"/>
  <c r="C2142" i="1"/>
  <c r="D2142" i="1"/>
  <c r="E2142" i="1"/>
  <c r="F2142" i="1"/>
  <c r="G2142" i="1"/>
  <c r="C2143" i="1"/>
  <c r="D2143" i="1"/>
  <c r="E2143" i="1"/>
  <c r="F2143" i="1"/>
  <c r="G2143" i="1"/>
  <c r="C2144" i="1"/>
  <c r="D2144" i="1"/>
  <c r="E2144" i="1"/>
  <c r="F2144" i="1"/>
  <c r="G2144" i="1"/>
  <c r="C2145" i="1"/>
  <c r="D2145" i="1"/>
  <c r="E2145" i="1"/>
  <c r="F2145" i="1"/>
  <c r="G2145" i="1"/>
  <c r="C2146" i="1"/>
  <c r="D2146" i="1"/>
  <c r="E2146" i="1"/>
  <c r="F2146" i="1"/>
  <c r="G2146" i="1"/>
  <c r="C2147" i="1"/>
  <c r="D2147" i="1"/>
  <c r="E2147" i="1"/>
  <c r="F2147" i="1"/>
  <c r="G2147" i="1"/>
  <c r="C2148" i="1"/>
  <c r="D2148" i="1"/>
  <c r="E2148" i="1"/>
  <c r="F2148" i="1"/>
  <c r="G2148" i="1"/>
  <c r="C2149" i="1"/>
  <c r="D2149" i="1"/>
  <c r="E2149" i="1"/>
  <c r="F2149" i="1"/>
  <c r="G2149" i="1"/>
  <c r="C2150" i="1"/>
  <c r="D2150" i="1"/>
  <c r="E2150" i="1"/>
  <c r="F2150" i="1"/>
  <c r="G2150" i="1"/>
  <c r="C2151" i="1"/>
  <c r="D2151" i="1"/>
  <c r="E2151" i="1"/>
  <c r="F2151" i="1"/>
  <c r="G2151" i="1"/>
  <c r="C2152" i="1"/>
  <c r="D2152" i="1"/>
  <c r="E2152" i="1"/>
  <c r="F2152" i="1"/>
  <c r="G2152" i="1"/>
  <c r="C2153" i="1"/>
  <c r="D2153" i="1"/>
  <c r="E2153" i="1"/>
  <c r="F2153" i="1"/>
  <c r="G2153" i="1"/>
  <c r="C2154" i="1"/>
  <c r="D2154" i="1"/>
  <c r="E2154" i="1"/>
  <c r="F2154" i="1"/>
  <c r="G2154" i="1"/>
  <c r="C2155" i="1"/>
  <c r="D2155" i="1"/>
  <c r="E2155" i="1"/>
  <c r="F2155" i="1"/>
  <c r="G2155" i="1"/>
  <c r="C2156" i="1"/>
  <c r="D2156" i="1"/>
  <c r="E2156" i="1"/>
  <c r="F2156" i="1"/>
  <c r="G2156" i="1"/>
  <c r="C2157" i="1"/>
  <c r="D2157" i="1"/>
  <c r="E2157" i="1"/>
  <c r="F2157" i="1"/>
  <c r="G2157" i="1"/>
  <c r="C2158" i="1"/>
  <c r="D2158" i="1"/>
  <c r="E2158" i="1"/>
  <c r="F2158" i="1"/>
  <c r="G2158" i="1"/>
  <c r="C2159" i="1"/>
  <c r="D2159" i="1"/>
  <c r="E2159" i="1"/>
  <c r="F2159" i="1"/>
  <c r="G2159" i="1"/>
  <c r="C2160" i="1"/>
  <c r="D2160" i="1"/>
  <c r="E2160" i="1"/>
  <c r="F2160" i="1"/>
  <c r="G2160" i="1"/>
  <c r="C2161" i="1"/>
  <c r="D2161" i="1"/>
  <c r="E2161" i="1"/>
  <c r="F2161" i="1"/>
  <c r="G2161" i="1"/>
  <c r="C2162" i="1"/>
  <c r="D2162" i="1"/>
  <c r="E2162" i="1"/>
  <c r="F2162" i="1"/>
  <c r="G2162" i="1"/>
  <c r="C2163" i="1"/>
  <c r="D2163" i="1"/>
  <c r="E2163" i="1"/>
  <c r="F2163" i="1"/>
  <c r="G2163" i="1"/>
  <c r="C2164" i="1"/>
  <c r="D2164" i="1"/>
  <c r="E2164" i="1"/>
  <c r="F2164" i="1"/>
  <c r="G2164" i="1"/>
  <c r="C2165" i="1"/>
  <c r="D2165" i="1"/>
  <c r="E2165" i="1"/>
  <c r="F2165" i="1"/>
  <c r="G2165" i="1"/>
  <c r="C2166" i="1"/>
  <c r="D2166" i="1"/>
  <c r="E2166" i="1"/>
  <c r="F2166" i="1"/>
  <c r="G2166" i="1"/>
  <c r="C2167" i="1"/>
  <c r="D2167" i="1"/>
  <c r="E2167" i="1"/>
  <c r="F2167" i="1"/>
  <c r="G2167" i="1"/>
  <c r="C2168" i="1"/>
  <c r="D2168" i="1"/>
  <c r="E2168" i="1"/>
  <c r="F2168" i="1"/>
  <c r="G2168" i="1"/>
  <c r="C2169" i="1"/>
  <c r="D2169" i="1"/>
  <c r="E2169" i="1"/>
  <c r="F2169" i="1"/>
  <c r="G2169" i="1"/>
  <c r="C2170" i="1"/>
  <c r="D2170" i="1"/>
  <c r="E2170" i="1"/>
  <c r="F2170" i="1"/>
  <c r="G2170" i="1"/>
  <c r="C2171" i="1"/>
  <c r="D2171" i="1"/>
  <c r="E2171" i="1"/>
  <c r="F2171" i="1"/>
  <c r="G2171" i="1"/>
  <c r="C2172" i="1"/>
  <c r="D2172" i="1"/>
  <c r="E2172" i="1"/>
  <c r="F2172" i="1"/>
  <c r="G2172" i="1"/>
  <c r="C2173" i="1"/>
  <c r="D2173" i="1"/>
  <c r="E2173" i="1"/>
  <c r="F2173" i="1"/>
  <c r="G2173" i="1"/>
  <c r="C2174" i="1"/>
  <c r="D2174" i="1"/>
  <c r="E2174" i="1"/>
  <c r="F2174" i="1"/>
  <c r="G2174" i="1"/>
  <c r="C2175" i="1"/>
  <c r="D2175" i="1"/>
  <c r="E2175" i="1"/>
  <c r="F2175" i="1"/>
  <c r="G2175" i="1"/>
  <c r="C2176" i="1"/>
  <c r="D2176" i="1"/>
  <c r="E2176" i="1"/>
  <c r="F2176" i="1"/>
  <c r="G2176" i="1"/>
  <c r="C2177" i="1"/>
  <c r="D2177" i="1"/>
  <c r="E2177" i="1"/>
  <c r="F2177" i="1"/>
  <c r="G2177" i="1"/>
  <c r="C2178" i="1"/>
  <c r="D2178" i="1"/>
  <c r="E2178" i="1"/>
  <c r="F2178" i="1"/>
  <c r="G2178" i="1"/>
  <c r="C2179" i="1"/>
  <c r="D2179" i="1"/>
  <c r="E2179" i="1"/>
  <c r="F2179" i="1"/>
  <c r="G2179" i="1"/>
  <c r="C2180" i="1"/>
  <c r="D2180" i="1"/>
  <c r="E2180" i="1"/>
  <c r="F2180" i="1"/>
  <c r="G2180" i="1"/>
  <c r="C2181" i="1"/>
  <c r="D2181" i="1"/>
  <c r="E2181" i="1"/>
  <c r="F2181" i="1"/>
  <c r="G2181" i="1"/>
  <c r="C2182" i="1"/>
  <c r="D2182" i="1"/>
  <c r="E2182" i="1"/>
  <c r="F2182" i="1"/>
  <c r="G2182" i="1"/>
  <c r="C2183" i="1"/>
  <c r="D2183" i="1"/>
  <c r="E2183" i="1"/>
  <c r="F2183" i="1"/>
  <c r="G2183" i="1"/>
  <c r="C2184" i="1"/>
  <c r="D2184" i="1"/>
  <c r="E2184" i="1"/>
  <c r="F2184" i="1"/>
  <c r="G2184" i="1"/>
  <c r="C2185" i="1"/>
  <c r="D2185" i="1"/>
  <c r="E2185" i="1"/>
  <c r="F2185" i="1"/>
  <c r="G2185" i="1"/>
  <c r="C2186" i="1"/>
  <c r="D2186" i="1"/>
  <c r="E2186" i="1"/>
  <c r="F2186" i="1"/>
  <c r="G2186" i="1"/>
  <c r="C2187" i="1"/>
  <c r="D2187" i="1"/>
  <c r="E2187" i="1"/>
  <c r="F2187" i="1"/>
  <c r="G2187" i="1"/>
  <c r="C2188" i="1"/>
  <c r="D2188" i="1"/>
  <c r="E2188" i="1"/>
  <c r="F2188" i="1"/>
  <c r="G2188" i="1"/>
  <c r="C2189" i="1"/>
  <c r="D2189" i="1"/>
  <c r="E2189" i="1"/>
  <c r="F2189" i="1"/>
  <c r="G2189" i="1"/>
  <c r="C2190" i="1"/>
  <c r="D2190" i="1"/>
  <c r="E2190" i="1"/>
  <c r="F2190" i="1"/>
  <c r="G2190" i="1"/>
  <c r="C2191" i="1"/>
  <c r="D2191" i="1"/>
  <c r="E2191" i="1"/>
  <c r="F2191" i="1"/>
  <c r="G2191" i="1"/>
  <c r="C2192" i="1"/>
  <c r="D2192" i="1"/>
  <c r="E2192" i="1"/>
  <c r="F2192" i="1"/>
  <c r="G2192" i="1"/>
  <c r="C2193" i="1"/>
  <c r="D2193" i="1"/>
  <c r="E2193" i="1"/>
  <c r="F2193" i="1"/>
  <c r="G2193" i="1"/>
  <c r="C2194" i="1"/>
  <c r="D2194" i="1"/>
  <c r="E2194" i="1"/>
  <c r="F2194" i="1"/>
  <c r="G2194" i="1"/>
  <c r="C2195" i="1"/>
  <c r="D2195" i="1"/>
  <c r="E2195" i="1"/>
  <c r="F2195" i="1"/>
  <c r="G2195" i="1"/>
  <c r="C2196" i="1"/>
  <c r="D2196" i="1"/>
  <c r="E2196" i="1"/>
  <c r="F2196" i="1"/>
  <c r="G2196" i="1"/>
  <c r="C2197" i="1"/>
  <c r="D2197" i="1"/>
  <c r="E2197" i="1"/>
  <c r="F2197" i="1"/>
  <c r="G2197" i="1"/>
  <c r="C2198" i="1"/>
  <c r="D2198" i="1"/>
  <c r="E2198" i="1"/>
  <c r="F2198" i="1"/>
  <c r="G2198" i="1"/>
  <c r="C2199" i="1"/>
  <c r="D2199" i="1"/>
  <c r="E2199" i="1"/>
  <c r="F2199" i="1"/>
  <c r="G2199" i="1"/>
  <c r="C2200" i="1"/>
  <c r="D2200" i="1"/>
  <c r="E2200" i="1"/>
  <c r="F2200" i="1"/>
  <c r="G2200" i="1"/>
  <c r="C2201" i="1"/>
  <c r="D2201" i="1"/>
  <c r="E2201" i="1"/>
  <c r="F2201" i="1"/>
  <c r="G2201" i="1"/>
  <c r="C2202" i="1"/>
  <c r="D2202" i="1"/>
  <c r="E2202" i="1"/>
  <c r="F2202" i="1"/>
  <c r="G2202" i="1"/>
  <c r="C2203" i="1"/>
  <c r="D2203" i="1"/>
  <c r="E2203" i="1"/>
  <c r="F2203" i="1"/>
  <c r="G2203" i="1"/>
  <c r="C2205" i="1"/>
  <c r="D2205" i="1"/>
  <c r="E2205" i="1"/>
  <c r="F2205" i="1"/>
  <c r="G2205" i="1"/>
  <c r="C2206" i="1"/>
  <c r="D2206" i="1"/>
  <c r="E2206" i="1"/>
  <c r="F2206" i="1"/>
  <c r="G2206" i="1"/>
  <c r="C2207" i="1"/>
  <c r="D2207" i="1"/>
  <c r="E2207" i="1"/>
  <c r="F2207" i="1"/>
  <c r="G2207" i="1"/>
  <c r="C2209" i="1"/>
  <c r="D2209" i="1"/>
  <c r="E2209" i="1"/>
  <c r="F2209" i="1"/>
  <c r="G2209" i="1"/>
  <c r="C2210" i="1"/>
  <c r="D2210" i="1"/>
  <c r="E2210" i="1"/>
  <c r="F2210" i="1"/>
  <c r="G2210" i="1"/>
  <c r="C2211" i="1"/>
  <c r="D2211" i="1"/>
  <c r="E2211" i="1"/>
  <c r="F2211" i="1"/>
  <c r="G2211" i="1"/>
  <c r="C2212" i="1"/>
  <c r="D2212" i="1"/>
  <c r="E2212" i="1"/>
  <c r="F2212" i="1"/>
  <c r="G2212" i="1"/>
  <c r="C2213" i="1"/>
  <c r="D2213" i="1"/>
  <c r="E2213" i="1"/>
  <c r="F2213" i="1"/>
  <c r="G2213" i="1"/>
  <c r="C2214" i="1"/>
  <c r="D2214" i="1"/>
  <c r="E2214" i="1"/>
  <c r="F2214" i="1"/>
  <c r="C2215" i="1"/>
  <c r="D2215" i="1"/>
  <c r="E2215" i="1"/>
  <c r="F2215" i="1"/>
  <c r="C2216" i="1"/>
  <c r="D2216" i="1"/>
  <c r="E2216" i="1"/>
  <c r="F2216" i="1"/>
  <c r="C2217" i="1"/>
  <c r="D2217" i="1"/>
  <c r="E2217" i="1"/>
  <c r="F2217" i="1"/>
  <c r="C2218" i="1"/>
  <c r="D2218" i="1"/>
  <c r="E2218" i="1"/>
  <c r="F2218" i="1"/>
  <c r="C2219" i="1"/>
  <c r="D2219" i="1"/>
  <c r="E2219" i="1"/>
  <c r="F2219" i="1"/>
  <c r="C2220" i="1"/>
  <c r="D2220" i="1"/>
  <c r="E2220" i="1"/>
  <c r="F2220" i="1"/>
  <c r="C2221" i="1"/>
  <c r="D2221" i="1"/>
  <c r="E2221" i="1"/>
  <c r="F2221" i="1"/>
  <c r="G2221" i="1"/>
  <c r="C2222" i="1"/>
  <c r="D2222" i="1"/>
  <c r="E2222" i="1"/>
  <c r="F2222" i="1"/>
  <c r="G2222" i="1"/>
  <c r="C2223" i="1"/>
  <c r="D2223" i="1"/>
  <c r="E2223" i="1"/>
  <c r="F2223" i="1"/>
  <c r="G2223" i="1"/>
  <c r="C2224" i="1"/>
  <c r="D2224" i="1"/>
  <c r="E2224" i="1"/>
  <c r="F2224" i="1"/>
  <c r="G2224" i="1"/>
  <c r="C2225" i="1"/>
  <c r="D2225" i="1"/>
  <c r="E2225" i="1"/>
  <c r="F2225" i="1"/>
  <c r="G2225" i="1"/>
  <c r="C2226" i="1"/>
  <c r="D2226" i="1"/>
  <c r="E2226" i="1"/>
  <c r="F2226" i="1"/>
  <c r="G2226" i="1"/>
  <c r="C2227" i="1"/>
  <c r="D2227" i="1"/>
  <c r="E2227" i="1"/>
  <c r="F2227" i="1"/>
  <c r="G2227" i="1"/>
  <c r="C2228" i="1"/>
  <c r="D2228" i="1"/>
  <c r="E2228" i="1"/>
  <c r="F2228" i="1"/>
  <c r="G2228" i="1"/>
  <c r="C2229" i="1"/>
  <c r="D2229" i="1"/>
  <c r="E2229" i="1"/>
  <c r="F2229" i="1"/>
  <c r="G2229" i="1"/>
  <c r="C2230" i="1"/>
  <c r="D2230" i="1"/>
  <c r="E2230" i="1"/>
  <c r="F2230" i="1"/>
  <c r="G2230" i="1"/>
  <c r="C2231" i="1"/>
  <c r="D2231" i="1"/>
  <c r="E2231" i="1"/>
  <c r="F2231" i="1"/>
  <c r="G2231" i="1"/>
  <c r="C2232" i="1"/>
  <c r="D2232" i="1"/>
  <c r="E2232" i="1"/>
  <c r="F2232" i="1"/>
  <c r="G2232" i="1"/>
  <c r="C2233" i="1"/>
  <c r="D2233" i="1"/>
  <c r="E2233" i="1"/>
  <c r="F2233" i="1"/>
  <c r="G2233" i="1"/>
  <c r="C2234" i="1"/>
  <c r="D2234" i="1"/>
  <c r="E2234" i="1"/>
  <c r="F2234" i="1"/>
  <c r="G2234" i="1"/>
  <c r="B1445" i="2"/>
  <c r="C1445" i="2"/>
  <c r="D1445" i="2"/>
  <c r="E1445" i="2"/>
  <c r="F1445" i="2"/>
  <c r="B1446" i="2"/>
  <c r="C1446" i="2"/>
  <c r="D1446" i="2"/>
  <c r="E1446" i="2"/>
  <c r="F1446" i="2"/>
  <c r="B1447" i="2"/>
  <c r="C1447" i="2"/>
  <c r="D1447" i="2"/>
  <c r="E1447" i="2"/>
  <c r="F1447" i="2"/>
  <c r="B1448" i="2"/>
  <c r="C1448" i="2"/>
  <c r="D1448" i="2"/>
  <c r="E1448" i="2"/>
  <c r="F1448" i="2"/>
  <c r="B1449" i="2"/>
  <c r="C1449" i="2"/>
  <c r="D1449" i="2"/>
  <c r="E1449" i="2"/>
  <c r="F1449" i="2"/>
  <c r="B1450" i="2"/>
  <c r="C1450" i="2"/>
  <c r="D1450" i="2"/>
  <c r="E1450" i="2"/>
  <c r="F1450" i="2"/>
  <c r="B1451" i="2"/>
  <c r="C1451" i="2"/>
  <c r="D1451" i="2"/>
  <c r="E1451" i="2"/>
  <c r="F1451" i="2"/>
  <c r="B1452" i="2"/>
  <c r="C1452" i="2"/>
  <c r="D1452" i="2"/>
  <c r="E1452" i="2"/>
  <c r="F1452" i="2"/>
  <c r="B1453" i="2"/>
  <c r="C1453" i="2"/>
  <c r="D1453" i="2"/>
  <c r="E1453" i="2"/>
  <c r="F1453" i="2"/>
  <c r="B1454" i="2"/>
  <c r="C1454" i="2"/>
  <c r="D1454" i="2"/>
  <c r="E1454" i="2"/>
  <c r="F1454" i="2"/>
  <c r="B1455" i="2"/>
  <c r="C1455" i="2"/>
  <c r="D1455" i="2"/>
  <c r="E1455" i="2"/>
  <c r="F1455" i="2"/>
  <c r="B1456" i="2"/>
  <c r="C1456" i="2"/>
  <c r="D1456" i="2"/>
  <c r="E1456" i="2"/>
  <c r="F1456" i="2"/>
  <c r="B1457" i="2"/>
  <c r="C1457" i="2"/>
  <c r="D1457" i="2"/>
  <c r="E1457" i="2"/>
  <c r="F1457" i="2"/>
  <c r="B1458" i="2"/>
  <c r="C1458" i="2"/>
  <c r="D1458" i="2"/>
  <c r="E1458" i="2"/>
  <c r="F1458" i="2"/>
  <c r="B1459" i="2"/>
  <c r="C1459" i="2"/>
  <c r="D1459" i="2"/>
  <c r="E1459" i="2"/>
  <c r="F1459" i="2"/>
  <c r="B1460" i="2"/>
  <c r="C1460" i="2"/>
  <c r="D1460" i="2"/>
  <c r="E1460" i="2"/>
  <c r="F1460" i="2"/>
  <c r="B1461" i="2"/>
  <c r="C1461" i="2"/>
  <c r="D1461" i="2"/>
  <c r="E1461" i="2"/>
  <c r="F1461" i="2"/>
  <c r="B1462" i="2"/>
  <c r="C1462" i="2"/>
  <c r="D1462" i="2"/>
  <c r="E1462" i="2"/>
  <c r="F1462" i="2"/>
  <c r="B1463" i="2"/>
  <c r="C1463" i="2"/>
  <c r="D1463" i="2"/>
  <c r="E1463" i="2"/>
  <c r="B1464" i="2"/>
  <c r="C1464" i="2"/>
  <c r="D1464" i="2"/>
  <c r="E1464" i="2"/>
  <c r="B1465" i="2"/>
  <c r="C1465" i="2"/>
  <c r="D1465" i="2"/>
  <c r="E1465" i="2"/>
  <c r="B1466" i="2"/>
  <c r="C1466" i="2"/>
  <c r="D1466" i="2"/>
  <c r="E1466" i="2"/>
  <c r="B1467" i="2"/>
  <c r="C1467" i="2"/>
  <c r="D1467" i="2"/>
  <c r="E1467" i="2"/>
  <c r="B1468" i="2"/>
  <c r="C1468" i="2"/>
  <c r="D1468" i="2"/>
  <c r="E1468" i="2"/>
  <c r="B1469" i="2"/>
  <c r="C1469" i="2"/>
  <c r="D1469" i="2"/>
  <c r="E1469" i="2"/>
  <c r="B1470" i="2"/>
  <c r="C1470" i="2"/>
  <c r="D1470" i="2"/>
  <c r="E1470" i="2"/>
  <c r="B1471" i="2"/>
  <c r="C1471" i="2"/>
  <c r="D1471" i="2"/>
  <c r="E1471" i="2"/>
  <c r="B1472" i="2"/>
  <c r="C1472" i="2"/>
  <c r="D1472" i="2"/>
  <c r="E1472" i="2"/>
  <c r="B1473" i="2"/>
  <c r="C1473" i="2"/>
  <c r="D1473" i="2"/>
  <c r="E1473" i="2"/>
  <c r="B1474" i="2"/>
  <c r="C1474" i="2"/>
  <c r="D1474" i="2"/>
  <c r="E1474" i="2"/>
  <c r="B1475" i="2"/>
  <c r="C1475" i="2"/>
  <c r="D1475" i="2"/>
  <c r="E1475" i="2"/>
  <c r="B1476" i="2"/>
  <c r="C1476" i="2"/>
  <c r="D1476" i="2"/>
  <c r="E1476" i="2"/>
  <c r="G612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3" i="3"/>
  <c r="G614" i="3"/>
  <c r="G615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C2025" i="1"/>
  <c r="D2025" i="1"/>
  <c r="E2025" i="1"/>
  <c r="F2025" i="1"/>
  <c r="G2025" i="1"/>
  <c r="C2026" i="1"/>
  <c r="D2026" i="1"/>
  <c r="E2026" i="1"/>
  <c r="F2026" i="1"/>
  <c r="G2026" i="1"/>
  <c r="C2027" i="1"/>
  <c r="D2027" i="1"/>
  <c r="E2027" i="1"/>
  <c r="F2027" i="1"/>
  <c r="G2027" i="1"/>
  <c r="C2028" i="1"/>
  <c r="D2028" i="1"/>
  <c r="E2028" i="1"/>
  <c r="F2028" i="1"/>
  <c r="G2028" i="1"/>
  <c r="C2029" i="1"/>
  <c r="D2029" i="1"/>
  <c r="E2029" i="1"/>
  <c r="F2029" i="1"/>
  <c r="G2029" i="1"/>
  <c r="C2030" i="1"/>
  <c r="D2030" i="1"/>
  <c r="E2030" i="1"/>
  <c r="F2030" i="1"/>
  <c r="G2030" i="1"/>
  <c r="C2018" i="1"/>
  <c r="D2018" i="1"/>
  <c r="E2018" i="1"/>
  <c r="F2018" i="1"/>
  <c r="G2018" i="1"/>
  <c r="C2019" i="1"/>
  <c r="D2019" i="1"/>
  <c r="E2019" i="1"/>
  <c r="F2019" i="1"/>
  <c r="G2019" i="1"/>
  <c r="C2020" i="1"/>
  <c r="D2020" i="1"/>
  <c r="E2020" i="1"/>
  <c r="F2020" i="1"/>
  <c r="G2020" i="1"/>
  <c r="C2021" i="1"/>
  <c r="D2021" i="1"/>
  <c r="E2021" i="1"/>
  <c r="F2021" i="1"/>
  <c r="G2021" i="1"/>
  <c r="C2022" i="1"/>
  <c r="D2022" i="1"/>
  <c r="E2022" i="1"/>
  <c r="F2022" i="1"/>
  <c r="G2022" i="1"/>
  <c r="C2023" i="1"/>
  <c r="D2023" i="1"/>
  <c r="E2023" i="1"/>
  <c r="F2023" i="1"/>
  <c r="G2023" i="1"/>
  <c r="C2024" i="1"/>
  <c r="D2024" i="1"/>
  <c r="E2024" i="1"/>
  <c r="F2024" i="1"/>
  <c r="G2024" i="1"/>
  <c r="C2017" i="1"/>
  <c r="D2017" i="1"/>
  <c r="E2017" i="1"/>
  <c r="F2017" i="1"/>
  <c r="G2017" i="1"/>
  <c r="C2009" i="1"/>
  <c r="D2009" i="1"/>
  <c r="E2009" i="1"/>
  <c r="F2009" i="1"/>
  <c r="G2009" i="1"/>
  <c r="C2010" i="1"/>
  <c r="D2010" i="1"/>
  <c r="E2010" i="1"/>
  <c r="F2010" i="1"/>
  <c r="G2010" i="1"/>
  <c r="C2011" i="1"/>
  <c r="D2011" i="1"/>
  <c r="E2011" i="1"/>
  <c r="F2011" i="1"/>
  <c r="G2011" i="1"/>
  <c r="C2012" i="1"/>
  <c r="D2012" i="1"/>
  <c r="E2012" i="1"/>
  <c r="F2012" i="1"/>
  <c r="G2012" i="1"/>
  <c r="C2013" i="1"/>
  <c r="D2013" i="1"/>
  <c r="E2013" i="1"/>
  <c r="F2013" i="1"/>
  <c r="G2013" i="1"/>
  <c r="C2014" i="1"/>
  <c r="D2014" i="1"/>
  <c r="E2014" i="1"/>
  <c r="F2014" i="1"/>
  <c r="G2014" i="1"/>
  <c r="C2015" i="1"/>
  <c r="D2015" i="1"/>
  <c r="E2015" i="1"/>
  <c r="F2015" i="1"/>
  <c r="G2015" i="1"/>
  <c r="C2016" i="1"/>
  <c r="D2016" i="1"/>
  <c r="E2016" i="1"/>
  <c r="F2016" i="1"/>
  <c r="G2016" i="1"/>
  <c r="C2007" i="1"/>
  <c r="D2007" i="1"/>
  <c r="E2007" i="1"/>
  <c r="F2007" i="1"/>
  <c r="G2007" i="1"/>
  <c r="C2008" i="1"/>
  <c r="D2008" i="1"/>
  <c r="E2008" i="1"/>
  <c r="F2008" i="1"/>
  <c r="G2008" i="1"/>
  <c r="G543" i="3"/>
  <c r="G544" i="3"/>
  <c r="G545" i="3"/>
  <c r="G546" i="3"/>
  <c r="G547" i="3"/>
  <c r="G548" i="3"/>
  <c r="G549" i="3"/>
  <c r="G550" i="3"/>
  <c r="G551" i="3"/>
  <c r="G552" i="3"/>
  <c r="C2005" i="1"/>
  <c r="D2005" i="1"/>
  <c r="E2005" i="1"/>
  <c r="F2005" i="1"/>
  <c r="G2005" i="1"/>
  <c r="C2006" i="1"/>
  <c r="D2006" i="1"/>
  <c r="E2006" i="1"/>
  <c r="F2006" i="1"/>
  <c r="G2006" i="1"/>
  <c r="G542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C1999" i="1"/>
  <c r="D1999" i="1"/>
  <c r="E1999" i="1"/>
  <c r="F1999" i="1"/>
  <c r="G1999" i="1"/>
  <c r="C2000" i="1"/>
  <c r="D2000" i="1"/>
  <c r="E2000" i="1"/>
  <c r="F2000" i="1"/>
  <c r="G2000" i="1"/>
  <c r="C2001" i="1"/>
  <c r="D2001" i="1"/>
  <c r="E2001" i="1"/>
  <c r="F2001" i="1"/>
  <c r="G2001" i="1"/>
  <c r="C2002" i="1"/>
  <c r="D2002" i="1"/>
  <c r="E2002" i="1"/>
  <c r="F2002" i="1"/>
  <c r="G2002" i="1"/>
  <c r="C2003" i="1"/>
  <c r="D2003" i="1"/>
  <c r="E2003" i="1"/>
  <c r="F2003" i="1"/>
  <c r="G2003" i="1"/>
  <c r="C2004" i="1"/>
  <c r="D2004" i="1"/>
  <c r="E2004" i="1"/>
  <c r="F2004" i="1"/>
  <c r="G2004" i="1"/>
  <c r="G1998" i="1"/>
  <c r="F1998" i="1"/>
  <c r="E1998" i="1"/>
  <c r="D1998" i="1"/>
  <c r="C1998" i="1"/>
  <c r="G1997" i="1"/>
  <c r="F1997" i="1"/>
  <c r="E1997" i="1"/>
  <c r="D1997" i="1"/>
  <c r="C1997" i="1"/>
  <c r="G523" i="3"/>
  <c r="G524" i="3"/>
  <c r="G525" i="3"/>
  <c r="E261" i="1"/>
  <c r="C1989" i="1"/>
  <c r="D1989" i="1"/>
  <c r="E1989" i="1"/>
  <c r="F1989" i="1"/>
  <c r="G1989" i="1"/>
  <c r="C1990" i="1"/>
  <c r="D1990" i="1"/>
  <c r="E1990" i="1"/>
  <c r="F1990" i="1"/>
  <c r="G1990" i="1"/>
  <c r="C1991" i="1"/>
  <c r="D1991" i="1"/>
  <c r="E1991" i="1"/>
  <c r="F1991" i="1"/>
  <c r="G1991" i="1"/>
  <c r="C1992" i="1"/>
  <c r="D1992" i="1"/>
  <c r="E1992" i="1"/>
  <c r="F1992" i="1"/>
  <c r="G1992" i="1"/>
  <c r="C1993" i="1"/>
  <c r="D1993" i="1"/>
  <c r="E1993" i="1"/>
  <c r="F1993" i="1"/>
  <c r="G1993" i="1"/>
  <c r="C1994" i="1"/>
  <c r="D1994" i="1"/>
  <c r="E1994" i="1"/>
  <c r="F1994" i="1"/>
  <c r="G1994" i="1"/>
  <c r="C1995" i="1"/>
  <c r="D1995" i="1"/>
  <c r="E1995" i="1"/>
  <c r="F1995" i="1"/>
  <c r="G1995" i="1"/>
  <c r="C1996" i="1"/>
  <c r="D1996" i="1"/>
  <c r="E1996" i="1"/>
  <c r="F1996" i="1"/>
  <c r="G1996" i="1"/>
  <c r="G521" i="3"/>
  <c r="G522" i="3"/>
  <c r="G520" i="3"/>
  <c r="G519" i="3"/>
  <c r="C1988" i="1"/>
  <c r="D1988" i="1"/>
  <c r="E1988" i="1"/>
  <c r="F1988" i="1"/>
  <c r="G1988" i="1"/>
  <c r="G517" i="3"/>
  <c r="G518" i="3"/>
  <c r="BF1980" i="1"/>
  <c r="BF1981" i="1"/>
  <c r="BF1982" i="1"/>
  <c r="C1985" i="1"/>
  <c r="D1985" i="1"/>
  <c r="E1985" i="1"/>
  <c r="F1985" i="1"/>
  <c r="G1985" i="1"/>
  <c r="C1986" i="1"/>
  <c r="D1986" i="1"/>
  <c r="E1986" i="1"/>
  <c r="F1986" i="1"/>
  <c r="G1986" i="1"/>
  <c r="C1987" i="1"/>
  <c r="D1987" i="1"/>
  <c r="E1987" i="1"/>
  <c r="F1987" i="1"/>
  <c r="G1987" i="1"/>
  <c r="C1980" i="1"/>
  <c r="D1980" i="1"/>
  <c r="E1980" i="1"/>
  <c r="F1980" i="1"/>
  <c r="G1980" i="1"/>
  <c r="C1981" i="1"/>
  <c r="D1981" i="1"/>
  <c r="E1981" i="1"/>
  <c r="F1981" i="1"/>
  <c r="G1981" i="1"/>
  <c r="C1982" i="1"/>
  <c r="D1982" i="1"/>
  <c r="E1982" i="1"/>
  <c r="F1982" i="1"/>
  <c r="G1982" i="1"/>
  <c r="C1983" i="1"/>
  <c r="D1983" i="1"/>
  <c r="E1983" i="1"/>
  <c r="F1983" i="1"/>
  <c r="G1983" i="1"/>
  <c r="C1984" i="1"/>
  <c r="D1984" i="1"/>
  <c r="E1984" i="1"/>
  <c r="F1984" i="1"/>
  <c r="G1984" i="1"/>
  <c r="C1979" i="1"/>
  <c r="D1979" i="1"/>
  <c r="E1979" i="1"/>
  <c r="F1979" i="1"/>
  <c r="G1979" i="1"/>
  <c r="G516" i="3"/>
  <c r="BF1978" i="1"/>
  <c r="BF1979" i="1"/>
  <c r="C1978" i="1"/>
  <c r="D1978" i="1"/>
  <c r="E1978" i="1"/>
  <c r="F1978" i="1"/>
  <c r="G1978" i="1"/>
  <c r="G510" i="3"/>
  <c r="G511" i="3"/>
  <c r="G512" i="3"/>
  <c r="G513" i="3"/>
  <c r="G514" i="3"/>
  <c r="G515" i="3"/>
  <c r="G509" i="3"/>
  <c r="BF1971" i="1"/>
  <c r="BF1972" i="1"/>
  <c r="BF1973" i="1"/>
  <c r="BF1974" i="1"/>
  <c r="BF1975" i="1"/>
  <c r="BF1976" i="1"/>
  <c r="BF1977" i="1"/>
  <c r="C1976" i="1"/>
  <c r="D1976" i="1"/>
  <c r="E1976" i="1"/>
  <c r="F1976" i="1"/>
  <c r="G1976" i="1"/>
  <c r="C1977" i="1"/>
  <c r="D1977" i="1"/>
  <c r="E1977" i="1"/>
  <c r="F1977" i="1"/>
  <c r="G1977" i="1"/>
  <c r="C1972" i="1"/>
  <c r="D1972" i="1"/>
  <c r="E1972" i="1"/>
  <c r="F1972" i="1"/>
  <c r="G1972" i="1"/>
  <c r="C1973" i="1"/>
  <c r="D1973" i="1"/>
  <c r="E1973" i="1"/>
  <c r="F1973" i="1"/>
  <c r="G1973" i="1"/>
  <c r="C1974" i="1"/>
  <c r="D1974" i="1"/>
  <c r="E1974" i="1"/>
  <c r="F1974" i="1"/>
  <c r="G1974" i="1"/>
  <c r="C1975" i="1"/>
  <c r="D1975" i="1"/>
  <c r="E1975" i="1"/>
  <c r="F1975" i="1"/>
  <c r="G1975" i="1"/>
  <c r="C1971" i="1"/>
  <c r="D1971" i="1"/>
  <c r="E1971" i="1"/>
  <c r="F1971" i="1"/>
  <c r="G1971" i="1"/>
  <c r="G507" i="3"/>
  <c r="G508" i="3"/>
  <c r="Q1970" i="1"/>
  <c r="Q1969" i="1"/>
  <c r="Q1968" i="1"/>
  <c r="BF1968" i="1"/>
  <c r="BF1969" i="1"/>
  <c r="BF1970" i="1"/>
  <c r="C1969" i="1"/>
  <c r="D1969" i="1"/>
  <c r="E1969" i="1"/>
  <c r="F1969" i="1"/>
  <c r="G1969" i="1"/>
  <c r="C1970" i="1"/>
  <c r="D1970" i="1"/>
  <c r="E1970" i="1"/>
  <c r="F1970" i="1"/>
  <c r="G1970" i="1"/>
  <c r="C1968" i="1"/>
  <c r="D1968" i="1"/>
  <c r="E1968" i="1"/>
  <c r="F1968" i="1"/>
  <c r="G1968" i="1"/>
  <c r="G505" i="3"/>
  <c r="G506" i="3"/>
  <c r="BF1964" i="1"/>
  <c r="BF1965" i="1"/>
  <c r="BF1966" i="1"/>
  <c r="BF1967" i="1"/>
  <c r="C1965" i="1"/>
  <c r="D1965" i="1"/>
  <c r="E1965" i="1"/>
  <c r="F1965" i="1"/>
  <c r="G1965" i="1"/>
  <c r="C1966" i="1"/>
  <c r="D1966" i="1"/>
  <c r="E1966" i="1"/>
  <c r="F1966" i="1"/>
  <c r="G1966" i="1"/>
  <c r="C1967" i="1"/>
  <c r="D1967" i="1"/>
  <c r="E1967" i="1"/>
  <c r="F1967" i="1"/>
  <c r="G1967" i="1"/>
  <c r="C1964" i="1"/>
  <c r="D1964" i="1"/>
  <c r="E1964" i="1"/>
  <c r="F1964" i="1"/>
  <c r="G1964" i="1"/>
  <c r="G501" i="3"/>
  <c r="G502" i="3"/>
  <c r="G503" i="3"/>
  <c r="G504" i="3"/>
  <c r="AH1962" i="1"/>
  <c r="BF1962" i="1"/>
  <c r="BF1963" i="1"/>
  <c r="AH1963" i="1"/>
  <c r="C1963" i="1"/>
  <c r="D1963" i="1"/>
  <c r="E1963" i="1"/>
  <c r="F1963" i="1"/>
  <c r="G1963" i="1"/>
  <c r="C1962" i="1"/>
  <c r="D1962" i="1"/>
  <c r="E1962" i="1"/>
  <c r="F1962" i="1"/>
  <c r="G1962" i="1"/>
  <c r="G493" i="3"/>
  <c r="G494" i="3"/>
  <c r="G495" i="3"/>
  <c r="G496" i="3"/>
  <c r="G497" i="3"/>
  <c r="G498" i="3"/>
  <c r="G499" i="3"/>
  <c r="G500" i="3"/>
  <c r="G492" i="3"/>
  <c r="BF1955" i="1"/>
  <c r="BF1956" i="1"/>
  <c r="BF1957" i="1"/>
  <c r="BF1958" i="1"/>
  <c r="BF1959" i="1"/>
  <c r="BF1960" i="1"/>
  <c r="BF1961" i="1"/>
  <c r="C1961" i="1"/>
  <c r="D1961" i="1"/>
  <c r="E1961" i="1"/>
  <c r="F1961" i="1"/>
  <c r="G1961" i="1"/>
  <c r="G490" i="3"/>
  <c r="G491" i="3"/>
  <c r="AH1960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28" i="1"/>
  <c r="C1960" i="1"/>
  <c r="D1960" i="1"/>
  <c r="E1960" i="1"/>
  <c r="F1960" i="1"/>
  <c r="C1959" i="1"/>
  <c r="D1959" i="1"/>
  <c r="E1959" i="1"/>
  <c r="F1959" i="1"/>
  <c r="G485" i="3"/>
  <c r="G486" i="3"/>
  <c r="G487" i="3"/>
  <c r="G488" i="3"/>
  <c r="G489" i="3"/>
  <c r="C1958" i="1"/>
  <c r="D1958" i="1"/>
  <c r="E1958" i="1"/>
  <c r="F1958" i="1"/>
  <c r="C1957" i="1"/>
  <c r="D1957" i="1"/>
  <c r="E1957" i="1"/>
  <c r="F1957" i="1"/>
  <c r="G477" i="3"/>
  <c r="G478" i="3"/>
  <c r="G479" i="3"/>
  <c r="G480" i="3"/>
  <c r="G481" i="3"/>
  <c r="G482" i="3"/>
  <c r="G483" i="3"/>
  <c r="G484" i="3"/>
  <c r="BF1913" i="1"/>
  <c r="BF1914" i="1"/>
  <c r="BF1915" i="1"/>
  <c r="BF1916" i="1"/>
  <c r="BF1917" i="1"/>
  <c r="BF1918" i="1"/>
  <c r="BF1919" i="1"/>
  <c r="BF1920" i="1"/>
  <c r="BF1921" i="1"/>
  <c r="BF1922" i="1"/>
  <c r="BF1923" i="1"/>
  <c r="BF1924" i="1"/>
  <c r="BF1925" i="1"/>
  <c r="BF1926" i="1"/>
  <c r="BF1927" i="1"/>
  <c r="BF1928" i="1"/>
  <c r="BF1929" i="1"/>
  <c r="BF1930" i="1"/>
  <c r="BF1931" i="1"/>
  <c r="BF1932" i="1"/>
  <c r="BF1933" i="1"/>
  <c r="BF1934" i="1"/>
  <c r="BF1935" i="1"/>
  <c r="BF1936" i="1"/>
  <c r="BF1937" i="1"/>
  <c r="BF1938" i="1"/>
  <c r="BF1939" i="1"/>
  <c r="BF1940" i="1"/>
  <c r="BF1941" i="1"/>
  <c r="BF1942" i="1"/>
  <c r="BF1943" i="1"/>
  <c r="BF1944" i="1"/>
  <c r="BF1945" i="1"/>
  <c r="BF1946" i="1"/>
  <c r="BF1947" i="1"/>
  <c r="BF1948" i="1"/>
  <c r="BF1949" i="1"/>
  <c r="BF1950" i="1"/>
  <c r="BF1951" i="1"/>
  <c r="BF1952" i="1"/>
  <c r="BF1953" i="1"/>
  <c r="BF1954" i="1"/>
  <c r="C1934" i="1"/>
  <c r="D1934" i="1"/>
  <c r="E1934" i="1"/>
  <c r="F1934" i="1"/>
  <c r="C1912" i="1"/>
  <c r="D1912" i="1"/>
  <c r="E1912" i="1"/>
  <c r="F1912" i="1"/>
  <c r="G1912" i="1"/>
  <c r="C1913" i="1"/>
  <c r="D1913" i="1"/>
  <c r="E1913" i="1"/>
  <c r="F1913" i="1"/>
  <c r="G1913" i="1"/>
  <c r="C1914" i="1"/>
  <c r="D1914" i="1"/>
  <c r="E1914" i="1"/>
  <c r="F1914" i="1"/>
  <c r="G1914" i="1"/>
  <c r="C1915" i="1"/>
  <c r="D1915" i="1"/>
  <c r="E1915" i="1"/>
  <c r="F1915" i="1"/>
  <c r="G1915" i="1"/>
  <c r="C1916" i="1"/>
  <c r="D1916" i="1"/>
  <c r="E1916" i="1"/>
  <c r="F1916" i="1"/>
  <c r="G1916" i="1"/>
  <c r="C1917" i="1"/>
  <c r="D1917" i="1"/>
  <c r="E1917" i="1"/>
  <c r="F1917" i="1"/>
  <c r="G1917" i="1"/>
  <c r="C1918" i="1"/>
  <c r="D1918" i="1"/>
  <c r="E1918" i="1"/>
  <c r="F1918" i="1"/>
  <c r="G1918" i="1"/>
  <c r="C1919" i="1"/>
  <c r="D1919" i="1"/>
  <c r="E1919" i="1"/>
  <c r="F1919" i="1"/>
  <c r="G1919" i="1"/>
  <c r="C1920" i="1"/>
  <c r="D1920" i="1"/>
  <c r="E1920" i="1"/>
  <c r="F1920" i="1"/>
  <c r="G1920" i="1"/>
  <c r="C1921" i="1"/>
  <c r="D1921" i="1"/>
  <c r="E1921" i="1"/>
  <c r="F1921" i="1"/>
  <c r="G1921" i="1"/>
  <c r="C1922" i="1"/>
  <c r="D1922" i="1"/>
  <c r="E1922" i="1"/>
  <c r="F1922" i="1"/>
  <c r="G1922" i="1"/>
  <c r="C1923" i="1"/>
  <c r="D1923" i="1"/>
  <c r="E1923" i="1"/>
  <c r="F1923" i="1"/>
  <c r="G1923" i="1"/>
  <c r="C1924" i="1"/>
  <c r="D1924" i="1"/>
  <c r="E1924" i="1"/>
  <c r="F1924" i="1"/>
  <c r="G1924" i="1"/>
  <c r="C1925" i="1"/>
  <c r="D1925" i="1"/>
  <c r="E1925" i="1"/>
  <c r="F1925" i="1"/>
  <c r="G1925" i="1"/>
  <c r="C1926" i="1"/>
  <c r="D1926" i="1"/>
  <c r="E1926" i="1"/>
  <c r="F1926" i="1"/>
  <c r="G1926" i="1"/>
  <c r="C1927" i="1"/>
  <c r="D1927" i="1"/>
  <c r="E1927" i="1"/>
  <c r="F1927" i="1"/>
  <c r="G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G475" i="3"/>
  <c r="G476" i="3"/>
  <c r="BF1912" i="1"/>
  <c r="G474" i="3"/>
  <c r="BF1908" i="1"/>
  <c r="BF1909" i="1"/>
  <c r="BF1910" i="1"/>
  <c r="BF1911" i="1"/>
  <c r="C1908" i="1"/>
  <c r="D1908" i="1"/>
  <c r="E1908" i="1"/>
  <c r="F1908" i="1"/>
  <c r="G1908" i="1"/>
  <c r="C1909" i="1"/>
  <c r="D1909" i="1"/>
  <c r="E1909" i="1"/>
  <c r="F1909" i="1"/>
  <c r="G1909" i="1"/>
  <c r="C1910" i="1"/>
  <c r="D1910" i="1"/>
  <c r="E1910" i="1"/>
  <c r="F1910" i="1"/>
  <c r="G1910" i="1"/>
  <c r="C1911" i="1"/>
  <c r="D1911" i="1"/>
  <c r="E1911" i="1"/>
  <c r="F1911" i="1"/>
  <c r="G1911" i="1"/>
  <c r="G470" i="3"/>
  <c r="G471" i="3"/>
  <c r="G472" i="3"/>
  <c r="G473" i="3"/>
  <c r="G468" i="3"/>
  <c r="G469" i="3"/>
  <c r="BF1902" i="1"/>
  <c r="BF1903" i="1"/>
  <c r="BF1904" i="1"/>
  <c r="BF1905" i="1"/>
  <c r="BF1906" i="1"/>
  <c r="BF1907" i="1"/>
  <c r="C1902" i="1"/>
  <c r="D1902" i="1"/>
  <c r="E1902" i="1"/>
  <c r="F1902" i="1"/>
  <c r="G1902" i="1"/>
  <c r="C1903" i="1"/>
  <c r="D1903" i="1"/>
  <c r="E1903" i="1"/>
  <c r="F1903" i="1"/>
  <c r="G1903" i="1"/>
  <c r="C1904" i="1"/>
  <c r="D1904" i="1"/>
  <c r="E1904" i="1"/>
  <c r="F1904" i="1"/>
  <c r="G1904" i="1"/>
  <c r="C1905" i="1"/>
  <c r="D1905" i="1"/>
  <c r="E1905" i="1"/>
  <c r="F1905" i="1"/>
  <c r="G1905" i="1"/>
  <c r="C1906" i="1"/>
  <c r="D1906" i="1"/>
  <c r="E1906" i="1"/>
  <c r="F1906" i="1"/>
  <c r="G1906" i="1"/>
  <c r="C1907" i="1"/>
  <c r="D1907" i="1"/>
  <c r="E1907" i="1"/>
  <c r="F1907" i="1"/>
  <c r="G1907" i="1"/>
  <c r="BF1900" i="1"/>
  <c r="BF1901" i="1"/>
  <c r="C1901" i="1"/>
  <c r="D1901" i="1"/>
  <c r="E1901" i="1"/>
  <c r="F1901" i="1"/>
  <c r="G1901" i="1"/>
  <c r="C1900" i="1"/>
  <c r="D1900" i="1"/>
  <c r="E1900" i="1"/>
  <c r="F1900" i="1"/>
  <c r="G1900" i="1"/>
  <c r="G467" i="3"/>
  <c r="BF1899" i="1"/>
  <c r="C1898" i="1"/>
  <c r="D1898" i="1"/>
  <c r="E1898" i="1"/>
  <c r="F1898" i="1"/>
  <c r="G1898" i="1"/>
  <c r="C1899" i="1"/>
  <c r="D1899" i="1"/>
  <c r="E1899" i="1"/>
  <c r="F1899" i="1"/>
  <c r="G1899" i="1"/>
  <c r="G465" i="3"/>
  <c r="G466" i="3"/>
  <c r="BF1893" i="1"/>
  <c r="BF1894" i="1"/>
  <c r="BF1895" i="1"/>
  <c r="BF1896" i="1"/>
  <c r="BF1897" i="1"/>
  <c r="BF1898" i="1"/>
  <c r="G1893" i="1"/>
  <c r="G1894" i="1"/>
  <c r="G1895" i="1"/>
  <c r="G1896" i="1"/>
  <c r="G1897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G464" i="3"/>
  <c r="BF1884" i="1"/>
  <c r="BF1885" i="1"/>
  <c r="BF1886" i="1"/>
  <c r="BF1887" i="1"/>
  <c r="BF1888" i="1"/>
  <c r="BF1889" i="1"/>
  <c r="BF1890" i="1"/>
  <c r="BF1891" i="1"/>
  <c r="BF1892" i="1"/>
  <c r="C1884" i="1"/>
  <c r="D1884" i="1"/>
  <c r="E1884" i="1"/>
  <c r="F1884" i="1"/>
  <c r="G1884" i="1"/>
  <c r="C1885" i="1"/>
  <c r="D1885" i="1"/>
  <c r="E1885" i="1"/>
  <c r="F1885" i="1"/>
  <c r="G1885" i="1"/>
  <c r="C1886" i="1"/>
  <c r="D1886" i="1"/>
  <c r="E1886" i="1"/>
  <c r="F1886" i="1"/>
  <c r="G1886" i="1"/>
  <c r="C1887" i="1"/>
  <c r="D1887" i="1"/>
  <c r="E1887" i="1"/>
  <c r="F1887" i="1"/>
  <c r="G1887" i="1"/>
  <c r="C1888" i="1"/>
  <c r="D1888" i="1"/>
  <c r="E1888" i="1"/>
  <c r="F1888" i="1"/>
  <c r="G1888" i="1"/>
  <c r="C1889" i="1"/>
  <c r="D1889" i="1"/>
  <c r="E1889" i="1"/>
  <c r="F1889" i="1"/>
  <c r="G1889" i="1"/>
  <c r="C1890" i="1"/>
  <c r="D1890" i="1"/>
  <c r="E1890" i="1"/>
  <c r="F1890" i="1"/>
  <c r="G1890" i="1"/>
  <c r="C1891" i="1"/>
  <c r="D1891" i="1"/>
  <c r="E1891" i="1"/>
  <c r="F1891" i="1"/>
  <c r="G1891" i="1"/>
  <c r="C1892" i="1"/>
  <c r="D1892" i="1"/>
  <c r="E1892" i="1"/>
  <c r="F1892" i="1"/>
  <c r="G1892" i="1"/>
  <c r="G463" i="3"/>
  <c r="BF1863" i="1"/>
  <c r="BF1864" i="1"/>
  <c r="BF1865" i="1"/>
  <c r="BF1866" i="1"/>
  <c r="BF1867" i="1"/>
  <c r="BF1868" i="1"/>
  <c r="BF1869" i="1"/>
  <c r="BF1870" i="1"/>
  <c r="BF1871" i="1"/>
  <c r="BF1872" i="1"/>
  <c r="BF1873" i="1"/>
  <c r="BF1874" i="1"/>
  <c r="BF1875" i="1"/>
  <c r="BF1876" i="1"/>
  <c r="BF1877" i="1"/>
  <c r="BF1878" i="1"/>
  <c r="BF1879" i="1"/>
  <c r="BF1880" i="1"/>
  <c r="BF1881" i="1"/>
  <c r="BF1882" i="1"/>
  <c r="BF1883" i="1"/>
  <c r="G452" i="3"/>
  <c r="G453" i="3"/>
  <c r="G454" i="3"/>
  <c r="G455" i="3"/>
  <c r="G456" i="3"/>
  <c r="G457" i="3"/>
  <c r="G458" i="3"/>
  <c r="G459" i="3"/>
  <c r="G460" i="3"/>
  <c r="G461" i="3"/>
  <c r="G462" i="3"/>
  <c r="G451" i="3"/>
  <c r="C1863" i="1"/>
  <c r="D1863" i="1"/>
  <c r="E1863" i="1"/>
  <c r="F1863" i="1"/>
  <c r="G1863" i="1"/>
  <c r="C1864" i="1"/>
  <c r="D1864" i="1"/>
  <c r="E1864" i="1"/>
  <c r="F1864" i="1"/>
  <c r="G1864" i="1"/>
  <c r="C1865" i="1"/>
  <c r="D1865" i="1"/>
  <c r="E1865" i="1"/>
  <c r="F1865" i="1"/>
  <c r="G1865" i="1"/>
  <c r="C1866" i="1"/>
  <c r="D1866" i="1"/>
  <c r="E1866" i="1"/>
  <c r="F1866" i="1"/>
  <c r="G1866" i="1"/>
  <c r="C1867" i="1"/>
  <c r="D1867" i="1"/>
  <c r="E1867" i="1"/>
  <c r="F1867" i="1"/>
  <c r="G1867" i="1"/>
  <c r="C1868" i="1"/>
  <c r="D1868" i="1"/>
  <c r="E1868" i="1"/>
  <c r="F1868" i="1"/>
  <c r="G1868" i="1"/>
  <c r="C1869" i="1"/>
  <c r="D1869" i="1"/>
  <c r="E1869" i="1"/>
  <c r="F1869" i="1"/>
  <c r="G1869" i="1"/>
  <c r="C1870" i="1"/>
  <c r="D1870" i="1"/>
  <c r="E1870" i="1"/>
  <c r="F1870" i="1"/>
  <c r="G1870" i="1"/>
  <c r="C1871" i="1"/>
  <c r="D1871" i="1"/>
  <c r="E1871" i="1"/>
  <c r="F1871" i="1"/>
  <c r="G1871" i="1"/>
  <c r="C1872" i="1"/>
  <c r="D1872" i="1"/>
  <c r="E1872" i="1"/>
  <c r="F1872" i="1"/>
  <c r="G1872" i="1"/>
  <c r="C1873" i="1"/>
  <c r="D1873" i="1"/>
  <c r="E1873" i="1"/>
  <c r="F1873" i="1"/>
  <c r="G1873" i="1"/>
  <c r="C1874" i="1"/>
  <c r="D1874" i="1"/>
  <c r="E1874" i="1"/>
  <c r="F1874" i="1"/>
  <c r="G1874" i="1"/>
  <c r="C1875" i="1"/>
  <c r="D1875" i="1"/>
  <c r="E1875" i="1"/>
  <c r="F1875" i="1"/>
  <c r="G1875" i="1"/>
  <c r="C1876" i="1"/>
  <c r="D1876" i="1"/>
  <c r="E1876" i="1"/>
  <c r="F1876" i="1"/>
  <c r="G1876" i="1"/>
  <c r="C1877" i="1"/>
  <c r="D1877" i="1"/>
  <c r="E1877" i="1"/>
  <c r="F1877" i="1"/>
  <c r="G1877" i="1"/>
  <c r="C1878" i="1"/>
  <c r="D1878" i="1"/>
  <c r="E1878" i="1"/>
  <c r="F1878" i="1"/>
  <c r="G1878" i="1"/>
  <c r="C1879" i="1"/>
  <c r="D1879" i="1"/>
  <c r="E1879" i="1"/>
  <c r="F1879" i="1"/>
  <c r="G1879" i="1"/>
  <c r="C1880" i="1"/>
  <c r="D1880" i="1"/>
  <c r="E1880" i="1"/>
  <c r="F1880" i="1"/>
  <c r="G1880" i="1"/>
  <c r="C1881" i="1"/>
  <c r="D1881" i="1"/>
  <c r="E1881" i="1"/>
  <c r="F1881" i="1"/>
  <c r="G1881" i="1"/>
  <c r="C1882" i="1"/>
  <c r="D1882" i="1"/>
  <c r="E1882" i="1"/>
  <c r="F1882" i="1"/>
  <c r="G1882" i="1"/>
  <c r="C1883" i="1"/>
  <c r="D1883" i="1"/>
  <c r="E1883" i="1"/>
  <c r="F1883" i="1"/>
  <c r="G1883" i="1"/>
  <c r="C1862" i="1"/>
  <c r="D1862" i="1"/>
  <c r="E1862" i="1"/>
  <c r="F1862" i="1"/>
  <c r="G1862" i="1"/>
  <c r="G450" i="3"/>
  <c r="BF1856" i="1"/>
  <c r="BF1857" i="1"/>
  <c r="BF1858" i="1"/>
  <c r="BF1859" i="1"/>
  <c r="BF1860" i="1"/>
  <c r="BF1861" i="1"/>
  <c r="BF1862" i="1"/>
  <c r="C1857" i="1"/>
  <c r="D1857" i="1"/>
  <c r="E1857" i="1"/>
  <c r="F1857" i="1"/>
  <c r="G1857" i="1"/>
  <c r="C1858" i="1"/>
  <c r="D1858" i="1"/>
  <c r="E1858" i="1"/>
  <c r="F1858" i="1"/>
  <c r="G1858" i="1"/>
  <c r="C1859" i="1"/>
  <c r="D1859" i="1"/>
  <c r="E1859" i="1"/>
  <c r="F1859" i="1"/>
  <c r="G1859" i="1"/>
  <c r="C1860" i="1"/>
  <c r="D1860" i="1"/>
  <c r="E1860" i="1"/>
  <c r="F1860" i="1"/>
  <c r="G1860" i="1"/>
  <c r="C1861" i="1"/>
  <c r="D1861" i="1"/>
  <c r="E1861" i="1"/>
  <c r="F1861" i="1"/>
  <c r="G1861" i="1"/>
  <c r="C1856" i="1"/>
  <c r="D1856" i="1"/>
  <c r="E1856" i="1"/>
  <c r="F1856" i="1"/>
  <c r="G1856" i="1"/>
  <c r="G446" i="3"/>
  <c r="G447" i="3"/>
  <c r="G448" i="3"/>
  <c r="G449" i="3"/>
  <c r="BF1855" i="1"/>
  <c r="C1855" i="1"/>
  <c r="D1855" i="1"/>
  <c r="E1855" i="1"/>
  <c r="F1855" i="1"/>
  <c r="G1855" i="1"/>
  <c r="BF1826" i="1"/>
  <c r="BF1827" i="1"/>
  <c r="BF1828" i="1"/>
  <c r="BF1829" i="1"/>
  <c r="BF1830" i="1"/>
  <c r="BF1831" i="1"/>
  <c r="BF1832" i="1"/>
  <c r="BF1833" i="1"/>
  <c r="BF1834" i="1"/>
  <c r="BF1835" i="1"/>
  <c r="BF1836" i="1"/>
  <c r="BF1837" i="1"/>
  <c r="BF1838" i="1"/>
  <c r="BF1839" i="1"/>
  <c r="BF1840" i="1"/>
  <c r="BF1841" i="1"/>
  <c r="BF1842" i="1"/>
  <c r="BF1843" i="1"/>
  <c r="BF1844" i="1"/>
  <c r="BF1845" i="1"/>
  <c r="BF1846" i="1"/>
  <c r="BF1847" i="1"/>
  <c r="BF1848" i="1"/>
  <c r="BF1849" i="1"/>
  <c r="BF1850" i="1"/>
  <c r="BF1851" i="1"/>
  <c r="BF1852" i="1"/>
  <c r="BF1853" i="1"/>
  <c r="BF1854" i="1"/>
  <c r="C1826" i="1"/>
  <c r="D1826" i="1"/>
  <c r="E1826" i="1"/>
  <c r="F1826" i="1"/>
  <c r="G1826" i="1"/>
  <c r="C1827" i="1"/>
  <c r="D1827" i="1"/>
  <c r="E1827" i="1"/>
  <c r="F1827" i="1"/>
  <c r="G1827" i="1"/>
  <c r="C1828" i="1"/>
  <c r="D1828" i="1"/>
  <c r="E1828" i="1"/>
  <c r="F1828" i="1"/>
  <c r="G1828" i="1"/>
  <c r="C1829" i="1"/>
  <c r="D1829" i="1"/>
  <c r="E1829" i="1"/>
  <c r="F1829" i="1"/>
  <c r="G1829" i="1"/>
  <c r="C1830" i="1"/>
  <c r="D1830" i="1"/>
  <c r="E1830" i="1"/>
  <c r="F1830" i="1"/>
  <c r="G1830" i="1"/>
  <c r="C1831" i="1"/>
  <c r="D1831" i="1"/>
  <c r="E1831" i="1"/>
  <c r="F1831" i="1"/>
  <c r="G1831" i="1"/>
  <c r="C1832" i="1"/>
  <c r="D1832" i="1"/>
  <c r="E1832" i="1"/>
  <c r="F1832" i="1"/>
  <c r="G1832" i="1"/>
  <c r="C1833" i="1"/>
  <c r="D1833" i="1"/>
  <c r="E1833" i="1"/>
  <c r="F1833" i="1"/>
  <c r="G1833" i="1"/>
  <c r="C1834" i="1"/>
  <c r="D1834" i="1"/>
  <c r="E1834" i="1"/>
  <c r="F1834" i="1"/>
  <c r="G1834" i="1"/>
  <c r="C1835" i="1"/>
  <c r="D1835" i="1"/>
  <c r="E1835" i="1"/>
  <c r="F1835" i="1"/>
  <c r="G1835" i="1"/>
  <c r="C1836" i="1"/>
  <c r="D1836" i="1"/>
  <c r="E1836" i="1"/>
  <c r="F1836" i="1"/>
  <c r="G1836" i="1"/>
  <c r="C1837" i="1"/>
  <c r="D1837" i="1"/>
  <c r="E1837" i="1"/>
  <c r="F1837" i="1"/>
  <c r="G1837" i="1"/>
  <c r="C1838" i="1"/>
  <c r="D1838" i="1"/>
  <c r="E1838" i="1"/>
  <c r="F1838" i="1"/>
  <c r="G1838" i="1"/>
  <c r="C1839" i="1"/>
  <c r="D1839" i="1"/>
  <c r="E1839" i="1"/>
  <c r="F1839" i="1"/>
  <c r="G1839" i="1"/>
  <c r="C1840" i="1"/>
  <c r="D1840" i="1"/>
  <c r="E1840" i="1"/>
  <c r="F1840" i="1"/>
  <c r="G1840" i="1"/>
  <c r="C1841" i="1"/>
  <c r="D1841" i="1"/>
  <c r="E1841" i="1"/>
  <c r="F1841" i="1"/>
  <c r="G1841" i="1"/>
  <c r="C1842" i="1"/>
  <c r="D1842" i="1"/>
  <c r="E1842" i="1"/>
  <c r="F1842" i="1"/>
  <c r="G1842" i="1"/>
  <c r="C1843" i="1"/>
  <c r="D1843" i="1"/>
  <c r="E1843" i="1"/>
  <c r="F1843" i="1"/>
  <c r="G1843" i="1"/>
  <c r="C1844" i="1"/>
  <c r="D1844" i="1"/>
  <c r="E1844" i="1"/>
  <c r="F1844" i="1"/>
  <c r="G1844" i="1"/>
  <c r="C1845" i="1"/>
  <c r="D1845" i="1"/>
  <c r="E1845" i="1"/>
  <c r="F1845" i="1"/>
  <c r="G1845" i="1"/>
  <c r="C1846" i="1"/>
  <c r="D1846" i="1"/>
  <c r="E1846" i="1"/>
  <c r="F1846" i="1"/>
  <c r="G1846" i="1"/>
  <c r="C1847" i="1"/>
  <c r="D1847" i="1"/>
  <c r="E1847" i="1"/>
  <c r="F1847" i="1"/>
  <c r="G1847" i="1"/>
  <c r="C1848" i="1"/>
  <c r="D1848" i="1"/>
  <c r="E1848" i="1"/>
  <c r="F1848" i="1"/>
  <c r="G1848" i="1"/>
  <c r="C1849" i="1"/>
  <c r="D1849" i="1"/>
  <c r="E1849" i="1"/>
  <c r="F1849" i="1"/>
  <c r="G1849" i="1"/>
  <c r="C1850" i="1"/>
  <c r="D1850" i="1"/>
  <c r="E1850" i="1"/>
  <c r="F1850" i="1"/>
  <c r="G1850" i="1"/>
  <c r="C1851" i="1"/>
  <c r="D1851" i="1"/>
  <c r="E1851" i="1"/>
  <c r="F1851" i="1"/>
  <c r="G1851" i="1"/>
  <c r="C1852" i="1"/>
  <c r="D1852" i="1"/>
  <c r="E1852" i="1"/>
  <c r="F1852" i="1"/>
  <c r="G1852" i="1"/>
  <c r="C1853" i="1"/>
  <c r="D1853" i="1"/>
  <c r="E1853" i="1"/>
  <c r="F1853" i="1"/>
  <c r="G1853" i="1"/>
  <c r="C1854" i="1"/>
  <c r="D1854" i="1"/>
  <c r="E1854" i="1"/>
  <c r="F1854" i="1"/>
  <c r="G1854" i="1"/>
  <c r="C1825" i="1"/>
  <c r="D1825" i="1"/>
  <c r="E1825" i="1"/>
  <c r="F1825" i="1"/>
  <c r="G1825" i="1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29" i="3"/>
  <c r="G430" i="3"/>
  <c r="G431" i="3"/>
  <c r="BF1821" i="1"/>
  <c r="BF1822" i="1"/>
  <c r="BF1823" i="1"/>
  <c r="BF1824" i="1"/>
  <c r="BF1825" i="1"/>
  <c r="C1822" i="1"/>
  <c r="D1822" i="1"/>
  <c r="E1822" i="1"/>
  <c r="F1822" i="1"/>
  <c r="G1822" i="1"/>
  <c r="C1823" i="1"/>
  <c r="D1823" i="1"/>
  <c r="E1823" i="1"/>
  <c r="F1823" i="1"/>
  <c r="G1823" i="1"/>
  <c r="C1824" i="1"/>
  <c r="D1824" i="1"/>
  <c r="E1824" i="1"/>
  <c r="F1824" i="1"/>
  <c r="G1824" i="1"/>
  <c r="C1821" i="1"/>
  <c r="D1821" i="1"/>
  <c r="E1821" i="1"/>
  <c r="F1821" i="1"/>
  <c r="G1821" i="1"/>
  <c r="G427" i="3"/>
  <c r="G428" i="3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BF1735" i="1"/>
  <c r="BF1736" i="1"/>
  <c r="BF1737" i="1"/>
  <c r="BF1738" i="1"/>
  <c r="BF1739" i="1"/>
  <c r="BF1740" i="1"/>
  <c r="BF1741" i="1"/>
  <c r="BF1742" i="1"/>
  <c r="BF1743" i="1"/>
  <c r="BF1744" i="1"/>
  <c r="BF1745" i="1"/>
  <c r="BF1746" i="1"/>
  <c r="BF1747" i="1"/>
  <c r="BF1748" i="1"/>
  <c r="BF1749" i="1"/>
  <c r="BF1750" i="1"/>
  <c r="BF1751" i="1"/>
  <c r="BF1752" i="1"/>
  <c r="BF1753" i="1"/>
  <c r="BF1754" i="1"/>
  <c r="BF1755" i="1"/>
  <c r="BF1756" i="1"/>
  <c r="BF1757" i="1"/>
  <c r="BF1758" i="1"/>
  <c r="BF1759" i="1"/>
  <c r="BF1760" i="1"/>
  <c r="BF1761" i="1"/>
  <c r="BF1762" i="1"/>
  <c r="BF1763" i="1"/>
  <c r="BF1764" i="1"/>
  <c r="BF1765" i="1"/>
  <c r="BF1766" i="1"/>
  <c r="BF1767" i="1"/>
  <c r="BF1768" i="1"/>
  <c r="BF1769" i="1"/>
  <c r="BF1770" i="1"/>
  <c r="BF1771" i="1"/>
  <c r="BF1772" i="1"/>
  <c r="BF1773" i="1"/>
  <c r="BF1774" i="1"/>
  <c r="BF1775" i="1"/>
  <c r="BF1776" i="1"/>
  <c r="BF1777" i="1"/>
  <c r="BF1778" i="1"/>
  <c r="BF1779" i="1"/>
  <c r="BF1780" i="1"/>
  <c r="BF1781" i="1"/>
  <c r="BF1782" i="1"/>
  <c r="BF1783" i="1"/>
  <c r="BF1784" i="1"/>
  <c r="BF1785" i="1"/>
  <c r="BF1786" i="1"/>
  <c r="BF1787" i="1"/>
  <c r="BF1788" i="1"/>
  <c r="BF1789" i="1"/>
  <c r="BF1790" i="1"/>
  <c r="BF1791" i="1"/>
  <c r="BF1792" i="1"/>
  <c r="BF1793" i="1"/>
  <c r="BF1794" i="1"/>
  <c r="BF1795" i="1"/>
  <c r="BF1796" i="1"/>
  <c r="BF1797" i="1"/>
  <c r="BF1798" i="1"/>
  <c r="BF1799" i="1"/>
  <c r="BF1800" i="1"/>
  <c r="BF1801" i="1"/>
  <c r="BF1802" i="1"/>
  <c r="BF1803" i="1"/>
  <c r="BF1804" i="1"/>
  <c r="BF1805" i="1"/>
  <c r="BF1806" i="1"/>
  <c r="BF1807" i="1"/>
  <c r="BF1808" i="1"/>
  <c r="BF1809" i="1"/>
  <c r="BF1810" i="1"/>
  <c r="BF1811" i="1"/>
  <c r="BF1812" i="1"/>
  <c r="BF1813" i="1"/>
  <c r="BF1814" i="1"/>
  <c r="BF1815" i="1"/>
  <c r="BF1816" i="1"/>
  <c r="BF1817" i="1"/>
  <c r="BF1818" i="1"/>
  <c r="BF1819" i="1"/>
  <c r="BF1820" i="1"/>
  <c r="C1759" i="1"/>
  <c r="D1759" i="1"/>
  <c r="E1759" i="1"/>
  <c r="F1759" i="1"/>
  <c r="G1759" i="1"/>
  <c r="C1760" i="1"/>
  <c r="D1760" i="1"/>
  <c r="E1760" i="1"/>
  <c r="F1760" i="1"/>
  <c r="G1760" i="1"/>
  <c r="C1761" i="1"/>
  <c r="D1761" i="1"/>
  <c r="E1761" i="1"/>
  <c r="F1761" i="1"/>
  <c r="G1761" i="1"/>
  <c r="C1762" i="1"/>
  <c r="D1762" i="1"/>
  <c r="E1762" i="1"/>
  <c r="F1762" i="1"/>
  <c r="G1762" i="1"/>
  <c r="C1763" i="1"/>
  <c r="D1763" i="1"/>
  <c r="E1763" i="1"/>
  <c r="F1763" i="1"/>
  <c r="G1763" i="1"/>
  <c r="C1764" i="1"/>
  <c r="D1764" i="1"/>
  <c r="E1764" i="1"/>
  <c r="F1764" i="1"/>
  <c r="G1764" i="1"/>
  <c r="C1765" i="1"/>
  <c r="D1765" i="1"/>
  <c r="E1765" i="1"/>
  <c r="F1765" i="1"/>
  <c r="G1765" i="1"/>
  <c r="C1766" i="1"/>
  <c r="D1766" i="1"/>
  <c r="E1766" i="1"/>
  <c r="F1766" i="1"/>
  <c r="G1766" i="1"/>
  <c r="C1767" i="1"/>
  <c r="D1767" i="1"/>
  <c r="E1767" i="1"/>
  <c r="F1767" i="1"/>
  <c r="G1767" i="1"/>
  <c r="C1768" i="1"/>
  <c r="D1768" i="1"/>
  <c r="E1768" i="1"/>
  <c r="F1768" i="1"/>
  <c r="G1768" i="1"/>
  <c r="C1769" i="1"/>
  <c r="D1769" i="1"/>
  <c r="E1769" i="1"/>
  <c r="F1769" i="1"/>
  <c r="G1769" i="1"/>
  <c r="C1770" i="1"/>
  <c r="D1770" i="1"/>
  <c r="E1770" i="1"/>
  <c r="F1770" i="1"/>
  <c r="G1770" i="1"/>
  <c r="C1771" i="1"/>
  <c r="D1771" i="1"/>
  <c r="E1771" i="1"/>
  <c r="F1771" i="1"/>
  <c r="G1771" i="1"/>
  <c r="C1772" i="1"/>
  <c r="D1772" i="1"/>
  <c r="E1772" i="1"/>
  <c r="F1772" i="1"/>
  <c r="G1772" i="1"/>
  <c r="C1773" i="1"/>
  <c r="D1773" i="1"/>
  <c r="E1773" i="1"/>
  <c r="F1773" i="1"/>
  <c r="G1773" i="1"/>
  <c r="C1774" i="1"/>
  <c r="D1774" i="1"/>
  <c r="E1774" i="1"/>
  <c r="F1774" i="1"/>
  <c r="G1774" i="1"/>
  <c r="C1775" i="1"/>
  <c r="D1775" i="1"/>
  <c r="E1775" i="1"/>
  <c r="F1775" i="1"/>
  <c r="G1775" i="1"/>
  <c r="C1776" i="1"/>
  <c r="D1776" i="1"/>
  <c r="E1776" i="1"/>
  <c r="F1776" i="1"/>
  <c r="G1776" i="1"/>
  <c r="C1777" i="1"/>
  <c r="D1777" i="1"/>
  <c r="E1777" i="1"/>
  <c r="F1777" i="1"/>
  <c r="G1777" i="1"/>
  <c r="C1778" i="1"/>
  <c r="D1778" i="1"/>
  <c r="E1778" i="1"/>
  <c r="F1778" i="1"/>
  <c r="G1778" i="1"/>
  <c r="C1779" i="1"/>
  <c r="D1779" i="1"/>
  <c r="E1779" i="1"/>
  <c r="F1779" i="1"/>
  <c r="G1779" i="1"/>
  <c r="C1780" i="1"/>
  <c r="D1780" i="1"/>
  <c r="E1780" i="1"/>
  <c r="F1780" i="1"/>
  <c r="G1780" i="1"/>
  <c r="C1781" i="1"/>
  <c r="D1781" i="1"/>
  <c r="E1781" i="1"/>
  <c r="F1781" i="1"/>
  <c r="G1781" i="1"/>
  <c r="C1782" i="1"/>
  <c r="D1782" i="1"/>
  <c r="E1782" i="1"/>
  <c r="F1782" i="1"/>
  <c r="G1782" i="1"/>
  <c r="C1783" i="1"/>
  <c r="D1783" i="1"/>
  <c r="E1783" i="1"/>
  <c r="F1783" i="1"/>
  <c r="G1783" i="1"/>
  <c r="C1784" i="1"/>
  <c r="D1784" i="1"/>
  <c r="E1784" i="1"/>
  <c r="F1784" i="1"/>
  <c r="G1784" i="1"/>
  <c r="C1785" i="1"/>
  <c r="D1785" i="1"/>
  <c r="E1785" i="1"/>
  <c r="F1785" i="1"/>
  <c r="G1785" i="1"/>
  <c r="C1786" i="1"/>
  <c r="D1786" i="1"/>
  <c r="E1786" i="1"/>
  <c r="F1786" i="1"/>
  <c r="G1786" i="1"/>
  <c r="C1787" i="1"/>
  <c r="D1787" i="1"/>
  <c r="E1787" i="1"/>
  <c r="F1787" i="1"/>
  <c r="G1787" i="1"/>
  <c r="C1788" i="1"/>
  <c r="D1788" i="1"/>
  <c r="E1788" i="1"/>
  <c r="F1788" i="1"/>
  <c r="G1788" i="1"/>
  <c r="C1789" i="1"/>
  <c r="D1789" i="1"/>
  <c r="E1789" i="1"/>
  <c r="F1789" i="1"/>
  <c r="G1789" i="1"/>
  <c r="C1790" i="1"/>
  <c r="D1790" i="1"/>
  <c r="E1790" i="1"/>
  <c r="F1790" i="1"/>
  <c r="G1790" i="1"/>
  <c r="C1791" i="1"/>
  <c r="D1791" i="1"/>
  <c r="E1791" i="1"/>
  <c r="F1791" i="1"/>
  <c r="G1791" i="1"/>
  <c r="C1792" i="1"/>
  <c r="D1792" i="1"/>
  <c r="E1792" i="1"/>
  <c r="F1792" i="1"/>
  <c r="G1792" i="1"/>
  <c r="C1793" i="1"/>
  <c r="D1793" i="1"/>
  <c r="E1793" i="1"/>
  <c r="F1793" i="1"/>
  <c r="G1793" i="1"/>
  <c r="C1794" i="1"/>
  <c r="D1794" i="1"/>
  <c r="E1794" i="1"/>
  <c r="F1794" i="1"/>
  <c r="G1794" i="1"/>
  <c r="C1795" i="1"/>
  <c r="D1795" i="1"/>
  <c r="E1795" i="1"/>
  <c r="F1795" i="1"/>
  <c r="G1795" i="1"/>
  <c r="C1796" i="1"/>
  <c r="D1796" i="1"/>
  <c r="E1796" i="1"/>
  <c r="F1796" i="1"/>
  <c r="G1796" i="1"/>
  <c r="C1797" i="1"/>
  <c r="D1797" i="1"/>
  <c r="E1797" i="1"/>
  <c r="F1797" i="1"/>
  <c r="G1797" i="1"/>
  <c r="C1798" i="1"/>
  <c r="D1798" i="1"/>
  <c r="E1798" i="1"/>
  <c r="F1798" i="1"/>
  <c r="G1798" i="1"/>
  <c r="C1799" i="1"/>
  <c r="D1799" i="1"/>
  <c r="E1799" i="1"/>
  <c r="F1799" i="1"/>
  <c r="G1799" i="1"/>
  <c r="C1800" i="1"/>
  <c r="D1800" i="1"/>
  <c r="E1800" i="1"/>
  <c r="F1800" i="1"/>
  <c r="G1800" i="1"/>
  <c r="C1801" i="1"/>
  <c r="D1801" i="1"/>
  <c r="E1801" i="1"/>
  <c r="F1801" i="1"/>
  <c r="G1801" i="1"/>
  <c r="C1802" i="1"/>
  <c r="D1802" i="1"/>
  <c r="E1802" i="1"/>
  <c r="F1802" i="1"/>
  <c r="G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736" i="1"/>
  <c r="D1736" i="1"/>
  <c r="E1736" i="1"/>
  <c r="F1736" i="1"/>
  <c r="G1736" i="1"/>
  <c r="C1737" i="1"/>
  <c r="D1737" i="1"/>
  <c r="E1737" i="1"/>
  <c r="F1737" i="1"/>
  <c r="G1737" i="1"/>
  <c r="C1738" i="1"/>
  <c r="D1738" i="1"/>
  <c r="E1738" i="1"/>
  <c r="F1738" i="1"/>
  <c r="G1738" i="1"/>
  <c r="C1739" i="1"/>
  <c r="D1739" i="1"/>
  <c r="E1739" i="1"/>
  <c r="F1739" i="1"/>
  <c r="G1739" i="1"/>
  <c r="C1740" i="1"/>
  <c r="D1740" i="1"/>
  <c r="E1740" i="1"/>
  <c r="F1740" i="1"/>
  <c r="G1740" i="1"/>
  <c r="C1741" i="1"/>
  <c r="D1741" i="1"/>
  <c r="E1741" i="1"/>
  <c r="F1741" i="1"/>
  <c r="G1741" i="1"/>
  <c r="C1742" i="1"/>
  <c r="D1742" i="1"/>
  <c r="E1742" i="1"/>
  <c r="F1742" i="1"/>
  <c r="G1742" i="1"/>
  <c r="C1743" i="1"/>
  <c r="D1743" i="1"/>
  <c r="E1743" i="1"/>
  <c r="F1743" i="1"/>
  <c r="G1743" i="1"/>
  <c r="C1744" i="1"/>
  <c r="D1744" i="1"/>
  <c r="E1744" i="1"/>
  <c r="F1744" i="1"/>
  <c r="G1744" i="1"/>
  <c r="C1745" i="1"/>
  <c r="D1745" i="1"/>
  <c r="E1745" i="1"/>
  <c r="F1745" i="1"/>
  <c r="G1745" i="1"/>
  <c r="C1746" i="1"/>
  <c r="D1746" i="1"/>
  <c r="E1746" i="1"/>
  <c r="F1746" i="1"/>
  <c r="G1746" i="1"/>
  <c r="C1747" i="1"/>
  <c r="D1747" i="1"/>
  <c r="E1747" i="1"/>
  <c r="F1747" i="1"/>
  <c r="G1747" i="1"/>
  <c r="C1748" i="1"/>
  <c r="D1748" i="1"/>
  <c r="E1748" i="1"/>
  <c r="F1748" i="1"/>
  <c r="G1748" i="1"/>
  <c r="C1749" i="1"/>
  <c r="D1749" i="1"/>
  <c r="E1749" i="1"/>
  <c r="F1749" i="1"/>
  <c r="G1749" i="1"/>
  <c r="C1750" i="1"/>
  <c r="D1750" i="1"/>
  <c r="E1750" i="1"/>
  <c r="F1750" i="1"/>
  <c r="G1750" i="1"/>
  <c r="C1751" i="1"/>
  <c r="D1751" i="1"/>
  <c r="E1751" i="1"/>
  <c r="F1751" i="1"/>
  <c r="G1751" i="1"/>
  <c r="C1752" i="1"/>
  <c r="D1752" i="1"/>
  <c r="E1752" i="1"/>
  <c r="F1752" i="1"/>
  <c r="G1752" i="1"/>
  <c r="C1753" i="1"/>
  <c r="D1753" i="1"/>
  <c r="E1753" i="1"/>
  <c r="F1753" i="1"/>
  <c r="G1753" i="1"/>
  <c r="C1754" i="1"/>
  <c r="D1754" i="1"/>
  <c r="E1754" i="1"/>
  <c r="F1754" i="1"/>
  <c r="G1754" i="1"/>
  <c r="C1755" i="1"/>
  <c r="D1755" i="1"/>
  <c r="E1755" i="1"/>
  <c r="F1755" i="1"/>
  <c r="G1755" i="1"/>
  <c r="C1756" i="1"/>
  <c r="D1756" i="1"/>
  <c r="E1756" i="1"/>
  <c r="F1756" i="1"/>
  <c r="G1756" i="1"/>
  <c r="C1757" i="1"/>
  <c r="D1757" i="1"/>
  <c r="E1757" i="1"/>
  <c r="F1757" i="1"/>
  <c r="G1757" i="1"/>
  <c r="C1758" i="1"/>
  <c r="D1758" i="1"/>
  <c r="E1758" i="1"/>
  <c r="F1758" i="1"/>
  <c r="G1758" i="1"/>
  <c r="C1735" i="1"/>
  <c r="D1735" i="1"/>
  <c r="E1735" i="1"/>
  <c r="F1735" i="1"/>
  <c r="G1735" i="1"/>
  <c r="G425" i="3"/>
  <c r="G426" i="3"/>
  <c r="BF1726" i="1"/>
  <c r="BF1727" i="1"/>
  <c r="BF1728" i="1"/>
  <c r="BF1729" i="1"/>
  <c r="BF1730" i="1"/>
  <c r="BF1731" i="1"/>
  <c r="BF1732" i="1"/>
  <c r="BF1733" i="1"/>
  <c r="BF1734" i="1"/>
  <c r="C1726" i="1"/>
  <c r="D1726" i="1"/>
  <c r="E1726" i="1"/>
  <c r="F1726" i="1"/>
  <c r="G1726" i="1"/>
  <c r="C1727" i="1"/>
  <c r="D1727" i="1"/>
  <c r="E1727" i="1"/>
  <c r="F1727" i="1"/>
  <c r="G1727" i="1"/>
  <c r="C1728" i="1"/>
  <c r="D1728" i="1"/>
  <c r="E1728" i="1"/>
  <c r="F1728" i="1"/>
  <c r="G1728" i="1"/>
  <c r="C1729" i="1"/>
  <c r="D1729" i="1"/>
  <c r="E1729" i="1"/>
  <c r="F1729" i="1"/>
  <c r="G1729" i="1"/>
  <c r="C1730" i="1"/>
  <c r="D1730" i="1"/>
  <c r="E1730" i="1"/>
  <c r="F1730" i="1"/>
  <c r="G1730" i="1"/>
  <c r="C1731" i="1"/>
  <c r="D1731" i="1"/>
  <c r="E1731" i="1"/>
  <c r="F1731" i="1"/>
  <c r="G1731" i="1"/>
  <c r="C1732" i="1"/>
  <c r="D1732" i="1"/>
  <c r="E1732" i="1"/>
  <c r="F1732" i="1"/>
  <c r="G1732" i="1"/>
  <c r="C1733" i="1"/>
  <c r="D1733" i="1"/>
  <c r="E1733" i="1"/>
  <c r="F1733" i="1"/>
  <c r="G1733" i="1"/>
  <c r="C1734" i="1"/>
  <c r="D1734" i="1"/>
  <c r="E1734" i="1"/>
  <c r="F1734" i="1"/>
  <c r="G1734" i="1"/>
  <c r="G418" i="3"/>
  <c r="G419" i="3"/>
  <c r="G420" i="3"/>
  <c r="G421" i="3"/>
  <c r="G422" i="3"/>
  <c r="G423" i="3"/>
  <c r="G424" i="3"/>
  <c r="BF1723" i="1"/>
  <c r="BF1724" i="1"/>
  <c r="BF1725" i="1"/>
  <c r="C1723" i="1"/>
  <c r="D1723" i="1"/>
  <c r="E1723" i="1"/>
  <c r="F1723" i="1"/>
  <c r="G1723" i="1"/>
  <c r="C1724" i="1"/>
  <c r="D1724" i="1"/>
  <c r="E1724" i="1"/>
  <c r="F1724" i="1"/>
  <c r="G1724" i="1"/>
  <c r="C1725" i="1"/>
  <c r="D1725" i="1"/>
  <c r="E1725" i="1"/>
  <c r="F1725" i="1"/>
  <c r="G1725" i="1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BF1695" i="1"/>
  <c r="BF1696" i="1"/>
  <c r="BF1697" i="1"/>
  <c r="BF1698" i="1"/>
  <c r="BF1699" i="1"/>
  <c r="BF1700" i="1"/>
  <c r="BF1701" i="1"/>
  <c r="BF1702" i="1"/>
  <c r="BF1703" i="1"/>
  <c r="BF1704" i="1"/>
  <c r="BF1705" i="1"/>
  <c r="BF1706" i="1"/>
  <c r="BF1707" i="1"/>
  <c r="BF1708" i="1"/>
  <c r="BF1709" i="1"/>
  <c r="BF1710" i="1"/>
  <c r="BF1711" i="1"/>
  <c r="BF1712" i="1"/>
  <c r="BF1713" i="1"/>
  <c r="BF1714" i="1"/>
  <c r="BF1715" i="1"/>
  <c r="BF1716" i="1"/>
  <c r="BF1717" i="1"/>
  <c r="BF1718" i="1"/>
  <c r="BF1719" i="1"/>
  <c r="BF1720" i="1"/>
  <c r="BF1721" i="1"/>
  <c r="BF1722" i="1"/>
  <c r="C1695" i="1"/>
  <c r="D1695" i="1"/>
  <c r="E1695" i="1"/>
  <c r="F1695" i="1"/>
  <c r="G1695" i="1"/>
  <c r="C1696" i="1"/>
  <c r="D1696" i="1"/>
  <c r="E1696" i="1"/>
  <c r="F1696" i="1"/>
  <c r="G1696" i="1"/>
  <c r="C1697" i="1"/>
  <c r="D1697" i="1"/>
  <c r="E1697" i="1"/>
  <c r="F1697" i="1"/>
  <c r="G1697" i="1"/>
  <c r="C1698" i="1"/>
  <c r="D1698" i="1"/>
  <c r="E1698" i="1"/>
  <c r="F1698" i="1"/>
  <c r="G1698" i="1"/>
  <c r="C1699" i="1"/>
  <c r="D1699" i="1"/>
  <c r="E1699" i="1"/>
  <c r="F1699" i="1"/>
  <c r="G1699" i="1"/>
  <c r="C1700" i="1"/>
  <c r="D1700" i="1"/>
  <c r="E1700" i="1"/>
  <c r="F1700" i="1"/>
  <c r="G1700" i="1"/>
  <c r="C1701" i="1"/>
  <c r="D1701" i="1"/>
  <c r="E1701" i="1"/>
  <c r="F1701" i="1"/>
  <c r="G1701" i="1"/>
  <c r="C1702" i="1"/>
  <c r="D1702" i="1"/>
  <c r="E1702" i="1"/>
  <c r="F1702" i="1"/>
  <c r="G1702" i="1"/>
  <c r="C1703" i="1"/>
  <c r="D1703" i="1"/>
  <c r="E1703" i="1"/>
  <c r="F1703" i="1"/>
  <c r="G1703" i="1"/>
  <c r="C1704" i="1"/>
  <c r="D1704" i="1"/>
  <c r="E1704" i="1"/>
  <c r="F1704" i="1"/>
  <c r="G1704" i="1"/>
  <c r="C1705" i="1"/>
  <c r="D1705" i="1"/>
  <c r="E1705" i="1"/>
  <c r="F1705" i="1"/>
  <c r="G1705" i="1"/>
  <c r="C1706" i="1"/>
  <c r="D1706" i="1"/>
  <c r="E1706" i="1"/>
  <c r="F1706" i="1"/>
  <c r="G1706" i="1"/>
  <c r="C1707" i="1"/>
  <c r="D1707" i="1"/>
  <c r="E1707" i="1"/>
  <c r="F1707" i="1"/>
  <c r="G1707" i="1"/>
  <c r="C1708" i="1"/>
  <c r="D1708" i="1"/>
  <c r="E1708" i="1"/>
  <c r="F1708" i="1"/>
  <c r="G1708" i="1"/>
  <c r="C1709" i="1"/>
  <c r="D1709" i="1"/>
  <c r="E1709" i="1"/>
  <c r="F1709" i="1"/>
  <c r="G1709" i="1"/>
  <c r="C1710" i="1"/>
  <c r="D1710" i="1"/>
  <c r="E1710" i="1"/>
  <c r="F1710" i="1"/>
  <c r="G1710" i="1"/>
  <c r="C1711" i="1"/>
  <c r="D1711" i="1"/>
  <c r="E1711" i="1"/>
  <c r="F1711" i="1"/>
  <c r="G1711" i="1"/>
  <c r="C1712" i="1"/>
  <c r="D1712" i="1"/>
  <c r="E1712" i="1"/>
  <c r="F1712" i="1"/>
  <c r="G1712" i="1"/>
  <c r="C1713" i="1"/>
  <c r="D1713" i="1"/>
  <c r="E1713" i="1"/>
  <c r="F1713" i="1"/>
  <c r="G1713" i="1"/>
  <c r="C1714" i="1"/>
  <c r="D1714" i="1"/>
  <c r="E1714" i="1"/>
  <c r="F1714" i="1"/>
  <c r="G1714" i="1"/>
  <c r="C1715" i="1"/>
  <c r="D1715" i="1"/>
  <c r="E1715" i="1"/>
  <c r="F1715" i="1"/>
  <c r="G1715" i="1"/>
  <c r="C1716" i="1"/>
  <c r="D1716" i="1"/>
  <c r="E1716" i="1"/>
  <c r="F1716" i="1"/>
  <c r="G1716" i="1"/>
  <c r="C1717" i="1"/>
  <c r="D1717" i="1"/>
  <c r="E1717" i="1"/>
  <c r="F1717" i="1"/>
  <c r="G1717" i="1"/>
  <c r="C1718" i="1"/>
  <c r="D1718" i="1"/>
  <c r="E1718" i="1"/>
  <c r="F1718" i="1"/>
  <c r="G1718" i="1"/>
  <c r="C1719" i="1"/>
  <c r="D1719" i="1"/>
  <c r="E1719" i="1"/>
  <c r="F1719" i="1"/>
  <c r="G1719" i="1"/>
  <c r="C1720" i="1"/>
  <c r="D1720" i="1"/>
  <c r="E1720" i="1"/>
  <c r="F1720" i="1"/>
  <c r="G1720" i="1"/>
  <c r="C1721" i="1"/>
  <c r="D1721" i="1"/>
  <c r="E1721" i="1"/>
  <c r="F1721" i="1"/>
  <c r="G1721" i="1"/>
  <c r="C1722" i="1"/>
  <c r="D1722" i="1"/>
  <c r="E1722" i="1"/>
  <c r="F1722" i="1"/>
  <c r="G1722" i="1"/>
  <c r="G396" i="3"/>
  <c r="G397" i="3"/>
  <c r="G395" i="3"/>
  <c r="G393" i="3"/>
  <c r="G394" i="3"/>
  <c r="BF1692" i="1"/>
  <c r="BF1693" i="1"/>
  <c r="BF1694" i="1"/>
  <c r="C1692" i="1"/>
  <c r="D1692" i="1"/>
  <c r="E1692" i="1"/>
  <c r="F1692" i="1"/>
  <c r="G1692" i="1"/>
  <c r="C1693" i="1"/>
  <c r="D1693" i="1"/>
  <c r="E1693" i="1"/>
  <c r="F1693" i="1"/>
  <c r="G1693" i="1"/>
  <c r="C1694" i="1"/>
  <c r="D1694" i="1"/>
  <c r="E1694" i="1"/>
  <c r="F1694" i="1"/>
  <c r="G1694" i="1"/>
  <c r="BF1690" i="1"/>
  <c r="BF1691" i="1"/>
  <c r="C1689" i="1"/>
  <c r="D1689" i="1"/>
  <c r="E1689" i="1"/>
  <c r="F1689" i="1"/>
  <c r="G1689" i="1"/>
  <c r="C1690" i="1"/>
  <c r="D1690" i="1"/>
  <c r="E1690" i="1"/>
  <c r="F1690" i="1"/>
  <c r="G1690" i="1"/>
  <c r="C1691" i="1"/>
  <c r="D1691" i="1"/>
  <c r="E1691" i="1"/>
  <c r="F1691" i="1"/>
  <c r="G1691" i="1"/>
  <c r="C1686" i="1"/>
  <c r="D1686" i="1"/>
  <c r="E1686" i="1"/>
  <c r="F1686" i="1"/>
  <c r="G1686" i="1"/>
  <c r="C1687" i="1"/>
  <c r="D1687" i="1"/>
  <c r="E1687" i="1"/>
  <c r="F1687" i="1"/>
  <c r="G1687" i="1"/>
  <c r="C1688" i="1"/>
  <c r="D1688" i="1"/>
  <c r="E1688" i="1"/>
  <c r="F1688" i="1"/>
  <c r="G1688" i="1"/>
  <c r="C1683" i="1"/>
  <c r="D1683" i="1"/>
  <c r="E1683" i="1"/>
  <c r="F1683" i="1"/>
  <c r="G1683" i="1"/>
  <c r="C1684" i="1"/>
  <c r="D1684" i="1"/>
  <c r="E1684" i="1"/>
  <c r="F1684" i="1"/>
  <c r="G1684" i="1"/>
  <c r="C1685" i="1"/>
  <c r="D1685" i="1"/>
  <c r="E1685" i="1"/>
  <c r="F1685" i="1"/>
  <c r="G1685" i="1"/>
  <c r="BF1676" i="1"/>
  <c r="BF1677" i="1"/>
  <c r="BF1678" i="1"/>
  <c r="BF1679" i="1"/>
  <c r="BF1680" i="1"/>
  <c r="BF1681" i="1"/>
  <c r="BF1682" i="1"/>
  <c r="BF1683" i="1"/>
  <c r="BF1684" i="1"/>
  <c r="BF1685" i="1"/>
  <c r="BF1686" i="1"/>
  <c r="BF1687" i="1"/>
  <c r="BF1688" i="1"/>
  <c r="BF1689" i="1"/>
  <c r="C1680" i="1"/>
  <c r="D1680" i="1"/>
  <c r="E1680" i="1"/>
  <c r="F1680" i="1"/>
  <c r="G1680" i="1"/>
  <c r="C1681" i="1"/>
  <c r="D1681" i="1"/>
  <c r="E1681" i="1"/>
  <c r="F1681" i="1"/>
  <c r="G1681" i="1"/>
  <c r="C1682" i="1"/>
  <c r="D1682" i="1"/>
  <c r="E1682" i="1"/>
  <c r="F1682" i="1"/>
  <c r="G1682" i="1"/>
  <c r="C1677" i="1"/>
  <c r="D1677" i="1"/>
  <c r="E1677" i="1"/>
  <c r="F1677" i="1"/>
  <c r="G1677" i="1"/>
  <c r="C1678" i="1"/>
  <c r="D1678" i="1"/>
  <c r="E1678" i="1"/>
  <c r="F1678" i="1"/>
  <c r="G1678" i="1"/>
  <c r="C1679" i="1"/>
  <c r="D1679" i="1"/>
  <c r="E1679" i="1"/>
  <c r="F1679" i="1"/>
  <c r="G1679" i="1"/>
  <c r="G387" i="3"/>
  <c r="G388" i="3"/>
  <c r="G389" i="3"/>
  <c r="G390" i="3"/>
  <c r="G391" i="3"/>
  <c r="G392" i="3"/>
  <c r="C1676" i="1"/>
  <c r="D1676" i="1"/>
  <c r="E1676" i="1"/>
  <c r="F1676" i="1"/>
  <c r="G1676" i="1"/>
  <c r="BF1674" i="1"/>
  <c r="C1675" i="1"/>
  <c r="D1675" i="1"/>
  <c r="E1675" i="1"/>
  <c r="F1675" i="1"/>
  <c r="G1675" i="1"/>
  <c r="C1674" i="1"/>
  <c r="D1674" i="1"/>
  <c r="E1674" i="1"/>
  <c r="F1674" i="1"/>
  <c r="G1674" i="1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56" i="3"/>
  <c r="G355" i="3"/>
  <c r="C1673" i="1"/>
  <c r="D1673" i="1"/>
  <c r="E1673" i="1"/>
  <c r="F1673" i="1"/>
  <c r="G1673" i="1"/>
  <c r="G351" i="3"/>
  <c r="G352" i="3"/>
  <c r="G353" i="3"/>
  <c r="G354" i="3"/>
  <c r="BF1666" i="1"/>
  <c r="BF1667" i="1"/>
  <c r="BF1668" i="1"/>
  <c r="BF1669" i="1"/>
  <c r="BF1670" i="1"/>
  <c r="BF1671" i="1"/>
  <c r="BF1672" i="1"/>
  <c r="BF1673" i="1"/>
  <c r="BF1675" i="1"/>
  <c r="C1672" i="1"/>
  <c r="D1672" i="1"/>
  <c r="E1672" i="1"/>
  <c r="F1672" i="1"/>
  <c r="G1672" i="1"/>
  <c r="G348" i="3"/>
  <c r="G349" i="3"/>
  <c r="G350" i="3"/>
  <c r="C1667" i="1"/>
  <c r="D1667" i="1"/>
  <c r="E1667" i="1"/>
  <c r="F1667" i="1"/>
  <c r="G1667" i="1"/>
  <c r="C1668" i="1"/>
  <c r="D1668" i="1"/>
  <c r="E1668" i="1"/>
  <c r="F1668" i="1"/>
  <c r="G1668" i="1"/>
  <c r="C1669" i="1"/>
  <c r="D1669" i="1"/>
  <c r="E1669" i="1"/>
  <c r="F1669" i="1"/>
  <c r="G1669" i="1"/>
  <c r="C1670" i="1"/>
  <c r="D1670" i="1"/>
  <c r="E1670" i="1"/>
  <c r="F1670" i="1"/>
  <c r="G1670" i="1"/>
  <c r="C1671" i="1"/>
  <c r="D1671" i="1"/>
  <c r="E1671" i="1"/>
  <c r="F1671" i="1"/>
  <c r="G1671" i="1"/>
  <c r="C1666" i="1"/>
  <c r="D1666" i="1"/>
  <c r="E1666" i="1"/>
  <c r="F1666" i="1"/>
  <c r="G1666" i="1"/>
  <c r="G344" i="3"/>
  <c r="G345" i="3"/>
  <c r="G346" i="3"/>
  <c r="G347" i="3"/>
  <c r="BF1664" i="1"/>
  <c r="BF1665" i="1"/>
  <c r="AH1665" i="1"/>
  <c r="AH1664" i="1"/>
  <c r="C1664" i="1"/>
  <c r="D1664" i="1"/>
  <c r="E1664" i="1"/>
  <c r="F1664" i="1"/>
  <c r="G1664" i="1"/>
  <c r="C1665" i="1"/>
  <c r="D1665" i="1"/>
  <c r="E1665" i="1"/>
  <c r="F1665" i="1"/>
  <c r="G1665" i="1"/>
  <c r="G343" i="3"/>
  <c r="BF1660" i="1"/>
  <c r="BF1661" i="1"/>
  <c r="BF1662" i="1"/>
  <c r="BF1663" i="1"/>
  <c r="Q1663" i="1"/>
  <c r="Q1662" i="1"/>
  <c r="Q1661" i="1"/>
  <c r="Q1660" i="1"/>
  <c r="F1663" i="1"/>
  <c r="E1663" i="1"/>
  <c r="D1663" i="1"/>
  <c r="C1663" i="1"/>
  <c r="F1662" i="1"/>
  <c r="E1662" i="1"/>
  <c r="D1662" i="1"/>
  <c r="C1662" i="1"/>
  <c r="F1661" i="1"/>
  <c r="E1661" i="1"/>
  <c r="D1661" i="1"/>
  <c r="C1661" i="1"/>
  <c r="C1660" i="1"/>
  <c r="D1660" i="1"/>
  <c r="E1660" i="1"/>
  <c r="F1660" i="1"/>
  <c r="G1660" i="1"/>
  <c r="G342" i="3"/>
  <c r="G341" i="3"/>
  <c r="BF1652" i="1"/>
  <c r="BF1653" i="1"/>
  <c r="BF1654" i="1"/>
  <c r="BF1655" i="1"/>
  <c r="BF1656" i="1"/>
  <c r="BF1657" i="1"/>
  <c r="BF1658" i="1"/>
  <c r="BF1659" i="1"/>
  <c r="C1652" i="1"/>
  <c r="D1652" i="1"/>
  <c r="E1652" i="1"/>
  <c r="F1652" i="1"/>
  <c r="G1652" i="1"/>
  <c r="C1653" i="1"/>
  <c r="D1653" i="1"/>
  <c r="E1653" i="1"/>
  <c r="F1653" i="1"/>
  <c r="G1653" i="1"/>
  <c r="C1654" i="1"/>
  <c r="D1654" i="1"/>
  <c r="E1654" i="1"/>
  <c r="F1654" i="1"/>
  <c r="G1654" i="1"/>
  <c r="C1655" i="1"/>
  <c r="D1655" i="1"/>
  <c r="E1655" i="1"/>
  <c r="F1655" i="1"/>
  <c r="G1655" i="1"/>
  <c r="C1656" i="1"/>
  <c r="D1656" i="1"/>
  <c r="E1656" i="1"/>
  <c r="F1656" i="1"/>
  <c r="G1656" i="1"/>
  <c r="C1657" i="1"/>
  <c r="D1657" i="1"/>
  <c r="E1657" i="1"/>
  <c r="F1657" i="1"/>
  <c r="G1657" i="1"/>
  <c r="C1658" i="1"/>
  <c r="D1658" i="1"/>
  <c r="E1658" i="1"/>
  <c r="F1658" i="1"/>
  <c r="G1658" i="1"/>
  <c r="C1659" i="1"/>
  <c r="D1659" i="1"/>
  <c r="E1659" i="1"/>
  <c r="F1659" i="1"/>
  <c r="G1659" i="1"/>
  <c r="G1661" i="1"/>
  <c r="G1662" i="1"/>
  <c r="G1663" i="1"/>
  <c r="G338" i="3"/>
  <c r="G339" i="3"/>
  <c r="G340" i="3"/>
  <c r="BF1647" i="1"/>
  <c r="BF1648" i="1"/>
  <c r="BF1649" i="1"/>
  <c r="BF1650" i="1"/>
  <c r="BF1651" i="1"/>
  <c r="AH1651" i="1"/>
  <c r="C1651" i="1"/>
  <c r="D1651" i="1"/>
  <c r="E1651" i="1"/>
  <c r="F1651" i="1"/>
  <c r="G1651" i="1"/>
  <c r="G331" i="3"/>
  <c r="G332" i="3"/>
  <c r="G333" i="3"/>
  <c r="G334" i="3"/>
  <c r="G335" i="3"/>
  <c r="G336" i="3"/>
  <c r="G337" i="3"/>
  <c r="C1648" i="1"/>
  <c r="D1648" i="1"/>
  <c r="E1648" i="1"/>
  <c r="F1648" i="1"/>
  <c r="G1648" i="1"/>
  <c r="C1649" i="1"/>
  <c r="D1649" i="1"/>
  <c r="E1649" i="1"/>
  <c r="F1649" i="1"/>
  <c r="G1649" i="1"/>
  <c r="C1650" i="1"/>
  <c r="D1650" i="1"/>
  <c r="E1650" i="1"/>
  <c r="F1650" i="1"/>
  <c r="G1650" i="1"/>
  <c r="C1647" i="1"/>
  <c r="D1647" i="1"/>
  <c r="E1647" i="1"/>
  <c r="F1647" i="1"/>
  <c r="G1647" i="1"/>
  <c r="G328" i="3"/>
  <c r="G329" i="3"/>
  <c r="G330" i="3"/>
  <c r="BF1557" i="1"/>
  <c r="BF1558" i="1"/>
  <c r="BF1559" i="1"/>
  <c r="BF1560" i="1"/>
  <c r="BF1561" i="1"/>
  <c r="BF1562" i="1"/>
  <c r="BF1563" i="1"/>
  <c r="BF1564" i="1"/>
  <c r="BF1565" i="1"/>
  <c r="BF1566" i="1"/>
  <c r="BF1567" i="1"/>
  <c r="BF1568" i="1"/>
  <c r="BF1569" i="1"/>
  <c r="BF1570" i="1"/>
  <c r="BF1571" i="1"/>
  <c r="BF1572" i="1"/>
  <c r="BF1573" i="1"/>
  <c r="BF1574" i="1"/>
  <c r="BF1575" i="1"/>
  <c r="BF1576" i="1"/>
  <c r="BF1577" i="1"/>
  <c r="BF1578" i="1"/>
  <c r="BF1579" i="1"/>
  <c r="BF1580" i="1"/>
  <c r="BF1581" i="1"/>
  <c r="BF1582" i="1"/>
  <c r="BF1583" i="1"/>
  <c r="BF1584" i="1"/>
  <c r="BF1585" i="1"/>
  <c r="BF1586" i="1"/>
  <c r="BF1587" i="1"/>
  <c r="BF1588" i="1"/>
  <c r="BF1589" i="1"/>
  <c r="BF1590" i="1"/>
  <c r="BF1591" i="1"/>
  <c r="BF1592" i="1"/>
  <c r="BF1593" i="1"/>
  <c r="BF1594" i="1"/>
  <c r="BF1595" i="1"/>
  <c r="BF1596" i="1"/>
  <c r="BF1597" i="1"/>
  <c r="BF1598" i="1"/>
  <c r="BF1599" i="1"/>
  <c r="BF1600" i="1"/>
  <c r="BF1601" i="1"/>
  <c r="BF1602" i="1"/>
  <c r="BF1603" i="1"/>
  <c r="BF1604" i="1"/>
  <c r="BF1605" i="1"/>
  <c r="BF1606" i="1"/>
  <c r="BF1607" i="1"/>
  <c r="BF1608" i="1"/>
  <c r="BF1609" i="1"/>
  <c r="BF1610" i="1"/>
  <c r="BF1611" i="1"/>
  <c r="BF1612" i="1"/>
  <c r="BF1613" i="1"/>
  <c r="BF1614" i="1"/>
  <c r="BF1615" i="1"/>
  <c r="BF1616" i="1"/>
  <c r="BF1617" i="1"/>
  <c r="BF1618" i="1"/>
  <c r="BF1619" i="1"/>
  <c r="BF1620" i="1"/>
  <c r="BF1621" i="1"/>
  <c r="BF1622" i="1"/>
  <c r="BF1623" i="1"/>
  <c r="BF1624" i="1"/>
  <c r="BF1625" i="1"/>
  <c r="BF1626" i="1"/>
  <c r="BF1627" i="1"/>
  <c r="BF1628" i="1"/>
  <c r="BF1629" i="1"/>
  <c r="BF1630" i="1"/>
  <c r="BF1631" i="1"/>
  <c r="BF1632" i="1"/>
  <c r="BF1633" i="1"/>
  <c r="BF1634" i="1"/>
  <c r="BF1635" i="1"/>
  <c r="BF1636" i="1"/>
  <c r="BF1637" i="1"/>
  <c r="BF1638" i="1"/>
  <c r="BF1639" i="1"/>
  <c r="BF1640" i="1"/>
  <c r="BF1641" i="1"/>
  <c r="BF1642" i="1"/>
  <c r="BF1643" i="1"/>
  <c r="BF1644" i="1"/>
  <c r="BF1645" i="1"/>
  <c r="BF1646" i="1"/>
  <c r="C1587" i="1"/>
  <c r="D1587" i="1"/>
  <c r="E1587" i="1"/>
  <c r="F1587" i="1"/>
  <c r="G1587" i="1"/>
  <c r="C1588" i="1"/>
  <c r="D1588" i="1"/>
  <c r="E1588" i="1"/>
  <c r="F1588" i="1"/>
  <c r="G1588" i="1"/>
  <c r="C1589" i="1"/>
  <c r="D1589" i="1"/>
  <c r="E1589" i="1"/>
  <c r="F1589" i="1"/>
  <c r="G1589" i="1"/>
  <c r="C1590" i="1"/>
  <c r="D1590" i="1"/>
  <c r="E1590" i="1"/>
  <c r="F1590" i="1"/>
  <c r="G1590" i="1"/>
  <c r="C1591" i="1"/>
  <c r="D1591" i="1"/>
  <c r="E1591" i="1"/>
  <c r="F1591" i="1"/>
  <c r="G1591" i="1"/>
  <c r="C1592" i="1"/>
  <c r="D1592" i="1"/>
  <c r="E1592" i="1"/>
  <c r="F1592" i="1"/>
  <c r="G1592" i="1"/>
  <c r="C1593" i="1"/>
  <c r="D1593" i="1"/>
  <c r="E1593" i="1"/>
  <c r="F1593" i="1"/>
  <c r="G1593" i="1"/>
  <c r="C1594" i="1"/>
  <c r="D1594" i="1"/>
  <c r="E1594" i="1"/>
  <c r="F1594" i="1"/>
  <c r="G1594" i="1"/>
  <c r="C1595" i="1"/>
  <c r="D1595" i="1"/>
  <c r="E1595" i="1"/>
  <c r="F1595" i="1"/>
  <c r="G1595" i="1"/>
  <c r="C1596" i="1"/>
  <c r="D1596" i="1"/>
  <c r="E1596" i="1"/>
  <c r="F1596" i="1"/>
  <c r="G1596" i="1"/>
  <c r="C1597" i="1"/>
  <c r="D1597" i="1"/>
  <c r="E1597" i="1"/>
  <c r="F1597" i="1"/>
  <c r="G1597" i="1"/>
  <c r="C1598" i="1"/>
  <c r="D1598" i="1"/>
  <c r="E1598" i="1"/>
  <c r="F1598" i="1"/>
  <c r="G1598" i="1"/>
  <c r="C1599" i="1"/>
  <c r="D1599" i="1"/>
  <c r="E1599" i="1"/>
  <c r="F1599" i="1"/>
  <c r="G1599" i="1"/>
  <c r="C1600" i="1"/>
  <c r="D1600" i="1"/>
  <c r="E1600" i="1"/>
  <c r="F1600" i="1"/>
  <c r="G1600" i="1"/>
  <c r="C1601" i="1"/>
  <c r="D1601" i="1"/>
  <c r="E1601" i="1"/>
  <c r="F1601" i="1"/>
  <c r="G1601" i="1"/>
  <c r="C1602" i="1"/>
  <c r="D1602" i="1"/>
  <c r="E1602" i="1"/>
  <c r="F1602" i="1"/>
  <c r="G1602" i="1"/>
  <c r="C1603" i="1"/>
  <c r="D1603" i="1"/>
  <c r="E1603" i="1"/>
  <c r="F1603" i="1"/>
  <c r="G1603" i="1"/>
  <c r="C1604" i="1"/>
  <c r="D1604" i="1"/>
  <c r="E1604" i="1"/>
  <c r="F1604" i="1"/>
  <c r="G1604" i="1"/>
  <c r="C1605" i="1"/>
  <c r="D1605" i="1"/>
  <c r="E1605" i="1"/>
  <c r="F1605" i="1"/>
  <c r="G1605" i="1"/>
  <c r="C1606" i="1"/>
  <c r="D1606" i="1"/>
  <c r="E1606" i="1"/>
  <c r="F1606" i="1"/>
  <c r="G1606" i="1"/>
  <c r="C1607" i="1"/>
  <c r="D1607" i="1"/>
  <c r="E1607" i="1"/>
  <c r="F1607" i="1"/>
  <c r="G1607" i="1"/>
  <c r="C1608" i="1"/>
  <c r="D1608" i="1"/>
  <c r="E1608" i="1"/>
  <c r="F1608" i="1"/>
  <c r="G1608" i="1"/>
  <c r="C1609" i="1"/>
  <c r="D1609" i="1"/>
  <c r="E1609" i="1"/>
  <c r="F1609" i="1"/>
  <c r="G1609" i="1"/>
  <c r="C1610" i="1"/>
  <c r="D1610" i="1"/>
  <c r="E1610" i="1"/>
  <c r="F1610" i="1"/>
  <c r="G1610" i="1"/>
  <c r="C1611" i="1"/>
  <c r="D1611" i="1"/>
  <c r="E1611" i="1"/>
  <c r="F1611" i="1"/>
  <c r="G1611" i="1"/>
  <c r="C1612" i="1"/>
  <c r="D1612" i="1"/>
  <c r="E1612" i="1"/>
  <c r="F1612" i="1"/>
  <c r="G1612" i="1"/>
  <c r="C1613" i="1"/>
  <c r="D1613" i="1"/>
  <c r="E1613" i="1"/>
  <c r="F1613" i="1"/>
  <c r="G1613" i="1"/>
  <c r="C1614" i="1"/>
  <c r="D1614" i="1"/>
  <c r="E1614" i="1"/>
  <c r="F1614" i="1"/>
  <c r="G1614" i="1"/>
  <c r="C1615" i="1"/>
  <c r="D1615" i="1"/>
  <c r="E1615" i="1"/>
  <c r="F1615" i="1"/>
  <c r="G1615" i="1"/>
  <c r="C1616" i="1"/>
  <c r="D1616" i="1"/>
  <c r="E1616" i="1"/>
  <c r="F1616" i="1"/>
  <c r="G1616" i="1"/>
  <c r="C1617" i="1"/>
  <c r="D1617" i="1"/>
  <c r="E1617" i="1"/>
  <c r="F1617" i="1"/>
  <c r="G1617" i="1"/>
  <c r="C1618" i="1"/>
  <c r="D1618" i="1"/>
  <c r="E1618" i="1"/>
  <c r="F1618" i="1"/>
  <c r="G1618" i="1"/>
  <c r="C1619" i="1"/>
  <c r="D1619" i="1"/>
  <c r="E1619" i="1"/>
  <c r="F1619" i="1"/>
  <c r="G1619" i="1"/>
  <c r="C1620" i="1"/>
  <c r="D1620" i="1"/>
  <c r="E1620" i="1"/>
  <c r="F1620" i="1"/>
  <c r="G1620" i="1"/>
  <c r="C1621" i="1"/>
  <c r="D1621" i="1"/>
  <c r="E1621" i="1"/>
  <c r="F1621" i="1"/>
  <c r="G1621" i="1"/>
  <c r="C1622" i="1"/>
  <c r="D1622" i="1"/>
  <c r="E1622" i="1"/>
  <c r="F1622" i="1"/>
  <c r="G1622" i="1"/>
  <c r="C1623" i="1"/>
  <c r="D1623" i="1"/>
  <c r="E1623" i="1"/>
  <c r="F1623" i="1"/>
  <c r="G1623" i="1"/>
  <c r="C1624" i="1"/>
  <c r="D1624" i="1"/>
  <c r="E1624" i="1"/>
  <c r="F1624" i="1"/>
  <c r="G1624" i="1"/>
  <c r="C1625" i="1"/>
  <c r="D1625" i="1"/>
  <c r="E1625" i="1"/>
  <c r="F1625" i="1"/>
  <c r="G1625" i="1"/>
  <c r="C1626" i="1"/>
  <c r="D1626" i="1"/>
  <c r="E1626" i="1"/>
  <c r="F1626" i="1"/>
  <c r="G1626" i="1"/>
  <c r="C1627" i="1"/>
  <c r="D1627" i="1"/>
  <c r="E1627" i="1"/>
  <c r="F1627" i="1"/>
  <c r="G1627" i="1"/>
  <c r="C1628" i="1"/>
  <c r="D1628" i="1"/>
  <c r="E1628" i="1"/>
  <c r="F1628" i="1"/>
  <c r="G1628" i="1"/>
  <c r="C1629" i="1"/>
  <c r="D1629" i="1"/>
  <c r="E1629" i="1"/>
  <c r="F1629" i="1"/>
  <c r="G1629" i="1"/>
  <c r="C1630" i="1"/>
  <c r="D1630" i="1"/>
  <c r="E1630" i="1"/>
  <c r="F1630" i="1"/>
  <c r="G1630" i="1"/>
  <c r="C1631" i="1"/>
  <c r="D1631" i="1"/>
  <c r="E1631" i="1"/>
  <c r="F1631" i="1"/>
  <c r="G1631" i="1"/>
  <c r="C1632" i="1"/>
  <c r="D1632" i="1"/>
  <c r="E1632" i="1"/>
  <c r="F1632" i="1"/>
  <c r="G1632" i="1"/>
  <c r="C1633" i="1"/>
  <c r="D1633" i="1"/>
  <c r="E1633" i="1"/>
  <c r="F1633" i="1"/>
  <c r="G1633" i="1"/>
  <c r="C1634" i="1"/>
  <c r="D1634" i="1"/>
  <c r="E1634" i="1"/>
  <c r="F1634" i="1"/>
  <c r="G1634" i="1"/>
  <c r="C1635" i="1"/>
  <c r="D1635" i="1"/>
  <c r="E1635" i="1"/>
  <c r="F1635" i="1"/>
  <c r="G1635" i="1"/>
  <c r="C1636" i="1"/>
  <c r="D1636" i="1"/>
  <c r="E1636" i="1"/>
  <c r="F1636" i="1"/>
  <c r="G1636" i="1"/>
  <c r="C1637" i="1"/>
  <c r="D1637" i="1"/>
  <c r="E1637" i="1"/>
  <c r="F1637" i="1"/>
  <c r="G1637" i="1"/>
  <c r="C1638" i="1"/>
  <c r="D1638" i="1"/>
  <c r="E1638" i="1"/>
  <c r="F1638" i="1"/>
  <c r="G1638" i="1"/>
  <c r="C1639" i="1"/>
  <c r="D1639" i="1"/>
  <c r="E1639" i="1"/>
  <c r="F1639" i="1"/>
  <c r="G1639" i="1"/>
  <c r="C1640" i="1"/>
  <c r="D1640" i="1"/>
  <c r="E1640" i="1"/>
  <c r="F1640" i="1"/>
  <c r="G1640" i="1"/>
  <c r="C1641" i="1"/>
  <c r="D1641" i="1"/>
  <c r="E1641" i="1"/>
  <c r="F1641" i="1"/>
  <c r="G1641" i="1"/>
  <c r="C1642" i="1"/>
  <c r="D1642" i="1"/>
  <c r="E1642" i="1"/>
  <c r="F1642" i="1"/>
  <c r="G1642" i="1"/>
  <c r="C1643" i="1"/>
  <c r="D1643" i="1"/>
  <c r="E1643" i="1"/>
  <c r="F1643" i="1"/>
  <c r="G1643" i="1"/>
  <c r="C1644" i="1"/>
  <c r="D1644" i="1"/>
  <c r="E1644" i="1"/>
  <c r="F1644" i="1"/>
  <c r="G1644" i="1"/>
  <c r="C1645" i="1"/>
  <c r="D1645" i="1"/>
  <c r="E1645" i="1"/>
  <c r="F1645" i="1"/>
  <c r="G1645" i="1"/>
  <c r="C1646" i="1"/>
  <c r="D1646" i="1"/>
  <c r="E1646" i="1"/>
  <c r="F1646" i="1"/>
  <c r="G1646" i="1"/>
  <c r="C1557" i="1"/>
  <c r="D1557" i="1"/>
  <c r="E1557" i="1"/>
  <c r="F1557" i="1"/>
  <c r="G1557" i="1"/>
  <c r="C1558" i="1"/>
  <c r="D1558" i="1"/>
  <c r="E1558" i="1"/>
  <c r="F1558" i="1"/>
  <c r="G1558" i="1"/>
  <c r="C1559" i="1"/>
  <c r="D1559" i="1"/>
  <c r="E1559" i="1"/>
  <c r="F1559" i="1"/>
  <c r="G1559" i="1"/>
  <c r="C1560" i="1"/>
  <c r="D1560" i="1"/>
  <c r="E1560" i="1"/>
  <c r="F1560" i="1"/>
  <c r="G1560" i="1"/>
  <c r="C1561" i="1"/>
  <c r="D1561" i="1"/>
  <c r="E1561" i="1"/>
  <c r="F1561" i="1"/>
  <c r="G1561" i="1"/>
  <c r="C1562" i="1"/>
  <c r="D1562" i="1"/>
  <c r="E1562" i="1"/>
  <c r="F1562" i="1"/>
  <c r="G1562" i="1"/>
  <c r="C1563" i="1"/>
  <c r="D1563" i="1"/>
  <c r="E1563" i="1"/>
  <c r="F1563" i="1"/>
  <c r="G1563" i="1"/>
  <c r="C1564" i="1"/>
  <c r="D1564" i="1"/>
  <c r="E1564" i="1"/>
  <c r="F1564" i="1"/>
  <c r="G1564" i="1"/>
  <c r="C1565" i="1"/>
  <c r="D1565" i="1"/>
  <c r="E1565" i="1"/>
  <c r="F1565" i="1"/>
  <c r="G1565" i="1"/>
  <c r="C1566" i="1"/>
  <c r="D1566" i="1"/>
  <c r="E1566" i="1"/>
  <c r="F1566" i="1"/>
  <c r="G1566" i="1"/>
  <c r="C1567" i="1"/>
  <c r="D1567" i="1"/>
  <c r="E1567" i="1"/>
  <c r="F1567" i="1"/>
  <c r="G1567" i="1"/>
  <c r="C1568" i="1"/>
  <c r="D1568" i="1"/>
  <c r="E1568" i="1"/>
  <c r="F1568" i="1"/>
  <c r="G1568" i="1"/>
  <c r="C1569" i="1"/>
  <c r="D1569" i="1"/>
  <c r="E1569" i="1"/>
  <c r="F1569" i="1"/>
  <c r="G1569" i="1"/>
  <c r="C1570" i="1"/>
  <c r="D1570" i="1"/>
  <c r="E1570" i="1"/>
  <c r="F1570" i="1"/>
  <c r="G1570" i="1"/>
  <c r="C1571" i="1"/>
  <c r="D1571" i="1"/>
  <c r="E1571" i="1"/>
  <c r="F1571" i="1"/>
  <c r="G1571" i="1"/>
  <c r="C1572" i="1"/>
  <c r="D1572" i="1"/>
  <c r="E1572" i="1"/>
  <c r="F1572" i="1"/>
  <c r="G1572" i="1"/>
  <c r="C1573" i="1"/>
  <c r="D1573" i="1"/>
  <c r="E1573" i="1"/>
  <c r="F1573" i="1"/>
  <c r="G1573" i="1"/>
  <c r="C1574" i="1"/>
  <c r="D1574" i="1"/>
  <c r="E1574" i="1"/>
  <c r="F1574" i="1"/>
  <c r="G1574" i="1"/>
  <c r="C1575" i="1"/>
  <c r="D1575" i="1"/>
  <c r="E1575" i="1"/>
  <c r="F1575" i="1"/>
  <c r="G1575" i="1"/>
  <c r="C1576" i="1"/>
  <c r="D1576" i="1"/>
  <c r="E1576" i="1"/>
  <c r="F1576" i="1"/>
  <c r="G1576" i="1"/>
  <c r="C1577" i="1"/>
  <c r="D1577" i="1"/>
  <c r="E1577" i="1"/>
  <c r="F1577" i="1"/>
  <c r="G1577" i="1"/>
  <c r="C1578" i="1"/>
  <c r="D1578" i="1"/>
  <c r="E1578" i="1"/>
  <c r="F1578" i="1"/>
  <c r="G1578" i="1"/>
  <c r="C1579" i="1"/>
  <c r="D1579" i="1"/>
  <c r="E1579" i="1"/>
  <c r="F1579" i="1"/>
  <c r="G1579" i="1"/>
  <c r="C1580" i="1"/>
  <c r="D1580" i="1"/>
  <c r="E1580" i="1"/>
  <c r="F1580" i="1"/>
  <c r="G1580" i="1"/>
  <c r="C1581" i="1"/>
  <c r="D1581" i="1"/>
  <c r="E1581" i="1"/>
  <c r="F1581" i="1"/>
  <c r="G1581" i="1"/>
  <c r="C1582" i="1"/>
  <c r="D1582" i="1"/>
  <c r="E1582" i="1"/>
  <c r="F1582" i="1"/>
  <c r="G1582" i="1"/>
  <c r="C1583" i="1"/>
  <c r="D1583" i="1"/>
  <c r="E1583" i="1"/>
  <c r="F1583" i="1"/>
  <c r="G1583" i="1"/>
  <c r="C1584" i="1"/>
  <c r="D1584" i="1"/>
  <c r="E1584" i="1"/>
  <c r="F1584" i="1"/>
  <c r="G1584" i="1"/>
  <c r="C1585" i="1"/>
  <c r="D1585" i="1"/>
  <c r="E1585" i="1"/>
  <c r="F1585" i="1"/>
  <c r="G1585" i="1"/>
  <c r="C1586" i="1"/>
  <c r="D1586" i="1"/>
  <c r="E1586" i="1"/>
  <c r="F1586" i="1"/>
  <c r="G1586" i="1"/>
  <c r="BF1353" i="1"/>
  <c r="BF1354" i="1"/>
  <c r="BF1355" i="1"/>
  <c r="BF1356" i="1"/>
  <c r="BF1357" i="1"/>
  <c r="BF1358" i="1"/>
  <c r="BF1359" i="1"/>
  <c r="BF1360" i="1"/>
  <c r="BF1361" i="1"/>
  <c r="BF1362" i="1"/>
  <c r="BF1363" i="1"/>
  <c r="BF1364" i="1"/>
  <c r="BF1365" i="1"/>
  <c r="BF1366" i="1"/>
  <c r="BF1367" i="1"/>
  <c r="BF1368" i="1"/>
  <c r="BF1369" i="1"/>
  <c r="BF1370" i="1"/>
  <c r="BF1371" i="1"/>
  <c r="BF1372" i="1"/>
  <c r="BF1373" i="1"/>
  <c r="BF1374" i="1"/>
  <c r="BF1375" i="1"/>
  <c r="BF1376" i="1"/>
  <c r="BF1377" i="1"/>
  <c r="BF1378" i="1"/>
  <c r="BF1379" i="1"/>
  <c r="BF1380" i="1"/>
  <c r="BF1381" i="1"/>
  <c r="BF1382" i="1"/>
  <c r="BF1383" i="1"/>
  <c r="BF1384" i="1"/>
  <c r="BF1385" i="1"/>
  <c r="BF1386" i="1"/>
  <c r="BF1387" i="1"/>
  <c r="BF1388" i="1"/>
  <c r="BF1389" i="1"/>
  <c r="BF1390" i="1"/>
  <c r="BF1391" i="1"/>
  <c r="BF1392" i="1"/>
  <c r="BF1393" i="1"/>
  <c r="BF1394" i="1"/>
  <c r="BF1395" i="1"/>
  <c r="BF1396" i="1"/>
  <c r="BF1397" i="1"/>
  <c r="BF1398" i="1"/>
  <c r="BF1399" i="1"/>
  <c r="BF1400" i="1"/>
  <c r="BF1401" i="1"/>
  <c r="BF1402" i="1"/>
  <c r="BF1403" i="1"/>
  <c r="BF1404" i="1"/>
  <c r="BF1405" i="1"/>
  <c r="BF1406" i="1"/>
  <c r="BF1407" i="1"/>
  <c r="BF1408" i="1"/>
  <c r="BF1409" i="1"/>
  <c r="BF1410" i="1"/>
  <c r="BF1411" i="1"/>
  <c r="BF1412" i="1"/>
  <c r="BF1413" i="1"/>
  <c r="BF1414" i="1"/>
  <c r="BF1415" i="1"/>
  <c r="BF1416" i="1"/>
  <c r="BF1417" i="1"/>
  <c r="BF1418" i="1"/>
  <c r="BF1419" i="1"/>
  <c r="BF1420" i="1"/>
  <c r="BF1421" i="1"/>
  <c r="BF1422" i="1"/>
  <c r="BF1423" i="1"/>
  <c r="BF1424" i="1"/>
  <c r="BF1425" i="1"/>
  <c r="BF1426" i="1"/>
  <c r="BF1427" i="1"/>
  <c r="BF1428" i="1"/>
  <c r="BF1429" i="1"/>
  <c r="BF1430" i="1"/>
  <c r="BF1431" i="1"/>
  <c r="BF1432" i="1"/>
  <c r="BF1433" i="1"/>
  <c r="BF1434" i="1"/>
  <c r="BF1435" i="1"/>
  <c r="BF1436" i="1"/>
  <c r="BF1437" i="1"/>
  <c r="BF1438" i="1"/>
  <c r="BF1439" i="1"/>
  <c r="BF1440" i="1"/>
  <c r="BF1441" i="1"/>
  <c r="BF1442" i="1"/>
  <c r="BF1443" i="1"/>
  <c r="BF1444" i="1"/>
  <c r="BF1445" i="1"/>
  <c r="BF1446" i="1"/>
  <c r="BF1447" i="1"/>
  <c r="BF1448" i="1"/>
  <c r="BF1449" i="1"/>
  <c r="BF1450" i="1"/>
  <c r="BF1451" i="1"/>
  <c r="BF1452" i="1"/>
  <c r="BF1453" i="1"/>
  <c r="BF1454" i="1"/>
  <c r="BF1455" i="1"/>
  <c r="BF1456" i="1"/>
  <c r="BF1457" i="1"/>
  <c r="BF1458" i="1"/>
  <c r="BF1459" i="1"/>
  <c r="BF1460" i="1"/>
  <c r="BF1461" i="1"/>
  <c r="BF1462" i="1"/>
  <c r="BF1463" i="1"/>
  <c r="BF1464" i="1"/>
  <c r="BF1465" i="1"/>
  <c r="BF1466" i="1"/>
  <c r="BF1467" i="1"/>
  <c r="BF1468" i="1"/>
  <c r="BF1469" i="1"/>
  <c r="BF1470" i="1"/>
  <c r="BF1471" i="1"/>
  <c r="BF1472" i="1"/>
  <c r="BF1473" i="1"/>
  <c r="BF1474" i="1"/>
  <c r="BF1475" i="1"/>
  <c r="BF1476" i="1"/>
  <c r="BF1477" i="1"/>
  <c r="BF1478" i="1"/>
  <c r="BF1479" i="1"/>
  <c r="BF1480" i="1"/>
  <c r="BF1481" i="1"/>
  <c r="BF1482" i="1"/>
  <c r="BF1483" i="1"/>
  <c r="BF1484" i="1"/>
  <c r="BF1485" i="1"/>
  <c r="BF1486" i="1"/>
  <c r="BF1487" i="1"/>
  <c r="BF1488" i="1"/>
  <c r="BF1489" i="1"/>
  <c r="BF1490" i="1"/>
  <c r="BF1491" i="1"/>
  <c r="BF1492" i="1"/>
  <c r="BF1493" i="1"/>
  <c r="BF1494" i="1"/>
  <c r="BF1495" i="1"/>
  <c r="BF1496" i="1"/>
  <c r="BF1497" i="1"/>
  <c r="BF1498" i="1"/>
  <c r="BF1499" i="1"/>
  <c r="BF1500" i="1"/>
  <c r="BF1501" i="1"/>
  <c r="BF1502" i="1"/>
  <c r="BF1503" i="1"/>
  <c r="BF1504" i="1"/>
  <c r="BF1505" i="1"/>
  <c r="BF1506" i="1"/>
  <c r="BF1507" i="1"/>
  <c r="BF1508" i="1"/>
  <c r="BF1509" i="1"/>
  <c r="BF1510" i="1"/>
  <c r="BF1511" i="1"/>
  <c r="BF1512" i="1"/>
  <c r="BF1513" i="1"/>
  <c r="BF1514" i="1"/>
  <c r="BF1515" i="1"/>
  <c r="BF1516" i="1"/>
  <c r="BF1517" i="1"/>
  <c r="BF1518" i="1"/>
  <c r="BF1519" i="1"/>
  <c r="BF1520" i="1"/>
  <c r="BF1521" i="1"/>
  <c r="BF1522" i="1"/>
  <c r="BF1523" i="1"/>
  <c r="BF1524" i="1"/>
  <c r="BF1525" i="1"/>
  <c r="BF1526" i="1"/>
  <c r="BF1527" i="1"/>
  <c r="BF1528" i="1"/>
  <c r="BF1529" i="1"/>
  <c r="BF1530" i="1"/>
  <c r="BF1531" i="1"/>
  <c r="BF1532" i="1"/>
  <c r="BF1533" i="1"/>
  <c r="BF1534" i="1"/>
  <c r="BF1535" i="1"/>
  <c r="BF1536" i="1"/>
  <c r="BF1537" i="1"/>
  <c r="BF1538" i="1"/>
  <c r="BF1539" i="1"/>
  <c r="BF1540" i="1"/>
  <c r="BF1541" i="1"/>
  <c r="BF1542" i="1"/>
  <c r="BF1543" i="1"/>
  <c r="BF1544" i="1"/>
  <c r="BF1545" i="1"/>
  <c r="BF1546" i="1"/>
  <c r="BF1547" i="1"/>
  <c r="BF1548" i="1"/>
  <c r="BF1549" i="1"/>
  <c r="BF1550" i="1"/>
  <c r="BF1551" i="1"/>
  <c r="BF1552" i="1"/>
  <c r="BF1553" i="1"/>
  <c r="BF1554" i="1"/>
  <c r="BF1555" i="1"/>
  <c r="BF1556" i="1"/>
  <c r="C1511" i="1"/>
  <c r="D1511" i="1"/>
  <c r="E1511" i="1"/>
  <c r="F1511" i="1"/>
  <c r="G1511" i="1"/>
  <c r="C1512" i="1"/>
  <c r="D1512" i="1"/>
  <c r="E1512" i="1"/>
  <c r="F1512" i="1"/>
  <c r="G1512" i="1"/>
  <c r="C1513" i="1"/>
  <c r="D1513" i="1"/>
  <c r="E1513" i="1"/>
  <c r="F1513" i="1"/>
  <c r="G1513" i="1"/>
  <c r="C1514" i="1"/>
  <c r="D1514" i="1"/>
  <c r="E1514" i="1"/>
  <c r="F1514" i="1"/>
  <c r="G1514" i="1"/>
  <c r="C1515" i="1"/>
  <c r="D1515" i="1"/>
  <c r="E1515" i="1"/>
  <c r="F1515" i="1"/>
  <c r="G1515" i="1"/>
  <c r="C1516" i="1"/>
  <c r="D1516" i="1"/>
  <c r="E1516" i="1"/>
  <c r="F1516" i="1"/>
  <c r="G1516" i="1"/>
  <c r="C1517" i="1"/>
  <c r="D1517" i="1"/>
  <c r="E1517" i="1"/>
  <c r="F1517" i="1"/>
  <c r="G1517" i="1"/>
  <c r="C1518" i="1"/>
  <c r="D1518" i="1"/>
  <c r="E1518" i="1"/>
  <c r="F1518" i="1"/>
  <c r="G1518" i="1"/>
  <c r="C1519" i="1"/>
  <c r="D1519" i="1"/>
  <c r="E1519" i="1"/>
  <c r="F1519" i="1"/>
  <c r="G1519" i="1"/>
  <c r="C1520" i="1"/>
  <c r="D1520" i="1"/>
  <c r="E1520" i="1"/>
  <c r="F1520" i="1"/>
  <c r="G1520" i="1"/>
  <c r="C1521" i="1"/>
  <c r="D1521" i="1"/>
  <c r="E1521" i="1"/>
  <c r="F1521" i="1"/>
  <c r="G1521" i="1"/>
  <c r="C1522" i="1"/>
  <c r="D1522" i="1"/>
  <c r="E1522" i="1"/>
  <c r="F1522" i="1"/>
  <c r="G1522" i="1"/>
  <c r="C1523" i="1"/>
  <c r="D1523" i="1"/>
  <c r="E1523" i="1"/>
  <c r="F1523" i="1"/>
  <c r="G1523" i="1"/>
  <c r="C1524" i="1"/>
  <c r="D1524" i="1"/>
  <c r="E1524" i="1"/>
  <c r="F1524" i="1"/>
  <c r="G1524" i="1"/>
  <c r="C1525" i="1"/>
  <c r="D1525" i="1"/>
  <c r="E1525" i="1"/>
  <c r="F1525" i="1"/>
  <c r="G1525" i="1"/>
  <c r="C1526" i="1"/>
  <c r="D1526" i="1"/>
  <c r="E1526" i="1"/>
  <c r="F1526" i="1"/>
  <c r="G1526" i="1"/>
  <c r="C1527" i="1"/>
  <c r="D1527" i="1"/>
  <c r="E1527" i="1"/>
  <c r="F1527" i="1"/>
  <c r="G1527" i="1"/>
  <c r="C1528" i="1"/>
  <c r="D1528" i="1"/>
  <c r="E1528" i="1"/>
  <c r="F1528" i="1"/>
  <c r="G1528" i="1"/>
  <c r="C1529" i="1"/>
  <c r="D1529" i="1"/>
  <c r="E1529" i="1"/>
  <c r="F1529" i="1"/>
  <c r="G1529" i="1"/>
  <c r="C1530" i="1"/>
  <c r="D1530" i="1"/>
  <c r="E1530" i="1"/>
  <c r="F1530" i="1"/>
  <c r="G1530" i="1"/>
  <c r="C1531" i="1"/>
  <c r="D1531" i="1"/>
  <c r="E1531" i="1"/>
  <c r="F1531" i="1"/>
  <c r="G1531" i="1"/>
  <c r="C1532" i="1"/>
  <c r="D1532" i="1"/>
  <c r="E1532" i="1"/>
  <c r="F1532" i="1"/>
  <c r="G1532" i="1"/>
  <c r="C1533" i="1"/>
  <c r="D1533" i="1"/>
  <c r="E1533" i="1"/>
  <c r="F1533" i="1"/>
  <c r="G1533" i="1"/>
  <c r="C1534" i="1"/>
  <c r="D1534" i="1"/>
  <c r="E1534" i="1"/>
  <c r="F1534" i="1"/>
  <c r="G1534" i="1"/>
  <c r="C1535" i="1"/>
  <c r="D1535" i="1"/>
  <c r="E1535" i="1"/>
  <c r="F1535" i="1"/>
  <c r="G1535" i="1"/>
  <c r="C1536" i="1"/>
  <c r="D1536" i="1"/>
  <c r="E1536" i="1"/>
  <c r="F1536" i="1"/>
  <c r="G1536" i="1"/>
  <c r="C1537" i="1"/>
  <c r="D1537" i="1"/>
  <c r="E1537" i="1"/>
  <c r="F1537" i="1"/>
  <c r="G1537" i="1"/>
  <c r="C1538" i="1"/>
  <c r="D1538" i="1"/>
  <c r="E1538" i="1"/>
  <c r="F1538" i="1"/>
  <c r="G1538" i="1"/>
  <c r="C1539" i="1"/>
  <c r="D1539" i="1"/>
  <c r="E1539" i="1"/>
  <c r="F1539" i="1"/>
  <c r="G1539" i="1"/>
  <c r="C1540" i="1"/>
  <c r="D1540" i="1"/>
  <c r="E1540" i="1"/>
  <c r="F1540" i="1"/>
  <c r="G1540" i="1"/>
  <c r="C1541" i="1"/>
  <c r="D1541" i="1"/>
  <c r="E1541" i="1"/>
  <c r="F1541" i="1"/>
  <c r="G1541" i="1"/>
  <c r="C1542" i="1"/>
  <c r="D1542" i="1"/>
  <c r="E1542" i="1"/>
  <c r="F1542" i="1"/>
  <c r="G1542" i="1"/>
  <c r="C1543" i="1"/>
  <c r="D1543" i="1"/>
  <c r="E1543" i="1"/>
  <c r="F1543" i="1"/>
  <c r="G1543" i="1"/>
  <c r="C1544" i="1"/>
  <c r="D1544" i="1"/>
  <c r="E1544" i="1"/>
  <c r="F1544" i="1"/>
  <c r="G1544" i="1"/>
  <c r="C1545" i="1"/>
  <c r="D1545" i="1"/>
  <c r="E1545" i="1"/>
  <c r="F1545" i="1"/>
  <c r="G1545" i="1"/>
  <c r="C1546" i="1"/>
  <c r="D1546" i="1"/>
  <c r="E1546" i="1"/>
  <c r="F1546" i="1"/>
  <c r="G1546" i="1"/>
  <c r="C1547" i="1"/>
  <c r="D1547" i="1"/>
  <c r="E1547" i="1"/>
  <c r="F1547" i="1"/>
  <c r="G1547" i="1"/>
  <c r="C1548" i="1"/>
  <c r="D1548" i="1"/>
  <c r="E1548" i="1"/>
  <c r="F1548" i="1"/>
  <c r="G1548" i="1"/>
  <c r="C1549" i="1"/>
  <c r="D1549" i="1"/>
  <c r="E1549" i="1"/>
  <c r="F1549" i="1"/>
  <c r="G1549" i="1"/>
  <c r="C1550" i="1"/>
  <c r="D1550" i="1"/>
  <c r="E1550" i="1"/>
  <c r="F1550" i="1"/>
  <c r="G1550" i="1"/>
  <c r="C1551" i="1"/>
  <c r="D1551" i="1"/>
  <c r="E1551" i="1"/>
  <c r="F1551" i="1"/>
  <c r="G1551" i="1"/>
  <c r="C1552" i="1"/>
  <c r="D1552" i="1"/>
  <c r="E1552" i="1"/>
  <c r="F1552" i="1"/>
  <c r="G1552" i="1"/>
  <c r="C1553" i="1"/>
  <c r="D1553" i="1"/>
  <c r="E1553" i="1"/>
  <c r="F1553" i="1"/>
  <c r="G1553" i="1"/>
  <c r="C1554" i="1"/>
  <c r="D1554" i="1"/>
  <c r="E1554" i="1"/>
  <c r="F1554" i="1"/>
  <c r="G1554" i="1"/>
  <c r="C1555" i="1"/>
  <c r="D1555" i="1"/>
  <c r="E1555" i="1"/>
  <c r="F1555" i="1"/>
  <c r="G1555" i="1"/>
  <c r="C1556" i="1"/>
  <c r="D1556" i="1"/>
  <c r="E1556" i="1"/>
  <c r="F1556" i="1"/>
  <c r="G1556" i="1"/>
  <c r="C1466" i="1"/>
  <c r="D1466" i="1"/>
  <c r="E1466" i="1"/>
  <c r="F1466" i="1"/>
  <c r="G1466" i="1"/>
  <c r="C1467" i="1"/>
  <c r="D1467" i="1"/>
  <c r="E1467" i="1"/>
  <c r="F1467" i="1"/>
  <c r="G1467" i="1"/>
  <c r="C1468" i="1"/>
  <c r="D1468" i="1"/>
  <c r="E1468" i="1"/>
  <c r="F1468" i="1"/>
  <c r="G1468" i="1"/>
  <c r="C1469" i="1"/>
  <c r="D1469" i="1"/>
  <c r="E1469" i="1"/>
  <c r="F1469" i="1"/>
  <c r="G1469" i="1"/>
  <c r="C1470" i="1"/>
  <c r="D1470" i="1"/>
  <c r="E1470" i="1"/>
  <c r="F1470" i="1"/>
  <c r="G1470" i="1"/>
  <c r="C1471" i="1"/>
  <c r="D1471" i="1"/>
  <c r="E1471" i="1"/>
  <c r="F1471" i="1"/>
  <c r="G1471" i="1"/>
  <c r="C1472" i="1"/>
  <c r="D1472" i="1"/>
  <c r="E1472" i="1"/>
  <c r="F1472" i="1"/>
  <c r="G1472" i="1"/>
  <c r="C1473" i="1"/>
  <c r="D1473" i="1"/>
  <c r="E1473" i="1"/>
  <c r="F1473" i="1"/>
  <c r="G1473" i="1"/>
  <c r="C1474" i="1"/>
  <c r="D1474" i="1"/>
  <c r="E1474" i="1"/>
  <c r="F1474" i="1"/>
  <c r="G1474" i="1"/>
  <c r="C1475" i="1"/>
  <c r="D1475" i="1"/>
  <c r="E1475" i="1"/>
  <c r="F1475" i="1"/>
  <c r="G1475" i="1"/>
  <c r="C1476" i="1"/>
  <c r="D1476" i="1"/>
  <c r="E1476" i="1"/>
  <c r="F1476" i="1"/>
  <c r="G1476" i="1"/>
  <c r="C1477" i="1"/>
  <c r="D1477" i="1"/>
  <c r="E1477" i="1"/>
  <c r="F1477" i="1"/>
  <c r="G1477" i="1"/>
  <c r="C1478" i="1"/>
  <c r="D1478" i="1"/>
  <c r="E1478" i="1"/>
  <c r="F1478" i="1"/>
  <c r="G1478" i="1"/>
  <c r="C1479" i="1"/>
  <c r="D1479" i="1"/>
  <c r="E1479" i="1"/>
  <c r="F1479" i="1"/>
  <c r="G1479" i="1"/>
  <c r="C1480" i="1"/>
  <c r="D1480" i="1"/>
  <c r="E1480" i="1"/>
  <c r="F1480" i="1"/>
  <c r="G1480" i="1"/>
  <c r="C1481" i="1"/>
  <c r="D1481" i="1"/>
  <c r="E1481" i="1"/>
  <c r="F1481" i="1"/>
  <c r="G1481" i="1"/>
  <c r="C1482" i="1"/>
  <c r="D1482" i="1"/>
  <c r="E1482" i="1"/>
  <c r="F1482" i="1"/>
  <c r="G1482" i="1"/>
  <c r="C1483" i="1"/>
  <c r="D1483" i="1"/>
  <c r="E1483" i="1"/>
  <c r="F1483" i="1"/>
  <c r="G1483" i="1"/>
  <c r="C1484" i="1"/>
  <c r="D1484" i="1"/>
  <c r="E1484" i="1"/>
  <c r="F1484" i="1"/>
  <c r="G1484" i="1"/>
  <c r="C1485" i="1"/>
  <c r="D1485" i="1"/>
  <c r="E1485" i="1"/>
  <c r="F1485" i="1"/>
  <c r="G1485" i="1"/>
  <c r="C1486" i="1"/>
  <c r="D1486" i="1"/>
  <c r="E1486" i="1"/>
  <c r="F1486" i="1"/>
  <c r="G1486" i="1"/>
  <c r="C1487" i="1"/>
  <c r="D1487" i="1"/>
  <c r="E1487" i="1"/>
  <c r="F1487" i="1"/>
  <c r="G1487" i="1"/>
  <c r="C1488" i="1"/>
  <c r="D1488" i="1"/>
  <c r="E1488" i="1"/>
  <c r="F1488" i="1"/>
  <c r="G1488" i="1"/>
  <c r="C1489" i="1"/>
  <c r="D1489" i="1"/>
  <c r="E1489" i="1"/>
  <c r="F1489" i="1"/>
  <c r="G1489" i="1"/>
  <c r="C1490" i="1"/>
  <c r="D1490" i="1"/>
  <c r="E1490" i="1"/>
  <c r="F1490" i="1"/>
  <c r="G1490" i="1"/>
  <c r="C1491" i="1"/>
  <c r="D1491" i="1"/>
  <c r="E1491" i="1"/>
  <c r="F1491" i="1"/>
  <c r="G1491" i="1"/>
  <c r="C1492" i="1"/>
  <c r="D1492" i="1"/>
  <c r="E1492" i="1"/>
  <c r="F1492" i="1"/>
  <c r="G1492" i="1"/>
  <c r="C1493" i="1"/>
  <c r="D1493" i="1"/>
  <c r="E1493" i="1"/>
  <c r="F1493" i="1"/>
  <c r="G1493" i="1"/>
  <c r="C1494" i="1"/>
  <c r="D1494" i="1"/>
  <c r="E1494" i="1"/>
  <c r="F1494" i="1"/>
  <c r="G1494" i="1"/>
  <c r="C1495" i="1"/>
  <c r="D1495" i="1"/>
  <c r="E1495" i="1"/>
  <c r="F1495" i="1"/>
  <c r="G1495" i="1"/>
  <c r="C1496" i="1"/>
  <c r="D1496" i="1"/>
  <c r="E1496" i="1"/>
  <c r="F1496" i="1"/>
  <c r="G1496" i="1"/>
  <c r="C1497" i="1"/>
  <c r="D1497" i="1"/>
  <c r="E1497" i="1"/>
  <c r="F1497" i="1"/>
  <c r="G1497" i="1"/>
  <c r="C1498" i="1"/>
  <c r="D1498" i="1"/>
  <c r="E1498" i="1"/>
  <c r="F1498" i="1"/>
  <c r="G1498" i="1"/>
  <c r="C1499" i="1"/>
  <c r="D1499" i="1"/>
  <c r="E1499" i="1"/>
  <c r="F1499" i="1"/>
  <c r="G1499" i="1"/>
  <c r="C1500" i="1"/>
  <c r="D1500" i="1"/>
  <c r="E1500" i="1"/>
  <c r="F1500" i="1"/>
  <c r="G1500" i="1"/>
  <c r="C1501" i="1"/>
  <c r="D1501" i="1"/>
  <c r="E1501" i="1"/>
  <c r="F1501" i="1"/>
  <c r="G1501" i="1"/>
  <c r="C1502" i="1"/>
  <c r="D1502" i="1"/>
  <c r="E1502" i="1"/>
  <c r="F1502" i="1"/>
  <c r="G1502" i="1"/>
  <c r="C1503" i="1"/>
  <c r="D1503" i="1"/>
  <c r="E1503" i="1"/>
  <c r="F1503" i="1"/>
  <c r="G1503" i="1"/>
  <c r="C1504" i="1"/>
  <c r="D1504" i="1"/>
  <c r="E1504" i="1"/>
  <c r="F1504" i="1"/>
  <c r="G1504" i="1"/>
  <c r="C1505" i="1"/>
  <c r="D1505" i="1"/>
  <c r="E1505" i="1"/>
  <c r="F1505" i="1"/>
  <c r="G1505" i="1"/>
  <c r="C1506" i="1"/>
  <c r="D1506" i="1"/>
  <c r="E1506" i="1"/>
  <c r="F1506" i="1"/>
  <c r="G1506" i="1"/>
  <c r="C1507" i="1"/>
  <c r="D1507" i="1"/>
  <c r="E1507" i="1"/>
  <c r="F1507" i="1"/>
  <c r="G1507" i="1"/>
  <c r="C1508" i="1"/>
  <c r="D1508" i="1"/>
  <c r="E1508" i="1"/>
  <c r="F1508" i="1"/>
  <c r="G1508" i="1"/>
  <c r="C1509" i="1"/>
  <c r="D1509" i="1"/>
  <c r="E1509" i="1"/>
  <c r="F1509" i="1"/>
  <c r="G1509" i="1"/>
  <c r="C1510" i="1"/>
  <c r="D1510" i="1"/>
  <c r="E1510" i="1"/>
  <c r="F1510" i="1"/>
  <c r="G1510" i="1"/>
  <c r="C1465" i="1"/>
  <c r="D1465" i="1"/>
  <c r="E1465" i="1"/>
  <c r="F1465" i="1"/>
  <c r="G1465" i="1"/>
  <c r="G325" i="3"/>
  <c r="G326" i="3"/>
  <c r="G327" i="3"/>
  <c r="C1464" i="1"/>
  <c r="D1464" i="1"/>
  <c r="E1464" i="1"/>
  <c r="F1464" i="1"/>
  <c r="G1464" i="1"/>
  <c r="C1463" i="1"/>
  <c r="D1463" i="1"/>
  <c r="E1463" i="1"/>
  <c r="F1463" i="1"/>
  <c r="G1463" i="1"/>
  <c r="G1453" i="1"/>
  <c r="G1454" i="1"/>
  <c r="G1455" i="1"/>
  <c r="G1456" i="1"/>
  <c r="G1457" i="1"/>
  <c r="G1458" i="1"/>
  <c r="B921" i="2" l="1"/>
  <c r="D957" i="2"/>
  <c r="C981" i="2"/>
  <c r="E1048" i="2"/>
  <c r="E1100" i="2"/>
  <c r="D1130" i="2"/>
  <c r="D1196" i="2"/>
  <c r="C1443" i="2"/>
  <c r="D1339" i="2"/>
  <c r="C1275" i="2"/>
  <c r="D1262" i="2"/>
  <c r="D1249" i="2"/>
  <c r="F1247" i="2"/>
  <c r="C1246" i="2"/>
  <c r="E1244" i="2"/>
  <c r="B1243" i="2"/>
  <c r="D1241" i="2"/>
  <c r="D719" i="2"/>
  <c r="C708" i="2"/>
  <c r="C700" i="2"/>
  <c r="D687" i="2"/>
  <c r="C676" i="2"/>
  <c r="B756" i="2"/>
  <c r="F744" i="2"/>
  <c r="E733" i="2"/>
  <c r="D722" i="2"/>
  <c r="B796" i="2"/>
  <c r="C783" i="2"/>
  <c r="B772" i="2"/>
  <c r="F850" i="2"/>
  <c r="E839" i="2"/>
  <c r="D828" i="2"/>
  <c r="F818" i="2"/>
  <c r="C809" i="2"/>
  <c r="E869" i="2"/>
  <c r="C876" i="2"/>
  <c r="F883" i="2"/>
  <c r="F886" i="2"/>
  <c r="B894" i="2"/>
  <c r="E922" i="2"/>
  <c r="D911" i="2"/>
  <c r="B959" i="2"/>
  <c r="C1029" i="2"/>
  <c r="C1017" i="2"/>
  <c r="F1006" i="2"/>
  <c r="D992" i="2"/>
  <c r="B978" i="2"/>
  <c r="C1058" i="2"/>
  <c r="B1047" i="2"/>
  <c r="D1069" i="2"/>
  <c r="C1086" i="2"/>
  <c r="B1075" i="2"/>
  <c r="B1099" i="2"/>
  <c r="F1107" i="2"/>
  <c r="D1161" i="2"/>
  <c r="D1145" i="2"/>
  <c r="B1132" i="2"/>
  <c r="F1186" i="2"/>
  <c r="E1191" i="2"/>
  <c r="C1203" i="2"/>
  <c r="C1209" i="2"/>
  <c r="B1217" i="2"/>
  <c r="C1231" i="2"/>
  <c r="E1433" i="2"/>
  <c r="B1421" i="2"/>
  <c r="F1407" i="2"/>
  <c r="F1399" i="2"/>
  <c r="F1391" i="2"/>
  <c r="E1380" i="2"/>
  <c r="D1369" i="2"/>
  <c r="C1358" i="2"/>
  <c r="D1337" i="2"/>
  <c r="F1325" i="2"/>
  <c r="E1313" i="2"/>
  <c r="C1307" i="2"/>
  <c r="D1294" i="2"/>
  <c r="E1281" i="2"/>
  <c r="F1268" i="2"/>
  <c r="B1251" i="2"/>
  <c r="B716" i="2"/>
  <c r="C703" i="2"/>
  <c r="D690" i="2"/>
  <c r="F680" i="2"/>
  <c r="C762" i="2"/>
  <c r="E752" i="2"/>
  <c r="B743" i="2"/>
  <c r="C730" i="2"/>
  <c r="C794" i="2"/>
  <c r="E784" i="2"/>
  <c r="B775" i="2"/>
  <c r="B767" i="2"/>
  <c r="D847" i="2"/>
  <c r="F837" i="2"/>
  <c r="F829" i="2"/>
  <c r="C820" i="2"/>
  <c r="C812" i="2"/>
  <c r="B801" i="2"/>
  <c r="E860" i="2"/>
  <c r="D869" i="2"/>
  <c r="E871" i="2"/>
  <c r="D880" i="2"/>
  <c r="F893" i="2"/>
  <c r="E902" i="2"/>
  <c r="E925" i="2"/>
  <c r="D906" i="2"/>
  <c r="B1013" i="2"/>
  <c r="B674" i="2"/>
  <c r="D711" i="2"/>
  <c r="B697" i="2"/>
  <c r="F685" i="2"/>
  <c r="B764" i="2"/>
  <c r="F752" i="2"/>
  <c r="C743" i="2"/>
  <c r="B732" i="2"/>
  <c r="B788" i="2"/>
  <c r="F776" i="2"/>
  <c r="B854" i="2"/>
  <c r="F842" i="2"/>
  <c r="B830" i="2"/>
  <c r="C817" i="2"/>
  <c r="B806" i="2"/>
  <c r="C859" i="2"/>
  <c r="B879" i="2"/>
  <c r="C887" i="2"/>
  <c r="C901" i="2"/>
  <c r="D927" i="2"/>
  <c r="E906" i="2"/>
  <c r="C937" i="2"/>
  <c r="E960" i="2"/>
  <c r="C946" i="2"/>
  <c r="C1015" i="2"/>
  <c r="E1003" i="2"/>
  <c r="B994" i="2"/>
  <c r="E979" i="2"/>
  <c r="E1032" i="2"/>
  <c r="F1059" i="2"/>
  <c r="D1045" i="2"/>
  <c r="F1067" i="2"/>
  <c r="B1083" i="2"/>
  <c r="F1095" i="2"/>
  <c r="C1109" i="2"/>
  <c r="B1114" i="2"/>
  <c r="D1165" i="2"/>
  <c r="D1151" i="2"/>
  <c r="F1136" i="2"/>
  <c r="D1122" i="2"/>
  <c r="B1168" i="2"/>
  <c r="E1172" i="2"/>
  <c r="F1180" i="2"/>
  <c r="B1214" i="2"/>
  <c r="B1219" i="2"/>
  <c r="F1237" i="2"/>
  <c r="B1432" i="2"/>
  <c r="D1419" i="2"/>
  <c r="C1406" i="2"/>
  <c r="B1395" i="2"/>
  <c r="F1383" i="2"/>
  <c r="E1372" i="2"/>
  <c r="D1361" i="2"/>
  <c r="F1351" i="2"/>
  <c r="C1332" i="2"/>
  <c r="B1321" i="2"/>
  <c r="F1308" i="2"/>
  <c r="B1296" i="2"/>
  <c r="F1284" i="2"/>
  <c r="D1270" i="2"/>
  <c r="E1257" i="2"/>
  <c r="C711" i="2"/>
  <c r="D698" i="2"/>
  <c r="C687" i="2"/>
  <c r="D765" i="2"/>
  <c r="C754" i="2"/>
  <c r="D741" i="2"/>
  <c r="B727" i="2"/>
  <c r="E792" i="2"/>
  <c r="B783" i="2"/>
  <c r="D773" i="2"/>
  <c r="D855" i="2"/>
  <c r="F845" i="2"/>
  <c r="D831" i="2"/>
  <c r="F821" i="2"/>
  <c r="F805" i="2"/>
  <c r="B863" i="2"/>
  <c r="C882" i="2"/>
  <c r="B887" i="2"/>
  <c r="C898" i="2"/>
  <c r="B932" i="2"/>
  <c r="D922" i="2"/>
  <c r="B916" i="2"/>
  <c r="F935" i="2"/>
  <c r="E938" i="2"/>
  <c r="F958" i="2"/>
  <c r="C949" i="2"/>
  <c r="B1023" i="2"/>
  <c r="E1006" i="2"/>
  <c r="C992" i="2"/>
  <c r="E1031" i="2"/>
  <c r="E714" i="2"/>
  <c r="D703" i="2"/>
  <c r="C692" i="2"/>
  <c r="B681" i="2"/>
  <c r="C759" i="2"/>
  <c r="D746" i="2"/>
  <c r="F736" i="2"/>
  <c r="C727" i="2"/>
  <c r="D794" i="2"/>
  <c r="E781" i="2"/>
  <c r="D770" i="2"/>
  <c r="C849" i="2"/>
  <c r="B838" i="2"/>
  <c r="E823" i="2"/>
  <c r="D812" i="2"/>
  <c r="F802" i="2"/>
  <c r="B868" i="2"/>
  <c r="F864" i="2"/>
  <c r="F874" i="2"/>
  <c r="B890" i="2"/>
  <c r="E899" i="2"/>
  <c r="B929" i="2"/>
  <c r="F917" i="2"/>
  <c r="F909" i="2"/>
  <c r="D940" i="2"/>
  <c r="D965" i="2"/>
  <c r="F955" i="2"/>
  <c r="F947" i="2"/>
  <c r="C1019" i="2"/>
  <c r="C1005" i="2"/>
  <c r="F998" i="2"/>
  <c r="F990" i="2"/>
  <c r="F982" i="2"/>
  <c r="B970" i="2"/>
  <c r="F1031" i="2"/>
  <c r="B1063" i="2"/>
  <c r="F1051" i="2"/>
  <c r="B1039" i="2"/>
  <c r="E1066" i="2"/>
  <c r="D1089" i="2"/>
  <c r="F1079" i="2"/>
  <c r="D1111" i="2"/>
  <c r="B1120" i="2"/>
  <c r="D1159" i="2"/>
  <c r="D1147" i="2"/>
  <c r="C1135" i="2"/>
  <c r="B1124" i="2"/>
  <c r="F1145" i="2"/>
  <c r="E1185" i="2"/>
  <c r="F1194" i="2"/>
  <c r="F1204" i="2"/>
  <c r="D1212" i="2"/>
  <c r="E1218" i="2"/>
  <c r="D1234" i="2"/>
  <c r="C1236" i="2"/>
  <c r="E1441" i="2"/>
  <c r="C1430" i="2"/>
  <c r="E1412" i="2"/>
  <c r="D1401" i="2"/>
  <c r="E1388" i="2"/>
  <c r="B1379" i="2"/>
  <c r="E1364" i="2"/>
  <c r="E1356" i="2"/>
  <c r="D1335" i="2"/>
  <c r="C1324" i="2"/>
  <c r="B1312" i="2"/>
  <c r="F1300" i="2"/>
  <c r="B1288" i="2"/>
  <c r="F1276" i="2"/>
  <c r="E1265" i="2"/>
  <c r="C1259" i="2"/>
  <c r="D673" i="2"/>
  <c r="F712" i="2"/>
  <c r="E701" i="2"/>
  <c r="B692" i="2"/>
  <c r="E677" i="2"/>
  <c r="D757" i="2"/>
  <c r="C746" i="2"/>
  <c r="B735" i="2"/>
  <c r="D725" i="2"/>
  <c r="C786" i="2"/>
  <c r="D839" i="2"/>
  <c r="C828" i="2"/>
  <c r="E818" i="2"/>
  <c r="E810" i="2"/>
  <c r="C804" i="2"/>
  <c r="C866" i="2"/>
  <c r="E874" i="2"/>
  <c r="E886" i="2"/>
  <c r="D895" i="2"/>
  <c r="C904" i="2"/>
  <c r="C927" i="2"/>
  <c r="C919" i="2"/>
  <c r="C911" i="2"/>
  <c r="C934" i="2"/>
  <c r="C940" i="2"/>
  <c r="C965" i="2"/>
  <c r="E955" i="2"/>
  <c r="B946" i="2"/>
  <c r="B1019" i="2"/>
  <c r="F1009" i="2"/>
  <c r="F1001" i="2"/>
  <c r="D995" i="2"/>
  <c r="F985" i="2"/>
  <c r="E974" i="2"/>
  <c r="F969" i="2"/>
  <c r="F1017" i="2"/>
  <c r="E673" i="2"/>
  <c r="B713" i="2"/>
  <c r="F701" i="2"/>
  <c r="F693" i="2"/>
  <c r="E682" i="2"/>
  <c r="D762" i="2"/>
  <c r="C751" i="2"/>
  <c r="B740" i="2"/>
  <c r="F728" i="2"/>
  <c r="E789" i="2"/>
  <c r="D778" i="2"/>
  <c r="F768" i="2"/>
  <c r="B846" i="2"/>
  <c r="C833" i="2"/>
  <c r="B822" i="2"/>
  <c r="F810" i="2"/>
  <c r="E799" i="2"/>
  <c r="D861" i="2"/>
  <c r="D871" i="2"/>
  <c r="E880" i="2"/>
  <c r="E891" i="2"/>
  <c r="F896" i="2"/>
  <c r="E930" i="2"/>
  <c r="C916" i="2"/>
  <c r="B905" i="2"/>
  <c r="D934" i="2"/>
  <c r="F938" i="2"/>
  <c r="C962" i="2"/>
  <c r="B951" i="2"/>
  <c r="C1023" i="2"/>
  <c r="B1010" i="2"/>
  <c r="C997" i="2"/>
  <c r="D984" i="2"/>
  <c r="C973" i="2"/>
  <c r="F1026" i="2"/>
  <c r="B1055" i="2"/>
  <c r="E1040" i="2"/>
  <c r="C1065" i="2"/>
  <c r="E1092" i="2"/>
  <c r="D1081" i="2"/>
  <c r="C1094" i="2"/>
  <c r="E1121" i="2"/>
  <c r="D1153" i="2"/>
  <c r="D1138" i="2"/>
  <c r="C1127" i="2"/>
  <c r="F1153" i="2"/>
  <c r="F1175" i="2"/>
  <c r="D1182" i="2"/>
  <c r="C1193" i="2"/>
  <c r="E1201" i="2"/>
  <c r="C1222" i="2"/>
  <c r="B1228" i="2"/>
  <c r="F1436" i="2"/>
  <c r="C1424" i="2"/>
  <c r="B1411" i="2"/>
  <c r="C1398" i="2"/>
  <c r="B1387" i="2"/>
  <c r="C1374" i="2"/>
  <c r="B1363" i="2"/>
  <c r="C1350" i="2"/>
  <c r="E1330" i="2"/>
  <c r="D1319" i="2"/>
  <c r="E1305" i="2"/>
  <c r="E1297" i="2"/>
  <c r="D1286" i="2"/>
  <c r="E1273" i="2"/>
  <c r="F1260" i="2"/>
  <c r="D714" i="2"/>
  <c r="F704" i="2"/>
  <c r="E693" i="2"/>
  <c r="D682" i="2"/>
  <c r="E760" i="2"/>
  <c r="D749" i="2"/>
  <c r="E736" i="2"/>
  <c r="C722" i="2"/>
  <c r="F779" i="2"/>
  <c r="E768" i="2"/>
  <c r="F853" i="2"/>
  <c r="E842" i="2"/>
  <c r="C836" i="2"/>
  <c r="E826" i="2"/>
  <c r="B817" i="2"/>
  <c r="B809" i="2"/>
  <c r="F797" i="2"/>
  <c r="C861" i="2"/>
  <c r="E864" i="2"/>
  <c r="C877" i="2"/>
  <c r="E888" i="2"/>
  <c r="B901" i="2"/>
  <c r="F928" i="2"/>
  <c r="E917" i="2"/>
  <c r="E909" i="2"/>
  <c r="E963" i="2"/>
  <c r="B954" i="2"/>
  <c r="B1029" i="2"/>
  <c r="B1017" i="2"/>
  <c r="B1005" i="2"/>
  <c r="E998" i="2"/>
  <c r="B989" i="2"/>
  <c r="E982" i="2"/>
  <c r="D979" i="2"/>
  <c r="B973" i="2"/>
  <c r="B1034" i="2"/>
  <c r="F717" i="2"/>
  <c r="E706" i="2"/>
  <c r="D695" i="2"/>
  <c r="C684" i="2"/>
  <c r="F677" i="2"/>
  <c r="F760" i="2"/>
  <c r="B748" i="2"/>
  <c r="C735" i="2"/>
  <c r="B724" i="2"/>
  <c r="F792" i="2"/>
  <c r="F784" i="2"/>
  <c r="E773" i="2"/>
  <c r="D852" i="2"/>
  <c r="C841" i="2"/>
  <c r="F834" i="2"/>
  <c r="F826" i="2"/>
  <c r="E815" i="2"/>
  <c r="D804" i="2"/>
  <c r="D873" i="2"/>
  <c r="D877" i="2"/>
  <c r="F888" i="2"/>
  <c r="D898" i="2"/>
  <c r="C932" i="2"/>
  <c r="F925" i="2"/>
  <c r="E914" i="2"/>
  <c r="F963" i="2"/>
  <c r="D949" i="2"/>
  <c r="C1021" i="2"/>
  <c r="D1008" i="2"/>
  <c r="E995" i="2"/>
  <c r="B986" i="2"/>
  <c r="E971" i="2"/>
  <c r="F1018" i="2"/>
  <c r="E1064" i="2"/>
  <c r="D1053" i="2"/>
  <c r="C1042" i="2"/>
  <c r="F1087" i="2"/>
  <c r="E1076" i="2"/>
  <c r="C1102" i="2"/>
  <c r="E1104" i="2"/>
  <c r="E1115" i="2"/>
  <c r="D1155" i="2"/>
  <c r="D1140" i="2"/>
  <c r="E1125" i="2"/>
  <c r="F1161" i="2"/>
  <c r="B1173" i="2"/>
  <c r="C1198" i="2"/>
  <c r="F1223" i="2"/>
  <c r="E1229" i="2"/>
  <c r="F1444" i="2"/>
  <c r="C1435" i="2"/>
  <c r="E1422" i="2"/>
  <c r="D1409" i="2"/>
  <c r="E1396" i="2"/>
  <c r="D1385" i="2"/>
  <c r="F1375" i="2"/>
  <c r="C1366" i="2"/>
  <c r="B1355" i="2"/>
  <c r="F1333" i="2"/>
  <c r="E1322" i="2"/>
  <c r="D1310" i="2"/>
  <c r="C1299" i="2"/>
  <c r="C1291" i="2"/>
  <c r="B1280" i="2"/>
  <c r="B1264" i="2"/>
  <c r="F1252" i="2"/>
  <c r="E717" i="2"/>
  <c r="D706" i="2"/>
  <c r="F696" i="2"/>
  <c r="E685" i="2"/>
  <c r="B676" i="2"/>
  <c r="F755" i="2"/>
  <c r="F747" i="2"/>
  <c r="C738" i="2"/>
  <c r="F731" i="2"/>
  <c r="F795" i="2"/>
  <c r="F787" i="2"/>
  <c r="C778" i="2"/>
  <c r="C770" i="2"/>
  <c r="C852" i="2"/>
  <c r="C844" i="2"/>
  <c r="E834" i="2"/>
  <c r="B825" i="2"/>
  <c r="D815" i="2"/>
  <c r="D807" i="2"/>
  <c r="F870" i="2"/>
  <c r="B876" i="2"/>
  <c r="E883" i="2"/>
  <c r="D891" i="2"/>
  <c r="B908" i="2"/>
  <c r="D943" i="2"/>
  <c r="B962" i="2"/>
  <c r="D952" i="2"/>
  <c r="B1027" i="2"/>
  <c r="B1015" i="2"/>
  <c r="D1003" i="2"/>
  <c r="B997" i="2"/>
  <c r="D987" i="2"/>
  <c r="B981" i="2"/>
  <c r="F977" i="2"/>
  <c r="D971" i="2"/>
  <c r="F1025" i="2"/>
  <c r="B675" i="2"/>
  <c r="F709" i="2"/>
  <c r="E698" i="2"/>
  <c r="B689" i="2"/>
  <c r="E765" i="2"/>
  <c r="D754" i="2"/>
  <c r="E741" i="2"/>
  <c r="D730" i="2"/>
  <c r="D786" i="2"/>
  <c r="C775" i="2"/>
  <c r="E855" i="2"/>
  <c r="D844" i="2"/>
  <c r="E831" i="2"/>
  <c r="D820" i="2"/>
  <c r="E807" i="2"/>
  <c r="B798" i="2"/>
  <c r="F860" i="2"/>
  <c r="D866" i="2"/>
  <c r="D882" i="2"/>
  <c r="C884" i="2"/>
  <c r="D904" i="2"/>
  <c r="C924" i="2"/>
  <c r="B913" i="2"/>
  <c r="E943" i="2"/>
  <c r="B967" i="2"/>
  <c r="C954" i="2"/>
  <c r="C1025" i="2"/>
  <c r="E1011" i="2"/>
  <c r="D1000" i="2"/>
  <c r="E987" i="2"/>
  <c r="F974" i="2"/>
  <c r="E1056" i="2"/>
  <c r="F1043" i="2"/>
  <c r="C1072" i="2"/>
  <c r="E1084" i="2"/>
  <c r="D1073" i="2"/>
  <c r="D1097" i="2"/>
  <c r="D1112" i="2"/>
  <c r="D1163" i="2"/>
  <c r="D1149" i="2"/>
  <c r="E1133" i="2"/>
  <c r="C1169" i="2"/>
  <c r="C1179" i="2"/>
  <c r="D1206" i="2"/>
  <c r="C1208" i="2"/>
  <c r="F1215" i="2"/>
  <c r="E1220" i="2"/>
  <c r="D1239" i="2"/>
  <c r="D1438" i="2"/>
  <c r="C1426" i="2"/>
  <c r="F1416" i="2"/>
  <c r="B1403" i="2"/>
  <c r="C1390" i="2"/>
  <c r="D1377" i="2"/>
  <c r="F1367" i="2"/>
  <c r="D1353" i="2"/>
  <c r="B1329" i="2"/>
  <c r="F1316" i="2"/>
  <c r="B1304" i="2"/>
  <c r="F1292" i="2"/>
  <c r="C1283" i="2"/>
  <c r="B1272" i="2"/>
  <c r="B1256" i="2"/>
  <c r="F720" i="2"/>
  <c r="B708" i="2"/>
  <c r="C695" i="2"/>
  <c r="B684" i="2"/>
  <c r="F763" i="2"/>
  <c r="B751" i="2"/>
  <c r="F739" i="2"/>
  <c r="E728" i="2"/>
  <c r="D789" i="2"/>
  <c r="E776" i="2"/>
  <c r="F771" i="2"/>
  <c r="E850" i="2"/>
  <c r="B841" i="2"/>
  <c r="B833" i="2"/>
  <c r="D823" i="2"/>
  <c r="F813" i="2"/>
  <c r="D799" i="2"/>
  <c r="E896" i="2"/>
  <c r="B924" i="2"/>
  <c r="F912" i="2"/>
  <c r="F941" i="2"/>
  <c r="D968" i="2"/>
  <c r="D960" i="2"/>
  <c r="E947" i="2"/>
  <c r="B1021" i="2"/>
  <c r="C1008" i="2"/>
  <c r="E990" i="2"/>
  <c r="D1032" i="2"/>
  <c r="C716" i="2"/>
  <c r="B705" i="2"/>
  <c r="E690" i="2"/>
  <c r="D679" i="2"/>
  <c r="E757" i="2"/>
  <c r="E749" i="2"/>
  <c r="D738" i="2"/>
  <c r="E725" i="2"/>
  <c r="C791" i="2"/>
  <c r="B780" i="2"/>
  <c r="C767" i="2"/>
  <c r="E847" i="2"/>
  <c r="D836" i="2"/>
  <c r="C825" i="2"/>
  <c r="B814" i="2"/>
  <c r="C801" i="2"/>
  <c r="C863" i="2"/>
  <c r="E895" i="2"/>
  <c r="F902" i="2"/>
  <c r="D919" i="2"/>
  <c r="C908" i="2"/>
  <c r="B942" i="2"/>
  <c r="E968" i="2"/>
  <c r="E952" i="2"/>
  <c r="C1027" i="2"/>
  <c r="C1013" i="2"/>
  <c r="B1002" i="2"/>
  <c r="C989" i="2"/>
  <c r="D976" i="2"/>
  <c r="C1034" i="2"/>
  <c r="D1061" i="2"/>
  <c r="C1050" i="2"/>
  <c r="D1037" i="2"/>
  <c r="B1071" i="2"/>
  <c r="B1091" i="2"/>
  <c r="C1078" i="2"/>
  <c r="E1106" i="2"/>
  <c r="C1117" i="2"/>
  <c r="D1118" i="2"/>
  <c r="D1157" i="2"/>
  <c r="D1142" i="2"/>
  <c r="F1128" i="2"/>
  <c r="F1169" i="2"/>
  <c r="D1177" i="2"/>
  <c r="B1184" i="2"/>
  <c r="B1190" i="2"/>
  <c r="B1200" i="2"/>
  <c r="F1210" i="2"/>
  <c r="D1225" i="2"/>
  <c r="F1232" i="2"/>
  <c r="B1440" i="2"/>
  <c r="C1428" i="2"/>
  <c r="C1415" i="2"/>
  <c r="E1404" i="2"/>
  <c r="D1393" i="2"/>
  <c r="C1382" i="2"/>
  <c r="B1371" i="2"/>
  <c r="F1359" i="2"/>
  <c r="D1348" i="2"/>
  <c r="D1327" i="2"/>
  <c r="C1315" i="2"/>
  <c r="D1302" i="2"/>
  <c r="E1289" i="2"/>
  <c r="D1278" i="2"/>
  <c r="C1267" i="2"/>
  <c r="D1254" i="2"/>
  <c r="C719" i="2"/>
  <c r="E709" i="2"/>
  <c r="B700" i="2"/>
  <c r="F688" i="2"/>
  <c r="C679" i="2"/>
  <c r="B759" i="2"/>
  <c r="E744" i="2"/>
  <c r="D733" i="2"/>
  <c r="F723" i="2"/>
  <c r="B791" i="2"/>
  <c r="D781" i="2"/>
  <c r="B849" i="2"/>
  <c r="E802" i="2"/>
  <c r="B859" i="2"/>
  <c r="F867" i="2"/>
  <c r="E873" i="2"/>
  <c r="F878" i="2"/>
  <c r="B884" i="2"/>
  <c r="D899" i="2"/>
  <c r="D930" i="2"/>
  <c r="F920" i="2"/>
  <c r="D914" i="2"/>
  <c r="B937" i="2"/>
  <c r="F966" i="2"/>
  <c r="C957" i="2"/>
  <c r="F950" i="2"/>
  <c r="B1025" i="2"/>
  <c r="D1011" i="2"/>
  <c r="C1000" i="2"/>
  <c r="F993" i="2"/>
  <c r="C984" i="2"/>
  <c r="C976" i="2"/>
  <c r="E1059" i="2"/>
  <c r="D1048" i="2"/>
  <c r="C1037" i="2"/>
  <c r="B1086" i="2"/>
  <c r="C1073" i="2"/>
  <c r="F1098" i="2"/>
  <c r="D1106" i="2"/>
  <c r="C1111" i="2"/>
  <c r="D1121" i="2"/>
  <c r="C1157" i="2"/>
  <c r="E1136" i="2"/>
  <c r="F1131" i="2"/>
  <c r="F1123" i="2"/>
  <c r="F1152" i="2"/>
  <c r="E1175" i="2"/>
  <c r="E1186" i="2"/>
  <c r="F1197" i="2"/>
  <c r="E1204" i="2"/>
  <c r="C1212" i="2"/>
  <c r="D1218" i="2"/>
  <c r="C1234" i="2"/>
  <c r="B1236" i="2"/>
  <c r="B1435" i="2"/>
  <c r="D1422" i="2"/>
  <c r="C1409" i="2"/>
  <c r="B1398" i="2"/>
  <c r="B1390" i="2"/>
  <c r="F1378" i="2"/>
  <c r="C1369" i="2"/>
  <c r="B1358" i="2"/>
  <c r="C1348" i="2"/>
  <c r="F1328" i="2"/>
  <c r="C1319" i="2"/>
  <c r="B1307" i="2"/>
  <c r="F1295" i="2"/>
  <c r="E1284" i="2"/>
  <c r="F1271" i="2"/>
  <c r="C1262" i="2"/>
  <c r="E1247" i="2"/>
  <c r="F1062" i="2"/>
  <c r="E1051" i="2"/>
  <c r="D1040" i="2"/>
  <c r="D1092" i="2"/>
  <c r="C1081" i="2"/>
  <c r="E1095" i="2"/>
  <c r="D1115" i="2"/>
  <c r="C1151" i="2"/>
  <c r="C1138" i="2"/>
  <c r="C1130" i="2"/>
  <c r="F1168" i="2"/>
  <c r="F1174" i="2"/>
  <c r="B1198" i="2"/>
  <c r="C1225" i="2"/>
  <c r="E1232" i="2"/>
  <c r="B1443" i="2"/>
  <c r="B1430" i="2"/>
  <c r="E1416" i="2"/>
  <c r="D1404" i="2"/>
  <c r="F1394" i="2"/>
  <c r="B1382" i="2"/>
  <c r="F1370" i="2"/>
  <c r="F1362" i="2"/>
  <c r="E1351" i="2"/>
  <c r="B1332" i="2"/>
  <c r="F1320" i="2"/>
  <c r="E1308" i="2"/>
  <c r="B1299" i="2"/>
  <c r="F1287" i="2"/>
  <c r="E1276" i="2"/>
  <c r="D1265" i="2"/>
  <c r="E1252" i="2"/>
  <c r="F1242" i="2"/>
  <c r="C673" i="2"/>
  <c r="E720" i="2"/>
  <c r="B719" i="2"/>
  <c r="D717" i="2"/>
  <c r="F715" i="2"/>
  <c r="C714" i="2"/>
  <c r="E712" i="2"/>
  <c r="B711" i="2"/>
  <c r="D709" i="2"/>
  <c r="F707" i="2"/>
  <c r="C706" i="2"/>
  <c r="E704" i="2"/>
  <c r="B703" i="2"/>
  <c r="D701" i="2"/>
  <c r="F699" i="2"/>
  <c r="C698" i="2"/>
  <c r="E696" i="2"/>
  <c r="B695" i="2"/>
  <c r="D693" i="2"/>
  <c r="F691" i="2"/>
  <c r="C690" i="2"/>
  <c r="E688" i="2"/>
  <c r="B687" i="2"/>
  <c r="D685" i="2"/>
  <c r="F683" i="2"/>
  <c r="C682" i="2"/>
  <c r="E680" i="2"/>
  <c r="B679" i="2"/>
  <c r="D677" i="2"/>
  <c r="F766" i="2"/>
  <c r="C765" i="2"/>
  <c r="E763" i="2"/>
  <c r="B762" i="2"/>
  <c r="D760" i="2"/>
  <c r="F758" i="2"/>
  <c r="C757" i="2"/>
  <c r="E755" i="2"/>
  <c r="B754" i="2"/>
  <c r="D752" i="2"/>
  <c r="F750" i="2"/>
  <c r="C749" i="2"/>
  <c r="E747" i="2"/>
  <c r="B746" i="2"/>
  <c r="D744" i="2"/>
  <c r="F742" i="2"/>
  <c r="C741" i="2"/>
  <c r="E739" i="2"/>
  <c r="B738" i="2"/>
  <c r="D736" i="2"/>
  <c r="F734" i="2"/>
  <c r="C733" i="2"/>
  <c r="E731" i="2"/>
  <c r="B730" i="2"/>
  <c r="D728" i="2"/>
  <c r="F726" i="2"/>
  <c r="C725" i="2"/>
  <c r="E723" i="2"/>
  <c r="B722" i="2"/>
  <c r="E795" i="2"/>
  <c r="B794" i="2"/>
  <c r="D792" i="2"/>
  <c r="F790" i="2"/>
  <c r="C789" i="2"/>
  <c r="E787" i="2"/>
  <c r="B786" i="2"/>
  <c r="D784" i="2"/>
  <c r="F782" i="2"/>
  <c r="C781" i="2"/>
  <c r="E779" i="2"/>
  <c r="B778" i="2"/>
  <c r="D776" i="2"/>
  <c r="F774" i="2"/>
  <c r="C773" i="2"/>
  <c r="E771" i="2"/>
  <c r="B770" i="2"/>
  <c r="D768" i="2"/>
  <c r="F856" i="2"/>
  <c r="C855" i="2"/>
  <c r="E853" i="2"/>
  <c r="B852" i="2"/>
  <c r="D850" i="2"/>
  <c r="F848" i="2"/>
  <c r="C847" i="2"/>
  <c r="E845" i="2"/>
  <c r="B844" i="2"/>
  <c r="D842" i="2"/>
  <c r="F840" i="2"/>
  <c r="C839" i="2"/>
  <c r="E837" i="2"/>
  <c r="B836" i="2"/>
  <c r="D834" i="2"/>
  <c r="F832" i="2"/>
  <c r="C831" i="2"/>
  <c r="E829" i="2"/>
  <c r="B828" i="2"/>
  <c r="D826" i="2"/>
  <c r="F824" i="2"/>
  <c r="C823" i="2"/>
  <c r="E821" i="2"/>
  <c r="B820" i="2"/>
  <c r="D818" i="2"/>
  <c r="F816" i="2"/>
  <c r="C815" i="2"/>
  <c r="E813" i="2"/>
  <c r="B812" i="2"/>
  <c r="D810" i="2"/>
  <c r="F808" i="2"/>
  <c r="C807" i="2"/>
  <c r="E805" i="2"/>
  <c r="B804" i="2"/>
  <c r="D802" i="2"/>
  <c r="F800" i="2"/>
  <c r="C799" i="2"/>
  <c r="E797" i="2"/>
  <c r="D860" i="2"/>
  <c r="F858" i="2"/>
  <c r="B861" i="2"/>
  <c r="C869" i="2"/>
  <c r="E867" i="2"/>
  <c r="B866" i="2"/>
  <c r="D864" i="2"/>
  <c r="F862" i="2"/>
  <c r="E870" i="2"/>
  <c r="B872" i="2"/>
  <c r="D874" i="2"/>
  <c r="F881" i="2"/>
  <c r="C880" i="2"/>
  <c r="E878" i="2"/>
  <c r="B877" i="2"/>
  <c r="B882" i="2"/>
  <c r="D883" i="2"/>
  <c r="F885" i="2"/>
  <c r="D886" i="2"/>
  <c r="D888" i="2"/>
  <c r="F892" i="2"/>
  <c r="C891" i="2"/>
  <c r="C895" i="2"/>
  <c r="E893" i="2"/>
  <c r="B898" i="2"/>
  <c r="D896" i="2"/>
  <c r="F900" i="2"/>
  <c r="C899" i="2"/>
  <c r="B904" i="2"/>
  <c r="D902" i="2"/>
  <c r="F931" i="2"/>
  <c r="C930" i="2"/>
  <c r="E928" i="2"/>
  <c r="B927" i="2"/>
  <c r="D925" i="2"/>
  <c r="F923" i="2"/>
  <c r="C922" i="2"/>
  <c r="E920" i="2"/>
  <c r="B919" i="2"/>
  <c r="D917" i="2"/>
  <c r="F915" i="2"/>
  <c r="C914" i="2"/>
  <c r="E912" i="2"/>
  <c r="B911" i="2"/>
  <c r="D909" i="2"/>
  <c r="F907" i="2"/>
  <c r="C906" i="2"/>
  <c r="E935" i="2"/>
  <c r="B934" i="2"/>
  <c r="F944" i="2"/>
  <c r="C943" i="2"/>
  <c r="E941" i="2"/>
  <c r="B940" i="2"/>
  <c r="D938" i="2"/>
  <c r="F936" i="2"/>
  <c r="F945" i="2"/>
  <c r="C968" i="2"/>
  <c r="E966" i="2"/>
  <c r="B965" i="2"/>
  <c r="D963" i="2"/>
  <c r="F961" i="2"/>
  <c r="C960" i="2"/>
  <c r="E958" i="2"/>
  <c r="B957" i="2"/>
  <c r="D955" i="2"/>
  <c r="F953" i="2"/>
  <c r="C952" i="2"/>
  <c r="E950" i="2"/>
  <c r="B949" i="2"/>
  <c r="D947" i="2"/>
  <c r="E1030" i="2"/>
  <c r="E1028" i="2"/>
  <c r="E1026" i="2"/>
  <c r="E1024" i="2"/>
  <c r="E1022" i="2"/>
  <c r="E1020" i="2"/>
  <c r="E1018" i="2"/>
  <c r="E1016" i="2"/>
  <c r="E1014" i="2"/>
  <c r="F1012" i="2"/>
  <c r="C1011" i="2"/>
  <c r="E1009" i="2"/>
  <c r="B1008" i="2"/>
  <c r="D1006" i="2"/>
  <c r="F1004" i="2"/>
  <c r="C1003" i="2"/>
  <c r="E1001" i="2"/>
  <c r="B1000" i="2"/>
  <c r="D998" i="2"/>
  <c r="F996" i="2"/>
  <c r="C995" i="2"/>
  <c r="E993" i="2"/>
  <c r="B992" i="2"/>
  <c r="D990" i="2"/>
  <c r="F988" i="2"/>
  <c r="C987" i="2"/>
  <c r="E985" i="2"/>
  <c r="B984" i="2"/>
  <c r="D982" i="2"/>
  <c r="F980" i="2"/>
  <c r="C979" i="2"/>
  <c r="E977" i="2"/>
  <c r="B976" i="2"/>
  <c r="D974" i="2"/>
  <c r="F972" i="2"/>
  <c r="C971" i="2"/>
  <c r="E969" i="2"/>
  <c r="F1024" i="2"/>
  <c r="F1016" i="2"/>
  <c r="D1031" i="2"/>
  <c r="F1033" i="2"/>
  <c r="C1032" i="2"/>
  <c r="F1035" i="2"/>
  <c r="C1064" i="2"/>
  <c r="E1062" i="2"/>
  <c r="B1061" i="2"/>
  <c r="D1059" i="2"/>
  <c r="F1057" i="2"/>
  <c r="C1056" i="2"/>
  <c r="E1054" i="2"/>
  <c r="B1053" i="2"/>
  <c r="D1051" i="2"/>
  <c r="F1049" i="2"/>
  <c r="C1048" i="2"/>
  <c r="E1046" i="2"/>
  <c r="B1045" i="2"/>
  <c r="D1043" i="2"/>
  <c r="F1041" i="2"/>
  <c r="C1040" i="2"/>
  <c r="E1038" i="2"/>
  <c r="B1037" i="2"/>
  <c r="C1066" i="2"/>
  <c r="E1070" i="2"/>
  <c r="B1069" i="2"/>
  <c r="D1067" i="2"/>
  <c r="F1093" i="2"/>
  <c r="C1092" i="2"/>
  <c r="E1090" i="2"/>
  <c r="B1089" i="2"/>
  <c r="D1087" i="2"/>
  <c r="F1085" i="2"/>
  <c r="C1084" i="2"/>
  <c r="E1082" i="2"/>
  <c r="B1081" i="2"/>
  <c r="D1079" i="2"/>
  <c r="F1077" i="2"/>
  <c r="C1076" i="2"/>
  <c r="E1074" i="2"/>
  <c r="B1073" i="2"/>
  <c r="F1101" i="2"/>
  <c r="C1100" i="2"/>
  <c r="E1098" i="2"/>
  <c r="B1097" i="2"/>
  <c r="D1095" i="2"/>
  <c r="C1106" i="2"/>
  <c r="C1104" i="2"/>
  <c r="F1105" i="2"/>
  <c r="F1108" i="2"/>
  <c r="E1110" i="2"/>
  <c r="B1111" i="2"/>
  <c r="F1116" i="2"/>
  <c r="C1115" i="2"/>
  <c r="E1113" i="2"/>
  <c r="B1112" i="2"/>
  <c r="C1121" i="2"/>
  <c r="E1119" i="2"/>
  <c r="B1118" i="2"/>
  <c r="B1165" i="2"/>
  <c r="B1163" i="2"/>
  <c r="B1161" i="2"/>
  <c r="B1159" i="2"/>
  <c r="B1157" i="2"/>
  <c r="B1155" i="2"/>
  <c r="B1153" i="2"/>
  <c r="B1151" i="2"/>
  <c r="B1149" i="2"/>
  <c r="B1147" i="2"/>
  <c r="B1145" i="2"/>
  <c r="B1142" i="2"/>
  <c r="B1140" i="2"/>
  <c r="B1138" i="2"/>
  <c r="D1136" i="2"/>
  <c r="F1134" i="2"/>
  <c r="C1133" i="2"/>
  <c r="E1131" i="2"/>
  <c r="B1130" i="2"/>
  <c r="D1128" i="2"/>
  <c r="F1126" i="2"/>
  <c r="C1125" i="2"/>
  <c r="E1123" i="2"/>
  <c r="B1122" i="2"/>
  <c r="D1167" i="2"/>
  <c r="E1170" i="2"/>
  <c r="F1167" i="2"/>
  <c r="F1159" i="2"/>
  <c r="F1151" i="2"/>
  <c r="F1143" i="2"/>
  <c r="F1171" i="2"/>
  <c r="C1172" i="2"/>
  <c r="E1174" i="2"/>
  <c r="B1177" i="2"/>
  <c r="D1175" i="2"/>
  <c r="D1180" i="2"/>
  <c r="F1181" i="2"/>
  <c r="C1185" i="2"/>
  <c r="E1183" i="2"/>
  <c r="B1182" i="2"/>
  <c r="D1186" i="2"/>
  <c r="D1194" i="2"/>
  <c r="F1192" i="2"/>
  <c r="C1191" i="2"/>
  <c r="E1197" i="2"/>
  <c r="B1196" i="2"/>
  <c r="B1206" i="2"/>
  <c r="D1204" i="2"/>
  <c r="F1202" i="2"/>
  <c r="C1201" i="2"/>
  <c r="E1199" i="2"/>
  <c r="B1207" i="2"/>
  <c r="E1208" i="2"/>
  <c r="E1213" i="2"/>
  <c r="B1212" i="2"/>
  <c r="D1210" i="2"/>
  <c r="D1215" i="2"/>
  <c r="C1218" i="2"/>
  <c r="E1226" i="2"/>
  <c r="B1225" i="2"/>
  <c r="D1223" i="2"/>
  <c r="F1221" i="2"/>
  <c r="C1220" i="2"/>
  <c r="E1227" i="2"/>
  <c r="B1234" i="2"/>
  <c r="D1232" i="2"/>
  <c r="F1230" i="2"/>
  <c r="C1229" i="2"/>
  <c r="E1240" i="2"/>
  <c r="B1239" i="2"/>
  <c r="D1237" i="2"/>
  <c r="F1235" i="2"/>
  <c r="D1444" i="2"/>
  <c r="F1442" i="2"/>
  <c r="C1441" i="2"/>
  <c r="E1439" i="2"/>
  <c r="B1438" i="2"/>
  <c r="D1436" i="2"/>
  <c r="F1434" i="2"/>
  <c r="C1433" i="2"/>
  <c r="E1431" i="2"/>
  <c r="E1429" i="2"/>
  <c r="E1427" i="2"/>
  <c r="E1425" i="2"/>
  <c r="F1423" i="2"/>
  <c r="C1422" i="2"/>
  <c r="E1420" i="2"/>
  <c r="B1419" i="2"/>
  <c r="D1416" i="2"/>
  <c r="F1413" i="2"/>
  <c r="C1412" i="2"/>
  <c r="E1410" i="2"/>
  <c r="B1409" i="2"/>
  <c r="D1407" i="2"/>
  <c r="F1405" i="2"/>
  <c r="C1404" i="2"/>
  <c r="E1402" i="2"/>
  <c r="B1401" i="2"/>
  <c r="D1399" i="2"/>
  <c r="F1397" i="2"/>
  <c r="C1396" i="2"/>
  <c r="E1394" i="2"/>
  <c r="B1393" i="2"/>
  <c r="D1391" i="2"/>
  <c r="F1389" i="2"/>
  <c r="C1388" i="2"/>
  <c r="E1386" i="2"/>
  <c r="B1385" i="2"/>
  <c r="D1383" i="2"/>
  <c r="F1381" i="2"/>
  <c r="C1380" i="2"/>
  <c r="E1378" i="2"/>
  <c r="B1377" i="2"/>
  <c r="D1375" i="2"/>
  <c r="F1373" i="2"/>
  <c r="C1372" i="2"/>
  <c r="E1370" i="2"/>
  <c r="B1369" i="2"/>
  <c r="D1367" i="2"/>
  <c r="F1365" i="2"/>
  <c r="C1364" i="2"/>
  <c r="E1362" i="2"/>
  <c r="B1361" i="2"/>
  <c r="D1359" i="2"/>
  <c r="F1357" i="2"/>
  <c r="C1356" i="2"/>
  <c r="E1354" i="2"/>
  <c r="B1353" i="2"/>
  <c r="D1351" i="2"/>
  <c r="F1349" i="2"/>
  <c r="B1348" i="2"/>
  <c r="B1339" i="2"/>
  <c r="B1337" i="2"/>
  <c r="B1335" i="2"/>
  <c r="D1333" i="2"/>
  <c r="F1331" i="2"/>
  <c r="C1330" i="2"/>
  <c r="E1328" i="2"/>
  <c r="B1327" i="2"/>
  <c r="D1325" i="2"/>
  <c r="F1323" i="2"/>
  <c r="C1322" i="2"/>
  <c r="E1320" i="2"/>
  <c r="B1319" i="2"/>
  <c r="D1316" i="2"/>
  <c r="F1314" i="2"/>
  <c r="C1313" i="2"/>
  <c r="E1311" i="2"/>
  <c r="B1310" i="2"/>
  <c r="D1308" i="2"/>
  <c r="F1306" i="2"/>
  <c r="C1305" i="2"/>
  <c r="E1303" i="2"/>
  <c r="B1302" i="2"/>
  <c r="D1300" i="2"/>
  <c r="F1298" i="2"/>
  <c r="C1297" i="2"/>
  <c r="E1295" i="2"/>
  <c r="B1294" i="2"/>
  <c r="D1292" i="2"/>
  <c r="F1290" i="2"/>
  <c r="C1289" i="2"/>
  <c r="E1287" i="2"/>
  <c r="B1286" i="2"/>
  <c r="D1284" i="2"/>
  <c r="F1282" i="2"/>
  <c r="C1281" i="2"/>
  <c r="E1279" i="2"/>
  <c r="B1278" i="2"/>
  <c r="D1276" i="2"/>
  <c r="F1274" i="2"/>
  <c r="C1273" i="2"/>
  <c r="E1271" i="2"/>
  <c r="B1270" i="2"/>
  <c r="D1268" i="2"/>
  <c r="F1266" i="2"/>
  <c r="C1265" i="2"/>
  <c r="E1263" i="2"/>
  <c r="B1262" i="2"/>
  <c r="D1260" i="2"/>
  <c r="F1258" i="2"/>
  <c r="C1257" i="2"/>
  <c r="E1255" i="2"/>
  <c r="B1254" i="2"/>
  <c r="D1252" i="2"/>
  <c r="E1250" i="2"/>
  <c r="B1249" i="2"/>
  <c r="D1247" i="2"/>
  <c r="F1245" i="2"/>
  <c r="C1244" i="2"/>
  <c r="E1242" i="2"/>
  <c r="B1241" i="2"/>
  <c r="F1317" i="2"/>
  <c r="C1053" i="2"/>
  <c r="E1043" i="2"/>
  <c r="F1070" i="2"/>
  <c r="E1087" i="2"/>
  <c r="B1078" i="2"/>
  <c r="B1117" i="2"/>
  <c r="C1118" i="2"/>
  <c r="C1155" i="2"/>
  <c r="C1142" i="2"/>
  <c r="E1128" i="2"/>
  <c r="D1172" i="2"/>
  <c r="F1183" i="2"/>
  <c r="E1194" i="2"/>
  <c r="D1201" i="2"/>
  <c r="E1215" i="2"/>
  <c r="D1220" i="2"/>
  <c r="C1239" i="2"/>
  <c r="E1444" i="2"/>
  <c r="E1436" i="2"/>
  <c r="B1424" i="2"/>
  <c r="F1410" i="2"/>
  <c r="E1399" i="2"/>
  <c r="C1385" i="2"/>
  <c r="E1375" i="2"/>
  <c r="B1366" i="2"/>
  <c r="C1353" i="2"/>
  <c r="E1333" i="2"/>
  <c r="D1322" i="2"/>
  <c r="F1311" i="2"/>
  <c r="F1303" i="2"/>
  <c r="E1292" i="2"/>
  <c r="D1281" i="2"/>
  <c r="B1267" i="2"/>
  <c r="F1255" i="2"/>
  <c r="C1249" i="2"/>
  <c r="D720" i="2"/>
  <c r="D712" i="2"/>
  <c r="B706" i="2"/>
  <c r="B698" i="2"/>
  <c r="E691" i="2"/>
  <c r="E683" i="2"/>
  <c r="C677" i="2"/>
  <c r="F761" i="2"/>
  <c r="D755" i="2"/>
  <c r="D747" i="2"/>
  <c r="D739" i="2"/>
  <c r="E734" i="2"/>
  <c r="C728" i="2"/>
  <c r="F721" i="2"/>
  <c r="F793" i="2"/>
  <c r="D787" i="2"/>
  <c r="D779" i="2"/>
  <c r="B773" i="2"/>
  <c r="E856" i="2"/>
  <c r="C850" i="2"/>
  <c r="C842" i="2"/>
  <c r="F835" i="2"/>
  <c r="D829" i="2"/>
  <c r="E824" i="2"/>
  <c r="E816" i="2"/>
  <c r="C810" i="2"/>
  <c r="F803" i="2"/>
  <c r="D797" i="2"/>
  <c r="F857" i="2"/>
  <c r="E862" i="2"/>
  <c r="F875" i="2"/>
  <c r="E881" i="2"/>
  <c r="C886" i="2"/>
  <c r="E892" i="2"/>
  <c r="D893" i="2"/>
  <c r="E900" i="2"/>
  <c r="C902" i="2"/>
  <c r="E931" i="2"/>
  <c r="D928" i="2"/>
  <c r="C925" i="2"/>
  <c r="B922" i="2"/>
  <c r="D920" i="2"/>
  <c r="F918" i="2"/>
  <c r="C917" i="2"/>
  <c r="E915" i="2"/>
  <c r="B914" i="2"/>
  <c r="D912" i="2"/>
  <c r="F910" i="2"/>
  <c r="C909" i="2"/>
  <c r="E907" i="2"/>
  <c r="B906" i="2"/>
  <c r="D935" i="2"/>
  <c r="F933" i="2"/>
  <c r="E944" i="2"/>
  <c r="B943" i="2"/>
  <c r="D941" i="2"/>
  <c r="F939" i="2"/>
  <c r="C938" i="2"/>
  <c r="E936" i="2"/>
  <c r="E945" i="2"/>
  <c r="B968" i="2"/>
  <c r="D966" i="2"/>
  <c r="F964" i="2"/>
  <c r="C963" i="2"/>
  <c r="E961" i="2"/>
  <c r="B960" i="2"/>
  <c r="D958" i="2"/>
  <c r="F956" i="2"/>
  <c r="C955" i="2"/>
  <c r="E953" i="2"/>
  <c r="B952" i="2"/>
  <c r="D950" i="2"/>
  <c r="F948" i="2"/>
  <c r="C947" i="2"/>
  <c r="D1030" i="2"/>
  <c r="D1028" i="2"/>
  <c r="D1026" i="2"/>
  <c r="D1024" i="2"/>
  <c r="D1022" i="2"/>
  <c r="D1020" i="2"/>
  <c r="D1018" i="2"/>
  <c r="D1016" i="2"/>
  <c r="D1014" i="2"/>
  <c r="E1012" i="2"/>
  <c r="B1011" i="2"/>
  <c r="D1009" i="2"/>
  <c r="F1007" i="2"/>
  <c r="C1006" i="2"/>
  <c r="E1004" i="2"/>
  <c r="B1003" i="2"/>
  <c r="D1001" i="2"/>
  <c r="F999" i="2"/>
  <c r="C998" i="2"/>
  <c r="E996" i="2"/>
  <c r="B995" i="2"/>
  <c r="D993" i="2"/>
  <c r="F991" i="2"/>
  <c r="C990" i="2"/>
  <c r="E988" i="2"/>
  <c r="B987" i="2"/>
  <c r="D985" i="2"/>
  <c r="F983" i="2"/>
  <c r="C982" i="2"/>
  <c r="E980" i="2"/>
  <c r="B979" i="2"/>
  <c r="D977" i="2"/>
  <c r="F975" i="2"/>
  <c r="C974" i="2"/>
  <c r="E972" i="2"/>
  <c r="B971" i="2"/>
  <c r="D969" i="2"/>
  <c r="F1023" i="2"/>
  <c r="F1015" i="2"/>
  <c r="C1031" i="2"/>
  <c r="E1033" i="2"/>
  <c r="B1032" i="2"/>
  <c r="E1035" i="2"/>
  <c r="B1064" i="2"/>
  <c r="D1062" i="2"/>
  <c r="F1060" i="2"/>
  <c r="C1059" i="2"/>
  <c r="E1057" i="2"/>
  <c r="B1056" i="2"/>
  <c r="D1054" i="2"/>
  <c r="F1052" i="2"/>
  <c r="C1051" i="2"/>
  <c r="E1049" i="2"/>
  <c r="B1048" i="2"/>
  <c r="D1046" i="2"/>
  <c r="F1044" i="2"/>
  <c r="C1043" i="2"/>
  <c r="E1041" i="2"/>
  <c r="B1040" i="2"/>
  <c r="D1038" i="2"/>
  <c r="F1036" i="2"/>
  <c r="B1066" i="2"/>
  <c r="D1070" i="2"/>
  <c r="F1068" i="2"/>
  <c r="C1067" i="2"/>
  <c r="E1093" i="2"/>
  <c r="B1092" i="2"/>
  <c r="D1090" i="2"/>
  <c r="F1088" i="2"/>
  <c r="C1087" i="2"/>
  <c r="E1085" i="2"/>
  <c r="B1084" i="2"/>
  <c r="D1082" i="2"/>
  <c r="F1080" i="2"/>
  <c r="C1079" i="2"/>
  <c r="E1077" i="2"/>
  <c r="B1076" i="2"/>
  <c r="D1074" i="2"/>
  <c r="E1101" i="2"/>
  <c r="B1100" i="2"/>
  <c r="D1098" i="2"/>
  <c r="F1096" i="2"/>
  <c r="C1095" i="2"/>
  <c r="B1106" i="2"/>
  <c r="B1104" i="2"/>
  <c r="F1104" i="2"/>
  <c r="E1108" i="2"/>
  <c r="D1110" i="2"/>
  <c r="E1116" i="2"/>
  <c r="B1115" i="2"/>
  <c r="D1113" i="2"/>
  <c r="B1121" i="2"/>
  <c r="D1119" i="2"/>
  <c r="E1166" i="2"/>
  <c r="E1164" i="2"/>
  <c r="E1162" i="2"/>
  <c r="E1160" i="2"/>
  <c r="E1158" i="2"/>
  <c r="E1156" i="2"/>
  <c r="E1154" i="2"/>
  <c r="E1152" i="2"/>
  <c r="E1150" i="2"/>
  <c r="E1148" i="2"/>
  <c r="E1146" i="2"/>
  <c r="E1143" i="2"/>
  <c r="E1141" i="2"/>
  <c r="E1139" i="2"/>
  <c r="F1137" i="2"/>
  <c r="C1136" i="2"/>
  <c r="E1134" i="2"/>
  <c r="B1133" i="2"/>
  <c r="D1131" i="2"/>
  <c r="F1129" i="2"/>
  <c r="C1128" i="2"/>
  <c r="E1126" i="2"/>
  <c r="B1125" i="2"/>
  <c r="D1123" i="2"/>
  <c r="E1144" i="2"/>
  <c r="C1167" i="2"/>
  <c r="D1170" i="2"/>
  <c r="F1166" i="2"/>
  <c r="F1158" i="2"/>
  <c r="F1150" i="2"/>
  <c r="F1142" i="2"/>
  <c r="E1171" i="2"/>
  <c r="B1172" i="2"/>
  <c r="D1174" i="2"/>
  <c r="F1176" i="2"/>
  <c r="C1175" i="2"/>
  <c r="F1178" i="2"/>
  <c r="C1180" i="2"/>
  <c r="E1181" i="2"/>
  <c r="B1185" i="2"/>
  <c r="D1183" i="2"/>
  <c r="F1187" i="2"/>
  <c r="C1186" i="2"/>
  <c r="F1188" i="2"/>
  <c r="F1189" i="2"/>
  <c r="C1194" i="2"/>
  <c r="E1192" i="2"/>
  <c r="B1191" i="2"/>
  <c r="D1197" i="2"/>
  <c r="F1195" i="2"/>
  <c r="F1205" i="2"/>
  <c r="C1204" i="2"/>
  <c r="E1202" i="2"/>
  <c r="B1201" i="2"/>
  <c r="D1199" i="2"/>
  <c r="C1207" i="2"/>
  <c r="F1208" i="2"/>
  <c r="D1213" i="2"/>
  <c r="F1211" i="2"/>
  <c r="C1210" i="2"/>
  <c r="F1216" i="2"/>
  <c r="C1215" i="2"/>
  <c r="B1218" i="2"/>
  <c r="D1226" i="2"/>
  <c r="F1224" i="2"/>
  <c r="C1223" i="2"/>
  <c r="E1221" i="2"/>
  <c r="B1220" i="2"/>
  <c r="D1227" i="2"/>
  <c r="F1233" i="2"/>
  <c r="C1232" i="2"/>
  <c r="E1230" i="2"/>
  <c r="B1229" i="2"/>
  <c r="D1240" i="2"/>
  <c r="F1238" i="2"/>
  <c r="C1237" i="2"/>
  <c r="E1235" i="2"/>
  <c r="C1444" i="2"/>
  <c r="E1442" i="2"/>
  <c r="B1441" i="2"/>
  <c r="D1439" i="2"/>
  <c r="F1437" i="2"/>
  <c r="C1436" i="2"/>
  <c r="E1434" i="2"/>
  <c r="B1433" i="2"/>
  <c r="D1431" i="2"/>
  <c r="D1429" i="2"/>
  <c r="D1427" i="2"/>
  <c r="D1425" i="2"/>
  <c r="E1423" i="2"/>
  <c r="B1422" i="2"/>
  <c r="D1420" i="2"/>
  <c r="F1417" i="2"/>
  <c r="C1416" i="2"/>
  <c r="E1413" i="2"/>
  <c r="B1412" i="2"/>
  <c r="D1410" i="2"/>
  <c r="F1408" i="2"/>
  <c r="C1407" i="2"/>
  <c r="E1405" i="2"/>
  <c r="B1404" i="2"/>
  <c r="D1402" i="2"/>
  <c r="F1400" i="2"/>
  <c r="C1399" i="2"/>
  <c r="E1397" i="2"/>
  <c r="B1396" i="2"/>
  <c r="D1394" i="2"/>
  <c r="F1392" i="2"/>
  <c r="C1391" i="2"/>
  <c r="E1389" i="2"/>
  <c r="B1388" i="2"/>
  <c r="D1386" i="2"/>
  <c r="F1384" i="2"/>
  <c r="C1383" i="2"/>
  <c r="E1381" i="2"/>
  <c r="B1380" i="2"/>
  <c r="D1378" i="2"/>
  <c r="F1376" i="2"/>
  <c r="C1375" i="2"/>
  <c r="E1373" i="2"/>
  <c r="B1372" i="2"/>
  <c r="D1370" i="2"/>
  <c r="F1368" i="2"/>
  <c r="C1367" i="2"/>
  <c r="E1365" i="2"/>
  <c r="B1364" i="2"/>
  <c r="D1362" i="2"/>
  <c r="F1360" i="2"/>
  <c r="C1359" i="2"/>
  <c r="E1357" i="2"/>
  <c r="B1356" i="2"/>
  <c r="D1354" i="2"/>
  <c r="F1352" i="2"/>
  <c r="C1351" i="2"/>
  <c r="E1349" i="2"/>
  <c r="E1340" i="2"/>
  <c r="E1338" i="2"/>
  <c r="E1336" i="2"/>
  <c r="C1333" i="2"/>
  <c r="E1331" i="2"/>
  <c r="B1330" i="2"/>
  <c r="D1328" i="2"/>
  <c r="F1326" i="2"/>
  <c r="C1325" i="2"/>
  <c r="E1323" i="2"/>
  <c r="B1322" i="2"/>
  <c r="D1320" i="2"/>
  <c r="F1318" i="2"/>
  <c r="C1316" i="2"/>
  <c r="E1314" i="2"/>
  <c r="B1313" i="2"/>
  <c r="D1311" i="2"/>
  <c r="F1309" i="2"/>
  <c r="C1308" i="2"/>
  <c r="E1306" i="2"/>
  <c r="B1305" i="2"/>
  <c r="D1303" i="2"/>
  <c r="F1301" i="2"/>
  <c r="C1300" i="2"/>
  <c r="E1298" i="2"/>
  <c r="B1297" i="2"/>
  <c r="D1295" i="2"/>
  <c r="F1293" i="2"/>
  <c r="C1292" i="2"/>
  <c r="E1290" i="2"/>
  <c r="B1289" i="2"/>
  <c r="D1287" i="2"/>
  <c r="F1285" i="2"/>
  <c r="C1284" i="2"/>
  <c r="E1282" i="2"/>
  <c r="B1281" i="2"/>
  <c r="D1279" i="2"/>
  <c r="F1277" i="2"/>
  <c r="C1276" i="2"/>
  <c r="E1274" i="2"/>
  <c r="B1273" i="2"/>
  <c r="D1271" i="2"/>
  <c r="F1269" i="2"/>
  <c r="C1268" i="2"/>
  <c r="E1266" i="2"/>
  <c r="B1265" i="2"/>
  <c r="D1263" i="2"/>
  <c r="F1261" i="2"/>
  <c r="C1260" i="2"/>
  <c r="E1258" i="2"/>
  <c r="B1257" i="2"/>
  <c r="D1255" i="2"/>
  <c r="F1253" i="2"/>
  <c r="C1252" i="2"/>
  <c r="D1250" i="2"/>
  <c r="F1248" i="2"/>
  <c r="C1247" i="2"/>
  <c r="E1245" i="2"/>
  <c r="B1244" i="2"/>
  <c r="D1242" i="2"/>
  <c r="F1251" i="2"/>
  <c r="E1317" i="2"/>
  <c r="B1058" i="2"/>
  <c r="B1042" i="2"/>
  <c r="D1066" i="2"/>
  <c r="F1090" i="2"/>
  <c r="D1076" i="2"/>
  <c r="D1100" i="2"/>
  <c r="F1106" i="2"/>
  <c r="F1113" i="2"/>
  <c r="C1163" i="2"/>
  <c r="C1149" i="2"/>
  <c r="D1133" i="2"/>
  <c r="B1169" i="2"/>
  <c r="E1180" i="2"/>
  <c r="F1199" i="2"/>
  <c r="E1210" i="2"/>
  <c r="B1222" i="2"/>
  <c r="F1240" i="2"/>
  <c r="D1433" i="2"/>
  <c r="B1415" i="2"/>
  <c r="C1401" i="2"/>
  <c r="D1388" i="2"/>
  <c r="B1374" i="2"/>
  <c r="E1359" i="2"/>
  <c r="C1339" i="2"/>
  <c r="C1327" i="2"/>
  <c r="C1310" i="2"/>
  <c r="D1297" i="2"/>
  <c r="C1286" i="2"/>
  <c r="B1275" i="2"/>
  <c r="E1260" i="2"/>
  <c r="F1250" i="2"/>
  <c r="C717" i="2"/>
  <c r="F710" i="2"/>
  <c r="F702" i="2"/>
  <c r="D696" i="2"/>
  <c r="D688" i="2"/>
  <c r="B682" i="2"/>
  <c r="B765" i="2"/>
  <c r="B757" i="2"/>
  <c r="E750" i="2"/>
  <c r="B741" i="2"/>
  <c r="B733" i="2"/>
  <c r="E726" i="2"/>
  <c r="C792" i="2"/>
  <c r="E782" i="2"/>
  <c r="F777" i="2"/>
  <c r="C768" i="2"/>
  <c r="F851" i="2"/>
  <c r="D845" i="2"/>
  <c r="B839" i="2"/>
  <c r="B831" i="2"/>
  <c r="D821" i="2"/>
  <c r="B815" i="2"/>
  <c r="E808" i="2"/>
  <c r="B799" i="2"/>
  <c r="F865" i="2"/>
  <c r="D870" i="2"/>
  <c r="B880" i="2"/>
  <c r="E885" i="2"/>
  <c r="F897" i="2"/>
  <c r="F903" i="2"/>
  <c r="F926" i="2"/>
  <c r="F674" i="2"/>
  <c r="E718" i="2"/>
  <c r="D715" i="2"/>
  <c r="C712" i="2"/>
  <c r="D707" i="2"/>
  <c r="F705" i="2"/>
  <c r="E702" i="2"/>
  <c r="B701" i="2"/>
  <c r="D699" i="2"/>
  <c r="F697" i="2"/>
  <c r="C696" i="2"/>
  <c r="E694" i="2"/>
  <c r="B693" i="2"/>
  <c r="D691" i="2"/>
  <c r="F689" i="2"/>
  <c r="C688" i="2"/>
  <c r="E686" i="2"/>
  <c r="B685" i="2"/>
  <c r="D683" i="2"/>
  <c r="F681" i="2"/>
  <c r="C680" i="2"/>
  <c r="E678" i="2"/>
  <c r="B677" i="2"/>
  <c r="D766" i="2"/>
  <c r="F764" i="2"/>
  <c r="C763" i="2"/>
  <c r="E761" i="2"/>
  <c r="B760" i="2"/>
  <c r="D758" i="2"/>
  <c r="F756" i="2"/>
  <c r="C755" i="2"/>
  <c r="E753" i="2"/>
  <c r="B752" i="2"/>
  <c r="D750" i="2"/>
  <c r="F748" i="2"/>
  <c r="C747" i="2"/>
  <c r="E745" i="2"/>
  <c r="B744" i="2"/>
  <c r="D742" i="2"/>
  <c r="F740" i="2"/>
  <c r="C739" i="2"/>
  <c r="E737" i="2"/>
  <c r="B736" i="2"/>
  <c r="D734" i="2"/>
  <c r="F732" i="2"/>
  <c r="C731" i="2"/>
  <c r="E729" i="2"/>
  <c r="B728" i="2"/>
  <c r="D726" i="2"/>
  <c r="F724" i="2"/>
  <c r="C723" i="2"/>
  <c r="E721" i="2"/>
  <c r="F796" i="2"/>
  <c r="C795" i="2"/>
  <c r="E793" i="2"/>
  <c r="B792" i="2"/>
  <c r="D790" i="2"/>
  <c r="F788" i="2"/>
  <c r="C787" i="2"/>
  <c r="E785" i="2"/>
  <c r="B784" i="2"/>
  <c r="D782" i="2"/>
  <c r="F780" i="2"/>
  <c r="C779" i="2"/>
  <c r="E777" i="2"/>
  <c r="B776" i="2"/>
  <c r="D774" i="2"/>
  <c r="F772" i="2"/>
  <c r="C771" i="2"/>
  <c r="E769" i="2"/>
  <c r="B768" i="2"/>
  <c r="D856" i="2"/>
  <c r="F854" i="2"/>
  <c r="C853" i="2"/>
  <c r="E851" i="2"/>
  <c r="B850" i="2"/>
  <c r="D848" i="2"/>
  <c r="F846" i="2"/>
  <c r="C845" i="2"/>
  <c r="E843" i="2"/>
  <c r="B842" i="2"/>
  <c r="D840" i="2"/>
  <c r="F838" i="2"/>
  <c r="C837" i="2"/>
  <c r="E835" i="2"/>
  <c r="B834" i="2"/>
  <c r="D832" i="2"/>
  <c r="F830" i="2"/>
  <c r="C829" i="2"/>
  <c r="E827" i="2"/>
  <c r="B826" i="2"/>
  <c r="D824" i="2"/>
  <c r="F822" i="2"/>
  <c r="C821" i="2"/>
  <c r="E819" i="2"/>
  <c r="B818" i="2"/>
  <c r="D816" i="2"/>
  <c r="F814" i="2"/>
  <c r="C813" i="2"/>
  <c r="E811" i="2"/>
  <c r="B810" i="2"/>
  <c r="D808" i="2"/>
  <c r="F806" i="2"/>
  <c r="C805" i="2"/>
  <c r="E803" i="2"/>
  <c r="B802" i="2"/>
  <c r="D800" i="2"/>
  <c r="F798" i="2"/>
  <c r="C797" i="2"/>
  <c r="E857" i="2"/>
  <c r="B860" i="2"/>
  <c r="D858" i="2"/>
  <c r="F873" i="2"/>
  <c r="F868" i="2"/>
  <c r="C867" i="2"/>
  <c r="E865" i="2"/>
  <c r="B864" i="2"/>
  <c r="D862" i="2"/>
  <c r="C870" i="2"/>
  <c r="D872" i="2"/>
  <c r="E875" i="2"/>
  <c r="B874" i="2"/>
  <c r="D881" i="2"/>
  <c r="F879" i="2"/>
  <c r="C878" i="2"/>
  <c r="B883" i="2"/>
  <c r="D885" i="2"/>
  <c r="B886" i="2"/>
  <c r="E889" i="2"/>
  <c r="B888" i="2"/>
  <c r="D892" i="2"/>
  <c r="F890" i="2"/>
  <c r="F894" i="2"/>
  <c r="C893" i="2"/>
  <c r="E897" i="2"/>
  <c r="B896" i="2"/>
  <c r="D900" i="2"/>
  <c r="E903" i="2"/>
  <c r="B902" i="2"/>
  <c r="D931" i="2"/>
  <c r="F929" i="2"/>
  <c r="C928" i="2"/>
  <c r="E926" i="2"/>
  <c r="B925" i="2"/>
  <c r="D923" i="2"/>
  <c r="F921" i="2"/>
  <c r="C920" i="2"/>
  <c r="E918" i="2"/>
  <c r="B917" i="2"/>
  <c r="D915" i="2"/>
  <c r="F913" i="2"/>
  <c r="C912" i="2"/>
  <c r="E910" i="2"/>
  <c r="B909" i="2"/>
  <c r="D907" i="2"/>
  <c r="F905" i="2"/>
  <c r="C935" i="2"/>
  <c r="E933" i="2"/>
  <c r="D944" i="2"/>
  <c r="F942" i="2"/>
  <c r="C941" i="2"/>
  <c r="E939" i="2"/>
  <c r="B938" i="2"/>
  <c r="D936" i="2"/>
  <c r="D945" i="2"/>
  <c r="F967" i="2"/>
  <c r="C966" i="2"/>
  <c r="E964" i="2"/>
  <c r="B963" i="2"/>
  <c r="D961" i="2"/>
  <c r="F959" i="2"/>
  <c r="C958" i="2"/>
  <c r="E956" i="2"/>
  <c r="B955" i="2"/>
  <c r="D953" i="2"/>
  <c r="F951" i="2"/>
  <c r="C950" i="2"/>
  <c r="E948" i="2"/>
  <c r="B947" i="2"/>
  <c r="C1030" i="2"/>
  <c r="C1028" i="2"/>
  <c r="C1026" i="2"/>
  <c r="C1024" i="2"/>
  <c r="C1022" i="2"/>
  <c r="C1020" i="2"/>
  <c r="C1018" i="2"/>
  <c r="C1016" i="2"/>
  <c r="C1014" i="2"/>
  <c r="D1012" i="2"/>
  <c r="F1010" i="2"/>
  <c r="C1009" i="2"/>
  <c r="E1007" i="2"/>
  <c r="B1006" i="2"/>
  <c r="D1004" i="2"/>
  <c r="F1002" i="2"/>
  <c r="C1001" i="2"/>
  <c r="E999" i="2"/>
  <c r="B998" i="2"/>
  <c r="D996" i="2"/>
  <c r="F994" i="2"/>
  <c r="C993" i="2"/>
  <c r="E991" i="2"/>
  <c r="B990" i="2"/>
  <c r="D988" i="2"/>
  <c r="F986" i="2"/>
  <c r="C985" i="2"/>
  <c r="E983" i="2"/>
  <c r="B982" i="2"/>
  <c r="D980" i="2"/>
  <c r="F978" i="2"/>
  <c r="C977" i="2"/>
  <c r="E975" i="2"/>
  <c r="B974" i="2"/>
  <c r="D972" i="2"/>
  <c r="F970" i="2"/>
  <c r="C969" i="2"/>
  <c r="F1030" i="2"/>
  <c r="F1022" i="2"/>
  <c r="F1014" i="2"/>
  <c r="B1031" i="2"/>
  <c r="D1033" i="2"/>
  <c r="D1035" i="2"/>
  <c r="F1063" i="2"/>
  <c r="C1062" i="2"/>
  <c r="E1060" i="2"/>
  <c r="B1059" i="2"/>
  <c r="D1057" i="2"/>
  <c r="F1055" i="2"/>
  <c r="C1054" i="2"/>
  <c r="E1052" i="2"/>
  <c r="B1051" i="2"/>
  <c r="D1049" i="2"/>
  <c r="F1047" i="2"/>
  <c r="C1046" i="2"/>
  <c r="E1044" i="2"/>
  <c r="B1043" i="2"/>
  <c r="D1041" i="2"/>
  <c r="F1039" i="2"/>
  <c r="C1038" i="2"/>
  <c r="E1036" i="2"/>
  <c r="F1071" i="2"/>
  <c r="C1070" i="2"/>
  <c r="E1068" i="2"/>
  <c r="B1067" i="2"/>
  <c r="D1093" i="2"/>
  <c r="F1091" i="2"/>
  <c r="C1090" i="2"/>
  <c r="E1088" i="2"/>
  <c r="B1087" i="2"/>
  <c r="D1085" i="2"/>
  <c r="F1083" i="2"/>
  <c r="C1082" i="2"/>
  <c r="E1080" i="2"/>
  <c r="B1079" i="2"/>
  <c r="D1077" i="2"/>
  <c r="F1075" i="2"/>
  <c r="C1074" i="2"/>
  <c r="D1101" i="2"/>
  <c r="F1099" i="2"/>
  <c r="C1098" i="2"/>
  <c r="E1096" i="2"/>
  <c r="B1095" i="2"/>
  <c r="E1107" i="2"/>
  <c r="E1105" i="2"/>
  <c r="E1103" i="2"/>
  <c r="F1103" i="2"/>
  <c r="D1108" i="2"/>
  <c r="C1110" i="2"/>
  <c r="D1116" i="2"/>
  <c r="F1114" i="2"/>
  <c r="C1113" i="2"/>
  <c r="F1120" i="2"/>
  <c r="C1119" i="2"/>
  <c r="D1166" i="2"/>
  <c r="D1164" i="2"/>
  <c r="D1162" i="2"/>
  <c r="D1160" i="2"/>
  <c r="D1158" i="2"/>
  <c r="D1156" i="2"/>
  <c r="D1154" i="2"/>
  <c r="D1152" i="2"/>
  <c r="D1150" i="2"/>
  <c r="D1148" i="2"/>
  <c r="D1146" i="2"/>
  <c r="D1143" i="2"/>
  <c r="D1141" i="2"/>
  <c r="D1139" i="2"/>
  <c r="E1137" i="2"/>
  <c r="B1136" i="2"/>
  <c r="D1134" i="2"/>
  <c r="F1132" i="2"/>
  <c r="C1131" i="2"/>
  <c r="E1129" i="2"/>
  <c r="B1128" i="2"/>
  <c r="D1126" i="2"/>
  <c r="F1124" i="2"/>
  <c r="C1123" i="2"/>
  <c r="D1144" i="2"/>
  <c r="B1167" i="2"/>
  <c r="C1170" i="2"/>
  <c r="F1165" i="2"/>
  <c r="F1157" i="2"/>
  <c r="F1149" i="2"/>
  <c r="F1141" i="2"/>
  <c r="D1171" i="2"/>
  <c r="F1173" i="2"/>
  <c r="C1174" i="2"/>
  <c r="E1176" i="2"/>
  <c r="B1175" i="2"/>
  <c r="E1178" i="2"/>
  <c r="B1180" i="2"/>
  <c r="D1181" i="2"/>
  <c r="F1184" i="2"/>
  <c r="C1183" i="2"/>
  <c r="E1187" i="2"/>
  <c r="B1186" i="2"/>
  <c r="E1188" i="2"/>
  <c r="E1189" i="2"/>
  <c r="B1194" i="2"/>
  <c r="D1192" i="2"/>
  <c r="F1190" i="2"/>
  <c r="C1197" i="2"/>
  <c r="E1195" i="2"/>
  <c r="E1205" i="2"/>
  <c r="B1204" i="2"/>
  <c r="D1202" i="2"/>
  <c r="F1200" i="2"/>
  <c r="C1199" i="2"/>
  <c r="D1207" i="2"/>
  <c r="F1214" i="2"/>
  <c r="C1213" i="2"/>
  <c r="E1211" i="2"/>
  <c r="B1210" i="2"/>
  <c r="E1216" i="2"/>
  <c r="B1215" i="2"/>
  <c r="F1217" i="2"/>
  <c r="C1226" i="2"/>
  <c r="E1224" i="2"/>
  <c r="B1223" i="2"/>
  <c r="D1221" i="2"/>
  <c r="F1219" i="2"/>
  <c r="C1227" i="2"/>
  <c r="E1233" i="2"/>
  <c r="B1232" i="2"/>
  <c r="D1230" i="2"/>
  <c r="F1228" i="2"/>
  <c r="C1240" i="2"/>
  <c r="E1238" i="2"/>
  <c r="B1237" i="2"/>
  <c r="D1235" i="2"/>
  <c r="B1444" i="2"/>
  <c r="D1442" i="2"/>
  <c r="F1440" i="2"/>
  <c r="C1439" i="2"/>
  <c r="E1437" i="2"/>
  <c r="B1436" i="2"/>
  <c r="D1434" i="2"/>
  <c r="F1432" i="2"/>
  <c r="C1431" i="2"/>
  <c r="C1429" i="2"/>
  <c r="C1427" i="2"/>
  <c r="C1425" i="2"/>
  <c r="D1423" i="2"/>
  <c r="F1421" i="2"/>
  <c r="C1420" i="2"/>
  <c r="E1417" i="2"/>
  <c r="B1416" i="2"/>
  <c r="D1413" i="2"/>
  <c r="F1411" i="2"/>
  <c r="C1410" i="2"/>
  <c r="E1408" i="2"/>
  <c r="B1407" i="2"/>
  <c r="D1405" i="2"/>
  <c r="F1403" i="2"/>
  <c r="C1402" i="2"/>
  <c r="E1400" i="2"/>
  <c r="B1399" i="2"/>
  <c r="D1397" i="2"/>
  <c r="F1395" i="2"/>
  <c r="C1394" i="2"/>
  <c r="E1392" i="2"/>
  <c r="B1391" i="2"/>
  <c r="D1389" i="2"/>
  <c r="F1387" i="2"/>
  <c r="C1386" i="2"/>
  <c r="E1384" i="2"/>
  <c r="B1383" i="2"/>
  <c r="D1381" i="2"/>
  <c r="F1379" i="2"/>
  <c r="C1378" i="2"/>
  <c r="E1376" i="2"/>
  <c r="B1375" i="2"/>
  <c r="D1373" i="2"/>
  <c r="F1371" i="2"/>
  <c r="C1370" i="2"/>
  <c r="E1368" i="2"/>
  <c r="B1367" i="2"/>
  <c r="D1365" i="2"/>
  <c r="F1363" i="2"/>
  <c r="C1362" i="2"/>
  <c r="E1360" i="2"/>
  <c r="B1359" i="2"/>
  <c r="D1357" i="2"/>
  <c r="F1355" i="2"/>
  <c r="C1354" i="2"/>
  <c r="E1352" i="2"/>
  <c r="B1351" i="2"/>
  <c r="D1349" i="2"/>
  <c r="D1340" i="2"/>
  <c r="D1338" i="2"/>
  <c r="D1336" i="2"/>
  <c r="E1334" i="2"/>
  <c r="B1333" i="2"/>
  <c r="D1331" i="2"/>
  <c r="F1329" i="2"/>
  <c r="C1328" i="2"/>
  <c r="E1326" i="2"/>
  <c r="B1325" i="2"/>
  <c r="D1323" i="2"/>
  <c r="F1321" i="2"/>
  <c r="C1320" i="2"/>
  <c r="E1318" i="2"/>
  <c r="B1316" i="2"/>
  <c r="D1314" i="2"/>
  <c r="F1312" i="2"/>
  <c r="C1311" i="2"/>
  <c r="E1309" i="2"/>
  <c r="B1308" i="2"/>
  <c r="D1306" i="2"/>
  <c r="F1304" i="2"/>
  <c r="C1303" i="2"/>
  <c r="E1301" i="2"/>
  <c r="B1300" i="2"/>
  <c r="D1298" i="2"/>
  <c r="F1296" i="2"/>
  <c r="C1295" i="2"/>
  <c r="E1293" i="2"/>
  <c r="B1292" i="2"/>
  <c r="D1290" i="2"/>
  <c r="F1288" i="2"/>
  <c r="C1287" i="2"/>
  <c r="E1285" i="2"/>
  <c r="B1284" i="2"/>
  <c r="D1282" i="2"/>
  <c r="F1280" i="2"/>
  <c r="C1279" i="2"/>
  <c r="E1277" i="2"/>
  <c r="B1276" i="2"/>
  <c r="D1274" i="2"/>
  <c r="F1272" i="2"/>
  <c r="C1271" i="2"/>
  <c r="E1269" i="2"/>
  <c r="B1268" i="2"/>
  <c r="D1266" i="2"/>
  <c r="F1264" i="2"/>
  <c r="C1263" i="2"/>
  <c r="E1261" i="2"/>
  <c r="B1260" i="2"/>
  <c r="D1258" i="2"/>
  <c r="F1256" i="2"/>
  <c r="C1255" i="2"/>
  <c r="E1253" i="2"/>
  <c r="B1252" i="2"/>
  <c r="C1250" i="2"/>
  <c r="E1248" i="2"/>
  <c r="B1247" i="2"/>
  <c r="D1245" i="2"/>
  <c r="F1243" i="2"/>
  <c r="C1242" i="2"/>
  <c r="D1317" i="2"/>
  <c r="D1064" i="2"/>
  <c r="F1054" i="2"/>
  <c r="C1045" i="2"/>
  <c r="E1067" i="2"/>
  <c r="D1084" i="2"/>
  <c r="F1074" i="2"/>
  <c r="B1102" i="2"/>
  <c r="D1104" i="2"/>
  <c r="F1110" i="2"/>
  <c r="C1161" i="2"/>
  <c r="C1147" i="2"/>
  <c r="B1135" i="2"/>
  <c r="C1122" i="2"/>
  <c r="E1167" i="2"/>
  <c r="F1144" i="2"/>
  <c r="C1177" i="2"/>
  <c r="D1185" i="2"/>
  <c r="D1191" i="2"/>
  <c r="B1203" i="2"/>
  <c r="B1209" i="2"/>
  <c r="E1223" i="2"/>
  <c r="D1229" i="2"/>
  <c r="C1438" i="2"/>
  <c r="B1426" i="2"/>
  <c r="D1412" i="2"/>
  <c r="F1402" i="2"/>
  <c r="E1391" i="2"/>
  <c r="D1380" i="2"/>
  <c r="E1367" i="2"/>
  <c r="D1356" i="2"/>
  <c r="C1337" i="2"/>
  <c r="B1324" i="2"/>
  <c r="B1315" i="2"/>
  <c r="C1302" i="2"/>
  <c r="D1289" i="2"/>
  <c r="F1279" i="2"/>
  <c r="E1268" i="2"/>
  <c r="B1259" i="2"/>
  <c r="D1244" i="2"/>
  <c r="B673" i="2"/>
  <c r="F718" i="2"/>
  <c r="B714" i="2"/>
  <c r="E707" i="2"/>
  <c r="C701" i="2"/>
  <c r="F694" i="2"/>
  <c r="B690" i="2"/>
  <c r="C685" i="2"/>
  <c r="F678" i="2"/>
  <c r="D763" i="2"/>
  <c r="E758" i="2"/>
  <c r="C752" i="2"/>
  <c r="F745" i="2"/>
  <c r="C744" i="2"/>
  <c r="F737" i="2"/>
  <c r="D731" i="2"/>
  <c r="B725" i="2"/>
  <c r="E790" i="2"/>
  <c r="F785" i="2"/>
  <c r="B781" i="2"/>
  <c r="E774" i="2"/>
  <c r="F769" i="2"/>
  <c r="D853" i="2"/>
  <c r="E848" i="2"/>
  <c r="F843" i="2"/>
  <c r="D837" i="2"/>
  <c r="E832" i="2"/>
  <c r="C826" i="2"/>
  <c r="F819" i="2"/>
  <c r="D813" i="2"/>
  <c r="B807" i="2"/>
  <c r="C802" i="2"/>
  <c r="E858" i="2"/>
  <c r="B869" i="2"/>
  <c r="C864" i="2"/>
  <c r="C872" i="2"/>
  <c r="C883" i="2"/>
  <c r="F889" i="2"/>
  <c r="B891" i="2"/>
  <c r="B895" i="2"/>
  <c r="B899" i="2"/>
  <c r="E923" i="2"/>
  <c r="F675" i="2"/>
  <c r="C720" i="2"/>
  <c r="B717" i="2"/>
  <c r="F713" i="2"/>
  <c r="E710" i="2"/>
  <c r="B709" i="2"/>
  <c r="C704" i="2"/>
  <c r="E674" i="2"/>
  <c r="E675" i="2"/>
  <c r="B720" i="2"/>
  <c r="D718" i="2"/>
  <c r="F716" i="2"/>
  <c r="C715" i="2"/>
  <c r="E713" i="2"/>
  <c r="B712" i="2"/>
  <c r="D710" i="2"/>
  <c r="F708" i="2"/>
  <c r="C707" i="2"/>
  <c r="E705" i="2"/>
  <c r="B704" i="2"/>
  <c r="D702" i="2"/>
  <c r="F700" i="2"/>
  <c r="C699" i="2"/>
  <c r="E697" i="2"/>
  <c r="B696" i="2"/>
  <c r="D694" i="2"/>
  <c r="F692" i="2"/>
  <c r="C691" i="2"/>
  <c r="E689" i="2"/>
  <c r="B688" i="2"/>
  <c r="D686" i="2"/>
  <c r="F684" i="2"/>
  <c r="C683" i="2"/>
  <c r="E681" i="2"/>
  <c r="B680" i="2"/>
  <c r="D678" i="2"/>
  <c r="F676" i="2"/>
  <c r="C766" i="2"/>
  <c r="E764" i="2"/>
  <c r="B763" i="2"/>
  <c r="D761" i="2"/>
  <c r="F759" i="2"/>
  <c r="C758" i="2"/>
  <c r="E756" i="2"/>
  <c r="B755" i="2"/>
  <c r="D753" i="2"/>
  <c r="F751" i="2"/>
  <c r="C750" i="2"/>
  <c r="E748" i="2"/>
  <c r="B747" i="2"/>
  <c r="D745" i="2"/>
  <c r="F743" i="2"/>
  <c r="C742" i="2"/>
  <c r="E740" i="2"/>
  <c r="B739" i="2"/>
  <c r="D737" i="2"/>
  <c r="F735" i="2"/>
  <c r="C734" i="2"/>
  <c r="E732" i="2"/>
  <c r="B731" i="2"/>
  <c r="D729" i="2"/>
  <c r="F727" i="2"/>
  <c r="C726" i="2"/>
  <c r="E724" i="2"/>
  <c r="B723" i="2"/>
  <c r="D721" i="2"/>
  <c r="E796" i="2"/>
  <c r="B795" i="2"/>
  <c r="D793" i="2"/>
  <c r="F791" i="2"/>
  <c r="C790" i="2"/>
  <c r="E788" i="2"/>
  <c r="B787" i="2"/>
  <c r="D785" i="2"/>
  <c r="F783" i="2"/>
  <c r="C782" i="2"/>
  <c r="E780" i="2"/>
  <c r="B779" i="2"/>
  <c r="D777" i="2"/>
  <c r="F775" i="2"/>
  <c r="C774" i="2"/>
  <c r="E772" i="2"/>
  <c r="B771" i="2"/>
  <c r="D769" i="2"/>
  <c r="F767" i="2"/>
  <c r="C856" i="2"/>
  <c r="E854" i="2"/>
  <c r="B853" i="2"/>
  <c r="D851" i="2"/>
  <c r="F849" i="2"/>
  <c r="C848" i="2"/>
  <c r="E846" i="2"/>
  <c r="B845" i="2"/>
  <c r="D843" i="2"/>
  <c r="F841" i="2"/>
  <c r="C840" i="2"/>
  <c r="E838" i="2"/>
  <c r="B837" i="2"/>
  <c r="D835" i="2"/>
  <c r="F833" i="2"/>
  <c r="C832" i="2"/>
  <c r="E830" i="2"/>
  <c r="B829" i="2"/>
  <c r="D827" i="2"/>
  <c r="F825" i="2"/>
  <c r="C824" i="2"/>
  <c r="E822" i="2"/>
  <c r="B821" i="2"/>
  <c r="D819" i="2"/>
  <c r="F817" i="2"/>
  <c r="C816" i="2"/>
  <c r="E814" i="2"/>
  <c r="B813" i="2"/>
  <c r="D811" i="2"/>
  <c r="F809" i="2"/>
  <c r="C808" i="2"/>
  <c r="E806" i="2"/>
  <c r="B805" i="2"/>
  <c r="D803" i="2"/>
  <c r="F801" i="2"/>
  <c r="C800" i="2"/>
  <c r="E798" i="2"/>
  <c r="B797" i="2"/>
  <c r="D857" i="2"/>
  <c r="F859" i="2"/>
  <c r="C858" i="2"/>
  <c r="F872" i="2"/>
  <c r="E868" i="2"/>
  <c r="B867" i="2"/>
  <c r="D865" i="2"/>
  <c r="F863" i="2"/>
  <c r="C862" i="2"/>
  <c r="B870" i="2"/>
  <c r="E872" i="2"/>
  <c r="D875" i="2"/>
  <c r="F876" i="2"/>
  <c r="C881" i="2"/>
  <c r="E879" i="2"/>
  <c r="B878" i="2"/>
  <c r="F884" i="2"/>
  <c r="C885" i="2"/>
  <c r="D889" i="2"/>
  <c r="F887" i="2"/>
  <c r="C892" i="2"/>
  <c r="E890" i="2"/>
  <c r="E894" i="2"/>
  <c r="B893" i="2"/>
  <c r="D897" i="2"/>
  <c r="F901" i="2"/>
  <c r="C900" i="2"/>
  <c r="D903" i="2"/>
  <c r="F932" i="2"/>
  <c r="C931" i="2"/>
  <c r="E929" i="2"/>
  <c r="B928" i="2"/>
  <c r="D926" i="2"/>
  <c r="F924" i="2"/>
  <c r="C923" i="2"/>
  <c r="E921" i="2"/>
  <c r="B920" i="2"/>
  <c r="D918" i="2"/>
  <c r="F916" i="2"/>
  <c r="C915" i="2"/>
  <c r="E913" i="2"/>
  <c r="B912" i="2"/>
  <c r="D910" i="2"/>
  <c r="F908" i="2"/>
  <c r="C907" i="2"/>
  <c r="E905" i="2"/>
  <c r="B935" i="2"/>
  <c r="D933" i="2"/>
  <c r="C944" i="2"/>
  <c r="E942" i="2"/>
  <c r="B941" i="2"/>
  <c r="D939" i="2"/>
  <c r="F937" i="2"/>
  <c r="C936" i="2"/>
  <c r="C945" i="2"/>
  <c r="E967" i="2"/>
  <c r="B966" i="2"/>
  <c r="D964" i="2"/>
  <c r="F962" i="2"/>
  <c r="C961" i="2"/>
  <c r="E959" i="2"/>
  <c r="B958" i="2"/>
  <c r="D956" i="2"/>
  <c r="F954" i="2"/>
  <c r="C953" i="2"/>
  <c r="E951" i="2"/>
  <c r="B950" i="2"/>
  <c r="D948" i="2"/>
  <c r="F946" i="2"/>
  <c r="B1030" i="2"/>
  <c r="B1028" i="2"/>
  <c r="B1026" i="2"/>
  <c r="B1024" i="2"/>
  <c r="B1022" i="2"/>
  <c r="B1020" i="2"/>
  <c r="B1018" i="2"/>
  <c r="B1016" i="2"/>
  <c r="B1014" i="2"/>
  <c r="C1012" i="2"/>
  <c r="E1010" i="2"/>
  <c r="B1009" i="2"/>
  <c r="D1007" i="2"/>
  <c r="F1005" i="2"/>
  <c r="C1004" i="2"/>
  <c r="E1002" i="2"/>
  <c r="B1001" i="2"/>
  <c r="D999" i="2"/>
  <c r="F997" i="2"/>
  <c r="C996" i="2"/>
  <c r="E994" i="2"/>
  <c r="B993" i="2"/>
  <c r="D991" i="2"/>
  <c r="F989" i="2"/>
  <c r="C988" i="2"/>
  <c r="E986" i="2"/>
  <c r="B985" i="2"/>
  <c r="D983" i="2"/>
  <c r="F981" i="2"/>
  <c r="C980" i="2"/>
  <c r="E978" i="2"/>
  <c r="B977" i="2"/>
  <c r="D975" i="2"/>
  <c r="F973" i="2"/>
  <c r="C972" i="2"/>
  <c r="E970" i="2"/>
  <c r="B969" i="2"/>
  <c r="F1029" i="2"/>
  <c r="F1021" i="2"/>
  <c r="F1013" i="2"/>
  <c r="F1034" i="2"/>
  <c r="C1033" i="2"/>
  <c r="C1035" i="2"/>
  <c r="E1063" i="2"/>
  <c r="B1062" i="2"/>
  <c r="D1060" i="2"/>
  <c r="F1058" i="2"/>
  <c r="C1057" i="2"/>
  <c r="E1055" i="2"/>
  <c r="B1054" i="2"/>
  <c r="D1052" i="2"/>
  <c r="F1050" i="2"/>
  <c r="C1049" i="2"/>
  <c r="E1047" i="2"/>
  <c r="B1046" i="2"/>
  <c r="D1044" i="2"/>
  <c r="F1042" i="2"/>
  <c r="C1041" i="2"/>
  <c r="E1039" i="2"/>
  <c r="B1038" i="2"/>
  <c r="D1036" i="2"/>
  <c r="F1065" i="2"/>
  <c r="E1071" i="2"/>
  <c r="B1070" i="2"/>
  <c r="D1068" i="2"/>
  <c r="F1072" i="2"/>
  <c r="C1093" i="2"/>
  <c r="E1091" i="2"/>
  <c r="B1090" i="2"/>
  <c r="D1088" i="2"/>
  <c r="F1086" i="2"/>
  <c r="C1085" i="2"/>
  <c r="E1083" i="2"/>
  <c r="B1082" i="2"/>
  <c r="D1080" i="2"/>
  <c r="F1078" i="2"/>
  <c r="C1077" i="2"/>
  <c r="E1075" i="2"/>
  <c r="B1074" i="2"/>
  <c r="F1102" i="2"/>
  <c r="C1101" i="2"/>
  <c r="E1099" i="2"/>
  <c r="B1098" i="2"/>
  <c r="D1096" i="2"/>
  <c r="F1094" i="2"/>
  <c r="D1107" i="2"/>
  <c r="D1105" i="2"/>
  <c r="D1103" i="2"/>
  <c r="F1109" i="2"/>
  <c r="C1108" i="2"/>
  <c r="B1110" i="2"/>
  <c r="F1117" i="2"/>
  <c r="C1116" i="2"/>
  <c r="E1114" i="2"/>
  <c r="B1113" i="2"/>
  <c r="E1120" i="2"/>
  <c r="B1119" i="2"/>
  <c r="C1166" i="2"/>
  <c r="C1164" i="2"/>
  <c r="C1162" i="2"/>
  <c r="C1160" i="2"/>
  <c r="C1158" i="2"/>
  <c r="C1156" i="2"/>
  <c r="C1154" i="2"/>
  <c r="C1152" i="2"/>
  <c r="C1150" i="2"/>
  <c r="C1148" i="2"/>
  <c r="C1146" i="2"/>
  <c r="C1143" i="2"/>
  <c r="C1141" i="2"/>
  <c r="C1139" i="2"/>
  <c r="D1137" i="2"/>
  <c r="F1135" i="2"/>
  <c r="C1134" i="2"/>
  <c r="E1132" i="2"/>
  <c r="B1131" i="2"/>
  <c r="D1129" i="2"/>
  <c r="F1127" i="2"/>
  <c r="C1126" i="2"/>
  <c r="E1124" i="2"/>
  <c r="B1123" i="2"/>
  <c r="C1144" i="2"/>
  <c r="E1168" i="2"/>
  <c r="B1170" i="2"/>
  <c r="F1164" i="2"/>
  <c r="F1156" i="2"/>
  <c r="F1148" i="2"/>
  <c r="F1140" i="2"/>
  <c r="C1171" i="2"/>
  <c r="E1173" i="2"/>
  <c r="B1174" i="2"/>
  <c r="D1176" i="2"/>
  <c r="D1178" i="2"/>
  <c r="F1179" i="2"/>
  <c r="C1181" i="2"/>
  <c r="E1184" i="2"/>
  <c r="B1183" i="2"/>
  <c r="D1187" i="2"/>
  <c r="D1188" i="2"/>
  <c r="D1189" i="2"/>
  <c r="F1193" i="2"/>
  <c r="C1192" i="2"/>
  <c r="E1190" i="2"/>
  <c r="B1197" i="2"/>
  <c r="D1195" i="2"/>
  <c r="F1198" i="2"/>
  <c r="D1205" i="2"/>
  <c r="F1203" i="2"/>
  <c r="C1202" i="2"/>
  <c r="E1200" i="2"/>
  <c r="B1199" i="2"/>
  <c r="E1207" i="2"/>
  <c r="E1214" i="2"/>
  <c r="B1213" i="2"/>
  <c r="D1211" i="2"/>
  <c r="F1209" i="2"/>
  <c r="D1216" i="2"/>
  <c r="E1217" i="2"/>
  <c r="B1226" i="2"/>
  <c r="D1224" i="2"/>
  <c r="F1222" i="2"/>
  <c r="C1221" i="2"/>
  <c r="E1219" i="2"/>
  <c r="B1227" i="2"/>
  <c r="D1233" i="2"/>
  <c r="F1231" i="2"/>
  <c r="C1230" i="2"/>
  <c r="E1228" i="2"/>
  <c r="B1240" i="2"/>
  <c r="D1238" i="2"/>
  <c r="F1236" i="2"/>
  <c r="C1235" i="2"/>
  <c r="F1443" i="2"/>
  <c r="C1442" i="2"/>
  <c r="E1440" i="2"/>
  <c r="B1439" i="2"/>
  <c r="D1437" i="2"/>
  <c r="F1435" i="2"/>
  <c r="C1434" i="2"/>
  <c r="E1432" i="2"/>
  <c r="B1431" i="2"/>
  <c r="B1429" i="2"/>
  <c r="B1427" i="2"/>
  <c r="B1425" i="2"/>
  <c r="C1423" i="2"/>
  <c r="E1421" i="2"/>
  <c r="B1420" i="2"/>
  <c r="D1417" i="2"/>
  <c r="F1415" i="2"/>
  <c r="C1413" i="2"/>
  <c r="E1411" i="2"/>
  <c r="B1410" i="2"/>
  <c r="D1408" i="2"/>
  <c r="F1406" i="2"/>
  <c r="C1405" i="2"/>
  <c r="E1403" i="2"/>
  <c r="B1402" i="2"/>
  <c r="D1400" i="2"/>
  <c r="F1398" i="2"/>
  <c r="C1397" i="2"/>
  <c r="E1395" i="2"/>
  <c r="B1394" i="2"/>
  <c r="D1392" i="2"/>
  <c r="F1390" i="2"/>
  <c r="C1389" i="2"/>
  <c r="E1387" i="2"/>
  <c r="B1386" i="2"/>
  <c r="D1384" i="2"/>
  <c r="F1382" i="2"/>
  <c r="C1381" i="2"/>
  <c r="E1379" i="2"/>
  <c r="B1378" i="2"/>
  <c r="D1376" i="2"/>
  <c r="F1374" i="2"/>
  <c r="C1373" i="2"/>
  <c r="E1371" i="2"/>
  <c r="B1370" i="2"/>
  <c r="D1368" i="2"/>
  <c r="F1366" i="2"/>
  <c r="C1365" i="2"/>
  <c r="E1363" i="2"/>
  <c r="B1362" i="2"/>
  <c r="D1360" i="2"/>
  <c r="F1358" i="2"/>
  <c r="C1357" i="2"/>
  <c r="E1355" i="2"/>
  <c r="B1354" i="2"/>
  <c r="D1352" i="2"/>
  <c r="F1350" i="2"/>
  <c r="C1349" i="2"/>
  <c r="C1340" i="2"/>
  <c r="C1338" i="2"/>
  <c r="C1336" i="2"/>
  <c r="D1334" i="2"/>
  <c r="F1332" i="2"/>
  <c r="C1331" i="2"/>
  <c r="E1329" i="2"/>
  <c r="B1328" i="2"/>
  <c r="D1326" i="2"/>
  <c r="F1324" i="2"/>
  <c r="C1323" i="2"/>
  <c r="E1321" i="2"/>
  <c r="B1320" i="2"/>
  <c r="D1318" i="2"/>
  <c r="F1315" i="2"/>
  <c r="C1314" i="2"/>
  <c r="E1312" i="2"/>
  <c r="B1311" i="2"/>
  <c r="D1309" i="2"/>
  <c r="F1307" i="2"/>
  <c r="C1306" i="2"/>
  <c r="E1304" i="2"/>
  <c r="B1303" i="2"/>
  <c r="D1301" i="2"/>
  <c r="F1299" i="2"/>
  <c r="C1298" i="2"/>
  <c r="E1296" i="2"/>
  <c r="B1295" i="2"/>
  <c r="D1293" i="2"/>
  <c r="F1291" i="2"/>
  <c r="C1290" i="2"/>
  <c r="E1288" i="2"/>
  <c r="B1287" i="2"/>
  <c r="D1285" i="2"/>
  <c r="F1283" i="2"/>
  <c r="C1282" i="2"/>
  <c r="E1280" i="2"/>
  <c r="B1279" i="2"/>
  <c r="D1277" i="2"/>
  <c r="F1275" i="2"/>
  <c r="C1274" i="2"/>
  <c r="E1272" i="2"/>
  <c r="B1271" i="2"/>
  <c r="D1269" i="2"/>
  <c r="F1267" i="2"/>
  <c r="C1266" i="2"/>
  <c r="E1264" i="2"/>
  <c r="B1263" i="2"/>
  <c r="D1261" i="2"/>
  <c r="F1259" i="2"/>
  <c r="C1258" i="2"/>
  <c r="E1256" i="2"/>
  <c r="B1255" i="2"/>
  <c r="D1253" i="2"/>
  <c r="E1251" i="2"/>
  <c r="B1250" i="2"/>
  <c r="D1248" i="2"/>
  <c r="F1246" i="2"/>
  <c r="C1245" i="2"/>
  <c r="E1243" i="2"/>
  <c r="B1242" i="2"/>
  <c r="C1317" i="2"/>
  <c r="C1061" i="2"/>
  <c r="B1050" i="2"/>
  <c r="F1038" i="2"/>
  <c r="B1065" i="2"/>
  <c r="B1072" i="2"/>
  <c r="F1082" i="2"/>
  <c r="C1097" i="2"/>
  <c r="C1112" i="2"/>
  <c r="C1165" i="2"/>
  <c r="C1153" i="2"/>
  <c r="C1140" i="2"/>
  <c r="B1127" i="2"/>
  <c r="B1179" i="2"/>
  <c r="C1196" i="2"/>
  <c r="D1208" i="2"/>
  <c r="F1226" i="2"/>
  <c r="B1231" i="2"/>
  <c r="F1439" i="2"/>
  <c r="B1428" i="2"/>
  <c r="C1419" i="2"/>
  <c r="B1406" i="2"/>
  <c r="C1393" i="2"/>
  <c r="E1383" i="2"/>
  <c r="D1372" i="2"/>
  <c r="C1361" i="2"/>
  <c r="B1350" i="2"/>
  <c r="D1330" i="2"/>
  <c r="E1316" i="2"/>
  <c r="D1305" i="2"/>
  <c r="C1294" i="2"/>
  <c r="B1283" i="2"/>
  <c r="D1273" i="2"/>
  <c r="F1263" i="2"/>
  <c r="C1254" i="2"/>
  <c r="C1241" i="2"/>
  <c r="E715" i="2"/>
  <c r="C709" i="2"/>
  <c r="D704" i="2"/>
  <c r="E699" i="2"/>
  <c r="C693" i="2"/>
  <c r="F686" i="2"/>
  <c r="D680" i="2"/>
  <c r="E766" i="2"/>
  <c r="C760" i="2"/>
  <c r="F753" i="2"/>
  <c r="B749" i="2"/>
  <c r="E742" i="2"/>
  <c r="C736" i="2"/>
  <c r="F729" i="2"/>
  <c r="D723" i="2"/>
  <c r="D795" i="2"/>
  <c r="B789" i="2"/>
  <c r="C784" i="2"/>
  <c r="C776" i="2"/>
  <c r="D771" i="2"/>
  <c r="B855" i="2"/>
  <c r="B847" i="2"/>
  <c r="E840" i="2"/>
  <c r="C834" i="2"/>
  <c r="F827" i="2"/>
  <c r="B823" i="2"/>
  <c r="C818" i="2"/>
  <c r="F811" i="2"/>
  <c r="D805" i="2"/>
  <c r="E800" i="2"/>
  <c r="C860" i="2"/>
  <c r="D867" i="2"/>
  <c r="C874" i="2"/>
  <c r="D878" i="2"/>
  <c r="C888" i="2"/>
  <c r="C896" i="2"/>
  <c r="B930" i="2"/>
  <c r="D674" i="2"/>
  <c r="D675" i="2"/>
  <c r="F719" i="2"/>
  <c r="C718" i="2"/>
  <c r="E716" i="2"/>
  <c r="B715" i="2"/>
  <c r="D713" i="2"/>
  <c r="F711" i="2"/>
  <c r="C710" i="2"/>
  <c r="E708" i="2"/>
  <c r="B707" i="2"/>
  <c r="D705" i="2"/>
  <c r="F703" i="2"/>
  <c r="C702" i="2"/>
  <c r="E700" i="2"/>
  <c r="B699" i="2"/>
  <c r="D697" i="2"/>
  <c r="F695" i="2"/>
  <c r="C694" i="2"/>
  <c r="E692" i="2"/>
  <c r="B691" i="2"/>
  <c r="D689" i="2"/>
  <c r="F687" i="2"/>
  <c r="C686" i="2"/>
  <c r="E684" i="2"/>
  <c r="B683" i="2"/>
  <c r="D681" i="2"/>
  <c r="F679" i="2"/>
  <c r="C678" i="2"/>
  <c r="E676" i="2"/>
  <c r="B766" i="2"/>
  <c r="D764" i="2"/>
  <c r="F762" i="2"/>
  <c r="C761" i="2"/>
  <c r="E759" i="2"/>
  <c r="B758" i="2"/>
  <c r="D756" i="2"/>
  <c r="F754" i="2"/>
  <c r="C753" i="2"/>
  <c r="E751" i="2"/>
  <c r="B750" i="2"/>
  <c r="D748" i="2"/>
  <c r="F746" i="2"/>
  <c r="C745" i="2"/>
  <c r="E743" i="2"/>
  <c r="B742" i="2"/>
  <c r="D740" i="2"/>
  <c r="F738" i="2"/>
  <c r="C737" i="2"/>
  <c r="E735" i="2"/>
  <c r="B734" i="2"/>
  <c r="D732" i="2"/>
  <c r="F730" i="2"/>
  <c r="C729" i="2"/>
  <c r="E727" i="2"/>
  <c r="B726" i="2"/>
  <c r="D724" i="2"/>
  <c r="F722" i="2"/>
  <c r="C721" i="2"/>
  <c r="D796" i="2"/>
  <c r="F794" i="2"/>
  <c r="C793" i="2"/>
  <c r="E791" i="2"/>
  <c r="B790" i="2"/>
  <c r="D788" i="2"/>
  <c r="F786" i="2"/>
  <c r="C785" i="2"/>
  <c r="E783" i="2"/>
  <c r="B782" i="2"/>
  <c r="D780" i="2"/>
  <c r="F778" i="2"/>
  <c r="C777" i="2"/>
  <c r="E775" i="2"/>
  <c r="B774" i="2"/>
  <c r="D772" i="2"/>
  <c r="F770" i="2"/>
  <c r="C769" i="2"/>
  <c r="E767" i="2"/>
  <c r="B856" i="2"/>
  <c r="D854" i="2"/>
  <c r="F852" i="2"/>
  <c r="C851" i="2"/>
  <c r="E849" i="2"/>
  <c r="B848" i="2"/>
  <c r="D846" i="2"/>
  <c r="F844" i="2"/>
  <c r="C843" i="2"/>
  <c r="E841" i="2"/>
  <c r="B840" i="2"/>
  <c r="D838" i="2"/>
  <c r="F836" i="2"/>
  <c r="C835" i="2"/>
  <c r="E833" i="2"/>
  <c r="B832" i="2"/>
  <c r="D830" i="2"/>
  <c r="F828" i="2"/>
  <c r="C827" i="2"/>
  <c r="E825" i="2"/>
  <c r="B824" i="2"/>
  <c r="D822" i="2"/>
  <c r="F820" i="2"/>
  <c r="C819" i="2"/>
  <c r="E817" i="2"/>
  <c r="B816" i="2"/>
  <c r="D814" i="2"/>
  <c r="F812" i="2"/>
  <c r="C811" i="2"/>
  <c r="E809" i="2"/>
  <c r="B808" i="2"/>
  <c r="D806" i="2"/>
  <c r="F804" i="2"/>
  <c r="C803" i="2"/>
  <c r="E801" i="2"/>
  <c r="B800" i="2"/>
  <c r="D798" i="2"/>
  <c r="C857" i="2"/>
  <c r="E859" i="2"/>
  <c r="B858" i="2"/>
  <c r="F861" i="2"/>
  <c r="F871" i="2"/>
  <c r="D868" i="2"/>
  <c r="F866" i="2"/>
  <c r="C865" i="2"/>
  <c r="E863" i="2"/>
  <c r="B862" i="2"/>
  <c r="B871" i="2"/>
  <c r="B873" i="2"/>
  <c r="C875" i="2"/>
  <c r="E876" i="2"/>
  <c r="B881" i="2"/>
  <c r="D879" i="2"/>
  <c r="F877" i="2"/>
  <c r="F882" i="2"/>
  <c r="E884" i="2"/>
  <c r="B885" i="2"/>
  <c r="C889" i="2"/>
  <c r="E887" i="2"/>
  <c r="B892" i="2"/>
  <c r="D890" i="2"/>
  <c r="D894" i="2"/>
  <c r="F898" i="2"/>
  <c r="C897" i="2"/>
  <c r="E901" i="2"/>
  <c r="B900" i="2"/>
  <c r="F904" i="2"/>
  <c r="C903" i="2"/>
  <c r="E932" i="2"/>
  <c r="B931" i="2"/>
  <c r="D929" i="2"/>
  <c r="F927" i="2"/>
  <c r="C926" i="2"/>
  <c r="E924" i="2"/>
  <c r="B923" i="2"/>
  <c r="D921" i="2"/>
  <c r="F919" i="2"/>
  <c r="C918" i="2"/>
  <c r="E916" i="2"/>
  <c r="B915" i="2"/>
  <c r="D913" i="2"/>
  <c r="F911" i="2"/>
  <c r="C910" i="2"/>
  <c r="E908" i="2"/>
  <c r="B907" i="2"/>
  <c r="D905" i="2"/>
  <c r="F934" i="2"/>
  <c r="C933" i="2"/>
  <c r="B944" i="2"/>
  <c r="D942" i="2"/>
  <c r="F940" i="2"/>
  <c r="C939" i="2"/>
  <c r="E937" i="2"/>
  <c r="B936" i="2"/>
  <c r="B945" i="2"/>
  <c r="D967" i="2"/>
  <c r="F965" i="2"/>
  <c r="C964" i="2"/>
  <c r="E962" i="2"/>
  <c r="B961" i="2"/>
  <c r="D959" i="2"/>
  <c r="F957" i="2"/>
  <c r="C956" i="2"/>
  <c r="E954" i="2"/>
  <c r="B953" i="2"/>
  <c r="D951" i="2"/>
  <c r="F949" i="2"/>
  <c r="C948" i="2"/>
  <c r="E946" i="2"/>
  <c r="E1029" i="2"/>
  <c r="E1027" i="2"/>
  <c r="E1025" i="2"/>
  <c r="E1023" i="2"/>
  <c r="E1021" i="2"/>
  <c r="E1019" i="2"/>
  <c r="E1017" i="2"/>
  <c r="E1015" i="2"/>
  <c r="E1013" i="2"/>
  <c r="B1012" i="2"/>
  <c r="D1010" i="2"/>
  <c r="F1008" i="2"/>
  <c r="C1007" i="2"/>
  <c r="E1005" i="2"/>
  <c r="B1004" i="2"/>
  <c r="D1002" i="2"/>
  <c r="F1000" i="2"/>
  <c r="C999" i="2"/>
  <c r="E997" i="2"/>
  <c r="B996" i="2"/>
  <c r="D994" i="2"/>
  <c r="F992" i="2"/>
  <c r="C991" i="2"/>
  <c r="E989" i="2"/>
  <c r="B988" i="2"/>
  <c r="D986" i="2"/>
  <c r="F984" i="2"/>
  <c r="C983" i="2"/>
  <c r="E981" i="2"/>
  <c r="B980" i="2"/>
  <c r="D978" i="2"/>
  <c r="F976" i="2"/>
  <c r="C975" i="2"/>
  <c r="E973" i="2"/>
  <c r="B972" i="2"/>
  <c r="D970" i="2"/>
  <c r="F1028" i="2"/>
  <c r="F1020" i="2"/>
  <c r="E1034" i="2"/>
  <c r="B1033" i="2"/>
  <c r="B1035" i="2"/>
  <c r="D1063" i="2"/>
  <c r="F1061" i="2"/>
  <c r="C1060" i="2"/>
  <c r="E1058" i="2"/>
  <c r="B1057" i="2"/>
  <c r="D1055" i="2"/>
  <c r="F1053" i="2"/>
  <c r="C1052" i="2"/>
  <c r="E1050" i="2"/>
  <c r="B1049" i="2"/>
  <c r="D1047" i="2"/>
  <c r="F1045" i="2"/>
  <c r="C1044" i="2"/>
  <c r="E1042" i="2"/>
  <c r="B1041" i="2"/>
  <c r="D1039" i="2"/>
  <c r="F1037" i="2"/>
  <c r="C1036" i="2"/>
  <c r="E1065" i="2"/>
  <c r="D1071" i="2"/>
  <c r="F1069" i="2"/>
  <c r="C1068" i="2"/>
  <c r="E1072" i="2"/>
  <c r="B1093" i="2"/>
  <c r="D1091" i="2"/>
  <c r="F1089" i="2"/>
  <c r="C1088" i="2"/>
  <c r="E1086" i="2"/>
  <c r="B1085" i="2"/>
  <c r="D1083" i="2"/>
  <c r="F1081" i="2"/>
  <c r="C1080" i="2"/>
  <c r="E1078" i="2"/>
  <c r="B1077" i="2"/>
  <c r="D1075" i="2"/>
  <c r="F1073" i="2"/>
  <c r="E1102" i="2"/>
  <c r="B1101" i="2"/>
  <c r="D1099" i="2"/>
  <c r="F1097" i="2"/>
  <c r="C1096" i="2"/>
  <c r="E1094" i="2"/>
  <c r="C1107" i="2"/>
  <c r="C1105" i="2"/>
  <c r="C1103" i="2"/>
  <c r="E1109" i="2"/>
  <c r="B1108" i="2"/>
  <c r="F1111" i="2"/>
  <c r="E1117" i="2"/>
  <c r="B1116" i="2"/>
  <c r="D1114" i="2"/>
  <c r="F1112" i="2"/>
  <c r="D1120" i="2"/>
  <c r="F1118" i="2"/>
  <c r="B1166" i="2"/>
  <c r="B1164" i="2"/>
  <c r="B1162" i="2"/>
  <c r="B1160" i="2"/>
  <c r="B1158" i="2"/>
  <c r="B1156" i="2"/>
  <c r="B1154" i="2"/>
  <c r="B1152" i="2"/>
  <c r="B1150" i="2"/>
  <c r="B1148" i="2"/>
  <c r="B1146" i="2"/>
  <c r="B1143" i="2"/>
  <c r="B1141" i="2"/>
  <c r="B1139" i="2"/>
  <c r="C1137" i="2"/>
  <c r="E1135" i="2"/>
  <c r="B1134" i="2"/>
  <c r="D1132" i="2"/>
  <c r="F1130" i="2"/>
  <c r="C1129" i="2"/>
  <c r="E1127" i="2"/>
  <c r="B1126" i="2"/>
  <c r="D1124" i="2"/>
  <c r="F1122" i="2"/>
  <c r="B1144" i="2"/>
  <c r="D1168" i="2"/>
  <c r="E1169" i="2"/>
  <c r="F1138" i="2"/>
  <c r="F1163" i="2"/>
  <c r="F1155" i="2"/>
  <c r="F1147" i="2"/>
  <c r="F1139" i="2"/>
  <c r="B1171" i="2"/>
  <c r="D1173" i="2"/>
  <c r="F1177" i="2"/>
  <c r="C1176" i="2"/>
  <c r="C1178" i="2"/>
  <c r="E1179" i="2"/>
  <c r="B1181" i="2"/>
  <c r="D1184" i="2"/>
  <c r="F1182" i="2"/>
  <c r="C1187" i="2"/>
  <c r="C1188" i="2"/>
  <c r="C1189" i="2"/>
  <c r="E1193" i="2"/>
  <c r="B1192" i="2"/>
  <c r="D1190" i="2"/>
  <c r="F1196" i="2"/>
  <c r="C1195" i="2"/>
  <c r="E1198" i="2"/>
  <c r="F1206" i="2"/>
  <c r="C1205" i="2"/>
  <c r="E1203" i="2"/>
  <c r="B1202" i="2"/>
  <c r="D1200" i="2"/>
  <c r="F1207" i="2"/>
  <c r="D1214" i="2"/>
  <c r="F1212" i="2"/>
  <c r="C1211" i="2"/>
  <c r="E1209" i="2"/>
  <c r="C1216" i="2"/>
  <c r="D1217" i="2"/>
  <c r="F1225" i="2"/>
  <c r="C1224" i="2"/>
  <c r="E1222" i="2"/>
  <c r="B1221" i="2"/>
  <c r="D1219" i="2"/>
  <c r="F1234" i="2"/>
  <c r="C1233" i="2"/>
  <c r="E1231" i="2"/>
  <c r="B1230" i="2"/>
  <c r="D1228" i="2"/>
  <c r="F1239" i="2"/>
  <c r="C1238" i="2"/>
  <c r="E1236" i="2"/>
  <c r="B1235" i="2"/>
  <c r="E1443" i="2"/>
  <c r="B1442" i="2"/>
  <c r="D1440" i="2"/>
  <c r="F1438" i="2"/>
  <c r="C1437" i="2"/>
  <c r="E1435" i="2"/>
  <c r="B1434" i="2"/>
  <c r="D1432" i="2"/>
  <c r="E1430" i="2"/>
  <c r="E1428" i="2"/>
  <c r="E1426" i="2"/>
  <c r="E1424" i="2"/>
  <c r="B1423" i="2"/>
  <c r="D1421" i="2"/>
  <c r="F1419" i="2"/>
  <c r="C1417" i="2"/>
  <c r="E1415" i="2"/>
  <c r="B1413" i="2"/>
  <c r="D1411" i="2"/>
  <c r="F1409" i="2"/>
  <c r="C1408" i="2"/>
  <c r="E1406" i="2"/>
  <c r="B1405" i="2"/>
  <c r="D1403" i="2"/>
  <c r="F1401" i="2"/>
  <c r="C1400" i="2"/>
  <c r="E1398" i="2"/>
  <c r="B1397" i="2"/>
  <c r="D1395" i="2"/>
  <c r="F1393" i="2"/>
  <c r="C1392" i="2"/>
  <c r="E1390" i="2"/>
  <c r="B1389" i="2"/>
  <c r="D1387" i="2"/>
  <c r="F1385" i="2"/>
  <c r="C1384" i="2"/>
  <c r="E1382" i="2"/>
  <c r="B1381" i="2"/>
  <c r="D1379" i="2"/>
  <c r="F1377" i="2"/>
  <c r="C1376" i="2"/>
  <c r="E1374" i="2"/>
  <c r="B1373" i="2"/>
  <c r="D1371" i="2"/>
  <c r="F1369" i="2"/>
  <c r="C1368" i="2"/>
  <c r="E1366" i="2"/>
  <c r="B1365" i="2"/>
  <c r="D1363" i="2"/>
  <c r="F1361" i="2"/>
  <c r="C1360" i="2"/>
  <c r="E1358" i="2"/>
  <c r="B1357" i="2"/>
  <c r="D1355" i="2"/>
  <c r="F1353" i="2"/>
  <c r="C1352" i="2"/>
  <c r="E1350" i="2"/>
  <c r="B1349" i="2"/>
  <c r="B1340" i="2"/>
  <c r="B1338" i="2"/>
  <c r="B1336" i="2"/>
  <c r="C1334" i="2"/>
  <c r="E1332" i="2"/>
  <c r="B1331" i="2"/>
  <c r="D1329" i="2"/>
  <c r="F1327" i="2"/>
  <c r="C1326" i="2"/>
  <c r="E1324" i="2"/>
  <c r="B1323" i="2"/>
  <c r="D1321" i="2"/>
  <c r="F1319" i="2"/>
  <c r="C1318" i="2"/>
  <c r="E1315" i="2"/>
  <c r="B1314" i="2"/>
  <c r="D1312" i="2"/>
  <c r="F1310" i="2"/>
  <c r="C1309" i="2"/>
  <c r="E1307" i="2"/>
  <c r="B1306" i="2"/>
  <c r="D1304" i="2"/>
  <c r="F1302" i="2"/>
  <c r="C1301" i="2"/>
  <c r="E1299" i="2"/>
  <c r="B1298" i="2"/>
  <c r="D1296" i="2"/>
  <c r="F1294" i="2"/>
  <c r="C1293" i="2"/>
  <c r="E1291" i="2"/>
  <c r="B1290" i="2"/>
  <c r="D1288" i="2"/>
  <c r="F1286" i="2"/>
  <c r="C1285" i="2"/>
  <c r="E1283" i="2"/>
  <c r="B1282" i="2"/>
  <c r="D1280" i="2"/>
  <c r="F1278" i="2"/>
  <c r="C1277" i="2"/>
  <c r="E1275" i="2"/>
  <c r="B1274" i="2"/>
  <c r="D1272" i="2"/>
  <c r="F1270" i="2"/>
  <c r="C1269" i="2"/>
  <c r="E1267" i="2"/>
  <c r="B1266" i="2"/>
  <c r="D1264" i="2"/>
  <c r="F1262" i="2"/>
  <c r="C1261" i="2"/>
  <c r="E1259" i="2"/>
  <c r="B1258" i="2"/>
  <c r="D1256" i="2"/>
  <c r="F1254" i="2"/>
  <c r="C1253" i="2"/>
  <c r="D1251" i="2"/>
  <c r="F1249" i="2"/>
  <c r="C1248" i="2"/>
  <c r="E1246" i="2"/>
  <c r="B1245" i="2"/>
  <c r="D1243" i="2"/>
  <c r="F1241" i="2"/>
  <c r="B1317" i="2"/>
  <c r="D1056" i="2"/>
  <c r="F1046" i="2"/>
  <c r="C1069" i="2"/>
  <c r="C1089" i="2"/>
  <c r="E1079" i="2"/>
  <c r="B1094" i="2"/>
  <c r="B1109" i="2"/>
  <c r="F1119" i="2"/>
  <c r="C1159" i="2"/>
  <c r="C1145" i="2"/>
  <c r="D1125" i="2"/>
  <c r="F1160" i="2"/>
  <c r="C1182" i="2"/>
  <c r="B1193" i="2"/>
  <c r="C1206" i="2"/>
  <c r="F1213" i="2"/>
  <c r="F1227" i="2"/>
  <c r="E1237" i="2"/>
  <c r="D1441" i="2"/>
  <c r="F1431" i="2"/>
  <c r="F1420" i="2"/>
  <c r="E1407" i="2"/>
  <c r="D1396" i="2"/>
  <c r="F1386" i="2"/>
  <c r="C1377" i="2"/>
  <c r="D1364" i="2"/>
  <c r="F1354" i="2"/>
  <c r="C1335" i="2"/>
  <c r="E1325" i="2"/>
  <c r="D1313" i="2"/>
  <c r="E1300" i="2"/>
  <c r="B1291" i="2"/>
  <c r="C1278" i="2"/>
  <c r="C1270" i="2"/>
  <c r="D1257" i="2"/>
  <c r="B1246" i="2"/>
  <c r="F673" i="2"/>
  <c r="C674" i="2"/>
  <c r="C675" i="2"/>
  <c r="E719" i="2"/>
  <c r="B718" i="2"/>
  <c r="D716" i="2"/>
  <c r="F714" i="2"/>
  <c r="C713" i="2"/>
  <c r="E711" i="2"/>
  <c r="B710" i="2"/>
  <c r="D708" i="2"/>
  <c r="F706" i="2"/>
  <c r="C705" i="2"/>
  <c r="E703" i="2"/>
  <c r="B702" i="2"/>
  <c r="D700" i="2"/>
  <c r="F698" i="2"/>
  <c r="C697" i="2"/>
  <c r="E695" i="2"/>
  <c r="B694" i="2"/>
  <c r="D692" i="2"/>
  <c r="F690" i="2"/>
  <c r="C689" i="2"/>
  <c r="E687" i="2"/>
  <c r="B686" i="2"/>
  <c r="D684" i="2"/>
  <c r="F682" i="2"/>
  <c r="C681" i="2"/>
  <c r="E679" i="2"/>
  <c r="B678" i="2"/>
  <c r="D676" i="2"/>
  <c r="F765" i="2"/>
  <c r="C764" i="2"/>
  <c r="E762" i="2"/>
  <c r="B761" i="2"/>
  <c r="D759" i="2"/>
  <c r="F757" i="2"/>
  <c r="C756" i="2"/>
  <c r="E754" i="2"/>
  <c r="B753" i="2"/>
  <c r="D751" i="2"/>
  <c r="F749" i="2"/>
  <c r="C748" i="2"/>
  <c r="E746" i="2"/>
  <c r="B745" i="2"/>
  <c r="D743" i="2"/>
  <c r="F741" i="2"/>
  <c r="C740" i="2"/>
  <c r="E738" i="2"/>
  <c r="B737" i="2"/>
  <c r="D735" i="2"/>
  <c r="F733" i="2"/>
  <c r="C732" i="2"/>
  <c r="E730" i="2"/>
  <c r="B729" i="2"/>
  <c r="D727" i="2"/>
  <c r="F725" i="2"/>
  <c r="C724" i="2"/>
  <c r="E722" i="2"/>
  <c r="B721" i="2"/>
  <c r="C796" i="2"/>
  <c r="E794" i="2"/>
  <c r="B793" i="2"/>
  <c r="D791" i="2"/>
  <c r="F789" i="2"/>
  <c r="C788" i="2"/>
  <c r="E786" i="2"/>
  <c r="B785" i="2"/>
  <c r="D783" i="2"/>
  <c r="F781" i="2"/>
  <c r="C780" i="2"/>
  <c r="E778" i="2"/>
  <c r="B777" i="2"/>
  <c r="D775" i="2"/>
  <c r="F773" i="2"/>
  <c r="C772" i="2"/>
  <c r="E770" i="2"/>
  <c r="B769" i="2"/>
  <c r="D767" i="2"/>
  <c r="F855" i="2"/>
  <c r="C854" i="2"/>
  <c r="E852" i="2"/>
  <c r="B851" i="2"/>
  <c r="D849" i="2"/>
  <c r="F847" i="2"/>
  <c r="C846" i="2"/>
  <c r="E844" i="2"/>
  <c r="B843" i="2"/>
  <c r="D841" i="2"/>
  <c r="F839" i="2"/>
  <c r="C838" i="2"/>
  <c r="E836" i="2"/>
  <c r="B835" i="2"/>
  <c r="D833" i="2"/>
  <c r="F831" i="2"/>
  <c r="C830" i="2"/>
  <c r="E828" i="2"/>
  <c r="B827" i="2"/>
  <c r="D825" i="2"/>
  <c r="F823" i="2"/>
  <c r="C822" i="2"/>
  <c r="E820" i="2"/>
  <c r="B819" i="2"/>
  <c r="D817" i="2"/>
  <c r="F815" i="2"/>
  <c r="C814" i="2"/>
  <c r="E812" i="2"/>
  <c r="B811" i="2"/>
  <c r="D809" i="2"/>
  <c r="F807" i="2"/>
  <c r="C806" i="2"/>
  <c r="E804" i="2"/>
  <c r="B803" i="2"/>
  <c r="D801" i="2"/>
  <c r="F799" i="2"/>
  <c r="C798" i="2"/>
  <c r="B857" i="2"/>
  <c r="D859" i="2"/>
  <c r="E861" i="2"/>
  <c r="F869" i="2"/>
  <c r="C868" i="2"/>
  <c r="E866" i="2"/>
  <c r="B865" i="2"/>
  <c r="D863" i="2"/>
  <c r="C871" i="2"/>
  <c r="C873" i="2"/>
  <c r="B875" i="2"/>
  <c r="D876" i="2"/>
  <c r="F880" i="2"/>
  <c r="C879" i="2"/>
  <c r="E877" i="2"/>
  <c r="E882" i="2"/>
  <c r="D884" i="2"/>
  <c r="B889" i="2"/>
  <c r="D887" i="2"/>
  <c r="F891" i="2"/>
  <c r="C890" i="2"/>
  <c r="F895" i="2"/>
  <c r="C894" i="2"/>
  <c r="E898" i="2"/>
  <c r="B897" i="2"/>
  <c r="D901" i="2"/>
  <c r="F899" i="2"/>
  <c r="E904" i="2"/>
  <c r="B903" i="2"/>
  <c r="D932" i="2"/>
  <c r="F930" i="2"/>
  <c r="C929" i="2"/>
  <c r="E927" i="2"/>
  <c r="B926" i="2"/>
  <c r="D924" i="2"/>
  <c r="F922" i="2"/>
  <c r="C921" i="2"/>
  <c r="E919" i="2"/>
  <c r="B918" i="2"/>
  <c r="D916" i="2"/>
  <c r="F914" i="2"/>
  <c r="C913" i="2"/>
  <c r="E911" i="2"/>
  <c r="B910" i="2"/>
  <c r="D908" i="2"/>
  <c r="F906" i="2"/>
  <c r="C905" i="2"/>
  <c r="E934" i="2"/>
  <c r="B933" i="2"/>
  <c r="F943" i="2"/>
  <c r="C942" i="2"/>
  <c r="E940" i="2"/>
  <c r="B939" i="2"/>
  <c r="D937" i="2"/>
  <c r="F968" i="2"/>
  <c r="C967" i="2"/>
  <c r="E965" i="2"/>
  <c r="B964" i="2"/>
  <c r="D962" i="2"/>
  <c r="F960" i="2"/>
  <c r="C959" i="2"/>
  <c r="E957" i="2"/>
  <c r="B956" i="2"/>
  <c r="D954" i="2"/>
  <c r="F952" i="2"/>
  <c r="C951" i="2"/>
  <c r="E949" i="2"/>
  <c r="B948" i="2"/>
  <c r="D946" i="2"/>
  <c r="D1029" i="2"/>
  <c r="D1027" i="2"/>
  <c r="D1025" i="2"/>
  <c r="D1023" i="2"/>
  <c r="D1021" i="2"/>
  <c r="D1019" i="2"/>
  <c r="D1017" i="2"/>
  <c r="D1015" i="2"/>
  <c r="D1013" i="2"/>
  <c r="F1011" i="2"/>
  <c r="C1010" i="2"/>
  <c r="E1008" i="2"/>
  <c r="B1007" i="2"/>
  <c r="D1005" i="2"/>
  <c r="F1003" i="2"/>
  <c r="C1002" i="2"/>
  <c r="E1000" i="2"/>
  <c r="B999" i="2"/>
  <c r="D997" i="2"/>
  <c r="F995" i="2"/>
  <c r="C994" i="2"/>
  <c r="E992" i="2"/>
  <c r="B991" i="2"/>
  <c r="D989" i="2"/>
  <c r="F987" i="2"/>
  <c r="C986" i="2"/>
  <c r="E984" i="2"/>
  <c r="B983" i="2"/>
  <c r="D981" i="2"/>
  <c r="F979" i="2"/>
  <c r="C978" i="2"/>
  <c r="E976" i="2"/>
  <c r="B975" i="2"/>
  <c r="D973" i="2"/>
  <c r="F971" i="2"/>
  <c r="C970" i="2"/>
  <c r="F1027" i="2"/>
  <c r="F1019" i="2"/>
  <c r="D1034" i="2"/>
  <c r="F1032" i="2"/>
  <c r="F1064" i="2"/>
  <c r="C1063" i="2"/>
  <c r="E1061" i="2"/>
  <c r="B1060" i="2"/>
  <c r="D1058" i="2"/>
  <c r="F1056" i="2"/>
  <c r="C1055" i="2"/>
  <c r="E1053" i="2"/>
  <c r="B1052" i="2"/>
  <c r="D1050" i="2"/>
  <c r="F1048" i="2"/>
  <c r="C1047" i="2"/>
  <c r="E1045" i="2"/>
  <c r="B1044" i="2"/>
  <c r="D1042" i="2"/>
  <c r="F1040" i="2"/>
  <c r="C1039" i="2"/>
  <c r="E1037" i="2"/>
  <c r="B1036" i="2"/>
  <c r="D1065" i="2"/>
  <c r="F1066" i="2"/>
  <c r="C1071" i="2"/>
  <c r="E1069" i="2"/>
  <c r="B1068" i="2"/>
  <c r="D1072" i="2"/>
  <c r="F1092" i="2"/>
  <c r="C1091" i="2"/>
  <c r="E1089" i="2"/>
  <c r="B1088" i="2"/>
  <c r="D1086" i="2"/>
  <c r="F1084" i="2"/>
  <c r="C1083" i="2"/>
  <c r="E1081" i="2"/>
  <c r="B1080" i="2"/>
  <c r="D1078" i="2"/>
  <c r="F1076" i="2"/>
  <c r="C1075" i="2"/>
  <c r="E1073" i="2"/>
  <c r="D1102" i="2"/>
  <c r="F1100" i="2"/>
  <c r="C1099" i="2"/>
  <c r="E1097" i="2"/>
  <c r="B1096" i="2"/>
  <c r="D1094" i="2"/>
  <c r="B1107" i="2"/>
  <c r="B1105" i="2"/>
  <c r="B1103" i="2"/>
  <c r="D1109" i="2"/>
  <c r="E1111" i="2"/>
  <c r="D1117" i="2"/>
  <c r="F1115" i="2"/>
  <c r="C1114" i="2"/>
  <c r="E1112" i="2"/>
  <c r="F1121" i="2"/>
  <c r="C1120" i="2"/>
  <c r="E1118" i="2"/>
  <c r="E1165" i="2"/>
  <c r="E1163" i="2"/>
  <c r="E1161" i="2"/>
  <c r="E1159" i="2"/>
  <c r="E1157" i="2"/>
  <c r="E1155" i="2"/>
  <c r="E1153" i="2"/>
  <c r="E1151" i="2"/>
  <c r="E1149" i="2"/>
  <c r="E1147" i="2"/>
  <c r="E1145" i="2"/>
  <c r="E1142" i="2"/>
  <c r="E1140" i="2"/>
  <c r="E1138" i="2"/>
  <c r="B1137" i="2"/>
  <c r="D1135" i="2"/>
  <c r="F1133" i="2"/>
  <c r="C1132" i="2"/>
  <c r="E1130" i="2"/>
  <c r="B1129" i="2"/>
  <c r="D1127" i="2"/>
  <c r="F1125" i="2"/>
  <c r="C1124" i="2"/>
  <c r="E1122" i="2"/>
  <c r="C1168" i="2"/>
  <c r="D1169" i="2"/>
  <c r="F1170" i="2"/>
  <c r="F1162" i="2"/>
  <c r="F1154" i="2"/>
  <c r="F1146" i="2"/>
  <c r="F1172" i="2"/>
  <c r="C1173" i="2"/>
  <c r="E1177" i="2"/>
  <c r="B1176" i="2"/>
  <c r="B1178" i="2"/>
  <c r="D1179" i="2"/>
  <c r="F1185" i="2"/>
  <c r="C1184" i="2"/>
  <c r="E1182" i="2"/>
  <c r="B1187" i="2"/>
  <c r="B1188" i="2"/>
  <c r="B1189" i="2"/>
  <c r="D1193" i="2"/>
  <c r="F1191" i="2"/>
  <c r="C1190" i="2"/>
  <c r="E1196" i="2"/>
  <c r="B1195" i="2"/>
  <c r="D1198" i="2"/>
  <c r="E1206" i="2"/>
  <c r="B1205" i="2"/>
  <c r="D1203" i="2"/>
  <c r="F1201" i="2"/>
  <c r="C1200" i="2"/>
  <c r="B1208" i="2"/>
  <c r="C1214" i="2"/>
  <c r="E1212" i="2"/>
  <c r="B1211" i="2"/>
  <c r="D1209" i="2"/>
  <c r="B1216" i="2"/>
  <c r="F1218" i="2"/>
  <c r="C1217" i="2"/>
  <c r="E1225" i="2"/>
  <c r="B1224" i="2"/>
  <c r="D1222" i="2"/>
  <c r="F1220" i="2"/>
  <c r="C1219" i="2"/>
  <c r="E1234" i="2"/>
  <c r="B1233" i="2"/>
  <c r="D1231" i="2"/>
  <c r="F1229" i="2"/>
  <c r="C1228" i="2"/>
  <c r="E1239" i="2"/>
  <c r="B1238" i="2"/>
  <c r="D1236" i="2"/>
  <c r="D1443" i="2"/>
  <c r="F1441" i="2"/>
  <c r="C1440" i="2"/>
  <c r="E1438" i="2"/>
  <c r="B1437" i="2"/>
  <c r="D1435" i="2"/>
  <c r="F1433" i="2"/>
  <c r="C1432" i="2"/>
  <c r="D1430" i="2"/>
  <c r="D1428" i="2"/>
  <c r="D1426" i="2"/>
  <c r="D1424" i="2"/>
  <c r="F1422" i="2"/>
  <c r="C1421" i="2"/>
  <c r="E1419" i="2"/>
  <c r="B1417" i="2"/>
  <c r="D1415" i="2"/>
  <c r="F1412" i="2"/>
  <c r="C1411" i="2"/>
  <c r="E1409" i="2"/>
  <c r="B1408" i="2"/>
  <c r="D1406" i="2"/>
  <c r="F1404" i="2"/>
  <c r="C1403" i="2"/>
  <c r="E1401" i="2"/>
  <c r="B1400" i="2"/>
  <c r="D1398" i="2"/>
  <c r="F1396" i="2"/>
  <c r="C1395" i="2"/>
  <c r="E1393" i="2"/>
  <c r="B1392" i="2"/>
  <c r="D1390" i="2"/>
  <c r="F1388" i="2"/>
  <c r="C1387" i="2"/>
  <c r="E1385" i="2"/>
  <c r="B1384" i="2"/>
  <c r="D1382" i="2"/>
  <c r="F1380" i="2"/>
  <c r="C1379" i="2"/>
  <c r="E1377" i="2"/>
  <c r="B1376" i="2"/>
  <c r="D1374" i="2"/>
  <c r="F1372" i="2"/>
  <c r="C1371" i="2"/>
  <c r="E1369" i="2"/>
  <c r="B1368" i="2"/>
  <c r="D1366" i="2"/>
  <c r="F1364" i="2"/>
  <c r="C1363" i="2"/>
  <c r="E1361" i="2"/>
  <c r="B1360" i="2"/>
  <c r="D1358" i="2"/>
  <c r="F1356" i="2"/>
  <c r="C1355" i="2"/>
  <c r="E1353" i="2"/>
  <c r="B1352" i="2"/>
  <c r="D1350" i="2"/>
  <c r="E1348" i="2"/>
  <c r="E1339" i="2"/>
  <c r="E1337" i="2"/>
  <c r="E1335" i="2"/>
  <c r="B1334" i="2"/>
  <c r="D1332" i="2"/>
  <c r="F1330" i="2"/>
  <c r="C1329" i="2"/>
  <c r="E1327" i="2"/>
  <c r="B1326" i="2"/>
  <c r="D1324" i="2"/>
  <c r="F1322" i="2"/>
  <c r="C1321" i="2"/>
  <c r="E1319" i="2"/>
  <c r="B1318" i="2"/>
  <c r="D1315" i="2"/>
  <c r="F1313" i="2"/>
  <c r="C1312" i="2"/>
  <c r="E1310" i="2"/>
  <c r="B1309" i="2"/>
  <c r="D1307" i="2"/>
  <c r="F1305" i="2"/>
  <c r="C1304" i="2"/>
  <c r="E1302" i="2"/>
  <c r="B1301" i="2"/>
  <c r="D1299" i="2"/>
  <c r="F1297" i="2"/>
  <c r="C1296" i="2"/>
  <c r="E1294" i="2"/>
  <c r="B1293" i="2"/>
  <c r="D1291" i="2"/>
  <c r="F1289" i="2"/>
  <c r="C1288" i="2"/>
  <c r="E1286" i="2"/>
  <c r="B1285" i="2"/>
  <c r="D1283" i="2"/>
  <c r="F1281" i="2"/>
  <c r="C1280" i="2"/>
  <c r="E1278" i="2"/>
  <c r="B1277" i="2"/>
  <c r="D1275" i="2"/>
  <c r="F1273" i="2"/>
  <c r="C1272" i="2"/>
  <c r="E1270" i="2"/>
  <c r="B1269" i="2"/>
  <c r="D1267" i="2"/>
  <c r="F1265" i="2"/>
  <c r="C1264" i="2"/>
  <c r="E1262" i="2"/>
  <c r="B1261" i="2"/>
  <c r="D1259" i="2"/>
  <c r="F1257" i="2"/>
  <c r="C1256" i="2"/>
  <c r="E1254" i="2"/>
  <c r="B1253" i="2"/>
  <c r="C1251" i="2"/>
  <c r="E1249" i="2"/>
  <c r="B1248" i="2"/>
  <c r="D1246" i="2"/>
  <c r="F1244" i="2"/>
  <c r="C1243" i="2"/>
  <c r="E1241" i="2"/>
  <c r="C1461" i="1"/>
  <c r="D1461" i="1"/>
  <c r="E1461" i="1"/>
  <c r="F1461" i="1"/>
  <c r="G1461" i="1"/>
  <c r="C1462" i="1"/>
  <c r="D1462" i="1"/>
  <c r="E1462" i="1"/>
  <c r="F1462" i="1"/>
  <c r="G1462" i="1"/>
  <c r="G324" i="3"/>
  <c r="F663" i="2"/>
  <c r="F667" i="2"/>
  <c r="F668" i="2"/>
  <c r="F666" i="2"/>
  <c r="G1459" i="1"/>
  <c r="G1460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53" i="1"/>
  <c r="D1453" i="1"/>
  <c r="E1453" i="1"/>
  <c r="F1453" i="1"/>
  <c r="F664" i="2"/>
  <c r="G322" i="3"/>
  <c r="G323" i="3"/>
  <c r="F665" i="2"/>
  <c r="C1433" i="1"/>
  <c r="D1433" i="1"/>
  <c r="E1433" i="1"/>
  <c r="F1433" i="1"/>
  <c r="G1433" i="1"/>
  <c r="C1434" i="1"/>
  <c r="D1434" i="1"/>
  <c r="E1434" i="1"/>
  <c r="F1434" i="1"/>
  <c r="G1434" i="1"/>
  <c r="C1435" i="1"/>
  <c r="D1435" i="1"/>
  <c r="E1435" i="1"/>
  <c r="F1435" i="1"/>
  <c r="G1435" i="1"/>
  <c r="C1436" i="1"/>
  <c r="D1436" i="1"/>
  <c r="E1436" i="1"/>
  <c r="F1436" i="1"/>
  <c r="G1436" i="1"/>
  <c r="C1437" i="1"/>
  <c r="D1437" i="1"/>
  <c r="E1437" i="1"/>
  <c r="F1437" i="1"/>
  <c r="G1437" i="1"/>
  <c r="C1438" i="1"/>
  <c r="D1438" i="1"/>
  <c r="E1438" i="1"/>
  <c r="F1438" i="1"/>
  <c r="G1438" i="1"/>
  <c r="C1439" i="1"/>
  <c r="D1439" i="1"/>
  <c r="E1439" i="1"/>
  <c r="F1439" i="1"/>
  <c r="G1439" i="1"/>
  <c r="C1440" i="1"/>
  <c r="D1440" i="1"/>
  <c r="E1440" i="1"/>
  <c r="F1440" i="1"/>
  <c r="G1440" i="1"/>
  <c r="C1441" i="1"/>
  <c r="D1441" i="1"/>
  <c r="E1441" i="1"/>
  <c r="F1441" i="1"/>
  <c r="G1441" i="1"/>
  <c r="C1442" i="1"/>
  <c r="D1442" i="1"/>
  <c r="E1442" i="1"/>
  <c r="F1442" i="1"/>
  <c r="G1442" i="1"/>
  <c r="C1443" i="1"/>
  <c r="D1443" i="1"/>
  <c r="E1443" i="1"/>
  <c r="F1443" i="1"/>
  <c r="G1443" i="1"/>
  <c r="C1444" i="1"/>
  <c r="D1444" i="1"/>
  <c r="E1444" i="1"/>
  <c r="F1444" i="1"/>
  <c r="G1444" i="1"/>
  <c r="C1445" i="1"/>
  <c r="D1445" i="1"/>
  <c r="E1445" i="1"/>
  <c r="F1445" i="1"/>
  <c r="G1445" i="1"/>
  <c r="C1446" i="1"/>
  <c r="D1446" i="1"/>
  <c r="E1446" i="1"/>
  <c r="F1446" i="1"/>
  <c r="G1446" i="1"/>
  <c r="C1447" i="1"/>
  <c r="D1447" i="1"/>
  <c r="E1447" i="1"/>
  <c r="F1447" i="1"/>
  <c r="G1447" i="1"/>
  <c r="C1448" i="1"/>
  <c r="D1448" i="1"/>
  <c r="E1448" i="1"/>
  <c r="F1448" i="1"/>
  <c r="G1448" i="1"/>
  <c r="C1449" i="1"/>
  <c r="D1449" i="1"/>
  <c r="E1449" i="1"/>
  <c r="F1449" i="1"/>
  <c r="G1449" i="1"/>
  <c r="C1450" i="1"/>
  <c r="D1450" i="1"/>
  <c r="E1450" i="1"/>
  <c r="F1450" i="1"/>
  <c r="G1450" i="1"/>
  <c r="C1451" i="1"/>
  <c r="D1451" i="1"/>
  <c r="E1451" i="1"/>
  <c r="F1451" i="1"/>
  <c r="G1451" i="1"/>
  <c r="C1452" i="1"/>
  <c r="D1452" i="1"/>
  <c r="E1452" i="1"/>
  <c r="F1452" i="1"/>
  <c r="G1452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14" i="1"/>
  <c r="D1414" i="1"/>
  <c r="E1414" i="1"/>
  <c r="F1414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C1413" i="1"/>
  <c r="D1413" i="1"/>
  <c r="E1413" i="1"/>
  <c r="F1413" i="1"/>
  <c r="G1413" i="1"/>
  <c r="G320" i="3"/>
  <c r="G321" i="3"/>
  <c r="C1409" i="1"/>
  <c r="D1409" i="1"/>
  <c r="E1409" i="1"/>
  <c r="F1409" i="1"/>
  <c r="G1409" i="1"/>
  <c r="C1410" i="1"/>
  <c r="D1410" i="1"/>
  <c r="E1410" i="1"/>
  <c r="F1410" i="1"/>
  <c r="G1410" i="1"/>
  <c r="C1411" i="1"/>
  <c r="D1411" i="1"/>
  <c r="E1411" i="1"/>
  <c r="F1411" i="1"/>
  <c r="G1411" i="1"/>
  <c r="C1412" i="1"/>
  <c r="D1412" i="1"/>
  <c r="E1412" i="1"/>
  <c r="F1412" i="1"/>
  <c r="G1412" i="1"/>
  <c r="G318" i="3"/>
  <c r="G319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F672" i="2" l="1"/>
  <c r="F625" i="2"/>
  <c r="C642" i="2"/>
  <c r="C640" i="2"/>
  <c r="C638" i="2"/>
  <c r="C636" i="2"/>
  <c r="C634" i="2"/>
  <c r="C632" i="2"/>
  <c r="C630" i="2"/>
  <c r="C628" i="2"/>
  <c r="C626" i="2"/>
  <c r="D662" i="2"/>
  <c r="F660" i="2"/>
  <c r="C659" i="2"/>
  <c r="E657" i="2"/>
  <c r="B656" i="2"/>
  <c r="D654" i="2"/>
  <c r="F652" i="2"/>
  <c r="C651" i="2"/>
  <c r="E649" i="2"/>
  <c r="B648" i="2"/>
  <c r="D646" i="2"/>
  <c r="F644" i="2"/>
  <c r="C643" i="2"/>
  <c r="D663" i="2"/>
  <c r="D669" i="2"/>
  <c r="D667" i="2"/>
  <c r="D665" i="2"/>
  <c r="F669" i="2"/>
  <c r="D672" i="2"/>
  <c r="F633" i="2"/>
  <c r="F624" i="2"/>
  <c r="B638" i="2"/>
  <c r="B634" i="2"/>
  <c r="B630" i="2"/>
  <c r="C662" i="2"/>
  <c r="E660" i="2"/>
  <c r="B659" i="2"/>
  <c r="D657" i="2"/>
  <c r="F655" i="2"/>
  <c r="C654" i="2"/>
  <c r="E652" i="2"/>
  <c r="B651" i="2"/>
  <c r="D649" i="2"/>
  <c r="F647" i="2"/>
  <c r="C646" i="2"/>
  <c r="E644" i="2"/>
  <c r="B643" i="2"/>
  <c r="C663" i="2"/>
  <c r="C669" i="2"/>
  <c r="C667" i="2"/>
  <c r="C665" i="2"/>
  <c r="C672" i="2"/>
  <c r="B622" i="2"/>
  <c r="C620" i="2"/>
  <c r="F632" i="2"/>
  <c r="B640" i="2"/>
  <c r="B632" i="2"/>
  <c r="B626" i="2"/>
  <c r="B620" i="2"/>
  <c r="F623" i="2"/>
  <c r="F639" i="2"/>
  <c r="F631" i="2"/>
  <c r="E624" i="2"/>
  <c r="E641" i="2"/>
  <c r="E639" i="2"/>
  <c r="E637" i="2"/>
  <c r="E635" i="2"/>
  <c r="E633" i="2"/>
  <c r="E631" i="2"/>
  <c r="E629" i="2"/>
  <c r="E627" i="2"/>
  <c r="E625" i="2"/>
  <c r="B662" i="2"/>
  <c r="D660" i="2"/>
  <c r="F658" i="2"/>
  <c r="C657" i="2"/>
  <c r="E655" i="2"/>
  <c r="B654" i="2"/>
  <c r="D652" i="2"/>
  <c r="F650" i="2"/>
  <c r="C649" i="2"/>
  <c r="E647" i="2"/>
  <c r="B646" i="2"/>
  <c r="D644" i="2"/>
  <c r="B663" i="2"/>
  <c r="B669" i="2"/>
  <c r="B667" i="2"/>
  <c r="B665" i="2"/>
  <c r="B672" i="2"/>
  <c r="F621" i="2"/>
  <c r="F640" i="2"/>
  <c r="B642" i="2"/>
  <c r="B636" i="2"/>
  <c r="B628" i="2"/>
  <c r="E621" i="2"/>
  <c r="D621" i="2"/>
  <c r="E623" i="2"/>
  <c r="F638" i="2"/>
  <c r="F630" i="2"/>
  <c r="D624" i="2"/>
  <c r="D641" i="2"/>
  <c r="D639" i="2"/>
  <c r="D637" i="2"/>
  <c r="D635" i="2"/>
  <c r="D633" i="2"/>
  <c r="D631" i="2"/>
  <c r="D629" i="2"/>
  <c r="D627" i="2"/>
  <c r="D625" i="2"/>
  <c r="F661" i="2"/>
  <c r="C660" i="2"/>
  <c r="E658" i="2"/>
  <c r="B657" i="2"/>
  <c r="D655" i="2"/>
  <c r="F653" i="2"/>
  <c r="C652" i="2"/>
  <c r="E650" i="2"/>
  <c r="B649" i="2"/>
  <c r="D647" i="2"/>
  <c r="F645" i="2"/>
  <c r="C644" i="2"/>
  <c r="E670" i="2"/>
  <c r="E668" i="2"/>
  <c r="E666" i="2"/>
  <c r="E664" i="2"/>
  <c r="F671" i="2"/>
  <c r="D623" i="2"/>
  <c r="C641" i="2"/>
  <c r="C633" i="2"/>
  <c r="C631" i="2"/>
  <c r="C629" i="2"/>
  <c r="C627" i="2"/>
  <c r="C625" i="2"/>
  <c r="E661" i="2"/>
  <c r="B660" i="2"/>
  <c r="D658" i="2"/>
  <c r="F656" i="2"/>
  <c r="C655" i="2"/>
  <c r="E653" i="2"/>
  <c r="B652" i="2"/>
  <c r="D650" i="2"/>
  <c r="F648" i="2"/>
  <c r="C647" i="2"/>
  <c r="E645" i="2"/>
  <c r="B644" i="2"/>
  <c r="D670" i="2"/>
  <c r="D668" i="2"/>
  <c r="D666" i="2"/>
  <c r="D664" i="2"/>
  <c r="E671" i="2"/>
  <c r="F641" i="2"/>
  <c r="F622" i="2"/>
  <c r="F637" i="2"/>
  <c r="C639" i="2"/>
  <c r="C623" i="2"/>
  <c r="F636" i="2"/>
  <c r="F628" i="2"/>
  <c r="B624" i="2"/>
  <c r="B641" i="2"/>
  <c r="B639" i="2"/>
  <c r="B637" i="2"/>
  <c r="B635" i="2"/>
  <c r="B633" i="2"/>
  <c r="B631" i="2"/>
  <c r="B629" i="2"/>
  <c r="B627" i="2"/>
  <c r="B625" i="2"/>
  <c r="D661" i="2"/>
  <c r="F659" i="2"/>
  <c r="C658" i="2"/>
  <c r="E656" i="2"/>
  <c r="B655" i="2"/>
  <c r="D653" i="2"/>
  <c r="F651" i="2"/>
  <c r="C650" i="2"/>
  <c r="E648" i="2"/>
  <c r="B647" i="2"/>
  <c r="D645" i="2"/>
  <c r="F643" i="2"/>
  <c r="C670" i="2"/>
  <c r="C668" i="2"/>
  <c r="C666" i="2"/>
  <c r="C664" i="2"/>
  <c r="D671" i="2"/>
  <c r="D620" i="2"/>
  <c r="F629" i="2"/>
  <c r="C637" i="2"/>
  <c r="B621" i="2"/>
  <c r="D622" i="2"/>
  <c r="B623" i="2"/>
  <c r="F635" i="2"/>
  <c r="F627" i="2"/>
  <c r="E642" i="2"/>
  <c r="E640" i="2"/>
  <c r="E638" i="2"/>
  <c r="E636" i="2"/>
  <c r="E634" i="2"/>
  <c r="E632" i="2"/>
  <c r="E630" i="2"/>
  <c r="E628" i="2"/>
  <c r="E626" i="2"/>
  <c r="F662" i="2"/>
  <c r="C661" i="2"/>
  <c r="E659" i="2"/>
  <c r="B658" i="2"/>
  <c r="D656" i="2"/>
  <c r="F654" i="2"/>
  <c r="C653" i="2"/>
  <c r="E651" i="2"/>
  <c r="B650" i="2"/>
  <c r="D648" i="2"/>
  <c r="F646" i="2"/>
  <c r="C645" i="2"/>
  <c r="E643" i="2"/>
  <c r="B670" i="2"/>
  <c r="B668" i="2"/>
  <c r="B666" i="2"/>
  <c r="B664" i="2"/>
  <c r="C671" i="2"/>
  <c r="C621" i="2"/>
  <c r="C624" i="2"/>
  <c r="C635" i="2"/>
  <c r="E622" i="2"/>
  <c r="F620" i="2"/>
  <c r="C622" i="2"/>
  <c r="E620" i="2"/>
  <c r="F642" i="2"/>
  <c r="F634" i="2"/>
  <c r="F626" i="2"/>
  <c r="D642" i="2"/>
  <c r="D640" i="2"/>
  <c r="D638" i="2"/>
  <c r="D636" i="2"/>
  <c r="D634" i="2"/>
  <c r="D632" i="2"/>
  <c r="D630" i="2"/>
  <c r="D628" i="2"/>
  <c r="D626" i="2"/>
  <c r="E662" i="2"/>
  <c r="B661" i="2"/>
  <c r="D659" i="2"/>
  <c r="F657" i="2"/>
  <c r="C656" i="2"/>
  <c r="E654" i="2"/>
  <c r="B653" i="2"/>
  <c r="D651" i="2"/>
  <c r="F649" i="2"/>
  <c r="C648" i="2"/>
  <c r="E646" i="2"/>
  <c r="B645" i="2"/>
  <c r="D643" i="2"/>
  <c r="E663" i="2"/>
  <c r="E669" i="2"/>
  <c r="E667" i="2"/>
  <c r="E665" i="2"/>
  <c r="F670" i="2"/>
  <c r="E672" i="2"/>
  <c r="B671" i="2"/>
  <c r="B619" i="2"/>
  <c r="C619" i="2"/>
  <c r="D619" i="2"/>
  <c r="E619" i="2"/>
  <c r="F619" i="2"/>
  <c r="C1392" i="1"/>
  <c r="D1392" i="1"/>
  <c r="E1392" i="1"/>
  <c r="F1392" i="1"/>
  <c r="G1392" i="1"/>
  <c r="C1394" i="1"/>
  <c r="D1394" i="1"/>
  <c r="E1394" i="1"/>
  <c r="F1394" i="1"/>
  <c r="G1394" i="1"/>
  <c r="C1395" i="1"/>
  <c r="D1395" i="1"/>
  <c r="E1395" i="1"/>
  <c r="F1395" i="1"/>
  <c r="G1395" i="1"/>
  <c r="C1396" i="1"/>
  <c r="D1396" i="1"/>
  <c r="E1396" i="1"/>
  <c r="F1396" i="1"/>
  <c r="G1396" i="1"/>
  <c r="C1397" i="1"/>
  <c r="D1397" i="1"/>
  <c r="E1397" i="1"/>
  <c r="F1397" i="1"/>
  <c r="G1397" i="1"/>
  <c r="C1398" i="1"/>
  <c r="D1398" i="1"/>
  <c r="E1398" i="1"/>
  <c r="F1398" i="1"/>
  <c r="G1398" i="1"/>
  <c r="C1399" i="1"/>
  <c r="D1399" i="1"/>
  <c r="E1399" i="1"/>
  <c r="F1399" i="1"/>
  <c r="G1399" i="1"/>
  <c r="C1400" i="1"/>
  <c r="D1400" i="1"/>
  <c r="E1400" i="1"/>
  <c r="F1400" i="1"/>
  <c r="G1400" i="1"/>
  <c r="C1401" i="1"/>
  <c r="D1401" i="1"/>
  <c r="E1401" i="1"/>
  <c r="F1401" i="1"/>
  <c r="G1401" i="1"/>
  <c r="C1403" i="1"/>
  <c r="D1403" i="1"/>
  <c r="E1403" i="1"/>
  <c r="F1403" i="1"/>
  <c r="G1403" i="1"/>
  <c r="C1405" i="1"/>
  <c r="D1405" i="1"/>
  <c r="E1405" i="1"/>
  <c r="F1405" i="1"/>
  <c r="G1405" i="1"/>
  <c r="F1380" i="1"/>
  <c r="E1380" i="1"/>
  <c r="D1380" i="1"/>
  <c r="C1380" i="1"/>
  <c r="F1379" i="1"/>
  <c r="E1379" i="1"/>
  <c r="D1379" i="1"/>
  <c r="C1379" i="1"/>
  <c r="F1378" i="1"/>
  <c r="E1378" i="1"/>
  <c r="D1378" i="1"/>
  <c r="C1378" i="1"/>
  <c r="F1377" i="1"/>
  <c r="E1377" i="1"/>
  <c r="D1377" i="1"/>
  <c r="C1377" i="1"/>
  <c r="F1376" i="1"/>
  <c r="E1376" i="1"/>
  <c r="D1376" i="1"/>
  <c r="C1376" i="1"/>
  <c r="F1375" i="1"/>
  <c r="E1375" i="1"/>
  <c r="D1375" i="1"/>
  <c r="C1375" i="1"/>
  <c r="F1374" i="1"/>
  <c r="E1374" i="1"/>
  <c r="D1374" i="1"/>
  <c r="C1374" i="1"/>
  <c r="F1373" i="1"/>
  <c r="E1373" i="1"/>
  <c r="D1373" i="1"/>
  <c r="C1373" i="1"/>
  <c r="F1372" i="1"/>
  <c r="E1372" i="1"/>
  <c r="D1372" i="1"/>
  <c r="C1372" i="1"/>
  <c r="F1371" i="1"/>
  <c r="E1371" i="1"/>
  <c r="D1371" i="1"/>
  <c r="C1371" i="1"/>
  <c r="F1370" i="1"/>
  <c r="E1370" i="1"/>
  <c r="D1370" i="1"/>
  <c r="C1370" i="1"/>
  <c r="F1369" i="1"/>
  <c r="E1369" i="1"/>
  <c r="D1369" i="1"/>
  <c r="C1369" i="1"/>
  <c r="F1368" i="1"/>
  <c r="E1368" i="1"/>
  <c r="D1368" i="1"/>
  <c r="C1368" i="1"/>
  <c r="F1367" i="1"/>
  <c r="E1367" i="1"/>
  <c r="D1367" i="1"/>
  <c r="C1367" i="1"/>
  <c r="F1366" i="1"/>
  <c r="E1366" i="1"/>
  <c r="D1366" i="1"/>
  <c r="C1366" i="1"/>
  <c r="F1365" i="1"/>
  <c r="E1365" i="1"/>
  <c r="D1365" i="1"/>
  <c r="C1365" i="1"/>
  <c r="F1364" i="1"/>
  <c r="E1364" i="1"/>
  <c r="D1364" i="1"/>
  <c r="C1364" i="1"/>
  <c r="F1363" i="1"/>
  <c r="E1363" i="1"/>
  <c r="D1363" i="1"/>
  <c r="C1363" i="1"/>
  <c r="F1362" i="1"/>
  <c r="E1362" i="1"/>
  <c r="D1362" i="1"/>
  <c r="C1362" i="1"/>
  <c r="F1361" i="1"/>
  <c r="E1361" i="1"/>
  <c r="D1361" i="1"/>
  <c r="C1361" i="1"/>
  <c r="F1360" i="1"/>
  <c r="E1360" i="1"/>
  <c r="D1360" i="1"/>
  <c r="C1360" i="1"/>
  <c r="F1359" i="1"/>
  <c r="E1359" i="1"/>
  <c r="D1359" i="1"/>
  <c r="C1359" i="1"/>
  <c r="F1358" i="1"/>
  <c r="E1358" i="1"/>
  <c r="D1358" i="1"/>
  <c r="C1358" i="1"/>
  <c r="F1357" i="1"/>
  <c r="E1357" i="1"/>
  <c r="D1357" i="1"/>
  <c r="C1357" i="1"/>
  <c r="F1356" i="1"/>
  <c r="E1356" i="1"/>
  <c r="D1356" i="1"/>
  <c r="C1356" i="1"/>
  <c r="F1355" i="1"/>
  <c r="E1355" i="1"/>
  <c r="D1355" i="1"/>
  <c r="C1355" i="1"/>
  <c r="F1354" i="1"/>
  <c r="E1354" i="1"/>
  <c r="D1354" i="1"/>
  <c r="C1354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C1381" i="1"/>
  <c r="D1381" i="1"/>
  <c r="E1381" i="1"/>
  <c r="F1381" i="1"/>
  <c r="G1381" i="1"/>
  <c r="C1382" i="1"/>
  <c r="D1382" i="1"/>
  <c r="E1382" i="1"/>
  <c r="F1382" i="1"/>
  <c r="G1382" i="1"/>
  <c r="C1383" i="1"/>
  <c r="D1383" i="1"/>
  <c r="E1383" i="1"/>
  <c r="F1383" i="1"/>
  <c r="G1383" i="1"/>
  <c r="C1384" i="1"/>
  <c r="D1384" i="1"/>
  <c r="E1384" i="1"/>
  <c r="F1384" i="1"/>
  <c r="G1384" i="1"/>
  <c r="C1385" i="1"/>
  <c r="D1385" i="1"/>
  <c r="E1385" i="1"/>
  <c r="F1385" i="1"/>
  <c r="G1385" i="1"/>
  <c r="C1386" i="1"/>
  <c r="D1386" i="1"/>
  <c r="E1386" i="1"/>
  <c r="F1386" i="1"/>
  <c r="G1386" i="1"/>
  <c r="C1387" i="1"/>
  <c r="D1387" i="1"/>
  <c r="E1387" i="1"/>
  <c r="F1387" i="1"/>
  <c r="G1387" i="1"/>
  <c r="C1388" i="1"/>
  <c r="D1388" i="1"/>
  <c r="E1388" i="1"/>
  <c r="F1388" i="1"/>
  <c r="G1388" i="1"/>
  <c r="C1389" i="1"/>
  <c r="D1389" i="1"/>
  <c r="E1389" i="1"/>
  <c r="F1389" i="1"/>
  <c r="G1389" i="1"/>
  <c r="C1390" i="1"/>
  <c r="D1390" i="1"/>
  <c r="E1390" i="1"/>
  <c r="F1390" i="1"/>
  <c r="G1390" i="1"/>
  <c r="C1391" i="1"/>
  <c r="D1391" i="1"/>
  <c r="E1391" i="1"/>
  <c r="F1391" i="1"/>
  <c r="G1391" i="1"/>
  <c r="C1393" i="1"/>
  <c r="D1393" i="1"/>
  <c r="E1393" i="1"/>
  <c r="F1393" i="1"/>
  <c r="G1393" i="1"/>
  <c r="C1402" i="1"/>
  <c r="D1402" i="1"/>
  <c r="E1402" i="1"/>
  <c r="F1402" i="1"/>
  <c r="G1402" i="1"/>
  <c r="C1404" i="1"/>
  <c r="D1404" i="1"/>
  <c r="E1404" i="1"/>
  <c r="F1404" i="1"/>
  <c r="G1404" i="1"/>
  <c r="C1406" i="1"/>
  <c r="D1406" i="1"/>
  <c r="E1406" i="1"/>
  <c r="F1406" i="1"/>
  <c r="G1406" i="1"/>
  <c r="C1407" i="1"/>
  <c r="D1407" i="1"/>
  <c r="E1407" i="1"/>
  <c r="F1407" i="1"/>
  <c r="G1407" i="1"/>
  <c r="C1408" i="1"/>
  <c r="D1408" i="1"/>
  <c r="E1408" i="1"/>
  <c r="F1408" i="1"/>
  <c r="G1408" i="1"/>
  <c r="C1353" i="1"/>
  <c r="D1353" i="1"/>
  <c r="E1353" i="1"/>
  <c r="F1353" i="1"/>
  <c r="G1353" i="1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BF1352" i="1"/>
  <c r="C1352" i="1"/>
  <c r="D1352" i="1"/>
  <c r="E1352" i="1"/>
  <c r="F1352" i="1"/>
  <c r="G1352" i="1"/>
  <c r="G224" i="3"/>
  <c r="G225" i="3"/>
  <c r="G226" i="3"/>
  <c r="G227" i="3"/>
  <c r="G228" i="3"/>
  <c r="H561" i="2"/>
  <c r="H560" i="2"/>
  <c r="H559" i="2"/>
  <c r="H558" i="2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BF1348" i="1"/>
  <c r="BF1349" i="1"/>
  <c r="BF1350" i="1"/>
  <c r="BF1351" i="1"/>
  <c r="C1350" i="1"/>
  <c r="D1350" i="1"/>
  <c r="E1350" i="1"/>
  <c r="F1350" i="1"/>
  <c r="G1350" i="1"/>
  <c r="C1351" i="1"/>
  <c r="D1351" i="1"/>
  <c r="E1351" i="1"/>
  <c r="F1351" i="1"/>
  <c r="G1351" i="1"/>
  <c r="C1348" i="1"/>
  <c r="D1348" i="1"/>
  <c r="E1348" i="1"/>
  <c r="F1348" i="1"/>
  <c r="G1348" i="1"/>
  <c r="C1349" i="1"/>
  <c r="D1349" i="1"/>
  <c r="E1349" i="1"/>
  <c r="F1349" i="1"/>
  <c r="G1349" i="1"/>
  <c r="G195" i="3"/>
  <c r="G196" i="3"/>
  <c r="G197" i="3"/>
  <c r="G198" i="3"/>
  <c r="G199" i="3"/>
  <c r="G200" i="3"/>
  <c r="G201" i="3"/>
  <c r="G202" i="3"/>
  <c r="G203" i="3"/>
  <c r="G204" i="3"/>
  <c r="G205" i="3"/>
  <c r="G206" i="3"/>
  <c r="G194" i="3"/>
  <c r="BF1318" i="1"/>
  <c r="BF1319" i="1"/>
  <c r="BF1320" i="1"/>
  <c r="BF1321" i="1"/>
  <c r="BF1322" i="1"/>
  <c r="BF1323" i="1"/>
  <c r="BF1324" i="1"/>
  <c r="BF1325" i="1"/>
  <c r="BF1326" i="1"/>
  <c r="BF1327" i="1"/>
  <c r="BF1328" i="1"/>
  <c r="BF1329" i="1"/>
  <c r="BF1330" i="1"/>
  <c r="BF1331" i="1"/>
  <c r="BF1332" i="1"/>
  <c r="BF1333" i="1"/>
  <c r="BF1334" i="1"/>
  <c r="BF1335" i="1"/>
  <c r="BF1336" i="1"/>
  <c r="BF1337" i="1"/>
  <c r="BF1338" i="1"/>
  <c r="BF1339" i="1"/>
  <c r="BF1340" i="1"/>
  <c r="BF1341" i="1"/>
  <c r="BF1342" i="1"/>
  <c r="BF1343" i="1"/>
  <c r="BF1344" i="1"/>
  <c r="BF1345" i="1"/>
  <c r="BF1346" i="1"/>
  <c r="BF134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BF1288" i="1"/>
  <c r="BF1289" i="1"/>
  <c r="BF1290" i="1"/>
  <c r="BF1291" i="1"/>
  <c r="BF1292" i="1"/>
  <c r="BF1293" i="1"/>
  <c r="BF1294" i="1"/>
  <c r="BF1295" i="1"/>
  <c r="BF1296" i="1"/>
  <c r="BF1297" i="1"/>
  <c r="BF1298" i="1"/>
  <c r="BF1299" i="1"/>
  <c r="BF1300" i="1"/>
  <c r="BF1301" i="1"/>
  <c r="BF1302" i="1"/>
  <c r="BF1303" i="1"/>
  <c r="BF1304" i="1"/>
  <c r="BF1305" i="1"/>
  <c r="BF1306" i="1"/>
  <c r="BF1307" i="1"/>
  <c r="BF1308" i="1"/>
  <c r="BF1309" i="1"/>
  <c r="BF1310" i="1"/>
  <c r="BF1311" i="1"/>
  <c r="BF1312" i="1"/>
  <c r="BF1313" i="1"/>
  <c r="BF1314" i="1"/>
  <c r="BF1315" i="1"/>
  <c r="BF1316" i="1"/>
  <c r="BF1317" i="1"/>
  <c r="BF1284" i="1"/>
  <c r="BF1285" i="1"/>
  <c r="BF1286" i="1"/>
  <c r="BF1287" i="1"/>
  <c r="Q1286" i="1"/>
  <c r="Q1287" i="1"/>
  <c r="C1286" i="1"/>
  <c r="D1286" i="1"/>
  <c r="E1286" i="1"/>
  <c r="F1286" i="1"/>
  <c r="G1286" i="1"/>
  <c r="C1287" i="1"/>
  <c r="D1287" i="1"/>
  <c r="E1287" i="1"/>
  <c r="F1287" i="1"/>
  <c r="G1287" i="1"/>
  <c r="Q1284" i="1"/>
  <c r="Q1285" i="1"/>
  <c r="C1284" i="1"/>
  <c r="D1284" i="1"/>
  <c r="E1284" i="1"/>
  <c r="F1284" i="1"/>
  <c r="G1284" i="1"/>
  <c r="C1285" i="1"/>
  <c r="D1285" i="1"/>
  <c r="E1285" i="1"/>
  <c r="F1285" i="1"/>
  <c r="G1285" i="1"/>
  <c r="G191" i="3"/>
  <c r="G192" i="3"/>
  <c r="G193" i="3"/>
  <c r="BF1264" i="1"/>
  <c r="BF1265" i="1"/>
  <c r="BF1266" i="1"/>
  <c r="BF1267" i="1"/>
  <c r="BF1268" i="1"/>
  <c r="BF1269" i="1"/>
  <c r="BF1270" i="1"/>
  <c r="BF1271" i="1"/>
  <c r="BF1272" i="1"/>
  <c r="BF1273" i="1"/>
  <c r="BF1274" i="1"/>
  <c r="BF1275" i="1"/>
  <c r="BF1276" i="1"/>
  <c r="BF1277" i="1"/>
  <c r="BF1278" i="1"/>
  <c r="BF1279" i="1"/>
  <c r="BF1280" i="1"/>
  <c r="BF1281" i="1"/>
  <c r="BF1282" i="1"/>
  <c r="BF1283" i="1"/>
  <c r="C1274" i="1"/>
  <c r="D1274" i="1"/>
  <c r="E1274" i="1"/>
  <c r="F1274" i="1"/>
  <c r="G1274" i="1"/>
  <c r="C1275" i="1"/>
  <c r="D1275" i="1"/>
  <c r="E1275" i="1"/>
  <c r="F1275" i="1"/>
  <c r="G1275" i="1"/>
  <c r="C1276" i="1"/>
  <c r="D1276" i="1"/>
  <c r="E1276" i="1"/>
  <c r="F1276" i="1"/>
  <c r="G1276" i="1"/>
  <c r="C1277" i="1"/>
  <c r="D1277" i="1"/>
  <c r="E1277" i="1"/>
  <c r="F1277" i="1"/>
  <c r="G1277" i="1"/>
  <c r="C1278" i="1"/>
  <c r="D1278" i="1"/>
  <c r="E1278" i="1"/>
  <c r="F1278" i="1"/>
  <c r="G1278" i="1"/>
  <c r="C1279" i="1"/>
  <c r="D1279" i="1"/>
  <c r="E1279" i="1"/>
  <c r="F1279" i="1"/>
  <c r="G1279" i="1"/>
  <c r="C1280" i="1"/>
  <c r="D1280" i="1"/>
  <c r="E1280" i="1"/>
  <c r="F1280" i="1"/>
  <c r="G1280" i="1"/>
  <c r="C1281" i="1"/>
  <c r="D1281" i="1"/>
  <c r="E1281" i="1"/>
  <c r="F1281" i="1"/>
  <c r="G1281" i="1"/>
  <c r="C1282" i="1"/>
  <c r="D1282" i="1"/>
  <c r="E1282" i="1"/>
  <c r="F1282" i="1"/>
  <c r="G1282" i="1"/>
  <c r="C1283" i="1"/>
  <c r="D1283" i="1"/>
  <c r="E1283" i="1"/>
  <c r="F1283" i="1"/>
  <c r="G1283" i="1"/>
  <c r="C1264" i="1"/>
  <c r="D1264" i="1"/>
  <c r="E1264" i="1"/>
  <c r="F1264" i="1"/>
  <c r="G1264" i="1"/>
  <c r="C1265" i="1"/>
  <c r="D1265" i="1"/>
  <c r="E1265" i="1"/>
  <c r="F1265" i="1"/>
  <c r="G1265" i="1"/>
  <c r="C1266" i="1"/>
  <c r="D1266" i="1"/>
  <c r="E1266" i="1"/>
  <c r="F1266" i="1"/>
  <c r="G1266" i="1"/>
  <c r="C1267" i="1"/>
  <c r="D1267" i="1"/>
  <c r="E1267" i="1"/>
  <c r="F1267" i="1"/>
  <c r="G1267" i="1"/>
  <c r="C1268" i="1"/>
  <c r="D1268" i="1"/>
  <c r="E1268" i="1"/>
  <c r="F1268" i="1"/>
  <c r="G1268" i="1"/>
  <c r="C1269" i="1"/>
  <c r="D1269" i="1"/>
  <c r="E1269" i="1"/>
  <c r="F1269" i="1"/>
  <c r="G1269" i="1"/>
  <c r="C1270" i="1"/>
  <c r="D1270" i="1"/>
  <c r="E1270" i="1"/>
  <c r="F1270" i="1"/>
  <c r="G1270" i="1"/>
  <c r="C1271" i="1"/>
  <c r="D1271" i="1"/>
  <c r="E1271" i="1"/>
  <c r="F1271" i="1"/>
  <c r="G1271" i="1"/>
  <c r="C1272" i="1"/>
  <c r="D1272" i="1"/>
  <c r="E1272" i="1"/>
  <c r="F1272" i="1"/>
  <c r="G1272" i="1"/>
  <c r="C1273" i="1"/>
  <c r="D1273" i="1"/>
  <c r="E1273" i="1"/>
  <c r="F1273" i="1"/>
  <c r="G1273" i="1"/>
  <c r="G181" i="3"/>
  <c r="G182" i="3"/>
  <c r="G183" i="3"/>
  <c r="G184" i="3"/>
  <c r="G185" i="3"/>
  <c r="G186" i="3"/>
  <c r="G187" i="3"/>
  <c r="G188" i="3"/>
  <c r="G189" i="3"/>
  <c r="G190" i="3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9" i="2"/>
  <c r="H200" i="2"/>
  <c r="H201" i="2"/>
  <c r="H202" i="2"/>
  <c r="H205" i="2"/>
  <c r="H206" i="2"/>
  <c r="H207" i="2"/>
  <c r="H208" i="2"/>
  <c r="H209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BF1150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BF581" i="1"/>
  <c r="BF582" i="1"/>
  <c r="BF583" i="1"/>
  <c r="BF584" i="1"/>
  <c r="BF585" i="1"/>
  <c r="BF586" i="1"/>
  <c r="BF587" i="1"/>
  <c r="BF588" i="1"/>
  <c r="BF589" i="1"/>
  <c r="BF590" i="1"/>
  <c r="BF591" i="1"/>
  <c r="BF592" i="1"/>
  <c r="BF593" i="1"/>
  <c r="BF594" i="1"/>
  <c r="BF595" i="1"/>
  <c r="BF596" i="1"/>
  <c r="BF597" i="1"/>
  <c r="BF598" i="1"/>
  <c r="BF599" i="1"/>
  <c r="BF600" i="1"/>
  <c r="BF601" i="1"/>
  <c r="BF602" i="1"/>
  <c r="BF603" i="1"/>
  <c r="BF604" i="1"/>
  <c r="BF605" i="1"/>
  <c r="BF606" i="1"/>
  <c r="BF607" i="1"/>
  <c r="BF608" i="1"/>
  <c r="BF609" i="1"/>
  <c r="BF610" i="1"/>
  <c r="BF611" i="1"/>
  <c r="BF612" i="1"/>
  <c r="BF613" i="1"/>
  <c r="BF614" i="1"/>
  <c r="BF615" i="1"/>
  <c r="BF616" i="1"/>
  <c r="BF617" i="1"/>
  <c r="BF618" i="1"/>
  <c r="BF619" i="1"/>
  <c r="BF620" i="1"/>
  <c r="BF621" i="1"/>
  <c r="BF622" i="1"/>
  <c r="BF623" i="1"/>
  <c r="BF624" i="1"/>
  <c r="BF625" i="1"/>
  <c r="BF626" i="1"/>
  <c r="BF627" i="1"/>
  <c r="BF628" i="1"/>
  <c r="BF629" i="1"/>
  <c r="BF630" i="1"/>
  <c r="BF631" i="1"/>
  <c r="BF632" i="1"/>
  <c r="BF633" i="1"/>
  <c r="BF634" i="1"/>
  <c r="BF635" i="1"/>
  <c r="BF636" i="1"/>
  <c r="BF637" i="1"/>
  <c r="BF638" i="1"/>
  <c r="BF639" i="1"/>
  <c r="BF640" i="1"/>
  <c r="BF641" i="1"/>
  <c r="BF642" i="1"/>
  <c r="BF643" i="1"/>
  <c r="BF644" i="1"/>
  <c r="BF645" i="1"/>
  <c r="BF646" i="1"/>
  <c r="BF647" i="1"/>
  <c r="BF648" i="1"/>
  <c r="BF649" i="1"/>
  <c r="BF650" i="1"/>
  <c r="BF651" i="1"/>
  <c r="BF652" i="1"/>
  <c r="BF653" i="1"/>
  <c r="BF654" i="1"/>
  <c r="BF655" i="1"/>
  <c r="BF656" i="1"/>
  <c r="BF657" i="1"/>
  <c r="BF658" i="1"/>
  <c r="BF659" i="1"/>
  <c r="BF660" i="1"/>
  <c r="BF661" i="1"/>
  <c r="BF662" i="1"/>
  <c r="BF663" i="1"/>
  <c r="BF664" i="1"/>
  <c r="BF665" i="1"/>
  <c r="BF666" i="1"/>
  <c r="BF667" i="1"/>
  <c r="BF668" i="1"/>
  <c r="BF669" i="1"/>
  <c r="BF670" i="1"/>
  <c r="BF671" i="1"/>
  <c r="BF672" i="1"/>
  <c r="BF673" i="1"/>
  <c r="BF674" i="1"/>
  <c r="BF675" i="1"/>
  <c r="BF676" i="1"/>
  <c r="BF677" i="1"/>
  <c r="BF678" i="1"/>
  <c r="BF679" i="1"/>
  <c r="BF680" i="1"/>
  <c r="BF681" i="1"/>
  <c r="BF682" i="1"/>
  <c r="BF683" i="1"/>
  <c r="BF684" i="1"/>
  <c r="BF685" i="1"/>
  <c r="BF686" i="1"/>
  <c r="BF687" i="1"/>
  <c r="BF688" i="1"/>
  <c r="BF689" i="1"/>
  <c r="BF690" i="1"/>
  <c r="BF691" i="1"/>
  <c r="BF692" i="1"/>
  <c r="BF693" i="1"/>
  <c r="BF694" i="1"/>
  <c r="BF695" i="1"/>
  <c r="BF696" i="1"/>
  <c r="BF697" i="1"/>
  <c r="BF698" i="1"/>
  <c r="BF699" i="1"/>
  <c r="BF700" i="1"/>
  <c r="BF701" i="1"/>
  <c r="BF702" i="1"/>
  <c r="BF703" i="1"/>
  <c r="BF704" i="1"/>
  <c r="BF705" i="1"/>
  <c r="BF706" i="1"/>
  <c r="BF707" i="1"/>
  <c r="BF708" i="1"/>
  <c r="BF709" i="1"/>
  <c r="BF710" i="1"/>
  <c r="BF711" i="1"/>
  <c r="BF712" i="1"/>
  <c r="BF713" i="1"/>
  <c r="BF714" i="1"/>
  <c r="BF715" i="1"/>
  <c r="BF716" i="1"/>
  <c r="BF717" i="1"/>
  <c r="BF718" i="1"/>
  <c r="BF719" i="1"/>
  <c r="BF720" i="1"/>
  <c r="BF721" i="1"/>
  <c r="BF722" i="1"/>
  <c r="BF723" i="1"/>
  <c r="BF724" i="1"/>
  <c r="BF725" i="1"/>
  <c r="BF726" i="1"/>
  <c r="BF727" i="1"/>
  <c r="BF728" i="1"/>
  <c r="BF729" i="1"/>
  <c r="BF730" i="1"/>
  <c r="BF731" i="1"/>
  <c r="BF732" i="1"/>
  <c r="BF733" i="1"/>
  <c r="BF734" i="1"/>
  <c r="BF735" i="1"/>
  <c r="BF736" i="1"/>
  <c r="BF737" i="1"/>
  <c r="BF738" i="1"/>
  <c r="BF739" i="1"/>
  <c r="BF740" i="1"/>
  <c r="BF741" i="1"/>
  <c r="BF742" i="1"/>
  <c r="BF743" i="1"/>
  <c r="BF744" i="1"/>
  <c r="BF745" i="1"/>
  <c r="BF746" i="1"/>
  <c r="BF747" i="1"/>
  <c r="BF748" i="1"/>
  <c r="BF749" i="1"/>
  <c r="BF750" i="1"/>
  <c r="BF751" i="1"/>
  <c r="BF752" i="1"/>
  <c r="BF753" i="1"/>
  <c r="BF754" i="1"/>
  <c r="BF755" i="1"/>
  <c r="BF756" i="1"/>
  <c r="BF757" i="1"/>
  <c r="BF758" i="1"/>
  <c r="BF759" i="1"/>
  <c r="BF760" i="1"/>
  <c r="BF761" i="1"/>
  <c r="BF762" i="1"/>
  <c r="BF763" i="1"/>
  <c r="BF764" i="1"/>
  <c r="BF765" i="1"/>
  <c r="BF766" i="1"/>
  <c r="BF767" i="1"/>
  <c r="BF768" i="1"/>
  <c r="BF769" i="1"/>
  <c r="BF770" i="1"/>
  <c r="BF771" i="1"/>
  <c r="BF772" i="1"/>
  <c r="BF773" i="1"/>
  <c r="BF774" i="1"/>
  <c r="BF775" i="1"/>
  <c r="BF776" i="1"/>
  <c r="BF777" i="1"/>
  <c r="BF778" i="1"/>
  <c r="BF779" i="1"/>
  <c r="BF780" i="1"/>
  <c r="BF781" i="1"/>
  <c r="BF782" i="1"/>
  <c r="BF783" i="1"/>
  <c r="BF784" i="1"/>
  <c r="BF785" i="1"/>
  <c r="BF786" i="1"/>
  <c r="BF787" i="1"/>
  <c r="BF788" i="1"/>
  <c r="BF789" i="1"/>
  <c r="BF790" i="1"/>
  <c r="BF791" i="1"/>
  <c r="BF792" i="1"/>
  <c r="BF793" i="1"/>
  <c r="BF794" i="1"/>
  <c r="BF795" i="1"/>
  <c r="BF796" i="1"/>
  <c r="BF797" i="1"/>
  <c r="BF798" i="1"/>
  <c r="BF799" i="1"/>
  <c r="BF800" i="1"/>
  <c r="BF801" i="1"/>
  <c r="BF802" i="1"/>
  <c r="BF803" i="1"/>
  <c r="BF804" i="1"/>
  <c r="BF805" i="1"/>
  <c r="BF806" i="1"/>
  <c r="BF807" i="1"/>
  <c r="BF808" i="1"/>
  <c r="BF809" i="1"/>
  <c r="BF810" i="1"/>
  <c r="BF811" i="1"/>
  <c r="BF812" i="1"/>
  <c r="BF813" i="1"/>
  <c r="BF814" i="1"/>
  <c r="BF815" i="1"/>
  <c r="BF816" i="1"/>
  <c r="BF817" i="1"/>
  <c r="BF818" i="1"/>
  <c r="BF819" i="1"/>
  <c r="BF820" i="1"/>
  <c r="BF821" i="1"/>
  <c r="BF822" i="1"/>
  <c r="BF823" i="1"/>
  <c r="BF824" i="1"/>
  <c r="BF825" i="1"/>
  <c r="BF826" i="1"/>
  <c r="BF827" i="1"/>
  <c r="BF828" i="1"/>
  <c r="BF829" i="1"/>
  <c r="BF830" i="1"/>
  <c r="BF831" i="1"/>
  <c r="BF832" i="1"/>
  <c r="BF833" i="1"/>
  <c r="BF834" i="1"/>
  <c r="BF835" i="1"/>
  <c r="BF836" i="1"/>
  <c r="BF837" i="1"/>
  <c r="BF838" i="1"/>
  <c r="BF839" i="1"/>
  <c r="BF840" i="1"/>
  <c r="BF841" i="1"/>
  <c r="BF842" i="1"/>
  <c r="BF843" i="1"/>
  <c r="BF844" i="1"/>
  <c r="BF845" i="1"/>
  <c r="BF846" i="1"/>
  <c r="BF847" i="1"/>
  <c r="BF848" i="1"/>
  <c r="BF849" i="1"/>
  <c r="BF850" i="1"/>
  <c r="BF851" i="1"/>
  <c r="BF852" i="1"/>
  <c r="BF853" i="1"/>
  <c r="BF854" i="1"/>
  <c r="BF855" i="1"/>
  <c r="BF856" i="1"/>
  <c r="BF857" i="1"/>
  <c r="BF858" i="1"/>
  <c r="BF859" i="1"/>
  <c r="BF860" i="1"/>
  <c r="BF861" i="1"/>
  <c r="BF862" i="1"/>
  <c r="BF863" i="1"/>
  <c r="BF864" i="1"/>
  <c r="BF865" i="1"/>
  <c r="BF866" i="1"/>
  <c r="BF867" i="1"/>
  <c r="BF868" i="1"/>
  <c r="BF869" i="1"/>
  <c r="BF870" i="1"/>
  <c r="BF871" i="1"/>
  <c r="BF872" i="1"/>
  <c r="BF873" i="1"/>
  <c r="BF874" i="1"/>
  <c r="BF875" i="1"/>
  <c r="BF876" i="1"/>
  <c r="BF877" i="1"/>
  <c r="BF878" i="1"/>
  <c r="BF879" i="1"/>
  <c r="BF880" i="1"/>
  <c r="BF881" i="1"/>
  <c r="BF882" i="1"/>
  <c r="BF883" i="1"/>
  <c r="BF884" i="1"/>
  <c r="BF885" i="1"/>
  <c r="BF886" i="1"/>
  <c r="BF887" i="1"/>
  <c r="BF888" i="1"/>
  <c r="BF889" i="1"/>
  <c r="BF890" i="1"/>
  <c r="BF891" i="1"/>
  <c r="BF892" i="1"/>
  <c r="BF893" i="1"/>
  <c r="BF894" i="1"/>
  <c r="BF895" i="1"/>
  <c r="BF896" i="1"/>
  <c r="BF897" i="1"/>
  <c r="BF898" i="1"/>
  <c r="BF899" i="1"/>
  <c r="BF900" i="1"/>
  <c r="BF901" i="1"/>
  <c r="BF902" i="1"/>
  <c r="BF903" i="1"/>
  <c r="BF904" i="1"/>
  <c r="BF905" i="1"/>
  <c r="BF906" i="1"/>
  <c r="BF907" i="1"/>
  <c r="BF908" i="1"/>
  <c r="BF909" i="1"/>
  <c r="BF910" i="1"/>
  <c r="BF911" i="1"/>
  <c r="BF912" i="1"/>
  <c r="BF913" i="1"/>
  <c r="BF914" i="1"/>
  <c r="BF915" i="1"/>
  <c r="BF916" i="1"/>
  <c r="BF917" i="1"/>
  <c r="BF918" i="1"/>
  <c r="BF919" i="1"/>
  <c r="BF920" i="1"/>
  <c r="BF921" i="1"/>
  <c r="BF922" i="1"/>
  <c r="BF923" i="1"/>
  <c r="BF924" i="1"/>
  <c r="BF925" i="1"/>
  <c r="BF926" i="1"/>
  <c r="BF927" i="1"/>
  <c r="BF928" i="1"/>
  <c r="BF929" i="1"/>
  <c r="BF930" i="1"/>
  <c r="BF931" i="1"/>
  <c r="BF932" i="1"/>
  <c r="BF933" i="1"/>
  <c r="BF934" i="1"/>
  <c r="BF935" i="1"/>
  <c r="BF936" i="1"/>
  <c r="BF937" i="1"/>
  <c r="BF938" i="1"/>
  <c r="BF939" i="1"/>
  <c r="BF940" i="1"/>
  <c r="BF941" i="1"/>
  <c r="BF942" i="1"/>
  <c r="BF943" i="1"/>
  <c r="BF944" i="1"/>
  <c r="BF945" i="1"/>
  <c r="BF946" i="1"/>
  <c r="BF947" i="1"/>
  <c r="BF948" i="1"/>
  <c r="BF949" i="1"/>
  <c r="BF950" i="1"/>
  <c r="BF951" i="1"/>
  <c r="BF952" i="1"/>
  <c r="BF953" i="1"/>
  <c r="BF954" i="1"/>
  <c r="BF955" i="1"/>
  <c r="BF956" i="1"/>
  <c r="BF957" i="1"/>
  <c r="BF958" i="1"/>
  <c r="BF959" i="1"/>
  <c r="BF960" i="1"/>
  <c r="BF961" i="1"/>
  <c r="BF962" i="1"/>
  <c r="BF963" i="1"/>
  <c r="BF964" i="1"/>
  <c r="BF965" i="1"/>
  <c r="BF966" i="1"/>
  <c r="BF967" i="1"/>
  <c r="BF968" i="1"/>
  <c r="BF969" i="1"/>
  <c r="BF970" i="1"/>
  <c r="BF971" i="1"/>
  <c r="BF972" i="1"/>
  <c r="BF973" i="1"/>
  <c r="BF974" i="1"/>
  <c r="BF975" i="1"/>
  <c r="BF976" i="1"/>
  <c r="BF977" i="1"/>
  <c r="BF978" i="1"/>
  <c r="BF979" i="1"/>
  <c r="BF980" i="1"/>
  <c r="BF981" i="1"/>
  <c r="BF982" i="1"/>
  <c r="BF983" i="1"/>
  <c r="BF984" i="1"/>
  <c r="BF985" i="1"/>
  <c r="BF986" i="1"/>
  <c r="BF987" i="1"/>
  <c r="BF988" i="1"/>
  <c r="BF989" i="1"/>
  <c r="BF990" i="1"/>
  <c r="BF991" i="1"/>
  <c r="BF992" i="1"/>
  <c r="BF993" i="1"/>
  <c r="BF994" i="1"/>
  <c r="BF995" i="1"/>
  <c r="BF996" i="1"/>
  <c r="BF997" i="1"/>
  <c r="BF998" i="1"/>
  <c r="BF999" i="1"/>
  <c r="BF1000" i="1"/>
  <c r="BF1001" i="1"/>
  <c r="BF1002" i="1"/>
  <c r="BF1003" i="1"/>
  <c r="BF1004" i="1"/>
  <c r="BF1005" i="1"/>
  <c r="BF1006" i="1"/>
  <c r="BF1007" i="1"/>
  <c r="BF1008" i="1"/>
  <c r="BF1009" i="1"/>
  <c r="BF1010" i="1"/>
  <c r="BF1011" i="1"/>
  <c r="BF1012" i="1"/>
  <c r="BF1013" i="1"/>
  <c r="BF1014" i="1"/>
  <c r="BF1015" i="1"/>
  <c r="BF1016" i="1"/>
  <c r="BF1017" i="1"/>
  <c r="BF1018" i="1"/>
  <c r="BF1019" i="1"/>
  <c r="BF1020" i="1"/>
  <c r="BF1021" i="1"/>
  <c r="BF1022" i="1"/>
  <c r="BF1023" i="1"/>
  <c r="BF1024" i="1"/>
  <c r="BF1025" i="1"/>
  <c r="BF1026" i="1"/>
  <c r="BF1027" i="1"/>
  <c r="BF1028" i="1"/>
  <c r="BF1029" i="1"/>
  <c r="BF1030" i="1"/>
  <c r="BF1031" i="1"/>
  <c r="BF1032" i="1"/>
  <c r="BF1033" i="1"/>
  <c r="BF1034" i="1"/>
  <c r="BF1035" i="1"/>
  <c r="BF1036" i="1"/>
  <c r="BF1037" i="1"/>
  <c r="BF1038" i="1"/>
  <c r="BF1039" i="1"/>
  <c r="BF1040" i="1"/>
  <c r="BF1041" i="1"/>
  <c r="BF1042" i="1"/>
  <c r="BF1043" i="1"/>
  <c r="BF1044" i="1"/>
  <c r="BF1045" i="1"/>
  <c r="BF1046" i="1"/>
  <c r="BF1047" i="1"/>
  <c r="BF1048" i="1"/>
  <c r="BF1049" i="1"/>
  <c r="BF1050" i="1"/>
  <c r="BF1051" i="1"/>
  <c r="BF1052" i="1"/>
  <c r="BF1053" i="1"/>
  <c r="BF1054" i="1"/>
  <c r="BF1055" i="1"/>
  <c r="BF1056" i="1"/>
  <c r="BF1057" i="1"/>
  <c r="BF1058" i="1"/>
  <c r="BF1059" i="1"/>
  <c r="BF1060" i="1"/>
  <c r="BF1061" i="1"/>
  <c r="BF1062" i="1"/>
  <c r="BF1063" i="1"/>
  <c r="BF1064" i="1"/>
  <c r="BF1065" i="1"/>
  <c r="BF1066" i="1"/>
  <c r="BF1067" i="1"/>
  <c r="BF1068" i="1"/>
  <c r="BF1069" i="1"/>
  <c r="BF1070" i="1"/>
  <c r="BF1071" i="1"/>
  <c r="BF1072" i="1"/>
  <c r="BF1073" i="1"/>
  <c r="BF1074" i="1"/>
  <c r="BF1075" i="1"/>
  <c r="BF1076" i="1"/>
  <c r="BF1077" i="1"/>
  <c r="BF1078" i="1"/>
  <c r="BF1079" i="1"/>
  <c r="BF1080" i="1"/>
  <c r="BF1081" i="1"/>
  <c r="BF1082" i="1"/>
  <c r="BF1083" i="1"/>
  <c r="BF1084" i="1"/>
  <c r="BF1085" i="1"/>
  <c r="BF1086" i="1"/>
  <c r="BF1087" i="1"/>
  <c r="BF1088" i="1"/>
  <c r="BF1089" i="1"/>
  <c r="BF1090" i="1"/>
  <c r="BF1091" i="1"/>
  <c r="BF1092" i="1"/>
  <c r="BF1093" i="1"/>
  <c r="BF1094" i="1"/>
  <c r="BF1095" i="1"/>
  <c r="BF1096" i="1"/>
  <c r="BF1097" i="1"/>
  <c r="BF1098" i="1"/>
  <c r="BF1099" i="1"/>
  <c r="BF1100" i="1"/>
  <c r="BF1101" i="1"/>
  <c r="BF1102" i="1"/>
  <c r="BF1103" i="1"/>
  <c r="BF1104" i="1"/>
  <c r="BF1105" i="1"/>
  <c r="BF1106" i="1"/>
  <c r="BF1107" i="1"/>
  <c r="BF1108" i="1"/>
  <c r="BF1109" i="1"/>
  <c r="BF1110" i="1"/>
  <c r="BF1111" i="1"/>
  <c r="BF1112" i="1"/>
  <c r="BF1113" i="1"/>
  <c r="BF1114" i="1"/>
  <c r="BF1115" i="1"/>
  <c r="BF1116" i="1"/>
  <c r="BF1117" i="1"/>
  <c r="BF1118" i="1"/>
  <c r="BF1119" i="1"/>
  <c r="BF1120" i="1"/>
  <c r="BF1121" i="1"/>
  <c r="BF1122" i="1"/>
  <c r="BF1123" i="1"/>
  <c r="BF1124" i="1"/>
  <c r="BF1125" i="1"/>
  <c r="BF1126" i="1"/>
  <c r="BF1127" i="1"/>
  <c r="BF1128" i="1"/>
  <c r="BF1129" i="1"/>
  <c r="BF1130" i="1"/>
  <c r="BF1131" i="1"/>
  <c r="BF1132" i="1"/>
  <c r="BF1133" i="1"/>
  <c r="BF1134" i="1"/>
  <c r="BF1135" i="1"/>
  <c r="BF1136" i="1"/>
  <c r="BF1137" i="1"/>
  <c r="BF1138" i="1"/>
  <c r="BF1139" i="1"/>
  <c r="BF1140" i="1"/>
  <c r="BF1141" i="1"/>
  <c r="BF1142" i="1"/>
  <c r="BF1143" i="1"/>
  <c r="BF1144" i="1"/>
  <c r="BF1145" i="1"/>
  <c r="BF1146" i="1"/>
  <c r="BF1147" i="1"/>
  <c r="BF1148" i="1"/>
  <c r="BF1149" i="1"/>
  <c r="BF1151" i="1"/>
  <c r="BF1152" i="1"/>
  <c r="BF1153" i="1"/>
  <c r="BF1154" i="1"/>
  <c r="BF1155" i="1"/>
  <c r="BF1156" i="1"/>
  <c r="BF1157" i="1"/>
  <c r="BF1158" i="1"/>
  <c r="BF1159" i="1"/>
  <c r="BF1160" i="1"/>
  <c r="BF1161" i="1"/>
  <c r="BF1162" i="1"/>
  <c r="BF1163" i="1"/>
  <c r="BF1164" i="1"/>
  <c r="BF1165" i="1"/>
  <c r="BF1166" i="1"/>
  <c r="BF1167" i="1"/>
  <c r="BF1168" i="1"/>
  <c r="BF1169" i="1"/>
  <c r="BF1170" i="1"/>
  <c r="BF1171" i="1"/>
  <c r="BF1172" i="1"/>
  <c r="BF1173" i="1"/>
  <c r="BF1174" i="1"/>
  <c r="BF1175" i="1"/>
  <c r="BF1176" i="1"/>
  <c r="BF1177" i="1"/>
  <c r="BF1178" i="1"/>
  <c r="BF1179" i="1"/>
  <c r="BF1180" i="1"/>
  <c r="BF1181" i="1"/>
  <c r="BF1182" i="1"/>
  <c r="BF1183" i="1"/>
  <c r="BF1184" i="1"/>
  <c r="BF1185" i="1"/>
  <c r="BF1186" i="1"/>
  <c r="BF1187" i="1"/>
  <c r="BF1188" i="1"/>
  <c r="BF1189" i="1"/>
  <c r="BF1190" i="1"/>
  <c r="BF1191" i="1"/>
  <c r="BF1192" i="1"/>
  <c r="BF1193" i="1"/>
  <c r="BF1194" i="1"/>
  <c r="BF1195" i="1"/>
  <c r="BF1196" i="1"/>
  <c r="BF1197" i="1"/>
  <c r="BF1198" i="1"/>
  <c r="BF1199" i="1"/>
  <c r="BF1200" i="1"/>
  <c r="BF1201" i="1"/>
  <c r="BF1202" i="1"/>
  <c r="BF1203" i="1"/>
  <c r="BF1204" i="1"/>
  <c r="BF1205" i="1"/>
  <c r="BF1206" i="1"/>
  <c r="BF1207" i="1"/>
  <c r="BF1208" i="1"/>
  <c r="BF1209" i="1"/>
  <c r="BF1210" i="1"/>
  <c r="BF1211" i="1"/>
  <c r="BF1212" i="1"/>
  <c r="BF1213" i="1"/>
  <c r="BF1214" i="1"/>
  <c r="BF1215" i="1"/>
  <c r="BF1216" i="1"/>
  <c r="BF1217" i="1"/>
  <c r="BF1218" i="1"/>
  <c r="BF1219" i="1"/>
  <c r="BF1220" i="1"/>
  <c r="BF1221" i="1"/>
  <c r="BF1222" i="1"/>
  <c r="BF1223" i="1"/>
  <c r="BF1224" i="1"/>
  <c r="BF1225" i="1"/>
  <c r="BF1226" i="1"/>
  <c r="BF1227" i="1"/>
  <c r="BF1228" i="1"/>
  <c r="BF1229" i="1"/>
  <c r="BF1230" i="1"/>
  <c r="BF1231" i="1"/>
  <c r="BF1232" i="1"/>
  <c r="BF1233" i="1"/>
  <c r="BF1234" i="1"/>
  <c r="BF1235" i="1"/>
  <c r="BF1236" i="1"/>
  <c r="BF1237" i="1"/>
  <c r="BF1238" i="1"/>
  <c r="BF1239" i="1"/>
  <c r="BF1240" i="1"/>
  <c r="BF1241" i="1"/>
  <c r="BF1242" i="1"/>
  <c r="BF1243" i="1"/>
  <c r="BF1244" i="1"/>
  <c r="BF1245" i="1"/>
  <c r="BF1246" i="1"/>
  <c r="BF1247" i="1"/>
  <c r="BF1248" i="1"/>
  <c r="BF1249" i="1"/>
  <c r="BF1250" i="1"/>
  <c r="BF1251" i="1"/>
  <c r="BF1252" i="1"/>
  <c r="BF1253" i="1"/>
  <c r="BF1254" i="1"/>
  <c r="BF1255" i="1"/>
  <c r="BF1256" i="1"/>
  <c r="BF1257" i="1"/>
  <c r="BF1258" i="1"/>
  <c r="BF1259" i="1"/>
  <c r="BF1260" i="1"/>
  <c r="BF1261" i="1"/>
  <c r="BF1262" i="1"/>
  <c r="BF1263" i="1"/>
  <c r="BF4" i="1"/>
  <c r="BF5" i="1"/>
  <c r="BF6" i="1"/>
  <c r="BF7" i="1"/>
  <c r="BF8" i="1"/>
  <c r="BF9" i="1"/>
  <c r="BF10" i="1"/>
  <c r="BF11" i="1"/>
  <c r="BF3" i="1"/>
  <c r="G3" i="3"/>
  <c r="C11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D141" i="1"/>
  <c r="E141" i="1"/>
  <c r="F141" i="1"/>
  <c r="D142" i="1"/>
  <c r="E142" i="1"/>
  <c r="F142" i="1"/>
  <c r="D143" i="1"/>
  <c r="E143" i="1"/>
  <c r="F143" i="1"/>
  <c r="D144" i="1"/>
  <c r="E144" i="1"/>
  <c r="F144" i="1"/>
  <c r="D145" i="1"/>
  <c r="E145" i="1"/>
  <c r="F145" i="1"/>
  <c r="D146" i="1"/>
  <c r="E146" i="1"/>
  <c r="F146" i="1"/>
  <c r="D147" i="1"/>
  <c r="E147" i="1"/>
  <c r="F147" i="1"/>
  <c r="D148" i="1"/>
  <c r="E148" i="1"/>
  <c r="F148" i="1"/>
  <c r="D149" i="1"/>
  <c r="E149" i="1"/>
  <c r="F149" i="1"/>
  <c r="D150" i="1"/>
  <c r="E150" i="1"/>
  <c r="F150" i="1"/>
  <c r="D151" i="1"/>
  <c r="E151" i="1"/>
  <c r="F151" i="1"/>
  <c r="D152" i="1"/>
  <c r="E152" i="1"/>
  <c r="F152" i="1"/>
  <c r="D153" i="1"/>
  <c r="E153" i="1"/>
  <c r="F153" i="1"/>
  <c r="D154" i="1"/>
  <c r="E154" i="1"/>
  <c r="F154" i="1"/>
  <c r="D155" i="1"/>
  <c r="E155" i="1"/>
  <c r="F155" i="1"/>
  <c r="D156" i="1"/>
  <c r="E156" i="1"/>
  <c r="F156" i="1"/>
  <c r="D157" i="1"/>
  <c r="E157" i="1"/>
  <c r="F157" i="1"/>
  <c r="D158" i="1"/>
  <c r="E158" i="1"/>
  <c r="F158" i="1"/>
  <c r="D159" i="1"/>
  <c r="E159" i="1"/>
  <c r="F159" i="1"/>
  <c r="D160" i="1"/>
  <c r="E160" i="1"/>
  <c r="F160" i="1"/>
  <c r="D161" i="1"/>
  <c r="E161" i="1"/>
  <c r="F161" i="1"/>
  <c r="D162" i="1"/>
  <c r="E162" i="1"/>
  <c r="F162" i="1"/>
  <c r="D163" i="1"/>
  <c r="E163" i="1"/>
  <c r="F163" i="1"/>
  <c r="D164" i="1"/>
  <c r="E164" i="1"/>
  <c r="F164" i="1"/>
  <c r="D165" i="1"/>
  <c r="E165" i="1"/>
  <c r="F165" i="1"/>
  <c r="D166" i="1"/>
  <c r="E166" i="1"/>
  <c r="F166" i="1"/>
  <c r="D167" i="1"/>
  <c r="E167" i="1"/>
  <c r="F167" i="1"/>
  <c r="D168" i="1"/>
  <c r="E168" i="1"/>
  <c r="F168" i="1"/>
  <c r="D169" i="1"/>
  <c r="E169" i="1"/>
  <c r="F169" i="1"/>
  <c r="D170" i="1"/>
  <c r="E170" i="1"/>
  <c r="F170" i="1"/>
  <c r="D171" i="1"/>
  <c r="E171" i="1"/>
  <c r="F171" i="1"/>
  <c r="D172" i="1"/>
  <c r="E172" i="1"/>
  <c r="F172" i="1"/>
  <c r="D173" i="1"/>
  <c r="E173" i="1"/>
  <c r="F173" i="1"/>
  <c r="D174" i="1"/>
  <c r="E174" i="1"/>
  <c r="F174" i="1"/>
  <c r="D175" i="1"/>
  <c r="E175" i="1"/>
  <c r="F175" i="1"/>
  <c r="D176" i="1"/>
  <c r="E176" i="1"/>
  <c r="F176" i="1"/>
  <c r="D177" i="1"/>
  <c r="E177" i="1"/>
  <c r="F177" i="1"/>
  <c r="D178" i="1"/>
  <c r="E178" i="1"/>
  <c r="F178" i="1"/>
  <c r="D179" i="1"/>
  <c r="E179" i="1"/>
  <c r="F179" i="1"/>
  <c r="D180" i="1"/>
  <c r="E180" i="1"/>
  <c r="F180" i="1"/>
  <c r="D181" i="1"/>
  <c r="E181" i="1"/>
  <c r="F181" i="1"/>
  <c r="D182" i="1"/>
  <c r="E182" i="1"/>
  <c r="F182" i="1"/>
  <c r="D183" i="1"/>
  <c r="E183" i="1"/>
  <c r="F183" i="1"/>
  <c r="D184" i="1"/>
  <c r="E184" i="1"/>
  <c r="F184" i="1"/>
  <c r="D185" i="1"/>
  <c r="E185" i="1"/>
  <c r="F185" i="1"/>
  <c r="D186" i="1"/>
  <c r="E186" i="1"/>
  <c r="F186" i="1"/>
  <c r="D187" i="1"/>
  <c r="E187" i="1"/>
  <c r="F187" i="1"/>
  <c r="D188" i="1"/>
  <c r="E188" i="1"/>
  <c r="F188" i="1"/>
  <c r="D189" i="1"/>
  <c r="E189" i="1"/>
  <c r="F189" i="1"/>
  <c r="D190" i="1"/>
  <c r="E190" i="1"/>
  <c r="F190" i="1"/>
  <c r="D191" i="1"/>
  <c r="E191" i="1"/>
  <c r="F191" i="1"/>
  <c r="D192" i="1"/>
  <c r="E192" i="1"/>
  <c r="F192" i="1"/>
  <c r="D193" i="1"/>
  <c r="E193" i="1"/>
  <c r="F193" i="1"/>
  <c r="D194" i="1"/>
  <c r="E194" i="1"/>
  <c r="F194" i="1"/>
  <c r="D195" i="1"/>
  <c r="E195" i="1"/>
  <c r="F195" i="1"/>
  <c r="D196" i="1"/>
  <c r="E196" i="1"/>
  <c r="F196" i="1"/>
  <c r="D197" i="1"/>
  <c r="E197" i="1"/>
  <c r="F197" i="1"/>
  <c r="D198" i="1"/>
  <c r="E198" i="1"/>
  <c r="F198" i="1"/>
  <c r="D199" i="1"/>
  <c r="E199" i="1"/>
  <c r="F199" i="1"/>
  <c r="D200" i="1"/>
  <c r="E200" i="1"/>
  <c r="F200" i="1"/>
  <c r="D201" i="1"/>
  <c r="E201" i="1"/>
  <c r="F201" i="1"/>
  <c r="D202" i="1"/>
  <c r="E202" i="1"/>
  <c r="F202" i="1"/>
  <c r="D203" i="1"/>
  <c r="E203" i="1"/>
  <c r="F203" i="1"/>
  <c r="D204" i="1"/>
  <c r="E204" i="1"/>
  <c r="F204" i="1"/>
  <c r="D205" i="1"/>
  <c r="E205" i="1"/>
  <c r="F205" i="1"/>
  <c r="D206" i="1"/>
  <c r="E206" i="1"/>
  <c r="F206" i="1"/>
  <c r="D207" i="1"/>
  <c r="E207" i="1"/>
  <c r="F207" i="1"/>
  <c r="D208" i="1"/>
  <c r="E208" i="1"/>
  <c r="F208" i="1"/>
  <c r="D209" i="1"/>
  <c r="E209" i="1"/>
  <c r="F209" i="1"/>
  <c r="D210" i="1"/>
  <c r="E210" i="1"/>
  <c r="F210" i="1"/>
  <c r="D211" i="1"/>
  <c r="E211" i="1"/>
  <c r="F211" i="1"/>
  <c r="D212" i="1"/>
  <c r="E212" i="1"/>
  <c r="F212" i="1"/>
  <c r="D213" i="1"/>
  <c r="E213" i="1"/>
  <c r="F213" i="1"/>
  <c r="D214" i="1"/>
  <c r="E214" i="1"/>
  <c r="F214" i="1"/>
  <c r="D215" i="1"/>
  <c r="E215" i="1"/>
  <c r="F215" i="1"/>
  <c r="D216" i="1"/>
  <c r="E216" i="1"/>
  <c r="F216" i="1"/>
  <c r="D217" i="1"/>
  <c r="E217" i="1"/>
  <c r="F217" i="1"/>
  <c r="D218" i="1"/>
  <c r="E218" i="1"/>
  <c r="F218" i="1"/>
  <c r="D219" i="1"/>
  <c r="E219" i="1"/>
  <c r="F219" i="1"/>
  <c r="D220" i="1"/>
  <c r="E220" i="1"/>
  <c r="F220" i="1"/>
  <c r="D221" i="1"/>
  <c r="E221" i="1"/>
  <c r="F221" i="1"/>
  <c r="D222" i="1"/>
  <c r="E222" i="1"/>
  <c r="F222" i="1"/>
  <c r="D223" i="1"/>
  <c r="E223" i="1"/>
  <c r="F223" i="1"/>
  <c r="D224" i="1"/>
  <c r="E224" i="1"/>
  <c r="F224" i="1"/>
  <c r="D225" i="1"/>
  <c r="E225" i="1"/>
  <c r="F225" i="1"/>
  <c r="D226" i="1"/>
  <c r="E226" i="1"/>
  <c r="F226" i="1"/>
  <c r="D227" i="1"/>
  <c r="E227" i="1"/>
  <c r="F227" i="1"/>
  <c r="D228" i="1"/>
  <c r="E228" i="1"/>
  <c r="F228" i="1"/>
  <c r="D229" i="1"/>
  <c r="E229" i="1"/>
  <c r="F229" i="1"/>
  <c r="D230" i="1"/>
  <c r="E230" i="1"/>
  <c r="F230" i="1"/>
  <c r="D231" i="1"/>
  <c r="E231" i="1"/>
  <c r="F231" i="1"/>
  <c r="D232" i="1"/>
  <c r="E232" i="1"/>
  <c r="F232" i="1"/>
  <c r="D233" i="1"/>
  <c r="E233" i="1"/>
  <c r="F233" i="1"/>
  <c r="D234" i="1"/>
  <c r="E234" i="1"/>
  <c r="F234" i="1"/>
  <c r="D235" i="1"/>
  <c r="E235" i="1"/>
  <c r="F235" i="1"/>
  <c r="D236" i="1"/>
  <c r="E236" i="1"/>
  <c r="F236" i="1"/>
  <c r="D237" i="1"/>
  <c r="E237" i="1"/>
  <c r="F237" i="1"/>
  <c r="D238" i="1"/>
  <c r="E238" i="1"/>
  <c r="F238" i="1"/>
  <c r="D239" i="1"/>
  <c r="E239" i="1"/>
  <c r="F239" i="1"/>
  <c r="D240" i="1"/>
  <c r="E240" i="1"/>
  <c r="F240" i="1"/>
  <c r="D241" i="1"/>
  <c r="E241" i="1"/>
  <c r="F241" i="1"/>
  <c r="D242" i="1"/>
  <c r="E242" i="1"/>
  <c r="F242" i="1"/>
  <c r="D243" i="1"/>
  <c r="E243" i="1"/>
  <c r="F243" i="1"/>
  <c r="D244" i="1"/>
  <c r="E244" i="1"/>
  <c r="F244" i="1"/>
  <c r="D245" i="1"/>
  <c r="E245" i="1"/>
  <c r="F245" i="1"/>
  <c r="D246" i="1"/>
  <c r="E246" i="1"/>
  <c r="F246" i="1"/>
  <c r="D247" i="1"/>
  <c r="E247" i="1"/>
  <c r="F247" i="1"/>
  <c r="D248" i="1"/>
  <c r="E248" i="1"/>
  <c r="F248" i="1"/>
  <c r="D249" i="1"/>
  <c r="E249" i="1"/>
  <c r="F249" i="1"/>
  <c r="D250" i="1"/>
  <c r="E250" i="1"/>
  <c r="F250" i="1"/>
  <c r="D251" i="1"/>
  <c r="E251" i="1"/>
  <c r="F251" i="1"/>
  <c r="D252" i="1"/>
  <c r="E252" i="1"/>
  <c r="F252" i="1"/>
  <c r="D253" i="1"/>
  <c r="E253" i="1"/>
  <c r="F253" i="1"/>
  <c r="D254" i="1"/>
  <c r="E254" i="1"/>
  <c r="F254" i="1"/>
  <c r="D255" i="1"/>
  <c r="E255" i="1"/>
  <c r="F255" i="1"/>
  <c r="D256" i="1"/>
  <c r="E256" i="1"/>
  <c r="F256" i="1"/>
  <c r="D257" i="1"/>
  <c r="E257" i="1"/>
  <c r="F257" i="1"/>
  <c r="D258" i="1"/>
  <c r="E258" i="1"/>
  <c r="F258" i="1"/>
  <c r="D259" i="1"/>
  <c r="E259" i="1"/>
  <c r="F259" i="1"/>
  <c r="D260" i="1"/>
  <c r="E260" i="1"/>
  <c r="F260" i="1"/>
  <c r="D261" i="1"/>
  <c r="F261" i="1"/>
  <c r="D262" i="1"/>
  <c r="E262" i="1"/>
  <c r="F262" i="1"/>
  <c r="D263" i="1"/>
  <c r="E263" i="1"/>
  <c r="F263" i="1"/>
  <c r="D264" i="1"/>
  <c r="E264" i="1"/>
  <c r="F264" i="1"/>
  <c r="D265" i="1"/>
  <c r="E265" i="1"/>
  <c r="F265" i="1"/>
  <c r="D266" i="1"/>
  <c r="E266" i="1"/>
  <c r="F266" i="1"/>
  <c r="D267" i="1"/>
  <c r="E267" i="1"/>
  <c r="F267" i="1"/>
  <c r="D268" i="1"/>
  <c r="E268" i="1"/>
  <c r="F268" i="1"/>
  <c r="D269" i="1"/>
  <c r="E269" i="1"/>
  <c r="F269" i="1"/>
  <c r="D270" i="1"/>
  <c r="E270" i="1"/>
  <c r="F270" i="1"/>
  <c r="D271" i="1"/>
  <c r="E271" i="1"/>
  <c r="F271" i="1"/>
  <c r="D272" i="1"/>
  <c r="E272" i="1"/>
  <c r="F272" i="1"/>
  <c r="D273" i="1"/>
  <c r="E273" i="1"/>
  <c r="F273" i="1"/>
  <c r="D274" i="1"/>
  <c r="E274" i="1"/>
  <c r="F274" i="1"/>
  <c r="D275" i="1"/>
  <c r="E275" i="1"/>
  <c r="F275" i="1"/>
  <c r="D276" i="1"/>
  <c r="E276" i="1"/>
  <c r="F276" i="1"/>
  <c r="D277" i="1"/>
  <c r="E277" i="1"/>
  <c r="F277" i="1"/>
  <c r="D278" i="1"/>
  <c r="E278" i="1"/>
  <c r="F278" i="1"/>
  <c r="D279" i="1"/>
  <c r="E279" i="1"/>
  <c r="F279" i="1"/>
  <c r="D280" i="1"/>
  <c r="E280" i="1"/>
  <c r="F280" i="1"/>
  <c r="D281" i="1"/>
  <c r="E281" i="1"/>
  <c r="F281" i="1"/>
  <c r="D282" i="1"/>
  <c r="E282" i="1"/>
  <c r="F282" i="1"/>
  <c r="D283" i="1"/>
  <c r="E283" i="1"/>
  <c r="F283" i="1"/>
  <c r="D284" i="1"/>
  <c r="E284" i="1"/>
  <c r="F284" i="1"/>
  <c r="D285" i="1"/>
  <c r="E285" i="1"/>
  <c r="F285" i="1"/>
  <c r="D286" i="1"/>
  <c r="E286" i="1"/>
  <c r="F286" i="1"/>
  <c r="D287" i="1"/>
  <c r="E287" i="1"/>
  <c r="F287" i="1"/>
  <c r="D288" i="1"/>
  <c r="E288" i="1"/>
  <c r="F288" i="1"/>
  <c r="D289" i="1"/>
  <c r="E289" i="1"/>
  <c r="F289" i="1"/>
  <c r="D290" i="1"/>
  <c r="E290" i="1"/>
  <c r="F290" i="1"/>
  <c r="D291" i="1"/>
  <c r="E291" i="1"/>
  <c r="F291" i="1"/>
  <c r="D292" i="1"/>
  <c r="E292" i="1"/>
  <c r="F292" i="1"/>
  <c r="D293" i="1"/>
  <c r="E293" i="1"/>
  <c r="F293" i="1"/>
  <c r="D294" i="1"/>
  <c r="E294" i="1"/>
  <c r="F294" i="1"/>
  <c r="D295" i="1"/>
  <c r="E295" i="1"/>
  <c r="F295" i="1"/>
  <c r="D296" i="1"/>
  <c r="E296" i="1"/>
  <c r="F296" i="1"/>
  <c r="D297" i="1"/>
  <c r="E297" i="1"/>
  <c r="F297" i="1"/>
  <c r="D298" i="1"/>
  <c r="E298" i="1"/>
  <c r="F298" i="1"/>
  <c r="D299" i="1"/>
  <c r="E299" i="1"/>
  <c r="F299" i="1"/>
  <c r="D300" i="1"/>
  <c r="E300" i="1"/>
  <c r="F300" i="1"/>
  <c r="D301" i="1"/>
  <c r="E301" i="1"/>
  <c r="F301" i="1"/>
  <c r="D302" i="1"/>
  <c r="E302" i="1"/>
  <c r="F302" i="1"/>
  <c r="D303" i="1"/>
  <c r="E303" i="1"/>
  <c r="F303" i="1"/>
  <c r="D304" i="1"/>
  <c r="E304" i="1"/>
  <c r="F304" i="1"/>
  <c r="D305" i="1"/>
  <c r="E305" i="1"/>
  <c r="F305" i="1"/>
  <c r="D306" i="1"/>
  <c r="E306" i="1"/>
  <c r="F306" i="1"/>
  <c r="D307" i="1"/>
  <c r="E307" i="1"/>
  <c r="F307" i="1"/>
  <c r="D308" i="1"/>
  <c r="E308" i="1"/>
  <c r="F308" i="1"/>
  <c r="D309" i="1"/>
  <c r="E309" i="1"/>
  <c r="F309" i="1"/>
  <c r="D310" i="1"/>
  <c r="E310" i="1"/>
  <c r="F310" i="1"/>
  <c r="D311" i="1"/>
  <c r="E311" i="1"/>
  <c r="F311" i="1"/>
  <c r="D312" i="1"/>
  <c r="E312" i="1"/>
  <c r="F312" i="1"/>
  <c r="D313" i="1"/>
  <c r="E313" i="1"/>
  <c r="F313" i="1"/>
  <c r="D314" i="1"/>
  <c r="E314" i="1"/>
  <c r="F314" i="1"/>
  <c r="D315" i="1"/>
  <c r="E315" i="1"/>
  <c r="F315" i="1"/>
  <c r="D316" i="1"/>
  <c r="E316" i="1"/>
  <c r="F316" i="1"/>
  <c r="D317" i="1"/>
  <c r="E317" i="1"/>
  <c r="F317" i="1"/>
  <c r="D318" i="1"/>
  <c r="E318" i="1"/>
  <c r="F318" i="1"/>
  <c r="D319" i="1"/>
  <c r="E319" i="1"/>
  <c r="F319" i="1"/>
  <c r="D320" i="1"/>
  <c r="E320" i="1"/>
  <c r="F320" i="1"/>
  <c r="D321" i="1"/>
  <c r="E321" i="1"/>
  <c r="F321" i="1"/>
  <c r="D322" i="1"/>
  <c r="E322" i="1"/>
  <c r="F322" i="1"/>
  <c r="D323" i="1"/>
  <c r="E323" i="1"/>
  <c r="F323" i="1"/>
  <c r="D324" i="1"/>
  <c r="E324" i="1"/>
  <c r="F324" i="1"/>
  <c r="D325" i="1"/>
  <c r="E325" i="1"/>
  <c r="F325" i="1"/>
  <c r="D326" i="1"/>
  <c r="E326" i="1"/>
  <c r="F326" i="1"/>
  <c r="D327" i="1"/>
  <c r="E327" i="1"/>
  <c r="F327" i="1"/>
  <c r="D328" i="1"/>
  <c r="E328" i="1"/>
  <c r="F328" i="1"/>
  <c r="D329" i="1"/>
  <c r="E329" i="1"/>
  <c r="F329" i="1"/>
  <c r="D330" i="1"/>
  <c r="E330" i="1"/>
  <c r="F330" i="1"/>
  <c r="D331" i="1"/>
  <c r="E331" i="1"/>
  <c r="F331" i="1"/>
  <c r="D332" i="1"/>
  <c r="E332" i="1"/>
  <c r="F332" i="1"/>
  <c r="D333" i="1"/>
  <c r="E333" i="1"/>
  <c r="F333" i="1"/>
  <c r="D334" i="1"/>
  <c r="E334" i="1"/>
  <c r="F334" i="1"/>
  <c r="D335" i="1"/>
  <c r="E335" i="1"/>
  <c r="F335" i="1"/>
  <c r="D336" i="1"/>
  <c r="E336" i="1"/>
  <c r="F336" i="1"/>
  <c r="D337" i="1"/>
  <c r="E337" i="1"/>
  <c r="F337" i="1"/>
  <c r="D338" i="1"/>
  <c r="E338" i="1"/>
  <c r="F338" i="1"/>
  <c r="D339" i="1"/>
  <c r="E339" i="1"/>
  <c r="F339" i="1"/>
  <c r="D340" i="1"/>
  <c r="E340" i="1"/>
  <c r="F340" i="1"/>
  <c r="D341" i="1"/>
  <c r="E341" i="1"/>
  <c r="F341" i="1"/>
  <c r="D342" i="1"/>
  <c r="E342" i="1"/>
  <c r="F342" i="1"/>
  <c r="D343" i="1"/>
  <c r="E343" i="1"/>
  <c r="F343" i="1"/>
  <c r="D344" i="1"/>
  <c r="E344" i="1"/>
  <c r="F344" i="1"/>
  <c r="D345" i="1"/>
  <c r="E345" i="1"/>
  <c r="F345" i="1"/>
  <c r="D346" i="1"/>
  <c r="E346" i="1"/>
  <c r="F346" i="1"/>
  <c r="D347" i="1"/>
  <c r="E347" i="1"/>
  <c r="F347" i="1"/>
  <c r="D348" i="1"/>
  <c r="E348" i="1"/>
  <c r="F348" i="1"/>
  <c r="D349" i="1"/>
  <c r="E349" i="1"/>
  <c r="F349" i="1"/>
  <c r="D350" i="1"/>
  <c r="E350" i="1"/>
  <c r="F350" i="1"/>
  <c r="D351" i="1"/>
  <c r="E351" i="1"/>
  <c r="F351" i="1"/>
  <c r="D352" i="1"/>
  <c r="E352" i="1"/>
  <c r="F352" i="1"/>
  <c r="D353" i="1"/>
  <c r="E353" i="1"/>
  <c r="F353" i="1"/>
  <c r="D354" i="1"/>
  <c r="E354" i="1"/>
  <c r="F354" i="1"/>
  <c r="D355" i="1"/>
  <c r="E355" i="1"/>
  <c r="F355" i="1"/>
  <c r="D356" i="1"/>
  <c r="E356" i="1"/>
  <c r="F356" i="1"/>
  <c r="D357" i="1"/>
  <c r="E357" i="1"/>
  <c r="F357" i="1"/>
  <c r="D358" i="1"/>
  <c r="E358" i="1"/>
  <c r="F358" i="1"/>
  <c r="D359" i="1"/>
  <c r="E359" i="1"/>
  <c r="F359" i="1"/>
  <c r="D360" i="1"/>
  <c r="E360" i="1"/>
  <c r="F360" i="1"/>
  <c r="D361" i="1"/>
  <c r="E361" i="1"/>
  <c r="F361" i="1"/>
  <c r="D362" i="1"/>
  <c r="E362" i="1"/>
  <c r="F362" i="1"/>
  <c r="D363" i="1"/>
  <c r="E363" i="1"/>
  <c r="F363" i="1"/>
  <c r="D364" i="1"/>
  <c r="E364" i="1"/>
  <c r="F364" i="1"/>
  <c r="D365" i="1"/>
  <c r="E365" i="1"/>
  <c r="F365" i="1"/>
  <c r="D366" i="1"/>
  <c r="E366" i="1"/>
  <c r="F366" i="1"/>
  <c r="D367" i="1"/>
  <c r="E367" i="1"/>
  <c r="F367" i="1"/>
  <c r="D368" i="1"/>
  <c r="E368" i="1"/>
  <c r="F368" i="1"/>
  <c r="D369" i="1"/>
  <c r="E369" i="1"/>
  <c r="F369" i="1"/>
  <c r="D370" i="1"/>
  <c r="E370" i="1"/>
  <c r="F370" i="1"/>
  <c r="D371" i="1"/>
  <c r="E371" i="1"/>
  <c r="F371" i="1"/>
  <c r="D372" i="1"/>
  <c r="E372" i="1"/>
  <c r="F372" i="1"/>
  <c r="D373" i="1"/>
  <c r="E373" i="1"/>
  <c r="F373" i="1"/>
  <c r="D374" i="1"/>
  <c r="E374" i="1"/>
  <c r="F374" i="1"/>
  <c r="D375" i="1"/>
  <c r="E375" i="1"/>
  <c r="F375" i="1"/>
  <c r="D376" i="1"/>
  <c r="E376" i="1"/>
  <c r="F376" i="1"/>
  <c r="D377" i="1"/>
  <c r="E377" i="1"/>
  <c r="F377" i="1"/>
  <c r="D378" i="1"/>
  <c r="E378" i="1"/>
  <c r="F378" i="1"/>
  <c r="D379" i="1"/>
  <c r="E379" i="1"/>
  <c r="F379" i="1"/>
  <c r="D380" i="1"/>
  <c r="E380" i="1"/>
  <c r="F380" i="1"/>
  <c r="D381" i="1"/>
  <c r="E381" i="1"/>
  <c r="F381" i="1"/>
  <c r="D382" i="1"/>
  <c r="E382" i="1"/>
  <c r="F382" i="1"/>
  <c r="D383" i="1"/>
  <c r="E383" i="1"/>
  <c r="F383" i="1"/>
  <c r="D384" i="1"/>
  <c r="E384" i="1"/>
  <c r="F384" i="1"/>
  <c r="D385" i="1"/>
  <c r="E385" i="1"/>
  <c r="F385" i="1"/>
  <c r="D386" i="1"/>
  <c r="E386" i="1"/>
  <c r="F386" i="1"/>
  <c r="D387" i="1"/>
  <c r="E387" i="1"/>
  <c r="F387" i="1"/>
  <c r="D388" i="1"/>
  <c r="E388" i="1"/>
  <c r="F388" i="1"/>
  <c r="D389" i="1"/>
  <c r="E389" i="1"/>
  <c r="F389" i="1"/>
  <c r="D390" i="1"/>
  <c r="E390" i="1"/>
  <c r="F390" i="1"/>
  <c r="D391" i="1"/>
  <c r="E391" i="1"/>
  <c r="F391" i="1"/>
  <c r="D392" i="1"/>
  <c r="E392" i="1"/>
  <c r="F392" i="1"/>
  <c r="D393" i="1"/>
  <c r="E393" i="1"/>
  <c r="F393" i="1"/>
  <c r="D394" i="1"/>
  <c r="E394" i="1"/>
  <c r="F394" i="1"/>
  <c r="D395" i="1"/>
  <c r="E395" i="1"/>
  <c r="F395" i="1"/>
  <c r="D396" i="1"/>
  <c r="E396" i="1"/>
  <c r="F396" i="1"/>
  <c r="D397" i="1"/>
  <c r="E397" i="1"/>
  <c r="F397" i="1"/>
  <c r="D398" i="1"/>
  <c r="E398" i="1"/>
  <c r="F398" i="1"/>
  <c r="D399" i="1"/>
  <c r="E399" i="1"/>
  <c r="F399" i="1"/>
  <c r="D400" i="1"/>
  <c r="E400" i="1"/>
  <c r="F400" i="1"/>
  <c r="D401" i="1"/>
  <c r="E401" i="1"/>
  <c r="F401" i="1"/>
  <c r="D402" i="1"/>
  <c r="E402" i="1"/>
  <c r="F402" i="1"/>
  <c r="D403" i="1"/>
  <c r="E403" i="1"/>
  <c r="F403" i="1"/>
  <c r="D404" i="1"/>
  <c r="E404" i="1"/>
  <c r="F404" i="1"/>
  <c r="D405" i="1"/>
  <c r="E405" i="1"/>
  <c r="F405" i="1"/>
  <c r="D406" i="1"/>
  <c r="E406" i="1"/>
  <c r="F406" i="1"/>
  <c r="D407" i="1"/>
  <c r="E407" i="1"/>
  <c r="F407" i="1"/>
  <c r="D408" i="1"/>
  <c r="E408" i="1"/>
  <c r="F408" i="1"/>
  <c r="D409" i="1"/>
  <c r="E409" i="1"/>
  <c r="F409" i="1"/>
  <c r="D410" i="1"/>
  <c r="E410" i="1"/>
  <c r="F410" i="1"/>
  <c r="D411" i="1"/>
  <c r="E411" i="1"/>
  <c r="F411" i="1"/>
  <c r="D412" i="1"/>
  <c r="E412" i="1"/>
  <c r="F412" i="1"/>
  <c r="D413" i="1"/>
  <c r="E413" i="1"/>
  <c r="F413" i="1"/>
  <c r="D414" i="1"/>
  <c r="E414" i="1"/>
  <c r="F414" i="1"/>
  <c r="D415" i="1"/>
  <c r="E415" i="1"/>
  <c r="F415" i="1"/>
  <c r="D416" i="1"/>
  <c r="E416" i="1"/>
  <c r="F416" i="1"/>
  <c r="D417" i="1"/>
  <c r="E417" i="1"/>
  <c r="F417" i="1"/>
  <c r="D418" i="1"/>
  <c r="E418" i="1"/>
  <c r="F418" i="1"/>
  <c r="D419" i="1"/>
  <c r="E419" i="1"/>
  <c r="F419" i="1"/>
  <c r="D420" i="1"/>
  <c r="E420" i="1"/>
  <c r="F420" i="1"/>
  <c r="D421" i="1"/>
  <c r="E421" i="1"/>
  <c r="F421" i="1"/>
  <c r="D422" i="1"/>
  <c r="E422" i="1"/>
  <c r="F422" i="1"/>
  <c r="D423" i="1"/>
  <c r="E423" i="1"/>
  <c r="F423" i="1"/>
  <c r="D424" i="1"/>
  <c r="E424" i="1"/>
  <c r="F424" i="1"/>
  <c r="D425" i="1"/>
  <c r="E425" i="1"/>
  <c r="F425" i="1"/>
  <c r="D426" i="1"/>
  <c r="E426" i="1"/>
  <c r="F426" i="1"/>
  <c r="D427" i="1"/>
  <c r="E427" i="1"/>
  <c r="F427" i="1"/>
  <c r="D428" i="1"/>
  <c r="E428" i="1"/>
  <c r="F428" i="1"/>
  <c r="D429" i="1"/>
  <c r="E429" i="1"/>
  <c r="F429" i="1"/>
  <c r="D430" i="1"/>
  <c r="E430" i="1"/>
  <c r="F430" i="1"/>
  <c r="D431" i="1"/>
  <c r="E431" i="1"/>
  <c r="F431" i="1"/>
  <c r="D432" i="1"/>
  <c r="E432" i="1"/>
  <c r="F432" i="1"/>
  <c r="D433" i="1"/>
  <c r="E433" i="1"/>
  <c r="F433" i="1"/>
  <c r="D434" i="1"/>
  <c r="E434" i="1"/>
  <c r="F434" i="1"/>
  <c r="D435" i="1"/>
  <c r="E435" i="1"/>
  <c r="F435" i="1"/>
  <c r="D436" i="1"/>
  <c r="E436" i="1"/>
  <c r="F436" i="1"/>
  <c r="D437" i="1"/>
  <c r="E437" i="1"/>
  <c r="F437" i="1"/>
  <c r="D438" i="1"/>
  <c r="E438" i="1"/>
  <c r="F438" i="1"/>
  <c r="D439" i="1"/>
  <c r="E439" i="1"/>
  <c r="F439" i="1"/>
  <c r="D440" i="1"/>
  <c r="E440" i="1"/>
  <c r="F440" i="1"/>
  <c r="D441" i="1"/>
  <c r="E441" i="1"/>
  <c r="F441" i="1"/>
  <c r="D442" i="1"/>
  <c r="E442" i="1"/>
  <c r="F442" i="1"/>
  <c r="D443" i="1"/>
  <c r="E443" i="1"/>
  <c r="F443" i="1"/>
  <c r="D444" i="1"/>
  <c r="E444" i="1"/>
  <c r="F444" i="1"/>
  <c r="D445" i="1"/>
  <c r="E445" i="1"/>
  <c r="F445" i="1"/>
  <c r="D446" i="1"/>
  <c r="E446" i="1"/>
  <c r="F446" i="1"/>
  <c r="D447" i="1"/>
  <c r="E447" i="1"/>
  <c r="F447" i="1"/>
  <c r="D448" i="1"/>
  <c r="E448" i="1"/>
  <c r="F448" i="1"/>
  <c r="D449" i="1"/>
  <c r="E449" i="1"/>
  <c r="F449" i="1"/>
  <c r="D450" i="1"/>
  <c r="E450" i="1"/>
  <c r="F450" i="1"/>
  <c r="D451" i="1"/>
  <c r="E451" i="1"/>
  <c r="F451" i="1"/>
  <c r="D452" i="1"/>
  <c r="E452" i="1"/>
  <c r="F452" i="1"/>
  <c r="D453" i="1"/>
  <c r="E453" i="1"/>
  <c r="F453" i="1"/>
  <c r="D454" i="1"/>
  <c r="E454" i="1"/>
  <c r="F454" i="1"/>
  <c r="D455" i="1"/>
  <c r="E455" i="1"/>
  <c r="F455" i="1"/>
  <c r="D456" i="1"/>
  <c r="E456" i="1"/>
  <c r="F456" i="1"/>
  <c r="D457" i="1"/>
  <c r="E457" i="1"/>
  <c r="F457" i="1"/>
  <c r="D458" i="1"/>
  <c r="E458" i="1"/>
  <c r="F458" i="1"/>
  <c r="D459" i="1"/>
  <c r="E459" i="1"/>
  <c r="F459" i="1"/>
  <c r="D460" i="1"/>
  <c r="E460" i="1"/>
  <c r="F460" i="1"/>
  <c r="D461" i="1"/>
  <c r="E461" i="1"/>
  <c r="F461" i="1"/>
  <c r="D462" i="1"/>
  <c r="E462" i="1"/>
  <c r="F462" i="1"/>
  <c r="D463" i="1"/>
  <c r="E463" i="1"/>
  <c r="F463" i="1"/>
  <c r="D464" i="1"/>
  <c r="E464" i="1"/>
  <c r="F464" i="1"/>
  <c r="D465" i="1"/>
  <c r="E465" i="1"/>
  <c r="F465" i="1"/>
  <c r="D466" i="1"/>
  <c r="E466" i="1"/>
  <c r="F466" i="1"/>
  <c r="D467" i="1"/>
  <c r="E467" i="1"/>
  <c r="F467" i="1"/>
  <c r="D468" i="1"/>
  <c r="E468" i="1"/>
  <c r="F468" i="1"/>
  <c r="D469" i="1"/>
  <c r="E469" i="1"/>
  <c r="F469" i="1"/>
  <c r="D470" i="1"/>
  <c r="E470" i="1"/>
  <c r="F470" i="1"/>
  <c r="D471" i="1"/>
  <c r="E471" i="1"/>
  <c r="F471" i="1"/>
  <c r="D472" i="1"/>
  <c r="E472" i="1"/>
  <c r="F472" i="1"/>
  <c r="D473" i="1"/>
  <c r="E473" i="1"/>
  <c r="F473" i="1"/>
  <c r="D474" i="1"/>
  <c r="E474" i="1"/>
  <c r="F474" i="1"/>
  <c r="D475" i="1"/>
  <c r="E475" i="1"/>
  <c r="F475" i="1"/>
  <c r="D476" i="1"/>
  <c r="E476" i="1"/>
  <c r="F476" i="1"/>
  <c r="D477" i="1"/>
  <c r="E477" i="1"/>
  <c r="F477" i="1"/>
  <c r="D478" i="1"/>
  <c r="E478" i="1"/>
  <c r="F478" i="1"/>
  <c r="D479" i="1"/>
  <c r="E479" i="1"/>
  <c r="F479" i="1"/>
  <c r="D480" i="1"/>
  <c r="E480" i="1"/>
  <c r="F480" i="1"/>
  <c r="D481" i="1"/>
  <c r="E481" i="1"/>
  <c r="F481" i="1"/>
  <c r="D482" i="1"/>
  <c r="E482" i="1"/>
  <c r="F482" i="1"/>
  <c r="D483" i="1"/>
  <c r="E483" i="1"/>
  <c r="F483" i="1"/>
  <c r="D484" i="1"/>
  <c r="E484" i="1"/>
  <c r="F484" i="1"/>
  <c r="D485" i="1"/>
  <c r="E485" i="1"/>
  <c r="F485" i="1"/>
  <c r="D486" i="1"/>
  <c r="E486" i="1"/>
  <c r="F486" i="1"/>
  <c r="D487" i="1"/>
  <c r="E487" i="1"/>
  <c r="F487" i="1"/>
  <c r="D488" i="1"/>
  <c r="E488" i="1"/>
  <c r="F488" i="1"/>
  <c r="D489" i="1"/>
  <c r="E489" i="1"/>
  <c r="F489" i="1"/>
  <c r="D490" i="1"/>
  <c r="E490" i="1"/>
  <c r="F490" i="1"/>
  <c r="D491" i="1"/>
  <c r="E491" i="1"/>
  <c r="F491" i="1"/>
  <c r="D492" i="1"/>
  <c r="E492" i="1"/>
  <c r="F492" i="1"/>
  <c r="D493" i="1"/>
  <c r="E493" i="1"/>
  <c r="F493" i="1"/>
  <c r="D494" i="1"/>
  <c r="E494" i="1"/>
  <c r="F494" i="1"/>
  <c r="D495" i="1"/>
  <c r="E495" i="1"/>
  <c r="F495" i="1"/>
  <c r="D496" i="1"/>
  <c r="E496" i="1"/>
  <c r="F496" i="1"/>
  <c r="D497" i="1"/>
  <c r="E497" i="1"/>
  <c r="F497" i="1"/>
  <c r="D498" i="1"/>
  <c r="E498" i="1"/>
  <c r="F498" i="1"/>
  <c r="D499" i="1"/>
  <c r="E499" i="1"/>
  <c r="F499" i="1"/>
  <c r="D500" i="1"/>
  <c r="E500" i="1"/>
  <c r="F500" i="1"/>
  <c r="D501" i="1"/>
  <c r="E501" i="1"/>
  <c r="F501" i="1"/>
  <c r="D502" i="1"/>
  <c r="E502" i="1"/>
  <c r="F502" i="1"/>
  <c r="D503" i="1"/>
  <c r="E503" i="1"/>
  <c r="F503" i="1"/>
  <c r="D504" i="1"/>
  <c r="E504" i="1"/>
  <c r="F504" i="1"/>
  <c r="D505" i="1"/>
  <c r="E505" i="1"/>
  <c r="F505" i="1"/>
  <c r="D506" i="1"/>
  <c r="E506" i="1"/>
  <c r="F506" i="1"/>
  <c r="D507" i="1"/>
  <c r="E507" i="1"/>
  <c r="F507" i="1"/>
  <c r="D508" i="1"/>
  <c r="E508" i="1"/>
  <c r="F508" i="1"/>
  <c r="D509" i="1"/>
  <c r="E509" i="1"/>
  <c r="F509" i="1"/>
  <c r="D510" i="1"/>
  <c r="E510" i="1"/>
  <c r="F510" i="1"/>
  <c r="D511" i="1"/>
  <c r="E511" i="1"/>
  <c r="F511" i="1"/>
  <c r="D512" i="1"/>
  <c r="E512" i="1"/>
  <c r="F512" i="1"/>
  <c r="D513" i="1"/>
  <c r="E513" i="1"/>
  <c r="F513" i="1"/>
  <c r="D514" i="1"/>
  <c r="E514" i="1"/>
  <c r="F514" i="1"/>
  <c r="D515" i="1"/>
  <c r="E515" i="1"/>
  <c r="F515" i="1"/>
  <c r="D516" i="1"/>
  <c r="E516" i="1"/>
  <c r="F516" i="1"/>
  <c r="D517" i="1"/>
  <c r="E517" i="1"/>
  <c r="F517" i="1"/>
  <c r="D518" i="1"/>
  <c r="E518" i="1"/>
  <c r="F518" i="1"/>
  <c r="D519" i="1"/>
  <c r="E519" i="1"/>
  <c r="F519" i="1"/>
  <c r="D520" i="1"/>
  <c r="E520" i="1"/>
  <c r="F520" i="1"/>
  <c r="D521" i="1"/>
  <c r="E521" i="1"/>
  <c r="F521" i="1"/>
  <c r="D522" i="1"/>
  <c r="E522" i="1"/>
  <c r="F522" i="1"/>
  <c r="D523" i="1"/>
  <c r="E523" i="1"/>
  <c r="F523" i="1"/>
  <c r="D524" i="1"/>
  <c r="E524" i="1"/>
  <c r="F524" i="1"/>
  <c r="D525" i="1"/>
  <c r="E525" i="1"/>
  <c r="F525" i="1"/>
  <c r="D526" i="1"/>
  <c r="E526" i="1"/>
  <c r="F526" i="1"/>
  <c r="D527" i="1"/>
  <c r="E527" i="1"/>
  <c r="F527" i="1"/>
  <c r="D528" i="1"/>
  <c r="E528" i="1"/>
  <c r="F528" i="1"/>
  <c r="D529" i="1"/>
  <c r="E529" i="1"/>
  <c r="F529" i="1"/>
  <c r="D530" i="1"/>
  <c r="E530" i="1"/>
  <c r="F530" i="1"/>
  <c r="D531" i="1"/>
  <c r="E531" i="1"/>
  <c r="F531" i="1"/>
  <c r="D532" i="1"/>
  <c r="E532" i="1"/>
  <c r="F532" i="1"/>
  <c r="D533" i="1"/>
  <c r="E533" i="1"/>
  <c r="F533" i="1"/>
  <c r="D534" i="1"/>
  <c r="E534" i="1"/>
  <c r="F534" i="1"/>
  <c r="D535" i="1"/>
  <c r="E535" i="1"/>
  <c r="F535" i="1"/>
  <c r="D536" i="1"/>
  <c r="E536" i="1"/>
  <c r="F536" i="1"/>
  <c r="D537" i="1"/>
  <c r="E537" i="1"/>
  <c r="F537" i="1"/>
  <c r="D538" i="1"/>
  <c r="E538" i="1"/>
  <c r="F538" i="1"/>
  <c r="D539" i="1"/>
  <c r="E539" i="1"/>
  <c r="F539" i="1"/>
  <c r="D540" i="1"/>
  <c r="E540" i="1"/>
  <c r="F540" i="1"/>
  <c r="D541" i="1"/>
  <c r="E541" i="1"/>
  <c r="F541" i="1"/>
  <c r="D542" i="1"/>
  <c r="E542" i="1"/>
  <c r="F542" i="1"/>
  <c r="D543" i="1"/>
  <c r="E543" i="1"/>
  <c r="F543" i="1"/>
  <c r="D544" i="1"/>
  <c r="E544" i="1"/>
  <c r="F544" i="1"/>
  <c r="D545" i="1"/>
  <c r="E545" i="1"/>
  <c r="F545" i="1"/>
  <c r="D546" i="1"/>
  <c r="E546" i="1"/>
  <c r="F546" i="1"/>
  <c r="D547" i="1"/>
  <c r="E547" i="1"/>
  <c r="F547" i="1"/>
  <c r="D548" i="1"/>
  <c r="E548" i="1"/>
  <c r="F548" i="1"/>
  <c r="D549" i="1"/>
  <c r="E549" i="1"/>
  <c r="F549" i="1"/>
  <c r="D550" i="1"/>
  <c r="E550" i="1"/>
  <c r="F550" i="1"/>
  <c r="D551" i="1"/>
  <c r="E551" i="1"/>
  <c r="F551" i="1"/>
  <c r="D552" i="1"/>
  <c r="E552" i="1"/>
  <c r="F552" i="1"/>
  <c r="D553" i="1"/>
  <c r="E553" i="1"/>
  <c r="F553" i="1"/>
  <c r="D554" i="1"/>
  <c r="E554" i="1"/>
  <c r="F554" i="1"/>
  <c r="D555" i="1"/>
  <c r="E555" i="1"/>
  <c r="F555" i="1"/>
  <c r="D556" i="1"/>
  <c r="E556" i="1"/>
  <c r="F556" i="1"/>
  <c r="D557" i="1"/>
  <c r="E557" i="1"/>
  <c r="F557" i="1"/>
  <c r="D558" i="1"/>
  <c r="E558" i="1"/>
  <c r="F558" i="1"/>
  <c r="D559" i="1"/>
  <c r="E559" i="1"/>
  <c r="F559" i="1"/>
  <c r="D560" i="1"/>
  <c r="E560" i="1"/>
  <c r="F560" i="1"/>
  <c r="D561" i="1"/>
  <c r="E561" i="1"/>
  <c r="F561" i="1"/>
  <c r="D562" i="1"/>
  <c r="E562" i="1"/>
  <c r="F562" i="1"/>
  <c r="D563" i="1"/>
  <c r="E563" i="1"/>
  <c r="F563" i="1"/>
  <c r="D564" i="1"/>
  <c r="E564" i="1"/>
  <c r="F564" i="1"/>
  <c r="D565" i="1"/>
  <c r="E565" i="1"/>
  <c r="F565" i="1"/>
  <c r="D566" i="1"/>
  <c r="E566" i="1"/>
  <c r="F566" i="1"/>
  <c r="D567" i="1"/>
  <c r="E567" i="1"/>
  <c r="F567" i="1"/>
  <c r="D568" i="1"/>
  <c r="E568" i="1"/>
  <c r="F568" i="1"/>
  <c r="D569" i="1"/>
  <c r="E569" i="1"/>
  <c r="F569" i="1"/>
  <c r="D570" i="1"/>
  <c r="E570" i="1"/>
  <c r="F570" i="1"/>
  <c r="D571" i="1"/>
  <c r="E571" i="1"/>
  <c r="F571" i="1"/>
  <c r="D572" i="1"/>
  <c r="E572" i="1"/>
  <c r="F572" i="1"/>
  <c r="D573" i="1"/>
  <c r="E573" i="1"/>
  <c r="F573" i="1"/>
  <c r="D574" i="1"/>
  <c r="E574" i="1"/>
  <c r="F574" i="1"/>
  <c r="D575" i="1"/>
  <c r="E575" i="1"/>
  <c r="F575" i="1"/>
  <c r="D576" i="1"/>
  <c r="E576" i="1"/>
  <c r="F576" i="1"/>
  <c r="D577" i="1"/>
  <c r="E577" i="1"/>
  <c r="F577" i="1"/>
  <c r="D578" i="1"/>
  <c r="E578" i="1"/>
  <c r="F578" i="1"/>
  <c r="D579" i="1"/>
  <c r="E579" i="1"/>
  <c r="F579" i="1"/>
  <c r="D580" i="1"/>
  <c r="E580" i="1"/>
  <c r="F580" i="1"/>
  <c r="D581" i="1"/>
  <c r="E581" i="1"/>
  <c r="F581" i="1"/>
  <c r="D582" i="1"/>
  <c r="E582" i="1"/>
  <c r="F582" i="1"/>
  <c r="D583" i="1"/>
  <c r="E583" i="1"/>
  <c r="F583" i="1"/>
  <c r="D584" i="1"/>
  <c r="E584" i="1"/>
  <c r="F584" i="1"/>
  <c r="D585" i="1"/>
  <c r="E585" i="1"/>
  <c r="F585" i="1"/>
  <c r="D586" i="1"/>
  <c r="E586" i="1"/>
  <c r="F586" i="1"/>
  <c r="D587" i="1"/>
  <c r="E587" i="1"/>
  <c r="F587" i="1"/>
  <c r="D588" i="1"/>
  <c r="E588" i="1"/>
  <c r="F588" i="1"/>
  <c r="D589" i="1"/>
  <c r="E589" i="1"/>
  <c r="F589" i="1"/>
  <c r="D590" i="1"/>
  <c r="E590" i="1"/>
  <c r="F590" i="1"/>
  <c r="D591" i="1"/>
  <c r="E591" i="1"/>
  <c r="F591" i="1"/>
  <c r="D592" i="1"/>
  <c r="E592" i="1"/>
  <c r="F592" i="1"/>
  <c r="D593" i="1"/>
  <c r="E593" i="1"/>
  <c r="F593" i="1"/>
  <c r="D594" i="1"/>
  <c r="E594" i="1"/>
  <c r="F594" i="1"/>
  <c r="D595" i="1"/>
  <c r="E595" i="1"/>
  <c r="F595" i="1"/>
  <c r="D596" i="1"/>
  <c r="E596" i="1"/>
  <c r="F596" i="1"/>
  <c r="D597" i="1"/>
  <c r="E597" i="1"/>
  <c r="F597" i="1"/>
  <c r="D598" i="1"/>
  <c r="E598" i="1"/>
  <c r="F598" i="1"/>
  <c r="D599" i="1"/>
  <c r="E599" i="1"/>
  <c r="F599" i="1"/>
  <c r="D600" i="1"/>
  <c r="E600" i="1"/>
  <c r="F600" i="1"/>
  <c r="D601" i="1"/>
  <c r="E601" i="1"/>
  <c r="F601" i="1"/>
  <c r="D602" i="1"/>
  <c r="E602" i="1"/>
  <c r="F602" i="1"/>
  <c r="D603" i="1"/>
  <c r="E603" i="1"/>
  <c r="F603" i="1"/>
  <c r="D604" i="1"/>
  <c r="E604" i="1"/>
  <c r="F604" i="1"/>
  <c r="D605" i="1"/>
  <c r="E605" i="1"/>
  <c r="F605" i="1"/>
  <c r="D606" i="1"/>
  <c r="E606" i="1"/>
  <c r="F606" i="1"/>
  <c r="D607" i="1"/>
  <c r="E607" i="1"/>
  <c r="F607" i="1"/>
  <c r="D608" i="1"/>
  <c r="E608" i="1"/>
  <c r="F608" i="1"/>
  <c r="D609" i="1"/>
  <c r="E609" i="1"/>
  <c r="F609" i="1"/>
  <c r="D610" i="1"/>
  <c r="E610" i="1"/>
  <c r="F610" i="1"/>
  <c r="D611" i="1"/>
  <c r="E611" i="1"/>
  <c r="F611" i="1"/>
  <c r="D612" i="1"/>
  <c r="E612" i="1"/>
  <c r="F612" i="1"/>
  <c r="D613" i="1"/>
  <c r="E613" i="1"/>
  <c r="F613" i="1"/>
  <c r="D614" i="1"/>
  <c r="E614" i="1"/>
  <c r="F614" i="1"/>
  <c r="D615" i="1"/>
  <c r="E615" i="1"/>
  <c r="F615" i="1"/>
  <c r="D616" i="1"/>
  <c r="E616" i="1"/>
  <c r="F616" i="1"/>
  <c r="D617" i="1"/>
  <c r="E617" i="1"/>
  <c r="F617" i="1"/>
  <c r="D618" i="1"/>
  <c r="E618" i="1"/>
  <c r="F618" i="1"/>
  <c r="D619" i="1"/>
  <c r="E619" i="1"/>
  <c r="F619" i="1"/>
  <c r="D620" i="1"/>
  <c r="E620" i="1"/>
  <c r="F620" i="1"/>
  <c r="D621" i="1"/>
  <c r="E621" i="1"/>
  <c r="F621" i="1"/>
  <c r="D622" i="1"/>
  <c r="E622" i="1"/>
  <c r="F622" i="1"/>
  <c r="D623" i="1"/>
  <c r="E623" i="1"/>
  <c r="F623" i="1"/>
  <c r="D624" i="1"/>
  <c r="E624" i="1"/>
  <c r="F624" i="1"/>
  <c r="D625" i="1"/>
  <c r="E625" i="1"/>
  <c r="F625" i="1"/>
  <c r="D626" i="1"/>
  <c r="E626" i="1"/>
  <c r="F626" i="1"/>
  <c r="D627" i="1"/>
  <c r="E627" i="1"/>
  <c r="F627" i="1"/>
  <c r="D628" i="1"/>
  <c r="E628" i="1"/>
  <c r="F628" i="1"/>
  <c r="D629" i="1"/>
  <c r="E629" i="1"/>
  <c r="F629" i="1"/>
  <c r="D630" i="1"/>
  <c r="E630" i="1"/>
  <c r="F630" i="1"/>
  <c r="D631" i="1"/>
  <c r="E631" i="1"/>
  <c r="F631" i="1"/>
  <c r="D632" i="1"/>
  <c r="E632" i="1"/>
  <c r="F632" i="1"/>
  <c r="D633" i="1"/>
  <c r="E633" i="1"/>
  <c r="F633" i="1"/>
  <c r="D634" i="1"/>
  <c r="E634" i="1"/>
  <c r="F634" i="1"/>
  <c r="D635" i="1"/>
  <c r="E635" i="1"/>
  <c r="F635" i="1"/>
  <c r="D636" i="1"/>
  <c r="E636" i="1"/>
  <c r="F636" i="1"/>
  <c r="D637" i="1"/>
  <c r="E637" i="1"/>
  <c r="F637" i="1"/>
  <c r="D638" i="1"/>
  <c r="E638" i="1"/>
  <c r="F638" i="1"/>
  <c r="D639" i="1"/>
  <c r="E639" i="1"/>
  <c r="F639" i="1"/>
  <c r="D640" i="1"/>
  <c r="E640" i="1"/>
  <c r="F640" i="1"/>
  <c r="D641" i="1"/>
  <c r="E641" i="1"/>
  <c r="F641" i="1"/>
  <c r="D642" i="1"/>
  <c r="E642" i="1"/>
  <c r="F642" i="1"/>
  <c r="D643" i="1"/>
  <c r="E643" i="1"/>
  <c r="F643" i="1"/>
  <c r="D644" i="1"/>
  <c r="E644" i="1"/>
  <c r="F644" i="1"/>
  <c r="D645" i="1"/>
  <c r="E645" i="1"/>
  <c r="F645" i="1"/>
  <c r="D646" i="1"/>
  <c r="E646" i="1"/>
  <c r="F646" i="1"/>
  <c r="D647" i="1"/>
  <c r="E647" i="1"/>
  <c r="F647" i="1"/>
  <c r="D648" i="1"/>
  <c r="E648" i="1"/>
  <c r="F648" i="1"/>
  <c r="D649" i="1"/>
  <c r="E649" i="1"/>
  <c r="F649" i="1"/>
  <c r="D650" i="1"/>
  <c r="E650" i="1"/>
  <c r="F650" i="1"/>
  <c r="D651" i="1"/>
  <c r="E651" i="1"/>
  <c r="F651" i="1"/>
  <c r="D652" i="1"/>
  <c r="E652" i="1"/>
  <c r="F652" i="1"/>
  <c r="D653" i="1"/>
  <c r="E653" i="1"/>
  <c r="F653" i="1"/>
  <c r="D654" i="1"/>
  <c r="E654" i="1"/>
  <c r="F654" i="1"/>
  <c r="D655" i="1"/>
  <c r="E655" i="1"/>
  <c r="F655" i="1"/>
  <c r="D656" i="1"/>
  <c r="E656" i="1"/>
  <c r="F656" i="1"/>
  <c r="D657" i="1"/>
  <c r="E657" i="1"/>
  <c r="F657" i="1"/>
  <c r="D658" i="1"/>
  <c r="E658" i="1"/>
  <c r="F658" i="1"/>
  <c r="D659" i="1"/>
  <c r="E659" i="1"/>
  <c r="F659" i="1"/>
  <c r="D660" i="1"/>
  <c r="E660" i="1"/>
  <c r="F660" i="1"/>
  <c r="D661" i="1"/>
  <c r="E661" i="1"/>
  <c r="F661" i="1"/>
  <c r="D662" i="1"/>
  <c r="E662" i="1"/>
  <c r="F662" i="1"/>
  <c r="D663" i="1"/>
  <c r="E663" i="1"/>
  <c r="F663" i="1"/>
  <c r="D664" i="1"/>
  <c r="E664" i="1"/>
  <c r="F664" i="1"/>
  <c r="D665" i="1"/>
  <c r="E665" i="1"/>
  <c r="F665" i="1"/>
  <c r="D666" i="1"/>
  <c r="E666" i="1"/>
  <c r="F666" i="1"/>
  <c r="D667" i="1"/>
  <c r="E667" i="1"/>
  <c r="F667" i="1"/>
  <c r="D668" i="1"/>
  <c r="E668" i="1"/>
  <c r="F668" i="1"/>
  <c r="D669" i="1"/>
  <c r="E669" i="1"/>
  <c r="F669" i="1"/>
  <c r="D670" i="1"/>
  <c r="E670" i="1"/>
  <c r="F670" i="1"/>
  <c r="D671" i="1"/>
  <c r="E671" i="1"/>
  <c r="F671" i="1"/>
  <c r="D672" i="1"/>
  <c r="E672" i="1"/>
  <c r="F672" i="1"/>
  <c r="D673" i="1"/>
  <c r="E673" i="1"/>
  <c r="F673" i="1"/>
  <c r="D674" i="1"/>
  <c r="E674" i="1"/>
  <c r="F674" i="1"/>
  <c r="D675" i="1"/>
  <c r="E675" i="1"/>
  <c r="F675" i="1"/>
  <c r="D676" i="1"/>
  <c r="E676" i="1"/>
  <c r="F676" i="1"/>
  <c r="D677" i="1"/>
  <c r="E677" i="1"/>
  <c r="F677" i="1"/>
  <c r="D678" i="1"/>
  <c r="E678" i="1"/>
  <c r="F678" i="1"/>
  <c r="D679" i="1"/>
  <c r="E679" i="1"/>
  <c r="F679" i="1"/>
  <c r="D680" i="1"/>
  <c r="E680" i="1"/>
  <c r="F680" i="1"/>
  <c r="D681" i="1"/>
  <c r="E681" i="1"/>
  <c r="F681" i="1"/>
  <c r="D682" i="1"/>
  <c r="E682" i="1"/>
  <c r="F682" i="1"/>
  <c r="D683" i="1"/>
  <c r="E683" i="1"/>
  <c r="F683" i="1"/>
  <c r="D684" i="1"/>
  <c r="E684" i="1"/>
  <c r="F684" i="1"/>
  <c r="D685" i="1"/>
  <c r="E685" i="1"/>
  <c r="F685" i="1"/>
  <c r="D686" i="1"/>
  <c r="E686" i="1"/>
  <c r="F686" i="1"/>
  <c r="D687" i="1"/>
  <c r="E687" i="1"/>
  <c r="F687" i="1"/>
  <c r="D688" i="1"/>
  <c r="E688" i="1"/>
  <c r="F688" i="1"/>
  <c r="D689" i="1"/>
  <c r="E689" i="1"/>
  <c r="F689" i="1"/>
  <c r="D690" i="1"/>
  <c r="E690" i="1"/>
  <c r="F690" i="1"/>
  <c r="D691" i="1"/>
  <c r="E691" i="1"/>
  <c r="F691" i="1"/>
  <c r="D692" i="1"/>
  <c r="E692" i="1"/>
  <c r="F692" i="1"/>
  <c r="D693" i="1"/>
  <c r="E693" i="1"/>
  <c r="F693" i="1"/>
  <c r="D694" i="1"/>
  <c r="E694" i="1"/>
  <c r="F694" i="1"/>
  <c r="D695" i="1"/>
  <c r="E695" i="1"/>
  <c r="F695" i="1"/>
  <c r="D696" i="1"/>
  <c r="E696" i="1"/>
  <c r="F696" i="1"/>
  <c r="D697" i="1"/>
  <c r="E697" i="1"/>
  <c r="F697" i="1"/>
  <c r="D698" i="1"/>
  <c r="E698" i="1"/>
  <c r="F698" i="1"/>
  <c r="D699" i="1"/>
  <c r="E699" i="1"/>
  <c r="F699" i="1"/>
  <c r="D700" i="1"/>
  <c r="E700" i="1"/>
  <c r="F700" i="1"/>
  <c r="D701" i="1"/>
  <c r="E701" i="1"/>
  <c r="F701" i="1"/>
  <c r="D702" i="1"/>
  <c r="E702" i="1"/>
  <c r="F702" i="1"/>
  <c r="D703" i="1"/>
  <c r="E703" i="1"/>
  <c r="F703" i="1"/>
  <c r="D704" i="1"/>
  <c r="E704" i="1"/>
  <c r="F704" i="1"/>
  <c r="D705" i="1"/>
  <c r="E705" i="1"/>
  <c r="F705" i="1"/>
  <c r="D706" i="1"/>
  <c r="E706" i="1"/>
  <c r="F706" i="1"/>
  <c r="D707" i="1"/>
  <c r="E707" i="1"/>
  <c r="F707" i="1"/>
  <c r="D708" i="1"/>
  <c r="E708" i="1"/>
  <c r="F708" i="1"/>
  <c r="D709" i="1"/>
  <c r="E709" i="1"/>
  <c r="F709" i="1"/>
  <c r="D710" i="1"/>
  <c r="E710" i="1"/>
  <c r="F710" i="1"/>
  <c r="D711" i="1"/>
  <c r="E711" i="1"/>
  <c r="F711" i="1"/>
  <c r="D712" i="1"/>
  <c r="E712" i="1"/>
  <c r="F712" i="1"/>
  <c r="D713" i="1"/>
  <c r="E713" i="1"/>
  <c r="F713" i="1"/>
  <c r="D714" i="1"/>
  <c r="E714" i="1"/>
  <c r="F714" i="1"/>
  <c r="D715" i="1"/>
  <c r="E715" i="1"/>
  <c r="F715" i="1"/>
  <c r="D716" i="1"/>
  <c r="E716" i="1"/>
  <c r="F716" i="1"/>
  <c r="D717" i="1"/>
  <c r="E717" i="1"/>
  <c r="F717" i="1"/>
  <c r="D718" i="1"/>
  <c r="E718" i="1"/>
  <c r="F718" i="1"/>
  <c r="D719" i="1"/>
  <c r="E719" i="1"/>
  <c r="F719" i="1"/>
  <c r="D720" i="1"/>
  <c r="E720" i="1"/>
  <c r="F720" i="1"/>
  <c r="D721" i="1"/>
  <c r="E721" i="1"/>
  <c r="F721" i="1"/>
  <c r="D722" i="1"/>
  <c r="E722" i="1"/>
  <c r="F722" i="1"/>
  <c r="D723" i="1"/>
  <c r="E723" i="1"/>
  <c r="F723" i="1"/>
  <c r="D724" i="1"/>
  <c r="E724" i="1"/>
  <c r="F724" i="1"/>
  <c r="D725" i="1"/>
  <c r="E725" i="1"/>
  <c r="F725" i="1"/>
  <c r="D726" i="1"/>
  <c r="E726" i="1"/>
  <c r="F726" i="1"/>
  <c r="D727" i="1"/>
  <c r="E727" i="1"/>
  <c r="F727" i="1"/>
  <c r="D728" i="1"/>
  <c r="E728" i="1"/>
  <c r="F728" i="1"/>
  <c r="D729" i="1"/>
  <c r="E729" i="1"/>
  <c r="F729" i="1"/>
  <c r="D730" i="1"/>
  <c r="E730" i="1"/>
  <c r="F730" i="1"/>
  <c r="D731" i="1"/>
  <c r="E731" i="1"/>
  <c r="F731" i="1"/>
  <c r="D732" i="1"/>
  <c r="E732" i="1"/>
  <c r="F732" i="1"/>
  <c r="D733" i="1"/>
  <c r="E733" i="1"/>
  <c r="F733" i="1"/>
  <c r="D734" i="1"/>
  <c r="E734" i="1"/>
  <c r="F734" i="1"/>
  <c r="D735" i="1"/>
  <c r="E735" i="1"/>
  <c r="F735" i="1"/>
  <c r="D736" i="1"/>
  <c r="E736" i="1"/>
  <c r="F736" i="1"/>
  <c r="D737" i="1"/>
  <c r="E737" i="1"/>
  <c r="F737" i="1"/>
  <c r="D738" i="1"/>
  <c r="E738" i="1"/>
  <c r="F738" i="1"/>
  <c r="D739" i="1"/>
  <c r="E739" i="1"/>
  <c r="F739" i="1"/>
  <c r="D740" i="1"/>
  <c r="E740" i="1"/>
  <c r="F740" i="1"/>
  <c r="D741" i="1"/>
  <c r="E741" i="1"/>
  <c r="F741" i="1"/>
  <c r="D742" i="1"/>
  <c r="E742" i="1"/>
  <c r="F742" i="1"/>
  <c r="D743" i="1"/>
  <c r="E743" i="1"/>
  <c r="F743" i="1"/>
  <c r="D744" i="1"/>
  <c r="E744" i="1"/>
  <c r="F744" i="1"/>
  <c r="D745" i="1"/>
  <c r="E745" i="1"/>
  <c r="F745" i="1"/>
  <c r="D746" i="1"/>
  <c r="E746" i="1"/>
  <c r="F746" i="1"/>
  <c r="D747" i="1"/>
  <c r="E747" i="1"/>
  <c r="F747" i="1"/>
  <c r="D748" i="1"/>
  <c r="E748" i="1"/>
  <c r="F748" i="1"/>
  <c r="D749" i="1"/>
  <c r="E749" i="1"/>
  <c r="F749" i="1"/>
  <c r="D750" i="1"/>
  <c r="E750" i="1"/>
  <c r="F750" i="1"/>
  <c r="D751" i="1"/>
  <c r="E751" i="1"/>
  <c r="F751" i="1"/>
  <c r="D752" i="1"/>
  <c r="E752" i="1"/>
  <c r="F752" i="1"/>
  <c r="D753" i="1"/>
  <c r="E753" i="1"/>
  <c r="F753" i="1"/>
  <c r="D754" i="1"/>
  <c r="E754" i="1"/>
  <c r="F754" i="1"/>
  <c r="D755" i="1"/>
  <c r="E755" i="1"/>
  <c r="F755" i="1"/>
  <c r="D756" i="1"/>
  <c r="E756" i="1"/>
  <c r="F756" i="1"/>
  <c r="D757" i="1"/>
  <c r="E757" i="1"/>
  <c r="F757" i="1"/>
  <c r="D758" i="1"/>
  <c r="E758" i="1"/>
  <c r="F758" i="1"/>
  <c r="D759" i="1"/>
  <c r="E759" i="1"/>
  <c r="F759" i="1"/>
  <c r="D760" i="1"/>
  <c r="E760" i="1"/>
  <c r="F760" i="1"/>
  <c r="D761" i="1"/>
  <c r="E761" i="1"/>
  <c r="F761" i="1"/>
  <c r="D762" i="1"/>
  <c r="E762" i="1"/>
  <c r="F762" i="1"/>
  <c r="D763" i="1"/>
  <c r="E763" i="1"/>
  <c r="F763" i="1"/>
  <c r="D764" i="1"/>
  <c r="E764" i="1"/>
  <c r="F764" i="1"/>
  <c r="D765" i="1"/>
  <c r="E765" i="1"/>
  <c r="F765" i="1"/>
  <c r="D766" i="1"/>
  <c r="E766" i="1"/>
  <c r="F766" i="1"/>
  <c r="D767" i="1"/>
  <c r="E767" i="1"/>
  <c r="F767" i="1"/>
  <c r="D768" i="1"/>
  <c r="E768" i="1"/>
  <c r="F768" i="1"/>
  <c r="D769" i="1"/>
  <c r="E769" i="1"/>
  <c r="F769" i="1"/>
  <c r="D770" i="1"/>
  <c r="E770" i="1"/>
  <c r="F770" i="1"/>
  <c r="D771" i="1"/>
  <c r="E771" i="1"/>
  <c r="F771" i="1"/>
  <c r="D772" i="1"/>
  <c r="E772" i="1"/>
  <c r="F772" i="1"/>
  <c r="D773" i="1"/>
  <c r="E773" i="1"/>
  <c r="F773" i="1"/>
  <c r="D774" i="1"/>
  <c r="E774" i="1"/>
  <c r="F774" i="1"/>
  <c r="D775" i="1"/>
  <c r="E775" i="1"/>
  <c r="F775" i="1"/>
  <c r="D776" i="1"/>
  <c r="E776" i="1"/>
  <c r="F776" i="1"/>
  <c r="D777" i="1"/>
  <c r="E777" i="1"/>
  <c r="F777" i="1"/>
  <c r="D778" i="1"/>
  <c r="E778" i="1"/>
  <c r="F778" i="1"/>
  <c r="D779" i="1"/>
  <c r="E779" i="1"/>
  <c r="F779" i="1"/>
  <c r="D780" i="1"/>
  <c r="E780" i="1"/>
  <c r="F780" i="1"/>
  <c r="D781" i="1"/>
  <c r="E781" i="1"/>
  <c r="F781" i="1"/>
  <c r="D782" i="1"/>
  <c r="E782" i="1"/>
  <c r="F782" i="1"/>
  <c r="D783" i="1"/>
  <c r="E783" i="1"/>
  <c r="F783" i="1"/>
  <c r="D784" i="1"/>
  <c r="E784" i="1"/>
  <c r="F784" i="1"/>
  <c r="D785" i="1"/>
  <c r="E785" i="1"/>
  <c r="F785" i="1"/>
  <c r="D786" i="1"/>
  <c r="E786" i="1"/>
  <c r="F786" i="1"/>
  <c r="D787" i="1"/>
  <c r="E787" i="1"/>
  <c r="F787" i="1"/>
  <c r="D788" i="1"/>
  <c r="E788" i="1"/>
  <c r="F788" i="1"/>
  <c r="D789" i="1"/>
  <c r="E789" i="1"/>
  <c r="F789" i="1"/>
  <c r="D790" i="1"/>
  <c r="E790" i="1"/>
  <c r="F790" i="1"/>
  <c r="D791" i="1"/>
  <c r="E791" i="1"/>
  <c r="F791" i="1"/>
  <c r="D792" i="1"/>
  <c r="E792" i="1"/>
  <c r="F792" i="1"/>
  <c r="D793" i="1"/>
  <c r="E793" i="1"/>
  <c r="F793" i="1"/>
  <c r="D794" i="1"/>
  <c r="E794" i="1"/>
  <c r="F794" i="1"/>
  <c r="D795" i="1"/>
  <c r="E795" i="1"/>
  <c r="F795" i="1"/>
  <c r="D796" i="1"/>
  <c r="E796" i="1"/>
  <c r="F796" i="1"/>
  <c r="D797" i="1"/>
  <c r="E797" i="1"/>
  <c r="F797" i="1"/>
  <c r="D798" i="1"/>
  <c r="E798" i="1"/>
  <c r="F798" i="1"/>
  <c r="D799" i="1"/>
  <c r="E799" i="1"/>
  <c r="F799" i="1"/>
  <c r="D800" i="1"/>
  <c r="E800" i="1"/>
  <c r="F800" i="1"/>
  <c r="D801" i="1"/>
  <c r="E801" i="1"/>
  <c r="F801" i="1"/>
  <c r="D802" i="1"/>
  <c r="E802" i="1"/>
  <c r="F802" i="1"/>
  <c r="D803" i="1"/>
  <c r="E803" i="1"/>
  <c r="F803" i="1"/>
  <c r="D804" i="1"/>
  <c r="E804" i="1"/>
  <c r="F804" i="1"/>
  <c r="D805" i="1"/>
  <c r="E805" i="1"/>
  <c r="F805" i="1"/>
  <c r="D806" i="1"/>
  <c r="E806" i="1"/>
  <c r="F806" i="1"/>
  <c r="D807" i="1"/>
  <c r="E807" i="1"/>
  <c r="F807" i="1"/>
  <c r="D808" i="1"/>
  <c r="E808" i="1"/>
  <c r="F808" i="1"/>
  <c r="D809" i="1"/>
  <c r="E809" i="1"/>
  <c r="F809" i="1"/>
  <c r="D810" i="1"/>
  <c r="E810" i="1"/>
  <c r="F810" i="1"/>
  <c r="D811" i="1"/>
  <c r="E811" i="1"/>
  <c r="F811" i="1"/>
  <c r="D812" i="1"/>
  <c r="E812" i="1"/>
  <c r="F812" i="1"/>
  <c r="D813" i="1"/>
  <c r="E813" i="1"/>
  <c r="F813" i="1"/>
  <c r="D814" i="1"/>
  <c r="E814" i="1"/>
  <c r="F814" i="1"/>
  <c r="D815" i="1"/>
  <c r="E815" i="1"/>
  <c r="F815" i="1"/>
  <c r="D816" i="1"/>
  <c r="E816" i="1"/>
  <c r="F816" i="1"/>
  <c r="D817" i="1"/>
  <c r="E817" i="1"/>
  <c r="F817" i="1"/>
  <c r="D818" i="1"/>
  <c r="E818" i="1"/>
  <c r="F818" i="1"/>
  <c r="D819" i="1"/>
  <c r="E819" i="1"/>
  <c r="F819" i="1"/>
  <c r="D820" i="1"/>
  <c r="E820" i="1"/>
  <c r="F820" i="1"/>
  <c r="D821" i="1"/>
  <c r="E821" i="1"/>
  <c r="F821" i="1"/>
  <c r="D822" i="1"/>
  <c r="E822" i="1"/>
  <c r="F822" i="1"/>
  <c r="D823" i="1"/>
  <c r="E823" i="1"/>
  <c r="F823" i="1"/>
  <c r="D824" i="1"/>
  <c r="E824" i="1"/>
  <c r="F824" i="1"/>
  <c r="D825" i="1"/>
  <c r="E825" i="1"/>
  <c r="F825" i="1"/>
  <c r="D826" i="1"/>
  <c r="E826" i="1"/>
  <c r="F826" i="1"/>
  <c r="D827" i="1"/>
  <c r="E827" i="1"/>
  <c r="F827" i="1"/>
  <c r="D828" i="1"/>
  <c r="E828" i="1"/>
  <c r="F828" i="1"/>
  <c r="D829" i="1"/>
  <c r="E829" i="1"/>
  <c r="F829" i="1"/>
  <c r="D830" i="1"/>
  <c r="E830" i="1"/>
  <c r="F830" i="1"/>
  <c r="D831" i="1"/>
  <c r="E831" i="1"/>
  <c r="F831" i="1"/>
  <c r="D832" i="1"/>
  <c r="E832" i="1"/>
  <c r="F832" i="1"/>
  <c r="D833" i="1"/>
  <c r="E833" i="1"/>
  <c r="F833" i="1"/>
  <c r="D834" i="1"/>
  <c r="E834" i="1"/>
  <c r="F834" i="1"/>
  <c r="D835" i="1"/>
  <c r="E835" i="1"/>
  <c r="F835" i="1"/>
  <c r="D836" i="1"/>
  <c r="E836" i="1"/>
  <c r="F836" i="1"/>
  <c r="D837" i="1"/>
  <c r="E837" i="1"/>
  <c r="F837" i="1"/>
  <c r="D838" i="1"/>
  <c r="E838" i="1"/>
  <c r="F838" i="1"/>
  <c r="D839" i="1"/>
  <c r="E839" i="1"/>
  <c r="F839" i="1"/>
  <c r="D840" i="1"/>
  <c r="E840" i="1"/>
  <c r="F840" i="1"/>
  <c r="D841" i="1"/>
  <c r="E841" i="1"/>
  <c r="F841" i="1"/>
  <c r="D842" i="1"/>
  <c r="E842" i="1"/>
  <c r="F842" i="1"/>
  <c r="D843" i="1"/>
  <c r="E843" i="1"/>
  <c r="F843" i="1"/>
  <c r="D844" i="1"/>
  <c r="E844" i="1"/>
  <c r="F844" i="1"/>
  <c r="D845" i="1"/>
  <c r="E845" i="1"/>
  <c r="F845" i="1"/>
  <c r="D846" i="1"/>
  <c r="E846" i="1"/>
  <c r="F846" i="1"/>
  <c r="D847" i="1"/>
  <c r="E847" i="1"/>
  <c r="F847" i="1"/>
  <c r="D848" i="1"/>
  <c r="E848" i="1"/>
  <c r="F848" i="1"/>
  <c r="D849" i="1"/>
  <c r="E849" i="1"/>
  <c r="F849" i="1"/>
  <c r="D850" i="1"/>
  <c r="E850" i="1"/>
  <c r="F850" i="1"/>
  <c r="D851" i="1"/>
  <c r="E851" i="1"/>
  <c r="F851" i="1"/>
  <c r="D852" i="1"/>
  <c r="E852" i="1"/>
  <c r="F852" i="1"/>
  <c r="D853" i="1"/>
  <c r="E853" i="1"/>
  <c r="F853" i="1"/>
  <c r="D854" i="1"/>
  <c r="E854" i="1"/>
  <c r="F854" i="1"/>
  <c r="D855" i="1"/>
  <c r="E855" i="1"/>
  <c r="F855" i="1"/>
  <c r="D856" i="1"/>
  <c r="E856" i="1"/>
  <c r="F856" i="1"/>
  <c r="D857" i="1"/>
  <c r="E857" i="1"/>
  <c r="F857" i="1"/>
  <c r="D858" i="1"/>
  <c r="E858" i="1"/>
  <c r="F858" i="1"/>
  <c r="D859" i="1"/>
  <c r="E859" i="1"/>
  <c r="F859" i="1"/>
  <c r="D860" i="1"/>
  <c r="E860" i="1"/>
  <c r="F860" i="1"/>
  <c r="D861" i="1"/>
  <c r="E861" i="1"/>
  <c r="F861" i="1"/>
  <c r="D862" i="1"/>
  <c r="E862" i="1"/>
  <c r="F862" i="1"/>
  <c r="D863" i="1"/>
  <c r="E863" i="1"/>
  <c r="F863" i="1"/>
  <c r="D864" i="1"/>
  <c r="E864" i="1"/>
  <c r="F864" i="1"/>
  <c r="D865" i="1"/>
  <c r="E865" i="1"/>
  <c r="F865" i="1"/>
  <c r="D866" i="1"/>
  <c r="E866" i="1"/>
  <c r="F866" i="1"/>
  <c r="D867" i="1"/>
  <c r="E867" i="1"/>
  <c r="F867" i="1"/>
  <c r="D868" i="1"/>
  <c r="E868" i="1"/>
  <c r="F868" i="1"/>
  <c r="D869" i="1"/>
  <c r="E869" i="1"/>
  <c r="F869" i="1"/>
  <c r="D870" i="1"/>
  <c r="E870" i="1"/>
  <c r="F870" i="1"/>
  <c r="D871" i="1"/>
  <c r="E871" i="1"/>
  <c r="F871" i="1"/>
  <c r="D872" i="1"/>
  <c r="E872" i="1"/>
  <c r="F872" i="1"/>
  <c r="D873" i="1"/>
  <c r="E873" i="1"/>
  <c r="F873" i="1"/>
  <c r="D874" i="1"/>
  <c r="E874" i="1"/>
  <c r="F874" i="1"/>
  <c r="D875" i="1"/>
  <c r="E875" i="1"/>
  <c r="F875" i="1"/>
  <c r="D876" i="1"/>
  <c r="E876" i="1"/>
  <c r="F876" i="1"/>
  <c r="D877" i="1"/>
  <c r="E877" i="1"/>
  <c r="F877" i="1"/>
  <c r="D878" i="1"/>
  <c r="E878" i="1"/>
  <c r="F878" i="1"/>
  <c r="D879" i="1"/>
  <c r="E879" i="1"/>
  <c r="F879" i="1"/>
  <c r="D880" i="1"/>
  <c r="E880" i="1"/>
  <c r="F880" i="1"/>
  <c r="D881" i="1"/>
  <c r="E881" i="1"/>
  <c r="F881" i="1"/>
  <c r="D882" i="1"/>
  <c r="E882" i="1"/>
  <c r="F882" i="1"/>
  <c r="D883" i="1"/>
  <c r="E883" i="1"/>
  <c r="F883" i="1"/>
  <c r="D884" i="1"/>
  <c r="E884" i="1"/>
  <c r="F884" i="1"/>
  <c r="D885" i="1"/>
  <c r="E885" i="1"/>
  <c r="F885" i="1"/>
  <c r="D886" i="1"/>
  <c r="E886" i="1"/>
  <c r="F886" i="1"/>
  <c r="D887" i="1"/>
  <c r="E887" i="1"/>
  <c r="F887" i="1"/>
  <c r="D888" i="1"/>
  <c r="E888" i="1"/>
  <c r="F888" i="1"/>
  <c r="D889" i="1"/>
  <c r="E889" i="1"/>
  <c r="F889" i="1"/>
  <c r="D890" i="1"/>
  <c r="E890" i="1"/>
  <c r="F890" i="1"/>
  <c r="D891" i="1"/>
  <c r="E891" i="1"/>
  <c r="F891" i="1"/>
  <c r="D892" i="1"/>
  <c r="E892" i="1"/>
  <c r="F892" i="1"/>
  <c r="D893" i="1"/>
  <c r="E893" i="1"/>
  <c r="F893" i="1"/>
  <c r="D894" i="1"/>
  <c r="E894" i="1"/>
  <c r="F894" i="1"/>
  <c r="D895" i="1"/>
  <c r="E895" i="1"/>
  <c r="F895" i="1"/>
  <c r="D896" i="1"/>
  <c r="E896" i="1"/>
  <c r="F896" i="1"/>
  <c r="D897" i="1"/>
  <c r="E897" i="1"/>
  <c r="F897" i="1"/>
  <c r="D898" i="1"/>
  <c r="E898" i="1"/>
  <c r="F898" i="1"/>
  <c r="D899" i="1"/>
  <c r="E899" i="1"/>
  <c r="F899" i="1"/>
  <c r="D900" i="1"/>
  <c r="E900" i="1"/>
  <c r="F900" i="1"/>
  <c r="D901" i="1"/>
  <c r="E901" i="1"/>
  <c r="F901" i="1"/>
  <c r="D902" i="1"/>
  <c r="E902" i="1"/>
  <c r="F902" i="1"/>
  <c r="D903" i="1"/>
  <c r="E903" i="1"/>
  <c r="F903" i="1"/>
  <c r="D904" i="1"/>
  <c r="E904" i="1"/>
  <c r="F904" i="1"/>
  <c r="D905" i="1"/>
  <c r="E905" i="1"/>
  <c r="F905" i="1"/>
  <c r="D906" i="1"/>
  <c r="E906" i="1"/>
  <c r="F906" i="1"/>
  <c r="D907" i="1"/>
  <c r="E907" i="1"/>
  <c r="F907" i="1"/>
  <c r="D908" i="1"/>
  <c r="E908" i="1"/>
  <c r="F908" i="1"/>
  <c r="D909" i="1"/>
  <c r="E909" i="1"/>
  <c r="F909" i="1"/>
  <c r="D910" i="1"/>
  <c r="E910" i="1"/>
  <c r="F910" i="1"/>
  <c r="D911" i="1"/>
  <c r="E911" i="1"/>
  <c r="F911" i="1"/>
  <c r="D912" i="1"/>
  <c r="E912" i="1"/>
  <c r="F912" i="1"/>
  <c r="D913" i="1"/>
  <c r="E913" i="1"/>
  <c r="F913" i="1"/>
  <c r="D914" i="1"/>
  <c r="E914" i="1"/>
  <c r="F914" i="1"/>
  <c r="D915" i="1"/>
  <c r="E915" i="1"/>
  <c r="F915" i="1"/>
  <c r="D916" i="1"/>
  <c r="E916" i="1"/>
  <c r="F916" i="1"/>
  <c r="D917" i="1"/>
  <c r="E917" i="1"/>
  <c r="F917" i="1"/>
  <c r="D918" i="1"/>
  <c r="E918" i="1"/>
  <c r="F918" i="1"/>
  <c r="D919" i="1"/>
  <c r="E919" i="1"/>
  <c r="F919" i="1"/>
  <c r="D920" i="1"/>
  <c r="E920" i="1"/>
  <c r="F920" i="1"/>
  <c r="D921" i="1"/>
  <c r="E921" i="1"/>
  <c r="F921" i="1"/>
  <c r="D922" i="1"/>
  <c r="E922" i="1"/>
  <c r="F922" i="1"/>
  <c r="D923" i="1"/>
  <c r="E923" i="1"/>
  <c r="F923" i="1"/>
  <c r="D924" i="1"/>
  <c r="E924" i="1"/>
  <c r="F924" i="1"/>
  <c r="D925" i="1"/>
  <c r="E925" i="1"/>
  <c r="F925" i="1"/>
  <c r="D926" i="1"/>
  <c r="E926" i="1"/>
  <c r="F926" i="1"/>
  <c r="D927" i="1"/>
  <c r="E927" i="1"/>
  <c r="F927" i="1"/>
  <c r="D928" i="1"/>
  <c r="E928" i="1"/>
  <c r="F928" i="1"/>
  <c r="D929" i="1"/>
  <c r="E929" i="1"/>
  <c r="F929" i="1"/>
  <c r="D930" i="1"/>
  <c r="E930" i="1"/>
  <c r="F930" i="1"/>
  <c r="D931" i="1"/>
  <c r="E931" i="1"/>
  <c r="F931" i="1"/>
  <c r="D932" i="1"/>
  <c r="E932" i="1"/>
  <c r="F932" i="1"/>
  <c r="D933" i="1"/>
  <c r="E933" i="1"/>
  <c r="F933" i="1"/>
  <c r="D934" i="1"/>
  <c r="E934" i="1"/>
  <c r="F934" i="1"/>
  <c r="D935" i="1"/>
  <c r="E935" i="1"/>
  <c r="F935" i="1"/>
  <c r="D936" i="1"/>
  <c r="E936" i="1"/>
  <c r="F936" i="1"/>
  <c r="D937" i="1"/>
  <c r="E937" i="1"/>
  <c r="F937" i="1"/>
  <c r="D938" i="1"/>
  <c r="E938" i="1"/>
  <c r="F938" i="1"/>
  <c r="D939" i="1"/>
  <c r="E939" i="1"/>
  <c r="F939" i="1"/>
  <c r="D940" i="1"/>
  <c r="E940" i="1"/>
  <c r="F940" i="1"/>
  <c r="D941" i="1"/>
  <c r="E941" i="1"/>
  <c r="F941" i="1"/>
  <c r="D942" i="1"/>
  <c r="E942" i="1"/>
  <c r="F942" i="1"/>
  <c r="D943" i="1"/>
  <c r="E943" i="1"/>
  <c r="F943" i="1"/>
  <c r="D944" i="1"/>
  <c r="E944" i="1"/>
  <c r="F944" i="1"/>
  <c r="D945" i="1"/>
  <c r="E945" i="1"/>
  <c r="F945" i="1"/>
  <c r="D946" i="1"/>
  <c r="E946" i="1"/>
  <c r="F946" i="1"/>
  <c r="D947" i="1"/>
  <c r="E947" i="1"/>
  <c r="F947" i="1"/>
  <c r="D948" i="1"/>
  <c r="E948" i="1"/>
  <c r="F948" i="1"/>
  <c r="D949" i="1"/>
  <c r="E949" i="1"/>
  <c r="F949" i="1"/>
  <c r="D950" i="1"/>
  <c r="E950" i="1"/>
  <c r="F950" i="1"/>
  <c r="D951" i="1"/>
  <c r="E951" i="1"/>
  <c r="F951" i="1"/>
  <c r="D952" i="1"/>
  <c r="E952" i="1"/>
  <c r="F952" i="1"/>
  <c r="D953" i="1"/>
  <c r="E953" i="1"/>
  <c r="F953" i="1"/>
  <c r="D954" i="1"/>
  <c r="E954" i="1"/>
  <c r="F954" i="1"/>
  <c r="D955" i="1"/>
  <c r="E955" i="1"/>
  <c r="F955" i="1"/>
  <c r="D956" i="1"/>
  <c r="E956" i="1"/>
  <c r="F956" i="1"/>
  <c r="D957" i="1"/>
  <c r="E957" i="1"/>
  <c r="F957" i="1"/>
  <c r="D958" i="1"/>
  <c r="E958" i="1"/>
  <c r="F958" i="1"/>
  <c r="D959" i="1"/>
  <c r="E959" i="1"/>
  <c r="F959" i="1"/>
  <c r="D960" i="1"/>
  <c r="E960" i="1"/>
  <c r="F960" i="1"/>
  <c r="D961" i="1"/>
  <c r="E961" i="1"/>
  <c r="F961" i="1"/>
  <c r="D962" i="1"/>
  <c r="E962" i="1"/>
  <c r="F962" i="1"/>
  <c r="D963" i="1"/>
  <c r="E963" i="1"/>
  <c r="F963" i="1"/>
  <c r="D964" i="1"/>
  <c r="E964" i="1"/>
  <c r="F964" i="1"/>
  <c r="D965" i="1"/>
  <c r="E965" i="1"/>
  <c r="F965" i="1"/>
  <c r="D966" i="1"/>
  <c r="E966" i="1"/>
  <c r="F966" i="1"/>
  <c r="D967" i="1"/>
  <c r="E967" i="1"/>
  <c r="F967" i="1"/>
  <c r="D968" i="1"/>
  <c r="E968" i="1"/>
  <c r="F968" i="1"/>
  <c r="D969" i="1"/>
  <c r="E969" i="1"/>
  <c r="F969" i="1"/>
  <c r="D970" i="1"/>
  <c r="E970" i="1"/>
  <c r="F970" i="1"/>
  <c r="D971" i="1"/>
  <c r="E971" i="1"/>
  <c r="F971" i="1"/>
  <c r="D972" i="1"/>
  <c r="E972" i="1"/>
  <c r="F972" i="1"/>
  <c r="D973" i="1"/>
  <c r="E973" i="1"/>
  <c r="F973" i="1"/>
  <c r="D974" i="1"/>
  <c r="E974" i="1"/>
  <c r="F974" i="1"/>
  <c r="D975" i="1"/>
  <c r="E975" i="1"/>
  <c r="F975" i="1"/>
  <c r="D976" i="1"/>
  <c r="E976" i="1"/>
  <c r="F976" i="1"/>
  <c r="D977" i="1"/>
  <c r="E977" i="1"/>
  <c r="F977" i="1"/>
  <c r="D978" i="1"/>
  <c r="E978" i="1"/>
  <c r="F978" i="1"/>
  <c r="D979" i="1"/>
  <c r="E979" i="1"/>
  <c r="F979" i="1"/>
  <c r="D980" i="1"/>
  <c r="E980" i="1"/>
  <c r="F980" i="1"/>
  <c r="D981" i="1"/>
  <c r="E981" i="1"/>
  <c r="F981" i="1"/>
  <c r="D982" i="1"/>
  <c r="E982" i="1"/>
  <c r="F982" i="1"/>
  <c r="D983" i="1"/>
  <c r="E983" i="1"/>
  <c r="F983" i="1"/>
  <c r="D984" i="1"/>
  <c r="E984" i="1"/>
  <c r="F984" i="1"/>
  <c r="D985" i="1"/>
  <c r="E985" i="1"/>
  <c r="F985" i="1"/>
  <c r="D986" i="1"/>
  <c r="E986" i="1"/>
  <c r="F986" i="1"/>
  <c r="D987" i="1"/>
  <c r="E987" i="1"/>
  <c r="F987" i="1"/>
  <c r="D988" i="1"/>
  <c r="E988" i="1"/>
  <c r="F988" i="1"/>
  <c r="D989" i="1"/>
  <c r="E989" i="1"/>
  <c r="F989" i="1"/>
  <c r="D990" i="1"/>
  <c r="E990" i="1"/>
  <c r="F990" i="1"/>
  <c r="D991" i="1"/>
  <c r="E991" i="1"/>
  <c r="F991" i="1"/>
  <c r="D992" i="1"/>
  <c r="E992" i="1"/>
  <c r="F992" i="1"/>
  <c r="D993" i="1"/>
  <c r="E993" i="1"/>
  <c r="F993" i="1"/>
  <c r="D994" i="1"/>
  <c r="E994" i="1"/>
  <c r="F994" i="1"/>
  <c r="D995" i="1"/>
  <c r="E995" i="1"/>
  <c r="F995" i="1"/>
  <c r="D996" i="1"/>
  <c r="E996" i="1"/>
  <c r="F996" i="1"/>
  <c r="D997" i="1"/>
  <c r="E997" i="1"/>
  <c r="F997" i="1"/>
  <c r="D998" i="1"/>
  <c r="E998" i="1"/>
  <c r="F998" i="1"/>
  <c r="D999" i="1"/>
  <c r="E999" i="1"/>
  <c r="F999" i="1"/>
  <c r="D1000" i="1"/>
  <c r="E1000" i="1"/>
  <c r="F1000" i="1"/>
  <c r="D1001" i="1"/>
  <c r="E1001" i="1"/>
  <c r="F1001" i="1"/>
  <c r="D1002" i="1"/>
  <c r="E1002" i="1"/>
  <c r="F1002" i="1"/>
  <c r="D1003" i="1"/>
  <c r="E1003" i="1"/>
  <c r="F1003" i="1"/>
  <c r="D1004" i="1"/>
  <c r="E1004" i="1"/>
  <c r="F1004" i="1"/>
  <c r="D1005" i="1"/>
  <c r="E1005" i="1"/>
  <c r="F1005" i="1"/>
  <c r="D1006" i="1"/>
  <c r="E1006" i="1"/>
  <c r="F1006" i="1"/>
  <c r="D1007" i="1"/>
  <c r="E1007" i="1"/>
  <c r="F1007" i="1"/>
  <c r="D1008" i="1"/>
  <c r="E1008" i="1"/>
  <c r="F1008" i="1"/>
  <c r="D1009" i="1"/>
  <c r="E1009" i="1"/>
  <c r="F1009" i="1"/>
  <c r="D1010" i="1"/>
  <c r="E1010" i="1"/>
  <c r="F1010" i="1"/>
  <c r="D1011" i="1"/>
  <c r="E1011" i="1"/>
  <c r="F1011" i="1"/>
  <c r="D1012" i="1"/>
  <c r="E1012" i="1"/>
  <c r="F1012" i="1"/>
  <c r="D1013" i="1"/>
  <c r="E1013" i="1"/>
  <c r="F1013" i="1"/>
  <c r="D1014" i="1"/>
  <c r="E1014" i="1"/>
  <c r="F1014" i="1"/>
  <c r="D1015" i="1"/>
  <c r="E1015" i="1"/>
  <c r="F1015" i="1"/>
  <c r="D1016" i="1"/>
  <c r="E1016" i="1"/>
  <c r="F1016" i="1"/>
  <c r="D1017" i="1"/>
  <c r="E1017" i="1"/>
  <c r="F1017" i="1"/>
  <c r="D1018" i="1"/>
  <c r="E1018" i="1"/>
  <c r="F1018" i="1"/>
  <c r="D1019" i="1"/>
  <c r="E1019" i="1"/>
  <c r="F1019" i="1"/>
  <c r="D1020" i="1"/>
  <c r="E1020" i="1"/>
  <c r="F1020" i="1"/>
  <c r="D1021" i="1"/>
  <c r="E1021" i="1"/>
  <c r="F1021" i="1"/>
  <c r="D1022" i="1"/>
  <c r="E1022" i="1"/>
  <c r="F1022" i="1"/>
  <c r="D1023" i="1"/>
  <c r="E1023" i="1"/>
  <c r="F1023" i="1"/>
  <c r="D1024" i="1"/>
  <c r="E1024" i="1"/>
  <c r="F1024" i="1"/>
  <c r="D1025" i="1"/>
  <c r="E1025" i="1"/>
  <c r="F1025" i="1"/>
  <c r="D1026" i="1"/>
  <c r="E1026" i="1"/>
  <c r="F1026" i="1"/>
  <c r="D1027" i="1"/>
  <c r="E1027" i="1"/>
  <c r="F1027" i="1"/>
  <c r="D1028" i="1"/>
  <c r="E1028" i="1"/>
  <c r="F1028" i="1"/>
  <c r="D1029" i="1"/>
  <c r="E1029" i="1"/>
  <c r="F1029" i="1"/>
  <c r="D1030" i="1"/>
  <c r="E1030" i="1"/>
  <c r="F1030" i="1"/>
  <c r="D1031" i="1"/>
  <c r="E1031" i="1"/>
  <c r="F1031" i="1"/>
  <c r="D1032" i="1"/>
  <c r="E1032" i="1"/>
  <c r="F1032" i="1"/>
  <c r="D1033" i="1"/>
  <c r="E1033" i="1"/>
  <c r="F1033" i="1"/>
  <c r="D1034" i="1"/>
  <c r="E1034" i="1"/>
  <c r="F1034" i="1"/>
  <c r="D1035" i="1"/>
  <c r="E1035" i="1"/>
  <c r="F1035" i="1"/>
  <c r="D1036" i="1"/>
  <c r="E1036" i="1"/>
  <c r="F1036" i="1"/>
  <c r="D1037" i="1"/>
  <c r="E1037" i="1"/>
  <c r="F1037" i="1"/>
  <c r="D1038" i="1"/>
  <c r="E1038" i="1"/>
  <c r="F1038" i="1"/>
  <c r="D1039" i="1"/>
  <c r="E1039" i="1"/>
  <c r="F1039" i="1"/>
  <c r="D1040" i="1"/>
  <c r="E1040" i="1"/>
  <c r="F1040" i="1"/>
  <c r="D1041" i="1"/>
  <c r="E1041" i="1"/>
  <c r="F1041" i="1"/>
  <c r="D1042" i="1"/>
  <c r="E1042" i="1"/>
  <c r="F1042" i="1"/>
  <c r="D1043" i="1"/>
  <c r="E1043" i="1"/>
  <c r="F1043" i="1"/>
  <c r="D1044" i="1"/>
  <c r="E1044" i="1"/>
  <c r="F1044" i="1"/>
  <c r="D1045" i="1"/>
  <c r="E1045" i="1"/>
  <c r="F1045" i="1"/>
  <c r="D1046" i="1"/>
  <c r="E1046" i="1"/>
  <c r="F1046" i="1"/>
  <c r="D1047" i="1"/>
  <c r="E1047" i="1"/>
  <c r="F1047" i="1"/>
  <c r="D1048" i="1"/>
  <c r="E1048" i="1"/>
  <c r="F1048" i="1"/>
  <c r="D1049" i="1"/>
  <c r="E1049" i="1"/>
  <c r="F1049" i="1"/>
  <c r="D1050" i="1"/>
  <c r="E1050" i="1"/>
  <c r="F1050" i="1"/>
  <c r="D1051" i="1"/>
  <c r="E1051" i="1"/>
  <c r="F1051" i="1"/>
  <c r="D1052" i="1"/>
  <c r="E1052" i="1"/>
  <c r="F1052" i="1"/>
  <c r="D1053" i="1"/>
  <c r="E1053" i="1"/>
  <c r="F1053" i="1"/>
  <c r="D1054" i="1"/>
  <c r="E1054" i="1"/>
  <c r="F1054" i="1"/>
  <c r="D1055" i="1"/>
  <c r="E1055" i="1"/>
  <c r="F1055" i="1"/>
  <c r="D1056" i="1"/>
  <c r="E1056" i="1"/>
  <c r="F1056" i="1"/>
  <c r="D1057" i="1"/>
  <c r="E1057" i="1"/>
  <c r="F1057" i="1"/>
  <c r="D1058" i="1"/>
  <c r="E1058" i="1"/>
  <c r="F1058" i="1"/>
  <c r="D1059" i="1"/>
  <c r="E1059" i="1"/>
  <c r="F1059" i="1"/>
  <c r="D1060" i="1"/>
  <c r="E1060" i="1"/>
  <c r="F1060" i="1"/>
  <c r="D1061" i="1"/>
  <c r="E1061" i="1"/>
  <c r="F1061" i="1"/>
  <c r="D1062" i="1"/>
  <c r="E1062" i="1"/>
  <c r="F1062" i="1"/>
  <c r="D1063" i="1"/>
  <c r="E1063" i="1"/>
  <c r="F1063" i="1"/>
  <c r="D1064" i="1"/>
  <c r="E1064" i="1"/>
  <c r="F1064" i="1"/>
  <c r="D1065" i="1"/>
  <c r="E1065" i="1"/>
  <c r="F1065" i="1"/>
  <c r="D1066" i="1"/>
  <c r="E1066" i="1"/>
  <c r="F1066" i="1"/>
  <c r="D1067" i="1"/>
  <c r="E1067" i="1"/>
  <c r="F1067" i="1"/>
  <c r="D1068" i="1"/>
  <c r="E1068" i="1"/>
  <c r="F1068" i="1"/>
  <c r="D1069" i="1"/>
  <c r="E1069" i="1"/>
  <c r="F1069" i="1"/>
  <c r="D1070" i="1"/>
  <c r="E1070" i="1"/>
  <c r="F1070" i="1"/>
  <c r="D1071" i="1"/>
  <c r="E1071" i="1"/>
  <c r="F1071" i="1"/>
  <c r="D1072" i="1"/>
  <c r="E1072" i="1"/>
  <c r="F1072" i="1"/>
  <c r="D1073" i="1"/>
  <c r="E1073" i="1"/>
  <c r="F1073" i="1"/>
  <c r="D1074" i="1"/>
  <c r="E1074" i="1"/>
  <c r="F1074" i="1"/>
  <c r="D1075" i="1"/>
  <c r="E1075" i="1"/>
  <c r="F1075" i="1"/>
  <c r="D1076" i="1"/>
  <c r="E1076" i="1"/>
  <c r="F1076" i="1"/>
  <c r="D1077" i="1"/>
  <c r="E1077" i="1"/>
  <c r="F1077" i="1"/>
  <c r="D1078" i="1"/>
  <c r="E1078" i="1"/>
  <c r="F1078" i="1"/>
  <c r="D1079" i="1"/>
  <c r="E1079" i="1"/>
  <c r="F1079" i="1"/>
  <c r="D1080" i="1"/>
  <c r="E1080" i="1"/>
  <c r="F1080" i="1"/>
  <c r="D1081" i="1"/>
  <c r="E1081" i="1"/>
  <c r="F1081" i="1"/>
  <c r="D1082" i="1"/>
  <c r="E1082" i="1"/>
  <c r="F1082" i="1"/>
  <c r="D1083" i="1"/>
  <c r="E1083" i="1"/>
  <c r="F1083" i="1"/>
  <c r="D1084" i="1"/>
  <c r="E1084" i="1"/>
  <c r="F1084" i="1"/>
  <c r="D1085" i="1"/>
  <c r="E1085" i="1"/>
  <c r="F1085" i="1"/>
  <c r="D1086" i="1"/>
  <c r="E1086" i="1"/>
  <c r="F1086" i="1"/>
  <c r="D1087" i="1"/>
  <c r="E1087" i="1"/>
  <c r="F1087" i="1"/>
  <c r="D1088" i="1"/>
  <c r="E1088" i="1"/>
  <c r="F1088" i="1"/>
  <c r="D1089" i="1"/>
  <c r="E1089" i="1"/>
  <c r="F1089" i="1"/>
  <c r="D1090" i="1"/>
  <c r="E1090" i="1"/>
  <c r="F1090" i="1"/>
  <c r="D1091" i="1"/>
  <c r="E1091" i="1"/>
  <c r="F1091" i="1"/>
  <c r="D1092" i="1"/>
  <c r="E1092" i="1"/>
  <c r="F1092" i="1"/>
  <c r="D1093" i="1"/>
  <c r="E1093" i="1"/>
  <c r="F1093" i="1"/>
  <c r="D1094" i="1"/>
  <c r="E1094" i="1"/>
  <c r="F1094" i="1"/>
  <c r="D1095" i="1"/>
  <c r="E1095" i="1"/>
  <c r="F1095" i="1"/>
  <c r="D1096" i="1"/>
  <c r="E1096" i="1"/>
  <c r="F1096" i="1"/>
  <c r="D1097" i="1"/>
  <c r="E1097" i="1"/>
  <c r="F1097" i="1"/>
  <c r="D1098" i="1"/>
  <c r="E1098" i="1"/>
  <c r="F1098" i="1"/>
  <c r="D1099" i="1"/>
  <c r="E1099" i="1"/>
  <c r="F1099" i="1"/>
  <c r="D1100" i="1"/>
  <c r="E1100" i="1"/>
  <c r="F1100" i="1"/>
  <c r="D1101" i="1"/>
  <c r="E1101" i="1"/>
  <c r="F1101" i="1"/>
  <c r="D1102" i="1"/>
  <c r="E1102" i="1"/>
  <c r="F1102" i="1"/>
  <c r="D1103" i="1"/>
  <c r="E1103" i="1"/>
  <c r="F1103" i="1"/>
  <c r="D1104" i="1"/>
  <c r="E1104" i="1"/>
  <c r="F1104" i="1"/>
  <c r="D1105" i="1"/>
  <c r="E1105" i="1"/>
  <c r="F1105" i="1"/>
  <c r="D1106" i="1"/>
  <c r="E1106" i="1"/>
  <c r="F1106" i="1"/>
  <c r="D1107" i="1"/>
  <c r="E1107" i="1"/>
  <c r="F1107" i="1"/>
  <c r="D1108" i="1"/>
  <c r="E1108" i="1"/>
  <c r="F1108" i="1"/>
  <c r="D1109" i="1"/>
  <c r="E1109" i="1"/>
  <c r="F1109" i="1"/>
  <c r="D1110" i="1"/>
  <c r="E1110" i="1"/>
  <c r="F1110" i="1"/>
  <c r="D1111" i="1"/>
  <c r="E1111" i="1"/>
  <c r="F1111" i="1"/>
  <c r="D1112" i="1"/>
  <c r="E1112" i="1"/>
  <c r="F1112" i="1"/>
  <c r="D1113" i="1"/>
  <c r="E1113" i="1"/>
  <c r="F1113" i="1"/>
  <c r="D1114" i="1"/>
  <c r="E1114" i="1"/>
  <c r="F1114" i="1"/>
  <c r="D1115" i="1"/>
  <c r="E1115" i="1"/>
  <c r="F1115" i="1"/>
  <c r="D1116" i="1"/>
  <c r="E1116" i="1"/>
  <c r="F1116" i="1"/>
  <c r="D1117" i="1"/>
  <c r="E1117" i="1"/>
  <c r="F1117" i="1"/>
  <c r="D1118" i="1"/>
  <c r="E1118" i="1"/>
  <c r="F1118" i="1"/>
  <c r="D1119" i="1"/>
  <c r="E1119" i="1"/>
  <c r="F1119" i="1"/>
  <c r="D1120" i="1"/>
  <c r="E1120" i="1"/>
  <c r="F1120" i="1"/>
  <c r="D1121" i="1"/>
  <c r="E1121" i="1"/>
  <c r="F1121" i="1"/>
  <c r="D1122" i="1"/>
  <c r="E1122" i="1"/>
  <c r="F1122" i="1"/>
  <c r="D1123" i="1"/>
  <c r="E1123" i="1"/>
  <c r="F1123" i="1"/>
  <c r="D1124" i="1"/>
  <c r="E1124" i="1"/>
  <c r="F1124" i="1"/>
  <c r="D1125" i="1"/>
  <c r="E1125" i="1"/>
  <c r="F1125" i="1"/>
  <c r="D1126" i="1"/>
  <c r="E1126" i="1"/>
  <c r="F1126" i="1"/>
  <c r="D1127" i="1"/>
  <c r="E1127" i="1"/>
  <c r="F1127" i="1"/>
  <c r="D1128" i="1"/>
  <c r="E1128" i="1"/>
  <c r="F1128" i="1"/>
  <c r="D1129" i="1"/>
  <c r="E1129" i="1"/>
  <c r="F1129" i="1"/>
  <c r="D1130" i="1"/>
  <c r="E1130" i="1"/>
  <c r="F1130" i="1"/>
  <c r="D1131" i="1"/>
  <c r="E1131" i="1"/>
  <c r="F1131" i="1"/>
  <c r="D1132" i="1"/>
  <c r="E1132" i="1"/>
  <c r="F1132" i="1"/>
  <c r="D1133" i="1"/>
  <c r="E1133" i="1"/>
  <c r="F1133" i="1"/>
  <c r="D1134" i="1"/>
  <c r="E1134" i="1"/>
  <c r="F1134" i="1"/>
  <c r="D1135" i="1"/>
  <c r="E1135" i="1"/>
  <c r="F1135" i="1"/>
  <c r="D1136" i="1"/>
  <c r="E1136" i="1"/>
  <c r="F1136" i="1"/>
  <c r="D1137" i="1"/>
  <c r="E1137" i="1"/>
  <c r="F1137" i="1"/>
  <c r="D1138" i="1"/>
  <c r="E1138" i="1"/>
  <c r="F1138" i="1"/>
  <c r="D1139" i="1"/>
  <c r="E1139" i="1"/>
  <c r="F1139" i="1"/>
  <c r="D1140" i="1"/>
  <c r="E1140" i="1"/>
  <c r="F1140" i="1"/>
  <c r="D1141" i="1"/>
  <c r="E1141" i="1"/>
  <c r="F1141" i="1"/>
  <c r="D1142" i="1"/>
  <c r="E1142" i="1"/>
  <c r="F1142" i="1"/>
  <c r="D1143" i="1"/>
  <c r="E1143" i="1"/>
  <c r="F1143" i="1"/>
  <c r="D1144" i="1"/>
  <c r="E1144" i="1"/>
  <c r="F1144" i="1"/>
  <c r="D1145" i="1"/>
  <c r="E1145" i="1"/>
  <c r="F1145" i="1"/>
  <c r="D1146" i="1"/>
  <c r="E1146" i="1"/>
  <c r="F1146" i="1"/>
  <c r="D1147" i="1"/>
  <c r="E1147" i="1"/>
  <c r="F1147" i="1"/>
  <c r="D1148" i="1"/>
  <c r="E1148" i="1"/>
  <c r="F1148" i="1"/>
  <c r="D1149" i="1"/>
  <c r="E1149" i="1"/>
  <c r="F1149" i="1"/>
  <c r="D1150" i="1"/>
  <c r="E1150" i="1"/>
  <c r="F1150" i="1"/>
  <c r="D1151" i="1"/>
  <c r="E1151" i="1"/>
  <c r="F1151" i="1"/>
  <c r="D1152" i="1"/>
  <c r="E1152" i="1"/>
  <c r="F1152" i="1"/>
  <c r="D1153" i="1"/>
  <c r="E1153" i="1"/>
  <c r="F1153" i="1"/>
  <c r="D1154" i="1"/>
  <c r="E1154" i="1"/>
  <c r="F1154" i="1"/>
  <c r="D1155" i="1"/>
  <c r="E1155" i="1"/>
  <c r="F1155" i="1"/>
  <c r="D1156" i="1"/>
  <c r="E1156" i="1"/>
  <c r="F1156" i="1"/>
  <c r="D1157" i="1"/>
  <c r="E1157" i="1"/>
  <c r="F1157" i="1"/>
  <c r="D1158" i="1"/>
  <c r="E1158" i="1"/>
  <c r="F1158" i="1"/>
  <c r="D1159" i="1"/>
  <c r="E1159" i="1"/>
  <c r="F1159" i="1"/>
  <c r="D1160" i="1"/>
  <c r="E1160" i="1"/>
  <c r="F1160" i="1"/>
  <c r="D1161" i="1"/>
  <c r="E1161" i="1"/>
  <c r="F1161" i="1"/>
  <c r="D1162" i="1"/>
  <c r="E1162" i="1"/>
  <c r="F1162" i="1"/>
  <c r="D1163" i="1"/>
  <c r="E1163" i="1"/>
  <c r="F1163" i="1"/>
  <c r="D1164" i="1"/>
  <c r="E1164" i="1"/>
  <c r="F1164" i="1"/>
  <c r="D1165" i="1"/>
  <c r="E1165" i="1"/>
  <c r="F1165" i="1"/>
  <c r="D1166" i="1"/>
  <c r="E1166" i="1"/>
  <c r="F1166" i="1"/>
  <c r="D1167" i="1"/>
  <c r="E1167" i="1"/>
  <c r="F1167" i="1"/>
  <c r="D1168" i="1"/>
  <c r="E1168" i="1"/>
  <c r="F1168" i="1"/>
  <c r="D1169" i="1"/>
  <c r="E1169" i="1"/>
  <c r="F1169" i="1"/>
  <c r="D1170" i="1"/>
  <c r="E1170" i="1"/>
  <c r="F1170" i="1"/>
  <c r="D1171" i="1"/>
  <c r="E1171" i="1"/>
  <c r="F1171" i="1"/>
  <c r="D1172" i="1"/>
  <c r="E1172" i="1"/>
  <c r="F1172" i="1"/>
  <c r="D1173" i="1"/>
  <c r="E1173" i="1"/>
  <c r="F1173" i="1"/>
  <c r="D1174" i="1"/>
  <c r="E1174" i="1"/>
  <c r="F1174" i="1"/>
  <c r="D1175" i="1"/>
  <c r="E1175" i="1"/>
  <c r="F1175" i="1"/>
  <c r="D1176" i="1"/>
  <c r="E1176" i="1"/>
  <c r="F1176" i="1"/>
  <c r="D1177" i="1"/>
  <c r="E1177" i="1"/>
  <c r="F1177" i="1"/>
  <c r="D1178" i="1"/>
  <c r="E1178" i="1"/>
  <c r="F1178" i="1"/>
  <c r="D1179" i="1"/>
  <c r="E1179" i="1"/>
  <c r="F1179" i="1"/>
  <c r="D1180" i="1"/>
  <c r="E1180" i="1"/>
  <c r="F1180" i="1"/>
  <c r="D1181" i="1"/>
  <c r="E1181" i="1"/>
  <c r="F1181" i="1"/>
  <c r="D1182" i="1"/>
  <c r="E1182" i="1"/>
  <c r="F1182" i="1"/>
  <c r="D1183" i="1"/>
  <c r="E1183" i="1"/>
  <c r="F1183" i="1"/>
  <c r="D1184" i="1"/>
  <c r="E1184" i="1"/>
  <c r="F1184" i="1"/>
  <c r="D1185" i="1"/>
  <c r="E1185" i="1"/>
  <c r="F1185" i="1"/>
  <c r="D1186" i="1"/>
  <c r="E1186" i="1"/>
  <c r="F1186" i="1"/>
  <c r="D1187" i="1"/>
  <c r="E1187" i="1"/>
  <c r="F1187" i="1"/>
  <c r="D1188" i="1"/>
  <c r="E1188" i="1"/>
  <c r="F1188" i="1"/>
  <c r="D1189" i="1"/>
  <c r="E1189" i="1"/>
  <c r="F1189" i="1"/>
  <c r="D1190" i="1"/>
  <c r="E1190" i="1"/>
  <c r="F1190" i="1"/>
  <c r="D1191" i="1"/>
  <c r="E1191" i="1"/>
  <c r="F1191" i="1"/>
  <c r="D1192" i="1"/>
  <c r="E1192" i="1"/>
  <c r="F1192" i="1"/>
  <c r="D1193" i="1"/>
  <c r="E1193" i="1"/>
  <c r="F1193" i="1"/>
  <c r="D1194" i="1"/>
  <c r="E1194" i="1"/>
  <c r="F1194" i="1"/>
  <c r="D1195" i="1"/>
  <c r="E1195" i="1"/>
  <c r="F1195" i="1"/>
  <c r="D1196" i="1"/>
  <c r="E1196" i="1"/>
  <c r="F1196" i="1"/>
  <c r="D1197" i="1"/>
  <c r="E1197" i="1"/>
  <c r="F1197" i="1"/>
  <c r="D1198" i="1"/>
  <c r="E1198" i="1"/>
  <c r="F1198" i="1"/>
  <c r="D1199" i="1"/>
  <c r="E1199" i="1"/>
  <c r="F1199" i="1"/>
  <c r="D1200" i="1"/>
  <c r="E1200" i="1"/>
  <c r="F1200" i="1"/>
  <c r="D1201" i="1"/>
  <c r="E1201" i="1"/>
  <c r="F1201" i="1"/>
  <c r="D1202" i="1"/>
  <c r="E1202" i="1"/>
  <c r="F1202" i="1"/>
  <c r="D1203" i="1"/>
  <c r="E1203" i="1"/>
  <c r="F1203" i="1"/>
  <c r="D1204" i="1"/>
  <c r="E1204" i="1"/>
  <c r="F1204" i="1"/>
  <c r="D1205" i="1"/>
  <c r="E1205" i="1"/>
  <c r="F1205" i="1"/>
  <c r="D1206" i="1"/>
  <c r="E1206" i="1"/>
  <c r="F1206" i="1"/>
  <c r="D1207" i="1"/>
  <c r="E1207" i="1"/>
  <c r="F1207" i="1"/>
  <c r="D1208" i="1"/>
  <c r="E1208" i="1"/>
  <c r="F1208" i="1"/>
  <c r="D1209" i="1"/>
  <c r="E1209" i="1"/>
  <c r="F1209" i="1"/>
  <c r="D1210" i="1"/>
  <c r="E1210" i="1"/>
  <c r="F1210" i="1"/>
  <c r="D1211" i="1"/>
  <c r="E1211" i="1"/>
  <c r="F1211" i="1"/>
  <c r="D1212" i="1"/>
  <c r="E1212" i="1"/>
  <c r="F1212" i="1"/>
  <c r="D1213" i="1"/>
  <c r="E1213" i="1"/>
  <c r="F1213" i="1"/>
  <c r="D1214" i="1"/>
  <c r="E1214" i="1"/>
  <c r="F1214" i="1"/>
  <c r="D1215" i="1"/>
  <c r="E1215" i="1"/>
  <c r="F1215" i="1"/>
  <c r="D1216" i="1"/>
  <c r="E1216" i="1"/>
  <c r="F1216" i="1"/>
  <c r="D1217" i="1"/>
  <c r="E1217" i="1"/>
  <c r="F1217" i="1"/>
  <c r="D1218" i="1"/>
  <c r="E1218" i="1"/>
  <c r="F1218" i="1"/>
  <c r="D1219" i="1"/>
  <c r="E1219" i="1"/>
  <c r="F1219" i="1"/>
  <c r="D1220" i="1"/>
  <c r="E1220" i="1"/>
  <c r="F1220" i="1"/>
  <c r="D1221" i="1"/>
  <c r="E1221" i="1"/>
  <c r="F1221" i="1"/>
  <c r="D1222" i="1"/>
  <c r="E1222" i="1"/>
  <c r="F1222" i="1"/>
  <c r="D1223" i="1"/>
  <c r="E1223" i="1"/>
  <c r="F1223" i="1"/>
  <c r="D1224" i="1"/>
  <c r="E1224" i="1"/>
  <c r="F1224" i="1"/>
  <c r="D1225" i="1"/>
  <c r="E1225" i="1"/>
  <c r="F1225" i="1"/>
  <c r="D1226" i="1"/>
  <c r="E1226" i="1"/>
  <c r="F1226" i="1"/>
  <c r="D1227" i="1"/>
  <c r="E1227" i="1"/>
  <c r="F1227" i="1"/>
  <c r="D1228" i="1"/>
  <c r="E1228" i="1"/>
  <c r="F1228" i="1"/>
  <c r="D1229" i="1"/>
  <c r="E1229" i="1"/>
  <c r="F1229" i="1"/>
  <c r="D1230" i="1"/>
  <c r="E1230" i="1"/>
  <c r="F1230" i="1"/>
  <c r="D1231" i="1"/>
  <c r="E1231" i="1"/>
  <c r="F1231" i="1"/>
  <c r="D1232" i="1"/>
  <c r="E1232" i="1"/>
  <c r="F1232" i="1"/>
  <c r="D1233" i="1"/>
  <c r="E1233" i="1"/>
  <c r="F1233" i="1"/>
  <c r="D1234" i="1"/>
  <c r="E1234" i="1"/>
  <c r="F1234" i="1"/>
  <c r="D1235" i="1"/>
  <c r="E1235" i="1"/>
  <c r="F1235" i="1"/>
  <c r="D1236" i="1"/>
  <c r="E1236" i="1"/>
  <c r="F1236" i="1"/>
  <c r="D1237" i="1"/>
  <c r="E1237" i="1"/>
  <c r="F1237" i="1"/>
  <c r="D1238" i="1"/>
  <c r="E1238" i="1"/>
  <c r="F1238" i="1"/>
  <c r="D1239" i="1"/>
  <c r="E1239" i="1"/>
  <c r="F1239" i="1"/>
  <c r="D1240" i="1"/>
  <c r="E1240" i="1"/>
  <c r="F1240" i="1"/>
  <c r="D1241" i="1"/>
  <c r="E1241" i="1"/>
  <c r="F1241" i="1"/>
  <c r="D1242" i="1"/>
  <c r="E1242" i="1"/>
  <c r="F1242" i="1"/>
  <c r="D1243" i="1"/>
  <c r="E1243" i="1"/>
  <c r="F1243" i="1"/>
  <c r="D1244" i="1"/>
  <c r="E1244" i="1"/>
  <c r="F1244" i="1"/>
  <c r="D1245" i="1"/>
  <c r="E1245" i="1"/>
  <c r="F1245" i="1"/>
  <c r="D1246" i="1"/>
  <c r="E1246" i="1"/>
  <c r="F1246" i="1"/>
  <c r="D1247" i="1"/>
  <c r="E1247" i="1"/>
  <c r="F1247" i="1"/>
  <c r="D1248" i="1"/>
  <c r="E1248" i="1"/>
  <c r="F1248" i="1"/>
  <c r="D1249" i="1"/>
  <c r="E1249" i="1"/>
  <c r="F1249" i="1"/>
  <c r="D1250" i="1"/>
  <c r="E1250" i="1"/>
  <c r="F1250" i="1"/>
  <c r="D1251" i="1"/>
  <c r="E1251" i="1"/>
  <c r="F1251" i="1"/>
  <c r="D1252" i="1"/>
  <c r="E1252" i="1"/>
  <c r="F1252" i="1"/>
  <c r="D1253" i="1"/>
  <c r="E1253" i="1"/>
  <c r="F1253" i="1"/>
  <c r="D1254" i="1"/>
  <c r="E1254" i="1"/>
  <c r="F1254" i="1"/>
  <c r="D1255" i="1"/>
  <c r="E1255" i="1"/>
  <c r="F1255" i="1"/>
  <c r="D1256" i="1"/>
  <c r="E1256" i="1"/>
  <c r="F1256" i="1"/>
  <c r="D1257" i="1"/>
  <c r="E1257" i="1"/>
  <c r="F1257" i="1"/>
  <c r="D1258" i="1"/>
  <c r="E1258" i="1"/>
  <c r="F1258" i="1"/>
  <c r="D1259" i="1"/>
  <c r="E1259" i="1"/>
  <c r="F1259" i="1"/>
  <c r="D1260" i="1"/>
  <c r="E1260" i="1"/>
  <c r="F1260" i="1"/>
  <c r="D1261" i="1"/>
  <c r="E1261" i="1"/>
  <c r="F1261" i="1"/>
  <c r="D1262" i="1"/>
  <c r="E1262" i="1"/>
  <c r="F1262" i="1"/>
  <c r="D1263" i="1"/>
  <c r="E1263" i="1"/>
  <c r="F1263" i="1"/>
  <c r="C4" i="1"/>
  <c r="C5" i="1"/>
  <c r="C6" i="1"/>
  <c r="C7" i="1"/>
  <c r="C8" i="1"/>
  <c r="C9" i="1"/>
  <c r="C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F3" i="1"/>
  <c r="E3" i="1"/>
  <c r="C3" i="1"/>
  <c r="D3" i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22" i="1"/>
  <c r="G821" i="1"/>
  <c r="G820" i="1"/>
  <c r="G819" i="1"/>
  <c r="G818" i="1"/>
  <c r="G813" i="1"/>
  <c r="G814" i="1"/>
  <c r="G815" i="1"/>
  <c r="G816" i="1"/>
  <c r="G817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73" i="1"/>
  <c r="G774" i="1"/>
  <c r="G775" i="1"/>
  <c r="G776" i="1"/>
  <c r="G777" i="1"/>
  <c r="G778" i="1"/>
  <c r="G779" i="1"/>
  <c r="G780" i="1"/>
  <c r="G781" i="1"/>
  <c r="G782" i="1"/>
  <c r="G783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37" i="1"/>
  <c r="G738" i="1"/>
  <c r="G739" i="1"/>
  <c r="G740" i="1"/>
  <c r="G741" i="1"/>
  <c r="G742" i="1"/>
  <c r="G743" i="1"/>
  <c r="G744" i="1"/>
  <c r="G745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30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H37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G595" i="1"/>
  <c r="G596" i="1"/>
  <c r="G597" i="1"/>
  <c r="G598" i="1"/>
  <c r="G599" i="1"/>
  <c r="G600" i="1"/>
  <c r="G601" i="1"/>
  <c r="G602" i="1"/>
  <c r="G603" i="1"/>
  <c r="G604" i="1"/>
  <c r="G605" i="1"/>
  <c r="H149" i="2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1" i="1"/>
  <c r="G382" i="1"/>
  <c r="G383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21" i="1"/>
  <c r="G322" i="1"/>
  <c r="G323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291" i="1"/>
  <c r="G292" i="1"/>
  <c r="G293" i="1"/>
  <c r="G294" i="1"/>
  <c r="G295" i="1"/>
  <c r="G296" i="1"/>
  <c r="G297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35" i="1"/>
  <c r="H38" i="2"/>
  <c r="H39" i="2"/>
  <c r="H40" i="2"/>
  <c r="H41" i="2"/>
  <c r="H42" i="2"/>
  <c r="H43" i="2"/>
  <c r="H44" i="2"/>
  <c r="H45" i="2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26" i="1"/>
  <c r="G227" i="1"/>
  <c r="G228" i="1"/>
  <c r="G229" i="1"/>
  <c r="G230" i="1"/>
  <c r="G231" i="1"/>
  <c r="G232" i="1"/>
  <c r="G233" i="1"/>
  <c r="G234" i="1"/>
  <c r="G223" i="1"/>
  <c r="G224" i="1"/>
  <c r="G225" i="1"/>
  <c r="G220" i="1"/>
  <c r="G221" i="1"/>
  <c r="G222" i="1"/>
  <c r="G216" i="1"/>
  <c r="G217" i="1"/>
  <c r="G218" i="1"/>
  <c r="G219" i="1"/>
  <c r="G212" i="1"/>
  <c r="G213" i="1"/>
  <c r="G214" i="1"/>
  <c r="G215" i="1"/>
  <c r="F490" i="2" l="1"/>
  <c r="F112" i="2"/>
  <c r="F569" i="2"/>
  <c r="F576" i="2"/>
  <c r="F568" i="2"/>
  <c r="F78" i="2"/>
  <c r="F118" i="2"/>
  <c r="F161" i="2"/>
  <c r="F178" i="2"/>
  <c r="F227" i="2"/>
  <c r="F306" i="2"/>
  <c r="F336" i="2"/>
  <c r="F386" i="2"/>
  <c r="F442" i="2"/>
  <c r="B476" i="2"/>
  <c r="B436" i="2"/>
  <c r="B388" i="2"/>
  <c r="B352" i="2"/>
  <c r="B300" i="2"/>
  <c r="B260" i="2"/>
  <c r="B220" i="2"/>
  <c r="B202" i="2"/>
  <c r="B161" i="2"/>
  <c r="B131" i="2"/>
  <c r="B123" i="2"/>
  <c r="B107" i="2"/>
  <c r="B91" i="2"/>
  <c r="B73" i="2"/>
  <c r="B57" i="2"/>
  <c r="B41" i="2"/>
  <c r="B33" i="2"/>
  <c r="B19" i="2"/>
  <c r="B15" i="2"/>
  <c r="D488" i="2"/>
  <c r="C483" i="2"/>
  <c r="E477" i="2"/>
  <c r="D472" i="2"/>
  <c r="C467" i="2"/>
  <c r="E461" i="2"/>
  <c r="D456" i="2"/>
  <c r="C451" i="2"/>
  <c r="E445" i="2"/>
  <c r="C443" i="2"/>
  <c r="E437" i="2"/>
  <c r="D432" i="2"/>
  <c r="C427" i="2"/>
  <c r="E421" i="2"/>
  <c r="D416" i="2"/>
  <c r="C411" i="2"/>
  <c r="D408" i="2"/>
  <c r="C403" i="2"/>
  <c r="E397" i="2"/>
  <c r="D392" i="2"/>
  <c r="C387" i="2"/>
  <c r="E381" i="2"/>
  <c r="D376" i="2"/>
  <c r="C371" i="2"/>
  <c r="D368" i="2"/>
  <c r="E361" i="2"/>
  <c r="C359" i="2"/>
  <c r="D356" i="2"/>
  <c r="E353" i="2"/>
  <c r="C351" i="2"/>
  <c r="D348" i="2"/>
  <c r="E345" i="2"/>
  <c r="C343" i="2"/>
  <c r="D340" i="2"/>
  <c r="E337" i="2"/>
  <c r="C335" i="2"/>
  <c r="D332" i="2"/>
  <c r="E329" i="2"/>
  <c r="C327" i="2"/>
  <c r="D324" i="2"/>
  <c r="D319" i="2"/>
  <c r="E314" i="2"/>
  <c r="C312" i="2"/>
  <c r="E309" i="2"/>
  <c r="C307" i="2"/>
  <c r="D304" i="2"/>
  <c r="E301" i="2"/>
  <c r="C299" i="2"/>
  <c r="D296" i="2"/>
  <c r="E293" i="2"/>
  <c r="C291" i="2"/>
  <c r="D288" i="2"/>
  <c r="E285" i="2"/>
  <c r="C283" i="2"/>
  <c r="D280" i="2"/>
  <c r="E277" i="2"/>
  <c r="C275" i="2"/>
  <c r="D272" i="2"/>
  <c r="E269" i="2"/>
  <c r="C267" i="2"/>
  <c r="D264" i="2"/>
  <c r="E261" i="2"/>
  <c r="C259" i="2"/>
  <c r="D256" i="2"/>
  <c r="E253" i="2"/>
  <c r="C251" i="2"/>
  <c r="D248" i="2"/>
  <c r="E245" i="2"/>
  <c r="C243" i="2"/>
  <c r="D240" i="2"/>
  <c r="E237" i="2"/>
  <c r="C235" i="2"/>
  <c r="D232" i="2"/>
  <c r="E229" i="2"/>
  <c r="C227" i="2"/>
  <c r="D224" i="2"/>
  <c r="E221" i="2"/>
  <c r="C219" i="2"/>
  <c r="D216" i="2"/>
  <c r="E213" i="2"/>
  <c r="E210" i="2"/>
  <c r="C209" i="2"/>
  <c r="D206" i="2"/>
  <c r="E203" i="2"/>
  <c r="C201" i="2"/>
  <c r="D198" i="2"/>
  <c r="E195" i="2"/>
  <c r="C193" i="2"/>
  <c r="D190" i="2"/>
  <c r="E187" i="2"/>
  <c r="C185" i="2"/>
  <c r="D182" i="2"/>
  <c r="E179" i="2"/>
  <c r="C177" i="2"/>
  <c r="D174" i="2"/>
  <c r="E171" i="2"/>
  <c r="C169" i="2"/>
  <c r="D166" i="2"/>
  <c r="D165" i="2"/>
  <c r="E162" i="2"/>
  <c r="C160" i="2"/>
  <c r="D157" i="2"/>
  <c r="E154" i="2"/>
  <c r="C152" i="2"/>
  <c r="D149" i="2"/>
  <c r="E148" i="2"/>
  <c r="C146" i="2"/>
  <c r="D143" i="2"/>
  <c r="E140" i="2"/>
  <c r="C138" i="2"/>
  <c r="D135" i="2"/>
  <c r="E132" i="2"/>
  <c r="C130" i="2"/>
  <c r="D127" i="2"/>
  <c r="E124" i="2"/>
  <c r="C122" i="2"/>
  <c r="D119" i="2"/>
  <c r="E116" i="2"/>
  <c r="C114" i="2"/>
  <c r="D111" i="2"/>
  <c r="E108" i="2"/>
  <c r="C106" i="2"/>
  <c r="D103" i="2"/>
  <c r="E100" i="2"/>
  <c r="C98" i="2"/>
  <c r="D95" i="2"/>
  <c r="E92" i="2"/>
  <c r="C90" i="2"/>
  <c r="E87" i="2"/>
  <c r="C85" i="2"/>
  <c r="D82" i="2"/>
  <c r="E79" i="2"/>
  <c r="C77" i="2"/>
  <c r="D74" i="2"/>
  <c r="E71" i="2"/>
  <c r="C69" i="2"/>
  <c r="D66" i="2"/>
  <c r="E63" i="2"/>
  <c r="C61" i="2"/>
  <c r="D58" i="2"/>
  <c r="E55" i="2"/>
  <c r="C53" i="2"/>
  <c r="D50" i="2"/>
  <c r="E47" i="2"/>
  <c r="C45" i="2"/>
  <c r="D42" i="2"/>
  <c r="E39" i="2"/>
  <c r="C37" i="2"/>
  <c r="D34" i="2"/>
  <c r="E31" i="2"/>
  <c r="C29" i="2"/>
  <c r="D24" i="2"/>
  <c r="D21" i="2"/>
  <c r="D20" i="2"/>
  <c r="D16" i="2"/>
  <c r="E11" i="2"/>
  <c r="E10" i="2"/>
  <c r="C7" i="2"/>
  <c r="D4" i="2"/>
  <c r="F82" i="2"/>
  <c r="F89" i="2"/>
  <c r="F298" i="2"/>
  <c r="F394" i="2"/>
  <c r="F418" i="2"/>
  <c r="F458" i="2"/>
  <c r="B452" i="2"/>
  <c r="B328" i="2"/>
  <c r="B313" i="2"/>
  <c r="B276" i="2"/>
  <c r="B236" i="2"/>
  <c r="B178" i="2"/>
  <c r="B139" i="2"/>
  <c r="B115" i="2"/>
  <c r="B99" i="2"/>
  <c r="B81" i="2"/>
  <c r="B65" i="2"/>
  <c r="B49" i="2"/>
  <c r="B23" i="2"/>
  <c r="B18" i="2"/>
  <c r="B14" i="2"/>
  <c r="E485" i="2"/>
  <c r="D480" i="2"/>
  <c r="C475" i="2"/>
  <c r="E469" i="2"/>
  <c r="D464" i="2"/>
  <c r="C459" i="2"/>
  <c r="E453" i="2"/>
  <c r="D448" i="2"/>
  <c r="D440" i="2"/>
  <c r="C435" i="2"/>
  <c r="E429" i="2"/>
  <c r="D424" i="2"/>
  <c r="C419" i="2"/>
  <c r="E413" i="2"/>
  <c r="E405" i="2"/>
  <c r="D400" i="2"/>
  <c r="C395" i="2"/>
  <c r="E389" i="2"/>
  <c r="D384" i="2"/>
  <c r="C379" i="2"/>
  <c r="E373" i="2"/>
  <c r="E365" i="2"/>
  <c r="F72" i="2"/>
  <c r="F77" i="2"/>
  <c r="F81" i="2"/>
  <c r="F59" i="2"/>
  <c r="F51" i="2"/>
  <c r="F43" i="2"/>
  <c r="F35" i="2"/>
  <c r="F27" i="2"/>
  <c r="F108" i="2"/>
  <c r="F100" i="2"/>
  <c r="F92" i="2"/>
  <c r="F141" i="2"/>
  <c r="F133" i="2"/>
  <c r="F125" i="2"/>
  <c r="F117" i="2"/>
  <c r="F109" i="2"/>
  <c r="F154" i="2"/>
  <c r="F162" i="2"/>
  <c r="F171" i="2"/>
  <c r="F179" i="2"/>
  <c r="F187" i="2"/>
  <c r="F195" i="2"/>
  <c r="F203" i="2"/>
  <c r="F211" i="2"/>
  <c r="F218" i="2"/>
  <c r="F242" i="2"/>
  <c r="F234" i="2"/>
  <c r="F226" i="2"/>
  <c r="F251" i="2"/>
  <c r="F259" i="2"/>
  <c r="F267" i="2"/>
  <c r="F275" i="2"/>
  <c r="F283" i="2"/>
  <c r="F291" i="2"/>
  <c r="F299" i="2"/>
  <c r="F307" i="2"/>
  <c r="F327" i="2"/>
  <c r="F343" i="2"/>
  <c r="F335" i="2"/>
  <c r="F356" i="2"/>
  <c r="F348" i="2"/>
  <c r="F371" i="2"/>
  <c r="F379" i="2"/>
  <c r="F387" i="2"/>
  <c r="F395" i="2"/>
  <c r="F403" i="2"/>
  <c r="F411" i="2"/>
  <c r="F419" i="2"/>
  <c r="F427" i="2"/>
  <c r="F435" i="2"/>
  <c r="F443" i="2"/>
  <c r="F451" i="2"/>
  <c r="F459" i="2"/>
  <c r="F467" i="2"/>
  <c r="F475" i="2"/>
  <c r="F483" i="2"/>
  <c r="B483" i="2"/>
  <c r="B475" i="2"/>
  <c r="B467" i="2"/>
  <c r="B459" i="2"/>
  <c r="B451" i="2"/>
  <c r="B443" i="2"/>
  <c r="B435" i="2"/>
  <c r="B427" i="2"/>
  <c r="B419" i="2"/>
  <c r="B411" i="2"/>
  <c r="B403" i="2"/>
  <c r="B395" i="2"/>
  <c r="B387" i="2"/>
  <c r="B379" i="2"/>
  <c r="B371" i="2"/>
  <c r="B359" i="2"/>
  <c r="B351" i="2"/>
  <c r="B343" i="2"/>
  <c r="B335" i="2"/>
  <c r="B327" i="2"/>
  <c r="B312" i="2"/>
  <c r="B307" i="2"/>
  <c r="B299" i="2"/>
  <c r="B291" i="2"/>
  <c r="B283" i="2"/>
  <c r="B275" i="2"/>
  <c r="B267" i="2"/>
  <c r="B259" i="2"/>
  <c r="B251" i="2"/>
  <c r="B243" i="2"/>
  <c r="B235" i="2"/>
  <c r="B227" i="2"/>
  <c r="B219" i="2"/>
  <c r="B209" i="2"/>
  <c r="B201" i="2"/>
  <c r="B193" i="2"/>
  <c r="B185" i="2"/>
  <c r="B177" i="2"/>
  <c r="B169" i="2"/>
  <c r="B160" i="2"/>
  <c r="B152" i="2"/>
  <c r="B146" i="2"/>
  <c r="B138" i="2"/>
  <c r="B130" i="2"/>
  <c r="B122" i="2"/>
  <c r="B114" i="2"/>
  <c r="B106" i="2"/>
  <c r="B98" i="2"/>
  <c r="B90" i="2"/>
  <c r="B88" i="2"/>
  <c r="B80" i="2"/>
  <c r="B72" i="2"/>
  <c r="B64" i="2"/>
  <c r="B56" i="2"/>
  <c r="B48" i="2"/>
  <c r="B40" i="2"/>
  <c r="B32" i="2"/>
  <c r="B17" i="2"/>
  <c r="B13" i="2"/>
  <c r="B12" i="2"/>
  <c r="C488" i="2"/>
  <c r="D485" i="2"/>
  <c r="E482" i="2"/>
  <c r="C480" i="2"/>
  <c r="D477" i="2"/>
  <c r="E474" i="2"/>
  <c r="C472" i="2"/>
  <c r="D469" i="2"/>
  <c r="F60" i="2"/>
  <c r="F290" i="2"/>
  <c r="F410" i="2"/>
  <c r="F450" i="2"/>
  <c r="F474" i="2"/>
  <c r="B484" i="2"/>
  <c r="B444" i="2"/>
  <c r="B412" i="2"/>
  <c r="B380" i="2"/>
  <c r="B344" i="2"/>
  <c r="B308" i="2"/>
  <c r="B268" i="2"/>
  <c r="B228" i="2"/>
  <c r="B170" i="2"/>
  <c r="F71" i="2"/>
  <c r="F80" i="2"/>
  <c r="F42" i="2"/>
  <c r="F107" i="2"/>
  <c r="F140" i="2"/>
  <c r="F116" i="2"/>
  <c r="F155" i="2"/>
  <c r="F196" i="2"/>
  <c r="F210" i="2"/>
  <c r="F233" i="2"/>
  <c r="F268" i="2"/>
  <c r="F292" i="2"/>
  <c r="F326" i="2"/>
  <c r="F347" i="2"/>
  <c r="F364" i="2"/>
  <c r="F380" i="2"/>
  <c r="F396" i="2"/>
  <c r="F412" i="2"/>
  <c r="F428" i="2"/>
  <c r="F444" i="2"/>
  <c r="F460" i="2"/>
  <c r="F476" i="2"/>
  <c r="B482" i="2"/>
  <c r="B474" i="2"/>
  <c r="B466" i="2"/>
  <c r="B458" i="2"/>
  <c r="B450" i="2"/>
  <c r="B442" i="2"/>
  <c r="B434" i="2"/>
  <c r="B426" i="2"/>
  <c r="B418" i="2"/>
  <c r="B410" i="2"/>
  <c r="B402" i="2"/>
  <c r="B394" i="2"/>
  <c r="B386" i="2"/>
  <c r="B378" i="2"/>
  <c r="B370" i="2"/>
  <c r="B362" i="2"/>
  <c r="B358" i="2"/>
  <c r="B350" i="2"/>
  <c r="B342" i="2"/>
  <c r="B334" i="2"/>
  <c r="B326" i="2"/>
  <c r="B321" i="2"/>
  <c r="B306" i="2"/>
  <c r="B298" i="2"/>
  <c r="B290" i="2"/>
  <c r="B282" i="2"/>
  <c r="B274" i="2"/>
  <c r="B266" i="2"/>
  <c r="B258" i="2"/>
  <c r="B250" i="2"/>
  <c r="B242" i="2"/>
  <c r="B234" i="2"/>
  <c r="B226" i="2"/>
  <c r="B218" i="2"/>
  <c r="B208" i="2"/>
  <c r="B200" i="2"/>
  <c r="B192" i="2"/>
  <c r="B184" i="2"/>
  <c r="B176" i="2"/>
  <c r="B168" i="2"/>
  <c r="B159" i="2"/>
  <c r="B151" i="2"/>
  <c r="B145" i="2"/>
  <c r="B137" i="2"/>
  <c r="B129" i="2"/>
  <c r="B121" i="2"/>
  <c r="B113" i="2"/>
  <c r="B105" i="2"/>
  <c r="B97" i="2"/>
  <c r="B89" i="2"/>
  <c r="B87" i="2"/>
  <c r="B79" i="2"/>
  <c r="B71" i="2"/>
  <c r="B63" i="2"/>
  <c r="B55" i="2"/>
  <c r="B47" i="2"/>
  <c r="B39" i="2"/>
  <c r="B31" i="2"/>
  <c r="B11" i="2"/>
  <c r="B10" i="2"/>
  <c r="E487" i="2"/>
  <c r="C485" i="2"/>
  <c r="D482" i="2"/>
  <c r="E479" i="2"/>
  <c r="C477" i="2"/>
  <c r="D474" i="2"/>
  <c r="E471" i="2"/>
  <c r="C469" i="2"/>
  <c r="D466" i="2"/>
  <c r="E463" i="2"/>
  <c r="C461" i="2"/>
  <c r="D458" i="2"/>
  <c r="E455" i="2"/>
  <c r="C453" i="2"/>
  <c r="D450" i="2"/>
  <c r="E447" i="2"/>
  <c r="C445" i="2"/>
  <c r="D442" i="2"/>
  <c r="E439" i="2"/>
  <c r="C437" i="2"/>
  <c r="D434" i="2"/>
  <c r="E431" i="2"/>
  <c r="C429" i="2"/>
  <c r="D426" i="2"/>
  <c r="E423" i="2"/>
  <c r="C421" i="2"/>
  <c r="D418" i="2"/>
  <c r="E415" i="2"/>
  <c r="C413" i="2"/>
  <c r="D410" i="2"/>
  <c r="E407" i="2"/>
  <c r="C405" i="2"/>
  <c r="D402" i="2"/>
  <c r="E399" i="2"/>
  <c r="C397" i="2"/>
  <c r="D394" i="2"/>
  <c r="E391" i="2"/>
  <c r="C389" i="2"/>
  <c r="D386" i="2"/>
  <c r="E383" i="2"/>
  <c r="C381" i="2"/>
  <c r="D378" i="2"/>
  <c r="E375" i="2"/>
  <c r="C373" i="2"/>
  <c r="D370" i="2"/>
  <c r="E367" i="2"/>
  <c r="C365" i="2"/>
  <c r="E363" i="2"/>
  <c r="D362" i="2"/>
  <c r="C361" i="2"/>
  <c r="D358" i="2"/>
  <c r="E355" i="2"/>
  <c r="C353" i="2"/>
  <c r="D350" i="2"/>
  <c r="E347" i="2"/>
  <c r="C345" i="2"/>
  <c r="D342" i="2"/>
  <c r="E339" i="2"/>
  <c r="C337" i="2"/>
  <c r="D334" i="2"/>
  <c r="E331" i="2"/>
  <c r="C329" i="2"/>
  <c r="D326" i="2"/>
  <c r="E323" i="2"/>
  <c r="D321" i="2"/>
  <c r="E318" i="2"/>
  <c r="E316" i="2"/>
  <c r="C314" i="2"/>
  <c r="E311" i="2"/>
  <c r="C309" i="2"/>
  <c r="D306" i="2"/>
  <c r="E303" i="2"/>
  <c r="C301" i="2"/>
  <c r="D298" i="2"/>
  <c r="E295" i="2"/>
  <c r="C293" i="2"/>
  <c r="D290" i="2"/>
  <c r="E287" i="2"/>
  <c r="C285" i="2"/>
  <c r="D282" i="2"/>
  <c r="E279" i="2"/>
  <c r="C277" i="2"/>
  <c r="D274" i="2"/>
  <c r="F52" i="2"/>
  <c r="F134" i="2"/>
  <c r="F153" i="2"/>
  <c r="F282" i="2"/>
  <c r="F317" i="2"/>
  <c r="F378" i="2"/>
  <c r="F426" i="2"/>
  <c r="F466" i="2"/>
  <c r="B460" i="2"/>
  <c r="B420" i="2"/>
  <c r="B396" i="2"/>
  <c r="B364" i="2"/>
  <c r="B336" i="2"/>
  <c r="B284" i="2"/>
  <c r="B244" i="2"/>
  <c r="B186" i="2"/>
  <c r="F58" i="2"/>
  <c r="F99" i="2"/>
  <c r="F132" i="2"/>
  <c r="F188" i="2"/>
  <c r="F241" i="2"/>
  <c r="F252" i="2"/>
  <c r="F276" i="2"/>
  <c r="F308" i="2"/>
  <c r="F334" i="2"/>
  <c r="F372" i="2"/>
  <c r="F388" i="2"/>
  <c r="F404" i="2"/>
  <c r="F420" i="2"/>
  <c r="F436" i="2"/>
  <c r="F452" i="2"/>
  <c r="F468" i="2"/>
  <c r="F484" i="2"/>
  <c r="F70" i="2"/>
  <c r="F87" i="2"/>
  <c r="F65" i="2"/>
  <c r="F57" i="2"/>
  <c r="F49" i="2"/>
  <c r="F41" i="2"/>
  <c r="F33" i="2"/>
  <c r="F106" i="2"/>
  <c r="F98" i="2"/>
  <c r="F147" i="2"/>
  <c r="F139" i="2"/>
  <c r="F131" i="2"/>
  <c r="F123" i="2"/>
  <c r="F115" i="2"/>
  <c r="F156" i="2"/>
  <c r="F164" i="2"/>
  <c r="F173" i="2"/>
  <c r="F181" i="2"/>
  <c r="F189" i="2"/>
  <c r="F197" i="2"/>
  <c r="F205" i="2"/>
  <c r="F216" i="2"/>
  <c r="F240" i="2"/>
  <c r="F232" i="2"/>
  <c r="F224" i="2"/>
  <c r="F253" i="2"/>
  <c r="F261" i="2"/>
  <c r="F269" i="2"/>
  <c r="F277" i="2"/>
  <c r="F285" i="2"/>
  <c r="F293" i="2"/>
  <c r="F301" i="2"/>
  <c r="F309" i="2"/>
  <c r="F316" i="2"/>
  <c r="F325" i="2"/>
  <c r="F341" i="2"/>
  <c r="F333" i="2"/>
  <c r="F354" i="2"/>
  <c r="F346" i="2"/>
  <c r="F365" i="2"/>
  <c r="F373" i="2"/>
  <c r="F381" i="2"/>
  <c r="F389" i="2"/>
  <c r="F397" i="2"/>
  <c r="F405" i="2"/>
  <c r="F413" i="2"/>
  <c r="F421" i="2"/>
  <c r="F429" i="2"/>
  <c r="F437" i="2"/>
  <c r="F445" i="2"/>
  <c r="F453" i="2"/>
  <c r="F461" i="2"/>
  <c r="F469" i="2"/>
  <c r="F477" i="2"/>
  <c r="F485" i="2"/>
  <c r="B489" i="2"/>
  <c r="B481" i="2"/>
  <c r="B473" i="2"/>
  <c r="B465" i="2"/>
  <c r="B457" i="2"/>
  <c r="B449" i="2"/>
  <c r="B441" i="2"/>
  <c r="B433" i="2"/>
  <c r="B425" i="2"/>
  <c r="B417" i="2"/>
  <c r="B409" i="2"/>
  <c r="B401" i="2"/>
  <c r="B393" i="2"/>
  <c r="B385" i="2"/>
  <c r="B377" i="2"/>
  <c r="B369" i="2"/>
  <c r="B357" i="2"/>
  <c r="B349" i="2"/>
  <c r="B341" i="2"/>
  <c r="B333" i="2"/>
  <c r="B325" i="2"/>
  <c r="B320" i="2"/>
  <c r="B305" i="2"/>
  <c r="B297" i="2"/>
  <c r="B289" i="2"/>
  <c r="B281" i="2"/>
  <c r="B273" i="2"/>
  <c r="B265" i="2"/>
  <c r="B257" i="2"/>
  <c r="B249" i="2"/>
  <c r="B241" i="2"/>
  <c r="B233" i="2"/>
  <c r="B225" i="2"/>
  <c r="B217" i="2"/>
  <c r="B207" i="2"/>
  <c r="B199" i="2"/>
  <c r="B191" i="2"/>
  <c r="B183" i="2"/>
  <c r="B175" i="2"/>
  <c r="B167" i="2"/>
  <c r="B158" i="2"/>
  <c r="B150" i="2"/>
  <c r="B144" i="2"/>
  <c r="B136" i="2"/>
  <c r="B128" i="2"/>
  <c r="B120" i="2"/>
  <c r="B112" i="2"/>
  <c r="B104" i="2"/>
  <c r="B96" i="2"/>
  <c r="B86" i="2"/>
  <c r="B78" i="2"/>
  <c r="B70" i="2"/>
  <c r="B62" i="2"/>
  <c r="B54" i="2"/>
  <c r="B46" i="2"/>
  <c r="B38" i="2"/>
  <c r="B30" i="2"/>
  <c r="B9" i="2"/>
  <c r="B8" i="2"/>
  <c r="F126" i="2"/>
  <c r="F194" i="2"/>
  <c r="F250" i="2"/>
  <c r="F344" i="2"/>
  <c r="F370" i="2"/>
  <c r="F434" i="2"/>
  <c r="F482" i="2"/>
  <c r="B468" i="2"/>
  <c r="B428" i="2"/>
  <c r="B404" i="2"/>
  <c r="B372" i="2"/>
  <c r="B360" i="2"/>
  <c r="B292" i="2"/>
  <c r="B252" i="2"/>
  <c r="B212" i="2"/>
  <c r="B194" i="2"/>
  <c r="B153" i="2"/>
  <c r="B147" i="2"/>
  <c r="F88" i="2"/>
  <c r="F50" i="2"/>
  <c r="F34" i="2"/>
  <c r="F148" i="2"/>
  <c r="F124" i="2"/>
  <c r="F163" i="2"/>
  <c r="F172" i="2"/>
  <c r="F180" i="2"/>
  <c r="F204" i="2"/>
  <c r="F217" i="2"/>
  <c r="F225" i="2"/>
  <c r="F260" i="2"/>
  <c r="F284" i="2"/>
  <c r="F300" i="2"/>
  <c r="F342" i="2"/>
  <c r="F355" i="2"/>
  <c r="F69" i="2"/>
  <c r="F76" i="2"/>
  <c r="F86" i="2"/>
  <c r="F64" i="2"/>
  <c r="F56" i="2"/>
  <c r="F48" i="2"/>
  <c r="F40" i="2"/>
  <c r="F32" i="2"/>
  <c r="F105" i="2"/>
  <c r="F97" i="2"/>
  <c r="F146" i="2"/>
  <c r="F138" i="2"/>
  <c r="F130" i="2"/>
  <c r="F122" i="2"/>
  <c r="F114" i="2"/>
  <c r="F149" i="2"/>
  <c r="F157" i="2"/>
  <c r="F165" i="2"/>
  <c r="F166" i="2"/>
  <c r="F174" i="2"/>
  <c r="F182" i="2"/>
  <c r="F190" i="2"/>
  <c r="F198" i="2"/>
  <c r="F206" i="2"/>
  <c r="F215" i="2"/>
  <c r="F239" i="2"/>
  <c r="F231" i="2"/>
  <c r="F246" i="2"/>
  <c r="F254" i="2"/>
  <c r="F262" i="2"/>
  <c r="F270" i="2"/>
  <c r="F278" i="2"/>
  <c r="F286" i="2"/>
  <c r="F294" i="2"/>
  <c r="F302" i="2"/>
  <c r="F310" i="2"/>
  <c r="F315" i="2"/>
  <c r="F321" i="2"/>
  <c r="F332" i="2"/>
  <c r="F324" i="2"/>
  <c r="F340" i="2"/>
  <c r="F361" i="2"/>
  <c r="F353" i="2"/>
  <c r="F362" i="2"/>
  <c r="F366" i="2"/>
  <c r="F374" i="2"/>
  <c r="F382" i="2"/>
  <c r="F390" i="2"/>
  <c r="F398" i="2"/>
  <c r="F406" i="2"/>
  <c r="F414" i="2"/>
  <c r="F422" i="2"/>
  <c r="F430" i="2"/>
  <c r="F438" i="2"/>
  <c r="F446" i="2"/>
  <c r="F454" i="2"/>
  <c r="F462" i="2"/>
  <c r="F470" i="2"/>
  <c r="F478" i="2"/>
  <c r="F486" i="2"/>
  <c r="B488" i="2"/>
  <c r="B480" i="2"/>
  <c r="B472" i="2"/>
  <c r="B464" i="2"/>
  <c r="B456" i="2"/>
  <c r="B448" i="2"/>
  <c r="B440" i="2"/>
  <c r="B432" i="2"/>
  <c r="B424" i="2"/>
  <c r="B416" i="2"/>
  <c r="B408" i="2"/>
  <c r="B400" i="2"/>
  <c r="B392" i="2"/>
  <c r="B384" i="2"/>
  <c r="B376" i="2"/>
  <c r="B368" i="2"/>
  <c r="B356" i="2"/>
  <c r="B348" i="2"/>
  <c r="B340" i="2"/>
  <c r="B332" i="2"/>
  <c r="B324" i="2"/>
  <c r="B319" i="2"/>
  <c r="B304" i="2"/>
  <c r="B296" i="2"/>
  <c r="B288" i="2"/>
  <c r="B280" i="2"/>
  <c r="B272" i="2"/>
  <c r="B264" i="2"/>
  <c r="B256" i="2"/>
  <c r="B248" i="2"/>
  <c r="B240" i="2"/>
  <c r="B232" i="2"/>
  <c r="B224" i="2"/>
  <c r="B216" i="2"/>
  <c r="B206" i="2"/>
  <c r="B198" i="2"/>
  <c r="B190" i="2"/>
  <c r="B182" i="2"/>
  <c r="B174" i="2"/>
  <c r="B166" i="2"/>
  <c r="B165" i="2"/>
  <c r="B157" i="2"/>
  <c r="B149" i="2"/>
  <c r="B143" i="2"/>
  <c r="B135" i="2"/>
  <c r="B127" i="2"/>
  <c r="B119" i="2"/>
  <c r="B111" i="2"/>
  <c r="B103" i="2"/>
  <c r="B95" i="2"/>
  <c r="B85" i="2"/>
  <c r="B77" i="2"/>
  <c r="B69" i="2"/>
  <c r="B61" i="2"/>
  <c r="B53" i="2"/>
  <c r="B45" i="2"/>
  <c r="B37" i="2"/>
  <c r="B29" i="2"/>
  <c r="B7" i="2"/>
  <c r="E489" i="2"/>
  <c r="C487" i="2"/>
  <c r="D484" i="2"/>
  <c r="E481" i="2"/>
  <c r="C479" i="2"/>
  <c r="D476" i="2"/>
  <c r="E473" i="2"/>
  <c r="C471" i="2"/>
  <c r="D468" i="2"/>
  <c r="E465" i="2"/>
  <c r="C463" i="2"/>
  <c r="D460" i="2"/>
  <c r="E457" i="2"/>
  <c r="C455" i="2"/>
  <c r="D452" i="2"/>
  <c r="E449" i="2"/>
  <c r="C447" i="2"/>
  <c r="D444" i="2"/>
  <c r="E441" i="2"/>
  <c r="C439" i="2"/>
  <c r="D436" i="2"/>
  <c r="E433" i="2"/>
  <c r="C431" i="2"/>
  <c r="D428" i="2"/>
  <c r="E425" i="2"/>
  <c r="C423" i="2"/>
  <c r="D420" i="2"/>
  <c r="E417" i="2"/>
  <c r="C415" i="2"/>
  <c r="D412" i="2"/>
  <c r="E409" i="2"/>
  <c r="C407" i="2"/>
  <c r="D404" i="2"/>
  <c r="E401" i="2"/>
  <c r="C399" i="2"/>
  <c r="D396" i="2"/>
  <c r="E393" i="2"/>
  <c r="C391" i="2"/>
  <c r="D388" i="2"/>
  <c r="E385" i="2"/>
  <c r="C383" i="2"/>
  <c r="D380" i="2"/>
  <c r="E377" i="2"/>
  <c r="C375" i="2"/>
  <c r="D372" i="2"/>
  <c r="E369" i="2"/>
  <c r="C367" i="2"/>
  <c r="D364" i="2"/>
  <c r="F36" i="2"/>
  <c r="F142" i="2"/>
  <c r="F202" i="2"/>
  <c r="F235" i="2"/>
  <c r="F266" i="2"/>
  <c r="F357" i="2"/>
  <c r="F75" i="2"/>
  <c r="F63" i="2"/>
  <c r="F39" i="2"/>
  <c r="F104" i="2"/>
  <c r="F137" i="2"/>
  <c r="F113" i="2"/>
  <c r="F158" i="2"/>
  <c r="F191" i="2"/>
  <c r="F207" i="2"/>
  <c r="F230" i="2"/>
  <c r="F263" i="2"/>
  <c r="F279" i="2"/>
  <c r="F303" i="2"/>
  <c r="F323" i="2"/>
  <c r="F352" i="2"/>
  <c r="F383" i="2"/>
  <c r="F407" i="2"/>
  <c r="F431" i="2"/>
  <c r="F463" i="2"/>
  <c r="B487" i="2"/>
  <c r="B479" i="2"/>
  <c r="B471" i="2"/>
  <c r="B463" i="2"/>
  <c r="B455" i="2"/>
  <c r="B447" i="2"/>
  <c r="B439" i="2"/>
  <c r="B431" i="2"/>
  <c r="B423" i="2"/>
  <c r="B415" i="2"/>
  <c r="B407" i="2"/>
  <c r="B399" i="2"/>
  <c r="B391" i="2"/>
  <c r="B383" i="2"/>
  <c r="B375" i="2"/>
  <c r="B367" i="2"/>
  <c r="B363" i="2"/>
  <c r="B355" i="2"/>
  <c r="B347" i="2"/>
  <c r="B339" i="2"/>
  <c r="B331" i="2"/>
  <c r="B323" i="2"/>
  <c r="B318" i="2"/>
  <c r="B316" i="2"/>
  <c r="B311" i="2"/>
  <c r="B303" i="2"/>
  <c r="B295" i="2"/>
  <c r="B287" i="2"/>
  <c r="B279" i="2"/>
  <c r="B271" i="2"/>
  <c r="B263" i="2"/>
  <c r="B255" i="2"/>
  <c r="B247" i="2"/>
  <c r="B239" i="2"/>
  <c r="B231" i="2"/>
  <c r="B223" i="2"/>
  <c r="B215" i="2"/>
  <c r="B205" i="2"/>
  <c r="B197" i="2"/>
  <c r="B189" i="2"/>
  <c r="B181" i="2"/>
  <c r="B173" i="2"/>
  <c r="B164" i="2"/>
  <c r="B156" i="2"/>
  <c r="B142" i="2"/>
  <c r="B134" i="2"/>
  <c r="B126" i="2"/>
  <c r="B118" i="2"/>
  <c r="B110" i="2"/>
  <c r="B102" i="2"/>
  <c r="B94" i="2"/>
  <c r="B84" i="2"/>
  <c r="B76" i="2"/>
  <c r="B68" i="2"/>
  <c r="B60" i="2"/>
  <c r="B52" i="2"/>
  <c r="B44" i="2"/>
  <c r="B36" i="2"/>
  <c r="B28" i="2"/>
  <c r="B26" i="2"/>
  <c r="B6" i="2"/>
  <c r="D489" i="2"/>
  <c r="E486" i="2"/>
  <c r="C484" i="2"/>
  <c r="D481" i="2"/>
  <c r="E478" i="2"/>
  <c r="C476" i="2"/>
  <c r="D473" i="2"/>
  <c r="E470" i="2"/>
  <c r="C468" i="2"/>
  <c r="D465" i="2"/>
  <c r="E462" i="2"/>
  <c r="C460" i="2"/>
  <c r="D457" i="2"/>
  <c r="E454" i="2"/>
  <c r="C452" i="2"/>
  <c r="D449" i="2"/>
  <c r="E446" i="2"/>
  <c r="C444" i="2"/>
  <c r="D441" i="2"/>
  <c r="E438" i="2"/>
  <c r="C436" i="2"/>
  <c r="D433" i="2"/>
  <c r="E430" i="2"/>
  <c r="C428" i="2"/>
  <c r="D425" i="2"/>
  <c r="E422" i="2"/>
  <c r="C420" i="2"/>
  <c r="D417" i="2"/>
  <c r="E414" i="2"/>
  <c r="C412" i="2"/>
  <c r="D409" i="2"/>
  <c r="E406" i="2"/>
  <c r="C404" i="2"/>
  <c r="D401" i="2"/>
  <c r="E398" i="2"/>
  <c r="C396" i="2"/>
  <c r="D393" i="2"/>
  <c r="E390" i="2"/>
  <c r="C388" i="2"/>
  <c r="D385" i="2"/>
  <c r="E382" i="2"/>
  <c r="C380" i="2"/>
  <c r="D377" i="2"/>
  <c r="E374" i="2"/>
  <c r="C372" i="2"/>
  <c r="D369" i="2"/>
  <c r="E366" i="2"/>
  <c r="C364" i="2"/>
  <c r="C360" i="2"/>
  <c r="D357" i="2"/>
  <c r="E354" i="2"/>
  <c r="C352" i="2"/>
  <c r="D349" i="2"/>
  <c r="E346" i="2"/>
  <c r="C344" i="2"/>
  <c r="D341" i="2"/>
  <c r="E338" i="2"/>
  <c r="C336" i="2"/>
  <c r="D333" i="2"/>
  <c r="E330" i="2"/>
  <c r="C328" i="2"/>
  <c r="D325" i="2"/>
  <c r="E322" i="2"/>
  <c r="D320" i="2"/>
  <c r="E317" i="2"/>
  <c r="E315" i="2"/>
  <c r="C313" i="2"/>
  <c r="E310" i="2"/>
  <c r="C308" i="2"/>
  <c r="D305" i="2"/>
  <c r="E302" i="2"/>
  <c r="C300" i="2"/>
  <c r="D297" i="2"/>
  <c r="E294" i="2"/>
  <c r="C292" i="2"/>
  <c r="D289" i="2"/>
  <c r="E286" i="2"/>
  <c r="C284" i="2"/>
  <c r="D281" i="2"/>
  <c r="E278" i="2"/>
  <c r="C276" i="2"/>
  <c r="D273" i="2"/>
  <c r="E270" i="2"/>
  <c r="C268" i="2"/>
  <c r="D265" i="2"/>
  <c r="E262" i="2"/>
  <c r="C260" i="2"/>
  <c r="D257" i="2"/>
  <c r="E254" i="2"/>
  <c r="C252" i="2"/>
  <c r="D249" i="2"/>
  <c r="E246" i="2"/>
  <c r="C244" i="2"/>
  <c r="D241" i="2"/>
  <c r="E238" i="2"/>
  <c r="C236" i="2"/>
  <c r="D233" i="2"/>
  <c r="E230" i="2"/>
  <c r="C228" i="2"/>
  <c r="D225" i="2"/>
  <c r="E222" i="2"/>
  <c r="C220" i="2"/>
  <c r="D217" i="2"/>
  <c r="E214" i="2"/>
  <c r="C212" i="2"/>
  <c r="E211" i="2"/>
  <c r="D207" i="2"/>
  <c r="E204" i="2"/>
  <c r="C202" i="2"/>
  <c r="D199" i="2"/>
  <c r="E196" i="2"/>
  <c r="C194" i="2"/>
  <c r="D191" i="2"/>
  <c r="E188" i="2"/>
  <c r="C186" i="2"/>
  <c r="D183" i="2"/>
  <c r="E180" i="2"/>
  <c r="C178" i="2"/>
  <c r="D175" i="2"/>
  <c r="E172" i="2"/>
  <c r="C170" i="2"/>
  <c r="D167" i="2"/>
  <c r="E163" i="2"/>
  <c r="C161" i="2"/>
  <c r="D158" i="2"/>
  <c r="E155" i="2"/>
  <c r="C153" i="2"/>
  <c r="D150" i="2"/>
  <c r="F44" i="2"/>
  <c r="F93" i="2"/>
  <c r="F186" i="2"/>
  <c r="F243" i="2"/>
  <c r="F274" i="2"/>
  <c r="F349" i="2"/>
  <c r="F68" i="2"/>
  <c r="F55" i="2"/>
  <c r="F31" i="2"/>
  <c r="F96" i="2"/>
  <c r="F129" i="2"/>
  <c r="F167" i="2"/>
  <c r="F183" i="2"/>
  <c r="F214" i="2"/>
  <c r="F223" i="2"/>
  <c r="F247" i="2"/>
  <c r="F271" i="2"/>
  <c r="F287" i="2"/>
  <c r="F311" i="2"/>
  <c r="F360" i="2"/>
  <c r="F375" i="2"/>
  <c r="F399" i="2"/>
  <c r="F423" i="2"/>
  <c r="F447" i="2"/>
  <c r="F471" i="2"/>
  <c r="F487" i="2"/>
  <c r="F67" i="2"/>
  <c r="F84" i="2"/>
  <c r="F54" i="2"/>
  <c r="F38" i="2"/>
  <c r="F91" i="2"/>
  <c r="F95" i="2"/>
  <c r="F136" i="2"/>
  <c r="F151" i="2"/>
  <c r="F176" i="2"/>
  <c r="F192" i="2"/>
  <c r="F208" i="2"/>
  <c r="F221" i="2"/>
  <c r="F213" i="2"/>
  <c r="F245" i="2"/>
  <c r="F229" i="2"/>
  <c r="F256" i="2"/>
  <c r="F272" i="2"/>
  <c r="F288" i="2"/>
  <c r="F304" i="2"/>
  <c r="F319" i="2"/>
  <c r="F322" i="2"/>
  <c r="F351" i="2"/>
  <c r="F368" i="2"/>
  <c r="F384" i="2"/>
  <c r="F408" i="2"/>
  <c r="F424" i="2"/>
  <c r="F440" i="2"/>
  <c r="F456" i="2"/>
  <c r="F472" i="2"/>
  <c r="F488" i="2"/>
  <c r="B478" i="2"/>
  <c r="B462" i="2"/>
  <c r="B446" i="2"/>
  <c r="B430" i="2"/>
  <c r="B414" i="2"/>
  <c r="B398" i="2"/>
  <c r="B382" i="2"/>
  <c r="B366" i="2"/>
  <c r="B354" i="2"/>
  <c r="B338" i="2"/>
  <c r="B322" i="2"/>
  <c r="B315" i="2"/>
  <c r="B302" i="2"/>
  <c r="B286" i="2"/>
  <c r="B270" i="2"/>
  <c r="B254" i="2"/>
  <c r="B238" i="2"/>
  <c r="B222" i="2"/>
  <c r="B211" i="2"/>
  <c r="B204" i="2"/>
  <c r="B188" i="2"/>
  <c r="B155" i="2"/>
  <c r="B141" i="2"/>
  <c r="B125" i="2"/>
  <c r="B109" i="2"/>
  <c r="B93" i="2"/>
  <c r="B83" i="2"/>
  <c r="B75" i="2"/>
  <c r="B67" i="2"/>
  <c r="B59" i="2"/>
  <c r="B51" i="2"/>
  <c r="B43" i="2"/>
  <c r="B35" i="2"/>
  <c r="B27" i="2"/>
  <c r="B25" i="2"/>
  <c r="B22" i="2"/>
  <c r="B5" i="2"/>
  <c r="C489" i="2"/>
  <c r="D486" i="2"/>
  <c r="E483" i="2"/>
  <c r="C481" i="2"/>
  <c r="D478" i="2"/>
  <c r="E475" i="2"/>
  <c r="C473" i="2"/>
  <c r="D470" i="2"/>
  <c r="E467" i="2"/>
  <c r="C465" i="2"/>
  <c r="D462" i="2"/>
  <c r="E459" i="2"/>
  <c r="C457" i="2"/>
  <c r="D454" i="2"/>
  <c r="E451" i="2"/>
  <c r="C449" i="2"/>
  <c r="D446" i="2"/>
  <c r="E443" i="2"/>
  <c r="C441" i="2"/>
  <c r="D438" i="2"/>
  <c r="E435" i="2"/>
  <c r="C433" i="2"/>
  <c r="D430" i="2"/>
  <c r="E427" i="2"/>
  <c r="C425" i="2"/>
  <c r="D422" i="2"/>
  <c r="E419" i="2"/>
  <c r="C417" i="2"/>
  <c r="D414" i="2"/>
  <c r="E411" i="2"/>
  <c r="C409" i="2"/>
  <c r="D406" i="2"/>
  <c r="E403" i="2"/>
  <c r="C401" i="2"/>
  <c r="D398" i="2"/>
  <c r="E395" i="2"/>
  <c r="C393" i="2"/>
  <c r="D390" i="2"/>
  <c r="E387" i="2"/>
  <c r="C385" i="2"/>
  <c r="D382" i="2"/>
  <c r="E379" i="2"/>
  <c r="C377" i="2"/>
  <c r="D374" i="2"/>
  <c r="E371" i="2"/>
  <c r="C369" i="2"/>
  <c r="D366" i="2"/>
  <c r="E359" i="2"/>
  <c r="C357" i="2"/>
  <c r="D354" i="2"/>
  <c r="E351" i="2"/>
  <c r="C349" i="2"/>
  <c r="D346" i="2"/>
  <c r="E343" i="2"/>
  <c r="C341" i="2"/>
  <c r="D338" i="2"/>
  <c r="E335" i="2"/>
  <c r="C333" i="2"/>
  <c r="D330" i="2"/>
  <c r="E327" i="2"/>
  <c r="C325" i="2"/>
  <c r="D322" i="2"/>
  <c r="C320" i="2"/>
  <c r="D317" i="2"/>
  <c r="D315" i="2"/>
  <c r="E312" i="2"/>
  <c r="D310" i="2"/>
  <c r="E307" i="2"/>
  <c r="C305" i="2"/>
  <c r="D302" i="2"/>
  <c r="E299" i="2"/>
  <c r="C297" i="2"/>
  <c r="D294" i="2"/>
  <c r="E291" i="2"/>
  <c r="C289" i="2"/>
  <c r="D286" i="2"/>
  <c r="E283" i="2"/>
  <c r="C281" i="2"/>
  <c r="D278" i="2"/>
  <c r="E275" i="2"/>
  <c r="C273" i="2"/>
  <c r="D270" i="2"/>
  <c r="E267" i="2"/>
  <c r="C265" i="2"/>
  <c r="D262" i="2"/>
  <c r="E259" i="2"/>
  <c r="C257" i="2"/>
  <c r="D254" i="2"/>
  <c r="E251" i="2"/>
  <c r="C249" i="2"/>
  <c r="D246" i="2"/>
  <c r="E243" i="2"/>
  <c r="C241" i="2"/>
  <c r="D238" i="2"/>
  <c r="E235" i="2"/>
  <c r="C233" i="2"/>
  <c r="D230" i="2"/>
  <c r="E227" i="2"/>
  <c r="C225" i="2"/>
  <c r="D222" i="2"/>
  <c r="E219" i="2"/>
  <c r="C217" i="2"/>
  <c r="D214" i="2"/>
  <c r="D211" i="2"/>
  <c r="E209" i="2"/>
  <c r="C207" i="2"/>
  <c r="D204" i="2"/>
  <c r="E201" i="2"/>
  <c r="C199" i="2"/>
  <c r="D196" i="2"/>
  <c r="E193" i="2"/>
  <c r="C191" i="2"/>
  <c r="D188" i="2"/>
  <c r="E185" i="2"/>
  <c r="C183" i="2"/>
  <c r="D180" i="2"/>
  <c r="E177" i="2"/>
  <c r="C175" i="2"/>
  <c r="D172" i="2"/>
  <c r="E169" i="2"/>
  <c r="C167" i="2"/>
  <c r="D163" i="2"/>
  <c r="E160" i="2"/>
  <c r="C158" i="2"/>
  <c r="D155" i="2"/>
  <c r="E152" i="2"/>
  <c r="C150" i="2"/>
  <c r="F73" i="2"/>
  <c r="F28" i="2"/>
  <c r="F101" i="2"/>
  <c r="F110" i="2"/>
  <c r="F170" i="2"/>
  <c r="F219" i="2"/>
  <c r="F258" i="2"/>
  <c r="F328" i="2"/>
  <c r="F402" i="2"/>
  <c r="F85" i="2"/>
  <c r="F47" i="2"/>
  <c r="F145" i="2"/>
  <c r="F121" i="2"/>
  <c r="F150" i="2"/>
  <c r="F175" i="2"/>
  <c r="F199" i="2"/>
  <c r="F222" i="2"/>
  <c r="F238" i="2"/>
  <c r="F255" i="2"/>
  <c r="F295" i="2"/>
  <c r="F314" i="2"/>
  <c r="F320" i="2"/>
  <c r="F331" i="2"/>
  <c r="F339" i="2"/>
  <c r="F363" i="2"/>
  <c r="F367" i="2"/>
  <c r="F391" i="2"/>
  <c r="F415" i="2"/>
  <c r="F439" i="2"/>
  <c r="F455" i="2"/>
  <c r="F479" i="2"/>
  <c r="F74" i="2"/>
  <c r="F62" i="2"/>
  <c r="F46" i="2"/>
  <c r="F30" i="2"/>
  <c r="F103" i="2"/>
  <c r="F144" i="2"/>
  <c r="F128" i="2"/>
  <c r="F120" i="2"/>
  <c r="F159" i="2"/>
  <c r="F168" i="2"/>
  <c r="F184" i="2"/>
  <c r="F200" i="2"/>
  <c r="F237" i="2"/>
  <c r="F248" i="2"/>
  <c r="F264" i="2"/>
  <c r="F280" i="2"/>
  <c r="F296" i="2"/>
  <c r="F313" i="2"/>
  <c r="F330" i="2"/>
  <c r="F338" i="2"/>
  <c r="F359" i="2"/>
  <c r="F376" i="2"/>
  <c r="F392" i="2"/>
  <c r="F400" i="2"/>
  <c r="F416" i="2"/>
  <c r="F432" i="2"/>
  <c r="F448" i="2"/>
  <c r="F464" i="2"/>
  <c r="F480" i="2"/>
  <c r="B486" i="2"/>
  <c r="B470" i="2"/>
  <c r="B454" i="2"/>
  <c r="B438" i="2"/>
  <c r="B422" i="2"/>
  <c r="B406" i="2"/>
  <c r="B390" i="2"/>
  <c r="B374" i="2"/>
  <c r="B346" i="2"/>
  <c r="B330" i="2"/>
  <c r="B317" i="2"/>
  <c r="B310" i="2"/>
  <c r="B294" i="2"/>
  <c r="B278" i="2"/>
  <c r="B262" i="2"/>
  <c r="B246" i="2"/>
  <c r="B230" i="2"/>
  <c r="B214" i="2"/>
  <c r="B196" i="2"/>
  <c r="B180" i="2"/>
  <c r="B172" i="2"/>
  <c r="B163" i="2"/>
  <c r="B133" i="2"/>
  <c r="B117" i="2"/>
  <c r="B101" i="2"/>
  <c r="F66" i="2"/>
  <c r="F79" i="2"/>
  <c r="F83" i="2"/>
  <c r="F61" i="2"/>
  <c r="F53" i="2"/>
  <c r="F45" i="2"/>
  <c r="F37" i="2"/>
  <c r="F29" i="2"/>
  <c r="F90" i="2"/>
  <c r="F102" i="2"/>
  <c r="F94" i="2"/>
  <c r="F143" i="2"/>
  <c r="F135" i="2"/>
  <c r="F127" i="2"/>
  <c r="F119" i="2"/>
  <c r="F111" i="2"/>
  <c r="F152" i="2"/>
  <c r="F160" i="2"/>
  <c r="F169" i="2"/>
  <c r="F177" i="2"/>
  <c r="F185" i="2"/>
  <c r="F193" i="2"/>
  <c r="F201" i="2"/>
  <c r="F209" i="2"/>
  <c r="F220" i="2"/>
  <c r="F212" i="2"/>
  <c r="F244" i="2"/>
  <c r="F236" i="2"/>
  <c r="F228" i="2"/>
  <c r="F249" i="2"/>
  <c r="F257" i="2"/>
  <c r="F265" i="2"/>
  <c r="F273" i="2"/>
  <c r="F281" i="2"/>
  <c r="F289" i="2"/>
  <c r="F297" i="2"/>
  <c r="F305" i="2"/>
  <c r="F312" i="2"/>
  <c r="F318" i="2"/>
  <c r="F329" i="2"/>
  <c r="F345" i="2"/>
  <c r="F337" i="2"/>
  <c r="F358" i="2"/>
  <c r="F350" i="2"/>
  <c r="F369" i="2"/>
  <c r="F377" i="2"/>
  <c r="F385" i="2"/>
  <c r="F393" i="2"/>
  <c r="F401" i="2"/>
  <c r="F409" i="2"/>
  <c r="F417" i="2"/>
  <c r="F425" i="2"/>
  <c r="F433" i="2"/>
  <c r="F441" i="2"/>
  <c r="F449" i="2"/>
  <c r="F457" i="2"/>
  <c r="F465" i="2"/>
  <c r="F473" i="2"/>
  <c r="F481" i="2"/>
  <c r="F489" i="2"/>
  <c r="B485" i="2"/>
  <c r="B477" i="2"/>
  <c r="B469" i="2"/>
  <c r="B461" i="2"/>
  <c r="B453" i="2"/>
  <c r="B445" i="2"/>
  <c r="B437" i="2"/>
  <c r="B429" i="2"/>
  <c r="B421" i="2"/>
  <c r="B413" i="2"/>
  <c r="B405" i="2"/>
  <c r="B397" i="2"/>
  <c r="B389" i="2"/>
  <c r="B381" i="2"/>
  <c r="B373" i="2"/>
  <c r="B365" i="2"/>
  <c r="B361" i="2"/>
  <c r="B353" i="2"/>
  <c r="B345" i="2"/>
  <c r="B337" i="2"/>
  <c r="B329" i="2"/>
  <c r="B314" i="2"/>
  <c r="B309" i="2"/>
  <c r="B301" i="2"/>
  <c r="B293" i="2"/>
  <c r="B285" i="2"/>
  <c r="B277" i="2"/>
  <c r="B269" i="2"/>
  <c r="B261" i="2"/>
  <c r="B253" i="2"/>
  <c r="B245" i="2"/>
  <c r="B237" i="2"/>
  <c r="B229" i="2"/>
  <c r="B221" i="2"/>
  <c r="B213" i="2"/>
  <c r="B210" i="2"/>
  <c r="B203" i="2"/>
  <c r="B195" i="2"/>
  <c r="B187" i="2"/>
  <c r="B179" i="2"/>
  <c r="B171" i="2"/>
  <c r="B162" i="2"/>
  <c r="B154" i="2"/>
  <c r="B148" i="2"/>
  <c r="B140" i="2"/>
  <c r="B132" i="2"/>
  <c r="B124" i="2"/>
  <c r="B116" i="2"/>
  <c r="B108" i="2"/>
  <c r="B100" i="2"/>
  <c r="B92" i="2"/>
  <c r="B82" i="2"/>
  <c r="B74" i="2"/>
  <c r="B66" i="2"/>
  <c r="B58" i="2"/>
  <c r="B50" i="2"/>
  <c r="B42" i="2"/>
  <c r="B34" i="2"/>
  <c r="B24" i="2"/>
  <c r="B21" i="2"/>
  <c r="B20" i="2"/>
  <c r="B16" i="2"/>
  <c r="B4" i="2"/>
  <c r="B491" i="2"/>
  <c r="D493" i="2"/>
  <c r="E495" i="2"/>
  <c r="B494" i="2"/>
  <c r="F496" i="2"/>
  <c r="B526" i="2"/>
  <c r="B524" i="2"/>
  <c r="B522" i="2"/>
  <c r="B520" i="2"/>
  <c r="B518" i="2"/>
  <c r="B516" i="2"/>
  <c r="B514" i="2"/>
  <c r="B512" i="2"/>
  <c r="B510" i="2"/>
  <c r="B508" i="2"/>
  <c r="B506" i="2"/>
  <c r="B504" i="2"/>
  <c r="B502" i="2"/>
  <c r="B500" i="2"/>
  <c r="B498" i="2"/>
  <c r="B556" i="2"/>
  <c r="B554" i="2"/>
  <c r="B552" i="2"/>
  <c r="B550" i="2"/>
  <c r="B548" i="2"/>
  <c r="B546" i="2"/>
  <c r="B544" i="2"/>
  <c r="B542" i="2"/>
  <c r="B540" i="2"/>
  <c r="B538" i="2"/>
  <c r="B536" i="2"/>
  <c r="B534" i="2"/>
  <c r="B532" i="2"/>
  <c r="B530" i="2"/>
  <c r="B528" i="2"/>
  <c r="F550" i="2"/>
  <c r="F542" i="2"/>
  <c r="F534" i="2"/>
  <c r="F526" i="2"/>
  <c r="F518" i="2"/>
  <c r="F510" i="2"/>
  <c r="F502" i="2"/>
  <c r="F559" i="2"/>
  <c r="C558" i="2"/>
  <c r="E560" i="2"/>
  <c r="E563" i="2"/>
  <c r="B618" i="2"/>
  <c r="D616" i="2"/>
  <c r="F612" i="2"/>
  <c r="C603" i="2"/>
  <c r="E600" i="2"/>
  <c r="B599" i="2"/>
  <c r="D597" i="2"/>
  <c r="F595" i="2"/>
  <c r="C594" i="2"/>
  <c r="E592" i="2"/>
  <c r="B591" i="2"/>
  <c r="F583" i="2"/>
  <c r="F575" i="2"/>
  <c r="F567" i="2"/>
  <c r="B565" i="2"/>
  <c r="B567" i="2"/>
  <c r="B569" i="2"/>
  <c r="B571" i="2"/>
  <c r="B573" i="2"/>
  <c r="B575" i="2"/>
  <c r="B577" i="2"/>
  <c r="B579" i="2"/>
  <c r="B581" i="2"/>
  <c r="B583" i="2"/>
  <c r="B585" i="2"/>
  <c r="B587" i="2"/>
  <c r="B589" i="2"/>
  <c r="F615" i="2"/>
  <c r="C613" i="2"/>
  <c r="E610" i="2"/>
  <c r="B609" i="2"/>
  <c r="D607" i="2"/>
  <c r="F605" i="2"/>
  <c r="C604" i="2"/>
  <c r="E466" i="2"/>
  <c r="C464" i="2"/>
  <c r="D461" i="2"/>
  <c r="E458" i="2"/>
  <c r="C456" i="2"/>
  <c r="D453" i="2"/>
  <c r="E450" i="2"/>
  <c r="C448" i="2"/>
  <c r="D445" i="2"/>
  <c r="E442" i="2"/>
  <c r="C440" i="2"/>
  <c r="D437" i="2"/>
  <c r="E434" i="2"/>
  <c r="C432" i="2"/>
  <c r="D429" i="2"/>
  <c r="E426" i="2"/>
  <c r="C424" i="2"/>
  <c r="D421" i="2"/>
  <c r="E418" i="2"/>
  <c r="C416" i="2"/>
  <c r="D413" i="2"/>
  <c r="E410" i="2"/>
  <c r="C408" i="2"/>
  <c r="D405" i="2"/>
  <c r="E402" i="2"/>
  <c r="C400" i="2"/>
  <c r="D397" i="2"/>
  <c r="E394" i="2"/>
  <c r="C392" i="2"/>
  <c r="D389" i="2"/>
  <c r="E386" i="2"/>
  <c r="C384" i="2"/>
  <c r="D381" i="2"/>
  <c r="E378" i="2"/>
  <c r="C376" i="2"/>
  <c r="D373" i="2"/>
  <c r="E370" i="2"/>
  <c r="C368" i="2"/>
  <c r="D365" i="2"/>
  <c r="E362" i="2"/>
  <c r="D361" i="2"/>
  <c r="E358" i="2"/>
  <c r="C356" i="2"/>
  <c r="D353" i="2"/>
  <c r="E350" i="2"/>
  <c r="C348" i="2"/>
  <c r="D345" i="2"/>
  <c r="E342" i="2"/>
  <c r="C340" i="2"/>
  <c r="D337" i="2"/>
  <c r="E334" i="2"/>
  <c r="C332" i="2"/>
  <c r="D329" i="2"/>
  <c r="E326" i="2"/>
  <c r="C324" i="2"/>
  <c r="E321" i="2"/>
  <c r="C319" i="2"/>
  <c r="D314" i="2"/>
  <c r="D309" i="2"/>
  <c r="E306" i="2"/>
  <c r="C304" i="2"/>
  <c r="D301" i="2"/>
  <c r="E298" i="2"/>
  <c r="C296" i="2"/>
  <c r="D293" i="2"/>
  <c r="E290" i="2"/>
  <c r="C288" i="2"/>
  <c r="D285" i="2"/>
  <c r="E282" i="2"/>
  <c r="C280" i="2"/>
  <c r="D277" i="2"/>
  <c r="E274" i="2"/>
  <c r="C272" i="2"/>
  <c r="D269" i="2"/>
  <c r="E266" i="2"/>
  <c r="C264" i="2"/>
  <c r="D261" i="2"/>
  <c r="E258" i="2"/>
  <c r="C256" i="2"/>
  <c r="D253" i="2"/>
  <c r="E250" i="2"/>
  <c r="C248" i="2"/>
  <c r="D245" i="2"/>
  <c r="E242" i="2"/>
  <c r="C240" i="2"/>
  <c r="D237" i="2"/>
  <c r="E234" i="2"/>
  <c r="C232" i="2"/>
  <c r="D229" i="2"/>
  <c r="E226" i="2"/>
  <c r="C224" i="2"/>
  <c r="D221" i="2"/>
  <c r="E218" i="2"/>
  <c r="C216" i="2"/>
  <c r="D213" i="2"/>
  <c r="D210" i="2"/>
  <c r="E208" i="2"/>
  <c r="C206" i="2"/>
  <c r="D203" i="2"/>
  <c r="E200" i="2"/>
  <c r="C198" i="2"/>
  <c r="D195" i="2"/>
  <c r="E192" i="2"/>
  <c r="C190" i="2"/>
  <c r="D187" i="2"/>
  <c r="E184" i="2"/>
  <c r="C182" i="2"/>
  <c r="D179" i="2"/>
  <c r="E176" i="2"/>
  <c r="C174" i="2"/>
  <c r="D171" i="2"/>
  <c r="E168" i="2"/>
  <c r="C166" i="2"/>
  <c r="C165" i="2"/>
  <c r="D162" i="2"/>
  <c r="E159" i="2"/>
  <c r="C157" i="2"/>
  <c r="D154" i="2"/>
  <c r="E151" i="2"/>
  <c r="C149" i="2"/>
  <c r="D148" i="2"/>
  <c r="E145" i="2"/>
  <c r="C143" i="2"/>
  <c r="D140" i="2"/>
  <c r="E137" i="2"/>
  <c r="C135" i="2"/>
  <c r="D132" i="2"/>
  <c r="E129" i="2"/>
  <c r="C127" i="2"/>
  <c r="D124" i="2"/>
  <c r="E121" i="2"/>
  <c r="C119" i="2"/>
  <c r="D116" i="2"/>
  <c r="E113" i="2"/>
  <c r="C111" i="2"/>
  <c r="D108" i="2"/>
  <c r="E105" i="2"/>
  <c r="C103" i="2"/>
  <c r="D100" i="2"/>
  <c r="E97" i="2"/>
  <c r="C95" i="2"/>
  <c r="D92" i="2"/>
  <c r="E89" i="2"/>
  <c r="D87" i="2"/>
  <c r="E84" i="2"/>
  <c r="C82" i="2"/>
  <c r="D79" i="2"/>
  <c r="E76" i="2"/>
  <c r="C74" i="2"/>
  <c r="D71" i="2"/>
  <c r="E68" i="2"/>
  <c r="C66" i="2"/>
  <c r="D63" i="2"/>
  <c r="E60" i="2"/>
  <c r="C58" i="2"/>
  <c r="D55" i="2"/>
  <c r="E52" i="2"/>
  <c r="C50" i="2"/>
  <c r="D47" i="2"/>
  <c r="E44" i="2"/>
  <c r="C42" i="2"/>
  <c r="D39" i="2"/>
  <c r="E36" i="2"/>
  <c r="C34" i="2"/>
  <c r="D31" i="2"/>
  <c r="E28" i="2"/>
  <c r="E26" i="2"/>
  <c r="C24" i="2"/>
  <c r="C21" i="2"/>
  <c r="C20" i="2"/>
  <c r="C16" i="2"/>
  <c r="D11" i="2"/>
  <c r="D10" i="2"/>
  <c r="E6" i="2"/>
  <c r="C4" i="2"/>
  <c r="C493" i="2"/>
  <c r="D495" i="2"/>
  <c r="E496" i="2"/>
  <c r="E527" i="2"/>
  <c r="E525" i="2"/>
  <c r="E523" i="2"/>
  <c r="E521" i="2"/>
  <c r="E519" i="2"/>
  <c r="E517" i="2"/>
  <c r="E515" i="2"/>
  <c r="E513" i="2"/>
  <c r="E511" i="2"/>
  <c r="E509" i="2"/>
  <c r="E507" i="2"/>
  <c r="E505" i="2"/>
  <c r="E503" i="2"/>
  <c r="E501" i="2"/>
  <c r="E499" i="2"/>
  <c r="E557" i="2"/>
  <c r="E555" i="2"/>
  <c r="E553" i="2"/>
  <c r="E551" i="2"/>
  <c r="E549" i="2"/>
  <c r="E547" i="2"/>
  <c r="E545" i="2"/>
  <c r="E543" i="2"/>
  <c r="E541" i="2"/>
  <c r="E539" i="2"/>
  <c r="E537" i="2"/>
  <c r="E535" i="2"/>
  <c r="E533" i="2"/>
  <c r="E531" i="2"/>
  <c r="E529" i="2"/>
  <c r="F557" i="2"/>
  <c r="F549" i="2"/>
  <c r="F541" i="2"/>
  <c r="F533" i="2"/>
  <c r="F525" i="2"/>
  <c r="F517" i="2"/>
  <c r="F509" i="2"/>
  <c r="F501" i="2"/>
  <c r="E559" i="2"/>
  <c r="B558" i="2"/>
  <c r="D560" i="2"/>
  <c r="D563" i="2"/>
  <c r="F617" i="2"/>
  <c r="C616" i="2"/>
  <c r="E612" i="2"/>
  <c r="B603" i="2"/>
  <c r="D600" i="2"/>
  <c r="F598" i="2"/>
  <c r="C597" i="2"/>
  <c r="E595" i="2"/>
  <c r="B594" i="2"/>
  <c r="D592" i="2"/>
  <c r="F590" i="2"/>
  <c r="F582" i="2"/>
  <c r="F574" i="2"/>
  <c r="F566" i="2"/>
  <c r="C565" i="2"/>
  <c r="C567" i="2"/>
  <c r="C569" i="2"/>
  <c r="C571" i="2"/>
  <c r="C573" i="2"/>
  <c r="C575" i="2"/>
  <c r="C577" i="2"/>
  <c r="C579" i="2"/>
  <c r="C581" i="2"/>
  <c r="C583" i="2"/>
  <c r="C585" i="2"/>
  <c r="C587" i="2"/>
  <c r="C589" i="2"/>
  <c r="E615" i="2"/>
  <c r="B613" i="2"/>
  <c r="D610" i="2"/>
  <c r="F608" i="2"/>
  <c r="C607" i="2"/>
  <c r="E605" i="2"/>
  <c r="B604" i="2"/>
  <c r="E271" i="2"/>
  <c r="C269" i="2"/>
  <c r="D266" i="2"/>
  <c r="E263" i="2"/>
  <c r="C261" i="2"/>
  <c r="D258" i="2"/>
  <c r="E255" i="2"/>
  <c r="C253" i="2"/>
  <c r="D250" i="2"/>
  <c r="E247" i="2"/>
  <c r="C245" i="2"/>
  <c r="D242" i="2"/>
  <c r="E239" i="2"/>
  <c r="C237" i="2"/>
  <c r="D234" i="2"/>
  <c r="E231" i="2"/>
  <c r="C229" i="2"/>
  <c r="D226" i="2"/>
  <c r="E223" i="2"/>
  <c r="C221" i="2"/>
  <c r="D218" i="2"/>
  <c r="E215" i="2"/>
  <c r="C213" i="2"/>
  <c r="C210" i="2"/>
  <c r="D208" i="2"/>
  <c r="E205" i="2"/>
  <c r="C203" i="2"/>
  <c r="D200" i="2"/>
  <c r="E197" i="2"/>
  <c r="C195" i="2"/>
  <c r="D192" i="2"/>
  <c r="E189" i="2"/>
  <c r="C187" i="2"/>
  <c r="D184" i="2"/>
  <c r="E181" i="2"/>
  <c r="C179" i="2"/>
  <c r="D176" i="2"/>
  <c r="E173" i="2"/>
  <c r="C171" i="2"/>
  <c r="D168" i="2"/>
  <c r="E164" i="2"/>
  <c r="C162" i="2"/>
  <c r="D159" i="2"/>
  <c r="E156" i="2"/>
  <c r="C154" i="2"/>
  <c r="D151" i="2"/>
  <c r="C148" i="2"/>
  <c r="D145" i="2"/>
  <c r="E142" i="2"/>
  <c r="C140" i="2"/>
  <c r="D137" i="2"/>
  <c r="E134" i="2"/>
  <c r="C132" i="2"/>
  <c r="D129" i="2"/>
  <c r="E126" i="2"/>
  <c r="C124" i="2"/>
  <c r="D121" i="2"/>
  <c r="E118" i="2"/>
  <c r="C116" i="2"/>
  <c r="D113" i="2"/>
  <c r="E110" i="2"/>
  <c r="C108" i="2"/>
  <c r="D105" i="2"/>
  <c r="E102" i="2"/>
  <c r="C100" i="2"/>
  <c r="D97" i="2"/>
  <c r="E94" i="2"/>
  <c r="C92" i="2"/>
  <c r="D89" i="2"/>
  <c r="C87" i="2"/>
  <c r="D84" i="2"/>
  <c r="E81" i="2"/>
  <c r="C79" i="2"/>
  <c r="D76" i="2"/>
  <c r="E73" i="2"/>
  <c r="C71" i="2"/>
  <c r="D68" i="2"/>
  <c r="E65" i="2"/>
  <c r="C63" i="2"/>
  <c r="D60" i="2"/>
  <c r="E57" i="2"/>
  <c r="C55" i="2"/>
  <c r="D52" i="2"/>
  <c r="E49" i="2"/>
  <c r="C47" i="2"/>
  <c r="D44" i="2"/>
  <c r="E41" i="2"/>
  <c r="C39" i="2"/>
  <c r="D36" i="2"/>
  <c r="E33" i="2"/>
  <c r="C31" i="2"/>
  <c r="D28" i="2"/>
  <c r="D26" i="2"/>
  <c r="E23" i="2"/>
  <c r="E19" i="2"/>
  <c r="E18" i="2"/>
  <c r="E15" i="2"/>
  <c r="E14" i="2"/>
  <c r="C11" i="2"/>
  <c r="C10" i="2"/>
  <c r="D6" i="2"/>
  <c r="E3" i="2"/>
  <c r="B3" i="2"/>
  <c r="E490" i="2"/>
  <c r="B493" i="2"/>
  <c r="C495" i="2"/>
  <c r="D496" i="2"/>
  <c r="D527" i="2"/>
  <c r="D525" i="2"/>
  <c r="D523" i="2"/>
  <c r="D521" i="2"/>
  <c r="D519" i="2"/>
  <c r="D517" i="2"/>
  <c r="D515" i="2"/>
  <c r="D513" i="2"/>
  <c r="D511" i="2"/>
  <c r="D509" i="2"/>
  <c r="D507" i="2"/>
  <c r="D505" i="2"/>
  <c r="D503" i="2"/>
  <c r="D501" i="2"/>
  <c r="D499" i="2"/>
  <c r="D557" i="2"/>
  <c r="D555" i="2"/>
  <c r="D553" i="2"/>
  <c r="D551" i="2"/>
  <c r="D549" i="2"/>
  <c r="D547" i="2"/>
  <c r="D545" i="2"/>
  <c r="D543" i="2"/>
  <c r="D541" i="2"/>
  <c r="D539" i="2"/>
  <c r="D537" i="2"/>
  <c r="D535" i="2"/>
  <c r="D533" i="2"/>
  <c r="D531" i="2"/>
  <c r="D529" i="2"/>
  <c r="F556" i="2"/>
  <c r="F548" i="2"/>
  <c r="F540" i="2"/>
  <c r="F532" i="2"/>
  <c r="F524" i="2"/>
  <c r="F516" i="2"/>
  <c r="F508" i="2"/>
  <c r="F500" i="2"/>
  <c r="D559" i="2"/>
  <c r="F561" i="2"/>
  <c r="C560" i="2"/>
  <c r="F562" i="2"/>
  <c r="C563" i="2"/>
  <c r="E617" i="2"/>
  <c r="B616" i="2"/>
  <c r="D612" i="2"/>
  <c r="F601" i="2"/>
  <c r="C600" i="2"/>
  <c r="E598" i="2"/>
  <c r="B597" i="2"/>
  <c r="D595" i="2"/>
  <c r="F593" i="2"/>
  <c r="C592" i="2"/>
  <c r="F589" i="2"/>
  <c r="F581" i="2"/>
  <c r="F573" i="2"/>
  <c r="F565" i="2"/>
  <c r="D565" i="2"/>
  <c r="D567" i="2"/>
  <c r="D569" i="2"/>
  <c r="D571" i="2"/>
  <c r="D573" i="2"/>
  <c r="D575" i="2"/>
  <c r="D577" i="2"/>
  <c r="D579" i="2"/>
  <c r="D581" i="2"/>
  <c r="D583" i="2"/>
  <c r="D585" i="2"/>
  <c r="D587" i="2"/>
  <c r="D589" i="2"/>
  <c r="D615" i="2"/>
  <c r="F611" i="2"/>
  <c r="C610" i="2"/>
  <c r="E608" i="2"/>
  <c r="B607" i="2"/>
  <c r="D605" i="2"/>
  <c r="F602" i="2"/>
  <c r="D487" i="2"/>
  <c r="E484" i="2"/>
  <c r="C482" i="2"/>
  <c r="D479" i="2"/>
  <c r="E476" i="2"/>
  <c r="C474" i="2"/>
  <c r="D471" i="2"/>
  <c r="E468" i="2"/>
  <c r="C466" i="2"/>
  <c r="D463" i="2"/>
  <c r="E460" i="2"/>
  <c r="C458" i="2"/>
  <c r="D455" i="2"/>
  <c r="E452" i="2"/>
  <c r="C450" i="2"/>
  <c r="D447" i="2"/>
  <c r="E444" i="2"/>
  <c r="C442" i="2"/>
  <c r="D439" i="2"/>
  <c r="E436" i="2"/>
  <c r="C434" i="2"/>
  <c r="D431" i="2"/>
  <c r="E428" i="2"/>
  <c r="C426" i="2"/>
  <c r="D423" i="2"/>
  <c r="E420" i="2"/>
  <c r="C418" i="2"/>
  <c r="D415" i="2"/>
  <c r="E412" i="2"/>
  <c r="C410" i="2"/>
  <c r="D407" i="2"/>
  <c r="E404" i="2"/>
  <c r="C402" i="2"/>
  <c r="D399" i="2"/>
  <c r="E396" i="2"/>
  <c r="C394" i="2"/>
  <c r="D391" i="2"/>
  <c r="E388" i="2"/>
  <c r="C386" i="2"/>
  <c r="D383" i="2"/>
  <c r="E380" i="2"/>
  <c r="C378" i="2"/>
  <c r="D375" i="2"/>
  <c r="E372" i="2"/>
  <c r="C370" i="2"/>
  <c r="D367" i="2"/>
  <c r="E364" i="2"/>
  <c r="D363" i="2"/>
  <c r="C362" i="2"/>
  <c r="E360" i="2"/>
  <c r="C358" i="2"/>
  <c r="D355" i="2"/>
  <c r="E352" i="2"/>
  <c r="C350" i="2"/>
  <c r="D347" i="2"/>
  <c r="E344" i="2"/>
  <c r="C342" i="2"/>
  <c r="D339" i="2"/>
  <c r="E336" i="2"/>
  <c r="C334" i="2"/>
  <c r="D331" i="2"/>
  <c r="E328" i="2"/>
  <c r="C326" i="2"/>
  <c r="D323" i="2"/>
  <c r="C321" i="2"/>
  <c r="D318" i="2"/>
  <c r="D316" i="2"/>
  <c r="E313" i="2"/>
  <c r="D311" i="2"/>
  <c r="E308" i="2"/>
  <c r="C306" i="2"/>
  <c r="D303" i="2"/>
  <c r="E300" i="2"/>
  <c r="C298" i="2"/>
  <c r="D295" i="2"/>
  <c r="E292" i="2"/>
  <c r="C290" i="2"/>
  <c r="D287" i="2"/>
  <c r="E284" i="2"/>
  <c r="C282" i="2"/>
  <c r="D279" i="2"/>
  <c r="E276" i="2"/>
  <c r="C274" i="2"/>
  <c r="D271" i="2"/>
  <c r="E268" i="2"/>
  <c r="C266" i="2"/>
  <c r="D263" i="2"/>
  <c r="E260" i="2"/>
  <c r="C258" i="2"/>
  <c r="D255" i="2"/>
  <c r="E252" i="2"/>
  <c r="C250" i="2"/>
  <c r="D247" i="2"/>
  <c r="E244" i="2"/>
  <c r="C242" i="2"/>
  <c r="D239" i="2"/>
  <c r="E236" i="2"/>
  <c r="C234" i="2"/>
  <c r="D231" i="2"/>
  <c r="E228" i="2"/>
  <c r="C226" i="2"/>
  <c r="D223" i="2"/>
  <c r="E220" i="2"/>
  <c r="C218" i="2"/>
  <c r="D215" i="2"/>
  <c r="E212" i="2"/>
  <c r="C208" i="2"/>
  <c r="D205" i="2"/>
  <c r="E202" i="2"/>
  <c r="C200" i="2"/>
  <c r="D197" i="2"/>
  <c r="E194" i="2"/>
  <c r="C192" i="2"/>
  <c r="D189" i="2"/>
  <c r="E186" i="2"/>
  <c r="C184" i="2"/>
  <c r="D181" i="2"/>
  <c r="E178" i="2"/>
  <c r="C176" i="2"/>
  <c r="D173" i="2"/>
  <c r="E170" i="2"/>
  <c r="C168" i="2"/>
  <c r="D164" i="2"/>
  <c r="E161" i="2"/>
  <c r="C159" i="2"/>
  <c r="D156" i="2"/>
  <c r="E153" i="2"/>
  <c r="C151" i="2"/>
  <c r="E147" i="2"/>
  <c r="C145" i="2"/>
  <c r="D142" i="2"/>
  <c r="E139" i="2"/>
  <c r="C137" i="2"/>
  <c r="D134" i="2"/>
  <c r="E131" i="2"/>
  <c r="C129" i="2"/>
  <c r="D126" i="2"/>
  <c r="E123" i="2"/>
  <c r="C121" i="2"/>
  <c r="D118" i="2"/>
  <c r="E115" i="2"/>
  <c r="C113" i="2"/>
  <c r="D110" i="2"/>
  <c r="E107" i="2"/>
  <c r="C105" i="2"/>
  <c r="D102" i="2"/>
  <c r="E99" i="2"/>
  <c r="C97" i="2"/>
  <c r="D94" i="2"/>
  <c r="E91" i="2"/>
  <c r="C89" i="2"/>
  <c r="E86" i="2"/>
  <c r="C84" i="2"/>
  <c r="D81" i="2"/>
  <c r="E78" i="2"/>
  <c r="C76" i="2"/>
  <c r="D73" i="2"/>
  <c r="E70" i="2"/>
  <c r="C68" i="2"/>
  <c r="D65" i="2"/>
  <c r="E62" i="2"/>
  <c r="C60" i="2"/>
  <c r="D57" i="2"/>
  <c r="E54" i="2"/>
  <c r="C52" i="2"/>
  <c r="D49" i="2"/>
  <c r="E46" i="2"/>
  <c r="C44" i="2"/>
  <c r="D41" i="2"/>
  <c r="E38" i="2"/>
  <c r="C36" i="2"/>
  <c r="D33" i="2"/>
  <c r="E30" i="2"/>
  <c r="C28" i="2"/>
  <c r="C26" i="2"/>
  <c r="D23" i="2"/>
  <c r="D19" i="2"/>
  <c r="D18" i="2"/>
  <c r="D15" i="2"/>
  <c r="D14" i="2"/>
  <c r="E9" i="2"/>
  <c r="E8" i="2"/>
  <c r="C6" i="2"/>
  <c r="D3" i="2"/>
  <c r="D490" i="2"/>
  <c r="F492" i="2"/>
  <c r="B495" i="2"/>
  <c r="F497" i="2"/>
  <c r="C496" i="2"/>
  <c r="C527" i="2"/>
  <c r="C525" i="2"/>
  <c r="C523" i="2"/>
  <c r="C521" i="2"/>
  <c r="C519" i="2"/>
  <c r="C517" i="2"/>
  <c r="C515" i="2"/>
  <c r="C513" i="2"/>
  <c r="C511" i="2"/>
  <c r="C509" i="2"/>
  <c r="C507" i="2"/>
  <c r="C505" i="2"/>
  <c r="C503" i="2"/>
  <c r="C501" i="2"/>
  <c r="C499" i="2"/>
  <c r="C557" i="2"/>
  <c r="C555" i="2"/>
  <c r="C553" i="2"/>
  <c r="C551" i="2"/>
  <c r="C549" i="2"/>
  <c r="C547" i="2"/>
  <c r="C545" i="2"/>
  <c r="C543" i="2"/>
  <c r="C541" i="2"/>
  <c r="C539" i="2"/>
  <c r="C537" i="2"/>
  <c r="C535" i="2"/>
  <c r="C533" i="2"/>
  <c r="C531" i="2"/>
  <c r="C529" i="2"/>
  <c r="F555" i="2"/>
  <c r="F547" i="2"/>
  <c r="F539" i="2"/>
  <c r="F531" i="2"/>
  <c r="F523" i="2"/>
  <c r="F515" i="2"/>
  <c r="F507" i="2"/>
  <c r="F499" i="2"/>
  <c r="C559" i="2"/>
  <c r="E561" i="2"/>
  <c r="B560" i="2"/>
  <c r="E562" i="2"/>
  <c r="B563" i="2"/>
  <c r="D617" i="2"/>
  <c r="F614" i="2"/>
  <c r="C612" i="2"/>
  <c r="E601" i="2"/>
  <c r="B600" i="2"/>
  <c r="D598" i="2"/>
  <c r="F596" i="2"/>
  <c r="C595" i="2"/>
  <c r="E593" i="2"/>
  <c r="B592" i="2"/>
  <c r="F588" i="2"/>
  <c r="F580" i="2"/>
  <c r="F572" i="2"/>
  <c r="F564" i="2"/>
  <c r="E565" i="2"/>
  <c r="E567" i="2"/>
  <c r="E569" i="2"/>
  <c r="E571" i="2"/>
  <c r="E573" i="2"/>
  <c r="E575" i="2"/>
  <c r="E577" i="2"/>
  <c r="E579" i="2"/>
  <c r="E581" i="2"/>
  <c r="E583" i="2"/>
  <c r="E585" i="2"/>
  <c r="E587" i="2"/>
  <c r="E589" i="2"/>
  <c r="C615" i="2"/>
  <c r="E611" i="2"/>
  <c r="B610" i="2"/>
  <c r="D608" i="2"/>
  <c r="F606" i="2"/>
  <c r="C605" i="2"/>
  <c r="E602" i="2"/>
  <c r="C363" i="2"/>
  <c r="D360" i="2"/>
  <c r="E357" i="2"/>
  <c r="C355" i="2"/>
  <c r="D352" i="2"/>
  <c r="E349" i="2"/>
  <c r="C347" i="2"/>
  <c r="D344" i="2"/>
  <c r="E341" i="2"/>
  <c r="C339" i="2"/>
  <c r="D336" i="2"/>
  <c r="E333" i="2"/>
  <c r="C331" i="2"/>
  <c r="D328" i="2"/>
  <c r="E325" i="2"/>
  <c r="C323" i="2"/>
  <c r="E320" i="2"/>
  <c r="C318" i="2"/>
  <c r="C316" i="2"/>
  <c r="D313" i="2"/>
  <c r="C311" i="2"/>
  <c r="D308" i="2"/>
  <c r="E305" i="2"/>
  <c r="C303" i="2"/>
  <c r="D300" i="2"/>
  <c r="E297" i="2"/>
  <c r="C295" i="2"/>
  <c r="D292" i="2"/>
  <c r="E289" i="2"/>
  <c r="C287" i="2"/>
  <c r="D284" i="2"/>
  <c r="E281" i="2"/>
  <c r="C279" i="2"/>
  <c r="D276" i="2"/>
  <c r="E273" i="2"/>
  <c r="C271" i="2"/>
  <c r="D268" i="2"/>
  <c r="E265" i="2"/>
  <c r="C263" i="2"/>
  <c r="D260" i="2"/>
  <c r="E257" i="2"/>
  <c r="C255" i="2"/>
  <c r="D252" i="2"/>
  <c r="E249" i="2"/>
  <c r="C247" i="2"/>
  <c r="D244" i="2"/>
  <c r="E241" i="2"/>
  <c r="C239" i="2"/>
  <c r="D236" i="2"/>
  <c r="E233" i="2"/>
  <c r="C231" i="2"/>
  <c r="D228" i="2"/>
  <c r="E225" i="2"/>
  <c r="C223" i="2"/>
  <c r="D220" i="2"/>
  <c r="E217" i="2"/>
  <c r="C215" i="2"/>
  <c r="D212" i="2"/>
  <c r="E207" i="2"/>
  <c r="C205" i="2"/>
  <c r="D202" i="2"/>
  <c r="E199" i="2"/>
  <c r="C197" i="2"/>
  <c r="D194" i="2"/>
  <c r="E191" i="2"/>
  <c r="C189" i="2"/>
  <c r="D186" i="2"/>
  <c r="E183" i="2"/>
  <c r="C181" i="2"/>
  <c r="D178" i="2"/>
  <c r="E175" i="2"/>
  <c r="C173" i="2"/>
  <c r="D170" i="2"/>
  <c r="E167" i="2"/>
  <c r="C164" i="2"/>
  <c r="D161" i="2"/>
  <c r="E158" i="2"/>
  <c r="C156" i="2"/>
  <c r="D153" i="2"/>
  <c r="E150" i="2"/>
  <c r="D147" i="2"/>
  <c r="E144" i="2"/>
  <c r="C142" i="2"/>
  <c r="D139" i="2"/>
  <c r="E136" i="2"/>
  <c r="C134" i="2"/>
  <c r="D131" i="2"/>
  <c r="E128" i="2"/>
  <c r="C126" i="2"/>
  <c r="D123" i="2"/>
  <c r="E120" i="2"/>
  <c r="C118" i="2"/>
  <c r="D115" i="2"/>
  <c r="E112" i="2"/>
  <c r="C110" i="2"/>
  <c r="D107" i="2"/>
  <c r="E104" i="2"/>
  <c r="C102" i="2"/>
  <c r="D99" i="2"/>
  <c r="E96" i="2"/>
  <c r="C94" i="2"/>
  <c r="D91" i="2"/>
  <c r="D86" i="2"/>
  <c r="E83" i="2"/>
  <c r="C81" i="2"/>
  <c r="D78" i="2"/>
  <c r="E75" i="2"/>
  <c r="C73" i="2"/>
  <c r="D70" i="2"/>
  <c r="E67" i="2"/>
  <c r="C65" i="2"/>
  <c r="D62" i="2"/>
  <c r="E59" i="2"/>
  <c r="C57" i="2"/>
  <c r="D54" i="2"/>
  <c r="E51" i="2"/>
  <c r="C49" i="2"/>
  <c r="D46" i="2"/>
  <c r="E43" i="2"/>
  <c r="C41" i="2"/>
  <c r="D38" i="2"/>
  <c r="E35" i="2"/>
  <c r="C33" i="2"/>
  <c r="D30" i="2"/>
  <c r="E27" i="2"/>
  <c r="E25" i="2"/>
  <c r="C23" i="2"/>
  <c r="E22" i="2"/>
  <c r="C19" i="2"/>
  <c r="C18" i="2"/>
  <c r="C15" i="2"/>
  <c r="C14" i="2"/>
  <c r="D9" i="2"/>
  <c r="D8" i="2"/>
  <c r="E5" i="2"/>
  <c r="C3" i="2"/>
  <c r="F491" i="2"/>
  <c r="C490" i="2"/>
  <c r="E492" i="2"/>
  <c r="F494" i="2"/>
  <c r="E497" i="2"/>
  <c r="B496" i="2"/>
  <c r="B527" i="2"/>
  <c r="B525" i="2"/>
  <c r="B523" i="2"/>
  <c r="B521" i="2"/>
  <c r="B519" i="2"/>
  <c r="B517" i="2"/>
  <c r="B515" i="2"/>
  <c r="B513" i="2"/>
  <c r="B511" i="2"/>
  <c r="B509" i="2"/>
  <c r="B507" i="2"/>
  <c r="B505" i="2"/>
  <c r="B503" i="2"/>
  <c r="B501" i="2"/>
  <c r="B499" i="2"/>
  <c r="B557" i="2"/>
  <c r="B555" i="2"/>
  <c r="B553" i="2"/>
  <c r="B551" i="2"/>
  <c r="B549" i="2"/>
  <c r="B547" i="2"/>
  <c r="B545" i="2"/>
  <c r="B543" i="2"/>
  <c r="B541" i="2"/>
  <c r="B539" i="2"/>
  <c r="B537" i="2"/>
  <c r="B535" i="2"/>
  <c r="B533" i="2"/>
  <c r="B531" i="2"/>
  <c r="B529" i="2"/>
  <c r="F554" i="2"/>
  <c r="F546" i="2"/>
  <c r="F538" i="2"/>
  <c r="F530" i="2"/>
  <c r="F522" i="2"/>
  <c r="F514" i="2"/>
  <c r="F506" i="2"/>
  <c r="F498" i="2"/>
  <c r="B559" i="2"/>
  <c r="D561" i="2"/>
  <c r="D562" i="2"/>
  <c r="F618" i="2"/>
  <c r="C617" i="2"/>
  <c r="E614" i="2"/>
  <c r="B612" i="2"/>
  <c r="D601" i="2"/>
  <c r="F599" i="2"/>
  <c r="C598" i="2"/>
  <c r="E596" i="2"/>
  <c r="B595" i="2"/>
  <c r="D593" i="2"/>
  <c r="F591" i="2"/>
  <c r="F587" i="2"/>
  <c r="F579" i="2"/>
  <c r="F571" i="2"/>
  <c r="B564" i="2"/>
  <c r="B566" i="2"/>
  <c r="B568" i="2"/>
  <c r="B570" i="2"/>
  <c r="B572" i="2"/>
  <c r="B574" i="2"/>
  <c r="B576" i="2"/>
  <c r="B578" i="2"/>
  <c r="B580" i="2"/>
  <c r="B582" i="2"/>
  <c r="B584" i="2"/>
  <c r="B586" i="2"/>
  <c r="B588" i="2"/>
  <c r="B590" i="2"/>
  <c r="B615" i="2"/>
  <c r="D611" i="2"/>
  <c r="F609" i="2"/>
  <c r="C608" i="2"/>
  <c r="E606" i="2"/>
  <c r="B605" i="2"/>
  <c r="D602" i="2"/>
  <c r="C147" i="2"/>
  <c r="D144" i="2"/>
  <c r="E141" i="2"/>
  <c r="C139" i="2"/>
  <c r="D136" i="2"/>
  <c r="E133" i="2"/>
  <c r="C131" i="2"/>
  <c r="D128" i="2"/>
  <c r="E125" i="2"/>
  <c r="C123" i="2"/>
  <c r="D120" i="2"/>
  <c r="E117" i="2"/>
  <c r="C115" i="2"/>
  <c r="D112" i="2"/>
  <c r="E109" i="2"/>
  <c r="C107" i="2"/>
  <c r="D104" i="2"/>
  <c r="E101" i="2"/>
  <c r="C99" i="2"/>
  <c r="D96" i="2"/>
  <c r="E93" i="2"/>
  <c r="C91" i="2"/>
  <c r="E88" i="2"/>
  <c r="C86" i="2"/>
  <c r="D83" i="2"/>
  <c r="E80" i="2"/>
  <c r="C78" i="2"/>
  <c r="D75" i="2"/>
  <c r="E72" i="2"/>
  <c r="C70" i="2"/>
  <c r="D67" i="2"/>
  <c r="E64" i="2"/>
  <c r="C62" i="2"/>
  <c r="D59" i="2"/>
  <c r="E56" i="2"/>
  <c r="C54" i="2"/>
  <c r="D51" i="2"/>
  <c r="E48" i="2"/>
  <c r="C46" i="2"/>
  <c r="D43" i="2"/>
  <c r="E40" i="2"/>
  <c r="C38" i="2"/>
  <c r="D35" i="2"/>
  <c r="E32" i="2"/>
  <c r="C30" i="2"/>
  <c r="D27" i="2"/>
  <c r="D25" i="2"/>
  <c r="D22" i="2"/>
  <c r="E17" i="2"/>
  <c r="E13" i="2"/>
  <c r="E12" i="2"/>
  <c r="C9" i="2"/>
  <c r="C8" i="2"/>
  <c r="D5" i="2"/>
  <c r="E491" i="2"/>
  <c r="B490" i="2"/>
  <c r="D492" i="2"/>
  <c r="E494" i="2"/>
  <c r="D497" i="2"/>
  <c r="E526" i="2"/>
  <c r="E524" i="2"/>
  <c r="E522" i="2"/>
  <c r="E520" i="2"/>
  <c r="E518" i="2"/>
  <c r="E516" i="2"/>
  <c r="E514" i="2"/>
  <c r="E512" i="2"/>
  <c r="E510" i="2"/>
  <c r="E508" i="2"/>
  <c r="E506" i="2"/>
  <c r="E504" i="2"/>
  <c r="E502" i="2"/>
  <c r="E500" i="2"/>
  <c r="E498" i="2"/>
  <c r="E556" i="2"/>
  <c r="E554" i="2"/>
  <c r="E552" i="2"/>
  <c r="E550" i="2"/>
  <c r="E548" i="2"/>
  <c r="E546" i="2"/>
  <c r="E544" i="2"/>
  <c r="E542" i="2"/>
  <c r="E540" i="2"/>
  <c r="E538" i="2"/>
  <c r="E536" i="2"/>
  <c r="E534" i="2"/>
  <c r="E532" i="2"/>
  <c r="E530" i="2"/>
  <c r="E528" i="2"/>
  <c r="F553" i="2"/>
  <c r="F545" i="2"/>
  <c r="F537" i="2"/>
  <c r="F529" i="2"/>
  <c r="F521" i="2"/>
  <c r="F513" i="2"/>
  <c r="F505" i="2"/>
  <c r="F558" i="2"/>
  <c r="C561" i="2"/>
  <c r="C562" i="2"/>
  <c r="E618" i="2"/>
  <c r="B617" i="2"/>
  <c r="D614" i="2"/>
  <c r="F603" i="2"/>
  <c r="C601" i="2"/>
  <c r="E599" i="2"/>
  <c r="B598" i="2"/>
  <c r="D596" i="2"/>
  <c r="F594" i="2"/>
  <c r="C593" i="2"/>
  <c r="E591" i="2"/>
  <c r="F586" i="2"/>
  <c r="F578" i="2"/>
  <c r="F570" i="2"/>
  <c r="C564" i="2"/>
  <c r="C566" i="2"/>
  <c r="C568" i="2"/>
  <c r="C570" i="2"/>
  <c r="C572" i="2"/>
  <c r="C574" i="2"/>
  <c r="C576" i="2"/>
  <c r="C578" i="2"/>
  <c r="C580" i="2"/>
  <c r="C582" i="2"/>
  <c r="C584" i="2"/>
  <c r="C586" i="2"/>
  <c r="C588" i="2"/>
  <c r="C590" i="2"/>
  <c r="F613" i="2"/>
  <c r="C611" i="2"/>
  <c r="E609" i="2"/>
  <c r="B608" i="2"/>
  <c r="D606" i="2"/>
  <c r="F604" i="2"/>
  <c r="C602" i="2"/>
  <c r="E146" i="2"/>
  <c r="C144" i="2"/>
  <c r="D141" i="2"/>
  <c r="E138" i="2"/>
  <c r="C136" i="2"/>
  <c r="D133" i="2"/>
  <c r="E130" i="2"/>
  <c r="C128" i="2"/>
  <c r="D125" i="2"/>
  <c r="E122" i="2"/>
  <c r="C120" i="2"/>
  <c r="D117" i="2"/>
  <c r="E114" i="2"/>
  <c r="C112" i="2"/>
  <c r="D109" i="2"/>
  <c r="E106" i="2"/>
  <c r="C104" i="2"/>
  <c r="D101" i="2"/>
  <c r="E98" i="2"/>
  <c r="C96" i="2"/>
  <c r="D93" i="2"/>
  <c r="E90" i="2"/>
  <c r="D88" i="2"/>
  <c r="E85" i="2"/>
  <c r="C83" i="2"/>
  <c r="D80" i="2"/>
  <c r="E77" i="2"/>
  <c r="C75" i="2"/>
  <c r="D72" i="2"/>
  <c r="E69" i="2"/>
  <c r="C67" i="2"/>
  <c r="D64" i="2"/>
  <c r="E61" i="2"/>
  <c r="C59" i="2"/>
  <c r="D56" i="2"/>
  <c r="E53" i="2"/>
  <c r="C51" i="2"/>
  <c r="D48" i="2"/>
  <c r="E45" i="2"/>
  <c r="C43" i="2"/>
  <c r="D40" i="2"/>
  <c r="E37" i="2"/>
  <c r="C35" i="2"/>
  <c r="D32" i="2"/>
  <c r="E29" i="2"/>
  <c r="C27" i="2"/>
  <c r="C25" i="2"/>
  <c r="C22" i="2"/>
  <c r="D17" i="2"/>
  <c r="D13" i="2"/>
  <c r="D12" i="2"/>
  <c r="E7" i="2"/>
  <c r="C5" i="2"/>
  <c r="D491" i="2"/>
  <c r="F493" i="2"/>
  <c r="C492" i="2"/>
  <c r="D494" i="2"/>
  <c r="C497" i="2"/>
  <c r="D526" i="2"/>
  <c r="D524" i="2"/>
  <c r="D522" i="2"/>
  <c r="D520" i="2"/>
  <c r="D518" i="2"/>
  <c r="D516" i="2"/>
  <c r="D514" i="2"/>
  <c r="D512" i="2"/>
  <c r="D510" i="2"/>
  <c r="D508" i="2"/>
  <c r="D506" i="2"/>
  <c r="D504" i="2"/>
  <c r="D502" i="2"/>
  <c r="D500" i="2"/>
  <c r="D498" i="2"/>
  <c r="D556" i="2"/>
  <c r="D554" i="2"/>
  <c r="D552" i="2"/>
  <c r="D550" i="2"/>
  <c r="D548" i="2"/>
  <c r="D546" i="2"/>
  <c r="D544" i="2"/>
  <c r="D542" i="2"/>
  <c r="D540" i="2"/>
  <c r="D538" i="2"/>
  <c r="D536" i="2"/>
  <c r="D534" i="2"/>
  <c r="D532" i="2"/>
  <c r="D530" i="2"/>
  <c r="D528" i="2"/>
  <c r="F552" i="2"/>
  <c r="F544" i="2"/>
  <c r="F536" i="2"/>
  <c r="F528" i="2"/>
  <c r="F520" i="2"/>
  <c r="F512" i="2"/>
  <c r="F504" i="2"/>
  <c r="E558" i="2"/>
  <c r="B561" i="2"/>
  <c r="B562" i="2"/>
  <c r="D618" i="2"/>
  <c r="F616" i="2"/>
  <c r="C614" i="2"/>
  <c r="E603" i="2"/>
  <c r="B601" i="2"/>
  <c r="D599" i="2"/>
  <c r="F597" i="2"/>
  <c r="C596" i="2"/>
  <c r="E594" i="2"/>
  <c r="B593" i="2"/>
  <c r="D591" i="2"/>
  <c r="F585" i="2"/>
  <c r="F577" i="2"/>
  <c r="D564" i="2"/>
  <c r="D566" i="2"/>
  <c r="D568" i="2"/>
  <c r="D570" i="2"/>
  <c r="D572" i="2"/>
  <c r="D574" i="2"/>
  <c r="D576" i="2"/>
  <c r="D578" i="2"/>
  <c r="D580" i="2"/>
  <c r="D582" i="2"/>
  <c r="D584" i="2"/>
  <c r="D586" i="2"/>
  <c r="D588" i="2"/>
  <c r="D590" i="2"/>
  <c r="E613" i="2"/>
  <c r="B611" i="2"/>
  <c r="D609" i="2"/>
  <c r="F607" i="2"/>
  <c r="C606" i="2"/>
  <c r="E604" i="2"/>
  <c r="B602" i="2"/>
  <c r="E488" i="2"/>
  <c r="C486" i="2"/>
  <c r="D483" i="2"/>
  <c r="E480" i="2"/>
  <c r="C478" i="2"/>
  <c r="D475" i="2"/>
  <c r="E472" i="2"/>
  <c r="C470" i="2"/>
  <c r="D467" i="2"/>
  <c r="E464" i="2"/>
  <c r="C462" i="2"/>
  <c r="D459" i="2"/>
  <c r="E456" i="2"/>
  <c r="C454" i="2"/>
  <c r="D451" i="2"/>
  <c r="E448" i="2"/>
  <c r="C446" i="2"/>
  <c r="D443" i="2"/>
  <c r="E440" i="2"/>
  <c r="C438" i="2"/>
  <c r="D435" i="2"/>
  <c r="E432" i="2"/>
  <c r="C430" i="2"/>
  <c r="D427" i="2"/>
  <c r="E424" i="2"/>
  <c r="C422" i="2"/>
  <c r="D419" i="2"/>
  <c r="E416" i="2"/>
  <c r="C414" i="2"/>
  <c r="D411" i="2"/>
  <c r="E408" i="2"/>
  <c r="C406" i="2"/>
  <c r="D403" i="2"/>
  <c r="E400" i="2"/>
  <c r="C398" i="2"/>
  <c r="D395" i="2"/>
  <c r="E392" i="2"/>
  <c r="C390" i="2"/>
  <c r="D387" i="2"/>
  <c r="E384" i="2"/>
  <c r="C382" i="2"/>
  <c r="D379" i="2"/>
  <c r="E376" i="2"/>
  <c r="C374" i="2"/>
  <c r="D371" i="2"/>
  <c r="E368" i="2"/>
  <c r="C366" i="2"/>
  <c r="D359" i="2"/>
  <c r="E356" i="2"/>
  <c r="C354" i="2"/>
  <c r="D351" i="2"/>
  <c r="E348" i="2"/>
  <c r="C346" i="2"/>
  <c r="D343" i="2"/>
  <c r="E340" i="2"/>
  <c r="C338" i="2"/>
  <c r="D335" i="2"/>
  <c r="E332" i="2"/>
  <c r="C330" i="2"/>
  <c r="D327" i="2"/>
  <c r="E324" i="2"/>
  <c r="C322" i="2"/>
  <c r="E319" i="2"/>
  <c r="C317" i="2"/>
  <c r="C315" i="2"/>
  <c r="D312" i="2"/>
  <c r="C310" i="2"/>
  <c r="D307" i="2"/>
  <c r="E304" i="2"/>
  <c r="C302" i="2"/>
  <c r="D299" i="2"/>
  <c r="E296" i="2"/>
  <c r="C294" i="2"/>
  <c r="D291" i="2"/>
  <c r="E288" i="2"/>
  <c r="C286" i="2"/>
  <c r="D283" i="2"/>
  <c r="E280" i="2"/>
  <c r="C278" i="2"/>
  <c r="D275" i="2"/>
  <c r="E272" i="2"/>
  <c r="C270" i="2"/>
  <c r="D267" i="2"/>
  <c r="E264" i="2"/>
  <c r="C262" i="2"/>
  <c r="D259" i="2"/>
  <c r="E256" i="2"/>
  <c r="C254" i="2"/>
  <c r="D251" i="2"/>
  <c r="E248" i="2"/>
  <c r="C246" i="2"/>
  <c r="D243" i="2"/>
  <c r="E240" i="2"/>
  <c r="C238" i="2"/>
  <c r="D235" i="2"/>
  <c r="E232" i="2"/>
  <c r="C230" i="2"/>
  <c r="D227" i="2"/>
  <c r="E224" i="2"/>
  <c r="C222" i="2"/>
  <c r="D219" i="2"/>
  <c r="E216" i="2"/>
  <c r="C214" i="2"/>
  <c r="C211" i="2"/>
  <c r="D209" i="2"/>
  <c r="E206" i="2"/>
  <c r="C204" i="2"/>
  <c r="D201" i="2"/>
  <c r="E198" i="2"/>
  <c r="C196" i="2"/>
  <c r="D193" i="2"/>
  <c r="E190" i="2"/>
  <c r="C188" i="2"/>
  <c r="D185" i="2"/>
  <c r="E182" i="2"/>
  <c r="C180" i="2"/>
  <c r="D177" i="2"/>
  <c r="E174" i="2"/>
  <c r="C172" i="2"/>
  <c r="D169" i="2"/>
  <c r="E166" i="2"/>
  <c r="E165" i="2"/>
  <c r="C163" i="2"/>
  <c r="D160" i="2"/>
  <c r="E157" i="2"/>
  <c r="C155" i="2"/>
  <c r="D152" i="2"/>
  <c r="E149" i="2"/>
  <c r="D146" i="2"/>
  <c r="E143" i="2"/>
  <c r="C141" i="2"/>
  <c r="D138" i="2"/>
  <c r="E135" i="2"/>
  <c r="C133" i="2"/>
  <c r="D130" i="2"/>
  <c r="E127" i="2"/>
  <c r="C125" i="2"/>
  <c r="D122" i="2"/>
  <c r="E119" i="2"/>
  <c r="C117" i="2"/>
  <c r="D114" i="2"/>
  <c r="E111" i="2"/>
  <c r="C109" i="2"/>
  <c r="D106" i="2"/>
  <c r="E103" i="2"/>
  <c r="C101" i="2"/>
  <c r="D98" i="2"/>
  <c r="E95" i="2"/>
  <c r="C93" i="2"/>
  <c r="D90" i="2"/>
  <c r="C88" i="2"/>
  <c r="D85" i="2"/>
  <c r="E82" i="2"/>
  <c r="C80" i="2"/>
  <c r="D77" i="2"/>
  <c r="E74" i="2"/>
  <c r="C72" i="2"/>
  <c r="D69" i="2"/>
  <c r="E66" i="2"/>
  <c r="C64" i="2"/>
  <c r="D61" i="2"/>
  <c r="E58" i="2"/>
  <c r="C56" i="2"/>
  <c r="D53" i="2"/>
  <c r="E50" i="2"/>
  <c r="C48" i="2"/>
  <c r="D45" i="2"/>
  <c r="E42" i="2"/>
  <c r="C40" i="2"/>
  <c r="D37" i="2"/>
  <c r="E34" i="2"/>
  <c r="C32" i="2"/>
  <c r="D29" i="2"/>
  <c r="E24" i="2"/>
  <c r="E21" i="2"/>
  <c r="E20" i="2"/>
  <c r="C17" i="2"/>
  <c r="E16" i="2"/>
  <c r="C13" i="2"/>
  <c r="C12" i="2"/>
  <c r="D7" i="2"/>
  <c r="E4" i="2"/>
  <c r="C491" i="2"/>
  <c r="E493" i="2"/>
  <c r="B492" i="2"/>
  <c r="F495" i="2"/>
  <c r="C494" i="2"/>
  <c r="B497" i="2"/>
  <c r="C526" i="2"/>
  <c r="C524" i="2"/>
  <c r="C522" i="2"/>
  <c r="C520" i="2"/>
  <c r="C518" i="2"/>
  <c r="C516" i="2"/>
  <c r="C514" i="2"/>
  <c r="C512" i="2"/>
  <c r="C510" i="2"/>
  <c r="C508" i="2"/>
  <c r="C506" i="2"/>
  <c r="C504" i="2"/>
  <c r="C502" i="2"/>
  <c r="C500" i="2"/>
  <c r="C498" i="2"/>
  <c r="C556" i="2"/>
  <c r="C554" i="2"/>
  <c r="C552" i="2"/>
  <c r="C550" i="2"/>
  <c r="C548" i="2"/>
  <c r="C546" i="2"/>
  <c r="C544" i="2"/>
  <c r="C542" i="2"/>
  <c r="C540" i="2"/>
  <c r="C538" i="2"/>
  <c r="C536" i="2"/>
  <c r="C534" i="2"/>
  <c r="C532" i="2"/>
  <c r="C530" i="2"/>
  <c r="C528" i="2"/>
  <c r="F551" i="2"/>
  <c r="F543" i="2"/>
  <c r="F535" i="2"/>
  <c r="F527" i="2"/>
  <c r="F519" i="2"/>
  <c r="F511" i="2"/>
  <c r="F503" i="2"/>
  <c r="D558" i="2"/>
  <c r="F560" i="2"/>
  <c r="F563" i="2"/>
  <c r="C618" i="2"/>
  <c r="E616" i="2"/>
  <c r="B614" i="2"/>
  <c r="D603" i="2"/>
  <c r="F600" i="2"/>
  <c r="C599" i="2"/>
  <c r="E597" i="2"/>
  <c r="B596" i="2"/>
  <c r="D594" i="2"/>
  <c r="F592" i="2"/>
  <c r="C591" i="2"/>
  <c r="F584" i="2"/>
  <c r="E564" i="2"/>
  <c r="E566" i="2"/>
  <c r="E568" i="2"/>
  <c r="E570" i="2"/>
  <c r="E572" i="2"/>
  <c r="E574" i="2"/>
  <c r="E576" i="2"/>
  <c r="E578" i="2"/>
  <c r="E580" i="2"/>
  <c r="E582" i="2"/>
  <c r="E584" i="2"/>
  <c r="E586" i="2"/>
  <c r="E588" i="2"/>
  <c r="E590" i="2"/>
  <c r="D613" i="2"/>
  <c r="F610" i="2"/>
  <c r="C609" i="2"/>
  <c r="E607" i="2"/>
  <c r="B606" i="2"/>
  <c r="D604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F3" i="2" l="1"/>
  <c r="F12" i="2"/>
  <c r="F15" i="2"/>
  <c r="F11" i="2"/>
  <c r="F9" i="2"/>
  <c r="F8" i="2"/>
  <c r="F19" i="2"/>
  <c r="F13" i="2"/>
  <c r="F10" i="2"/>
  <c r="F7" i="2"/>
  <c r="F17" i="2"/>
  <c r="F26" i="2"/>
  <c r="F23" i="2"/>
  <c r="F18" i="2"/>
  <c r="F25" i="2"/>
  <c r="F22" i="2"/>
  <c r="F14" i="2"/>
  <c r="F6" i="2"/>
  <c r="F5" i="2"/>
  <c r="F24" i="2"/>
  <c r="F21" i="2"/>
  <c r="F20" i="2"/>
  <c r="F16" i="2"/>
  <c r="F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tc={9E0839CA-2C0A-41B7-B4AB-2C1C8FDFCAC9}</author>
    <author>tc={BB6B939D-5744-4D03-B808-FAD984DF2756}</author>
    <author>tc={7F648123-6775-4520-94DA-2720A78572D3}</author>
    <author>tc={2AE66D13-A9F9-4673-97F6-01FFED2F9213}</author>
  </authors>
  <commentList>
    <comment ref="Q2" authorId="0" shapeId="0" xr:uid="{9E0839CA-2C0A-41B7-B4AB-2C1C8FDFCA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Microsomal content for HLM, HIM,...</t>
      </text>
    </comment>
    <comment ref="AB2" authorId="1" shapeId="0" xr:uid="{BB6B939D-5744-4D03-B808-FAD984DF275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Data source for protein expression</t>
      </text>
    </comment>
    <comment ref="BA2" authorId="2" shapeId="0" xr:uid="{7F648123-6775-4520-94DA-2720A78572D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Others in comments</t>
      </text>
    </comment>
    <comment ref="BC2" authorId="3" shapeId="0" xr:uid="{2AE66D13-A9F9-4673-97F6-01FFED2F921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Others in comments</t>
      </text>
    </comment>
  </commentList>
</comments>
</file>

<file path=xl/sharedStrings.xml><?xml version="1.0" encoding="utf-8"?>
<sst xmlns="http://schemas.openxmlformats.org/spreadsheetml/2006/main" count="46484" uniqueCount="1729">
  <si>
    <t>Study Information</t>
  </si>
  <si>
    <t>Paper ID</t>
  </si>
  <si>
    <t>Study ID</t>
  </si>
  <si>
    <t>1st author</t>
  </si>
  <si>
    <t>Year</t>
  </si>
  <si>
    <t>Reference [DOI link]</t>
  </si>
  <si>
    <t xml:space="preserve">Protein </t>
  </si>
  <si>
    <t>Details extracted ?</t>
  </si>
  <si>
    <t>Achour</t>
  </si>
  <si>
    <t>http://dx.doi.org/10.1124/dmd.113.055632</t>
  </si>
  <si>
    <t>CYP1A2</t>
  </si>
  <si>
    <t>CYP2A6</t>
  </si>
  <si>
    <t>CYP2B6</t>
  </si>
  <si>
    <t>CYP2C8</t>
  </si>
  <si>
    <t>CYP2C9</t>
  </si>
  <si>
    <t>CYP2C18</t>
  </si>
  <si>
    <t>CYP2D6</t>
  </si>
  <si>
    <t>CYP2J2</t>
  </si>
  <si>
    <t>CYP3A4</t>
  </si>
  <si>
    <t>CYP3A5</t>
  </si>
  <si>
    <t>CYP3A7</t>
  </si>
  <si>
    <t>CYP3A43</t>
  </si>
  <si>
    <t>CYP4F2</t>
  </si>
  <si>
    <t>UGT1A1</t>
  </si>
  <si>
    <t>UGT1A3</t>
  </si>
  <si>
    <t>UGT1A4</t>
  </si>
  <si>
    <t>UGT1A6</t>
  </si>
  <si>
    <t>UGT1A9</t>
  </si>
  <si>
    <t>UGT2B4</t>
  </si>
  <si>
    <t>UGT2B7</t>
  </si>
  <si>
    <t>UGT2B15</t>
  </si>
  <si>
    <t>Drozdzik</t>
  </si>
  <si>
    <t xml:space="preserve">http://dx.doi.org/10.1002/cpt.967 </t>
  </si>
  <si>
    <t>CYP2C19</t>
  </si>
  <si>
    <t>CYP2E1</t>
  </si>
  <si>
    <t>Edson</t>
  </si>
  <si>
    <t>http://dx.doi.org/doi:10.1021/bi401208m</t>
  </si>
  <si>
    <t>CYP4F11</t>
  </si>
  <si>
    <t>Groer</t>
  </si>
  <si>
    <t>http://dx.doi.org/10.1016/j.jpba.2014.08.016</t>
  </si>
  <si>
    <t>Kawakami</t>
  </si>
  <si>
    <t>http://dx.doi.org/10.1002/jps.22255</t>
  </si>
  <si>
    <t>CYP3A4/43</t>
  </si>
  <si>
    <t>Bruyere</t>
  </si>
  <si>
    <t>http://dx.doi.org/10.1021/mp100015x</t>
  </si>
  <si>
    <t>Langenfeld</t>
  </si>
  <si>
    <t>http://dx.doi.org/10.1002/pmic.200800680</t>
  </si>
  <si>
    <t>Michaels</t>
  </si>
  <si>
    <t xml:space="preserve">http://dx.doi.org/10.1124/dmd.114.058040 </t>
  </si>
  <si>
    <t>CYP4F3B</t>
  </si>
  <si>
    <t>CYP3A</t>
  </si>
  <si>
    <t>Ohtsuki</t>
  </si>
  <si>
    <t>http://dx.doi.org/10.1124/dmd.111.042259</t>
  </si>
  <si>
    <t>CYP4A11</t>
  </si>
  <si>
    <t>P450R</t>
  </si>
  <si>
    <t>Na+/K+/ATPase</t>
  </si>
  <si>
    <t>MDR3</t>
  </si>
  <si>
    <t>MDR1</t>
  </si>
  <si>
    <t>BSEP</t>
  </si>
  <si>
    <t>MRP2</t>
  </si>
  <si>
    <t>MATE1</t>
  </si>
  <si>
    <t>BCRP</t>
  </si>
  <si>
    <t>γ-GTP</t>
  </si>
  <si>
    <t>OCT1</t>
  </si>
  <si>
    <t>NTCP</t>
  </si>
  <si>
    <t>OATP1B1</t>
  </si>
  <si>
    <t>MRP1</t>
  </si>
  <si>
    <t>MRP6</t>
  </si>
  <si>
    <t>OAT2</t>
  </si>
  <si>
    <t>OATP1B3</t>
  </si>
  <si>
    <t>MRP3</t>
  </si>
  <si>
    <t>OATP2B1</t>
  </si>
  <si>
    <t>MRP4</t>
  </si>
  <si>
    <t>ABCA6</t>
  </si>
  <si>
    <t>MCT1</t>
  </si>
  <si>
    <t>ENT1</t>
  </si>
  <si>
    <t>ABCA8</t>
  </si>
  <si>
    <t>CNT1</t>
  </si>
  <si>
    <t>MRP5</t>
  </si>
  <si>
    <t>Rodrigues</t>
  </si>
  <si>
    <t>http://dx.doi.org/10.1016/s0006-2952(98)00268-8</t>
  </si>
  <si>
    <t>Seibert</t>
  </si>
  <si>
    <t>http://dx.doi.org/10.1021/pr800795r</t>
  </si>
  <si>
    <t>Shimada</t>
  </si>
  <si>
    <t xml:space="preserve">https://pubmed.ncbi.nlm.nih.gov/8035341/ </t>
  </si>
  <si>
    <t>CYP2C</t>
  </si>
  <si>
    <t>Wang</t>
  </si>
  <si>
    <t>http://dx.doi.org/10.1002/pmic.200800144</t>
  </si>
  <si>
    <t>Wenzel</t>
  </si>
  <si>
    <t xml:space="preserve">https://doi.org/10.1016/j.jchromb.2021.122891 </t>
  </si>
  <si>
    <t>CES-1</t>
  </si>
  <si>
    <t>CES-2</t>
  </si>
  <si>
    <t>CYP1A1</t>
  </si>
  <si>
    <t>CYP4F12</t>
  </si>
  <si>
    <t>UGT2B17</t>
  </si>
  <si>
    <t>Canaparo</t>
  </si>
  <si>
    <t>https://doi.org/10.1111/j.1440-1681.2007.04691.x</t>
  </si>
  <si>
    <t>Couto</t>
  </si>
  <si>
    <t>https://doi.org/10.1124/dmd.119.089656</t>
  </si>
  <si>
    <t>Grangeon</t>
  </si>
  <si>
    <t>https://doi.org/10.3390/ijms222312791</t>
  </si>
  <si>
    <t>Paine</t>
  </si>
  <si>
    <t>https://doi.org/10.1124/dmd.105.008672</t>
  </si>
  <si>
    <t>https://pubmed.ncbi.nlm.nih.gov/9400033/</t>
  </si>
  <si>
    <t>von Richter</t>
  </si>
  <si>
    <t>https://doi.org/10.1016/j.clpt.2003.10.008</t>
  </si>
  <si>
    <t>Li</t>
  </si>
  <si>
    <t>https://doi.org/10.1016/j.tiv.2016.12.002</t>
  </si>
  <si>
    <t>P-gp</t>
  </si>
  <si>
    <t>Akazawa</t>
  </si>
  <si>
    <t>https://doi.org/10.1021/acs.molpharmaceut.7b00772</t>
  </si>
  <si>
    <t>CYP51A1</t>
  </si>
  <si>
    <t>ABCG2/BCRP</t>
  </si>
  <si>
    <t>ABCB1/MDR1/P-gp</t>
  </si>
  <si>
    <t>ABCC2/MRP2</t>
  </si>
  <si>
    <r>
      <t>SLC51A/OST</t>
    </r>
    <r>
      <rPr>
        <sz val="11"/>
        <color theme="1"/>
        <rFont val="Calibri"/>
        <family val="2"/>
      </rPr>
      <t>α</t>
    </r>
  </si>
  <si>
    <r>
      <t>SLC51B/OST</t>
    </r>
    <r>
      <rPr>
        <sz val="11"/>
        <color theme="1"/>
        <rFont val="Calibri"/>
        <family val="2"/>
      </rPr>
      <t>β</t>
    </r>
  </si>
  <si>
    <t>ABCC3/MRP3</t>
  </si>
  <si>
    <t>ABCC4/MRP4</t>
  </si>
  <si>
    <t>ABCC1/MRP1</t>
  </si>
  <si>
    <t>ABCC5/MRP5</t>
  </si>
  <si>
    <t>SLC15A1/PEPT1</t>
  </si>
  <si>
    <t>SLC21A3/OATP1A2</t>
  </si>
  <si>
    <t>ABCC6/MRP6</t>
  </si>
  <si>
    <t>SLC22A7/OAT2</t>
  </si>
  <si>
    <t>SLC22A3/OCT3</t>
  </si>
  <si>
    <t>SLC22A8/OAT3</t>
  </si>
  <si>
    <t>SLC21A8/OATP1B3</t>
  </si>
  <si>
    <t>SLC15A2/PEPT2</t>
  </si>
  <si>
    <t>Lloret-Linares</t>
  </si>
  <si>
    <t>https://doi.org/10.1021/acs.molpharmaceut.5b00656</t>
  </si>
  <si>
    <t>ABCB1/P-gp</t>
  </si>
  <si>
    <t>Miyauchi</t>
  </si>
  <si>
    <t>https://doi.org/10.1021/acs.molpharmaceut.6b00085</t>
  </si>
  <si>
    <t>CYP1B1</t>
  </si>
  <si>
    <t>UGT1A8</t>
  </si>
  <si>
    <t>ABCG8</t>
  </si>
  <si>
    <t>SLC2A5/GLUT5</t>
  </si>
  <si>
    <t>SLC5A1/SGLT1</t>
  </si>
  <si>
    <t>SLC6A6/TAUT</t>
  </si>
  <si>
    <t>SLC16A1/MCT1</t>
  </si>
  <si>
    <t>SLCO2B1/OATP2B1</t>
  </si>
  <si>
    <t>SLC22A4/OCTN1</t>
  </si>
  <si>
    <t>SLC28A2/CNT2</t>
  </si>
  <si>
    <t>SLC46A1/PCFT</t>
  </si>
  <si>
    <t>ANCC5/MRP5</t>
  </si>
  <si>
    <t>SLC2A2/GLUT2</t>
  </si>
  <si>
    <t>SLC3A2/4F2hc</t>
  </si>
  <si>
    <t>SLC7A8/LAT2</t>
  </si>
  <si>
    <t>SLC16A3/MCT4</t>
  </si>
  <si>
    <t>SLC51A/OSTα</t>
  </si>
  <si>
    <t>SLC51B/OSTβ</t>
  </si>
  <si>
    <t>SLC2A4/GLUT4</t>
  </si>
  <si>
    <t>SLCO2A1/OATP2A1</t>
  </si>
  <si>
    <t>SLCO3A1/OATP3A1</t>
  </si>
  <si>
    <t>SLCO4A1/OATP4A1</t>
  </si>
  <si>
    <t>SLC22A18</t>
  </si>
  <si>
    <t>Sato</t>
  </si>
  <si>
    <t>https://doi.org/10.3109/00498254.2012.665950</t>
  </si>
  <si>
    <t>Harbourt</t>
  </si>
  <si>
    <t xml:space="preserve">https://doi.org/10.1021/ac201704a </t>
  </si>
  <si>
    <t>UGT1A7</t>
  </si>
  <si>
    <t>UGT1A10</t>
  </si>
  <si>
    <t>Fallon</t>
  </si>
  <si>
    <t xml:space="preserve">https://doi.org/10.1021/pr4004213 </t>
  </si>
  <si>
    <t>UGT1A5</t>
  </si>
  <si>
    <t>UGT2B10</t>
  </si>
  <si>
    <t>Basit</t>
  </si>
  <si>
    <t>https://dx.doi.org/10.1021/acs.molpharmaceut.0c00559</t>
  </si>
  <si>
    <t>AO</t>
  </si>
  <si>
    <t>CES1</t>
  </si>
  <si>
    <t>CES2</t>
  </si>
  <si>
    <t>SULT1A1</t>
  </si>
  <si>
    <t>SULT1A3</t>
  </si>
  <si>
    <t>SULT1B1</t>
  </si>
  <si>
    <t>SULT1E1</t>
  </si>
  <si>
    <t>SULT2A1</t>
  </si>
  <si>
    <t>Barter</t>
  </si>
  <si>
    <t>https://dx.doi.org/10.1002/bdd.732</t>
  </si>
  <si>
    <t>Lipscomb</t>
  </si>
  <si>
    <t>https://dx.doi.org/10.1080/15376510309821</t>
  </si>
  <si>
    <t>Lin</t>
  </si>
  <si>
    <t>https://dx.doi.org/10.1124/mol.62.1.162</t>
  </si>
  <si>
    <t>Wolbold</t>
  </si>
  <si>
    <t>https://dx.doi.org/10.1053/jhep.2003.50393</t>
  </si>
  <si>
    <t>Westlind-Johnsson</t>
  </si>
  <si>
    <t>https://dx.doi.org/10.1124/dmd.31.6.755</t>
  </si>
  <si>
    <t>Tateishi</t>
  </si>
  <si>
    <t>https://dx.doi.org/10.1016/s0006-2952(98)00375-x</t>
  </si>
  <si>
    <t>King</t>
  </si>
  <si>
    <t>https://dx.doi.org/10.1046/j.1365-2125.2003.01798.x</t>
  </si>
  <si>
    <t>Snawder</t>
  </si>
  <si>
    <t>https://dx.doi.org/10.1006/rtph.2000.1424</t>
  </si>
  <si>
    <t>CYP1A</t>
  </si>
  <si>
    <t>CYP2D1</t>
  </si>
  <si>
    <t>Stiborova</t>
  </si>
  <si>
    <t>https://doi.org/10.1016/j.canlet.2004.07.036</t>
  </si>
  <si>
    <t>Klein</t>
  </si>
  <si>
    <t>https://doi.org/10.3389/fphar.2010.00129</t>
  </si>
  <si>
    <t>Schmiedlin-Ren</t>
  </si>
  <si>
    <t>https://doi.org/10.1124/mol.51.5.741</t>
  </si>
  <si>
    <t>Lown</t>
  </si>
  <si>
    <t>https://pubmed.ncbi.nlm.nih.gov/7895614/</t>
  </si>
  <si>
    <t>Glaeser</t>
  </si>
  <si>
    <t>https://doi.org/10.1067/mcp.2002.121370</t>
  </si>
  <si>
    <t>de Waziers</t>
  </si>
  <si>
    <t>https://pubmed.ncbi.nlm.nih.gov/2329521/</t>
  </si>
  <si>
    <t>CYP2C8-10</t>
  </si>
  <si>
    <t>Coller</t>
  </si>
  <si>
    <t>https://doi.org/10.1046/j.1365-2125.2002.01614.x</t>
  </si>
  <si>
    <t>Lamba</t>
  </si>
  <si>
    <t>https://doi.org/10.1124/jpet.103.054866</t>
  </si>
  <si>
    <t>Collins</t>
  </si>
  <si>
    <t>https://doi.org/10.1016/j.vascn.2021.107117</t>
  </si>
  <si>
    <t>Szelag-Pieniek</t>
  </si>
  <si>
    <t>https://doi.org/10.1007/s43440-021-00290-8</t>
  </si>
  <si>
    <t>OCT3</t>
  </si>
  <si>
    <t>IMPT1</t>
  </si>
  <si>
    <t>Hines</t>
  </si>
  <si>
    <t>https://doi.org/10.1002/jbt.20179</t>
  </si>
  <si>
    <t>Koukouritaki</t>
  </si>
  <si>
    <t>https://doi.org/10.1124/jpet.103.060137</t>
  </si>
  <si>
    <t>Johnsrud</t>
  </si>
  <si>
    <t>https://doi.org/10.1124/jpet.102.053124</t>
  </si>
  <si>
    <t>Wrighton</t>
  </si>
  <si>
    <t>https://pubmed.ncbi.nlm.nih.gov/2385232/</t>
  </si>
  <si>
    <t>CYP3A3/4</t>
  </si>
  <si>
    <t>Lang</t>
  </si>
  <si>
    <t>https://doi.org/10.1021/acs.chemrestox.8b00413</t>
  </si>
  <si>
    <t>CYP4F3</t>
  </si>
  <si>
    <t>CYP19A1</t>
  </si>
  <si>
    <t>Zane</t>
  </si>
  <si>
    <t>https://doi.org/10.1038/pr.2017.226</t>
  </si>
  <si>
    <t>FMO1</t>
  </si>
  <si>
    <t>FMO3</t>
  </si>
  <si>
    <t>https://doi.org/10.1111/j.1742-7843.2006.00023.x</t>
  </si>
  <si>
    <t>CYP3A4/7</t>
  </si>
  <si>
    <t>Hansen</t>
  </si>
  <si>
    <t>https://doi.org/10.1016/j.jprot.2018.11.024</t>
  </si>
  <si>
    <t>https://doi.org/10.1248/bpb.b16-00370</t>
  </si>
  <si>
    <t>Song</t>
  </si>
  <si>
    <t>https://doi.org/10.1124/dmd.116.074583</t>
  </si>
  <si>
    <t>Yan</t>
  </si>
  <si>
    <t>https://doi.org/10.1007/s11095-014-1525-x</t>
  </si>
  <si>
    <t>https://doi.org/10.1111/j.1365-2125.2004.02265.x</t>
  </si>
  <si>
    <t>Watanabe</t>
  </si>
  <si>
    <t>https://doi.org/10.1254/jphs.94.459</t>
  </si>
  <si>
    <t>Croom</t>
  </si>
  <si>
    <t>https://doi.org/10.1016/j.bcp.2009.03.029</t>
  </si>
  <si>
    <t>Dangi</t>
  </si>
  <si>
    <t>https://doi.org/10.1080/00498254.2020.1775913</t>
  </si>
  <si>
    <t>Schmidt</t>
  </si>
  <si>
    <t>https://doi.org/10.1038/sj.bjc.6601492</t>
  </si>
  <si>
    <t>De Bock</t>
  </si>
  <si>
    <t>https://doi.org/10.1016/j.talanta.2012.05.064</t>
  </si>
  <si>
    <t>Runge</t>
  </si>
  <si>
    <t>https://doi.org/10.1006/bbrc.2000.2902</t>
  </si>
  <si>
    <t>Kolwankar</t>
  </si>
  <si>
    <t>https://doi.org/10.1016/j.cgh.2006.12.021</t>
  </si>
  <si>
    <t>Dostalek</t>
  </si>
  <si>
    <t>https://doi.org/10.1111/j.1476-5381.2011.01270.x</t>
  </si>
  <si>
    <t>Bergheim</t>
  </si>
  <si>
    <t>https://doi.org/10.1186/1471-230x-5-34</t>
  </si>
  <si>
    <t>Leskelä</t>
  </si>
  <si>
    <t>https://doi.org/10.1677/erc-07-0078</t>
  </si>
  <si>
    <t>Dennison</t>
  </si>
  <si>
    <t>https://doi.org/10.1124/jpet.106.118471</t>
  </si>
  <si>
    <t>Kurzawski</t>
  </si>
  <si>
    <t>https://doi.org/10.1007/s43440-021-00337-w</t>
  </si>
  <si>
    <t>Saussele</t>
  </si>
  <si>
    <t>https://doi.org/10.1038/sj.clpt.6100138</t>
  </si>
  <si>
    <t>Stiborová</t>
  </si>
  <si>
    <t>https://pubmed.ncbi.nlm.nih.gov/12384524/</t>
  </si>
  <si>
    <t>https://doi.org/10.1016/s0024-3205(97)01011-4</t>
  </si>
  <si>
    <t>https://doi.org/10.1186/1472-6904-5-4</t>
  </si>
  <si>
    <t>Isoherranen</t>
  </si>
  <si>
    <t>https://doi.org/10.1124/dmd.107.018382</t>
  </si>
  <si>
    <t>https://doi.org/10.1124/dmd.104.001834</t>
  </si>
  <si>
    <t>Madan</t>
  </si>
  <si>
    <t>https://doi.org/10.1124/dmd.31.4.421</t>
  </si>
  <si>
    <t>Bernauer</t>
  </si>
  <si>
    <t>https://doi.org/10.1016/s0273-2300(03)00012-6</t>
  </si>
  <si>
    <t>Johnson</t>
  </si>
  <si>
    <t>https://doi.org/10.1046/j.1365-2125.2001.01370.x</t>
  </si>
  <si>
    <t>Taniguchi</t>
  </si>
  <si>
    <t>https://doi.org/10.1254/jphs.fp0040603</t>
  </si>
  <si>
    <t>Belloc</t>
  </si>
  <si>
    <t>https://doi.org/10.1016/0300-483x(95)03178-i</t>
  </si>
  <si>
    <t>Turpeinen</t>
  </si>
  <si>
    <t>https://doi.org/10.1124/dmd.108.025700</t>
  </si>
  <si>
    <t>Patki</t>
  </si>
  <si>
    <t>https://doi.org/10.1124/jpet.103.059311</t>
  </si>
  <si>
    <t>Cieślak</t>
  </si>
  <si>
    <t>https://doi.org/10.1002/pmic.201500386</t>
  </si>
  <si>
    <t>Lv</t>
  </si>
  <si>
    <t>https://doi.org/10.1007/s00216-020-02445-7</t>
  </si>
  <si>
    <t>POR</t>
  </si>
  <si>
    <t>https://doi.org/10.1016/j.jpba.2019.05.006</t>
  </si>
  <si>
    <t>Yu</t>
  </si>
  <si>
    <t>https://doi.org/10.1124/dmd.108.024166</t>
  </si>
  <si>
    <t>Schaefer</t>
  </si>
  <si>
    <t>https://doi.org/10.1124/dmd.111.042275</t>
  </si>
  <si>
    <t>P450 reductase</t>
  </si>
  <si>
    <t>UGT1B7</t>
  </si>
  <si>
    <t>Na/K ATPase</t>
  </si>
  <si>
    <r>
      <rPr>
        <sz val="11"/>
        <color theme="1"/>
        <rFont val="Calibri"/>
        <family val="2"/>
      </rPr>
      <t>γ</t>
    </r>
    <r>
      <rPr>
        <sz val="12.1"/>
        <color theme="1"/>
        <rFont val="Calibri"/>
        <family val="2"/>
      </rPr>
      <t>-GTP</t>
    </r>
  </si>
  <si>
    <t>https://doi.org/10.1021/acs.molpharmaceut.8b00941</t>
  </si>
  <si>
    <t>CYP2A13</t>
  </si>
  <si>
    <t>CYP4A12</t>
  </si>
  <si>
    <t>CYP20A1</t>
  </si>
  <si>
    <t>CYP39A1</t>
  </si>
  <si>
    <t>CYP7B1</t>
  </si>
  <si>
    <t>CYP8B1</t>
  </si>
  <si>
    <t>CYP4F8</t>
  </si>
  <si>
    <t>CYP4V2</t>
  </si>
  <si>
    <t>CYP2A7</t>
  </si>
  <si>
    <t>CYP4A22</t>
  </si>
  <si>
    <t>CYP26A1</t>
  </si>
  <si>
    <t>CYP2D7</t>
  </si>
  <si>
    <t>CYP2F1</t>
  </si>
  <si>
    <t>CYP4F22</t>
  </si>
  <si>
    <t>CYP2S1</t>
  </si>
  <si>
    <t>CYP5A</t>
  </si>
  <si>
    <t>UGT2A3</t>
  </si>
  <si>
    <t>UGT2A1</t>
  </si>
  <si>
    <t>UGT3A1</t>
  </si>
  <si>
    <t>UGT2B11</t>
  </si>
  <si>
    <t>ABCB1</t>
  </si>
  <si>
    <t>ABCB4</t>
  </si>
  <si>
    <t>ABCB11</t>
  </si>
  <si>
    <t>ABCC2</t>
  </si>
  <si>
    <t>ABCC3</t>
  </si>
  <si>
    <t>ABCA1</t>
  </si>
  <si>
    <t>ABCD1</t>
  </si>
  <si>
    <t>ABCD3</t>
  </si>
  <si>
    <t>ABCD4</t>
  </si>
  <si>
    <t>ABCA9</t>
  </si>
  <si>
    <t>ABCA10</t>
  </si>
  <si>
    <t>ABCA13</t>
  </si>
  <si>
    <t>ABCB5</t>
  </si>
  <si>
    <t>ABCB7</t>
  </si>
  <si>
    <t>ABCB8</t>
  </si>
  <si>
    <t>ABCC5</t>
  </si>
  <si>
    <t>ABCE1</t>
  </si>
  <si>
    <t>SLC16A2</t>
  </si>
  <si>
    <t>SLC22A1</t>
  </si>
  <si>
    <t>SLC22A9</t>
  </si>
  <si>
    <t>SLC29A1</t>
  </si>
  <si>
    <t>SLC29A3</t>
  </si>
  <si>
    <t>SLC31A1</t>
  </si>
  <si>
    <t>SLCO1B1</t>
  </si>
  <si>
    <t>SLCO1B3</t>
  </si>
  <si>
    <t>SLC2A1</t>
  </si>
  <si>
    <t>SLC2A10</t>
  </si>
  <si>
    <t>SLC4A1</t>
  </si>
  <si>
    <t>SLC7A2</t>
  </si>
  <si>
    <t>SLC13A5</t>
  </si>
  <si>
    <t>SLC17A5</t>
  </si>
  <si>
    <t>SLC19A3</t>
  </si>
  <si>
    <t>SLC25A4</t>
  </si>
  <si>
    <t>SLC25A5</t>
  </si>
  <si>
    <t>SLC25A6</t>
  </si>
  <si>
    <t>SLC25A16</t>
  </si>
  <si>
    <t>SLC26A1</t>
  </si>
  <si>
    <t>SLC27A1</t>
  </si>
  <si>
    <t>SLC27A2</t>
  </si>
  <si>
    <t>SLC27A3</t>
  </si>
  <si>
    <t>SLC27A4</t>
  </si>
  <si>
    <t>SLC27A5</t>
  </si>
  <si>
    <t>SLC30A1</t>
  </si>
  <si>
    <t>SLC30A7</t>
  </si>
  <si>
    <t>SLC33A1</t>
  </si>
  <si>
    <t>SLC34A3</t>
  </si>
  <si>
    <t>SLC35A3</t>
  </si>
  <si>
    <t>SLC35A4</t>
  </si>
  <si>
    <t>SLC37A4</t>
  </si>
  <si>
    <t>SLC38A4</t>
  </si>
  <si>
    <t>SLC38A10</t>
  </si>
  <si>
    <t>SLC39A7</t>
  </si>
  <si>
    <t>SLC39A9</t>
  </si>
  <si>
    <t>SLC39A11</t>
  </si>
  <si>
    <t>SLC39A14</t>
  </si>
  <si>
    <t>SLC43A1</t>
  </si>
  <si>
    <t>SLC43A3</t>
  </si>
  <si>
    <t>SLC44A1</t>
  </si>
  <si>
    <t>SLC35B1</t>
  </si>
  <si>
    <t>SLC35D1</t>
  </si>
  <si>
    <t>SLC35F6</t>
  </si>
  <si>
    <t>SLC9A3R1</t>
  </si>
  <si>
    <t>SLC9A3R2</t>
  </si>
  <si>
    <t>SLC1A1</t>
  </si>
  <si>
    <t>SLC1A2</t>
  </si>
  <si>
    <t>SLC1A3</t>
  </si>
  <si>
    <t>SLC1A4</t>
  </si>
  <si>
    <t>SLC2A3</t>
  </si>
  <si>
    <t>SLC2A12</t>
  </si>
  <si>
    <t>SLC2A13</t>
  </si>
  <si>
    <t>SLC2A14</t>
  </si>
  <si>
    <t>SLC4A2</t>
  </si>
  <si>
    <t>SLC4A10</t>
  </si>
  <si>
    <t>SLC5A6</t>
  </si>
  <si>
    <t>SLC6A12</t>
  </si>
  <si>
    <t>SLC7A5</t>
  </si>
  <si>
    <t>SLC9A9</t>
  </si>
  <si>
    <t>SLC11A2</t>
  </si>
  <si>
    <t>SLC12A6</t>
  </si>
  <si>
    <t>SLC12A7</t>
  </si>
  <si>
    <t>SLC15A4</t>
  </si>
  <si>
    <t>SCL16A7</t>
  </si>
  <si>
    <t>SLC23A2</t>
  </si>
  <si>
    <t>SLC25A17</t>
  </si>
  <si>
    <t>SLC25A31</t>
  </si>
  <si>
    <t>SLC25A40</t>
  </si>
  <si>
    <t>SLC25A46</t>
  </si>
  <si>
    <t>SLC27A6</t>
  </si>
  <si>
    <t>SLC30A9</t>
  </si>
  <si>
    <t>SLC32A1</t>
  </si>
  <si>
    <t>SLC37A1</t>
  </si>
  <si>
    <t>SLC39A10</t>
  </si>
  <si>
    <t>SLC40A1</t>
  </si>
  <si>
    <t>SLC41A3</t>
  </si>
  <si>
    <t>SLC43A2</t>
  </si>
  <si>
    <t>SLC44A2</t>
  </si>
  <si>
    <t>SLC46A3</t>
  </si>
  <si>
    <t>SLC47A1</t>
  </si>
  <si>
    <t>SLC35B2</t>
  </si>
  <si>
    <t>SLC35C1</t>
  </si>
  <si>
    <t>SLC35F4</t>
  </si>
  <si>
    <t>SLCO1B7</t>
  </si>
  <si>
    <t>https://doi.org/10.1124/dmd.116.074732</t>
  </si>
  <si>
    <t>CYPA4</t>
  </si>
  <si>
    <t>Ahire</t>
  </si>
  <si>
    <t>https://doi.org/10.1016/j.xphs.2021.03.020</t>
  </si>
  <si>
    <t>Al-Majdoub</t>
  </si>
  <si>
    <t>https://doi.org/10.1002/cpt.2097</t>
  </si>
  <si>
    <t>CYP27A1</t>
  </si>
  <si>
    <t>FMO5</t>
  </si>
  <si>
    <t>CYB5A</t>
  </si>
  <si>
    <t>GSTA2</t>
  </si>
  <si>
    <t>GSTK1</t>
  </si>
  <si>
    <t>GSTM2</t>
  </si>
  <si>
    <t>GSTM4</t>
  </si>
  <si>
    <t>GSTO1</t>
  </si>
  <si>
    <t>GSTP1</t>
  </si>
  <si>
    <t>MGST2</t>
  </si>
  <si>
    <t>MGST3</t>
  </si>
  <si>
    <t>TXN</t>
  </si>
  <si>
    <t>ALPI</t>
  </si>
  <si>
    <t>Khatri</t>
  </si>
  <si>
    <t>https://doi.org/10.1016/j.xphs.2020.09.013</t>
  </si>
  <si>
    <t>Al Ali</t>
  </si>
  <si>
    <t>https://doi.org/10.1007/s00216-014-7928-z</t>
  </si>
  <si>
    <t>https://doi.org/10.1002/cpt.2102</t>
  </si>
  <si>
    <t>Liao</t>
  </si>
  <si>
    <t>https://doi.org/10.1021/pr1008898</t>
  </si>
  <si>
    <t>CYP46A1</t>
  </si>
  <si>
    <t>Wegler</t>
  </si>
  <si>
    <t>https://doi.org/10.1021/acs.molpharmaceut.1c00053</t>
  </si>
  <si>
    <t>UGT2A4</t>
  </si>
  <si>
    <t>UGT2A7</t>
  </si>
  <si>
    <t>Guo</t>
  </si>
  <si>
    <t>https://doi.org/10.1002/cpt.1596</t>
  </si>
  <si>
    <t>Liu</t>
  </si>
  <si>
    <t>https://doi.org/10.1002/pmic.201400025</t>
  </si>
  <si>
    <t>Qiu</t>
  </si>
  <si>
    <t>https://doi.org/10.1208/s12248-014-9607-6</t>
  </si>
  <si>
    <t xml:space="preserve">Weiß </t>
  </si>
  <si>
    <t>https://doi.org/10.1124/dmd.117.078626</t>
  </si>
  <si>
    <t>SLC10A1</t>
  </si>
  <si>
    <t>SLCO1A1</t>
  </si>
  <si>
    <t>https://doi.org/10.1016/j.ab.2015.03.001</t>
  </si>
  <si>
    <t>MEH</t>
  </si>
  <si>
    <t>MGST1</t>
  </si>
  <si>
    <t>MacLean</t>
  </si>
  <si>
    <t>https://doi.org/10.1016/j.xphs.2017.07.016</t>
  </si>
  <si>
    <t>Henderson</t>
  </si>
  <si>
    <t>https://doi.org/10.1124/dmd.120.000301</t>
  </si>
  <si>
    <t>https://doi.org/10.1042/bst0341246</t>
  </si>
  <si>
    <t>Zhang</t>
  </si>
  <si>
    <t>https://doi.org/10.1124/dmd.120.090738</t>
  </si>
  <si>
    <t>Xu</t>
  </si>
  <si>
    <t>https://doi.org/10.1016/j.jpba.2013.08.024</t>
  </si>
  <si>
    <t>https://doi.org/10.3389/fphar.2021.655320</t>
  </si>
  <si>
    <t>UGT11</t>
  </si>
  <si>
    <t>https://doi.org/10.1124/dmd.120.000168</t>
  </si>
  <si>
    <t>CYP8A1</t>
  </si>
  <si>
    <t>CYB5R1</t>
  </si>
  <si>
    <t>CYB5R2</t>
  </si>
  <si>
    <t>CYB5R3</t>
  </si>
  <si>
    <t>ADH1B</t>
  </si>
  <si>
    <t>ADH1C</t>
  </si>
  <si>
    <t>ADH5</t>
  </si>
  <si>
    <t>ALDH16A1</t>
  </si>
  <si>
    <t>ALDH1A1</t>
  </si>
  <si>
    <t>ALDH1B1</t>
  </si>
  <si>
    <t>ALDH1L1</t>
  </si>
  <si>
    <t>ALDH1L2</t>
  </si>
  <si>
    <t>ALDH2</t>
  </si>
  <si>
    <t>ALDH3A1</t>
  </si>
  <si>
    <t>ALDH3A2</t>
  </si>
  <si>
    <t>ALDH4A1</t>
  </si>
  <si>
    <t>ALDH6A1</t>
  </si>
  <si>
    <t>BDH2</t>
  </si>
  <si>
    <t>AKR1A1</t>
  </si>
  <si>
    <t>AKR1B1</t>
  </si>
  <si>
    <t>AKR1C1</t>
  </si>
  <si>
    <t>AKR1C2</t>
  </si>
  <si>
    <t>AKR1C3</t>
  </si>
  <si>
    <t>AKR1D1</t>
  </si>
  <si>
    <t>AKR7A2</t>
  </si>
  <si>
    <t>BLVRA</t>
  </si>
  <si>
    <t>CBR1</t>
  </si>
  <si>
    <t>CBR3</t>
  </si>
  <si>
    <t>AOC2</t>
  </si>
  <si>
    <t>AOC3</t>
  </si>
  <si>
    <t>AOX1</t>
  </si>
  <si>
    <t>CES1P1</t>
  </si>
  <si>
    <t>CRYZ</t>
  </si>
  <si>
    <t>DHRS7</t>
  </si>
  <si>
    <t>DPYD</t>
  </si>
  <si>
    <t>EPHX1</t>
  </si>
  <si>
    <t>EPHX2</t>
  </si>
  <si>
    <t>ESD</t>
  </si>
  <si>
    <t>LTA4H</t>
  </si>
  <si>
    <t>PIN1</t>
  </si>
  <si>
    <t>PON1</t>
  </si>
  <si>
    <t>YWHAH</t>
  </si>
  <si>
    <t>MAOA</t>
  </si>
  <si>
    <t>PTGESS</t>
  </si>
  <si>
    <t>PTGS1 COX-1</t>
  </si>
  <si>
    <t>VKORC1</t>
  </si>
  <si>
    <t>GSTM3</t>
  </si>
  <si>
    <t>GSTM5</t>
  </si>
  <si>
    <t>SGTP1</t>
  </si>
  <si>
    <t>SGTT1</t>
  </si>
  <si>
    <t>SULT1A4</t>
  </si>
  <si>
    <t>SULT2B1</t>
  </si>
  <si>
    <t>COMT</t>
  </si>
  <si>
    <t>MAT1A</t>
  </si>
  <si>
    <t>MPST</t>
  </si>
  <si>
    <t>NNMT</t>
  </si>
  <si>
    <t>TGM3</t>
  </si>
  <si>
    <t>TPMT</t>
  </si>
  <si>
    <t>TST</t>
  </si>
  <si>
    <t>SLC12A2</t>
  </si>
  <si>
    <t>CAT</t>
  </si>
  <si>
    <t>SOD1</t>
  </si>
  <si>
    <t>SOD2</t>
  </si>
  <si>
    <t>SOD3</t>
  </si>
  <si>
    <t>CCS</t>
  </si>
  <si>
    <t>GPX1</t>
  </si>
  <si>
    <t>GPX3</t>
  </si>
  <si>
    <t>GPX4</t>
  </si>
  <si>
    <t>GLRX</t>
  </si>
  <si>
    <t>GLRX3</t>
  </si>
  <si>
    <t>TXNRD1</t>
  </si>
  <si>
    <t>TXN2</t>
  </si>
  <si>
    <t>TXNL1</t>
  </si>
  <si>
    <t>TXNDC5</t>
  </si>
  <si>
    <t>TXNDC12</t>
  </si>
  <si>
    <t>TXNDC17</t>
  </si>
  <si>
    <t>TMX1</t>
  </si>
  <si>
    <t>GSR</t>
  </si>
  <si>
    <t>GSS</t>
  </si>
  <si>
    <t>HAGH</t>
  </si>
  <si>
    <t>GLO1</t>
  </si>
  <si>
    <t>PRDX1</t>
  </si>
  <si>
    <t>PRDX2</t>
  </si>
  <si>
    <t>PRDX3</t>
  </si>
  <si>
    <t>PRDX4</t>
  </si>
  <si>
    <t>PRDX5</t>
  </si>
  <si>
    <t>PRDX6</t>
  </si>
  <si>
    <t>FAM213A</t>
  </si>
  <si>
    <t>SELENBP1</t>
  </si>
  <si>
    <t>P4HB</t>
  </si>
  <si>
    <t>PDIA3</t>
  </si>
  <si>
    <t>PDIA4</t>
  </si>
  <si>
    <t>PDIA6</t>
  </si>
  <si>
    <t>SSC5D</t>
  </si>
  <si>
    <t>CD163</t>
  </si>
  <si>
    <t>ANPEP</t>
  </si>
  <si>
    <t>DNPEP</t>
  </si>
  <si>
    <t>ERAP1</t>
  </si>
  <si>
    <t>LAP3</t>
  </si>
  <si>
    <t>LNPEP</t>
  </si>
  <si>
    <t>METAP1</t>
  </si>
  <si>
    <t>MPEPPS</t>
  </si>
  <si>
    <t>RNPEP</t>
  </si>
  <si>
    <t>XPNPEP1</t>
  </si>
  <si>
    <t>XPNPEP3</t>
  </si>
  <si>
    <t>ASPRV1</t>
  </si>
  <si>
    <t>CAPN1</t>
  </si>
  <si>
    <t>CAPN2</t>
  </si>
  <si>
    <t>FAP</t>
  </si>
  <si>
    <t>PREP</t>
  </si>
  <si>
    <t>CND2</t>
  </si>
  <si>
    <t>DPP3</t>
  </si>
  <si>
    <t>DPP4</t>
  </si>
  <si>
    <t>DPP7</t>
  </si>
  <si>
    <t>LONP1</t>
  </si>
  <si>
    <t>PEPD</t>
  </si>
  <si>
    <t>TPP1</t>
  </si>
  <si>
    <t>CTSA</t>
  </si>
  <si>
    <t>CTSB</t>
  </si>
  <si>
    <t>CTSC</t>
  </si>
  <si>
    <t>CTSD</t>
  </si>
  <si>
    <t>CTSG</t>
  </si>
  <si>
    <t>CTSZ</t>
  </si>
  <si>
    <t>DCD</t>
  </si>
  <si>
    <t>BLMH</t>
  </si>
  <si>
    <t>ADAM10</t>
  </si>
  <si>
    <t>MMP2</t>
  </si>
  <si>
    <t>CPA3</t>
  </si>
  <si>
    <t>CPB2</t>
  </si>
  <si>
    <t>CPM</t>
  </si>
  <si>
    <t>CPN1</t>
  </si>
  <si>
    <t>CPN2</t>
  </si>
  <si>
    <t>CPQ</t>
  </si>
  <si>
    <t>CPVL</t>
  </si>
  <si>
    <t>PRCP</t>
  </si>
  <si>
    <t>ENDOD1</t>
  </si>
  <si>
    <t>RNASE1</t>
  </si>
  <si>
    <t>RNASE4</t>
  </si>
  <si>
    <t>RNASET2</t>
  </si>
  <si>
    <t>SND1</t>
  </si>
  <si>
    <t>TATDN1</t>
  </si>
  <si>
    <t>YBX1</t>
  </si>
  <si>
    <t>CST3</t>
  </si>
  <si>
    <t>CST6</t>
  </si>
  <si>
    <t>CSTA</t>
  </si>
  <si>
    <t>CSTB</t>
  </si>
  <si>
    <t>PI16</t>
  </si>
  <si>
    <t>SERPING1</t>
  </si>
  <si>
    <t>SPINK5</t>
  </si>
  <si>
    <t>PSMC1</t>
  </si>
  <si>
    <t>PSMC2</t>
  </si>
  <si>
    <t>PSMC3</t>
  </si>
  <si>
    <t>PSMC5</t>
  </si>
  <si>
    <t>PSMC6</t>
  </si>
  <si>
    <t>RNH1</t>
  </si>
  <si>
    <t>https://doi.org/10.1002/cpt.2558</t>
  </si>
  <si>
    <t>CYO3C9</t>
  </si>
  <si>
    <t>CYP2D6/2D7</t>
  </si>
  <si>
    <t>CYP2U1</t>
  </si>
  <si>
    <t>CUP1A2</t>
  </si>
  <si>
    <t>CUP4F3</t>
  </si>
  <si>
    <t>CYP2W1</t>
  </si>
  <si>
    <t>CYP7A1</t>
  </si>
  <si>
    <t>UGT1A9/1A6</t>
  </si>
  <si>
    <t>UGT1A9/1A8/1A10/1A6</t>
  </si>
  <si>
    <t>ABCB3</t>
  </si>
  <si>
    <t>ABCB2</t>
  </si>
  <si>
    <t>ABCG2</t>
  </si>
  <si>
    <t>ABCC4</t>
  </si>
  <si>
    <t>SLC15A1</t>
  </si>
  <si>
    <t>SLC51A</t>
  </si>
  <si>
    <t>SLC51B</t>
  </si>
  <si>
    <t>Brzezinski</t>
  </si>
  <si>
    <t>https://pubmed.ncbi.nlm.nih.gov/10336564/</t>
  </si>
  <si>
    <t>Sakamoto</t>
  </si>
  <si>
    <t>https://doi.org/10.1002/jps.22591</t>
  </si>
  <si>
    <t>Na+/K+ ATPase</t>
  </si>
  <si>
    <t>Sim</t>
  </si>
  <si>
    <t>https://doi.org/10.1097/01.fpc.0000171516.84139.89</t>
  </si>
  <si>
    <t xml:space="preserve">Läpple </t>
  </si>
  <si>
    <t>https://doi.org/10.1097/00008571-200309000-00005</t>
  </si>
  <si>
    <t>https://doi.org/10.1038/srep08759</t>
  </si>
  <si>
    <t>Experimental set-up</t>
  </si>
  <si>
    <t>Other parameters</t>
  </si>
  <si>
    <t>Data description</t>
  </si>
  <si>
    <t>General population description</t>
  </si>
  <si>
    <t>Data ID</t>
  </si>
  <si>
    <t>Summary</t>
  </si>
  <si>
    <t>Organ</t>
  </si>
  <si>
    <t>Suborgan</t>
  </si>
  <si>
    <t>Compartment</t>
  </si>
  <si>
    <t>Location</t>
  </si>
  <si>
    <t>System</t>
  </si>
  <si>
    <t>Subsystem</t>
  </si>
  <si>
    <t>Isolation method</t>
  </si>
  <si>
    <t>Hepatocyte concentration</t>
  </si>
  <si>
    <t>Unit</t>
  </si>
  <si>
    <t xml:space="preserve">Protein content </t>
  </si>
  <si>
    <t>Hepatocellularity</t>
  </si>
  <si>
    <t>Hepatocellularity, Unit</t>
  </si>
  <si>
    <t>Hepatocellularity, Type</t>
  </si>
  <si>
    <t>MPPT</t>
  </si>
  <si>
    <t>MPPT, Unit</t>
  </si>
  <si>
    <t>MPPT, Type</t>
  </si>
  <si>
    <t>MPPT, Variance</t>
  </si>
  <si>
    <t>Variance, Type</t>
  </si>
  <si>
    <t>Data type</t>
  </si>
  <si>
    <t>Data Source</t>
  </si>
  <si>
    <t>Specie</t>
  </si>
  <si>
    <t>Subgroup</t>
  </si>
  <si>
    <t>Individual ID</t>
  </si>
  <si>
    <t>Sample size</t>
  </si>
  <si>
    <t>Nb of males [n]</t>
  </si>
  <si>
    <t>Age</t>
  </si>
  <si>
    <t>Age, Unit</t>
  </si>
  <si>
    <t>Age, Type</t>
  </si>
  <si>
    <t>Age, Variance</t>
  </si>
  <si>
    <t>Variance Type</t>
  </si>
  <si>
    <t xml:space="preserve">Age, min </t>
  </si>
  <si>
    <t>Age, max</t>
  </si>
  <si>
    <t>Weight [kg]</t>
  </si>
  <si>
    <t>Weight, Type</t>
  </si>
  <si>
    <t>Weight, Variability</t>
  </si>
  <si>
    <t>Variability, Type</t>
  </si>
  <si>
    <t>BMI [kg/m2]</t>
  </si>
  <si>
    <t>BMI, Type</t>
  </si>
  <si>
    <t>BMI, Variability</t>
  </si>
  <si>
    <t>Variability Type</t>
  </si>
  <si>
    <t>Cause of death</t>
  </si>
  <si>
    <t>Disease state</t>
  </si>
  <si>
    <t>Smoker</t>
  </si>
  <si>
    <t>Fraction of smoker [n]</t>
  </si>
  <si>
    <t>Main race</t>
  </si>
  <si>
    <t>Fraction of main race [n]</t>
  </si>
  <si>
    <t>Main genotype</t>
  </si>
  <si>
    <t>Fraction of main genotype [n]</t>
  </si>
  <si>
    <t>Comments</t>
  </si>
  <si>
    <t>Data extracted?</t>
  </si>
  <si>
    <t>Exclusion</t>
  </si>
  <si>
    <t>Liver</t>
  </si>
  <si>
    <t>Microsomal</t>
  </si>
  <si>
    <t>HLM</t>
  </si>
  <si>
    <t>µL</t>
  </si>
  <si>
    <t>Aggregated</t>
  </si>
  <si>
    <t>Table 3</t>
  </si>
  <si>
    <t>Human</t>
  </si>
  <si>
    <t>hypertension, asthma, healthy</t>
  </si>
  <si>
    <t>Yes</t>
  </si>
  <si>
    <t>Caucasian</t>
  </si>
  <si>
    <t>2nd race=African American</t>
  </si>
  <si>
    <t>Total tissue</t>
  </si>
  <si>
    <t>Lysate</t>
  </si>
  <si>
    <t>Frozen</t>
  </si>
  <si>
    <t>Table S1</t>
  </si>
  <si>
    <t>intracranial bleeding or head injury</t>
  </si>
  <si>
    <t>healthy (n=8), atrial fibrillation (n=1)</t>
  </si>
  <si>
    <t>*1/*1</t>
  </si>
  <si>
    <t>*1/*2 n=1, *1/*3 n=1</t>
  </si>
  <si>
    <t>*1/*17</t>
  </si>
  <si>
    <t>*1/*2 n=2, *1/*1 n=2, *17/*17 n=1</t>
  </si>
  <si>
    <t>*1/*5 n=4, *1/*4 n=1</t>
  </si>
  <si>
    <t>*3/*3</t>
  </si>
  <si>
    <t>Small intestine</t>
  </si>
  <si>
    <t>Duodenum</t>
  </si>
  <si>
    <t>Jejunum</t>
  </si>
  <si>
    <t>Ileum</t>
  </si>
  <si>
    <t>Large intestine</t>
  </si>
  <si>
    <t>Transverse colon</t>
  </si>
  <si>
    <t>mg/mL</t>
  </si>
  <si>
    <t>Pooled</t>
  </si>
  <si>
    <t>Text, p6</t>
  </si>
  <si>
    <t>commercial</t>
  </si>
  <si>
    <r>
      <t>40</t>
    </r>
    <r>
      <rPr>
        <sz val="11"/>
        <color theme="1"/>
        <rFont val="Calibri"/>
        <family val="2"/>
      </rPr>
      <t>µL of HLM</t>
    </r>
  </si>
  <si>
    <t>40µL of HLM</t>
  </si>
  <si>
    <t>self prepared</t>
  </si>
  <si>
    <t>40µL of HLM, digitization possible for the different genotypes</t>
  </si>
  <si>
    <t>Table 5</t>
  </si>
  <si>
    <t>HIM</t>
  </si>
  <si>
    <t>not dead</t>
  </si>
  <si>
    <t>gastric or pancreatic cancer</t>
  </si>
  <si>
    <t>100 µL of HIM</t>
  </si>
  <si>
    <t>µg</t>
  </si>
  <si>
    <t>years</t>
  </si>
  <si>
    <t>Arith. mean</t>
  </si>
  <si>
    <t>Arithm. SD</t>
  </si>
  <si>
    <t>Individual</t>
  </si>
  <si>
    <t>self prepared 1</t>
  </si>
  <si>
    <t>Indiv. Data</t>
  </si>
  <si>
    <t>Guillain-Barre syndrome</t>
  </si>
  <si>
    <t xml:space="preserve">Japanese </t>
  </si>
  <si>
    <t>self prepared 2</t>
  </si>
  <si>
    <t>Sepsis, ARDS, DIC</t>
  </si>
  <si>
    <t>self prepared 3</t>
  </si>
  <si>
    <t>Cardiogenic shock, ACI</t>
  </si>
  <si>
    <t>self prepared 4</t>
  </si>
  <si>
    <t xml:space="preserve">Caducity </t>
  </si>
  <si>
    <t>self prepared 5</t>
  </si>
  <si>
    <t>Arrythmia</t>
  </si>
  <si>
    <t>self prepared 6</t>
  </si>
  <si>
    <t>Congested heart failure</t>
  </si>
  <si>
    <t>self prepared 7</t>
  </si>
  <si>
    <t>Pulmomary infraction, myocardic infraction</t>
  </si>
  <si>
    <t>self prepared 8</t>
  </si>
  <si>
    <t>Cardiopulmonary arrest</t>
  </si>
  <si>
    <t>self prepared 9</t>
  </si>
  <si>
    <t>Aortic dissection</t>
  </si>
  <si>
    <t>self prepared 10</t>
  </si>
  <si>
    <t>Lung cancer</t>
  </si>
  <si>
    <t>Homogenate</t>
  </si>
  <si>
    <t>Table 2</t>
  </si>
  <si>
    <t>D1</t>
  </si>
  <si>
    <t>Arith. Mean</t>
  </si>
  <si>
    <t>Arith. SD</t>
  </si>
  <si>
    <t>gastric disorder</t>
  </si>
  <si>
    <t>D2</t>
  </si>
  <si>
    <t>D4</t>
  </si>
  <si>
    <t>pancreatic cancer</t>
  </si>
  <si>
    <t>D5</t>
  </si>
  <si>
    <t>J1</t>
  </si>
  <si>
    <t>J2</t>
  </si>
  <si>
    <t>small intestinal cancer</t>
  </si>
  <si>
    <t>J4</t>
  </si>
  <si>
    <t>intestinal transplantation</t>
  </si>
  <si>
    <t>J5</t>
  </si>
  <si>
    <t>I1</t>
  </si>
  <si>
    <t>I3</t>
  </si>
  <si>
    <t>I6</t>
  </si>
  <si>
    <t>Colon</t>
  </si>
  <si>
    <t>C1</t>
  </si>
  <si>
    <t>chronic constipation</t>
  </si>
  <si>
    <t>C2</t>
  </si>
  <si>
    <t>chronic diarrhea</t>
  </si>
  <si>
    <t>C3</t>
  </si>
  <si>
    <t>polypectomy</t>
  </si>
  <si>
    <t>scraping</t>
  </si>
  <si>
    <t>mg microsomal prot/g mucosa</t>
  </si>
  <si>
    <t>Table 4</t>
  </si>
  <si>
    <t>D3</t>
  </si>
  <si>
    <t>J3</t>
  </si>
  <si>
    <t>I2</t>
  </si>
  <si>
    <t>I4</t>
  </si>
  <si>
    <t>colon cancer</t>
  </si>
  <si>
    <t>I5</t>
  </si>
  <si>
    <t>Figure 5</t>
  </si>
  <si>
    <t>LD128</t>
  </si>
  <si>
    <t>liver tumor</t>
  </si>
  <si>
    <t>*1x2/*2</t>
  </si>
  <si>
    <t>digitization needed</t>
  </si>
  <si>
    <t>LD65</t>
  </si>
  <si>
    <t>*2/*2</t>
  </si>
  <si>
    <t>LD252</t>
  </si>
  <si>
    <t>LD210</t>
  </si>
  <si>
    <t>*2x2/*4</t>
  </si>
  <si>
    <t>LD295</t>
  </si>
  <si>
    <t>LD129</t>
  </si>
  <si>
    <t>*1/*2</t>
  </si>
  <si>
    <t>LD231</t>
  </si>
  <si>
    <t>LD38</t>
  </si>
  <si>
    <t>LD63</t>
  </si>
  <si>
    <t>LD46</t>
  </si>
  <si>
    <t>LD202</t>
  </si>
  <si>
    <t>*1x2/1</t>
  </si>
  <si>
    <t>LD43</t>
  </si>
  <si>
    <t>LD186</t>
  </si>
  <si>
    <t>*2x2/*10</t>
  </si>
  <si>
    <t>LD230</t>
  </si>
  <si>
    <t>LD39</t>
  </si>
  <si>
    <t>*1/*4</t>
  </si>
  <si>
    <t>LD41</t>
  </si>
  <si>
    <t>*2/*41</t>
  </si>
  <si>
    <t>LD213</t>
  </si>
  <si>
    <t>*1/*3</t>
  </si>
  <si>
    <t>LD225</t>
  </si>
  <si>
    <t>*9/*41</t>
  </si>
  <si>
    <t>LD59</t>
  </si>
  <si>
    <t>LD47</t>
  </si>
  <si>
    <t>LD265</t>
  </si>
  <si>
    <t>*1/*5</t>
  </si>
  <si>
    <t>LD271</t>
  </si>
  <si>
    <t>LD79</t>
  </si>
  <si>
    <t>*4/*41</t>
  </si>
  <si>
    <t>LD163</t>
  </si>
  <si>
    <t>*3/*5</t>
  </si>
  <si>
    <t>LD204</t>
  </si>
  <si>
    <t>*4/*5</t>
  </si>
  <si>
    <t>LD274</t>
  </si>
  <si>
    <t>*4/*4</t>
  </si>
  <si>
    <t>Figure 3A</t>
  </si>
  <si>
    <t>1-H0422</t>
  </si>
  <si>
    <t>Cerebrovacular accident</t>
  </si>
  <si>
    <t>1-H0425</t>
  </si>
  <si>
    <t>Anoxia</t>
  </si>
  <si>
    <t>1-H0428</t>
  </si>
  <si>
    <t>Head trauma</t>
  </si>
  <si>
    <t>1-H0430</t>
  </si>
  <si>
    <t>1-H0431</t>
  </si>
  <si>
    <t>Hispanic</t>
  </si>
  <si>
    <t>1-H0432</t>
  </si>
  <si>
    <t>African American</t>
  </si>
  <si>
    <t>1-H0441</t>
  </si>
  <si>
    <t>1-H0444</t>
  </si>
  <si>
    <t>1-H0450</t>
  </si>
  <si>
    <t>1-H0451</t>
  </si>
  <si>
    <t>1-H0452</t>
  </si>
  <si>
    <t>1-H0453</t>
  </si>
  <si>
    <t>1-H0459</t>
  </si>
  <si>
    <t>1-H0472</t>
  </si>
  <si>
    <t>1-H0482</t>
  </si>
  <si>
    <t>Cardiac arrest</t>
  </si>
  <si>
    <t>1-H0715</t>
  </si>
  <si>
    <t>1-H0728</t>
  </si>
  <si>
    <t>1-H0737</t>
  </si>
  <si>
    <t>1-H0743</t>
  </si>
  <si>
    <t>Cerebrovascular accident</t>
  </si>
  <si>
    <t>1-H0802</t>
  </si>
  <si>
    <t>2-H0024</t>
  </si>
  <si>
    <t>2-H0079</t>
  </si>
  <si>
    <t>2-H0081</t>
  </si>
  <si>
    <t>2-H0134</t>
  </si>
  <si>
    <t>2-H0199</t>
  </si>
  <si>
    <t>2-H0215</t>
  </si>
  <si>
    <t>2-H0232</t>
  </si>
  <si>
    <t>2-H0246</t>
  </si>
  <si>
    <t>2-H0292</t>
  </si>
  <si>
    <t>2-H0307</t>
  </si>
  <si>
    <t>Figure 3B</t>
  </si>
  <si>
    <t>Figure 5A</t>
  </si>
  <si>
    <t>Figure 5B</t>
  </si>
  <si>
    <t>Figure 5C</t>
  </si>
  <si>
    <t>Table S5</t>
  </si>
  <si>
    <t>1-B01002632</t>
  </si>
  <si>
    <t>Trauma following traffic accident</t>
  </si>
  <si>
    <t>No</t>
  </si>
  <si>
    <t>White</t>
  </si>
  <si>
    <t>2-H0796</t>
  </si>
  <si>
    <t>Unknown</t>
  </si>
  <si>
    <t>3-A01001584</t>
  </si>
  <si>
    <t>Subarachnoidal hemorrhage</t>
  </si>
  <si>
    <t>4-C01003613</t>
  </si>
  <si>
    <t>Stroke</t>
  </si>
  <si>
    <t>5-H0844</t>
  </si>
  <si>
    <t>6-A01001311</t>
  </si>
  <si>
    <t>Intracranial hemorrhage</t>
  </si>
  <si>
    <t>7-C01002457</t>
  </si>
  <si>
    <t>Cerebral hypoxia post cardiac arrrest</t>
  </si>
  <si>
    <t>8-H0824</t>
  </si>
  <si>
    <t>Cerebrovscular accident</t>
  </si>
  <si>
    <t>9-A01001423</t>
  </si>
  <si>
    <t>Head injury</t>
  </si>
  <si>
    <t>10-H0786</t>
  </si>
  <si>
    <t>11-A0001228</t>
  </si>
  <si>
    <t>12-B01002701</t>
  </si>
  <si>
    <t>Cerebral Infarct</t>
  </si>
  <si>
    <t>13-C01002308</t>
  </si>
  <si>
    <t>14-B01002444</t>
  </si>
  <si>
    <t>Brain stem bleed</t>
  </si>
  <si>
    <t>Asian</t>
  </si>
  <si>
    <t>15-H092</t>
  </si>
  <si>
    <t>16-B01003044</t>
  </si>
  <si>
    <t>17-H0814</t>
  </si>
  <si>
    <t>µg/mL</t>
  </si>
  <si>
    <t xml:space="preserve">Table 3 </t>
  </si>
  <si>
    <t>mainly liver tumor</t>
  </si>
  <si>
    <t>Caucasian/Japanese</t>
  </si>
  <si>
    <t>50/50</t>
  </si>
  <si>
    <t>1-H024</t>
  </si>
  <si>
    <t>1-H079</t>
  </si>
  <si>
    <t>1-H081</t>
  </si>
  <si>
    <t>1-H134</t>
  </si>
  <si>
    <t>1-H199</t>
  </si>
  <si>
    <t>1-H215</t>
  </si>
  <si>
    <t>1-H232</t>
  </si>
  <si>
    <t>1-H246</t>
  </si>
  <si>
    <t>1-H292</t>
  </si>
  <si>
    <t>1-H307</t>
  </si>
  <si>
    <t>1-H610</t>
  </si>
  <si>
    <t>Figure 7A</t>
  </si>
  <si>
    <t>2-6</t>
  </si>
  <si>
    <t>2-32</t>
  </si>
  <si>
    <t>2-40</t>
  </si>
  <si>
    <t>2-41</t>
  </si>
  <si>
    <t>2-42</t>
  </si>
  <si>
    <t>2-49</t>
  </si>
  <si>
    <t>2-52</t>
  </si>
  <si>
    <t>2-55</t>
  </si>
  <si>
    <t>2-57</t>
  </si>
  <si>
    <t>2-59</t>
  </si>
  <si>
    <t>2-65</t>
  </si>
  <si>
    <t>2-66</t>
  </si>
  <si>
    <t>2-71</t>
  </si>
  <si>
    <t>2-72</t>
  </si>
  <si>
    <t>2-73</t>
  </si>
  <si>
    <t>2-74</t>
  </si>
  <si>
    <t>2-75</t>
  </si>
  <si>
    <t>2-78</t>
  </si>
  <si>
    <t>2-79</t>
  </si>
  <si>
    <t>2-81</t>
  </si>
  <si>
    <t>2-85</t>
  </si>
  <si>
    <t>2-86</t>
  </si>
  <si>
    <t>Figure 7B</t>
  </si>
  <si>
    <t>Figure 7C</t>
  </si>
  <si>
    <t>Table 6</t>
  </si>
  <si>
    <t>IQEELDTVIGR</t>
  </si>
  <si>
    <t>#todo#</t>
  </si>
  <si>
    <t>YLPNPSLNAFK</t>
  </si>
  <si>
    <t>IGSTPVLVLSR</t>
  </si>
  <si>
    <t>YLPNPALQR</t>
  </si>
  <si>
    <t>GTGGANIDPTFFLSR</t>
  </si>
  <si>
    <t>GYGVIFANGNR</t>
  </si>
  <si>
    <t>TEAFIPFSLGK</t>
  </si>
  <si>
    <t>VQEEIDHVIGR</t>
  </si>
  <si>
    <t>GLGIISSNGK</t>
  </si>
  <si>
    <t>LPPGPTPLPVIGNILQIGIK</t>
  </si>
  <si>
    <t>GIFPLAER</t>
  </si>
  <si>
    <t>DIDITPIANAFGR</t>
  </si>
  <si>
    <t>GHFPLAER</t>
  </si>
  <si>
    <t>GTTILTSLTSVLHDNK</t>
  </si>
  <si>
    <t>DIEVQGFR</t>
  </si>
  <si>
    <t>GTTLITNLSSVLK</t>
  </si>
  <si>
    <t>FITLVPSNLPHEATR</t>
  </si>
  <si>
    <t>FGPVFTLYVGSQR</t>
  </si>
  <si>
    <t>EVTVDTTLAGYHLPK</t>
  </si>
  <si>
    <t>EVTNFLR</t>
  </si>
  <si>
    <t>LGIPGPTPLPFLGNILSYHK</t>
  </si>
  <si>
    <t>DTINFLSK</t>
  </si>
  <si>
    <t>LFPVAIR</t>
  </si>
  <si>
    <t>LGIPGPTPLPFLGNALSFR</t>
  </si>
  <si>
    <t>SVINASAAIAPK</t>
  </si>
  <si>
    <t>LVHDFTDAVIR</t>
  </si>
  <si>
    <t>NSQSYIQAISDLNNLVFSR</t>
  </si>
  <si>
    <t>Stomach</t>
  </si>
  <si>
    <t>HSM</t>
  </si>
  <si>
    <t>Table 1</t>
  </si>
  <si>
    <t>1</t>
  </si>
  <si>
    <t>abdominal surgery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</si>
  <si>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</si>
  <si>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</si>
  <si>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</si>
  <si>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</si>
  <si>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</si>
  <si>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</si>
  <si>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</si>
  <si>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</si>
  <si>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</si>
  <si>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</si>
  <si>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</si>
  <si>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Table3</t>
  </si>
  <si>
    <t>13</t>
  </si>
  <si>
    <t>14</t>
  </si>
  <si>
    <t>15</t>
  </si>
  <si>
    <t>16</t>
  </si>
  <si>
    <t>17</t>
  </si>
  <si>
    <t>18</t>
  </si>
  <si>
    <t>19</t>
  </si>
  <si>
    <t>20</t>
  </si>
  <si>
    <t>ischaemia (n=2), healthy (n=2)</t>
  </si>
  <si>
    <t>Intestinal mucosa</t>
  </si>
  <si>
    <t>colon cancer (n=5), healthy (n=3), inflammatory bowel disease (n=3), ischaemia (n=1)</t>
  </si>
  <si>
    <t>Table S7</t>
  </si>
  <si>
    <t>IN001</t>
  </si>
  <si>
    <t>hypertension, hyperlipidemia, diabetes, coronaropathy</t>
  </si>
  <si>
    <t>IN002</t>
  </si>
  <si>
    <t>multiple sclerosism hypertension</t>
  </si>
  <si>
    <t>IN003</t>
  </si>
  <si>
    <t>multiple sclerosis, glaucoma</t>
  </si>
  <si>
    <t>IN004</t>
  </si>
  <si>
    <t>healthy</t>
  </si>
  <si>
    <t>IN005</t>
  </si>
  <si>
    <t>IN006</t>
  </si>
  <si>
    <t>IN007</t>
  </si>
  <si>
    <t>hyperthyroidism</t>
  </si>
  <si>
    <t>IN008</t>
  </si>
  <si>
    <t>IN009</t>
  </si>
  <si>
    <t>hypertension, diabetes, cholangiocarcinoma</t>
  </si>
  <si>
    <t>Proximal Jejunum</t>
  </si>
  <si>
    <t>Medial Jejunum</t>
  </si>
  <si>
    <t>Distal Jejunum</t>
  </si>
  <si>
    <t>Proximal Ileum</t>
  </si>
  <si>
    <t>Medial Ileum</t>
  </si>
  <si>
    <t>Distal Ileum</t>
  </si>
  <si>
    <t>Duodenum/Proximal jejunum</t>
  </si>
  <si>
    <t>white</t>
  </si>
  <si>
    <t>polymorphic</t>
  </si>
  <si>
    <t>mg</t>
  </si>
  <si>
    <t>Median</t>
  </si>
  <si>
    <t>Text, p5</t>
  </si>
  <si>
    <t>nearly all</t>
  </si>
  <si>
    <t>mg/g wet tissue</t>
  </si>
  <si>
    <t>pancreatitis</t>
  </si>
  <si>
    <t>gastric ulcer</t>
  </si>
  <si>
    <t>pancreatic pseudocyst</t>
  </si>
  <si>
    <t>gastric cancer</t>
  </si>
  <si>
    <t>duodenal adenocarcinoma</t>
  </si>
  <si>
    <t>#1</t>
  </si>
  <si>
    <t>COPD</t>
  </si>
  <si>
    <t>#2</t>
  </si>
  <si>
    <t>Wegener's disease</t>
  </si>
  <si>
    <t>obesity</t>
  </si>
  <si>
    <t>Table S2</t>
  </si>
  <si>
    <t>Texte, p9</t>
  </si>
  <si>
    <t>ELISA</t>
  </si>
  <si>
    <t>WB</t>
  </si>
  <si>
    <t>mg MSP/g liver</t>
  </si>
  <si>
    <t xml:space="preserve">Indiv. Data </t>
  </si>
  <si>
    <t>subarachnoid hemorrhage</t>
  </si>
  <si>
    <t>625961</t>
  </si>
  <si>
    <t>anoxia</t>
  </si>
  <si>
    <t>7330961</t>
  </si>
  <si>
    <t>513941</t>
  </si>
  <si>
    <t>1103911</t>
  </si>
  <si>
    <t>317941</t>
  </si>
  <si>
    <t>218962</t>
  </si>
  <si>
    <t>Black</t>
  </si>
  <si>
    <t>325941</t>
  </si>
  <si>
    <t>825941</t>
  </si>
  <si>
    <t>gunshot wound - head</t>
  </si>
  <si>
    <t>711953</t>
  </si>
  <si>
    <t>closed head injury</t>
  </si>
  <si>
    <t>102921</t>
  </si>
  <si>
    <t>305951</t>
  </si>
  <si>
    <t>210921</t>
  </si>
  <si>
    <t>320951</t>
  </si>
  <si>
    <t>416931</t>
  </si>
  <si>
    <t>518931</t>
  </si>
  <si>
    <t>823941</t>
  </si>
  <si>
    <t>gunshot wound - self inflicted</t>
  </si>
  <si>
    <t>926931</t>
  </si>
  <si>
    <t>cerebrovascular accident</t>
  </si>
  <si>
    <t>929942</t>
  </si>
  <si>
    <t>1101931</t>
  </si>
  <si>
    <t>mg homogenate prot/g liver</t>
  </si>
  <si>
    <t>male</t>
  </si>
  <si>
    <t>carcinoma (colorectal, hepatocellular ), abcess</t>
  </si>
  <si>
    <t>European</t>
  </si>
  <si>
    <t>female</t>
  </si>
  <si>
    <t>HL19</t>
  </si>
  <si>
    <t>accidental death</t>
  </si>
  <si>
    <t>HL21</t>
  </si>
  <si>
    <t>HL25</t>
  </si>
  <si>
    <t>HL39</t>
  </si>
  <si>
    <t>HL41</t>
  </si>
  <si>
    <t>HL42</t>
  </si>
  <si>
    <t>HL43</t>
  </si>
  <si>
    <t>HL46</t>
  </si>
  <si>
    <t>HL48</t>
  </si>
  <si>
    <t>HL49</t>
  </si>
  <si>
    <t>HL50</t>
  </si>
  <si>
    <t>HL51</t>
  </si>
  <si>
    <t>HL52</t>
  </si>
  <si>
    <t>HL53</t>
  </si>
  <si>
    <t>HL55</t>
  </si>
  <si>
    <t>HL110</t>
  </si>
  <si>
    <t>metastatic colon cancer</t>
  </si>
  <si>
    <t>HL112</t>
  </si>
  <si>
    <t>HL113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</si>
  <si>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</si>
  <si>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</si>
  <si>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</si>
  <si>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</si>
  <si>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</si>
  <si>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</si>
  <si>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</si>
  <si>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</si>
  <si>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</si>
  <si>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</si>
  <si>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HL126</t>
  </si>
  <si>
    <t>HL127</t>
  </si>
  <si>
    <t>HL128</t>
  </si>
  <si>
    <t>HL129</t>
  </si>
  <si>
    <t>IIAM1005941</t>
  </si>
  <si>
    <t>IIAM1014941</t>
  </si>
  <si>
    <t>IIAM1101931</t>
  </si>
  <si>
    <t>IIAM113961</t>
  </si>
  <si>
    <t>IIAM305951</t>
  </si>
  <si>
    <t>IIAM306951</t>
  </si>
  <si>
    <t>IIAM307961</t>
  </si>
  <si>
    <t>IIAM308951</t>
  </si>
  <si>
    <t>IIAM 320951</t>
  </si>
  <si>
    <t>IIAM416931</t>
  </si>
  <si>
    <t>IIAM523931</t>
  </si>
  <si>
    <t>IIAM602941</t>
  </si>
  <si>
    <t>IIAM625961</t>
  </si>
  <si>
    <t>IIAM628951</t>
  </si>
  <si>
    <t>C-1</t>
  </si>
  <si>
    <t>cerebrovascular disorder or head injury</t>
  </si>
  <si>
    <t>C-2</t>
  </si>
  <si>
    <t>C-3</t>
  </si>
  <si>
    <t>C-4</t>
  </si>
  <si>
    <t>C-5</t>
  </si>
  <si>
    <t>C-6</t>
  </si>
  <si>
    <t>C-7</t>
  </si>
  <si>
    <t>myocardial infarction</t>
  </si>
  <si>
    <t>C-8</t>
  </si>
  <si>
    <t>unknown health problems</t>
  </si>
  <si>
    <t>C-9</t>
  </si>
  <si>
    <t>C-10</t>
  </si>
  <si>
    <t>C-11</t>
  </si>
  <si>
    <t>C-12</t>
  </si>
  <si>
    <t>C-13</t>
  </si>
  <si>
    <t>C-14</t>
  </si>
  <si>
    <t>C-15</t>
  </si>
  <si>
    <t>J-1</t>
  </si>
  <si>
    <t>hepatocellular carcinoma, cirrhotic liver</t>
  </si>
  <si>
    <t>Japanese</t>
  </si>
  <si>
    <t>J-2</t>
  </si>
  <si>
    <t>hepatocellular carcinoma</t>
  </si>
  <si>
    <t>J-3</t>
  </si>
  <si>
    <t>J-4</t>
  </si>
  <si>
    <t>J-5</t>
  </si>
  <si>
    <t>J-6</t>
  </si>
  <si>
    <t>J-7</t>
  </si>
  <si>
    <t>J-8</t>
  </si>
  <si>
    <t>J-9</t>
  </si>
  <si>
    <t>hepatocellular carcinoma, chronic hepatitis</t>
  </si>
  <si>
    <t>J-10</t>
  </si>
  <si>
    <t>J-11</t>
  </si>
  <si>
    <t>J-12</t>
  </si>
  <si>
    <t>J-13</t>
  </si>
  <si>
    <t>J-14</t>
  </si>
  <si>
    <t>J-15</t>
  </si>
  <si>
    <t>Text, p3</t>
  </si>
  <si>
    <t>subarachnoid hemorrhage, gunshot wound, closed head injury, motor vehicle accident</t>
  </si>
  <si>
    <t>HK23</t>
  </si>
  <si>
    <t>American Caucasian</t>
  </si>
  <si>
    <t>HK34</t>
  </si>
  <si>
    <t>HK42</t>
  </si>
  <si>
    <t>HK43</t>
  </si>
  <si>
    <t>HK56</t>
  </si>
  <si>
    <t>HK89</t>
  </si>
  <si>
    <t>HK93</t>
  </si>
  <si>
    <t>HK112</t>
  </si>
  <si>
    <t>nmol/g mucosa</t>
  </si>
  <si>
    <t>S9 fraction</t>
  </si>
  <si>
    <t>Text, p4</t>
  </si>
  <si>
    <t>women</t>
  </si>
  <si>
    <t>various</t>
  </si>
  <si>
    <t>men</t>
  </si>
  <si>
    <t>Total cell</t>
  </si>
  <si>
    <t>Shed enterocytes</t>
  </si>
  <si>
    <t xml:space="preserve">Liver </t>
  </si>
  <si>
    <t>Figure 4</t>
  </si>
  <si>
    <t>Table S3</t>
  </si>
  <si>
    <t>control</t>
  </si>
  <si>
    <t>tumor</t>
  </si>
  <si>
    <t>Wilson's disease</t>
  </si>
  <si>
    <t>fetal 1st trimester</t>
  </si>
  <si>
    <t>unknown</t>
  </si>
  <si>
    <t>weeks</t>
  </si>
  <si>
    <t>Figure 1B</t>
  </si>
  <si>
    <t>fetal 2nd semester</t>
  </si>
  <si>
    <t>Texte, p4</t>
  </si>
  <si>
    <t>fetal 3rd semester</t>
  </si>
  <si>
    <t>neonates</t>
  </si>
  <si>
    <t>days</t>
  </si>
  <si>
    <t>Texte, p5</t>
  </si>
  <si>
    <t>infant</t>
  </si>
  <si>
    <t>months</t>
  </si>
  <si>
    <t>prepuberty + adolescent</t>
  </si>
  <si>
    <t>X</t>
  </si>
  <si>
    <t>V30</t>
  </si>
  <si>
    <t>V119</t>
  </si>
  <si>
    <t>V120</t>
  </si>
  <si>
    <t>V132</t>
  </si>
  <si>
    <t>V133</t>
  </si>
  <si>
    <t>K</t>
  </si>
  <si>
    <t>L</t>
  </si>
  <si>
    <t xml:space="preserve">M </t>
  </si>
  <si>
    <t>V37</t>
  </si>
  <si>
    <t>V91</t>
  </si>
  <si>
    <t>V99</t>
  </si>
  <si>
    <t>V105</t>
  </si>
  <si>
    <t>V107</t>
  </si>
  <si>
    <t>V123</t>
  </si>
  <si>
    <t>V126</t>
  </si>
  <si>
    <t>Figure 2</t>
  </si>
  <si>
    <t>Fetal</t>
  </si>
  <si>
    <t>terminated pregnancy</t>
  </si>
  <si>
    <t>Caucasian n=1</t>
  </si>
  <si>
    <t>Pediatric</t>
  </si>
  <si>
    <t>sudden infant death syndrome or trauma</t>
  </si>
  <si>
    <t>Caucasian n=6, Hispanic n=1, Unknown race n=3</t>
  </si>
  <si>
    <t>Adult</t>
  </si>
  <si>
    <t>trauma</t>
  </si>
  <si>
    <t>Hispanic n=2</t>
  </si>
  <si>
    <t>2 normal</t>
  </si>
  <si>
    <t>ascending colon tumor</t>
  </si>
  <si>
    <t>3 normal</t>
  </si>
  <si>
    <t>4 normal</t>
  </si>
  <si>
    <t>5 normal</t>
  </si>
  <si>
    <t>6 normal</t>
  </si>
  <si>
    <t>7 normal</t>
  </si>
  <si>
    <t>8 normal</t>
  </si>
  <si>
    <t>9 normal</t>
  </si>
  <si>
    <t>Rectum</t>
  </si>
  <si>
    <t>10 normal</t>
  </si>
  <si>
    <t>rectum tumor</t>
  </si>
  <si>
    <t>11 normal</t>
  </si>
  <si>
    <t>12 normal</t>
  </si>
  <si>
    <t>13 normal</t>
  </si>
  <si>
    <t>14 normal</t>
  </si>
  <si>
    <t>15 normal</t>
  </si>
  <si>
    <t>16 normal</t>
  </si>
  <si>
    <t>17 normal</t>
  </si>
  <si>
    <t>19 normal</t>
  </si>
  <si>
    <t>20 normal</t>
  </si>
  <si>
    <t>23 normal</t>
  </si>
  <si>
    <t>1 tumor</t>
  </si>
  <si>
    <t>3 tumor</t>
  </si>
  <si>
    <t>4 tumor</t>
  </si>
  <si>
    <t>5 tumor</t>
  </si>
  <si>
    <t>6 tumor</t>
  </si>
  <si>
    <t>7 tumor</t>
  </si>
  <si>
    <t>8 tumor</t>
  </si>
  <si>
    <t>10 tumor</t>
  </si>
  <si>
    <t>12 tumor</t>
  </si>
  <si>
    <t>13 tumor</t>
  </si>
  <si>
    <t>14 tumor</t>
  </si>
  <si>
    <t>15 tumor</t>
  </si>
  <si>
    <t>16 tumor</t>
  </si>
  <si>
    <t>17 tumor</t>
  </si>
  <si>
    <t>18 tumor</t>
  </si>
  <si>
    <t>19 tumor</t>
  </si>
  <si>
    <t>20 tumor</t>
  </si>
  <si>
    <t>23 tumor</t>
  </si>
  <si>
    <t>µg/µL</t>
  </si>
  <si>
    <t>Figure 1 &amp; text</t>
  </si>
  <si>
    <t>case A</t>
  </si>
  <si>
    <t>Figure 1</t>
  </si>
  <si>
    <t>case B</t>
  </si>
  <si>
    <t>case C</t>
  </si>
  <si>
    <t>HLM pool</t>
  </si>
  <si>
    <t>A05231-normal</t>
  </si>
  <si>
    <t>hepatocellular carcinoma, HBV</t>
  </si>
  <si>
    <t>Chinese</t>
  </si>
  <si>
    <t>A10211-normal</t>
  </si>
  <si>
    <t>A06151-normal</t>
  </si>
  <si>
    <t>A06161-normal</t>
  </si>
  <si>
    <t>A07271-normal</t>
  </si>
  <si>
    <t>A09301-normal</t>
  </si>
  <si>
    <t>A10141-normal</t>
  </si>
  <si>
    <t>A10261-normal</t>
  </si>
  <si>
    <t>A11101-normal</t>
  </si>
  <si>
    <t>A11161-normal</t>
  </si>
  <si>
    <t>A12221-normal</t>
  </si>
  <si>
    <t>B03022-normal</t>
  </si>
  <si>
    <t>B03221-normal</t>
  </si>
  <si>
    <t>B03281-normal</t>
  </si>
  <si>
    <t>B04051-normal</t>
  </si>
  <si>
    <t>A05231-tumor</t>
  </si>
  <si>
    <t>A10211-tumor</t>
  </si>
  <si>
    <t>A06151-tumor</t>
  </si>
  <si>
    <t>A06161-tumor</t>
  </si>
  <si>
    <t>A07271-tumor</t>
  </si>
  <si>
    <t>A09301-tumor</t>
  </si>
  <si>
    <t>A10141-tumor</t>
  </si>
  <si>
    <t>A10261-tumor</t>
  </si>
  <si>
    <t>A11101-tumor</t>
  </si>
  <si>
    <t>A11161-tumor</t>
  </si>
  <si>
    <t>A12221-tumor</t>
  </si>
  <si>
    <t>B03022-tumor</t>
  </si>
  <si>
    <t>B03221-tumor</t>
  </si>
  <si>
    <t>B03281-tumor</t>
  </si>
  <si>
    <t>B04051-tumor</t>
  </si>
  <si>
    <t>reference pool</t>
  </si>
  <si>
    <t>Figure 3</t>
  </si>
  <si>
    <t>Figure 2B</t>
  </si>
  <si>
    <t>Breast</t>
  </si>
  <si>
    <t>Human breast cancer tissue microsomes</t>
  </si>
  <si>
    <t>T2</t>
  </si>
  <si>
    <t>breast cancer</t>
  </si>
  <si>
    <t>T3</t>
  </si>
  <si>
    <t>T4</t>
  </si>
  <si>
    <t>T5</t>
  </si>
  <si>
    <t>T6</t>
  </si>
  <si>
    <t>E 2</t>
  </si>
  <si>
    <t>Eli 3</t>
  </si>
  <si>
    <t>Eli 4</t>
  </si>
  <si>
    <t>Eli 8</t>
  </si>
  <si>
    <t>P 2</t>
  </si>
  <si>
    <t>P 11</t>
  </si>
  <si>
    <t>biliary atresia</t>
  </si>
  <si>
    <t>HH / Cell lysates</t>
  </si>
  <si>
    <t>boating accident</t>
  </si>
  <si>
    <t>drowned</t>
  </si>
  <si>
    <t>normal</t>
  </si>
  <si>
    <t>hypertension, diabetes,  depression</t>
  </si>
  <si>
    <t>Black n=3, Asian n=1</t>
  </si>
  <si>
    <t>fatty liver</t>
  </si>
  <si>
    <t>Hispanic n=1, Asian n=1</t>
  </si>
  <si>
    <t>non diabetic</t>
  </si>
  <si>
    <t>Anoxia, cerebrovascular aneurysm, head trauma, myocardial infarction, intracranial haemorrhage</t>
  </si>
  <si>
    <t>African American n=1</t>
  </si>
  <si>
    <t>diabetic</t>
  </si>
  <si>
    <t>Anoxia, cerebrovascular aneurysm, head trauma</t>
  </si>
  <si>
    <t>normal tissue</t>
  </si>
  <si>
    <t>colonic adenoma</t>
  </si>
  <si>
    <t>adenoma</t>
  </si>
  <si>
    <t>disease free control</t>
  </si>
  <si>
    <t>Prostate</t>
  </si>
  <si>
    <t>HPM</t>
  </si>
  <si>
    <t>Indiv. data</t>
  </si>
  <si>
    <t>benign protatic hyperplasia</t>
  </si>
  <si>
    <t>IUL-40</t>
  </si>
  <si>
    <t>IUL-32</t>
  </si>
  <si>
    <t>IUL-41</t>
  </si>
  <si>
    <t>IUL-42</t>
  </si>
  <si>
    <t>IUL-59</t>
  </si>
  <si>
    <t>IUL-66</t>
  </si>
  <si>
    <t>IUL-73</t>
  </si>
  <si>
    <t>IUL-74</t>
  </si>
  <si>
    <t>IUL-79</t>
  </si>
  <si>
    <t>IUL-85</t>
  </si>
  <si>
    <t>IUL-49</t>
  </si>
  <si>
    <t>IUL-52</t>
  </si>
  <si>
    <t>IUL-55</t>
  </si>
  <si>
    <t>IUL-57</t>
  </si>
  <si>
    <t>IUL-65</t>
  </si>
  <si>
    <t>IUL-71</t>
  </si>
  <si>
    <t>IUL-72</t>
  </si>
  <si>
    <t>IUL-75</t>
  </si>
  <si>
    <t>IUL-78</t>
  </si>
  <si>
    <t>IUL-81</t>
  </si>
  <si>
    <t>IUL-86</t>
  </si>
  <si>
    <t>*1/*6</t>
  </si>
  <si>
    <t>*3*3</t>
  </si>
  <si>
    <t>*1/*7</t>
  </si>
  <si>
    <t xml:space="preserve">D </t>
  </si>
  <si>
    <t>free from chronic disease</t>
  </si>
  <si>
    <t>Polish, European</t>
  </si>
  <si>
    <t>liver metastases</t>
  </si>
  <si>
    <t>not dead or intracranial bleeding or head injury</t>
  </si>
  <si>
    <t>free from chronic disease + liver metastases</t>
  </si>
  <si>
    <t>Figure 2b</t>
  </si>
  <si>
    <t>liver tumor or metastases</t>
  </si>
  <si>
    <t>perinatal/infant</t>
  </si>
  <si>
    <t>fetal</t>
  </si>
  <si>
    <t>abortion, sudden infant death</t>
  </si>
  <si>
    <t>trisomy 18, holoprosemcephaly, treacher collins, campomelic dysplasia, cerebral palsy</t>
  </si>
  <si>
    <t>meningitis,chromosome aberration, adrenoleukodystrophy, cerebral palsy, multiple sclerosis, hepatoma, progressive supranuclear</t>
  </si>
  <si>
    <t>Descending colon</t>
  </si>
  <si>
    <t>Figure 2C</t>
  </si>
  <si>
    <t>no colon disease</t>
  </si>
  <si>
    <t>Sigmoid colon</t>
  </si>
  <si>
    <t>CYP3A5+</t>
  </si>
  <si>
    <t>CYP3A5-</t>
  </si>
  <si>
    <t>IUL31</t>
  </si>
  <si>
    <t>IUL32</t>
  </si>
  <si>
    <t>IUL33</t>
  </si>
  <si>
    <t>IUL34</t>
  </si>
  <si>
    <t>IUL35</t>
  </si>
  <si>
    <t>Blood</t>
  </si>
  <si>
    <t>Leukapheresed sample</t>
  </si>
  <si>
    <t>Figure 2a</t>
  </si>
  <si>
    <t>fetus</t>
  </si>
  <si>
    <t>&gt;3 months-2 yo</t>
  </si>
  <si>
    <t>&gt;2-5 yo</t>
  </si>
  <si>
    <t>&gt;5-12 yo</t>
  </si>
  <si>
    <t>&gt;12 yo</t>
  </si>
  <si>
    <t>Figure 6a</t>
  </si>
  <si>
    <t>non coeliacs</t>
  </si>
  <si>
    <t>coeliacs</t>
  </si>
  <si>
    <t>treated coeliacs</t>
  </si>
  <si>
    <t>Caucasian&amp;Hispanic</t>
  </si>
  <si>
    <t>A</t>
  </si>
  <si>
    <t>B</t>
  </si>
  <si>
    <t>C</t>
  </si>
  <si>
    <t xml:space="preserve">A </t>
  </si>
  <si>
    <t>Figure 4B</t>
  </si>
  <si>
    <t>non-cholestatic</t>
  </si>
  <si>
    <t>PBC</t>
  </si>
  <si>
    <t>primary biliary cholangitis</t>
  </si>
  <si>
    <t>PSC</t>
  </si>
  <si>
    <t>primary sclerosing cholangitis</t>
  </si>
  <si>
    <t>ALD</t>
  </si>
  <si>
    <t>alcoholic liver disease</t>
  </si>
  <si>
    <t>Figure 4A</t>
  </si>
  <si>
    <t>Figure 5b</t>
  </si>
  <si>
    <t>Table 7</t>
  </si>
  <si>
    <t>HuHep9966</t>
  </si>
  <si>
    <t>HuHep10261</t>
  </si>
  <si>
    <t>HuHep10901</t>
  </si>
  <si>
    <t>HuHep10536</t>
  </si>
  <si>
    <t>Table S8</t>
  </si>
  <si>
    <t>vehicle accident</t>
  </si>
  <si>
    <t>ascending aorta aneurysm</t>
  </si>
  <si>
    <t>cerebral vascular aneurysm</t>
  </si>
  <si>
    <t>hypertension, diabetes, congestive heart failure</t>
  </si>
  <si>
    <t>head trauma</t>
  </si>
  <si>
    <t>asthma, benign breast cyst, arthritis</t>
  </si>
  <si>
    <t>intracranial haemorrhage</t>
  </si>
  <si>
    <t>hypertension, RA</t>
  </si>
  <si>
    <t>hypertension, mild stroke</t>
  </si>
  <si>
    <t>pulmonary hypertension</t>
  </si>
  <si>
    <t>CHF, emphysema</t>
  </si>
  <si>
    <t>intracranial bleeding</t>
  </si>
  <si>
    <t>diabetes, COPD</t>
  </si>
  <si>
    <t>hypertension</t>
  </si>
  <si>
    <t>asthma, hypertension, diabetes, heart disease</t>
  </si>
  <si>
    <t>asthma</t>
  </si>
  <si>
    <t>stroke</t>
  </si>
  <si>
    <t>diabetes mellitus</t>
  </si>
  <si>
    <t>HLM01</t>
  </si>
  <si>
    <t>motor vehicle accident</t>
  </si>
  <si>
    <t>HLM02</t>
  </si>
  <si>
    <t>HLM03</t>
  </si>
  <si>
    <t>HLM04</t>
  </si>
  <si>
    <t>Table S14</t>
  </si>
  <si>
    <t>blunt dissection</t>
  </si>
  <si>
    <t xml:space="preserve">Table S1 </t>
  </si>
  <si>
    <t>no disease</t>
  </si>
  <si>
    <t>inflamatory bowel disease</t>
  </si>
  <si>
    <t>ischemia</t>
  </si>
  <si>
    <t>21</t>
  </si>
  <si>
    <t>22</t>
  </si>
  <si>
    <t>28</t>
  </si>
  <si>
    <t>SCHH / Cell lysates</t>
  </si>
  <si>
    <t>Figure 2A</t>
  </si>
  <si>
    <t>HU1880</t>
  </si>
  <si>
    <t>HC3-26</t>
  </si>
  <si>
    <t>Mic_114</t>
  </si>
  <si>
    <t>Mic_115</t>
  </si>
  <si>
    <t>Mic_116</t>
  </si>
  <si>
    <t>Mic_117</t>
  </si>
  <si>
    <t>Mic_118</t>
  </si>
  <si>
    <t>fmol/µg liver tissue</t>
  </si>
  <si>
    <t>gall bladder cancer</t>
  </si>
  <si>
    <t>liver metastasis, bowel sigmoid origin</t>
  </si>
  <si>
    <t>liver metastasis, colorectal origin</t>
  </si>
  <si>
    <t>Ex-smoker</t>
  </si>
  <si>
    <t>hepatocarcinoma</t>
  </si>
  <si>
    <t xml:space="preserve">liver metastasis </t>
  </si>
  <si>
    <t>liver metastasis, rectal and sigmoid  origin</t>
  </si>
  <si>
    <t>liver metastasis, colorectal adenocarcinoma</t>
  </si>
  <si>
    <t>primary liver tumor</t>
  </si>
  <si>
    <t>mg microsomal prot/g liver</t>
  </si>
  <si>
    <t>Figure S2</t>
  </si>
  <si>
    <t>colorectal, breast or GI stromal cancer</t>
  </si>
  <si>
    <t>HH</t>
  </si>
  <si>
    <t>10E6 cells (mg)</t>
  </si>
  <si>
    <t>mg prot/g liver</t>
  </si>
  <si>
    <t>&lt;5</t>
  </si>
  <si>
    <t>11 Black, 5 Hispanic, 4 Asian, 32 Unknown</t>
  </si>
  <si>
    <t xml:space="preserve">2 caucasian, 2 Hispanic, 1 Unknown ethinicity </t>
  </si>
  <si>
    <t>*1/*6 n=2, 3 Hipsanic, 2 Asian, 5 Unknown</t>
  </si>
  <si>
    <t>2 Black, 3 Hispanic, 2 Asian, 23 Unknown</t>
  </si>
  <si>
    <t>*1/*x</t>
  </si>
  <si>
    <t>HLM-A</t>
  </si>
  <si>
    <t>Mongolian</t>
  </si>
  <si>
    <t>HLM-B</t>
  </si>
  <si>
    <t>HLM-C</t>
  </si>
  <si>
    <t>HLM-D</t>
  </si>
  <si>
    <t>HLM-E</t>
  </si>
  <si>
    <t>HLM-F</t>
  </si>
  <si>
    <t>HLM-G</t>
  </si>
  <si>
    <t>HLM-H</t>
  </si>
  <si>
    <t>HLM-I</t>
  </si>
  <si>
    <t>HLM-J</t>
  </si>
  <si>
    <t>HLM-K</t>
  </si>
  <si>
    <t>HLM-L</t>
  </si>
  <si>
    <t>A1</t>
  </si>
  <si>
    <t>primary liver cancer or liver metastasis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</si>
  <si>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</si>
  <si>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</si>
  <si>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</si>
  <si>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</si>
  <si>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</si>
  <si>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</si>
  <si>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</si>
  <si>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</si>
  <si>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</si>
  <si>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Crude membrane/nuclei fraction</t>
  </si>
  <si>
    <t>Cytosolic</t>
  </si>
  <si>
    <t>Figure 7</t>
  </si>
  <si>
    <t>various tumors</t>
  </si>
  <si>
    <t>Supplemental data</t>
  </si>
  <si>
    <t>obese 1</t>
  </si>
  <si>
    <t>obesity, diabetes</t>
  </si>
  <si>
    <t>obese 2</t>
  </si>
  <si>
    <t>obese 3</t>
  </si>
  <si>
    <t>obese 4</t>
  </si>
  <si>
    <t>obese 5</t>
  </si>
  <si>
    <t>obese 6</t>
  </si>
  <si>
    <t>obese 7</t>
  </si>
  <si>
    <t>obese 8</t>
  </si>
  <si>
    <t>obese 9</t>
  </si>
  <si>
    <t>obese 10</t>
  </si>
  <si>
    <t>obese 11</t>
  </si>
  <si>
    <t>obese 12</t>
  </si>
  <si>
    <t>obese 13</t>
  </si>
  <si>
    <t>obese 14</t>
  </si>
  <si>
    <t>obese 15</t>
  </si>
  <si>
    <t>obese 16</t>
  </si>
  <si>
    <t>obese 17</t>
  </si>
  <si>
    <t>obese 18</t>
  </si>
  <si>
    <t>obese 19</t>
  </si>
  <si>
    <t>obese 20</t>
  </si>
  <si>
    <t>obese 21</t>
  </si>
  <si>
    <t>obese 22</t>
  </si>
  <si>
    <t>obese 23</t>
  </si>
  <si>
    <t>obese 24</t>
  </si>
  <si>
    <t>obese 25</t>
  </si>
  <si>
    <t>obese 26</t>
  </si>
  <si>
    <t>obese 27</t>
  </si>
  <si>
    <t>obese 28</t>
  </si>
  <si>
    <t>obese 29</t>
  </si>
  <si>
    <t>obese 30</t>
  </si>
  <si>
    <t>obese 31</t>
  </si>
  <si>
    <t>obese 32</t>
  </si>
  <si>
    <t>obese 33</t>
  </si>
  <si>
    <t>obese 34</t>
  </si>
  <si>
    <t>obese 35</t>
  </si>
  <si>
    <t>obese 36</t>
  </si>
  <si>
    <t>obese 37</t>
  </si>
  <si>
    <t>non obese 1</t>
  </si>
  <si>
    <t>Latin American n=1</t>
  </si>
  <si>
    <t>non obese 2</t>
  </si>
  <si>
    <t>non obese 3</t>
  </si>
  <si>
    <t>non obese 4</t>
  </si>
  <si>
    <t>non obese 5</t>
  </si>
  <si>
    <t>non obese 6</t>
  </si>
  <si>
    <t>non obese 7</t>
  </si>
  <si>
    <t>non obese 8</t>
  </si>
  <si>
    <t>non obese 9</t>
  </si>
  <si>
    <t>non obese 10</t>
  </si>
  <si>
    <t>non obese 11</t>
  </si>
  <si>
    <t>non obese 12</t>
  </si>
  <si>
    <t>non obese 13</t>
  </si>
  <si>
    <t>non obese 14</t>
  </si>
  <si>
    <t>non obese 15</t>
  </si>
  <si>
    <t>non obese 16</t>
  </si>
  <si>
    <t>non obese 17</t>
  </si>
  <si>
    <t>obsese 1</t>
  </si>
  <si>
    <t>obsese 2</t>
  </si>
  <si>
    <t>obsese 3</t>
  </si>
  <si>
    <t>obsese 4</t>
  </si>
  <si>
    <t>obsese 5</t>
  </si>
  <si>
    <t>obsese 6</t>
  </si>
  <si>
    <t>obsese 7</t>
  </si>
  <si>
    <t>obsese 8</t>
  </si>
  <si>
    <t>obsese 9</t>
  </si>
  <si>
    <t>obsese 10</t>
  </si>
  <si>
    <t>obsese 11</t>
  </si>
  <si>
    <t>obsese 12</t>
  </si>
  <si>
    <t>obsese 13</t>
  </si>
  <si>
    <t>obsese 14</t>
  </si>
  <si>
    <t>obsese 15</t>
  </si>
  <si>
    <t>obsese 16</t>
  </si>
  <si>
    <t>obsese 17</t>
  </si>
  <si>
    <t>obsese 18</t>
  </si>
  <si>
    <t>obsese 19</t>
  </si>
  <si>
    <t>obsese 20</t>
  </si>
  <si>
    <t>obsese 21</t>
  </si>
  <si>
    <t>obsese 22</t>
  </si>
  <si>
    <t>obsese 23</t>
  </si>
  <si>
    <t>obsese 24</t>
  </si>
  <si>
    <t>obsese 25</t>
  </si>
  <si>
    <t>obsese 26</t>
  </si>
  <si>
    <t>obsese 27</t>
  </si>
  <si>
    <t>obsese 28</t>
  </si>
  <si>
    <t>obsese 29</t>
  </si>
  <si>
    <t>obsese 30</t>
  </si>
  <si>
    <t>obsese 31</t>
  </si>
  <si>
    <t>obsese 32</t>
  </si>
  <si>
    <t>obsese 33</t>
  </si>
  <si>
    <t>obsese 34</t>
  </si>
  <si>
    <t>obsese 35</t>
  </si>
  <si>
    <t>obsese 36</t>
  </si>
  <si>
    <t>obsese 37</t>
  </si>
  <si>
    <t>adult</t>
  </si>
  <si>
    <t>*3/*1</t>
  </si>
  <si>
    <t>*1A/*1C</t>
  </si>
  <si>
    <t>*1A/*1A</t>
  </si>
  <si>
    <t>FL</t>
  </si>
  <si>
    <t>intraday</t>
  </si>
  <si>
    <t>interday</t>
  </si>
  <si>
    <t>Study information</t>
  </si>
  <si>
    <t>Measured Expressions</t>
  </si>
  <si>
    <t>Experimental noise variability</t>
  </si>
  <si>
    <t>Inter-individual variability</t>
  </si>
  <si>
    <t>Quantification method</t>
  </si>
  <si>
    <t>Replicates</t>
  </si>
  <si>
    <t>Expression</t>
  </si>
  <si>
    <t>Exp. Unit</t>
  </si>
  <si>
    <t xml:space="preserve">Exp. Type </t>
  </si>
  <si>
    <t>Variability</t>
  </si>
  <si>
    <t xml:space="preserve">Var. Unit  </t>
  </si>
  <si>
    <t xml:space="preserve">Var. Type </t>
  </si>
  <si>
    <t>Exp. Min</t>
  </si>
  <si>
    <t>Exp. Max</t>
  </si>
  <si>
    <t>LOQ</t>
  </si>
  <si>
    <t>LOQ Unit</t>
  </si>
  <si>
    <t>Exclusion reason</t>
  </si>
  <si>
    <t xml:space="preserve">Comments </t>
  </si>
  <si>
    <t>LC-MS/MS</t>
  </si>
  <si>
    <t>pmol/mg microsomal protein</t>
  </si>
  <si>
    <t>pmol/mg tissue</t>
  </si>
  <si>
    <t>BLQ</t>
  </si>
  <si>
    <t>pmol/mg HLM</t>
  </si>
  <si>
    <t>Disease</t>
  </si>
  <si>
    <t>BLQ, Disease</t>
  </si>
  <si>
    <t>9-12</t>
  </si>
  <si>
    <t>Arith. SEM</t>
  </si>
  <si>
    <t>Combination of 2 isoenzymes</t>
  </si>
  <si>
    <t>3-4</t>
  </si>
  <si>
    <t>Combination of 2 isoenzymes, Disease</t>
  </si>
  <si>
    <t>Western Blot</t>
  </si>
  <si>
    <t>pmol/mg total protein</t>
  </si>
  <si>
    <t>Scaling factor unavailable</t>
  </si>
  <si>
    <t>nmol/mg microsomal protein</t>
  </si>
  <si>
    <t>digitized</t>
  </si>
  <si>
    <t>Immunoblot</t>
  </si>
  <si>
    <t>Ontogeny</t>
  </si>
  <si>
    <t>NA</t>
  </si>
  <si>
    <t>pmol/mg mucosal protein</t>
  </si>
  <si>
    <t>pmol/mg total mucosal protein</t>
  </si>
  <si>
    <t>pmol/mg homogenate protein</t>
  </si>
  <si>
    <t>fmol/µg microsomal protein</t>
  </si>
  <si>
    <t>Missing information</t>
  </si>
  <si>
    <t>fmol/mg protein</t>
  </si>
  <si>
    <t>fmol/mg tissue</t>
  </si>
  <si>
    <t>metabolic assay</t>
  </si>
  <si>
    <t>Combination of 2 isoenzymes, Ontogeny</t>
  </si>
  <si>
    <t>Arith. SD.</t>
  </si>
  <si>
    <t>pmol/mg protein</t>
  </si>
  <si>
    <t>CI95%</t>
  </si>
  <si>
    <t>Irrelevant organ, Disease</t>
  </si>
  <si>
    <t>indirect ELISA</t>
  </si>
  <si>
    <t>pmol/µg mucosal protein</t>
  </si>
  <si>
    <t>pmol/µg total protein</t>
  </si>
  <si>
    <t>Irrelevant organ</t>
  </si>
  <si>
    <t>nmol/mg mucosal protein</t>
  </si>
  <si>
    <t>Arith mean</t>
  </si>
  <si>
    <t>nmol/mg total protein</t>
  </si>
  <si>
    <t>pg/µg</t>
  </si>
  <si>
    <t>fmol/µg total protein</t>
  </si>
  <si>
    <t>CV%</t>
  </si>
  <si>
    <t>fmol/µg</t>
  </si>
  <si>
    <t>fmol/µg protein</t>
  </si>
  <si>
    <t>NA, Disease</t>
  </si>
  <si>
    <t>fmol/sample</t>
  </si>
  <si>
    <t>ND</t>
  </si>
  <si>
    <t>TA</t>
  </si>
  <si>
    <t>Indiv data</t>
  </si>
  <si>
    <t>TXP-LC-SRM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</si>
</sst>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2.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56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4" fillId="7" borderId="0" xfId="0" applyFont="1" applyFill="1"/>
    <xf numFmtId="0" fontId="4" fillId="8" borderId="0" xfId="0" applyFont="1" applyFill="1"/>
    <xf numFmtId="0" fontId="4" fillId="10" borderId="0" xfId="0" applyFont="1" applyFill="1"/>
    <xf numFmtId="0" fontId="3" fillId="11" borderId="0" xfId="0" applyFont="1" applyFill="1"/>
    <xf numFmtId="49" fontId="3" fillId="11" borderId="0" xfId="0" applyNumberFormat="1" applyFont="1" applyFill="1"/>
    <xf numFmtId="0" fontId="0" fillId="12" borderId="0" xfId="0" applyFill="1"/>
    <xf numFmtId="49" fontId="4" fillId="8" borderId="0" xfId="0" applyNumberFormat="1" applyFont="1" applyFill="1"/>
    <xf numFmtId="49" fontId="0" fillId="3" borderId="0" xfId="0" applyNumberFormat="1" applyFill="1"/>
    <xf numFmtId="49" fontId="4" fillId="10" borderId="0" xfId="0" applyNumberFormat="1" applyFont="1" applyFill="1"/>
    <xf numFmtId="49" fontId="0" fillId="5" borderId="0" xfId="0" applyNumberFormat="1" applyFill="1"/>
    <xf numFmtId="49" fontId="5" fillId="11" borderId="0" xfId="0" applyNumberFormat="1" applyFont="1" applyFill="1"/>
    <xf numFmtId="49" fontId="0" fillId="2" borderId="0" xfId="0" applyNumberFormat="1" applyFill="1"/>
    <xf numFmtId="49" fontId="4" fillId="9" borderId="0" xfId="0" applyNumberFormat="1" applyFont="1" applyFill="1"/>
    <xf numFmtId="49" fontId="4" fillId="7" borderId="0" xfId="0" applyNumberFormat="1" applyFont="1" applyFill="1"/>
    <xf numFmtId="49" fontId="0" fillId="4" borderId="0" xfId="0" applyNumberFormat="1" applyFill="1"/>
    <xf numFmtId="49" fontId="0" fillId="6" borderId="0" xfId="0" applyNumberFormat="1" applyFill="1"/>
    <xf numFmtId="49" fontId="0" fillId="12" borderId="0" xfId="0" applyNumberFormat="1" applyFill="1"/>
    <xf numFmtId="0" fontId="3" fillId="11" borderId="0" xfId="0" applyFont="1" applyFill="1" applyAlignment="1">
      <alignment horizontal="center"/>
    </xf>
    <xf numFmtId="0" fontId="6" fillId="2" borderId="0" xfId="0" applyFont="1" applyFill="1"/>
    <xf numFmtId="0" fontId="0" fillId="6" borderId="0" xfId="2" applyNumberFormat="1" applyFont="1" applyFill="1"/>
    <xf numFmtId="49" fontId="0" fillId="3" borderId="1" xfId="0" applyNumberFormat="1" applyFill="1" applyBorder="1"/>
    <xf numFmtId="0" fontId="0" fillId="3" borderId="1" xfId="0" applyFill="1" applyBorder="1"/>
    <xf numFmtId="0" fontId="0" fillId="5" borderId="1" xfId="0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49" fontId="0" fillId="12" borderId="1" xfId="0" applyNumberFormat="1" applyFill="1" applyBorder="1"/>
    <xf numFmtId="0" fontId="0" fillId="12" borderId="1" xfId="0" applyFill="1" applyBorder="1"/>
    <xf numFmtId="0" fontId="0" fillId="0" borderId="1" xfId="0" applyBorder="1"/>
    <xf numFmtId="0" fontId="0" fillId="3" borderId="0" xfId="0" applyFill="1" applyAlignment="1">
      <alignment horizontal="right"/>
    </xf>
    <xf numFmtId="16" fontId="0" fillId="3" borderId="0" xfId="0" applyNumberFormat="1" applyFill="1" applyAlignment="1">
      <alignment horizontal="right"/>
    </xf>
    <xf numFmtId="0" fontId="0" fillId="6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4" fillId="7" borderId="0" xfId="0" applyFont="1" applyFill="1" applyAlignment="1">
      <alignment horizontal="center"/>
    </xf>
    <xf numFmtId="0" fontId="6" fillId="6" borderId="0" xfId="0" applyFont="1" applyFill="1"/>
    <xf numFmtId="0" fontId="0" fillId="11" borderId="1" xfId="0" applyFill="1" applyBorder="1"/>
    <xf numFmtId="0" fontId="10" fillId="6" borderId="1" xfId="0" applyFont="1" applyFill="1" applyBorder="1"/>
    <xf numFmtId="49" fontId="10" fillId="6" borderId="1" xfId="0" applyNumberFormat="1" applyFont="1" applyFill="1" applyBorder="1"/>
    <xf numFmtId="49" fontId="10" fillId="12" borderId="1" xfId="0" applyNumberFormat="1" applyFont="1" applyFill="1" applyBorder="1"/>
    <xf numFmtId="0" fontId="10" fillId="12" borderId="1" xfId="0" applyFont="1" applyFill="1" applyBorder="1"/>
    <xf numFmtId="0" fontId="10" fillId="6" borderId="0" xfId="0" applyFont="1" applyFill="1"/>
    <xf numFmtId="49" fontId="10" fillId="6" borderId="0" xfId="0" applyNumberFormat="1" applyFont="1" applyFill="1"/>
    <xf numFmtId="49" fontId="10" fillId="12" borderId="0" xfId="0" applyNumberFormat="1" applyFont="1" applyFill="1"/>
    <xf numFmtId="0" fontId="10" fillId="12" borderId="0" xfId="0" applyFont="1" applyFill="1"/>
    <xf numFmtId="0" fontId="9" fillId="0" borderId="0" xfId="0" applyFont="1"/>
    <xf numFmtId="0" fontId="9" fillId="0" borderId="1" xfId="0" applyFont="1" applyBorder="1"/>
    <xf numFmtId="0" fontId="0" fillId="11" borderId="0" xfId="0" applyFill="1" applyAlignment="1">
      <alignment horizontal="center"/>
    </xf>
    <xf numFmtId="0" fontId="0" fillId="2" borderId="0" xfId="0" applyFill="1"/>
    <xf numFmtId="0" fontId="11" fillId="11" borderId="0" xfId="0" applyFont="1" applyFill="1"/>
    <xf numFmtId="0" fontId="4" fillId="9" borderId="0" xfId="0" applyFont="1" applyFill="1" applyAlignment="1">
      <alignment horizontal="center"/>
    </xf>
    <xf numFmtId="0" fontId="4" fillId="9" borderId="0" xfId="0" applyFont="1" applyFill="1"/>
    <xf numFmtId="0" fontId="0" fillId="4" borderId="0" xfId="0" applyFill="1"/>
    <xf numFmtId="0" fontId="0" fillId="10" borderId="0" xfId="0" applyFill="1"/>
    <xf numFmtId="0" fontId="0" fillId="13" borderId="0" xfId="0" applyFill="1"/>
    <xf numFmtId="49" fontId="0" fillId="13" borderId="0" xfId="0" applyNumberFormat="1" applyFill="1"/>
    <xf numFmtId="0" fontId="6" fillId="4" borderId="0" xfId="0" applyFont="1" applyFill="1"/>
    <xf numFmtId="165" fontId="0" fillId="13" borderId="0" xfId="0" applyNumberFormat="1" applyFill="1"/>
    <xf numFmtId="2" fontId="0" fillId="5" borderId="0" xfId="0" applyNumberFormat="1" applyFill="1"/>
    <xf numFmtId="2" fontId="0" fillId="13" borderId="0" xfId="0" applyNumberFormat="1" applyFill="1"/>
    <xf numFmtId="0" fontId="12" fillId="2" borderId="0" xfId="0" applyFont="1" applyFill="1"/>
    <xf numFmtId="1" fontId="0" fillId="3" borderId="0" xfId="0" applyNumberFormat="1" applyFill="1" applyAlignment="1">
      <alignment horizontal="right"/>
    </xf>
    <xf numFmtId="0" fontId="4" fillId="10" borderId="0" xfId="0" applyFont="1" applyFill="1" applyAlignment="1">
      <alignment horizontal="center"/>
    </xf>
    <xf numFmtId="164" fontId="0" fillId="13" borderId="0" xfId="0" applyNumberFormat="1" applyFill="1"/>
    <xf numFmtId="0" fontId="4" fillId="7" borderId="0" xfId="0" applyFont="1" applyFill="1" applyAlignment="1">
      <alignment horizontal="left"/>
    </xf>
    <xf numFmtId="164" fontId="0" fillId="5" borderId="1" xfId="0" applyNumberFormat="1" applyFill="1" applyBorder="1"/>
    <xf numFmtId="0" fontId="10" fillId="2" borderId="1" xfId="0" applyFont="1" applyFill="1" applyBorder="1"/>
    <xf numFmtId="0" fontId="13" fillId="2" borderId="1" xfId="1" applyNumberFormat="1" applyFont="1" applyFill="1" applyBorder="1"/>
    <xf numFmtId="0" fontId="0" fillId="2" borderId="1" xfId="0" applyFill="1" applyBorder="1"/>
    <xf numFmtId="0" fontId="10" fillId="2" borderId="0" xfId="0" applyFont="1" applyFill="1"/>
    <xf numFmtId="0" fontId="13" fillId="2" borderId="0" xfId="1" applyNumberFormat="1" applyFont="1" applyFill="1" applyBorder="1"/>
    <xf numFmtId="49" fontId="0" fillId="2" borderId="1" xfId="0" applyNumberFormat="1" applyFill="1" applyBorder="1"/>
    <xf numFmtId="0" fontId="1" fillId="2" borderId="0" xfId="1" applyNumberFormat="1" applyFill="1" applyBorder="1"/>
    <xf numFmtId="49" fontId="8" fillId="2" borderId="0" xfId="0" applyNumberFormat="1" applyFont="1" applyFill="1"/>
    <xf numFmtId="0" fontId="1" fillId="2" borderId="0" xfId="1" applyFill="1" applyBorder="1"/>
    <xf numFmtId="164" fontId="0" fillId="6" borderId="0" xfId="0" applyNumberFormat="1" applyFill="1"/>
    <xf numFmtId="1" fontId="4" fillId="7" borderId="0" xfId="0" applyNumberFormat="1" applyFont="1" applyFill="1" applyAlignment="1">
      <alignment horizontal="left"/>
    </xf>
    <xf numFmtId="1" fontId="0" fillId="6" borderId="0" xfId="0" applyNumberFormat="1" applyFill="1"/>
    <xf numFmtId="1" fontId="0" fillId="6" borderId="0" xfId="0" applyNumberFormat="1" applyFill="1" applyAlignment="1">
      <alignment horizontal="right"/>
    </xf>
    <xf numFmtId="1" fontId="0" fillId="6" borderId="1" xfId="0" applyNumberFormat="1" applyFill="1" applyBorder="1" applyAlignment="1">
      <alignment horizontal="right"/>
    </xf>
    <xf numFmtId="0" fontId="0" fillId="5" borderId="0" xfId="0" applyFill="1" applyAlignment="1">
      <alignment horizontal="left"/>
    </xf>
    <xf numFmtId="164" fontId="0" fillId="5" borderId="0" xfId="0" applyNumberFormat="1" applyFill="1"/>
    <xf numFmtId="165" fontId="0" fillId="5" borderId="0" xfId="0" applyNumberFormat="1" applyFill="1"/>
    <xf numFmtId="166" fontId="0" fillId="5" borderId="0" xfId="0" applyNumberFormat="1" applyFill="1"/>
    <xf numFmtId="49" fontId="4" fillId="11" borderId="0" xfId="0" applyNumberFormat="1" applyFont="1" applyFill="1"/>
    <xf numFmtId="0" fontId="13" fillId="2" borderId="0" xfId="1" applyNumberFormat="1" applyFont="1" applyFill="1"/>
    <xf numFmtId="11" fontId="0" fillId="5" borderId="0" xfId="0" applyNumberFormat="1" applyFill="1"/>
    <xf numFmtId="0" fontId="4" fillId="0" borderId="1" xfId="0" applyFont="1" applyBorder="1"/>
    <xf numFmtId="0" fontId="0" fillId="6" borderId="1" xfId="0" applyFill="1" applyBorder="1" applyAlignment="1">
      <alignment horizontal="right"/>
    </xf>
    <xf numFmtId="0" fontId="0" fillId="6" borderId="0" xfId="0" applyFill="1" applyAlignment="1">
      <alignment horizontal="right"/>
    </xf>
    <xf numFmtId="0" fontId="0" fillId="3" borderId="1" xfId="0" applyFill="1" applyBorder="1" applyAlignment="1">
      <alignment horizontal="right"/>
    </xf>
    <xf numFmtId="1" fontId="0" fillId="6" borderId="1" xfId="0" applyNumberFormat="1" applyFill="1" applyBorder="1"/>
    <xf numFmtId="49" fontId="0" fillId="6" borderId="1" xfId="0" quotePrefix="1" applyNumberFormat="1" applyFill="1" applyBorder="1" applyAlignment="1">
      <alignment horizontal="left"/>
    </xf>
    <xf numFmtId="16" fontId="0" fillId="6" borderId="0" xfId="0" quotePrefix="1" applyNumberFormat="1" applyFill="1" applyAlignment="1">
      <alignment horizontal="left"/>
    </xf>
    <xf numFmtId="0" fontId="0" fillId="6" borderId="0" xfId="0" quotePrefix="1" applyFill="1" applyAlignment="1">
      <alignment horizontal="left"/>
    </xf>
    <xf numFmtId="1" fontId="0" fillId="14" borderId="1" xfId="0" applyNumberFormat="1" applyFill="1" applyBorder="1" applyAlignment="1">
      <alignment horizontal="right"/>
    </xf>
    <xf numFmtId="1" fontId="0" fillId="14" borderId="0" xfId="0" applyNumberFormat="1" applyFill="1" applyAlignment="1">
      <alignment horizontal="right"/>
    </xf>
    <xf numFmtId="49" fontId="0" fillId="6" borderId="1" xfId="0" applyNumberFormat="1" applyFill="1" applyBorder="1" applyAlignment="1">
      <alignment horizontal="left"/>
    </xf>
    <xf numFmtId="49" fontId="0" fillId="6" borderId="0" xfId="0" applyNumberFormat="1" applyFill="1" applyAlignment="1">
      <alignment horizontal="left"/>
    </xf>
    <xf numFmtId="164" fontId="0" fillId="6" borderId="1" xfId="0" applyNumberFormat="1" applyFill="1" applyBorder="1"/>
    <xf numFmtId="49" fontId="0" fillId="14" borderId="0" xfId="0" applyNumberFormat="1" applyFill="1"/>
    <xf numFmtId="16" fontId="0" fillId="3" borderId="1" xfId="0" applyNumberFormat="1" applyFill="1" applyBorder="1" applyAlignment="1">
      <alignment horizontal="right"/>
    </xf>
    <xf numFmtId="164" fontId="10" fillId="6" borderId="1" xfId="0" applyNumberFormat="1" applyFont="1" applyFill="1" applyBorder="1"/>
    <xf numFmtId="164" fontId="10" fillId="6" borderId="0" xfId="0" applyNumberFormat="1" applyFont="1" applyFill="1"/>
    <xf numFmtId="0" fontId="1" fillId="2" borderId="0" xfId="1" applyFill="1"/>
    <xf numFmtId="49" fontId="0" fillId="14" borderId="1" xfId="0" applyNumberFormat="1" applyFill="1" applyBorder="1"/>
    <xf numFmtId="0" fontId="0" fillId="14" borderId="0" xfId="0" applyFill="1"/>
    <xf numFmtId="2" fontId="10" fillId="6" borderId="0" xfId="0" applyNumberFormat="1" applyFont="1" applyFill="1"/>
    <xf numFmtId="1" fontId="0" fillId="6" borderId="0" xfId="0" applyNumberFormat="1" applyFill="1" applyAlignment="1">
      <alignment horizontal="left"/>
    </xf>
    <xf numFmtId="1" fontId="0" fillId="6" borderId="1" xfId="0" applyNumberFormat="1" applyFill="1" applyBorder="1" applyAlignment="1">
      <alignment horizontal="left"/>
    </xf>
    <xf numFmtId="2" fontId="0" fillId="6" borderId="0" xfId="0" applyNumberFormat="1" applyFill="1"/>
    <xf numFmtId="0" fontId="2" fillId="2" borderId="0" xfId="1" applyFont="1" applyFill="1"/>
    <xf numFmtId="2" fontId="0" fillId="3" borderId="0" xfId="0" applyNumberFormat="1" applyFill="1"/>
    <xf numFmtId="2" fontId="0" fillId="3" borderId="1" xfId="0" applyNumberFormat="1" applyFill="1" applyBorder="1"/>
    <xf numFmtId="0" fontId="0" fillId="0" borderId="2" xfId="0" applyBorder="1"/>
    <xf numFmtId="0" fontId="10" fillId="2" borderId="2" xfId="0" applyFont="1" applyFill="1" applyBorder="1"/>
    <xf numFmtId="0" fontId="13" fillId="2" borderId="2" xfId="1" applyNumberFormat="1" applyFont="1" applyFill="1" applyBorder="1"/>
    <xf numFmtId="0" fontId="0" fillId="2" borderId="2" xfId="0" applyFill="1" applyBorder="1"/>
    <xf numFmtId="49" fontId="0" fillId="3" borderId="2" xfId="0" applyNumberFormat="1" applyFill="1" applyBorder="1"/>
    <xf numFmtId="0" fontId="0" fillId="3" borderId="2" xfId="0" applyFill="1" applyBorder="1"/>
    <xf numFmtId="0" fontId="0" fillId="5" borderId="2" xfId="0" applyFill="1" applyBorder="1"/>
    <xf numFmtId="49" fontId="0" fillId="4" borderId="2" xfId="0" applyNumberFormat="1" applyFill="1" applyBorder="1"/>
    <xf numFmtId="49" fontId="0" fillId="6" borderId="2" xfId="0" applyNumberFormat="1" applyFill="1" applyBorder="1"/>
    <xf numFmtId="0" fontId="0" fillId="6" borderId="2" xfId="0" applyFill="1" applyBorder="1" applyAlignment="1">
      <alignment horizontal="left"/>
    </xf>
    <xf numFmtId="1" fontId="0" fillId="6" borderId="2" xfId="0" applyNumberFormat="1" applyFill="1" applyBorder="1" applyAlignment="1">
      <alignment horizontal="right"/>
    </xf>
    <xf numFmtId="0" fontId="0" fillId="6" borderId="2" xfId="0" applyFill="1" applyBorder="1"/>
    <xf numFmtId="49" fontId="0" fillId="12" borderId="2" xfId="0" applyNumberFormat="1" applyFill="1" applyBorder="1"/>
    <xf numFmtId="0" fontId="0" fillId="12" borderId="2" xfId="0" applyFill="1" applyBorder="1"/>
    <xf numFmtId="49" fontId="0" fillId="2" borderId="2" xfId="0" applyNumberFormat="1" applyFill="1" applyBorder="1"/>
    <xf numFmtId="0" fontId="8" fillId="2" borderId="0" xfId="0" applyFont="1" applyFill="1"/>
    <xf numFmtId="0" fontId="0" fillId="0" borderId="3" xfId="0" applyBorder="1"/>
    <xf numFmtId="165" fontId="0" fillId="5" borderId="0" xfId="0" applyNumberFormat="1" applyFill="1" applyAlignment="1">
      <alignment horizontal="left"/>
    </xf>
    <xf numFmtId="165" fontId="0" fillId="5" borderId="1" xfId="0" applyNumberFormat="1" applyFill="1" applyBorder="1"/>
    <xf numFmtId="2" fontId="0" fillId="6" borderId="1" xfId="0" applyNumberFormat="1" applyFill="1" applyBorder="1"/>
    <xf numFmtId="49" fontId="10" fillId="2" borderId="0" xfId="0" applyNumberFormat="1" applyFont="1" applyFill="1"/>
    <xf numFmtId="2" fontId="0" fillId="5" borderId="0" xfId="0" applyNumberFormat="1" applyFill="1" applyAlignment="1">
      <alignment horizontal="left"/>
    </xf>
    <xf numFmtId="2" fontId="0" fillId="5" borderId="0" xfId="0" applyNumberFormat="1" applyFill="1" applyAlignment="1">
      <alignment horizontal="right"/>
    </xf>
    <xf numFmtId="0" fontId="0" fillId="5" borderId="0" xfId="0" applyFill="1" applyAlignment="1">
      <alignment horizontal="right"/>
    </xf>
    <xf numFmtId="49" fontId="10" fillId="2" borderId="1" xfId="0" applyNumberFormat="1" applyFont="1" applyFill="1" applyBorder="1"/>
    <xf numFmtId="49" fontId="0" fillId="2" borderId="0" xfId="0" applyNumberFormat="1" applyFill="1" applyAlignment="1">
      <alignment horizontal="left"/>
    </xf>
    <xf numFmtId="0" fontId="0" fillId="12" borderId="1" xfId="0" applyFill="1" applyBorder="1" applyAlignment="1">
      <alignment horizontal="right"/>
    </xf>
    <xf numFmtId="0" fontId="0" fillId="12" borderId="0" xfId="0" applyFill="1" applyAlignment="1">
      <alignment horizontal="right"/>
    </xf>
    <xf numFmtId="0" fontId="5" fillId="11" borderId="0" xfId="0" applyFont="1" applyFill="1"/>
    <xf numFmtId="2" fontId="0" fillId="5" borderId="1" xfId="0" applyNumberFormat="1" applyFill="1" applyBorder="1"/>
    <xf numFmtId="167" fontId="0" fillId="5" borderId="0" xfId="0" applyNumberFormat="1" applyFill="1"/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49" fontId="4" fillId="9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</cellXfs>
  <cellStyles count="3">
    <cellStyle name="Lien hypertexte" xfId="1" builtinId="8"/>
    <cellStyle name="Normal" xfId="0" builtinId="0"/>
    <cellStyle name="Pourcentage" xfId="2" builtinId="5"/>
  </cellStyles>
  <dxfs count="6"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 patternType="none">
          <bgColor auto="1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C80EA"/>
      <color rgb="FFFECEF7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stine Henriot" id="{4FE28EF0-D015-4759-B7C1-DF60144C2C49}" userId="S::justine.henriot@bayer.com::9b766bb9-5f7c-4b03-960a-fca14ee1b969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2-03-24T09:12:56.20" personId="{4FE28EF0-D015-4759-B7C1-DF60144C2C49}" id="{9E0839CA-2C0A-41B7-B4AB-2C1C8FDFCAC9}">
    <text>Microsomal content for HLM, HIM,...</text>
  </threadedComment>
  <threadedComment ref="AB2" dT="2022-03-18T15:35:32.25" personId="{4FE28EF0-D015-4759-B7C1-DF60144C2C49}" id="{BB6B939D-5744-4D03-B808-FAD984DF2756}">
    <text>Data source for protein expression</text>
  </threadedComment>
  <threadedComment ref="BA2" dT="2022-03-18T15:37:43.96" personId="{4FE28EF0-D015-4759-B7C1-DF60144C2C49}" id="{7F648123-6775-4520-94DA-2720A78572D3}">
    <text>Others in comments</text>
  </threadedComment>
  <threadedComment ref="BC2" dT="2022-03-18T15:40:37.47" personId="{4FE28EF0-D015-4759-B7C1-DF60144C2C49}" id="{2AE66D13-A9F9-4673-97F6-01FFED2F9213}">
    <text>Others in comments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390/ijms222312791" TargetMode="External"/><Relationship Id="rId671" Type="http://schemas.openxmlformats.org/officeDocument/2006/relationships/hyperlink" Target="https://doi.org/10.1021/acs.molpharmaceut.8b00941" TargetMode="External"/><Relationship Id="rId769" Type="http://schemas.openxmlformats.org/officeDocument/2006/relationships/hyperlink" Target="https://doi.org/10.1002/cpt.2102" TargetMode="External"/><Relationship Id="rId21" Type="http://schemas.openxmlformats.org/officeDocument/2006/relationships/hyperlink" Target="http://dx.doi.org/10.1016/j.jpba.2014.08.016" TargetMode="External"/><Relationship Id="rId324" Type="http://schemas.openxmlformats.org/officeDocument/2006/relationships/hyperlink" Target="https://doi.org/10.1038/pr.2017.226" TargetMode="External"/><Relationship Id="rId531" Type="http://schemas.openxmlformats.org/officeDocument/2006/relationships/hyperlink" Target="https://doi.org/10.1021/acs.molpharmaceut.8b00941" TargetMode="External"/><Relationship Id="rId629" Type="http://schemas.openxmlformats.org/officeDocument/2006/relationships/hyperlink" Target="https://doi.org/10.1021/acs.molpharmaceut.8b00941" TargetMode="External"/><Relationship Id="rId170" Type="http://schemas.openxmlformats.org/officeDocument/2006/relationships/hyperlink" Target="https://doi.org/10.1021/acs.molpharmaceut.5b00656" TargetMode="External"/><Relationship Id="rId836" Type="http://schemas.openxmlformats.org/officeDocument/2006/relationships/hyperlink" Target="https://doi.org/10.1042/bst0341246" TargetMode="External"/><Relationship Id="rId268" Type="http://schemas.openxmlformats.org/officeDocument/2006/relationships/hyperlink" Target="https://doi.org/10.1007/s43440-021-00290-8" TargetMode="External"/><Relationship Id="rId475" Type="http://schemas.openxmlformats.org/officeDocument/2006/relationships/hyperlink" Target="https://doi.org/10.1124/dmd.111.042275" TargetMode="External"/><Relationship Id="rId682" Type="http://schemas.openxmlformats.org/officeDocument/2006/relationships/hyperlink" Target="https://doi.org/10.1124/dmd.116.074732" TargetMode="External"/><Relationship Id="rId903" Type="http://schemas.openxmlformats.org/officeDocument/2006/relationships/hyperlink" Target="https://doi.org/10.1002/cpt.2558" TargetMode="External"/><Relationship Id="rId32" Type="http://schemas.openxmlformats.org/officeDocument/2006/relationships/hyperlink" Target="http://dx.doi.org/10.1021/mp100015x" TargetMode="External"/><Relationship Id="rId128" Type="http://schemas.openxmlformats.org/officeDocument/2006/relationships/hyperlink" Target="https://doi.org/10.1124/dmd.105.008672" TargetMode="External"/><Relationship Id="rId335" Type="http://schemas.openxmlformats.org/officeDocument/2006/relationships/hyperlink" Target="https://doi.org/10.1248/bpb.b16-00370" TargetMode="External"/><Relationship Id="rId542" Type="http://schemas.openxmlformats.org/officeDocument/2006/relationships/hyperlink" Target="https://doi.org/10.1021/acs.molpharmaceut.8b00941" TargetMode="External"/><Relationship Id="rId181" Type="http://schemas.openxmlformats.org/officeDocument/2006/relationships/hyperlink" Target="https://doi.org/10.1021/acs.molpharmaceut.6b00085" TargetMode="External"/><Relationship Id="rId402" Type="http://schemas.openxmlformats.org/officeDocument/2006/relationships/hyperlink" Target="https://doi.org/10.1016/s0024-3205(97)01011-4" TargetMode="External"/><Relationship Id="rId847" Type="http://schemas.openxmlformats.org/officeDocument/2006/relationships/hyperlink" Target="https://doi.org/10.1002/cpt.2558" TargetMode="External"/><Relationship Id="rId279" Type="http://schemas.openxmlformats.org/officeDocument/2006/relationships/hyperlink" Target="https://doi.org/10.1007/s43440-021-00290-8" TargetMode="External"/><Relationship Id="rId486" Type="http://schemas.openxmlformats.org/officeDocument/2006/relationships/hyperlink" Target="https://doi.org/10.1124/dmd.111.042275" TargetMode="External"/><Relationship Id="rId693" Type="http://schemas.openxmlformats.org/officeDocument/2006/relationships/hyperlink" Target="https://doi.org/10.1016/j.xphs.2021.03.020" TargetMode="External"/><Relationship Id="rId707" Type="http://schemas.openxmlformats.org/officeDocument/2006/relationships/hyperlink" Target="https://doi.org/10.1002/cpt.2097" TargetMode="External"/><Relationship Id="rId914" Type="http://schemas.openxmlformats.org/officeDocument/2006/relationships/hyperlink" Target="https://doi.org/10.1002/cpt.2558" TargetMode="External"/><Relationship Id="rId43" Type="http://schemas.openxmlformats.org/officeDocument/2006/relationships/hyperlink" Target="http://dx.doi.org/10.1124/dmd.111.042259" TargetMode="External"/><Relationship Id="rId139" Type="http://schemas.openxmlformats.org/officeDocument/2006/relationships/hyperlink" Target="https://doi.org/10.1021/acs.molpharmaceut.7b00772" TargetMode="External"/><Relationship Id="rId346" Type="http://schemas.openxmlformats.org/officeDocument/2006/relationships/hyperlink" Target="https://doi.org/10.1007/s11095-014-1525-x" TargetMode="External"/><Relationship Id="rId553" Type="http://schemas.openxmlformats.org/officeDocument/2006/relationships/hyperlink" Target="https://doi.org/10.1021/acs.molpharmaceut.8b00941" TargetMode="External"/><Relationship Id="rId760" Type="http://schemas.openxmlformats.org/officeDocument/2006/relationships/hyperlink" Target="https://doi.org/10.1002/cpt.2102" TargetMode="External"/><Relationship Id="rId192" Type="http://schemas.openxmlformats.org/officeDocument/2006/relationships/hyperlink" Target="https://doi.org/10.1021/acs.molpharmaceut.6b00085" TargetMode="External"/><Relationship Id="rId206" Type="http://schemas.openxmlformats.org/officeDocument/2006/relationships/hyperlink" Target="https://doi.org/10.1021/acs.molpharmaceut.6b00085" TargetMode="External"/><Relationship Id="rId413" Type="http://schemas.openxmlformats.org/officeDocument/2006/relationships/hyperlink" Target="https://doi.org/10.1124/dmd.107.018382" TargetMode="External"/><Relationship Id="rId858" Type="http://schemas.openxmlformats.org/officeDocument/2006/relationships/hyperlink" Target="https://doi.org/10.1002/cpt.2558" TargetMode="External"/><Relationship Id="rId497" Type="http://schemas.openxmlformats.org/officeDocument/2006/relationships/hyperlink" Target="https://doi.org/10.1124/dmd.111.042275" TargetMode="External"/><Relationship Id="rId620" Type="http://schemas.openxmlformats.org/officeDocument/2006/relationships/hyperlink" Target="https://doi.org/10.1021/acs.molpharmaceut.8b00941" TargetMode="External"/><Relationship Id="rId718" Type="http://schemas.openxmlformats.org/officeDocument/2006/relationships/hyperlink" Target="https://doi.org/10.1002/cpt.2097" TargetMode="External"/><Relationship Id="rId925" Type="http://schemas.openxmlformats.org/officeDocument/2006/relationships/hyperlink" Target="https://doi.org/10.1002/jps.22591" TargetMode="External"/><Relationship Id="rId357" Type="http://schemas.openxmlformats.org/officeDocument/2006/relationships/hyperlink" Target="https://doi.org/10.1016/j.bcp.2009.03.029" TargetMode="External"/><Relationship Id="rId54" Type="http://schemas.openxmlformats.org/officeDocument/2006/relationships/hyperlink" Target="http://dx.doi.org/10.1124/dmd.111.042259" TargetMode="External"/><Relationship Id="rId217" Type="http://schemas.openxmlformats.org/officeDocument/2006/relationships/hyperlink" Target="https://doi.org/10.1021/acs.molpharmaceut.6b00085" TargetMode="External"/><Relationship Id="rId564" Type="http://schemas.openxmlformats.org/officeDocument/2006/relationships/hyperlink" Target="https://doi.org/10.1021/acs.molpharmaceut.8b00941" TargetMode="External"/><Relationship Id="rId771" Type="http://schemas.openxmlformats.org/officeDocument/2006/relationships/hyperlink" Target="https://doi.org/10.1021/pr1008898" TargetMode="External"/><Relationship Id="rId869" Type="http://schemas.openxmlformats.org/officeDocument/2006/relationships/hyperlink" Target="https://doi.org/10.1002/cpt.2558" TargetMode="External"/><Relationship Id="rId424" Type="http://schemas.openxmlformats.org/officeDocument/2006/relationships/hyperlink" Target="https://doi.org/10.1254/jphs.fp0040603" TargetMode="External"/><Relationship Id="rId631" Type="http://schemas.openxmlformats.org/officeDocument/2006/relationships/hyperlink" Target="https://doi.org/10.1021/acs.molpharmaceut.8b00941" TargetMode="External"/><Relationship Id="rId729" Type="http://schemas.openxmlformats.org/officeDocument/2006/relationships/hyperlink" Target="https://doi.org/10.1002/cpt.2097" TargetMode="External"/><Relationship Id="rId270" Type="http://schemas.openxmlformats.org/officeDocument/2006/relationships/hyperlink" Target="https://doi.org/10.1007/s43440-021-00290-8" TargetMode="External"/><Relationship Id="rId936" Type="http://schemas.openxmlformats.org/officeDocument/2006/relationships/hyperlink" Target="https://doi.org/10.1002/jps.22591" TargetMode="External"/><Relationship Id="rId65" Type="http://schemas.openxmlformats.org/officeDocument/2006/relationships/hyperlink" Target="http://dx.doi.org/10.1124/dmd.111.042259" TargetMode="External"/><Relationship Id="rId130" Type="http://schemas.openxmlformats.org/officeDocument/2006/relationships/hyperlink" Target="https://doi.org/10.1124/dmd.105.008672" TargetMode="External"/><Relationship Id="rId368" Type="http://schemas.openxmlformats.org/officeDocument/2006/relationships/hyperlink" Target="https://doi.org/10.1080/00498254.2020.1775913" TargetMode="External"/><Relationship Id="rId575" Type="http://schemas.openxmlformats.org/officeDocument/2006/relationships/hyperlink" Target="https://doi.org/10.1021/acs.molpharmaceut.8b00941" TargetMode="External"/><Relationship Id="rId782" Type="http://schemas.openxmlformats.org/officeDocument/2006/relationships/hyperlink" Target="https://doi.org/10.1021/acs.molpharmaceut.1c00053" TargetMode="External"/><Relationship Id="rId228" Type="http://schemas.openxmlformats.org/officeDocument/2006/relationships/hyperlink" Target="https://dx.doi.org/10.1124/mol.62.1.162" TargetMode="External"/><Relationship Id="rId435" Type="http://schemas.openxmlformats.org/officeDocument/2006/relationships/hyperlink" Target="https://doi.org/10.1007/s00216-020-02445-7" TargetMode="External"/><Relationship Id="rId642" Type="http://schemas.openxmlformats.org/officeDocument/2006/relationships/hyperlink" Target="https://doi.org/10.1021/acs.molpharmaceut.8b00941" TargetMode="External"/><Relationship Id="rId281" Type="http://schemas.openxmlformats.org/officeDocument/2006/relationships/hyperlink" Target="https://doi.org/10.1007/s43440-021-00290-8" TargetMode="External"/><Relationship Id="rId502" Type="http://schemas.openxmlformats.org/officeDocument/2006/relationships/hyperlink" Target="https://doi.org/10.1124/dmd.111.042275" TargetMode="External"/><Relationship Id="rId947" Type="http://schemas.openxmlformats.org/officeDocument/2006/relationships/hyperlink" Target="https://doi.org/10.1097/00008571-200309000-00005" TargetMode="External"/><Relationship Id="rId76" Type="http://schemas.openxmlformats.org/officeDocument/2006/relationships/hyperlink" Target="http://dx.doi.org/10.1124/dmd.111.042259" TargetMode="External"/><Relationship Id="rId141" Type="http://schemas.openxmlformats.org/officeDocument/2006/relationships/hyperlink" Target="https://doi.org/10.1021/acs.molpharmaceut.7b00772" TargetMode="External"/><Relationship Id="rId379" Type="http://schemas.openxmlformats.org/officeDocument/2006/relationships/hyperlink" Target="https://doi.org/10.1186/1471-230x-5-34" TargetMode="External"/><Relationship Id="rId586" Type="http://schemas.openxmlformats.org/officeDocument/2006/relationships/hyperlink" Target="https://doi.org/10.1021/acs.molpharmaceut.8b00941" TargetMode="External"/><Relationship Id="rId793" Type="http://schemas.openxmlformats.org/officeDocument/2006/relationships/hyperlink" Target="https://doi.org/10.1002/pmic.201400025" TargetMode="External"/><Relationship Id="rId807" Type="http://schemas.openxmlformats.org/officeDocument/2006/relationships/hyperlink" Target="https://doi.org/10.1124/dmd.117.078626" TargetMode="External"/><Relationship Id="rId7" Type="http://schemas.openxmlformats.org/officeDocument/2006/relationships/hyperlink" Target="http://dx.doi.org/10.1002/cpt.967" TargetMode="External"/><Relationship Id="rId239" Type="http://schemas.openxmlformats.org/officeDocument/2006/relationships/hyperlink" Target="https://dx.doi.org/10.1006/rtph.2000.1424" TargetMode="External"/><Relationship Id="rId446" Type="http://schemas.openxmlformats.org/officeDocument/2006/relationships/hyperlink" Target="https://doi.org/10.1007/s00216-020-02445-7" TargetMode="External"/><Relationship Id="rId653" Type="http://schemas.openxmlformats.org/officeDocument/2006/relationships/hyperlink" Target="https://doi.org/10.1021/acs.molpharmaceut.8b00941" TargetMode="External"/><Relationship Id="rId292" Type="http://schemas.openxmlformats.org/officeDocument/2006/relationships/hyperlink" Target="https://doi.org/10.1007/s43440-021-00290-8" TargetMode="External"/><Relationship Id="rId306" Type="http://schemas.openxmlformats.org/officeDocument/2006/relationships/hyperlink" Target="https://doi.org/10.1021/acs.chemrestox.8b00413" TargetMode="External"/><Relationship Id="rId860" Type="http://schemas.openxmlformats.org/officeDocument/2006/relationships/hyperlink" Target="https://doi.org/10.1002/cpt.2558" TargetMode="External"/><Relationship Id="rId87" Type="http://schemas.openxmlformats.org/officeDocument/2006/relationships/hyperlink" Target="http://dx.doi.org/10.1016/s0006-2952(98)00268-8" TargetMode="External"/><Relationship Id="rId513" Type="http://schemas.openxmlformats.org/officeDocument/2006/relationships/hyperlink" Target="https://doi.org/10.1021/acs.molpharmaceut.8b00941" TargetMode="External"/><Relationship Id="rId597" Type="http://schemas.openxmlformats.org/officeDocument/2006/relationships/hyperlink" Target="https://doi.org/10.1021/acs.molpharmaceut.8b00941" TargetMode="External"/><Relationship Id="rId720" Type="http://schemas.openxmlformats.org/officeDocument/2006/relationships/hyperlink" Target="https://doi.org/10.1002/cpt.2097" TargetMode="External"/><Relationship Id="rId818" Type="http://schemas.openxmlformats.org/officeDocument/2006/relationships/hyperlink" Target="https://doi.org/10.1016/j.ab.2015.03.001" TargetMode="External"/><Relationship Id="rId152" Type="http://schemas.openxmlformats.org/officeDocument/2006/relationships/hyperlink" Target="https://doi.org/10.1021/acs.molpharmaceut.7b00772" TargetMode="External"/><Relationship Id="rId457" Type="http://schemas.openxmlformats.org/officeDocument/2006/relationships/hyperlink" Target="https://doi.org/10.1016/j.jpba.2019.05.006" TargetMode="External"/><Relationship Id="rId664" Type="http://schemas.openxmlformats.org/officeDocument/2006/relationships/hyperlink" Target="https://doi.org/10.1021/acs.molpharmaceut.8b00941" TargetMode="External"/><Relationship Id="rId871" Type="http://schemas.openxmlformats.org/officeDocument/2006/relationships/hyperlink" Target="https://doi.org/10.1002/cpt.2558" TargetMode="External"/><Relationship Id="rId14" Type="http://schemas.openxmlformats.org/officeDocument/2006/relationships/hyperlink" Target="http://dx.doi.org/10.1002/cpt.967" TargetMode="External"/><Relationship Id="rId317" Type="http://schemas.openxmlformats.org/officeDocument/2006/relationships/hyperlink" Target="https://doi.org/10.1021/acs.chemrestox.8b00413" TargetMode="External"/><Relationship Id="rId524" Type="http://schemas.openxmlformats.org/officeDocument/2006/relationships/hyperlink" Target="https://doi.org/10.1021/acs.molpharmaceut.8b00941" TargetMode="External"/><Relationship Id="rId731" Type="http://schemas.openxmlformats.org/officeDocument/2006/relationships/hyperlink" Target="https://doi.org/10.1002/cpt.2097" TargetMode="External"/><Relationship Id="rId98" Type="http://schemas.openxmlformats.org/officeDocument/2006/relationships/hyperlink" Target="https://pubmed.ncbi.nlm.nih.gov/8035341/" TargetMode="External"/><Relationship Id="rId163" Type="http://schemas.openxmlformats.org/officeDocument/2006/relationships/hyperlink" Target="https://doi.org/10.1021/acs.molpharmaceut.7b00772" TargetMode="External"/><Relationship Id="rId370" Type="http://schemas.openxmlformats.org/officeDocument/2006/relationships/hyperlink" Target="https://doi.org/10.1016/j.talanta.2012.05.064" TargetMode="External"/><Relationship Id="rId829" Type="http://schemas.openxmlformats.org/officeDocument/2006/relationships/hyperlink" Target="https://doi.org/10.1016/j.ab.2015.03.001" TargetMode="External"/><Relationship Id="rId230" Type="http://schemas.openxmlformats.org/officeDocument/2006/relationships/hyperlink" Target="https://dx.doi.org/10.1124/mol.62.1.162" TargetMode="External"/><Relationship Id="rId468" Type="http://schemas.openxmlformats.org/officeDocument/2006/relationships/hyperlink" Target="https://doi.org/10.1124/dmd.111.042275" TargetMode="External"/><Relationship Id="rId675" Type="http://schemas.openxmlformats.org/officeDocument/2006/relationships/hyperlink" Target="https://doi.org/10.1124/dmd.116.074732" TargetMode="External"/><Relationship Id="rId882" Type="http://schemas.openxmlformats.org/officeDocument/2006/relationships/hyperlink" Target="https://doi.org/10.1002/cpt.2558" TargetMode="External"/><Relationship Id="rId25" Type="http://schemas.openxmlformats.org/officeDocument/2006/relationships/hyperlink" Target="http://dx.doi.org/10.1016/j.jpba.2014.08.016" TargetMode="External"/><Relationship Id="rId328" Type="http://schemas.openxmlformats.org/officeDocument/2006/relationships/hyperlink" Target="https://doi.org/10.1038/pr.2017.226" TargetMode="External"/><Relationship Id="rId535" Type="http://schemas.openxmlformats.org/officeDocument/2006/relationships/hyperlink" Target="https://doi.org/10.1021/acs.molpharmaceut.8b00941" TargetMode="External"/><Relationship Id="rId742" Type="http://schemas.openxmlformats.org/officeDocument/2006/relationships/hyperlink" Target="https://doi.org/10.1016/j.xphs.2020.09.013" TargetMode="External"/><Relationship Id="rId174" Type="http://schemas.openxmlformats.org/officeDocument/2006/relationships/hyperlink" Target="https://doi.org/10.1021/acs.molpharmaceut.6b00085" TargetMode="External"/><Relationship Id="rId381" Type="http://schemas.openxmlformats.org/officeDocument/2006/relationships/hyperlink" Target="https://doi.org/10.1124/jpet.106.118471" TargetMode="External"/><Relationship Id="rId602" Type="http://schemas.openxmlformats.org/officeDocument/2006/relationships/hyperlink" Target="https://doi.org/10.1021/acs.molpharmaceut.8b00941" TargetMode="External"/><Relationship Id="rId241" Type="http://schemas.openxmlformats.org/officeDocument/2006/relationships/hyperlink" Target="https://dx.doi.org/10.1006/rtph.2000.1424" TargetMode="External"/><Relationship Id="rId479" Type="http://schemas.openxmlformats.org/officeDocument/2006/relationships/hyperlink" Target="https://doi.org/10.1124/dmd.111.042275" TargetMode="External"/><Relationship Id="rId686" Type="http://schemas.openxmlformats.org/officeDocument/2006/relationships/hyperlink" Target="https://doi.org/10.1016/j.xphs.2021.03.020" TargetMode="External"/><Relationship Id="rId893" Type="http://schemas.openxmlformats.org/officeDocument/2006/relationships/hyperlink" Target="https://doi.org/10.1002/cpt.2558" TargetMode="External"/><Relationship Id="rId907" Type="http://schemas.openxmlformats.org/officeDocument/2006/relationships/hyperlink" Target="https://doi.org/10.1002/cpt.2558" TargetMode="External"/><Relationship Id="rId36" Type="http://schemas.openxmlformats.org/officeDocument/2006/relationships/hyperlink" Target="http://dx.doi.org/10.1124/dmd.114.058040" TargetMode="External"/><Relationship Id="rId339" Type="http://schemas.openxmlformats.org/officeDocument/2006/relationships/hyperlink" Target="https://doi.org/10.1007/s11095-014-1525-x" TargetMode="External"/><Relationship Id="rId546" Type="http://schemas.openxmlformats.org/officeDocument/2006/relationships/hyperlink" Target="https://doi.org/10.1021/acs.molpharmaceut.8b00941" TargetMode="External"/><Relationship Id="rId753" Type="http://schemas.openxmlformats.org/officeDocument/2006/relationships/hyperlink" Target="https://doi.org/10.1007/s00216-014-7928-z" TargetMode="External"/><Relationship Id="rId101" Type="http://schemas.openxmlformats.org/officeDocument/2006/relationships/hyperlink" Target="http://dx.doi.org/10.1002/pmic.200800144" TargetMode="External"/><Relationship Id="rId185" Type="http://schemas.openxmlformats.org/officeDocument/2006/relationships/hyperlink" Target="https://doi.org/10.1021/acs.molpharmaceut.6b00085" TargetMode="External"/><Relationship Id="rId406" Type="http://schemas.openxmlformats.org/officeDocument/2006/relationships/hyperlink" Target="https://doi.org/10.1016/s0024-3205(97)01011-4" TargetMode="External"/><Relationship Id="rId392" Type="http://schemas.openxmlformats.org/officeDocument/2006/relationships/hyperlink" Target="https://doi.org/10.1007/s43440-021-00337-w" TargetMode="External"/><Relationship Id="rId613" Type="http://schemas.openxmlformats.org/officeDocument/2006/relationships/hyperlink" Target="https://doi.org/10.1021/acs.molpharmaceut.8b00941" TargetMode="External"/><Relationship Id="rId697" Type="http://schemas.openxmlformats.org/officeDocument/2006/relationships/hyperlink" Target="https://doi.org/10.1016/j.xphs.2021.03.020" TargetMode="External"/><Relationship Id="rId820" Type="http://schemas.openxmlformats.org/officeDocument/2006/relationships/hyperlink" Target="https://doi.org/10.1016/j.ab.2015.03.001" TargetMode="External"/><Relationship Id="rId918" Type="http://schemas.openxmlformats.org/officeDocument/2006/relationships/hyperlink" Target="https://doi.org/10.1002/cpt.2558" TargetMode="External"/><Relationship Id="rId252" Type="http://schemas.openxmlformats.org/officeDocument/2006/relationships/hyperlink" Target="https://doi.org/10.1067/mcp.2002.121370" TargetMode="External"/><Relationship Id="rId47" Type="http://schemas.openxmlformats.org/officeDocument/2006/relationships/hyperlink" Target="http://dx.doi.org/10.1124/dmd.111.042259" TargetMode="External"/><Relationship Id="rId112" Type="http://schemas.openxmlformats.org/officeDocument/2006/relationships/hyperlink" Target="https://doi.org/10.1124/dmd.119.089656" TargetMode="External"/><Relationship Id="rId557" Type="http://schemas.openxmlformats.org/officeDocument/2006/relationships/hyperlink" Target="https://doi.org/10.1021/acs.molpharmaceut.8b00941" TargetMode="External"/><Relationship Id="rId764" Type="http://schemas.openxmlformats.org/officeDocument/2006/relationships/hyperlink" Target="https://doi.org/10.1002/cpt.2102" TargetMode="External"/><Relationship Id="rId196" Type="http://schemas.openxmlformats.org/officeDocument/2006/relationships/hyperlink" Target="https://doi.org/10.1021/acs.molpharmaceut.6b00085" TargetMode="External"/><Relationship Id="rId417" Type="http://schemas.openxmlformats.org/officeDocument/2006/relationships/hyperlink" Target="https://doi.org/10.1016/s0273-2300(03)00012-6" TargetMode="External"/><Relationship Id="rId624" Type="http://schemas.openxmlformats.org/officeDocument/2006/relationships/hyperlink" Target="https://doi.org/10.1021/acs.molpharmaceut.8b00941" TargetMode="External"/><Relationship Id="rId831" Type="http://schemas.openxmlformats.org/officeDocument/2006/relationships/hyperlink" Target="https://doi.org/10.1016/j.xphs.2017.07.016" TargetMode="External"/><Relationship Id="rId263" Type="http://schemas.openxmlformats.org/officeDocument/2006/relationships/hyperlink" Target="https://doi.org/10.1007/s43440-021-00290-8" TargetMode="External"/><Relationship Id="rId470" Type="http://schemas.openxmlformats.org/officeDocument/2006/relationships/hyperlink" Target="https://doi.org/10.1124/dmd.111.042275" TargetMode="External"/><Relationship Id="rId929" Type="http://schemas.openxmlformats.org/officeDocument/2006/relationships/hyperlink" Target="https://doi.org/10.1002/jps.22591" TargetMode="External"/><Relationship Id="rId58" Type="http://schemas.openxmlformats.org/officeDocument/2006/relationships/hyperlink" Target="http://dx.doi.org/10.1124/dmd.111.042259" TargetMode="External"/><Relationship Id="rId123" Type="http://schemas.openxmlformats.org/officeDocument/2006/relationships/hyperlink" Target="https://doi.org/10.3390/ijms222312791" TargetMode="External"/><Relationship Id="rId330" Type="http://schemas.openxmlformats.org/officeDocument/2006/relationships/hyperlink" Target="https://doi.org/10.1038/pr.2017.226" TargetMode="External"/><Relationship Id="rId568" Type="http://schemas.openxmlformats.org/officeDocument/2006/relationships/hyperlink" Target="https://doi.org/10.1021/acs.molpharmaceut.8b00941" TargetMode="External"/><Relationship Id="rId775" Type="http://schemas.openxmlformats.org/officeDocument/2006/relationships/hyperlink" Target="https://doi.org/10.1021/acs.molpharmaceut.1c00053" TargetMode="External"/><Relationship Id="rId428" Type="http://schemas.openxmlformats.org/officeDocument/2006/relationships/hyperlink" Target="https://doi.org/10.1124/jpet.103.059311" TargetMode="External"/><Relationship Id="rId635" Type="http://schemas.openxmlformats.org/officeDocument/2006/relationships/hyperlink" Target="https://doi.org/10.1021/acs.molpharmaceut.8b00941" TargetMode="External"/><Relationship Id="rId842" Type="http://schemas.openxmlformats.org/officeDocument/2006/relationships/hyperlink" Target="https://doi.org/10.1124/dmd.120.090738" TargetMode="External"/><Relationship Id="rId274" Type="http://schemas.openxmlformats.org/officeDocument/2006/relationships/hyperlink" Target="https://doi.org/10.1007/s43440-021-00290-8" TargetMode="External"/><Relationship Id="rId481" Type="http://schemas.openxmlformats.org/officeDocument/2006/relationships/hyperlink" Target="https://doi.org/10.1124/dmd.111.042275" TargetMode="External"/><Relationship Id="rId702" Type="http://schemas.openxmlformats.org/officeDocument/2006/relationships/hyperlink" Target="https://doi.org/10.1016/j.xphs.2021.03.020" TargetMode="External"/><Relationship Id="rId69" Type="http://schemas.openxmlformats.org/officeDocument/2006/relationships/hyperlink" Target="http://dx.doi.org/10.1124/dmd.111.042259" TargetMode="External"/><Relationship Id="rId134" Type="http://schemas.openxmlformats.org/officeDocument/2006/relationships/hyperlink" Target="https://doi.org/10.1016/j.clpt.2003.10.008" TargetMode="External"/><Relationship Id="rId579" Type="http://schemas.openxmlformats.org/officeDocument/2006/relationships/hyperlink" Target="https://doi.org/10.1021/acs.molpharmaceut.8b00941" TargetMode="External"/><Relationship Id="rId786" Type="http://schemas.openxmlformats.org/officeDocument/2006/relationships/hyperlink" Target="https://doi.org/10.1021/acs.molpharmaceut.1c00053" TargetMode="External"/><Relationship Id="rId341" Type="http://schemas.openxmlformats.org/officeDocument/2006/relationships/hyperlink" Target="https://doi.org/10.1007/s11095-014-1525-x" TargetMode="External"/><Relationship Id="rId439" Type="http://schemas.openxmlformats.org/officeDocument/2006/relationships/hyperlink" Target="https://doi.org/10.1007/s00216-020-02445-7" TargetMode="External"/><Relationship Id="rId646" Type="http://schemas.openxmlformats.org/officeDocument/2006/relationships/hyperlink" Target="https://doi.org/10.1021/acs.molpharmaceut.8b00941" TargetMode="External"/><Relationship Id="rId201" Type="http://schemas.openxmlformats.org/officeDocument/2006/relationships/hyperlink" Target="https://doi.org/10.1021/acs.molpharmaceut.6b00085" TargetMode="External"/><Relationship Id="rId285" Type="http://schemas.openxmlformats.org/officeDocument/2006/relationships/hyperlink" Target="https://doi.org/10.1007/s43440-021-00290-8" TargetMode="External"/><Relationship Id="rId506" Type="http://schemas.openxmlformats.org/officeDocument/2006/relationships/hyperlink" Target="https://doi.org/10.1021/acs.molpharmaceut.8b00941" TargetMode="External"/><Relationship Id="rId853" Type="http://schemas.openxmlformats.org/officeDocument/2006/relationships/hyperlink" Target="https://doi.org/10.1002/cpt.2558" TargetMode="External"/><Relationship Id="rId492" Type="http://schemas.openxmlformats.org/officeDocument/2006/relationships/hyperlink" Target="https://doi.org/10.1124/dmd.111.042275" TargetMode="External"/><Relationship Id="rId713" Type="http://schemas.openxmlformats.org/officeDocument/2006/relationships/hyperlink" Target="https://doi.org/10.1002/cpt.2097" TargetMode="External"/><Relationship Id="rId797" Type="http://schemas.openxmlformats.org/officeDocument/2006/relationships/hyperlink" Target="https://doi.org/10.1124/dmd.117.078626" TargetMode="External"/><Relationship Id="rId920" Type="http://schemas.openxmlformats.org/officeDocument/2006/relationships/hyperlink" Target="https://doi.org/10.1002/cpt.2558" TargetMode="External"/><Relationship Id="rId145" Type="http://schemas.openxmlformats.org/officeDocument/2006/relationships/hyperlink" Target="https://doi.org/10.1021/acs.molpharmaceut.7b00772" TargetMode="External"/><Relationship Id="rId352" Type="http://schemas.openxmlformats.org/officeDocument/2006/relationships/hyperlink" Target="https://doi.org/10.1111/j.1365-2125.2004.02265.x" TargetMode="External"/><Relationship Id="rId212" Type="http://schemas.openxmlformats.org/officeDocument/2006/relationships/hyperlink" Target="https://doi.org/10.1021/acs.molpharmaceut.6b00085" TargetMode="External"/><Relationship Id="rId657" Type="http://schemas.openxmlformats.org/officeDocument/2006/relationships/hyperlink" Target="https://doi.org/10.1021/acs.molpharmaceut.8b00941" TargetMode="External"/><Relationship Id="rId864" Type="http://schemas.openxmlformats.org/officeDocument/2006/relationships/hyperlink" Target="https://doi.org/10.1002/cpt.2558" TargetMode="External"/><Relationship Id="rId296" Type="http://schemas.openxmlformats.org/officeDocument/2006/relationships/hyperlink" Target="https://doi.org/10.1002/jbt.20179" TargetMode="External"/><Relationship Id="rId517" Type="http://schemas.openxmlformats.org/officeDocument/2006/relationships/hyperlink" Target="https://doi.org/10.1021/acs.molpharmaceut.8b00941" TargetMode="External"/><Relationship Id="rId724" Type="http://schemas.openxmlformats.org/officeDocument/2006/relationships/hyperlink" Target="https://doi.org/10.1002/cpt.2097" TargetMode="External"/><Relationship Id="rId931" Type="http://schemas.openxmlformats.org/officeDocument/2006/relationships/hyperlink" Target="https://doi.org/10.1002/jps.22591" TargetMode="External"/><Relationship Id="rId60" Type="http://schemas.openxmlformats.org/officeDocument/2006/relationships/hyperlink" Target="http://dx.doi.org/10.1124/dmd.111.042259" TargetMode="External"/><Relationship Id="rId156" Type="http://schemas.openxmlformats.org/officeDocument/2006/relationships/hyperlink" Target="https://doi.org/10.1021/acs.molpharmaceut.7b00772" TargetMode="External"/><Relationship Id="rId363" Type="http://schemas.openxmlformats.org/officeDocument/2006/relationships/hyperlink" Target="https://doi.org/10.1080/00498254.2020.1775913" TargetMode="External"/><Relationship Id="rId570" Type="http://schemas.openxmlformats.org/officeDocument/2006/relationships/hyperlink" Target="https://doi.org/10.1021/acs.molpharmaceut.8b00941" TargetMode="External"/><Relationship Id="rId223" Type="http://schemas.openxmlformats.org/officeDocument/2006/relationships/hyperlink" Target="https://dx.doi.org/10.1021/acs.molpharmaceut.0c00559" TargetMode="External"/><Relationship Id="rId430" Type="http://schemas.openxmlformats.org/officeDocument/2006/relationships/hyperlink" Target="https://doi.org/10.1002/pmic.201500386" TargetMode="External"/><Relationship Id="rId668" Type="http://schemas.openxmlformats.org/officeDocument/2006/relationships/hyperlink" Target="https://doi.org/10.1021/acs.molpharmaceut.8b00941" TargetMode="External"/><Relationship Id="rId875" Type="http://schemas.openxmlformats.org/officeDocument/2006/relationships/hyperlink" Target="https://doi.org/10.1002/cpt.2558" TargetMode="External"/><Relationship Id="rId18" Type="http://schemas.openxmlformats.org/officeDocument/2006/relationships/hyperlink" Target="http://dx.doi.org/10.1016/j.jpba.2014.08.016" TargetMode="External"/><Relationship Id="rId528" Type="http://schemas.openxmlformats.org/officeDocument/2006/relationships/hyperlink" Target="https://doi.org/10.1021/acs.molpharmaceut.8b00941" TargetMode="External"/><Relationship Id="rId735" Type="http://schemas.openxmlformats.org/officeDocument/2006/relationships/hyperlink" Target="https://doi.org/10.1002/cpt.2097" TargetMode="External"/><Relationship Id="rId942" Type="http://schemas.openxmlformats.org/officeDocument/2006/relationships/hyperlink" Target="https://doi.org/10.1002/jps.22591" TargetMode="External"/><Relationship Id="rId167" Type="http://schemas.openxmlformats.org/officeDocument/2006/relationships/hyperlink" Target="https://doi.org/10.1021/acs.molpharmaceut.5b00656" TargetMode="External"/><Relationship Id="rId374" Type="http://schemas.openxmlformats.org/officeDocument/2006/relationships/hyperlink" Target="https://doi.org/10.1111/j.1476-5381.2011.01270.x" TargetMode="External"/><Relationship Id="rId581" Type="http://schemas.openxmlformats.org/officeDocument/2006/relationships/hyperlink" Target="https://doi.org/10.1021/acs.molpharmaceut.8b00941" TargetMode="External"/><Relationship Id="rId71" Type="http://schemas.openxmlformats.org/officeDocument/2006/relationships/hyperlink" Target="http://dx.doi.org/10.1124/dmd.111.042259" TargetMode="External"/><Relationship Id="rId234" Type="http://schemas.openxmlformats.org/officeDocument/2006/relationships/hyperlink" Target="https://dx.doi.org/10.1016/s0006-2952(98)00375-x" TargetMode="External"/><Relationship Id="rId679" Type="http://schemas.openxmlformats.org/officeDocument/2006/relationships/hyperlink" Target="https://doi.org/10.1124/dmd.116.074732" TargetMode="External"/><Relationship Id="rId802" Type="http://schemas.openxmlformats.org/officeDocument/2006/relationships/hyperlink" Target="https://doi.org/10.1124/dmd.117.078626" TargetMode="External"/><Relationship Id="rId886" Type="http://schemas.openxmlformats.org/officeDocument/2006/relationships/hyperlink" Target="https://doi.org/10.1002/cpt.2558" TargetMode="External"/><Relationship Id="rId2" Type="http://schemas.openxmlformats.org/officeDocument/2006/relationships/hyperlink" Target="http://dx.doi.org/doi:10.1021/bi401208m" TargetMode="External"/><Relationship Id="rId29" Type="http://schemas.openxmlformats.org/officeDocument/2006/relationships/hyperlink" Target="http://dx.doi.org/10.1002/jps.22255" TargetMode="External"/><Relationship Id="rId441" Type="http://schemas.openxmlformats.org/officeDocument/2006/relationships/hyperlink" Target="https://doi.org/10.1007/s00216-020-02445-7" TargetMode="External"/><Relationship Id="rId539" Type="http://schemas.openxmlformats.org/officeDocument/2006/relationships/hyperlink" Target="https://doi.org/10.1021/acs.molpharmaceut.8b00941" TargetMode="External"/><Relationship Id="rId746" Type="http://schemas.openxmlformats.org/officeDocument/2006/relationships/hyperlink" Target="https://doi.org/10.1016/j.xphs.2020.09.013" TargetMode="External"/><Relationship Id="rId178" Type="http://schemas.openxmlformats.org/officeDocument/2006/relationships/hyperlink" Target="https://doi.org/10.1021/acs.molpharmaceut.6b00085" TargetMode="External"/><Relationship Id="rId301" Type="http://schemas.openxmlformats.org/officeDocument/2006/relationships/hyperlink" Target="https://doi.org/10.1124/jpet.102.053124" TargetMode="External"/><Relationship Id="rId953" Type="http://schemas.openxmlformats.org/officeDocument/2006/relationships/hyperlink" Target="https://doi.org/10.1038/srep08759" TargetMode="External"/><Relationship Id="rId82" Type="http://schemas.openxmlformats.org/officeDocument/2006/relationships/hyperlink" Target="http://dx.doi.org/10.1124/dmd.111.042259" TargetMode="External"/><Relationship Id="rId385" Type="http://schemas.openxmlformats.org/officeDocument/2006/relationships/hyperlink" Target="https://doi.org/10.1007/s43440-021-00337-w" TargetMode="External"/><Relationship Id="rId592" Type="http://schemas.openxmlformats.org/officeDocument/2006/relationships/hyperlink" Target="https://doi.org/10.1021/acs.molpharmaceut.8b00941" TargetMode="External"/><Relationship Id="rId606" Type="http://schemas.openxmlformats.org/officeDocument/2006/relationships/hyperlink" Target="https://doi.org/10.1021/acs.molpharmaceut.8b00941" TargetMode="External"/><Relationship Id="rId813" Type="http://schemas.openxmlformats.org/officeDocument/2006/relationships/hyperlink" Target="https://doi.org/10.1124/dmd.117.078626" TargetMode="External"/><Relationship Id="rId245" Type="http://schemas.openxmlformats.org/officeDocument/2006/relationships/hyperlink" Target="https://doi.org/10.1016/j.canlet.2004.07.036" TargetMode="External"/><Relationship Id="rId452" Type="http://schemas.openxmlformats.org/officeDocument/2006/relationships/hyperlink" Target="https://doi.org/10.1016/j.jpba.2019.05.006" TargetMode="External"/><Relationship Id="rId897" Type="http://schemas.openxmlformats.org/officeDocument/2006/relationships/hyperlink" Target="https://doi.org/10.1002/cpt.2558" TargetMode="External"/><Relationship Id="rId105" Type="http://schemas.openxmlformats.org/officeDocument/2006/relationships/hyperlink" Target="https://doi.org/10.1111/j.1440-1681.2007.04691.x" TargetMode="External"/><Relationship Id="rId312" Type="http://schemas.openxmlformats.org/officeDocument/2006/relationships/hyperlink" Target="https://doi.org/10.1021/acs.chemrestox.8b00413" TargetMode="External"/><Relationship Id="rId757" Type="http://schemas.openxmlformats.org/officeDocument/2006/relationships/hyperlink" Target="https://doi.org/10.1002/cpt.2102" TargetMode="External"/><Relationship Id="rId93" Type="http://schemas.openxmlformats.org/officeDocument/2006/relationships/hyperlink" Target="http://dx.doi.org/10.1016/s0006-2952(98)00268-8" TargetMode="External"/><Relationship Id="rId189" Type="http://schemas.openxmlformats.org/officeDocument/2006/relationships/hyperlink" Target="https://doi.org/10.1021/acs.molpharmaceut.6b00085" TargetMode="External"/><Relationship Id="rId396" Type="http://schemas.openxmlformats.org/officeDocument/2006/relationships/hyperlink" Target="https://doi.org/10.1038/sj.clpt.6100138" TargetMode="External"/><Relationship Id="rId617" Type="http://schemas.openxmlformats.org/officeDocument/2006/relationships/hyperlink" Target="https://doi.org/10.1021/acs.molpharmaceut.8b00941" TargetMode="External"/><Relationship Id="rId824" Type="http://schemas.openxmlformats.org/officeDocument/2006/relationships/hyperlink" Target="https://doi.org/10.1016/j.ab.2015.03.001" TargetMode="External"/><Relationship Id="rId256" Type="http://schemas.openxmlformats.org/officeDocument/2006/relationships/hyperlink" Target="https://pubmed.ncbi.nlm.nih.gov/2329521/" TargetMode="External"/><Relationship Id="rId463" Type="http://schemas.openxmlformats.org/officeDocument/2006/relationships/hyperlink" Target="https://doi.org/10.1016/j.jpba.2019.05.006" TargetMode="External"/><Relationship Id="rId670" Type="http://schemas.openxmlformats.org/officeDocument/2006/relationships/hyperlink" Target="https://doi.org/10.1021/acs.molpharmaceut.8b00941" TargetMode="External"/><Relationship Id="rId116" Type="http://schemas.openxmlformats.org/officeDocument/2006/relationships/hyperlink" Target="https://doi.org/10.1124/dmd.119.089656" TargetMode="External"/><Relationship Id="rId323" Type="http://schemas.openxmlformats.org/officeDocument/2006/relationships/hyperlink" Target="https://doi.org/10.1021/acs.chemrestox.8b00413" TargetMode="External"/><Relationship Id="rId530" Type="http://schemas.openxmlformats.org/officeDocument/2006/relationships/hyperlink" Target="https://doi.org/10.1021/acs.molpharmaceut.8b00941" TargetMode="External"/><Relationship Id="rId768" Type="http://schemas.openxmlformats.org/officeDocument/2006/relationships/hyperlink" Target="https://doi.org/10.1002/cpt.2102" TargetMode="External"/><Relationship Id="rId20" Type="http://schemas.openxmlformats.org/officeDocument/2006/relationships/hyperlink" Target="http://dx.doi.org/10.1016/j.jpba.2014.08.016" TargetMode="External"/><Relationship Id="rId628" Type="http://schemas.openxmlformats.org/officeDocument/2006/relationships/hyperlink" Target="https://doi.org/10.1021/acs.molpharmaceut.8b00941" TargetMode="External"/><Relationship Id="rId835" Type="http://schemas.openxmlformats.org/officeDocument/2006/relationships/hyperlink" Target="https://doi.org/10.1124/dmd.120.000301" TargetMode="External"/><Relationship Id="rId267" Type="http://schemas.openxmlformats.org/officeDocument/2006/relationships/hyperlink" Target="https://doi.org/10.1007/s43440-021-00290-8" TargetMode="External"/><Relationship Id="rId474" Type="http://schemas.openxmlformats.org/officeDocument/2006/relationships/hyperlink" Target="https://doi.org/10.1124/dmd.111.042275" TargetMode="External"/><Relationship Id="rId127" Type="http://schemas.openxmlformats.org/officeDocument/2006/relationships/hyperlink" Target="https://doi.org/10.1124/dmd.105.008672" TargetMode="External"/><Relationship Id="rId681" Type="http://schemas.openxmlformats.org/officeDocument/2006/relationships/hyperlink" Target="https://doi.org/10.1124/dmd.116.074732" TargetMode="External"/><Relationship Id="rId779" Type="http://schemas.openxmlformats.org/officeDocument/2006/relationships/hyperlink" Target="https://doi.org/10.1021/acs.molpharmaceut.1c00053" TargetMode="External"/><Relationship Id="rId902" Type="http://schemas.openxmlformats.org/officeDocument/2006/relationships/hyperlink" Target="https://doi.org/10.1002/cpt.2558" TargetMode="External"/><Relationship Id="rId31" Type="http://schemas.openxmlformats.org/officeDocument/2006/relationships/hyperlink" Target="http://dx.doi.org/10.1002/jps.22255" TargetMode="External"/><Relationship Id="rId334" Type="http://schemas.openxmlformats.org/officeDocument/2006/relationships/hyperlink" Target="https://doi.org/10.1016/j.jprot.2018.11.024" TargetMode="External"/><Relationship Id="rId541" Type="http://schemas.openxmlformats.org/officeDocument/2006/relationships/hyperlink" Target="https://doi.org/10.1021/acs.molpharmaceut.8b00941" TargetMode="External"/><Relationship Id="rId639" Type="http://schemas.openxmlformats.org/officeDocument/2006/relationships/hyperlink" Target="https://doi.org/10.1021/acs.molpharmaceut.8b00941" TargetMode="External"/><Relationship Id="rId180" Type="http://schemas.openxmlformats.org/officeDocument/2006/relationships/hyperlink" Target="https://doi.org/10.1021/acs.molpharmaceut.6b00085" TargetMode="External"/><Relationship Id="rId278" Type="http://schemas.openxmlformats.org/officeDocument/2006/relationships/hyperlink" Target="https://doi.org/10.1007/s43440-021-00290-8" TargetMode="External"/><Relationship Id="rId401" Type="http://schemas.openxmlformats.org/officeDocument/2006/relationships/hyperlink" Target="https://doi.org/10.1016/s0024-3205(97)01011-4" TargetMode="External"/><Relationship Id="rId846" Type="http://schemas.openxmlformats.org/officeDocument/2006/relationships/hyperlink" Target="https://doi.org/10.1016/j.jpba.2013.08.024" TargetMode="External"/><Relationship Id="rId485" Type="http://schemas.openxmlformats.org/officeDocument/2006/relationships/hyperlink" Target="https://doi.org/10.1124/dmd.111.042275" TargetMode="External"/><Relationship Id="rId692" Type="http://schemas.openxmlformats.org/officeDocument/2006/relationships/hyperlink" Target="https://doi.org/10.1016/j.xphs.2021.03.020" TargetMode="External"/><Relationship Id="rId706" Type="http://schemas.openxmlformats.org/officeDocument/2006/relationships/hyperlink" Target="https://doi.org/10.1002/cpt.2097" TargetMode="External"/><Relationship Id="rId913" Type="http://schemas.openxmlformats.org/officeDocument/2006/relationships/hyperlink" Target="https://doi.org/10.1002/cpt.2558" TargetMode="External"/><Relationship Id="rId42" Type="http://schemas.openxmlformats.org/officeDocument/2006/relationships/hyperlink" Target="http://dx.doi.org/10.1124/dmd.111.042259" TargetMode="External"/><Relationship Id="rId138" Type="http://schemas.openxmlformats.org/officeDocument/2006/relationships/hyperlink" Target="https://doi.org/10.1021/acs.molpharmaceut.7b00772" TargetMode="External"/><Relationship Id="rId345" Type="http://schemas.openxmlformats.org/officeDocument/2006/relationships/hyperlink" Target="https://doi.org/10.1007/s11095-014-1525-x" TargetMode="External"/><Relationship Id="rId552" Type="http://schemas.openxmlformats.org/officeDocument/2006/relationships/hyperlink" Target="https://doi.org/10.1021/acs.molpharmaceut.8b00941" TargetMode="External"/><Relationship Id="rId191" Type="http://schemas.openxmlformats.org/officeDocument/2006/relationships/hyperlink" Target="https://doi.org/10.1021/acs.molpharmaceut.6b00085" TargetMode="External"/><Relationship Id="rId205" Type="http://schemas.openxmlformats.org/officeDocument/2006/relationships/hyperlink" Target="https://doi.org/10.1021/acs.molpharmaceut.6b00085" TargetMode="External"/><Relationship Id="rId412" Type="http://schemas.openxmlformats.org/officeDocument/2006/relationships/hyperlink" Target="https://doi.org/10.1124/dmd.107.018382" TargetMode="External"/><Relationship Id="rId857" Type="http://schemas.openxmlformats.org/officeDocument/2006/relationships/hyperlink" Target="https://doi.org/10.1002/cpt.2558" TargetMode="External"/><Relationship Id="rId289" Type="http://schemas.openxmlformats.org/officeDocument/2006/relationships/hyperlink" Target="https://doi.org/10.1007/s43440-021-00290-8" TargetMode="External"/><Relationship Id="rId496" Type="http://schemas.openxmlformats.org/officeDocument/2006/relationships/hyperlink" Target="https://doi.org/10.1124/dmd.111.042275" TargetMode="External"/><Relationship Id="rId717" Type="http://schemas.openxmlformats.org/officeDocument/2006/relationships/hyperlink" Target="https://doi.org/10.1002/cpt.2097" TargetMode="External"/><Relationship Id="rId924" Type="http://schemas.openxmlformats.org/officeDocument/2006/relationships/hyperlink" Target="https://doi.org/10.1002/jps.22591" TargetMode="External"/><Relationship Id="rId53" Type="http://schemas.openxmlformats.org/officeDocument/2006/relationships/hyperlink" Target="http://dx.doi.org/10.1124/dmd.111.042259" TargetMode="External"/><Relationship Id="rId149" Type="http://schemas.openxmlformats.org/officeDocument/2006/relationships/hyperlink" Target="https://doi.org/10.1021/acs.molpharmaceut.7b00772" TargetMode="External"/><Relationship Id="rId356" Type="http://schemas.openxmlformats.org/officeDocument/2006/relationships/hyperlink" Target="https://doi.org/10.1254/jphs.94.459" TargetMode="External"/><Relationship Id="rId563" Type="http://schemas.openxmlformats.org/officeDocument/2006/relationships/hyperlink" Target="https://doi.org/10.1021/acs.molpharmaceut.8b00941" TargetMode="External"/><Relationship Id="rId770" Type="http://schemas.openxmlformats.org/officeDocument/2006/relationships/hyperlink" Target="https://doi.org/10.1021/pr1008898" TargetMode="External"/><Relationship Id="rId216" Type="http://schemas.openxmlformats.org/officeDocument/2006/relationships/hyperlink" Target="https://doi.org/10.1021/acs.molpharmaceut.6b00085" TargetMode="External"/><Relationship Id="rId423" Type="http://schemas.openxmlformats.org/officeDocument/2006/relationships/hyperlink" Target="https://doi.org/10.1046/j.1365-2125.2001.01370.x" TargetMode="External"/><Relationship Id="rId868" Type="http://schemas.openxmlformats.org/officeDocument/2006/relationships/hyperlink" Target="https://doi.org/10.1002/cpt.2558" TargetMode="External"/><Relationship Id="rId630" Type="http://schemas.openxmlformats.org/officeDocument/2006/relationships/hyperlink" Target="https://doi.org/10.1021/acs.molpharmaceut.8b00941" TargetMode="External"/><Relationship Id="rId728" Type="http://schemas.openxmlformats.org/officeDocument/2006/relationships/hyperlink" Target="https://doi.org/10.1002/cpt.2097" TargetMode="External"/><Relationship Id="rId935" Type="http://schemas.openxmlformats.org/officeDocument/2006/relationships/hyperlink" Target="https://doi.org/10.1002/jps.22591" TargetMode="External"/><Relationship Id="rId64" Type="http://schemas.openxmlformats.org/officeDocument/2006/relationships/hyperlink" Target="http://dx.doi.org/10.1124/dmd.111.042259" TargetMode="External"/><Relationship Id="rId367" Type="http://schemas.openxmlformats.org/officeDocument/2006/relationships/hyperlink" Target="https://doi.org/10.1080/00498254.2020.1775913" TargetMode="External"/><Relationship Id="rId574" Type="http://schemas.openxmlformats.org/officeDocument/2006/relationships/hyperlink" Target="https://doi.org/10.1021/acs.molpharmaceut.8b00941" TargetMode="External"/><Relationship Id="rId227" Type="http://schemas.openxmlformats.org/officeDocument/2006/relationships/hyperlink" Target="https://dx.doi.org/10.1080/15376510309821" TargetMode="External"/><Relationship Id="rId781" Type="http://schemas.openxmlformats.org/officeDocument/2006/relationships/hyperlink" Target="https://doi.org/10.1021/acs.molpharmaceut.1c00053" TargetMode="External"/><Relationship Id="rId879" Type="http://schemas.openxmlformats.org/officeDocument/2006/relationships/hyperlink" Target="https://doi.org/10.1002/cpt.2558" TargetMode="External"/><Relationship Id="rId434" Type="http://schemas.openxmlformats.org/officeDocument/2006/relationships/hyperlink" Target="https://doi.org/10.1007/s00216-020-02445-7" TargetMode="External"/><Relationship Id="rId641" Type="http://schemas.openxmlformats.org/officeDocument/2006/relationships/hyperlink" Target="https://doi.org/10.1021/acs.molpharmaceut.8b00941" TargetMode="External"/><Relationship Id="rId739" Type="http://schemas.openxmlformats.org/officeDocument/2006/relationships/hyperlink" Target="https://doi.org/10.1016/j.xphs.2020.09.013" TargetMode="External"/><Relationship Id="rId280" Type="http://schemas.openxmlformats.org/officeDocument/2006/relationships/hyperlink" Target="https://doi.org/10.1007/s43440-021-00290-8" TargetMode="External"/><Relationship Id="rId501" Type="http://schemas.openxmlformats.org/officeDocument/2006/relationships/hyperlink" Target="https://doi.org/10.1124/dmd.111.042275" TargetMode="External"/><Relationship Id="rId946" Type="http://schemas.openxmlformats.org/officeDocument/2006/relationships/hyperlink" Target="https://doi.org/10.1097/01.fpc.0000171516.84139.89" TargetMode="External"/><Relationship Id="rId75" Type="http://schemas.openxmlformats.org/officeDocument/2006/relationships/hyperlink" Target="http://dx.doi.org/10.1124/dmd.111.042259" TargetMode="External"/><Relationship Id="rId140" Type="http://schemas.openxmlformats.org/officeDocument/2006/relationships/hyperlink" Target="https://doi.org/10.1021/acs.molpharmaceut.7b00772" TargetMode="External"/><Relationship Id="rId378" Type="http://schemas.openxmlformats.org/officeDocument/2006/relationships/hyperlink" Target="https://doi.org/10.1186/1471-230x-5-34" TargetMode="External"/><Relationship Id="rId585" Type="http://schemas.openxmlformats.org/officeDocument/2006/relationships/hyperlink" Target="https://doi.org/10.1021/acs.molpharmaceut.8b00941" TargetMode="External"/><Relationship Id="rId792" Type="http://schemas.openxmlformats.org/officeDocument/2006/relationships/hyperlink" Target="https://doi.org/10.1002/pmic.201400025" TargetMode="External"/><Relationship Id="rId806" Type="http://schemas.openxmlformats.org/officeDocument/2006/relationships/hyperlink" Target="https://doi.org/10.1124/dmd.117.078626" TargetMode="External"/><Relationship Id="rId6" Type="http://schemas.openxmlformats.org/officeDocument/2006/relationships/hyperlink" Target="http://dx.doi.org/10.1002/cpt.967" TargetMode="External"/><Relationship Id="rId238" Type="http://schemas.openxmlformats.org/officeDocument/2006/relationships/hyperlink" Target="https://dx.doi.org/10.1046/j.1365-2125.2003.01798.x" TargetMode="External"/><Relationship Id="rId445" Type="http://schemas.openxmlformats.org/officeDocument/2006/relationships/hyperlink" Target="https://doi.org/10.1007/s00216-020-02445-7" TargetMode="External"/><Relationship Id="rId652" Type="http://schemas.openxmlformats.org/officeDocument/2006/relationships/hyperlink" Target="https://doi.org/10.1021/acs.molpharmaceut.8b00941" TargetMode="External"/><Relationship Id="rId291" Type="http://schemas.openxmlformats.org/officeDocument/2006/relationships/hyperlink" Target="https://doi.org/10.1007/s43440-021-00290-8" TargetMode="External"/><Relationship Id="rId305" Type="http://schemas.openxmlformats.org/officeDocument/2006/relationships/hyperlink" Target="https://doi.org/10.1021/acs.chemrestox.8b00413" TargetMode="External"/><Relationship Id="rId512" Type="http://schemas.openxmlformats.org/officeDocument/2006/relationships/hyperlink" Target="https://doi.org/10.1021/acs.molpharmaceut.8b00941" TargetMode="External"/><Relationship Id="rId86" Type="http://schemas.openxmlformats.org/officeDocument/2006/relationships/hyperlink" Target="http://dx.doi.org/10.1016/s0006-2952(98)00268-8" TargetMode="External"/><Relationship Id="rId151" Type="http://schemas.openxmlformats.org/officeDocument/2006/relationships/hyperlink" Target="https://doi.org/10.1021/acs.molpharmaceut.7b00772" TargetMode="External"/><Relationship Id="rId389" Type="http://schemas.openxmlformats.org/officeDocument/2006/relationships/hyperlink" Target="https://doi.org/10.1007/s43440-021-00337-w" TargetMode="External"/><Relationship Id="rId596" Type="http://schemas.openxmlformats.org/officeDocument/2006/relationships/hyperlink" Target="https://doi.org/10.1021/acs.molpharmaceut.8b00941" TargetMode="External"/><Relationship Id="rId817" Type="http://schemas.openxmlformats.org/officeDocument/2006/relationships/hyperlink" Target="https://doi.org/10.1016/j.ab.2015.03.001" TargetMode="External"/><Relationship Id="rId249" Type="http://schemas.openxmlformats.org/officeDocument/2006/relationships/hyperlink" Target="https://pubmed.ncbi.nlm.nih.gov/7895614/" TargetMode="External"/><Relationship Id="rId456" Type="http://schemas.openxmlformats.org/officeDocument/2006/relationships/hyperlink" Target="https://doi.org/10.1016/j.jpba.2019.05.006" TargetMode="External"/><Relationship Id="rId663" Type="http://schemas.openxmlformats.org/officeDocument/2006/relationships/hyperlink" Target="https://doi.org/10.1021/acs.molpharmaceut.8b00941" TargetMode="External"/><Relationship Id="rId870" Type="http://schemas.openxmlformats.org/officeDocument/2006/relationships/hyperlink" Target="https://doi.org/10.1002/cpt.2558" TargetMode="External"/><Relationship Id="rId13" Type="http://schemas.openxmlformats.org/officeDocument/2006/relationships/hyperlink" Target="http://dx.doi.org/10.1002/cpt.967" TargetMode="External"/><Relationship Id="rId109" Type="http://schemas.openxmlformats.org/officeDocument/2006/relationships/hyperlink" Target="https://doi.org/10.1124/dmd.119.089656" TargetMode="External"/><Relationship Id="rId316" Type="http://schemas.openxmlformats.org/officeDocument/2006/relationships/hyperlink" Target="https://doi.org/10.1021/acs.chemrestox.8b00413" TargetMode="External"/><Relationship Id="rId523" Type="http://schemas.openxmlformats.org/officeDocument/2006/relationships/hyperlink" Target="https://doi.org/10.1021/acs.molpharmaceut.8b00941" TargetMode="External"/><Relationship Id="rId97" Type="http://schemas.openxmlformats.org/officeDocument/2006/relationships/hyperlink" Target="https://pubmed.ncbi.nlm.nih.gov/8035341/" TargetMode="External"/><Relationship Id="rId730" Type="http://schemas.openxmlformats.org/officeDocument/2006/relationships/hyperlink" Target="https://doi.org/10.1002/cpt.2097" TargetMode="External"/><Relationship Id="rId828" Type="http://schemas.openxmlformats.org/officeDocument/2006/relationships/hyperlink" Target="https://doi.org/10.1016/j.ab.2015.03.001" TargetMode="External"/><Relationship Id="rId162" Type="http://schemas.openxmlformats.org/officeDocument/2006/relationships/hyperlink" Target="https://doi.org/10.1021/acs.molpharmaceut.7b00772" TargetMode="External"/><Relationship Id="rId467" Type="http://schemas.openxmlformats.org/officeDocument/2006/relationships/hyperlink" Target="https://doi.org/10.1124/dmd.111.042275" TargetMode="External"/><Relationship Id="rId674" Type="http://schemas.openxmlformats.org/officeDocument/2006/relationships/hyperlink" Target="https://doi.org/10.1124/dmd.116.074732" TargetMode="External"/><Relationship Id="rId881" Type="http://schemas.openxmlformats.org/officeDocument/2006/relationships/hyperlink" Target="https://doi.org/10.1002/cpt.2558" TargetMode="External"/><Relationship Id="rId24" Type="http://schemas.openxmlformats.org/officeDocument/2006/relationships/hyperlink" Target="http://dx.doi.org/10.1016/j.jpba.2014.08.016" TargetMode="External"/><Relationship Id="rId327" Type="http://schemas.openxmlformats.org/officeDocument/2006/relationships/hyperlink" Target="https://doi.org/10.1038/pr.2017.226" TargetMode="External"/><Relationship Id="rId534" Type="http://schemas.openxmlformats.org/officeDocument/2006/relationships/hyperlink" Target="https://doi.org/10.1021/acs.molpharmaceut.8b00941" TargetMode="External"/><Relationship Id="rId741" Type="http://schemas.openxmlformats.org/officeDocument/2006/relationships/hyperlink" Target="https://doi.org/10.1016/j.xphs.2020.09.013" TargetMode="External"/><Relationship Id="rId839" Type="http://schemas.openxmlformats.org/officeDocument/2006/relationships/hyperlink" Target="https://doi.org/10.1124/dmd.120.090738" TargetMode="External"/><Relationship Id="rId173" Type="http://schemas.openxmlformats.org/officeDocument/2006/relationships/hyperlink" Target="https://doi.org/10.1021/acs.molpharmaceut.6b00085" TargetMode="External"/><Relationship Id="rId380" Type="http://schemas.openxmlformats.org/officeDocument/2006/relationships/hyperlink" Target="https://doi.org/10.1677/erc-07-0078" TargetMode="External"/><Relationship Id="rId601" Type="http://schemas.openxmlformats.org/officeDocument/2006/relationships/hyperlink" Target="https://doi.org/10.1021/acs.molpharmaceut.8b00941" TargetMode="External"/><Relationship Id="rId240" Type="http://schemas.openxmlformats.org/officeDocument/2006/relationships/hyperlink" Target="https://dx.doi.org/10.1006/rtph.2000.1424" TargetMode="External"/><Relationship Id="rId478" Type="http://schemas.openxmlformats.org/officeDocument/2006/relationships/hyperlink" Target="https://doi.org/10.1124/dmd.111.042275" TargetMode="External"/><Relationship Id="rId685" Type="http://schemas.openxmlformats.org/officeDocument/2006/relationships/hyperlink" Target="https://doi.org/10.1124/dmd.116.074732" TargetMode="External"/><Relationship Id="rId892" Type="http://schemas.openxmlformats.org/officeDocument/2006/relationships/hyperlink" Target="https://doi.org/10.1002/cpt.2558" TargetMode="External"/><Relationship Id="rId906" Type="http://schemas.openxmlformats.org/officeDocument/2006/relationships/hyperlink" Target="https://doi.org/10.1002/cpt.2558" TargetMode="External"/><Relationship Id="rId35" Type="http://schemas.openxmlformats.org/officeDocument/2006/relationships/hyperlink" Target="http://dx.doi.org/10.1124/dmd.114.058040" TargetMode="External"/><Relationship Id="rId100" Type="http://schemas.openxmlformats.org/officeDocument/2006/relationships/hyperlink" Target="http://dx.doi.org/10.1002/pmic.200800144" TargetMode="External"/><Relationship Id="rId338" Type="http://schemas.openxmlformats.org/officeDocument/2006/relationships/hyperlink" Target="https://doi.org/10.1007/s11095-014-1525-x" TargetMode="External"/><Relationship Id="rId545" Type="http://schemas.openxmlformats.org/officeDocument/2006/relationships/hyperlink" Target="https://doi.org/10.1021/acs.molpharmaceut.8b00941" TargetMode="External"/><Relationship Id="rId752" Type="http://schemas.openxmlformats.org/officeDocument/2006/relationships/hyperlink" Target="https://doi.org/10.1007/s00216-014-7928-z" TargetMode="External"/><Relationship Id="rId184" Type="http://schemas.openxmlformats.org/officeDocument/2006/relationships/hyperlink" Target="https://doi.org/10.1021/acs.molpharmaceut.6b00085" TargetMode="External"/><Relationship Id="rId391" Type="http://schemas.openxmlformats.org/officeDocument/2006/relationships/hyperlink" Target="https://doi.org/10.1007/s43440-021-00337-w" TargetMode="External"/><Relationship Id="rId405" Type="http://schemas.openxmlformats.org/officeDocument/2006/relationships/hyperlink" Target="https://doi.org/10.1016/s0024-3205(97)01011-4" TargetMode="External"/><Relationship Id="rId612" Type="http://schemas.openxmlformats.org/officeDocument/2006/relationships/hyperlink" Target="https://doi.org/10.1021/acs.molpharmaceut.8b00941" TargetMode="External"/><Relationship Id="rId251" Type="http://schemas.openxmlformats.org/officeDocument/2006/relationships/hyperlink" Target="https://doi.org/10.1067/mcp.2002.121370" TargetMode="External"/><Relationship Id="rId489" Type="http://schemas.openxmlformats.org/officeDocument/2006/relationships/hyperlink" Target="https://doi.org/10.1124/dmd.111.042275" TargetMode="External"/><Relationship Id="rId696" Type="http://schemas.openxmlformats.org/officeDocument/2006/relationships/hyperlink" Target="https://doi.org/10.1016/j.xphs.2021.03.020" TargetMode="External"/><Relationship Id="rId917" Type="http://schemas.openxmlformats.org/officeDocument/2006/relationships/hyperlink" Target="https://doi.org/10.1002/cpt.2558" TargetMode="External"/><Relationship Id="rId46" Type="http://schemas.openxmlformats.org/officeDocument/2006/relationships/hyperlink" Target="http://dx.doi.org/10.1124/dmd.111.042259" TargetMode="External"/><Relationship Id="rId349" Type="http://schemas.openxmlformats.org/officeDocument/2006/relationships/hyperlink" Target="https://doi.org/10.1007/s11095-014-1525-x" TargetMode="External"/><Relationship Id="rId556" Type="http://schemas.openxmlformats.org/officeDocument/2006/relationships/hyperlink" Target="https://doi.org/10.1021/acs.molpharmaceut.8b00941" TargetMode="External"/><Relationship Id="rId763" Type="http://schemas.openxmlformats.org/officeDocument/2006/relationships/hyperlink" Target="https://doi.org/10.1002/cpt.2102" TargetMode="External"/><Relationship Id="rId111" Type="http://schemas.openxmlformats.org/officeDocument/2006/relationships/hyperlink" Target="https://doi.org/10.1124/dmd.119.089656" TargetMode="External"/><Relationship Id="rId195" Type="http://schemas.openxmlformats.org/officeDocument/2006/relationships/hyperlink" Target="https://doi.org/10.1021/acs.molpharmaceut.6b00085" TargetMode="External"/><Relationship Id="rId209" Type="http://schemas.openxmlformats.org/officeDocument/2006/relationships/hyperlink" Target="https://doi.org/10.1021/acs.molpharmaceut.6b00085" TargetMode="External"/><Relationship Id="rId416" Type="http://schemas.openxmlformats.org/officeDocument/2006/relationships/hyperlink" Target="https://doi.org/10.1124/dmd.31.4.421" TargetMode="External"/><Relationship Id="rId623" Type="http://schemas.openxmlformats.org/officeDocument/2006/relationships/hyperlink" Target="https://doi.org/10.1021/acs.molpharmaceut.8b00941" TargetMode="External"/><Relationship Id="rId830" Type="http://schemas.openxmlformats.org/officeDocument/2006/relationships/hyperlink" Target="https://doi.org/10.1016/j.xphs.2017.07.016" TargetMode="External"/><Relationship Id="rId928" Type="http://schemas.openxmlformats.org/officeDocument/2006/relationships/hyperlink" Target="https://doi.org/10.1002/jps.22591" TargetMode="External"/><Relationship Id="rId57" Type="http://schemas.openxmlformats.org/officeDocument/2006/relationships/hyperlink" Target="http://dx.doi.org/10.1124/dmd.111.042259" TargetMode="External"/><Relationship Id="rId262" Type="http://schemas.openxmlformats.org/officeDocument/2006/relationships/hyperlink" Target="https://doi.org/10.1016/j.vascn.2021.107117" TargetMode="External"/><Relationship Id="rId567" Type="http://schemas.openxmlformats.org/officeDocument/2006/relationships/hyperlink" Target="https://doi.org/10.1021/acs.molpharmaceut.8b00941" TargetMode="External"/><Relationship Id="rId122" Type="http://schemas.openxmlformats.org/officeDocument/2006/relationships/hyperlink" Target="https://doi.org/10.3390/ijms222312791" TargetMode="External"/><Relationship Id="rId774" Type="http://schemas.openxmlformats.org/officeDocument/2006/relationships/hyperlink" Target="https://doi.org/10.1021/acs.molpharmaceut.1c00053" TargetMode="External"/><Relationship Id="rId427" Type="http://schemas.openxmlformats.org/officeDocument/2006/relationships/hyperlink" Target="https://doi.org/10.1124/dmd.108.025700" TargetMode="External"/><Relationship Id="rId634" Type="http://schemas.openxmlformats.org/officeDocument/2006/relationships/hyperlink" Target="https://doi.org/10.1021/acs.molpharmaceut.8b00941" TargetMode="External"/><Relationship Id="rId841" Type="http://schemas.openxmlformats.org/officeDocument/2006/relationships/hyperlink" Target="https://doi.org/10.1124/dmd.120.090738" TargetMode="External"/><Relationship Id="rId273" Type="http://schemas.openxmlformats.org/officeDocument/2006/relationships/hyperlink" Target="https://doi.org/10.1007/s43440-021-00290-8" TargetMode="External"/><Relationship Id="rId480" Type="http://schemas.openxmlformats.org/officeDocument/2006/relationships/hyperlink" Target="https://doi.org/10.1124/dmd.111.042275" TargetMode="External"/><Relationship Id="rId701" Type="http://schemas.openxmlformats.org/officeDocument/2006/relationships/hyperlink" Target="https://doi.org/10.1016/j.xphs.2021.03.020" TargetMode="External"/><Relationship Id="rId939" Type="http://schemas.openxmlformats.org/officeDocument/2006/relationships/hyperlink" Target="https://doi.org/10.1002/jps.22591" TargetMode="External"/><Relationship Id="rId68" Type="http://schemas.openxmlformats.org/officeDocument/2006/relationships/hyperlink" Target="http://dx.doi.org/10.1124/dmd.111.042259" TargetMode="External"/><Relationship Id="rId133" Type="http://schemas.openxmlformats.org/officeDocument/2006/relationships/hyperlink" Target="https://doi.org/10.1124/dmd.105.008672" TargetMode="External"/><Relationship Id="rId340" Type="http://schemas.openxmlformats.org/officeDocument/2006/relationships/hyperlink" Target="https://doi.org/10.1007/s11095-014-1525-x" TargetMode="External"/><Relationship Id="rId578" Type="http://schemas.openxmlformats.org/officeDocument/2006/relationships/hyperlink" Target="https://doi.org/10.1021/acs.molpharmaceut.8b00941" TargetMode="External"/><Relationship Id="rId785" Type="http://schemas.openxmlformats.org/officeDocument/2006/relationships/hyperlink" Target="https://doi.org/10.1021/acs.molpharmaceut.1c00053" TargetMode="External"/><Relationship Id="rId200" Type="http://schemas.openxmlformats.org/officeDocument/2006/relationships/hyperlink" Target="https://doi.org/10.1021/acs.molpharmaceut.6b00085" TargetMode="External"/><Relationship Id="rId438" Type="http://schemas.openxmlformats.org/officeDocument/2006/relationships/hyperlink" Target="https://doi.org/10.1007/s00216-020-02445-7" TargetMode="External"/><Relationship Id="rId645" Type="http://schemas.openxmlformats.org/officeDocument/2006/relationships/hyperlink" Target="https://doi.org/10.1021/acs.molpharmaceut.8b00941" TargetMode="External"/><Relationship Id="rId852" Type="http://schemas.openxmlformats.org/officeDocument/2006/relationships/hyperlink" Target="https://doi.org/10.1002/cpt.2558" TargetMode="External"/><Relationship Id="rId284" Type="http://schemas.openxmlformats.org/officeDocument/2006/relationships/hyperlink" Target="https://doi.org/10.1007/s43440-021-00290-8" TargetMode="External"/><Relationship Id="rId491" Type="http://schemas.openxmlformats.org/officeDocument/2006/relationships/hyperlink" Target="https://doi.org/10.1124/dmd.111.042275" TargetMode="External"/><Relationship Id="rId505" Type="http://schemas.openxmlformats.org/officeDocument/2006/relationships/hyperlink" Target="https://doi.org/10.1021/acs.molpharmaceut.8b00941" TargetMode="External"/><Relationship Id="rId712" Type="http://schemas.openxmlformats.org/officeDocument/2006/relationships/hyperlink" Target="https://doi.org/10.1002/cpt.2097" TargetMode="External"/><Relationship Id="rId79" Type="http://schemas.openxmlformats.org/officeDocument/2006/relationships/hyperlink" Target="http://dx.doi.org/10.1124/dmd.111.042259" TargetMode="External"/><Relationship Id="rId144" Type="http://schemas.openxmlformats.org/officeDocument/2006/relationships/hyperlink" Target="https://doi.org/10.1021/acs.molpharmaceut.7b00772" TargetMode="External"/><Relationship Id="rId589" Type="http://schemas.openxmlformats.org/officeDocument/2006/relationships/hyperlink" Target="https://doi.org/10.1021/acs.molpharmaceut.8b00941" TargetMode="External"/><Relationship Id="rId796" Type="http://schemas.openxmlformats.org/officeDocument/2006/relationships/hyperlink" Target="https://doi.org/10.1124/dmd.117.078626" TargetMode="External"/><Relationship Id="rId351" Type="http://schemas.openxmlformats.org/officeDocument/2006/relationships/hyperlink" Target="https://doi.org/10.1007/s11095-014-1525-x" TargetMode="External"/><Relationship Id="rId449" Type="http://schemas.openxmlformats.org/officeDocument/2006/relationships/hyperlink" Target="https://doi.org/10.1007/s00216-020-02445-7" TargetMode="External"/><Relationship Id="rId656" Type="http://schemas.openxmlformats.org/officeDocument/2006/relationships/hyperlink" Target="https://doi.org/10.1021/acs.molpharmaceut.8b00941" TargetMode="External"/><Relationship Id="rId863" Type="http://schemas.openxmlformats.org/officeDocument/2006/relationships/hyperlink" Target="https://doi.org/10.1002/cpt.2558" TargetMode="External"/><Relationship Id="rId211" Type="http://schemas.openxmlformats.org/officeDocument/2006/relationships/hyperlink" Target="https://doi.org/10.1021/acs.molpharmaceut.6b00085" TargetMode="External"/><Relationship Id="rId295" Type="http://schemas.openxmlformats.org/officeDocument/2006/relationships/hyperlink" Target="https://doi.org/10.1002/jbt.20179" TargetMode="External"/><Relationship Id="rId309" Type="http://schemas.openxmlformats.org/officeDocument/2006/relationships/hyperlink" Target="https://doi.org/10.1021/acs.chemrestox.8b00413" TargetMode="External"/><Relationship Id="rId516" Type="http://schemas.openxmlformats.org/officeDocument/2006/relationships/hyperlink" Target="https://doi.org/10.1021/acs.molpharmaceut.8b00941" TargetMode="External"/><Relationship Id="rId723" Type="http://schemas.openxmlformats.org/officeDocument/2006/relationships/hyperlink" Target="https://doi.org/10.1002/cpt.2097" TargetMode="External"/><Relationship Id="rId930" Type="http://schemas.openxmlformats.org/officeDocument/2006/relationships/hyperlink" Target="https://doi.org/10.1002/jps.22591" TargetMode="External"/><Relationship Id="rId155" Type="http://schemas.openxmlformats.org/officeDocument/2006/relationships/hyperlink" Target="https://doi.org/10.1021/acs.molpharmaceut.7b00772" TargetMode="External"/><Relationship Id="rId362" Type="http://schemas.openxmlformats.org/officeDocument/2006/relationships/hyperlink" Target="https://doi.org/10.1080/00498254.2020.1775913" TargetMode="External"/><Relationship Id="rId222" Type="http://schemas.openxmlformats.org/officeDocument/2006/relationships/hyperlink" Target="https://doi.org/10.1021/pr4004213" TargetMode="External"/><Relationship Id="rId667" Type="http://schemas.openxmlformats.org/officeDocument/2006/relationships/hyperlink" Target="https://doi.org/10.1021/acs.molpharmaceut.8b00941" TargetMode="External"/><Relationship Id="rId874" Type="http://schemas.openxmlformats.org/officeDocument/2006/relationships/hyperlink" Target="https://doi.org/10.1002/cpt.2558" TargetMode="External"/><Relationship Id="rId17" Type="http://schemas.openxmlformats.org/officeDocument/2006/relationships/hyperlink" Target="http://dx.doi.org/10.1016/j.jpba.2014.08.016" TargetMode="External"/><Relationship Id="rId527" Type="http://schemas.openxmlformats.org/officeDocument/2006/relationships/hyperlink" Target="https://doi.org/10.1021/acs.molpharmaceut.8b00941" TargetMode="External"/><Relationship Id="rId734" Type="http://schemas.openxmlformats.org/officeDocument/2006/relationships/hyperlink" Target="https://doi.org/10.1002/cpt.2097" TargetMode="External"/><Relationship Id="rId941" Type="http://schemas.openxmlformats.org/officeDocument/2006/relationships/hyperlink" Target="https://doi.org/10.1002/jps.22591" TargetMode="External"/><Relationship Id="rId70" Type="http://schemas.openxmlformats.org/officeDocument/2006/relationships/hyperlink" Target="http://dx.doi.org/10.1124/dmd.111.042259" TargetMode="External"/><Relationship Id="rId166" Type="http://schemas.openxmlformats.org/officeDocument/2006/relationships/hyperlink" Target="https://doi.org/10.1021/acs.molpharmaceut.7b00772" TargetMode="External"/><Relationship Id="rId373" Type="http://schemas.openxmlformats.org/officeDocument/2006/relationships/hyperlink" Target="https://doi.org/10.1016/j.cgh.2006.12.021" TargetMode="External"/><Relationship Id="rId580" Type="http://schemas.openxmlformats.org/officeDocument/2006/relationships/hyperlink" Target="https://doi.org/10.1021/acs.molpharmaceut.8b00941" TargetMode="External"/><Relationship Id="rId801" Type="http://schemas.openxmlformats.org/officeDocument/2006/relationships/hyperlink" Target="https://doi.org/10.1124/dmd.117.078626" TargetMode="External"/><Relationship Id="rId1" Type="http://schemas.openxmlformats.org/officeDocument/2006/relationships/hyperlink" Target="http://dx.doi.org/doi:10.1021/bi401208m" TargetMode="External"/><Relationship Id="rId233" Type="http://schemas.openxmlformats.org/officeDocument/2006/relationships/hyperlink" Target="https://dx.doi.org/10.1124/dmd.31.6.755" TargetMode="External"/><Relationship Id="rId440" Type="http://schemas.openxmlformats.org/officeDocument/2006/relationships/hyperlink" Target="https://doi.org/10.1007/s00216-020-02445-7" TargetMode="External"/><Relationship Id="rId678" Type="http://schemas.openxmlformats.org/officeDocument/2006/relationships/hyperlink" Target="https://doi.org/10.1124/dmd.116.074732" TargetMode="External"/><Relationship Id="rId885" Type="http://schemas.openxmlformats.org/officeDocument/2006/relationships/hyperlink" Target="https://doi.org/10.1002/cpt.2558" TargetMode="External"/><Relationship Id="rId28" Type="http://schemas.openxmlformats.org/officeDocument/2006/relationships/hyperlink" Target="http://dx.doi.org/10.1016/j.jpba.2014.08.016" TargetMode="External"/><Relationship Id="rId300" Type="http://schemas.openxmlformats.org/officeDocument/2006/relationships/hyperlink" Target="https://doi.org/10.1124/jpet.103.060137" TargetMode="External"/><Relationship Id="rId538" Type="http://schemas.openxmlformats.org/officeDocument/2006/relationships/hyperlink" Target="https://doi.org/10.1021/acs.molpharmaceut.8b00941" TargetMode="External"/><Relationship Id="rId745" Type="http://schemas.openxmlformats.org/officeDocument/2006/relationships/hyperlink" Target="https://doi.org/10.1016/j.xphs.2020.09.013" TargetMode="External"/><Relationship Id="rId952" Type="http://schemas.openxmlformats.org/officeDocument/2006/relationships/hyperlink" Target="https://doi.org/10.1038/srep08759" TargetMode="External"/><Relationship Id="rId81" Type="http://schemas.openxmlformats.org/officeDocument/2006/relationships/hyperlink" Target="http://dx.doi.org/10.1124/dmd.111.042259" TargetMode="External"/><Relationship Id="rId177" Type="http://schemas.openxmlformats.org/officeDocument/2006/relationships/hyperlink" Target="https://doi.org/10.1021/acs.molpharmaceut.6b00085" TargetMode="External"/><Relationship Id="rId384" Type="http://schemas.openxmlformats.org/officeDocument/2006/relationships/hyperlink" Target="https://doi.org/10.1007/s43440-021-00337-w" TargetMode="External"/><Relationship Id="rId591" Type="http://schemas.openxmlformats.org/officeDocument/2006/relationships/hyperlink" Target="https://doi.org/10.1021/acs.molpharmaceut.8b00941" TargetMode="External"/><Relationship Id="rId605" Type="http://schemas.openxmlformats.org/officeDocument/2006/relationships/hyperlink" Target="https://doi.org/10.1021/acs.molpharmaceut.8b00941" TargetMode="External"/><Relationship Id="rId812" Type="http://schemas.openxmlformats.org/officeDocument/2006/relationships/hyperlink" Target="https://doi.org/10.1124/dmd.117.078626" TargetMode="External"/><Relationship Id="rId202" Type="http://schemas.openxmlformats.org/officeDocument/2006/relationships/hyperlink" Target="https://doi.org/10.1021/acs.molpharmaceut.6b00085" TargetMode="External"/><Relationship Id="rId244" Type="http://schemas.openxmlformats.org/officeDocument/2006/relationships/hyperlink" Target="https://doi.org/10.1016/j.canlet.2004.07.036" TargetMode="External"/><Relationship Id="rId647" Type="http://schemas.openxmlformats.org/officeDocument/2006/relationships/hyperlink" Target="https://doi.org/10.1021/acs.molpharmaceut.8b00941" TargetMode="External"/><Relationship Id="rId689" Type="http://schemas.openxmlformats.org/officeDocument/2006/relationships/hyperlink" Target="https://doi.org/10.1016/j.xphs.2021.03.020" TargetMode="External"/><Relationship Id="rId854" Type="http://schemas.openxmlformats.org/officeDocument/2006/relationships/hyperlink" Target="https://doi.org/10.1002/cpt.2558" TargetMode="External"/><Relationship Id="rId896" Type="http://schemas.openxmlformats.org/officeDocument/2006/relationships/hyperlink" Target="https://doi.org/10.1002/cpt.2558" TargetMode="External"/><Relationship Id="rId39" Type="http://schemas.openxmlformats.org/officeDocument/2006/relationships/hyperlink" Target="http://dx.doi.org/10.1124/dmd.111.042259" TargetMode="External"/><Relationship Id="rId286" Type="http://schemas.openxmlformats.org/officeDocument/2006/relationships/hyperlink" Target="https://doi.org/10.1007/s43440-021-00290-8" TargetMode="External"/><Relationship Id="rId451" Type="http://schemas.openxmlformats.org/officeDocument/2006/relationships/hyperlink" Target="https://doi.org/10.1016/j.jpba.2019.05.006" TargetMode="External"/><Relationship Id="rId493" Type="http://schemas.openxmlformats.org/officeDocument/2006/relationships/hyperlink" Target="https://doi.org/10.1124/dmd.111.042275" TargetMode="External"/><Relationship Id="rId507" Type="http://schemas.openxmlformats.org/officeDocument/2006/relationships/hyperlink" Target="https://doi.org/10.1021/acs.molpharmaceut.8b00941" TargetMode="External"/><Relationship Id="rId549" Type="http://schemas.openxmlformats.org/officeDocument/2006/relationships/hyperlink" Target="https://doi.org/10.1021/acs.molpharmaceut.8b00941" TargetMode="External"/><Relationship Id="rId714" Type="http://schemas.openxmlformats.org/officeDocument/2006/relationships/hyperlink" Target="https://doi.org/10.1002/cpt.2097" TargetMode="External"/><Relationship Id="rId756" Type="http://schemas.openxmlformats.org/officeDocument/2006/relationships/hyperlink" Target="https://doi.org/10.1002/cpt.2102" TargetMode="External"/><Relationship Id="rId921" Type="http://schemas.openxmlformats.org/officeDocument/2006/relationships/hyperlink" Target="https://doi.org/10.1002/cpt.2558" TargetMode="External"/><Relationship Id="rId50" Type="http://schemas.openxmlformats.org/officeDocument/2006/relationships/hyperlink" Target="http://dx.doi.org/10.1124/dmd.111.042259" TargetMode="External"/><Relationship Id="rId104" Type="http://schemas.openxmlformats.org/officeDocument/2006/relationships/hyperlink" Target="https://doi.org/10.1016/j.jchromb.2021.122891" TargetMode="External"/><Relationship Id="rId146" Type="http://schemas.openxmlformats.org/officeDocument/2006/relationships/hyperlink" Target="https://doi.org/10.1021/acs.molpharmaceut.7b00772" TargetMode="External"/><Relationship Id="rId188" Type="http://schemas.openxmlformats.org/officeDocument/2006/relationships/hyperlink" Target="https://doi.org/10.1021/acs.molpharmaceut.6b00085" TargetMode="External"/><Relationship Id="rId311" Type="http://schemas.openxmlformats.org/officeDocument/2006/relationships/hyperlink" Target="https://doi.org/10.1021/acs.chemrestox.8b00413" TargetMode="External"/><Relationship Id="rId353" Type="http://schemas.openxmlformats.org/officeDocument/2006/relationships/hyperlink" Target="https://doi.org/10.1111/j.1365-2125.2004.02265.x" TargetMode="External"/><Relationship Id="rId395" Type="http://schemas.openxmlformats.org/officeDocument/2006/relationships/hyperlink" Target="https://doi.org/10.1007/s43440-021-00337-w" TargetMode="External"/><Relationship Id="rId409" Type="http://schemas.openxmlformats.org/officeDocument/2006/relationships/hyperlink" Target="https://doi.org/10.1186/1472-6904-5-4" TargetMode="External"/><Relationship Id="rId560" Type="http://schemas.openxmlformats.org/officeDocument/2006/relationships/hyperlink" Target="https://doi.org/10.1021/acs.molpharmaceut.8b00941" TargetMode="External"/><Relationship Id="rId798" Type="http://schemas.openxmlformats.org/officeDocument/2006/relationships/hyperlink" Target="https://doi.org/10.1124/dmd.117.078626" TargetMode="External"/><Relationship Id="rId92" Type="http://schemas.openxmlformats.org/officeDocument/2006/relationships/hyperlink" Target="http://dx.doi.org/10.1016/s0006-2952(98)00268-8" TargetMode="External"/><Relationship Id="rId213" Type="http://schemas.openxmlformats.org/officeDocument/2006/relationships/hyperlink" Target="https://doi.org/10.1021/acs.molpharmaceut.6b00085" TargetMode="External"/><Relationship Id="rId420" Type="http://schemas.openxmlformats.org/officeDocument/2006/relationships/hyperlink" Target="https://doi.org/10.1016/s0273-2300(03)00012-6" TargetMode="External"/><Relationship Id="rId616" Type="http://schemas.openxmlformats.org/officeDocument/2006/relationships/hyperlink" Target="https://doi.org/10.1021/acs.molpharmaceut.8b00941" TargetMode="External"/><Relationship Id="rId658" Type="http://schemas.openxmlformats.org/officeDocument/2006/relationships/hyperlink" Target="https://doi.org/10.1021/acs.molpharmaceut.8b00941" TargetMode="External"/><Relationship Id="rId823" Type="http://schemas.openxmlformats.org/officeDocument/2006/relationships/hyperlink" Target="https://doi.org/10.1016/j.ab.2015.03.001" TargetMode="External"/><Relationship Id="rId865" Type="http://schemas.openxmlformats.org/officeDocument/2006/relationships/hyperlink" Target="https://doi.org/10.1002/cpt.2558" TargetMode="External"/><Relationship Id="rId255" Type="http://schemas.openxmlformats.org/officeDocument/2006/relationships/hyperlink" Target="https://pubmed.ncbi.nlm.nih.gov/2329521/" TargetMode="External"/><Relationship Id="rId297" Type="http://schemas.openxmlformats.org/officeDocument/2006/relationships/hyperlink" Target="https://doi.org/10.1002/jbt.20179" TargetMode="External"/><Relationship Id="rId462" Type="http://schemas.openxmlformats.org/officeDocument/2006/relationships/hyperlink" Target="https://doi.org/10.1016/j.jpba.2019.05.006" TargetMode="External"/><Relationship Id="rId518" Type="http://schemas.openxmlformats.org/officeDocument/2006/relationships/hyperlink" Target="https://doi.org/10.1021/acs.molpharmaceut.8b00941" TargetMode="External"/><Relationship Id="rId725" Type="http://schemas.openxmlformats.org/officeDocument/2006/relationships/hyperlink" Target="https://doi.org/10.1002/cpt.2097" TargetMode="External"/><Relationship Id="rId932" Type="http://schemas.openxmlformats.org/officeDocument/2006/relationships/hyperlink" Target="https://doi.org/10.1002/jps.22591" TargetMode="External"/><Relationship Id="rId115" Type="http://schemas.openxmlformats.org/officeDocument/2006/relationships/hyperlink" Target="https://doi.org/10.1124/dmd.119.089656" TargetMode="External"/><Relationship Id="rId157" Type="http://schemas.openxmlformats.org/officeDocument/2006/relationships/hyperlink" Target="https://doi.org/10.1021/acs.molpharmaceut.7b00772" TargetMode="External"/><Relationship Id="rId322" Type="http://schemas.openxmlformats.org/officeDocument/2006/relationships/hyperlink" Target="https://doi.org/10.1021/acs.chemrestox.8b00413" TargetMode="External"/><Relationship Id="rId364" Type="http://schemas.openxmlformats.org/officeDocument/2006/relationships/hyperlink" Target="https://doi.org/10.1080/00498254.2020.1775913" TargetMode="External"/><Relationship Id="rId767" Type="http://schemas.openxmlformats.org/officeDocument/2006/relationships/hyperlink" Target="https://doi.org/10.1002/cpt.2102" TargetMode="External"/><Relationship Id="rId61" Type="http://schemas.openxmlformats.org/officeDocument/2006/relationships/hyperlink" Target="http://dx.doi.org/10.1124/dmd.111.042259" TargetMode="External"/><Relationship Id="rId199" Type="http://schemas.openxmlformats.org/officeDocument/2006/relationships/hyperlink" Target="https://doi.org/10.1021/acs.molpharmaceut.6b00085" TargetMode="External"/><Relationship Id="rId571" Type="http://schemas.openxmlformats.org/officeDocument/2006/relationships/hyperlink" Target="https://doi.org/10.1021/acs.molpharmaceut.8b00941" TargetMode="External"/><Relationship Id="rId627" Type="http://schemas.openxmlformats.org/officeDocument/2006/relationships/hyperlink" Target="https://doi.org/10.1021/acs.molpharmaceut.8b00941" TargetMode="External"/><Relationship Id="rId669" Type="http://schemas.openxmlformats.org/officeDocument/2006/relationships/hyperlink" Target="https://doi.org/10.1021/acs.molpharmaceut.8b00941" TargetMode="External"/><Relationship Id="rId834" Type="http://schemas.openxmlformats.org/officeDocument/2006/relationships/hyperlink" Target="https://doi.org/10.1124/dmd.120.000301" TargetMode="External"/><Relationship Id="rId876" Type="http://schemas.openxmlformats.org/officeDocument/2006/relationships/hyperlink" Target="https://doi.org/10.1002/cpt.2558" TargetMode="External"/><Relationship Id="rId19" Type="http://schemas.openxmlformats.org/officeDocument/2006/relationships/hyperlink" Target="http://dx.doi.org/10.1016/j.jpba.2014.08.016" TargetMode="External"/><Relationship Id="rId224" Type="http://schemas.openxmlformats.org/officeDocument/2006/relationships/hyperlink" Target="https://dx.doi.org/10.1002/bdd.732" TargetMode="External"/><Relationship Id="rId266" Type="http://schemas.openxmlformats.org/officeDocument/2006/relationships/hyperlink" Target="https://doi.org/10.1007/s43440-021-00290-8" TargetMode="External"/><Relationship Id="rId431" Type="http://schemas.openxmlformats.org/officeDocument/2006/relationships/hyperlink" Target="https://doi.org/10.1007/s00216-020-02445-7" TargetMode="External"/><Relationship Id="rId473" Type="http://schemas.openxmlformats.org/officeDocument/2006/relationships/hyperlink" Target="https://doi.org/10.1124/dmd.111.042275" TargetMode="External"/><Relationship Id="rId529" Type="http://schemas.openxmlformats.org/officeDocument/2006/relationships/hyperlink" Target="https://doi.org/10.1021/acs.molpharmaceut.8b00941" TargetMode="External"/><Relationship Id="rId680" Type="http://schemas.openxmlformats.org/officeDocument/2006/relationships/hyperlink" Target="https://doi.org/10.1124/dmd.116.074732" TargetMode="External"/><Relationship Id="rId736" Type="http://schemas.openxmlformats.org/officeDocument/2006/relationships/hyperlink" Target="https://doi.org/10.1016/j.xphs.2020.09.013" TargetMode="External"/><Relationship Id="rId901" Type="http://schemas.openxmlformats.org/officeDocument/2006/relationships/hyperlink" Target="https://doi.org/10.1002/cpt.2558" TargetMode="External"/><Relationship Id="rId30" Type="http://schemas.openxmlformats.org/officeDocument/2006/relationships/hyperlink" Target="http://dx.doi.org/10.1002/jps.22255" TargetMode="External"/><Relationship Id="rId126" Type="http://schemas.openxmlformats.org/officeDocument/2006/relationships/hyperlink" Target="https://doi.org/10.1124/dmd.105.008672" TargetMode="External"/><Relationship Id="rId168" Type="http://schemas.openxmlformats.org/officeDocument/2006/relationships/hyperlink" Target="https://doi.org/10.1021/acs.molpharmaceut.5b00656" TargetMode="External"/><Relationship Id="rId333" Type="http://schemas.openxmlformats.org/officeDocument/2006/relationships/hyperlink" Target="https://doi.org/10.1016/j.jprot.2018.11.024" TargetMode="External"/><Relationship Id="rId540" Type="http://schemas.openxmlformats.org/officeDocument/2006/relationships/hyperlink" Target="https://doi.org/10.1021/acs.molpharmaceut.8b00941" TargetMode="External"/><Relationship Id="rId778" Type="http://schemas.openxmlformats.org/officeDocument/2006/relationships/hyperlink" Target="https://doi.org/10.1021/acs.molpharmaceut.1c00053" TargetMode="External"/><Relationship Id="rId943" Type="http://schemas.openxmlformats.org/officeDocument/2006/relationships/hyperlink" Target="https://doi.org/10.1002/jps.22591" TargetMode="External"/><Relationship Id="rId72" Type="http://schemas.openxmlformats.org/officeDocument/2006/relationships/hyperlink" Target="http://dx.doi.org/10.1124/dmd.111.042259" TargetMode="External"/><Relationship Id="rId375" Type="http://schemas.openxmlformats.org/officeDocument/2006/relationships/hyperlink" Target="https://doi.org/10.1111/j.1476-5381.2011.01270.x" TargetMode="External"/><Relationship Id="rId582" Type="http://schemas.openxmlformats.org/officeDocument/2006/relationships/hyperlink" Target="https://doi.org/10.1021/acs.molpharmaceut.8b00941" TargetMode="External"/><Relationship Id="rId638" Type="http://schemas.openxmlformats.org/officeDocument/2006/relationships/hyperlink" Target="https://doi.org/10.1021/acs.molpharmaceut.8b00941" TargetMode="External"/><Relationship Id="rId803" Type="http://schemas.openxmlformats.org/officeDocument/2006/relationships/hyperlink" Target="https://doi.org/10.1124/dmd.117.078626" TargetMode="External"/><Relationship Id="rId845" Type="http://schemas.openxmlformats.org/officeDocument/2006/relationships/hyperlink" Target="https://doi.org/10.1124/dmd.120.090738" TargetMode="External"/><Relationship Id="rId3" Type="http://schemas.openxmlformats.org/officeDocument/2006/relationships/hyperlink" Target="http://dx.doi.org/10.1002/cpt.967" TargetMode="External"/><Relationship Id="rId235" Type="http://schemas.openxmlformats.org/officeDocument/2006/relationships/hyperlink" Target="https://dx.doi.org/10.1016/s0006-2952(98)00375-x" TargetMode="External"/><Relationship Id="rId277" Type="http://schemas.openxmlformats.org/officeDocument/2006/relationships/hyperlink" Target="https://doi.org/10.1007/s43440-021-00290-8" TargetMode="External"/><Relationship Id="rId400" Type="http://schemas.openxmlformats.org/officeDocument/2006/relationships/hyperlink" Target="https://doi.org/10.1016/s0024-3205(97)01011-4" TargetMode="External"/><Relationship Id="rId442" Type="http://schemas.openxmlformats.org/officeDocument/2006/relationships/hyperlink" Target="https://doi.org/10.1007/s00216-020-02445-7" TargetMode="External"/><Relationship Id="rId484" Type="http://schemas.openxmlformats.org/officeDocument/2006/relationships/hyperlink" Target="https://doi.org/10.1124/dmd.111.042275" TargetMode="External"/><Relationship Id="rId705" Type="http://schemas.openxmlformats.org/officeDocument/2006/relationships/hyperlink" Target="https://doi.org/10.1002/cpt.2097" TargetMode="External"/><Relationship Id="rId887" Type="http://schemas.openxmlformats.org/officeDocument/2006/relationships/hyperlink" Target="https://doi.org/10.1002/cpt.2558" TargetMode="External"/><Relationship Id="rId137" Type="http://schemas.openxmlformats.org/officeDocument/2006/relationships/hyperlink" Target="https://doi.org/10.1016/j.tiv.2016.12.002" TargetMode="External"/><Relationship Id="rId302" Type="http://schemas.openxmlformats.org/officeDocument/2006/relationships/hyperlink" Target="https://pubmed.ncbi.nlm.nih.gov/2385232/" TargetMode="External"/><Relationship Id="rId344" Type="http://schemas.openxmlformats.org/officeDocument/2006/relationships/hyperlink" Target="https://doi.org/10.1007/s11095-014-1525-x" TargetMode="External"/><Relationship Id="rId691" Type="http://schemas.openxmlformats.org/officeDocument/2006/relationships/hyperlink" Target="https://doi.org/10.1016/j.xphs.2021.03.020" TargetMode="External"/><Relationship Id="rId747" Type="http://schemas.openxmlformats.org/officeDocument/2006/relationships/hyperlink" Target="https://doi.org/10.1016/j.xphs.2020.09.013" TargetMode="External"/><Relationship Id="rId789" Type="http://schemas.openxmlformats.org/officeDocument/2006/relationships/hyperlink" Target="https://doi.org/10.1021/acs.molpharmaceut.1c00053" TargetMode="External"/><Relationship Id="rId912" Type="http://schemas.openxmlformats.org/officeDocument/2006/relationships/hyperlink" Target="https://doi.org/10.1002/cpt.2558" TargetMode="External"/><Relationship Id="rId954" Type="http://schemas.openxmlformats.org/officeDocument/2006/relationships/printerSettings" Target="../printerSettings/printerSettings1.bin"/><Relationship Id="rId41" Type="http://schemas.openxmlformats.org/officeDocument/2006/relationships/hyperlink" Target="http://dx.doi.org/10.1124/dmd.111.042259" TargetMode="External"/><Relationship Id="rId83" Type="http://schemas.openxmlformats.org/officeDocument/2006/relationships/hyperlink" Target="http://dx.doi.org/10.1124/dmd.111.042259" TargetMode="External"/><Relationship Id="rId179" Type="http://schemas.openxmlformats.org/officeDocument/2006/relationships/hyperlink" Target="https://doi.org/10.1021/acs.molpharmaceut.6b00085" TargetMode="External"/><Relationship Id="rId386" Type="http://schemas.openxmlformats.org/officeDocument/2006/relationships/hyperlink" Target="https://doi.org/10.1007/s43440-021-00337-w" TargetMode="External"/><Relationship Id="rId551" Type="http://schemas.openxmlformats.org/officeDocument/2006/relationships/hyperlink" Target="https://doi.org/10.1021/acs.molpharmaceut.8b00941" TargetMode="External"/><Relationship Id="rId593" Type="http://schemas.openxmlformats.org/officeDocument/2006/relationships/hyperlink" Target="https://doi.org/10.1021/acs.molpharmaceut.8b00941" TargetMode="External"/><Relationship Id="rId607" Type="http://schemas.openxmlformats.org/officeDocument/2006/relationships/hyperlink" Target="https://doi.org/10.1021/acs.molpharmaceut.8b00941" TargetMode="External"/><Relationship Id="rId649" Type="http://schemas.openxmlformats.org/officeDocument/2006/relationships/hyperlink" Target="https://doi.org/10.1021/acs.molpharmaceut.8b00941" TargetMode="External"/><Relationship Id="rId814" Type="http://schemas.openxmlformats.org/officeDocument/2006/relationships/hyperlink" Target="https://doi.org/10.1124/dmd.117.078626" TargetMode="External"/><Relationship Id="rId856" Type="http://schemas.openxmlformats.org/officeDocument/2006/relationships/hyperlink" Target="https://doi.org/10.1002/cpt.2558" TargetMode="External"/><Relationship Id="rId190" Type="http://schemas.openxmlformats.org/officeDocument/2006/relationships/hyperlink" Target="https://doi.org/10.1021/acs.molpharmaceut.6b00085" TargetMode="External"/><Relationship Id="rId204" Type="http://schemas.openxmlformats.org/officeDocument/2006/relationships/hyperlink" Target="https://doi.org/10.1021/acs.molpharmaceut.6b00085" TargetMode="External"/><Relationship Id="rId246" Type="http://schemas.openxmlformats.org/officeDocument/2006/relationships/hyperlink" Target="https://doi.org/10.1016/j.canlet.2004.07.036" TargetMode="External"/><Relationship Id="rId288" Type="http://schemas.openxmlformats.org/officeDocument/2006/relationships/hyperlink" Target="https://doi.org/10.1007/s43440-021-00290-8" TargetMode="External"/><Relationship Id="rId411" Type="http://schemas.openxmlformats.org/officeDocument/2006/relationships/hyperlink" Target="https://doi.org/10.1186/1472-6904-5-4" TargetMode="External"/><Relationship Id="rId453" Type="http://schemas.openxmlformats.org/officeDocument/2006/relationships/hyperlink" Target="https://doi.org/10.1016/j.jpba.2019.05.006" TargetMode="External"/><Relationship Id="rId509" Type="http://schemas.openxmlformats.org/officeDocument/2006/relationships/hyperlink" Target="https://doi.org/10.1021/acs.molpharmaceut.8b00941" TargetMode="External"/><Relationship Id="rId660" Type="http://schemas.openxmlformats.org/officeDocument/2006/relationships/hyperlink" Target="https://doi.org/10.1021/acs.molpharmaceut.8b00941" TargetMode="External"/><Relationship Id="rId898" Type="http://schemas.openxmlformats.org/officeDocument/2006/relationships/hyperlink" Target="https://doi.org/10.1002/cpt.2558" TargetMode="External"/><Relationship Id="rId106" Type="http://schemas.openxmlformats.org/officeDocument/2006/relationships/hyperlink" Target="https://doi.org/10.1111/j.1440-1681.2007.04691.x" TargetMode="External"/><Relationship Id="rId313" Type="http://schemas.openxmlformats.org/officeDocument/2006/relationships/hyperlink" Target="https://doi.org/10.1021/acs.chemrestox.8b00413" TargetMode="External"/><Relationship Id="rId495" Type="http://schemas.openxmlformats.org/officeDocument/2006/relationships/hyperlink" Target="https://doi.org/10.1124/dmd.111.042275" TargetMode="External"/><Relationship Id="rId716" Type="http://schemas.openxmlformats.org/officeDocument/2006/relationships/hyperlink" Target="https://doi.org/10.1002/cpt.2097" TargetMode="External"/><Relationship Id="rId758" Type="http://schemas.openxmlformats.org/officeDocument/2006/relationships/hyperlink" Target="https://doi.org/10.1002/cpt.2102" TargetMode="External"/><Relationship Id="rId923" Type="http://schemas.openxmlformats.org/officeDocument/2006/relationships/hyperlink" Target="https://pubmed.ncbi.nlm.nih.gov/10336564/" TargetMode="External"/><Relationship Id="rId10" Type="http://schemas.openxmlformats.org/officeDocument/2006/relationships/hyperlink" Target="http://dx.doi.org/10.1002/cpt.967" TargetMode="External"/><Relationship Id="rId52" Type="http://schemas.openxmlformats.org/officeDocument/2006/relationships/hyperlink" Target="http://dx.doi.org/10.1124/dmd.111.042259" TargetMode="External"/><Relationship Id="rId94" Type="http://schemas.openxmlformats.org/officeDocument/2006/relationships/hyperlink" Target="http://dx.doi.org/10.1016/s0006-2952(98)00268-8" TargetMode="External"/><Relationship Id="rId148" Type="http://schemas.openxmlformats.org/officeDocument/2006/relationships/hyperlink" Target="https://doi.org/10.1021/acs.molpharmaceut.7b00772" TargetMode="External"/><Relationship Id="rId355" Type="http://schemas.openxmlformats.org/officeDocument/2006/relationships/hyperlink" Target="https://doi.org/10.1111/j.1365-2125.2004.02265.x" TargetMode="External"/><Relationship Id="rId397" Type="http://schemas.openxmlformats.org/officeDocument/2006/relationships/hyperlink" Target="https://doi.org/10.1038/sj.clpt.6100138" TargetMode="External"/><Relationship Id="rId520" Type="http://schemas.openxmlformats.org/officeDocument/2006/relationships/hyperlink" Target="https://doi.org/10.1021/acs.molpharmaceut.8b00941" TargetMode="External"/><Relationship Id="rId562" Type="http://schemas.openxmlformats.org/officeDocument/2006/relationships/hyperlink" Target="https://doi.org/10.1021/acs.molpharmaceut.8b00941" TargetMode="External"/><Relationship Id="rId618" Type="http://schemas.openxmlformats.org/officeDocument/2006/relationships/hyperlink" Target="https://doi.org/10.1021/acs.molpharmaceut.8b00941" TargetMode="External"/><Relationship Id="rId825" Type="http://schemas.openxmlformats.org/officeDocument/2006/relationships/hyperlink" Target="https://doi.org/10.1016/j.ab.2015.03.001" TargetMode="External"/><Relationship Id="rId215" Type="http://schemas.openxmlformats.org/officeDocument/2006/relationships/hyperlink" Target="https://doi.org/10.1021/acs.molpharmaceut.6b00085" TargetMode="External"/><Relationship Id="rId257" Type="http://schemas.openxmlformats.org/officeDocument/2006/relationships/hyperlink" Target="https://doi.org/10.1046/j.1365-2125.2002.01614.x" TargetMode="External"/><Relationship Id="rId422" Type="http://schemas.openxmlformats.org/officeDocument/2006/relationships/hyperlink" Target="https://doi.org/10.1016/s0273-2300(03)00012-6" TargetMode="External"/><Relationship Id="rId464" Type="http://schemas.openxmlformats.org/officeDocument/2006/relationships/hyperlink" Target="https://doi.org/10.1124/dmd.108.024166" TargetMode="External"/><Relationship Id="rId867" Type="http://schemas.openxmlformats.org/officeDocument/2006/relationships/hyperlink" Target="https://doi.org/10.1002/cpt.2558" TargetMode="External"/><Relationship Id="rId299" Type="http://schemas.openxmlformats.org/officeDocument/2006/relationships/hyperlink" Target="https://doi.org/10.1124/jpet.103.060137" TargetMode="External"/><Relationship Id="rId727" Type="http://schemas.openxmlformats.org/officeDocument/2006/relationships/hyperlink" Target="https://doi.org/10.1002/cpt.2097" TargetMode="External"/><Relationship Id="rId934" Type="http://schemas.openxmlformats.org/officeDocument/2006/relationships/hyperlink" Target="https://doi.org/10.1002/jps.22591" TargetMode="External"/><Relationship Id="rId63" Type="http://schemas.openxmlformats.org/officeDocument/2006/relationships/hyperlink" Target="http://dx.doi.org/10.1124/dmd.111.042259" TargetMode="External"/><Relationship Id="rId159" Type="http://schemas.openxmlformats.org/officeDocument/2006/relationships/hyperlink" Target="https://doi.org/10.1021/acs.molpharmaceut.7b00772" TargetMode="External"/><Relationship Id="rId366" Type="http://schemas.openxmlformats.org/officeDocument/2006/relationships/hyperlink" Target="https://doi.org/10.1080/00498254.2020.1775913" TargetMode="External"/><Relationship Id="rId573" Type="http://schemas.openxmlformats.org/officeDocument/2006/relationships/hyperlink" Target="https://doi.org/10.1021/acs.molpharmaceut.8b00941" TargetMode="External"/><Relationship Id="rId780" Type="http://schemas.openxmlformats.org/officeDocument/2006/relationships/hyperlink" Target="https://doi.org/10.1021/acs.molpharmaceut.1c00053" TargetMode="External"/><Relationship Id="rId226" Type="http://schemas.openxmlformats.org/officeDocument/2006/relationships/hyperlink" Target="https://dx.doi.org/10.1080/15376510309821" TargetMode="External"/><Relationship Id="rId433" Type="http://schemas.openxmlformats.org/officeDocument/2006/relationships/hyperlink" Target="https://doi.org/10.1007/s00216-020-02445-7" TargetMode="External"/><Relationship Id="rId878" Type="http://schemas.openxmlformats.org/officeDocument/2006/relationships/hyperlink" Target="https://doi.org/10.1002/cpt.2558" TargetMode="External"/><Relationship Id="rId640" Type="http://schemas.openxmlformats.org/officeDocument/2006/relationships/hyperlink" Target="https://doi.org/10.1021/acs.molpharmaceut.8b00941" TargetMode="External"/><Relationship Id="rId738" Type="http://schemas.openxmlformats.org/officeDocument/2006/relationships/hyperlink" Target="https://doi.org/10.1016/j.xphs.2020.09.013" TargetMode="External"/><Relationship Id="rId945" Type="http://schemas.openxmlformats.org/officeDocument/2006/relationships/hyperlink" Target="https://doi.org/10.1097/01.fpc.0000171516.84139.89" TargetMode="External"/><Relationship Id="rId74" Type="http://schemas.openxmlformats.org/officeDocument/2006/relationships/hyperlink" Target="http://dx.doi.org/10.1124/dmd.111.042259" TargetMode="External"/><Relationship Id="rId377" Type="http://schemas.openxmlformats.org/officeDocument/2006/relationships/hyperlink" Target="https://doi.org/10.1186/1471-230x-5-34" TargetMode="External"/><Relationship Id="rId500" Type="http://schemas.openxmlformats.org/officeDocument/2006/relationships/hyperlink" Target="https://doi.org/10.1124/dmd.111.042275" TargetMode="External"/><Relationship Id="rId584" Type="http://schemas.openxmlformats.org/officeDocument/2006/relationships/hyperlink" Target="https://doi.org/10.1021/acs.molpharmaceut.8b00941" TargetMode="External"/><Relationship Id="rId805" Type="http://schemas.openxmlformats.org/officeDocument/2006/relationships/hyperlink" Target="https://doi.org/10.1124/dmd.117.078626" TargetMode="External"/><Relationship Id="rId5" Type="http://schemas.openxmlformats.org/officeDocument/2006/relationships/hyperlink" Target="http://dx.doi.org/10.1002/cpt.967" TargetMode="External"/><Relationship Id="rId237" Type="http://schemas.openxmlformats.org/officeDocument/2006/relationships/hyperlink" Target="https://dx.doi.org/10.1046/j.1365-2125.2003.01798.x" TargetMode="External"/><Relationship Id="rId791" Type="http://schemas.openxmlformats.org/officeDocument/2006/relationships/hyperlink" Target="https://doi.org/10.1002/cpt.1596" TargetMode="External"/><Relationship Id="rId889" Type="http://schemas.openxmlformats.org/officeDocument/2006/relationships/hyperlink" Target="https://doi.org/10.1002/cpt.2558" TargetMode="External"/><Relationship Id="rId444" Type="http://schemas.openxmlformats.org/officeDocument/2006/relationships/hyperlink" Target="https://doi.org/10.1007/s00216-020-02445-7" TargetMode="External"/><Relationship Id="rId651" Type="http://schemas.openxmlformats.org/officeDocument/2006/relationships/hyperlink" Target="https://doi.org/10.1021/acs.molpharmaceut.8b00941" TargetMode="External"/><Relationship Id="rId749" Type="http://schemas.openxmlformats.org/officeDocument/2006/relationships/hyperlink" Target="https://doi.org/10.1007/s00216-014-7928-z" TargetMode="External"/><Relationship Id="rId290" Type="http://schemas.openxmlformats.org/officeDocument/2006/relationships/hyperlink" Target="https://doi.org/10.1007/s43440-021-00290-8" TargetMode="External"/><Relationship Id="rId304" Type="http://schemas.openxmlformats.org/officeDocument/2006/relationships/hyperlink" Target="https://doi.org/10.1021/acs.chemrestox.8b00413" TargetMode="External"/><Relationship Id="rId388" Type="http://schemas.openxmlformats.org/officeDocument/2006/relationships/hyperlink" Target="https://doi.org/10.1007/s43440-021-00337-w" TargetMode="External"/><Relationship Id="rId511" Type="http://schemas.openxmlformats.org/officeDocument/2006/relationships/hyperlink" Target="https://doi.org/10.1021/acs.molpharmaceut.8b00941" TargetMode="External"/><Relationship Id="rId609" Type="http://schemas.openxmlformats.org/officeDocument/2006/relationships/hyperlink" Target="https://doi.org/10.1021/acs.molpharmaceut.8b00941" TargetMode="External"/><Relationship Id="rId85" Type="http://schemas.openxmlformats.org/officeDocument/2006/relationships/hyperlink" Target="http://dx.doi.org/10.1016/s0006-2952(98)00268-8" TargetMode="External"/><Relationship Id="rId150" Type="http://schemas.openxmlformats.org/officeDocument/2006/relationships/hyperlink" Target="https://doi.org/10.1021/acs.molpharmaceut.7b00772" TargetMode="External"/><Relationship Id="rId595" Type="http://schemas.openxmlformats.org/officeDocument/2006/relationships/hyperlink" Target="https://doi.org/10.1021/acs.molpharmaceut.8b00941" TargetMode="External"/><Relationship Id="rId816" Type="http://schemas.openxmlformats.org/officeDocument/2006/relationships/hyperlink" Target="https://doi.org/10.1016/j.ab.2015.03.001" TargetMode="External"/><Relationship Id="rId248" Type="http://schemas.openxmlformats.org/officeDocument/2006/relationships/hyperlink" Target="https://doi.org/10.1124/mol.51.5.741" TargetMode="External"/><Relationship Id="rId455" Type="http://schemas.openxmlformats.org/officeDocument/2006/relationships/hyperlink" Target="https://doi.org/10.1016/j.jpba.2019.05.006" TargetMode="External"/><Relationship Id="rId662" Type="http://schemas.openxmlformats.org/officeDocument/2006/relationships/hyperlink" Target="https://doi.org/10.1021/acs.molpharmaceut.8b00941" TargetMode="External"/><Relationship Id="rId12" Type="http://schemas.openxmlformats.org/officeDocument/2006/relationships/hyperlink" Target="http://dx.doi.org/10.1002/cpt.967" TargetMode="External"/><Relationship Id="rId108" Type="http://schemas.openxmlformats.org/officeDocument/2006/relationships/hyperlink" Target="https://doi.org/10.1124/dmd.119.089656" TargetMode="External"/><Relationship Id="rId315" Type="http://schemas.openxmlformats.org/officeDocument/2006/relationships/hyperlink" Target="https://doi.org/10.1021/acs.chemrestox.8b00413" TargetMode="External"/><Relationship Id="rId522" Type="http://schemas.openxmlformats.org/officeDocument/2006/relationships/hyperlink" Target="https://doi.org/10.1021/acs.molpharmaceut.8b00941" TargetMode="External"/><Relationship Id="rId96" Type="http://schemas.openxmlformats.org/officeDocument/2006/relationships/hyperlink" Target="http://dx.doi.org/10.1021/pr800795r" TargetMode="External"/><Relationship Id="rId161" Type="http://schemas.openxmlformats.org/officeDocument/2006/relationships/hyperlink" Target="https://doi.org/10.1021/acs.molpharmaceut.7b00772" TargetMode="External"/><Relationship Id="rId399" Type="http://schemas.openxmlformats.org/officeDocument/2006/relationships/hyperlink" Target="https://pubmed.ncbi.nlm.nih.gov/?size=200&amp;term=Stiborov%C3%A1+M&amp;cauthor_id=12384524" TargetMode="External"/><Relationship Id="rId827" Type="http://schemas.openxmlformats.org/officeDocument/2006/relationships/hyperlink" Target="https://doi.org/10.1016/j.ab.2015.03.001" TargetMode="External"/><Relationship Id="rId259" Type="http://schemas.openxmlformats.org/officeDocument/2006/relationships/hyperlink" Target="https://doi.org/10.1046/j.1365-2125.2002.01614.x" TargetMode="External"/><Relationship Id="rId466" Type="http://schemas.openxmlformats.org/officeDocument/2006/relationships/hyperlink" Target="https://doi.org/10.1124/dmd.111.042275" TargetMode="External"/><Relationship Id="rId673" Type="http://schemas.openxmlformats.org/officeDocument/2006/relationships/hyperlink" Target="https://doi.org/10.1124/dmd.116.074732" TargetMode="External"/><Relationship Id="rId880" Type="http://schemas.openxmlformats.org/officeDocument/2006/relationships/hyperlink" Target="https://doi.org/10.1002/cpt.2558" TargetMode="External"/><Relationship Id="rId23" Type="http://schemas.openxmlformats.org/officeDocument/2006/relationships/hyperlink" Target="http://dx.doi.org/10.1016/j.jpba.2014.08.016" TargetMode="External"/><Relationship Id="rId119" Type="http://schemas.openxmlformats.org/officeDocument/2006/relationships/hyperlink" Target="https://doi.org/10.3390/ijms222312791" TargetMode="External"/><Relationship Id="rId326" Type="http://schemas.openxmlformats.org/officeDocument/2006/relationships/hyperlink" Target="https://doi.org/10.1038/pr.2017.226" TargetMode="External"/><Relationship Id="rId533" Type="http://schemas.openxmlformats.org/officeDocument/2006/relationships/hyperlink" Target="https://doi.org/10.1021/acs.molpharmaceut.8b00941" TargetMode="External"/><Relationship Id="rId740" Type="http://schemas.openxmlformats.org/officeDocument/2006/relationships/hyperlink" Target="https://doi.org/10.1016/j.xphs.2020.09.013" TargetMode="External"/><Relationship Id="rId838" Type="http://schemas.openxmlformats.org/officeDocument/2006/relationships/hyperlink" Target="https://doi.org/10.1124/dmd.120.090738" TargetMode="External"/><Relationship Id="rId172" Type="http://schemas.openxmlformats.org/officeDocument/2006/relationships/hyperlink" Target="https://doi.org/10.1021/acs.molpharmaceut.6b00085" TargetMode="External"/><Relationship Id="rId477" Type="http://schemas.openxmlformats.org/officeDocument/2006/relationships/hyperlink" Target="https://doi.org/10.1124/dmd.111.042275" TargetMode="External"/><Relationship Id="rId600" Type="http://schemas.openxmlformats.org/officeDocument/2006/relationships/hyperlink" Target="https://doi.org/10.1021/acs.molpharmaceut.8b00941" TargetMode="External"/><Relationship Id="rId684" Type="http://schemas.openxmlformats.org/officeDocument/2006/relationships/hyperlink" Target="https://doi.org/10.1124/dmd.116.074732" TargetMode="External"/><Relationship Id="rId337" Type="http://schemas.openxmlformats.org/officeDocument/2006/relationships/hyperlink" Target="https://doi.org/10.1124/dmd.116.074583" TargetMode="External"/><Relationship Id="rId891" Type="http://schemas.openxmlformats.org/officeDocument/2006/relationships/hyperlink" Target="https://doi.org/10.1002/cpt.2558" TargetMode="External"/><Relationship Id="rId905" Type="http://schemas.openxmlformats.org/officeDocument/2006/relationships/hyperlink" Target="https://doi.org/10.1002/cpt.2558" TargetMode="External"/><Relationship Id="rId34" Type="http://schemas.openxmlformats.org/officeDocument/2006/relationships/hyperlink" Target="http://dx.doi.org/10.1124/dmd.114.058040" TargetMode="External"/><Relationship Id="rId544" Type="http://schemas.openxmlformats.org/officeDocument/2006/relationships/hyperlink" Target="https://doi.org/10.1021/acs.molpharmaceut.8b00941" TargetMode="External"/><Relationship Id="rId751" Type="http://schemas.openxmlformats.org/officeDocument/2006/relationships/hyperlink" Target="https://doi.org/10.1007/s00216-014-7928-z" TargetMode="External"/><Relationship Id="rId849" Type="http://schemas.openxmlformats.org/officeDocument/2006/relationships/hyperlink" Target="https://doi.org/10.3389/fphar.2021.655320" TargetMode="External"/><Relationship Id="rId183" Type="http://schemas.openxmlformats.org/officeDocument/2006/relationships/hyperlink" Target="https://doi.org/10.1021/acs.molpharmaceut.6b00085" TargetMode="External"/><Relationship Id="rId390" Type="http://schemas.openxmlformats.org/officeDocument/2006/relationships/hyperlink" Target="https://doi.org/10.1007/s43440-021-00337-w" TargetMode="External"/><Relationship Id="rId404" Type="http://schemas.openxmlformats.org/officeDocument/2006/relationships/hyperlink" Target="https://doi.org/10.1016/s0024-3205(97)01011-4" TargetMode="External"/><Relationship Id="rId611" Type="http://schemas.openxmlformats.org/officeDocument/2006/relationships/hyperlink" Target="https://doi.org/10.1021/acs.molpharmaceut.8b00941" TargetMode="External"/><Relationship Id="rId250" Type="http://schemas.openxmlformats.org/officeDocument/2006/relationships/hyperlink" Target="https://doi.org/10.1067/mcp.2002.121370" TargetMode="External"/><Relationship Id="rId488" Type="http://schemas.openxmlformats.org/officeDocument/2006/relationships/hyperlink" Target="https://doi.org/10.1124/dmd.111.042275" TargetMode="External"/><Relationship Id="rId695" Type="http://schemas.openxmlformats.org/officeDocument/2006/relationships/hyperlink" Target="https://doi.org/10.1016/j.xphs.2021.03.020" TargetMode="External"/><Relationship Id="rId709" Type="http://schemas.openxmlformats.org/officeDocument/2006/relationships/hyperlink" Target="https://doi.org/10.1002/cpt.2097" TargetMode="External"/><Relationship Id="rId916" Type="http://schemas.openxmlformats.org/officeDocument/2006/relationships/hyperlink" Target="https://doi.org/10.1002/cpt.2558" TargetMode="External"/><Relationship Id="rId45" Type="http://schemas.openxmlformats.org/officeDocument/2006/relationships/hyperlink" Target="http://dx.doi.org/10.1124/dmd.111.042259" TargetMode="External"/><Relationship Id="rId110" Type="http://schemas.openxmlformats.org/officeDocument/2006/relationships/hyperlink" Target="https://doi.org/10.1124/dmd.119.089656" TargetMode="External"/><Relationship Id="rId348" Type="http://schemas.openxmlformats.org/officeDocument/2006/relationships/hyperlink" Target="https://doi.org/10.1007/s11095-014-1525-x" TargetMode="External"/><Relationship Id="rId555" Type="http://schemas.openxmlformats.org/officeDocument/2006/relationships/hyperlink" Target="https://doi.org/10.1021/acs.molpharmaceut.8b00941" TargetMode="External"/><Relationship Id="rId762" Type="http://schemas.openxmlformats.org/officeDocument/2006/relationships/hyperlink" Target="https://doi.org/10.1002/cpt.2102" TargetMode="External"/><Relationship Id="rId194" Type="http://schemas.openxmlformats.org/officeDocument/2006/relationships/hyperlink" Target="https://doi.org/10.1021/acs.molpharmaceut.6b00085" TargetMode="External"/><Relationship Id="rId208" Type="http://schemas.openxmlformats.org/officeDocument/2006/relationships/hyperlink" Target="https://doi.org/10.1021/acs.molpharmaceut.6b00085" TargetMode="External"/><Relationship Id="rId415" Type="http://schemas.openxmlformats.org/officeDocument/2006/relationships/hyperlink" Target="https://doi.org/10.1124/dmd.104.001834" TargetMode="External"/><Relationship Id="rId622" Type="http://schemas.openxmlformats.org/officeDocument/2006/relationships/hyperlink" Target="https://doi.org/10.1021/acs.molpharmaceut.8b00941" TargetMode="External"/><Relationship Id="rId261" Type="http://schemas.openxmlformats.org/officeDocument/2006/relationships/hyperlink" Target="https://doi.org/10.1124/jpet.103.054866" TargetMode="External"/><Relationship Id="rId499" Type="http://schemas.openxmlformats.org/officeDocument/2006/relationships/hyperlink" Target="https://doi.org/10.1124/dmd.111.042275" TargetMode="External"/><Relationship Id="rId927" Type="http://schemas.openxmlformats.org/officeDocument/2006/relationships/hyperlink" Target="https://doi.org/10.1002/jps.22591" TargetMode="External"/><Relationship Id="rId56" Type="http://schemas.openxmlformats.org/officeDocument/2006/relationships/hyperlink" Target="http://dx.doi.org/10.1124/dmd.111.042259" TargetMode="External"/><Relationship Id="rId359" Type="http://schemas.openxmlformats.org/officeDocument/2006/relationships/hyperlink" Target="https://doi.org/10.1080/00498254.2020.1775913" TargetMode="External"/><Relationship Id="rId566" Type="http://schemas.openxmlformats.org/officeDocument/2006/relationships/hyperlink" Target="https://doi.org/10.1021/acs.molpharmaceut.8b00941" TargetMode="External"/><Relationship Id="rId773" Type="http://schemas.openxmlformats.org/officeDocument/2006/relationships/hyperlink" Target="https://doi.org/10.1021/acs.molpharmaceut.1c00053" TargetMode="External"/><Relationship Id="rId121" Type="http://schemas.openxmlformats.org/officeDocument/2006/relationships/hyperlink" Target="https://doi.org/10.3390/ijms222312791" TargetMode="External"/><Relationship Id="rId219" Type="http://schemas.openxmlformats.org/officeDocument/2006/relationships/hyperlink" Target="https://doi.org/10.3109/00498254.2012.665950" TargetMode="External"/><Relationship Id="rId426" Type="http://schemas.openxmlformats.org/officeDocument/2006/relationships/hyperlink" Target="https://doi.org/10.1016/0300-483x(95)03178-i" TargetMode="External"/><Relationship Id="rId633" Type="http://schemas.openxmlformats.org/officeDocument/2006/relationships/hyperlink" Target="https://doi.org/10.1021/acs.molpharmaceut.8b00941" TargetMode="External"/><Relationship Id="rId840" Type="http://schemas.openxmlformats.org/officeDocument/2006/relationships/hyperlink" Target="https://doi.org/10.1124/dmd.120.090738" TargetMode="External"/><Relationship Id="rId938" Type="http://schemas.openxmlformats.org/officeDocument/2006/relationships/hyperlink" Target="https://doi.org/10.1002/jps.22591" TargetMode="External"/><Relationship Id="rId67" Type="http://schemas.openxmlformats.org/officeDocument/2006/relationships/hyperlink" Target="http://dx.doi.org/10.1124/dmd.111.042259" TargetMode="External"/><Relationship Id="rId272" Type="http://schemas.openxmlformats.org/officeDocument/2006/relationships/hyperlink" Target="https://doi.org/10.1007/s43440-021-00290-8" TargetMode="External"/><Relationship Id="rId577" Type="http://schemas.openxmlformats.org/officeDocument/2006/relationships/hyperlink" Target="https://doi.org/10.1021/acs.molpharmaceut.8b00941" TargetMode="External"/><Relationship Id="rId700" Type="http://schemas.openxmlformats.org/officeDocument/2006/relationships/hyperlink" Target="https://doi.org/10.1016/j.xphs.2021.03.020" TargetMode="External"/><Relationship Id="rId132" Type="http://schemas.openxmlformats.org/officeDocument/2006/relationships/hyperlink" Target="https://doi.org/10.1124/dmd.105.008672" TargetMode="External"/><Relationship Id="rId784" Type="http://schemas.openxmlformats.org/officeDocument/2006/relationships/hyperlink" Target="https://doi.org/10.1021/acs.molpharmaceut.1c00053" TargetMode="External"/><Relationship Id="rId437" Type="http://schemas.openxmlformats.org/officeDocument/2006/relationships/hyperlink" Target="https://doi.org/10.1007/s00216-020-02445-7" TargetMode="External"/><Relationship Id="rId644" Type="http://schemas.openxmlformats.org/officeDocument/2006/relationships/hyperlink" Target="https://doi.org/10.1021/acs.molpharmaceut.8b00941" TargetMode="External"/><Relationship Id="rId851" Type="http://schemas.openxmlformats.org/officeDocument/2006/relationships/hyperlink" Target="https://doi.org/10.1002/cpt.2558" TargetMode="External"/><Relationship Id="rId283" Type="http://schemas.openxmlformats.org/officeDocument/2006/relationships/hyperlink" Target="https://doi.org/10.1007/s43440-021-00290-8" TargetMode="External"/><Relationship Id="rId490" Type="http://schemas.openxmlformats.org/officeDocument/2006/relationships/hyperlink" Target="https://doi.org/10.1124/dmd.111.042275" TargetMode="External"/><Relationship Id="rId504" Type="http://schemas.openxmlformats.org/officeDocument/2006/relationships/hyperlink" Target="https://doi.org/10.1021/acs.molpharmaceut.8b00941" TargetMode="External"/><Relationship Id="rId711" Type="http://schemas.openxmlformats.org/officeDocument/2006/relationships/hyperlink" Target="https://doi.org/10.1002/cpt.2097" TargetMode="External"/><Relationship Id="rId949" Type="http://schemas.openxmlformats.org/officeDocument/2006/relationships/hyperlink" Target="https://doi.org/10.1097/00008571-200309000-00005" TargetMode="External"/><Relationship Id="rId78" Type="http://schemas.openxmlformats.org/officeDocument/2006/relationships/hyperlink" Target="http://dx.doi.org/10.1124/dmd.111.042259" TargetMode="External"/><Relationship Id="rId143" Type="http://schemas.openxmlformats.org/officeDocument/2006/relationships/hyperlink" Target="https://doi.org/10.1021/acs.molpharmaceut.7b00772" TargetMode="External"/><Relationship Id="rId350" Type="http://schemas.openxmlformats.org/officeDocument/2006/relationships/hyperlink" Target="https://doi.org/10.1007/s11095-014-1525-x" TargetMode="External"/><Relationship Id="rId588" Type="http://schemas.openxmlformats.org/officeDocument/2006/relationships/hyperlink" Target="https://doi.org/10.1021/acs.molpharmaceut.8b00941" TargetMode="External"/><Relationship Id="rId795" Type="http://schemas.openxmlformats.org/officeDocument/2006/relationships/hyperlink" Target="https://doi.org/10.1208/s12248-014-9607-6" TargetMode="External"/><Relationship Id="rId809" Type="http://schemas.openxmlformats.org/officeDocument/2006/relationships/hyperlink" Target="https://doi.org/10.1124/dmd.117.078626" TargetMode="External"/><Relationship Id="rId9" Type="http://schemas.openxmlformats.org/officeDocument/2006/relationships/hyperlink" Target="http://dx.doi.org/10.1002/cpt.967" TargetMode="External"/><Relationship Id="rId210" Type="http://schemas.openxmlformats.org/officeDocument/2006/relationships/hyperlink" Target="https://doi.org/10.1021/acs.molpharmaceut.6b00085" TargetMode="External"/><Relationship Id="rId448" Type="http://schemas.openxmlformats.org/officeDocument/2006/relationships/hyperlink" Target="https://doi.org/10.1007/s00216-020-02445-7" TargetMode="External"/><Relationship Id="rId655" Type="http://schemas.openxmlformats.org/officeDocument/2006/relationships/hyperlink" Target="https://doi.org/10.1021/acs.molpharmaceut.8b00941" TargetMode="External"/><Relationship Id="rId862" Type="http://schemas.openxmlformats.org/officeDocument/2006/relationships/hyperlink" Target="https://doi.org/10.1002/cpt.2558" TargetMode="External"/><Relationship Id="rId294" Type="http://schemas.openxmlformats.org/officeDocument/2006/relationships/hyperlink" Target="https://doi.org/10.1002/jbt.20179" TargetMode="External"/><Relationship Id="rId308" Type="http://schemas.openxmlformats.org/officeDocument/2006/relationships/hyperlink" Target="https://doi.org/10.1021/acs.chemrestox.8b00413" TargetMode="External"/><Relationship Id="rId515" Type="http://schemas.openxmlformats.org/officeDocument/2006/relationships/hyperlink" Target="https://doi.org/10.1021/acs.molpharmaceut.8b00941" TargetMode="External"/><Relationship Id="rId722" Type="http://schemas.openxmlformats.org/officeDocument/2006/relationships/hyperlink" Target="https://doi.org/10.1002/cpt.2097" TargetMode="External"/><Relationship Id="rId89" Type="http://schemas.openxmlformats.org/officeDocument/2006/relationships/hyperlink" Target="http://dx.doi.org/10.1016/s0006-2952(98)00268-8" TargetMode="External"/><Relationship Id="rId154" Type="http://schemas.openxmlformats.org/officeDocument/2006/relationships/hyperlink" Target="https://doi.org/10.1021/acs.molpharmaceut.7b00772" TargetMode="External"/><Relationship Id="rId361" Type="http://schemas.openxmlformats.org/officeDocument/2006/relationships/hyperlink" Target="https://doi.org/10.1080/00498254.2020.1775913" TargetMode="External"/><Relationship Id="rId599" Type="http://schemas.openxmlformats.org/officeDocument/2006/relationships/hyperlink" Target="https://doi.org/10.1021/acs.molpharmaceut.8b00941" TargetMode="External"/><Relationship Id="rId459" Type="http://schemas.openxmlformats.org/officeDocument/2006/relationships/hyperlink" Target="https://doi.org/10.1016/j.jpba.2019.05.006" TargetMode="External"/><Relationship Id="rId666" Type="http://schemas.openxmlformats.org/officeDocument/2006/relationships/hyperlink" Target="https://doi.org/10.1021/acs.molpharmaceut.8b00941" TargetMode="External"/><Relationship Id="rId873" Type="http://schemas.openxmlformats.org/officeDocument/2006/relationships/hyperlink" Target="https://doi.org/10.1002/cpt.2558" TargetMode="External"/><Relationship Id="rId16" Type="http://schemas.openxmlformats.org/officeDocument/2006/relationships/hyperlink" Target="http://dx.doi.org/10.1016/j.jpba.2014.08.016" TargetMode="External"/><Relationship Id="rId221" Type="http://schemas.openxmlformats.org/officeDocument/2006/relationships/hyperlink" Target="https://doi.org/10.1021/ac201704a" TargetMode="External"/><Relationship Id="rId319" Type="http://schemas.openxmlformats.org/officeDocument/2006/relationships/hyperlink" Target="https://doi.org/10.1021/acs.chemrestox.8b00413" TargetMode="External"/><Relationship Id="rId526" Type="http://schemas.openxmlformats.org/officeDocument/2006/relationships/hyperlink" Target="https://doi.org/10.1021/acs.molpharmaceut.8b00941" TargetMode="External"/><Relationship Id="rId733" Type="http://schemas.openxmlformats.org/officeDocument/2006/relationships/hyperlink" Target="https://doi.org/10.1002/cpt.2097" TargetMode="External"/><Relationship Id="rId940" Type="http://schemas.openxmlformats.org/officeDocument/2006/relationships/hyperlink" Target="https://doi.org/10.1002/jps.22591" TargetMode="External"/><Relationship Id="rId165" Type="http://schemas.openxmlformats.org/officeDocument/2006/relationships/hyperlink" Target="https://doi.org/10.1021/acs.molpharmaceut.7b00772" TargetMode="External"/><Relationship Id="rId372" Type="http://schemas.openxmlformats.org/officeDocument/2006/relationships/hyperlink" Target="https://doi.org/10.1006/bbrc.2000.2902" TargetMode="External"/><Relationship Id="rId677" Type="http://schemas.openxmlformats.org/officeDocument/2006/relationships/hyperlink" Target="https://doi.org/10.1124/dmd.116.074732" TargetMode="External"/><Relationship Id="rId800" Type="http://schemas.openxmlformats.org/officeDocument/2006/relationships/hyperlink" Target="https://doi.org/10.1124/dmd.117.078626" TargetMode="External"/><Relationship Id="rId232" Type="http://schemas.openxmlformats.org/officeDocument/2006/relationships/hyperlink" Target="https://dx.doi.org/10.1124/dmd.31.6.755" TargetMode="External"/><Relationship Id="rId884" Type="http://schemas.openxmlformats.org/officeDocument/2006/relationships/hyperlink" Target="https://doi.org/10.1002/cpt.2558" TargetMode="External"/><Relationship Id="rId27" Type="http://schemas.openxmlformats.org/officeDocument/2006/relationships/hyperlink" Target="http://dx.doi.org/10.1016/j.jpba.2014.08.016" TargetMode="External"/><Relationship Id="rId537" Type="http://schemas.openxmlformats.org/officeDocument/2006/relationships/hyperlink" Target="https://doi.org/10.1021/acs.molpharmaceut.8b00941" TargetMode="External"/><Relationship Id="rId744" Type="http://schemas.openxmlformats.org/officeDocument/2006/relationships/hyperlink" Target="https://doi.org/10.1016/j.xphs.2020.09.013" TargetMode="External"/><Relationship Id="rId951" Type="http://schemas.openxmlformats.org/officeDocument/2006/relationships/hyperlink" Target="https://doi.org/10.1038/srep08759" TargetMode="External"/><Relationship Id="rId80" Type="http://schemas.openxmlformats.org/officeDocument/2006/relationships/hyperlink" Target="http://dx.doi.org/10.1124/dmd.111.042259" TargetMode="External"/><Relationship Id="rId176" Type="http://schemas.openxmlformats.org/officeDocument/2006/relationships/hyperlink" Target="https://doi.org/10.1021/acs.molpharmaceut.6b00085" TargetMode="External"/><Relationship Id="rId383" Type="http://schemas.openxmlformats.org/officeDocument/2006/relationships/hyperlink" Target="https://doi.org/10.1007/s43440-021-00337-w" TargetMode="External"/><Relationship Id="rId590" Type="http://schemas.openxmlformats.org/officeDocument/2006/relationships/hyperlink" Target="https://doi.org/10.1021/acs.molpharmaceut.8b00941" TargetMode="External"/><Relationship Id="rId604" Type="http://schemas.openxmlformats.org/officeDocument/2006/relationships/hyperlink" Target="https://doi.org/10.1021/acs.molpharmaceut.8b00941" TargetMode="External"/><Relationship Id="rId811" Type="http://schemas.openxmlformats.org/officeDocument/2006/relationships/hyperlink" Target="https://doi.org/10.1124/dmd.117.078626" TargetMode="External"/><Relationship Id="rId243" Type="http://schemas.openxmlformats.org/officeDocument/2006/relationships/hyperlink" Target="https://dx.doi.org/10.1006/rtph.2000.1424" TargetMode="External"/><Relationship Id="rId450" Type="http://schemas.openxmlformats.org/officeDocument/2006/relationships/hyperlink" Target="https://doi.org/10.1016/j.jpba.2019.05.006" TargetMode="External"/><Relationship Id="rId688" Type="http://schemas.openxmlformats.org/officeDocument/2006/relationships/hyperlink" Target="https://doi.org/10.1016/j.xphs.2021.03.020" TargetMode="External"/><Relationship Id="rId895" Type="http://schemas.openxmlformats.org/officeDocument/2006/relationships/hyperlink" Target="https://doi.org/10.1002/cpt.2558" TargetMode="External"/><Relationship Id="rId909" Type="http://schemas.openxmlformats.org/officeDocument/2006/relationships/hyperlink" Target="https://doi.org/10.1002/cpt.2558" TargetMode="External"/><Relationship Id="rId38" Type="http://schemas.openxmlformats.org/officeDocument/2006/relationships/hyperlink" Target="http://dx.doi.org/10.1124/dmd.114.058040" TargetMode="External"/><Relationship Id="rId103" Type="http://schemas.openxmlformats.org/officeDocument/2006/relationships/hyperlink" Target="https://doi.org/10.1016/j.jchromb.2021.122891" TargetMode="External"/><Relationship Id="rId310" Type="http://schemas.openxmlformats.org/officeDocument/2006/relationships/hyperlink" Target="https://doi.org/10.1021/acs.chemrestox.8b00413" TargetMode="External"/><Relationship Id="rId548" Type="http://schemas.openxmlformats.org/officeDocument/2006/relationships/hyperlink" Target="https://doi.org/10.1021/acs.molpharmaceut.8b00941" TargetMode="External"/><Relationship Id="rId755" Type="http://schemas.openxmlformats.org/officeDocument/2006/relationships/hyperlink" Target="https://doi.org/10.1002/cpt.2102" TargetMode="External"/><Relationship Id="rId91" Type="http://schemas.openxmlformats.org/officeDocument/2006/relationships/hyperlink" Target="http://dx.doi.org/10.1016/s0006-2952(98)00268-8" TargetMode="External"/><Relationship Id="rId187" Type="http://schemas.openxmlformats.org/officeDocument/2006/relationships/hyperlink" Target="https://doi.org/10.1021/acs.molpharmaceut.6b00085" TargetMode="External"/><Relationship Id="rId394" Type="http://schemas.openxmlformats.org/officeDocument/2006/relationships/hyperlink" Target="https://doi.org/10.1007/s43440-021-00337-w" TargetMode="External"/><Relationship Id="rId408" Type="http://schemas.openxmlformats.org/officeDocument/2006/relationships/hyperlink" Target="https://doi.org/10.1186/1472-6904-5-4" TargetMode="External"/><Relationship Id="rId615" Type="http://schemas.openxmlformats.org/officeDocument/2006/relationships/hyperlink" Target="https://doi.org/10.1021/acs.molpharmaceut.8b00941" TargetMode="External"/><Relationship Id="rId822" Type="http://schemas.openxmlformats.org/officeDocument/2006/relationships/hyperlink" Target="https://doi.org/10.1016/j.ab.2015.03.001" TargetMode="External"/><Relationship Id="rId254" Type="http://schemas.openxmlformats.org/officeDocument/2006/relationships/hyperlink" Target="https://pubmed.ncbi.nlm.nih.gov/2329521/" TargetMode="External"/><Relationship Id="rId699" Type="http://schemas.openxmlformats.org/officeDocument/2006/relationships/hyperlink" Target="https://doi.org/10.1016/j.xphs.2021.03.020" TargetMode="External"/><Relationship Id="rId49" Type="http://schemas.openxmlformats.org/officeDocument/2006/relationships/hyperlink" Target="http://dx.doi.org/10.1124/dmd.111.042259" TargetMode="External"/><Relationship Id="rId114" Type="http://schemas.openxmlformats.org/officeDocument/2006/relationships/hyperlink" Target="https://doi.org/10.1124/dmd.119.089656" TargetMode="External"/><Relationship Id="rId461" Type="http://schemas.openxmlformats.org/officeDocument/2006/relationships/hyperlink" Target="https://doi.org/10.1016/j.jpba.2019.05.006" TargetMode="External"/><Relationship Id="rId559" Type="http://schemas.openxmlformats.org/officeDocument/2006/relationships/hyperlink" Target="https://doi.org/10.1021/acs.molpharmaceut.8b00941" TargetMode="External"/><Relationship Id="rId766" Type="http://schemas.openxmlformats.org/officeDocument/2006/relationships/hyperlink" Target="https://doi.org/10.1002/cpt.2102" TargetMode="External"/><Relationship Id="rId198" Type="http://schemas.openxmlformats.org/officeDocument/2006/relationships/hyperlink" Target="https://doi.org/10.1021/acs.molpharmaceut.6b00085" TargetMode="External"/><Relationship Id="rId321" Type="http://schemas.openxmlformats.org/officeDocument/2006/relationships/hyperlink" Target="https://doi.org/10.1021/acs.chemrestox.8b00413" TargetMode="External"/><Relationship Id="rId419" Type="http://schemas.openxmlformats.org/officeDocument/2006/relationships/hyperlink" Target="https://doi.org/10.1016/s0273-2300(03)00012-6" TargetMode="External"/><Relationship Id="rId626" Type="http://schemas.openxmlformats.org/officeDocument/2006/relationships/hyperlink" Target="https://doi.org/10.1021/acs.molpharmaceut.8b00941" TargetMode="External"/><Relationship Id="rId833" Type="http://schemas.openxmlformats.org/officeDocument/2006/relationships/hyperlink" Target="https://doi.org/10.1016/j.xphs.2017.07.016" TargetMode="External"/><Relationship Id="rId265" Type="http://schemas.openxmlformats.org/officeDocument/2006/relationships/hyperlink" Target="https://doi.org/10.1007/s43440-021-00290-8" TargetMode="External"/><Relationship Id="rId472" Type="http://schemas.openxmlformats.org/officeDocument/2006/relationships/hyperlink" Target="https://doi.org/10.1124/dmd.111.042275" TargetMode="External"/><Relationship Id="rId900" Type="http://schemas.openxmlformats.org/officeDocument/2006/relationships/hyperlink" Target="https://doi.org/10.1002/cpt.2558" TargetMode="External"/><Relationship Id="rId125" Type="http://schemas.openxmlformats.org/officeDocument/2006/relationships/hyperlink" Target="https://doi.org/10.1124/dmd.105.008672" TargetMode="External"/><Relationship Id="rId332" Type="http://schemas.openxmlformats.org/officeDocument/2006/relationships/hyperlink" Target="https://doi.org/10.1111/j.1742-7843.2006.00023.x" TargetMode="External"/><Relationship Id="rId777" Type="http://schemas.openxmlformats.org/officeDocument/2006/relationships/hyperlink" Target="https://doi.org/10.1021/acs.molpharmaceut.1c00053" TargetMode="External"/><Relationship Id="rId637" Type="http://schemas.openxmlformats.org/officeDocument/2006/relationships/hyperlink" Target="https://doi.org/10.1021/acs.molpharmaceut.8b00941" TargetMode="External"/><Relationship Id="rId844" Type="http://schemas.openxmlformats.org/officeDocument/2006/relationships/hyperlink" Target="https://doi.org/10.1124/dmd.120.090738" TargetMode="External"/><Relationship Id="rId276" Type="http://schemas.openxmlformats.org/officeDocument/2006/relationships/hyperlink" Target="https://doi.org/10.1007/s43440-021-00290-8" TargetMode="External"/><Relationship Id="rId483" Type="http://schemas.openxmlformats.org/officeDocument/2006/relationships/hyperlink" Target="https://doi.org/10.1124/dmd.111.042275" TargetMode="External"/><Relationship Id="rId690" Type="http://schemas.openxmlformats.org/officeDocument/2006/relationships/hyperlink" Target="https://doi.org/10.1016/j.xphs.2021.03.020" TargetMode="External"/><Relationship Id="rId704" Type="http://schemas.openxmlformats.org/officeDocument/2006/relationships/hyperlink" Target="https://doi.org/10.1016/j.xphs.2021.03.020" TargetMode="External"/><Relationship Id="rId911" Type="http://schemas.openxmlformats.org/officeDocument/2006/relationships/hyperlink" Target="https://doi.org/10.1002/cpt.2558" TargetMode="External"/><Relationship Id="rId40" Type="http://schemas.openxmlformats.org/officeDocument/2006/relationships/hyperlink" Target="http://dx.doi.org/10.1124/dmd.111.042259" TargetMode="External"/><Relationship Id="rId136" Type="http://schemas.openxmlformats.org/officeDocument/2006/relationships/hyperlink" Target="https://pubmed.ncbi.nlm.nih.gov/9400033/" TargetMode="External"/><Relationship Id="rId343" Type="http://schemas.openxmlformats.org/officeDocument/2006/relationships/hyperlink" Target="https://doi.org/10.1007/s11095-014-1525-x" TargetMode="External"/><Relationship Id="rId550" Type="http://schemas.openxmlformats.org/officeDocument/2006/relationships/hyperlink" Target="https://doi.org/10.1021/acs.molpharmaceut.8b00941" TargetMode="External"/><Relationship Id="rId788" Type="http://schemas.openxmlformats.org/officeDocument/2006/relationships/hyperlink" Target="https://doi.org/10.1021/acs.molpharmaceut.1c00053" TargetMode="External"/><Relationship Id="rId203" Type="http://schemas.openxmlformats.org/officeDocument/2006/relationships/hyperlink" Target="https://doi.org/10.1021/acs.molpharmaceut.6b00085" TargetMode="External"/><Relationship Id="rId648" Type="http://schemas.openxmlformats.org/officeDocument/2006/relationships/hyperlink" Target="https://doi.org/10.1021/acs.molpharmaceut.8b00941" TargetMode="External"/><Relationship Id="rId855" Type="http://schemas.openxmlformats.org/officeDocument/2006/relationships/hyperlink" Target="https://doi.org/10.1002/cpt.2558" TargetMode="External"/><Relationship Id="rId287" Type="http://schemas.openxmlformats.org/officeDocument/2006/relationships/hyperlink" Target="https://doi.org/10.1007/s43440-021-00290-8" TargetMode="External"/><Relationship Id="rId410" Type="http://schemas.openxmlformats.org/officeDocument/2006/relationships/hyperlink" Target="https://doi.org/10.1186/1472-6904-5-4" TargetMode="External"/><Relationship Id="rId494" Type="http://schemas.openxmlformats.org/officeDocument/2006/relationships/hyperlink" Target="https://doi.org/10.1124/dmd.111.042275" TargetMode="External"/><Relationship Id="rId508" Type="http://schemas.openxmlformats.org/officeDocument/2006/relationships/hyperlink" Target="https://doi.org/10.1021/acs.molpharmaceut.8b00941" TargetMode="External"/><Relationship Id="rId715" Type="http://schemas.openxmlformats.org/officeDocument/2006/relationships/hyperlink" Target="https://doi.org/10.1002/cpt.2097" TargetMode="External"/><Relationship Id="rId922" Type="http://schemas.openxmlformats.org/officeDocument/2006/relationships/hyperlink" Target="https://doi.org/10.1002/cpt.2558" TargetMode="External"/><Relationship Id="rId147" Type="http://schemas.openxmlformats.org/officeDocument/2006/relationships/hyperlink" Target="https://doi.org/10.1021/acs.molpharmaceut.7b00772" TargetMode="External"/><Relationship Id="rId354" Type="http://schemas.openxmlformats.org/officeDocument/2006/relationships/hyperlink" Target="https://doi.org/10.1111/j.1365-2125.2004.02265.x" TargetMode="External"/><Relationship Id="rId799" Type="http://schemas.openxmlformats.org/officeDocument/2006/relationships/hyperlink" Target="https://doi.org/10.1124/dmd.117.078626" TargetMode="External"/><Relationship Id="rId51" Type="http://schemas.openxmlformats.org/officeDocument/2006/relationships/hyperlink" Target="http://dx.doi.org/10.1124/dmd.111.042259" TargetMode="External"/><Relationship Id="rId561" Type="http://schemas.openxmlformats.org/officeDocument/2006/relationships/hyperlink" Target="https://doi.org/10.1021/acs.molpharmaceut.8b00941" TargetMode="External"/><Relationship Id="rId659" Type="http://schemas.openxmlformats.org/officeDocument/2006/relationships/hyperlink" Target="https://doi.org/10.1021/acs.molpharmaceut.8b00941" TargetMode="External"/><Relationship Id="rId866" Type="http://schemas.openxmlformats.org/officeDocument/2006/relationships/hyperlink" Target="https://doi.org/10.1002/cpt.2558" TargetMode="External"/><Relationship Id="rId214" Type="http://schemas.openxmlformats.org/officeDocument/2006/relationships/hyperlink" Target="https://doi.org/10.1021/acs.molpharmaceut.6b00085" TargetMode="External"/><Relationship Id="rId298" Type="http://schemas.openxmlformats.org/officeDocument/2006/relationships/hyperlink" Target="https://doi.org/10.1002/jbt.20179" TargetMode="External"/><Relationship Id="rId421" Type="http://schemas.openxmlformats.org/officeDocument/2006/relationships/hyperlink" Target="https://doi.org/10.1016/s0273-2300(03)00012-6" TargetMode="External"/><Relationship Id="rId519" Type="http://schemas.openxmlformats.org/officeDocument/2006/relationships/hyperlink" Target="https://doi.org/10.1021/acs.molpharmaceut.8b00941" TargetMode="External"/><Relationship Id="rId158" Type="http://schemas.openxmlformats.org/officeDocument/2006/relationships/hyperlink" Target="https://doi.org/10.1021/acs.molpharmaceut.7b00772" TargetMode="External"/><Relationship Id="rId726" Type="http://schemas.openxmlformats.org/officeDocument/2006/relationships/hyperlink" Target="https://doi.org/10.1002/cpt.2097" TargetMode="External"/><Relationship Id="rId933" Type="http://schemas.openxmlformats.org/officeDocument/2006/relationships/hyperlink" Target="https://doi.org/10.1002/jps.22591" TargetMode="External"/><Relationship Id="rId62" Type="http://schemas.openxmlformats.org/officeDocument/2006/relationships/hyperlink" Target="http://dx.doi.org/10.1124/dmd.111.042259" TargetMode="External"/><Relationship Id="rId365" Type="http://schemas.openxmlformats.org/officeDocument/2006/relationships/hyperlink" Target="https://doi.org/10.1080/00498254.2020.1775913" TargetMode="External"/><Relationship Id="rId572" Type="http://schemas.openxmlformats.org/officeDocument/2006/relationships/hyperlink" Target="https://doi.org/10.1021/acs.molpharmaceut.8b00941" TargetMode="External"/><Relationship Id="rId225" Type="http://schemas.openxmlformats.org/officeDocument/2006/relationships/hyperlink" Target="https://dx.doi.org/10.1002/bdd.732" TargetMode="External"/><Relationship Id="rId432" Type="http://schemas.openxmlformats.org/officeDocument/2006/relationships/hyperlink" Target="https://doi.org/10.1007/s00216-020-02445-7" TargetMode="External"/><Relationship Id="rId877" Type="http://schemas.openxmlformats.org/officeDocument/2006/relationships/hyperlink" Target="https://doi.org/10.1002/cpt.2558" TargetMode="External"/><Relationship Id="rId737" Type="http://schemas.openxmlformats.org/officeDocument/2006/relationships/hyperlink" Target="https://doi.org/10.1016/j.xphs.2020.09.013" TargetMode="External"/><Relationship Id="rId944" Type="http://schemas.openxmlformats.org/officeDocument/2006/relationships/hyperlink" Target="https://doi.org/10.1097/01.fpc.0000171516.84139.89" TargetMode="External"/><Relationship Id="rId73" Type="http://schemas.openxmlformats.org/officeDocument/2006/relationships/hyperlink" Target="http://dx.doi.org/10.1124/dmd.111.042259" TargetMode="External"/><Relationship Id="rId169" Type="http://schemas.openxmlformats.org/officeDocument/2006/relationships/hyperlink" Target="https://doi.org/10.1021/acs.molpharmaceut.5b00656" TargetMode="External"/><Relationship Id="rId376" Type="http://schemas.openxmlformats.org/officeDocument/2006/relationships/hyperlink" Target="https://doi.org/10.1186/1471-230x-5-34" TargetMode="External"/><Relationship Id="rId583" Type="http://schemas.openxmlformats.org/officeDocument/2006/relationships/hyperlink" Target="https://doi.org/10.1021/acs.molpharmaceut.8b00941" TargetMode="External"/><Relationship Id="rId790" Type="http://schemas.openxmlformats.org/officeDocument/2006/relationships/hyperlink" Target="https://doi.org/10.1002/cpt.1596" TargetMode="External"/><Relationship Id="rId804" Type="http://schemas.openxmlformats.org/officeDocument/2006/relationships/hyperlink" Target="https://doi.org/10.1124/dmd.117.078626" TargetMode="External"/><Relationship Id="rId4" Type="http://schemas.openxmlformats.org/officeDocument/2006/relationships/hyperlink" Target="http://dx.doi.org/10.1002/cpt.967" TargetMode="External"/><Relationship Id="rId236" Type="http://schemas.openxmlformats.org/officeDocument/2006/relationships/hyperlink" Target="https://dx.doi.org/10.1016/s0006-2952(98)00375-x" TargetMode="External"/><Relationship Id="rId443" Type="http://schemas.openxmlformats.org/officeDocument/2006/relationships/hyperlink" Target="https://doi.org/10.1007/s00216-020-02445-7" TargetMode="External"/><Relationship Id="rId650" Type="http://schemas.openxmlformats.org/officeDocument/2006/relationships/hyperlink" Target="https://doi.org/10.1021/acs.molpharmaceut.8b00941" TargetMode="External"/><Relationship Id="rId888" Type="http://schemas.openxmlformats.org/officeDocument/2006/relationships/hyperlink" Target="https://doi.org/10.1002/cpt.2558" TargetMode="External"/><Relationship Id="rId303" Type="http://schemas.openxmlformats.org/officeDocument/2006/relationships/hyperlink" Target="https://pubmed.ncbi.nlm.nih.gov/2385232/" TargetMode="External"/><Relationship Id="rId748" Type="http://schemas.openxmlformats.org/officeDocument/2006/relationships/hyperlink" Target="https://doi.org/10.1007/s00216-014-7928-z" TargetMode="External"/><Relationship Id="rId84" Type="http://schemas.openxmlformats.org/officeDocument/2006/relationships/hyperlink" Target="http://dx.doi.org/10.1016/s0006-2952(98)00268-8" TargetMode="External"/><Relationship Id="rId387" Type="http://schemas.openxmlformats.org/officeDocument/2006/relationships/hyperlink" Target="https://doi.org/10.1007/s43440-021-00337-w" TargetMode="External"/><Relationship Id="rId510" Type="http://schemas.openxmlformats.org/officeDocument/2006/relationships/hyperlink" Target="https://doi.org/10.1021/acs.molpharmaceut.8b00941" TargetMode="External"/><Relationship Id="rId594" Type="http://schemas.openxmlformats.org/officeDocument/2006/relationships/hyperlink" Target="https://doi.org/10.1021/acs.molpharmaceut.8b00941" TargetMode="External"/><Relationship Id="rId608" Type="http://schemas.openxmlformats.org/officeDocument/2006/relationships/hyperlink" Target="https://doi.org/10.1021/acs.molpharmaceut.8b00941" TargetMode="External"/><Relationship Id="rId815" Type="http://schemas.openxmlformats.org/officeDocument/2006/relationships/hyperlink" Target="https://doi.org/10.1124/dmd.117.078626" TargetMode="External"/><Relationship Id="rId247" Type="http://schemas.openxmlformats.org/officeDocument/2006/relationships/hyperlink" Target="https://doi.org/10.3389/fphar.2010.00129" TargetMode="External"/><Relationship Id="rId899" Type="http://schemas.openxmlformats.org/officeDocument/2006/relationships/hyperlink" Target="https://doi.org/10.1002/cpt.2558" TargetMode="External"/><Relationship Id="rId107" Type="http://schemas.openxmlformats.org/officeDocument/2006/relationships/hyperlink" Target="https://doi.org/10.1124/dmd.119.089656" TargetMode="External"/><Relationship Id="rId454" Type="http://schemas.openxmlformats.org/officeDocument/2006/relationships/hyperlink" Target="https://doi.org/10.1016/j.jpba.2019.05.006" TargetMode="External"/><Relationship Id="rId661" Type="http://schemas.openxmlformats.org/officeDocument/2006/relationships/hyperlink" Target="https://doi.org/10.1021/acs.molpharmaceut.8b00941" TargetMode="External"/><Relationship Id="rId759" Type="http://schemas.openxmlformats.org/officeDocument/2006/relationships/hyperlink" Target="https://doi.org/10.1002/cpt.2102" TargetMode="External"/><Relationship Id="rId11" Type="http://schemas.openxmlformats.org/officeDocument/2006/relationships/hyperlink" Target="http://dx.doi.org/10.1002/cpt.967" TargetMode="External"/><Relationship Id="rId314" Type="http://schemas.openxmlformats.org/officeDocument/2006/relationships/hyperlink" Target="https://doi.org/10.1021/acs.chemrestox.8b00413" TargetMode="External"/><Relationship Id="rId398" Type="http://schemas.openxmlformats.org/officeDocument/2006/relationships/hyperlink" Target="https://pubmed.ncbi.nlm.nih.gov/12384524/" TargetMode="External"/><Relationship Id="rId521" Type="http://schemas.openxmlformats.org/officeDocument/2006/relationships/hyperlink" Target="https://doi.org/10.1021/acs.molpharmaceut.8b00941" TargetMode="External"/><Relationship Id="rId619" Type="http://schemas.openxmlformats.org/officeDocument/2006/relationships/hyperlink" Target="https://doi.org/10.1021/acs.molpharmaceut.8b00941" TargetMode="External"/><Relationship Id="rId95" Type="http://schemas.openxmlformats.org/officeDocument/2006/relationships/hyperlink" Target="http://dx.doi.org/10.1021/pr800795r" TargetMode="External"/><Relationship Id="rId160" Type="http://schemas.openxmlformats.org/officeDocument/2006/relationships/hyperlink" Target="https://doi.org/10.1021/acs.molpharmaceut.7b00772" TargetMode="External"/><Relationship Id="rId826" Type="http://schemas.openxmlformats.org/officeDocument/2006/relationships/hyperlink" Target="https://doi.org/10.1016/j.ab.2015.03.001" TargetMode="External"/><Relationship Id="rId258" Type="http://schemas.openxmlformats.org/officeDocument/2006/relationships/hyperlink" Target="https://doi.org/10.1046/j.1365-2125.2002.01614.x" TargetMode="External"/><Relationship Id="rId465" Type="http://schemas.openxmlformats.org/officeDocument/2006/relationships/hyperlink" Target="https://doi.org/10.1124/dmd.111.042275" TargetMode="External"/><Relationship Id="rId672" Type="http://schemas.openxmlformats.org/officeDocument/2006/relationships/hyperlink" Target="https://doi.org/10.1124/dmd.116.074732" TargetMode="External"/><Relationship Id="rId22" Type="http://schemas.openxmlformats.org/officeDocument/2006/relationships/hyperlink" Target="http://dx.doi.org/10.1016/j.jpba.2014.08.016" TargetMode="External"/><Relationship Id="rId118" Type="http://schemas.openxmlformats.org/officeDocument/2006/relationships/hyperlink" Target="https://doi.org/10.3390/ijms222312791" TargetMode="External"/><Relationship Id="rId325" Type="http://schemas.openxmlformats.org/officeDocument/2006/relationships/hyperlink" Target="https://doi.org/10.1038/pr.2017.226" TargetMode="External"/><Relationship Id="rId532" Type="http://schemas.openxmlformats.org/officeDocument/2006/relationships/hyperlink" Target="https://doi.org/10.1021/acs.molpharmaceut.8b00941" TargetMode="External"/><Relationship Id="rId171" Type="http://schemas.openxmlformats.org/officeDocument/2006/relationships/hyperlink" Target="https://doi.org/10.1021/acs.molpharmaceut.5b00656" TargetMode="External"/><Relationship Id="rId837" Type="http://schemas.openxmlformats.org/officeDocument/2006/relationships/hyperlink" Target="https://doi.org/10.1124/dmd.120.090738" TargetMode="External"/><Relationship Id="rId269" Type="http://schemas.openxmlformats.org/officeDocument/2006/relationships/hyperlink" Target="https://doi.org/10.1007/s43440-021-00290-8" TargetMode="External"/><Relationship Id="rId476" Type="http://schemas.openxmlformats.org/officeDocument/2006/relationships/hyperlink" Target="https://doi.org/10.1124/dmd.111.042275" TargetMode="External"/><Relationship Id="rId683" Type="http://schemas.openxmlformats.org/officeDocument/2006/relationships/hyperlink" Target="https://doi.org/10.1124/dmd.116.074732" TargetMode="External"/><Relationship Id="rId890" Type="http://schemas.openxmlformats.org/officeDocument/2006/relationships/hyperlink" Target="https://doi.org/10.1002/cpt.2558" TargetMode="External"/><Relationship Id="rId904" Type="http://schemas.openxmlformats.org/officeDocument/2006/relationships/hyperlink" Target="https://doi.org/10.1002/cpt.2558" TargetMode="External"/><Relationship Id="rId33" Type="http://schemas.openxmlformats.org/officeDocument/2006/relationships/hyperlink" Target="http://dx.doi.org/10.1002/pmic.200800680" TargetMode="External"/><Relationship Id="rId129" Type="http://schemas.openxmlformats.org/officeDocument/2006/relationships/hyperlink" Target="https://doi.org/10.1124/dmd.105.008672" TargetMode="External"/><Relationship Id="rId336" Type="http://schemas.openxmlformats.org/officeDocument/2006/relationships/hyperlink" Target="https://doi.org/10.1124/dmd.116.074583" TargetMode="External"/><Relationship Id="rId543" Type="http://schemas.openxmlformats.org/officeDocument/2006/relationships/hyperlink" Target="https://doi.org/10.1021/acs.molpharmaceut.8b00941" TargetMode="External"/><Relationship Id="rId182" Type="http://schemas.openxmlformats.org/officeDocument/2006/relationships/hyperlink" Target="https://doi.org/10.1021/acs.molpharmaceut.6b00085" TargetMode="External"/><Relationship Id="rId403" Type="http://schemas.openxmlformats.org/officeDocument/2006/relationships/hyperlink" Target="https://doi.org/10.1016/s0024-3205(97)01011-4" TargetMode="External"/><Relationship Id="rId750" Type="http://schemas.openxmlformats.org/officeDocument/2006/relationships/hyperlink" Target="https://doi.org/10.1007/s00216-014-7928-z" TargetMode="External"/><Relationship Id="rId848" Type="http://schemas.openxmlformats.org/officeDocument/2006/relationships/hyperlink" Target="https://doi.org/10.3389/fphar.2021.655320" TargetMode="External"/><Relationship Id="rId487" Type="http://schemas.openxmlformats.org/officeDocument/2006/relationships/hyperlink" Target="https://doi.org/10.1124/dmd.111.042275" TargetMode="External"/><Relationship Id="rId610" Type="http://schemas.openxmlformats.org/officeDocument/2006/relationships/hyperlink" Target="https://doi.org/10.1021/acs.molpharmaceut.8b00941" TargetMode="External"/><Relationship Id="rId694" Type="http://schemas.openxmlformats.org/officeDocument/2006/relationships/hyperlink" Target="https://doi.org/10.1016/j.xphs.2021.03.020" TargetMode="External"/><Relationship Id="rId708" Type="http://schemas.openxmlformats.org/officeDocument/2006/relationships/hyperlink" Target="https://doi.org/10.1002/cpt.2097" TargetMode="External"/><Relationship Id="rId915" Type="http://schemas.openxmlformats.org/officeDocument/2006/relationships/hyperlink" Target="https://doi.org/10.1002/cpt.2558" TargetMode="External"/><Relationship Id="rId347" Type="http://schemas.openxmlformats.org/officeDocument/2006/relationships/hyperlink" Target="https://doi.org/10.1007/s11095-014-1525-x" TargetMode="External"/><Relationship Id="rId44" Type="http://schemas.openxmlformats.org/officeDocument/2006/relationships/hyperlink" Target="http://dx.doi.org/10.1124/dmd.111.042259" TargetMode="External"/><Relationship Id="rId554" Type="http://schemas.openxmlformats.org/officeDocument/2006/relationships/hyperlink" Target="https://doi.org/10.1021/acs.molpharmaceut.8b00941" TargetMode="External"/><Relationship Id="rId761" Type="http://schemas.openxmlformats.org/officeDocument/2006/relationships/hyperlink" Target="https://doi.org/10.1002/cpt.2102" TargetMode="External"/><Relationship Id="rId859" Type="http://schemas.openxmlformats.org/officeDocument/2006/relationships/hyperlink" Target="https://doi.org/10.1002/cpt.2558" TargetMode="External"/><Relationship Id="rId193" Type="http://schemas.openxmlformats.org/officeDocument/2006/relationships/hyperlink" Target="https://doi.org/10.1021/acs.molpharmaceut.6b00085" TargetMode="External"/><Relationship Id="rId207" Type="http://schemas.openxmlformats.org/officeDocument/2006/relationships/hyperlink" Target="https://doi.org/10.1021/acs.molpharmaceut.6b00085" TargetMode="External"/><Relationship Id="rId414" Type="http://schemas.openxmlformats.org/officeDocument/2006/relationships/hyperlink" Target="https://doi.org/10.1124/dmd.104.001834" TargetMode="External"/><Relationship Id="rId498" Type="http://schemas.openxmlformats.org/officeDocument/2006/relationships/hyperlink" Target="https://doi.org/10.1124/dmd.111.042275" TargetMode="External"/><Relationship Id="rId621" Type="http://schemas.openxmlformats.org/officeDocument/2006/relationships/hyperlink" Target="https://doi.org/10.1021/acs.molpharmaceut.8b00941" TargetMode="External"/><Relationship Id="rId260" Type="http://schemas.openxmlformats.org/officeDocument/2006/relationships/hyperlink" Target="https://doi.org/10.1046/j.1365-2125.2002.01614.x" TargetMode="External"/><Relationship Id="rId719" Type="http://schemas.openxmlformats.org/officeDocument/2006/relationships/hyperlink" Target="https://doi.org/10.1002/cpt.2097" TargetMode="External"/><Relationship Id="rId926" Type="http://schemas.openxmlformats.org/officeDocument/2006/relationships/hyperlink" Target="https://doi.org/10.1002/jps.22591" TargetMode="External"/><Relationship Id="rId55" Type="http://schemas.openxmlformats.org/officeDocument/2006/relationships/hyperlink" Target="http://dx.doi.org/10.1124/dmd.111.042259" TargetMode="External"/><Relationship Id="rId120" Type="http://schemas.openxmlformats.org/officeDocument/2006/relationships/hyperlink" Target="https://doi.org/10.3390/ijms222312791" TargetMode="External"/><Relationship Id="rId358" Type="http://schemas.openxmlformats.org/officeDocument/2006/relationships/hyperlink" Target="https://doi.org/10.1080/00498254.2020.1775913" TargetMode="External"/><Relationship Id="rId565" Type="http://schemas.openxmlformats.org/officeDocument/2006/relationships/hyperlink" Target="https://doi.org/10.1021/acs.molpharmaceut.8b00941" TargetMode="External"/><Relationship Id="rId772" Type="http://schemas.openxmlformats.org/officeDocument/2006/relationships/hyperlink" Target="https://doi.org/10.1021/acs.molpharmaceut.1c00053" TargetMode="External"/><Relationship Id="rId218" Type="http://schemas.openxmlformats.org/officeDocument/2006/relationships/hyperlink" Target="https://doi.org/10.1021/acs.molpharmaceut.6b00085" TargetMode="External"/><Relationship Id="rId425" Type="http://schemas.openxmlformats.org/officeDocument/2006/relationships/hyperlink" Target="https://doi.org/10.1254/jphs.fp0040603" TargetMode="External"/><Relationship Id="rId632" Type="http://schemas.openxmlformats.org/officeDocument/2006/relationships/hyperlink" Target="https://doi.org/10.1021/acs.molpharmaceut.8b00941" TargetMode="External"/><Relationship Id="rId271" Type="http://schemas.openxmlformats.org/officeDocument/2006/relationships/hyperlink" Target="https://doi.org/10.1007/s43440-021-00290-8" TargetMode="External"/><Relationship Id="rId937" Type="http://schemas.openxmlformats.org/officeDocument/2006/relationships/hyperlink" Target="https://doi.org/10.1002/jps.22591" TargetMode="External"/><Relationship Id="rId66" Type="http://schemas.openxmlformats.org/officeDocument/2006/relationships/hyperlink" Target="http://dx.doi.org/10.1124/dmd.111.042259" TargetMode="External"/><Relationship Id="rId131" Type="http://schemas.openxmlformats.org/officeDocument/2006/relationships/hyperlink" Target="https://doi.org/10.1124/dmd.105.008672" TargetMode="External"/><Relationship Id="rId369" Type="http://schemas.openxmlformats.org/officeDocument/2006/relationships/hyperlink" Target="https://doi.org/10.1038/sj.bjc.6601492" TargetMode="External"/><Relationship Id="rId576" Type="http://schemas.openxmlformats.org/officeDocument/2006/relationships/hyperlink" Target="https://doi.org/10.1021/acs.molpharmaceut.8b00941" TargetMode="External"/><Relationship Id="rId783" Type="http://schemas.openxmlformats.org/officeDocument/2006/relationships/hyperlink" Target="https://doi.org/10.1021/acs.molpharmaceut.1c00053" TargetMode="External"/><Relationship Id="rId229" Type="http://schemas.openxmlformats.org/officeDocument/2006/relationships/hyperlink" Target="https://dx.doi.org/10.1124/mol.62.1.162" TargetMode="External"/><Relationship Id="rId436" Type="http://schemas.openxmlformats.org/officeDocument/2006/relationships/hyperlink" Target="https://doi.org/10.1007/s00216-020-02445-7" TargetMode="External"/><Relationship Id="rId643" Type="http://schemas.openxmlformats.org/officeDocument/2006/relationships/hyperlink" Target="https://doi.org/10.1021/acs.molpharmaceut.8b00941" TargetMode="External"/><Relationship Id="rId850" Type="http://schemas.openxmlformats.org/officeDocument/2006/relationships/hyperlink" Target="https://doi.org/10.3389/fphar.2021.655320" TargetMode="External"/><Relationship Id="rId948" Type="http://schemas.openxmlformats.org/officeDocument/2006/relationships/hyperlink" Target="https://doi.org/10.1097/00008571-200309000-00005" TargetMode="External"/><Relationship Id="rId77" Type="http://schemas.openxmlformats.org/officeDocument/2006/relationships/hyperlink" Target="http://dx.doi.org/10.1124/dmd.111.042259" TargetMode="External"/><Relationship Id="rId282" Type="http://schemas.openxmlformats.org/officeDocument/2006/relationships/hyperlink" Target="https://doi.org/10.1007/s43440-021-00290-8" TargetMode="External"/><Relationship Id="rId503" Type="http://schemas.openxmlformats.org/officeDocument/2006/relationships/hyperlink" Target="https://doi.org/10.1124/dmd.111.042275" TargetMode="External"/><Relationship Id="rId587" Type="http://schemas.openxmlformats.org/officeDocument/2006/relationships/hyperlink" Target="https://doi.org/10.1021/acs.molpharmaceut.8b00941" TargetMode="External"/><Relationship Id="rId710" Type="http://schemas.openxmlformats.org/officeDocument/2006/relationships/hyperlink" Target="https://doi.org/10.1002/cpt.2097" TargetMode="External"/><Relationship Id="rId808" Type="http://schemas.openxmlformats.org/officeDocument/2006/relationships/hyperlink" Target="https://doi.org/10.1124/dmd.117.078626" TargetMode="External"/><Relationship Id="rId8" Type="http://schemas.openxmlformats.org/officeDocument/2006/relationships/hyperlink" Target="http://dx.doi.org/10.1002/cpt.967" TargetMode="External"/><Relationship Id="rId142" Type="http://schemas.openxmlformats.org/officeDocument/2006/relationships/hyperlink" Target="https://doi.org/10.1021/acs.molpharmaceut.7b00772" TargetMode="External"/><Relationship Id="rId447" Type="http://schemas.openxmlformats.org/officeDocument/2006/relationships/hyperlink" Target="https://doi.org/10.1007/s00216-020-02445-7" TargetMode="External"/><Relationship Id="rId794" Type="http://schemas.openxmlformats.org/officeDocument/2006/relationships/hyperlink" Target="https://doi.org/10.1208/s12248-014-9607-6" TargetMode="External"/><Relationship Id="rId654" Type="http://schemas.openxmlformats.org/officeDocument/2006/relationships/hyperlink" Target="https://doi.org/10.1021/acs.molpharmaceut.8b00941" TargetMode="External"/><Relationship Id="rId861" Type="http://schemas.openxmlformats.org/officeDocument/2006/relationships/hyperlink" Target="https://doi.org/10.1002/cpt.2558" TargetMode="External"/><Relationship Id="rId293" Type="http://schemas.openxmlformats.org/officeDocument/2006/relationships/hyperlink" Target="https://doi.org/10.1002/jbt.20179" TargetMode="External"/><Relationship Id="rId307" Type="http://schemas.openxmlformats.org/officeDocument/2006/relationships/hyperlink" Target="https://doi.org/10.1021/acs.chemrestox.8b00413" TargetMode="External"/><Relationship Id="rId514" Type="http://schemas.openxmlformats.org/officeDocument/2006/relationships/hyperlink" Target="https://doi.org/10.1021/acs.molpharmaceut.8b00941" TargetMode="External"/><Relationship Id="rId721" Type="http://schemas.openxmlformats.org/officeDocument/2006/relationships/hyperlink" Target="https://doi.org/10.1002/cpt.2097" TargetMode="External"/><Relationship Id="rId88" Type="http://schemas.openxmlformats.org/officeDocument/2006/relationships/hyperlink" Target="http://dx.doi.org/10.1016/s0006-2952(98)00268-8" TargetMode="External"/><Relationship Id="rId153" Type="http://schemas.openxmlformats.org/officeDocument/2006/relationships/hyperlink" Target="https://doi.org/10.1021/acs.molpharmaceut.7b00772" TargetMode="External"/><Relationship Id="rId360" Type="http://schemas.openxmlformats.org/officeDocument/2006/relationships/hyperlink" Target="https://doi.org/10.1080/00498254.2020.1775913" TargetMode="External"/><Relationship Id="rId598" Type="http://schemas.openxmlformats.org/officeDocument/2006/relationships/hyperlink" Target="https://doi.org/10.1021/acs.molpharmaceut.8b00941" TargetMode="External"/><Relationship Id="rId819" Type="http://schemas.openxmlformats.org/officeDocument/2006/relationships/hyperlink" Target="https://doi.org/10.1016/j.ab.2015.03.001" TargetMode="External"/><Relationship Id="rId220" Type="http://schemas.openxmlformats.org/officeDocument/2006/relationships/hyperlink" Target="https://doi.org/10.1021/ac201704a" TargetMode="External"/><Relationship Id="rId458" Type="http://schemas.openxmlformats.org/officeDocument/2006/relationships/hyperlink" Target="https://doi.org/10.1016/j.jpba.2019.05.006" TargetMode="External"/><Relationship Id="rId665" Type="http://schemas.openxmlformats.org/officeDocument/2006/relationships/hyperlink" Target="https://doi.org/10.1021/acs.molpharmaceut.8b00941" TargetMode="External"/><Relationship Id="rId872" Type="http://schemas.openxmlformats.org/officeDocument/2006/relationships/hyperlink" Target="https://doi.org/10.1002/cpt.2558" TargetMode="External"/><Relationship Id="rId15" Type="http://schemas.openxmlformats.org/officeDocument/2006/relationships/hyperlink" Target="http://dx.doi.org/10.1002/cpt.967" TargetMode="External"/><Relationship Id="rId318" Type="http://schemas.openxmlformats.org/officeDocument/2006/relationships/hyperlink" Target="https://doi.org/10.1021/acs.chemrestox.8b00413" TargetMode="External"/><Relationship Id="rId525" Type="http://schemas.openxmlformats.org/officeDocument/2006/relationships/hyperlink" Target="https://doi.org/10.1021/acs.molpharmaceut.8b00941" TargetMode="External"/><Relationship Id="rId732" Type="http://schemas.openxmlformats.org/officeDocument/2006/relationships/hyperlink" Target="https://doi.org/10.1002/cpt.2097" TargetMode="External"/><Relationship Id="rId99" Type="http://schemas.openxmlformats.org/officeDocument/2006/relationships/hyperlink" Target="https://pubmed.ncbi.nlm.nih.gov/8035341/" TargetMode="External"/><Relationship Id="rId164" Type="http://schemas.openxmlformats.org/officeDocument/2006/relationships/hyperlink" Target="https://doi.org/10.1021/acs.molpharmaceut.7b00772" TargetMode="External"/><Relationship Id="rId371" Type="http://schemas.openxmlformats.org/officeDocument/2006/relationships/hyperlink" Target="https://doi.org/10.1006/bbrc.2000.2902" TargetMode="External"/><Relationship Id="rId469" Type="http://schemas.openxmlformats.org/officeDocument/2006/relationships/hyperlink" Target="https://doi.org/10.1124/dmd.111.042275" TargetMode="External"/><Relationship Id="rId676" Type="http://schemas.openxmlformats.org/officeDocument/2006/relationships/hyperlink" Target="https://doi.org/10.1124/dmd.116.074732" TargetMode="External"/><Relationship Id="rId883" Type="http://schemas.openxmlformats.org/officeDocument/2006/relationships/hyperlink" Target="https://doi.org/10.1002/cpt.2558" TargetMode="External"/><Relationship Id="rId26" Type="http://schemas.openxmlformats.org/officeDocument/2006/relationships/hyperlink" Target="http://dx.doi.org/10.1016/j.jpba.2014.08.016" TargetMode="External"/><Relationship Id="rId231" Type="http://schemas.openxmlformats.org/officeDocument/2006/relationships/hyperlink" Target="https://dx.doi.org/10.1053/jhep.2003.50393" TargetMode="External"/><Relationship Id="rId329" Type="http://schemas.openxmlformats.org/officeDocument/2006/relationships/hyperlink" Target="https://doi.org/10.1038/pr.2017.226" TargetMode="External"/><Relationship Id="rId536" Type="http://schemas.openxmlformats.org/officeDocument/2006/relationships/hyperlink" Target="https://doi.org/10.1021/acs.molpharmaceut.8b00941" TargetMode="External"/><Relationship Id="rId175" Type="http://schemas.openxmlformats.org/officeDocument/2006/relationships/hyperlink" Target="https://doi.org/10.1021/acs.molpharmaceut.6b00085" TargetMode="External"/><Relationship Id="rId743" Type="http://schemas.openxmlformats.org/officeDocument/2006/relationships/hyperlink" Target="https://doi.org/10.1016/j.xphs.2020.09.013" TargetMode="External"/><Relationship Id="rId950" Type="http://schemas.openxmlformats.org/officeDocument/2006/relationships/hyperlink" Target="https://doi.org/10.1038/srep08759" TargetMode="External"/><Relationship Id="rId382" Type="http://schemas.openxmlformats.org/officeDocument/2006/relationships/hyperlink" Target="https://doi.org/10.1124/jpet.106.118471" TargetMode="External"/><Relationship Id="rId603" Type="http://schemas.openxmlformats.org/officeDocument/2006/relationships/hyperlink" Target="https://doi.org/10.1021/acs.molpharmaceut.8b00941" TargetMode="External"/><Relationship Id="rId687" Type="http://schemas.openxmlformats.org/officeDocument/2006/relationships/hyperlink" Target="https://doi.org/10.1016/j.xphs.2021.03.020" TargetMode="External"/><Relationship Id="rId810" Type="http://schemas.openxmlformats.org/officeDocument/2006/relationships/hyperlink" Target="https://doi.org/10.1124/dmd.117.078626" TargetMode="External"/><Relationship Id="rId908" Type="http://schemas.openxmlformats.org/officeDocument/2006/relationships/hyperlink" Target="https://doi.org/10.1002/cpt.2558" TargetMode="External"/><Relationship Id="rId242" Type="http://schemas.openxmlformats.org/officeDocument/2006/relationships/hyperlink" Target="https://dx.doi.org/10.1006/rtph.2000.1424" TargetMode="External"/><Relationship Id="rId894" Type="http://schemas.openxmlformats.org/officeDocument/2006/relationships/hyperlink" Target="https://doi.org/10.1002/cpt.2558" TargetMode="External"/><Relationship Id="rId37" Type="http://schemas.openxmlformats.org/officeDocument/2006/relationships/hyperlink" Target="http://dx.doi.org/10.1124/dmd.114.058040" TargetMode="External"/><Relationship Id="rId102" Type="http://schemas.openxmlformats.org/officeDocument/2006/relationships/hyperlink" Target="http://dx.doi.org/10.1002/pmic.200800144" TargetMode="External"/><Relationship Id="rId547" Type="http://schemas.openxmlformats.org/officeDocument/2006/relationships/hyperlink" Target="https://doi.org/10.1021/acs.molpharmaceut.8b00941" TargetMode="External"/><Relationship Id="rId754" Type="http://schemas.openxmlformats.org/officeDocument/2006/relationships/hyperlink" Target="https://doi.org/10.1002/cpt.2102" TargetMode="External"/><Relationship Id="rId90" Type="http://schemas.openxmlformats.org/officeDocument/2006/relationships/hyperlink" Target="http://dx.doi.org/10.1016/s0006-2952(98)00268-8" TargetMode="External"/><Relationship Id="rId186" Type="http://schemas.openxmlformats.org/officeDocument/2006/relationships/hyperlink" Target="https://doi.org/10.1021/acs.molpharmaceut.6b00085" TargetMode="External"/><Relationship Id="rId393" Type="http://schemas.openxmlformats.org/officeDocument/2006/relationships/hyperlink" Target="https://doi.org/10.1007/s43440-021-00337-w" TargetMode="External"/><Relationship Id="rId407" Type="http://schemas.openxmlformats.org/officeDocument/2006/relationships/hyperlink" Target="https://doi.org/10.1016/s0024-3205(97)01011-4" TargetMode="External"/><Relationship Id="rId614" Type="http://schemas.openxmlformats.org/officeDocument/2006/relationships/hyperlink" Target="https://doi.org/10.1021/acs.molpharmaceut.8b00941" TargetMode="External"/><Relationship Id="rId821" Type="http://schemas.openxmlformats.org/officeDocument/2006/relationships/hyperlink" Target="https://doi.org/10.1016/j.ab.2015.03.001" TargetMode="External"/><Relationship Id="rId253" Type="http://schemas.openxmlformats.org/officeDocument/2006/relationships/hyperlink" Target="https://doi.org/10.1067/mcp.2002.121370" TargetMode="External"/><Relationship Id="rId460" Type="http://schemas.openxmlformats.org/officeDocument/2006/relationships/hyperlink" Target="https://doi.org/10.1016/j.jpba.2019.05.006" TargetMode="External"/><Relationship Id="rId698" Type="http://schemas.openxmlformats.org/officeDocument/2006/relationships/hyperlink" Target="https://doi.org/10.1016/j.xphs.2021.03.020" TargetMode="External"/><Relationship Id="rId919" Type="http://schemas.openxmlformats.org/officeDocument/2006/relationships/hyperlink" Target="https://doi.org/10.1002/cpt.2558" TargetMode="External"/><Relationship Id="rId48" Type="http://schemas.openxmlformats.org/officeDocument/2006/relationships/hyperlink" Target="http://dx.doi.org/10.1124/dmd.111.042259" TargetMode="External"/><Relationship Id="rId113" Type="http://schemas.openxmlformats.org/officeDocument/2006/relationships/hyperlink" Target="https://doi.org/10.1124/dmd.119.089656" TargetMode="External"/><Relationship Id="rId320" Type="http://schemas.openxmlformats.org/officeDocument/2006/relationships/hyperlink" Target="https://doi.org/10.1021/acs.chemrestox.8b00413" TargetMode="External"/><Relationship Id="rId558" Type="http://schemas.openxmlformats.org/officeDocument/2006/relationships/hyperlink" Target="https://doi.org/10.1021/acs.molpharmaceut.8b00941" TargetMode="External"/><Relationship Id="rId765" Type="http://schemas.openxmlformats.org/officeDocument/2006/relationships/hyperlink" Target="https://doi.org/10.1002/cpt.2102" TargetMode="External"/><Relationship Id="rId197" Type="http://schemas.openxmlformats.org/officeDocument/2006/relationships/hyperlink" Target="https://doi.org/10.1021/acs.molpharmaceut.6b00085" TargetMode="External"/><Relationship Id="rId418" Type="http://schemas.openxmlformats.org/officeDocument/2006/relationships/hyperlink" Target="https://doi.org/10.1016/s0273-2300(03)00012-6" TargetMode="External"/><Relationship Id="rId625" Type="http://schemas.openxmlformats.org/officeDocument/2006/relationships/hyperlink" Target="https://doi.org/10.1021/acs.molpharmaceut.8b00941" TargetMode="External"/><Relationship Id="rId832" Type="http://schemas.openxmlformats.org/officeDocument/2006/relationships/hyperlink" Target="https://doi.org/10.1016/j.xphs.2017.07.016" TargetMode="External"/><Relationship Id="rId264" Type="http://schemas.openxmlformats.org/officeDocument/2006/relationships/hyperlink" Target="https://doi.org/10.1007/s43440-021-00290-8" TargetMode="External"/><Relationship Id="rId471" Type="http://schemas.openxmlformats.org/officeDocument/2006/relationships/hyperlink" Target="https://doi.org/10.1124/dmd.111.042275" TargetMode="External"/><Relationship Id="rId59" Type="http://schemas.openxmlformats.org/officeDocument/2006/relationships/hyperlink" Target="http://dx.doi.org/10.1124/dmd.111.042259" TargetMode="External"/><Relationship Id="rId124" Type="http://schemas.openxmlformats.org/officeDocument/2006/relationships/hyperlink" Target="https://doi.org/10.1124/dmd.105.008672" TargetMode="External"/><Relationship Id="rId569" Type="http://schemas.openxmlformats.org/officeDocument/2006/relationships/hyperlink" Target="https://doi.org/10.1021/acs.molpharmaceut.8b00941" TargetMode="External"/><Relationship Id="rId776" Type="http://schemas.openxmlformats.org/officeDocument/2006/relationships/hyperlink" Target="https://doi.org/10.1021/acs.molpharmaceut.1c00053" TargetMode="External"/><Relationship Id="rId331" Type="http://schemas.openxmlformats.org/officeDocument/2006/relationships/hyperlink" Target="https://doi.org/10.1111/j.1742-7843.2006.00023.x" TargetMode="External"/><Relationship Id="rId429" Type="http://schemas.openxmlformats.org/officeDocument/2006/relationships/hyperlink" Target="https://doi.org/10.1124/jpet.103.059311" TargetMode="External"/><Relationship Id="rId636" Type="http://schemas.openxmlformats.org/officeDocument/2006/relationships/hyperlink" Target="https://doi.org/10.1021/acs.molpharmaceut.8b00941" TargetMode="External"/><Relationship Id="rId843" Type="http://schemas.openxmlformats.org/officeDocument/2006/relationships/hyperlink" Target="https://doi.org/10.1124/dmd.120.090738" TargetMode="External"/><Relationship Id="rId275" Type="http://schemas.openxmlformats.org/officeDocument/2006/relationships/hyperlink" Target="https://doi.org/10.1007/s43440-021-00290-8" TargetMode="External"/><Relationship Id="rId482" Type="http://schemas.openxmlformats.org/officeDocument/2006/relationships/hyperlink" Target="https://doi.org/10.1124/dmd.111.042275" TargetMode="External"/><Relationship Id="rId703" Type="http://schemas.openxmlformats.org/officeDocument/2006/relationships/hyperlink" Target="https://doi.org/10.1016/j.xphs.2021.03.020" TargetMode="External"/><Relationship Id="rId910" Type="http://schemas.openxmlformats.org/officeDocument/2006/relationships/hyperlink" Target="https://doi.org/10.1002/cpt.2558" TargetMode="External"/><Relationship Id="rId135" Type="http://schemas.openxmlformats.org/officeDocument/2006/relationships/hyperlink" Target="https://doi.org/10.1016/j.clpt.2003.10.008" TargetMode="External"/><Relationship Id="rId342" Type="http://schemas.openxmlformats.org/officeDocument/2006/relationships/hyperlink" Target="https://doi.org/10.1007/s11095-014-1525-x" TargetMode="External"/><Relationship Id="rId787" Type="http://schemas.openxmlformats.org/officeDocument/2006/relationships/hyperlink" Target="https://doi.org/10.1021/acs.molpharmaceut.1c0005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8F9F-9DEE-498F-BBE5-0FB5D926B412}">
  <dimension ref="A1:G1272"/>
  <sheetViews>
    <sheetView tabSelected="1" zoomScale="90" zoomScaleNormal="90" workbookViewId="0">
      <pane ySplit="2" topLeftCell="A3" activePane="bottomLeft" state="frozen"/>
      <selection pane="bottomLeft" activeCell="J9" sqref="J9"/>
    </sheetView>
  </sheetViews>
  <sheetFormatPr baseColWidth="10" defaultColWidth="8.88671875" defaultRowHeight="14.4" x14ac:dyDescent="0.3"/>
  <cols>
    <col min="1" max="1" width="8.33203125" customWidth="1"/>
    <col min="2" max="2" width="10.5546875" customWidth="1"/>
    <col min="3" max="3" width="11.5546875" style="52" customWidth="1"/>
    <col min="4" max="4" width="7.33203125" style="52" bestFit="1" customWidth="1"/>
    <col min="5" max="5" width="36.88671875" style="52" customWidth="1"/>
    <col min="6" max="6" width="10.109375" style="52" customWidth="1"/>
    <col min="7" max="7" width="17" customWidth="1"/>
  </cols>
  <sheetData>
    <row r="1" spans="1:7" s="33" customFormat="1" x14ac:dyDescent="0.3">
      <c r="A1" s="149"/>
      <c r="B1" s="150" t="s">
        <v>0</v>
      </c>
      <c r="C1" s="150"/>
      <c r="D1" s="150"/>
      <c r="E1" s="150"/>
      <c r="F1" s="150"/>
      <c r="G1" s="40"/>
    </row>
    <row r="2" spans="1:7" x14ac:dyDescent="0.3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9" t="s">
        <v>6</v>
      </c>
      <c r="G2" s="8" t="s">
        <v>7</v>
      </c>
    </row>
    <row r="3" spans="1:7" x14ac:dyDescent="0.3">
      <c r="A3">
        <v>1</v>
      </c>
      <c r="B3">
        <v>1</v>
      </c>
      <c r="C3" s="16" t="s">
        <v>8</v>
      </c>
      <c r="D3" s="52">
        <v>2014</v>
      </c>
      <c r="E3" s="76" t="s">
        <v>9</v>
      </c>
      <c r="F3" s="16" t="s">
        <v>10</v>
      </c>
      <c r="G3" t="b">
        <f>IF(ISERROR(VLOOKUP(StudiesGeneral!B3,StudiesDetails!A:A,1,FALSE)),FALSE,TRUE)</f>
        <v>1</v>
      </c>
    </row>
    <row r="4" spans="1:7" x14ac:dyDescent="0.3">
      <c r="A4">
        <v>1</v>
      </c>
      <c r="B4">
        <v>2</v>
      </c>
      <c r="C4" s="16" t="s">
        <v>8</v>
      </c>
      <c r="D4" s="52">
        <v>2014</v>
      </c>
      <c r="E4" s="76" t="s">
        <v>9</v>
      </c>
      <c r="F4" s="16" t="s">
        <v>11</v>
      </c>
      <c r="G4" t="b">
        <f>IF(ISERROR(VLOOKUP(StudiesGeneral!B4,StudiesDetails!A:A,1,FALSE)),FALSE,TRUE)</f>
        <v>1</v>
      </c>
    </row>
    <row r="5" spans="1:7" x14ac:dyDescent="0.3">
      <c r="A5">
        <v>1</v>
      </c>
      <c r="B5">
        <v>3</v>
      </c>
      <c r="C5" s="16" t="s">
        <v>8</v>
      </c>
      <c r="D5" s="52">
        <v>2014</v>
      </c>
      <c r="E5" s="76" t="s">
        <v>9</v>
      </c>
      <c r="F5" s="16" t="s">
        <v>12</v>
      </c>
      <c r="G5" t="b">
        <f>IF(ISERROR(VLOOKUP(StudiesGeneral!B5,StudiesDetails!A:A,1,FALSE)),FALSE,TRUE)</f>
        <v>1</v>
      </c>
    </row>
    <row r="6" spans="1:7" x14ac:dyDescent="0.3">
      <c r="A6">
        <v>1</v>
      </c>
      <c r="B6">
        <v>4</v>
      </c>
      <c r="C6" s="16" t="s">
        <v>8</v>
      </c>
      <c r="D6" s="52">
        <v>2014</v>
      </c>
      <c r="E6" s="76" t="s">
        <v>9</v>
      </c>
      <c r="F6" s="16" t="s">
        <v>13</v>
      </c>
      <c r="G6" t="b">
        <f>IF(ISERROR(VLOOKUP(StudiesGeneral!B6,StudiesDetails!A:A,1,FALSE)),FALSE,TRUE)</f>
        <v>1</v>
      </c>
    </row>
    <row r="7" spans="1:7" x14ac:dyDescent="0.3">
      <c r="A7">
        <v>1</v>
      </c>
      <c r="B7">
        <v>5</v>
      </c>
      <c r="C7" s="16" t="s">
        <v>8</v>
      </c>
      <c r="D7" s="52">
        <v>2014</v>
      </c>
      <c r="E7" s="76" t="s">
        <v>9</v>
      </c>
      <c r="F7" s="16" t="s">
        <v>14</v>
      </c>
      <c r="G7" t="b">
        <f>IF(ISERROR(VLOOKUP(StudiesGeneral!B7,StudiesDetails!A:A,1,FALSE)),FALSE,TRUE)</f>
        <v>1</v>
      </c>
    </row>
    <row r="8" spans="1:7" x14ac:dyDescent="0.3">
      <c r="A8">
        <v>1</v>
      </c>
      <c r="B8">
        <v>6</v>
      </c>
      <c r="C8" s="16" t="s">
        <v>8</v>
      </c>
      <c r="D8" s="52">
        <v>2014</v>
      </c>
      <c r="E8" s="76" t="s">
        <v>9</v>
      </c>
      <c r="F8" s="16" t="s">
        <v>15</v>
      </c>
      <c r="G8" t="b">
        <f>IF(ISERROR(VLOOKUP(StudiesGeneral!B8,StudiesDetails!A:A,1,FALSE)),FALSE,TRUE)</f>
        <v>1</v>
      </c>
    </row>
    <row r="9" spans="1:7" x14ac:dyDescent="0.3">
      <c r="A9">
        <v>1</v>
      </c>
      <c r="B9">
        <v>7</v>
      </c>
      <c r="C9" s="16" t="s">
        <v>8</v>
      </c>
      <c r="D9" s="52">
        <v>2014</v>
      </c>
      <c r="E9" s="76" t="s">
        <v>9</v>
      </c>
      <c r="F9" s="16" t="s">
        <v>16</v>
      </c>
      <c r="G9" t="b">
        <f>IF(ISERROR(VLOOKUP(StudiesGeneral!B9,StudiesDetails!A:A,1,FALSE)),FALSE,TRUE)</f>
        <v>1</v>
      </c>
    </row>
    <row r="10" spans="1:7" x14ac:dyDescent="0.3">
      <c r="A10">
        <v>1</v>
      </c>
      <c r="B10">
        <v>8</v>
      </c>
      <c r="C10" s="16" t="s">
        <v>8</v>
      </c>
      <c r="D10" s="52">
        <v>2014</v>
      </c>
      <c r="E10" s="76" t="s">
        <v>9</v>
      </c>
      <c r="F10" s="16" t="s">
        <v>17</v>
      </c>
      <c r="G10" t="b">
        <f>IF(ISERROR(VLOOKUP(StudiesGeneral!B10,StudiesDetails!A:A,1,FALSE)),FALSE,TRUE)</f>
        <v>1</v>
      </c>
    </row>
    <row r="11" spans="1:7" x14ac:dyDescent="0.3">
      <c r="A11">
        <v>1</v>
      </c>
      <c r="B11">
        <v>9</v>
      </c>
      <c r="C11" s="16" t="s">
        <v>8</v>
      </c>
      <c r="D11" s="52">
        <v>2014</v>
      </c>
      <c r="E11" s="76" t="s">
        <v>9</v>
      </c>
      <c r="F11" s="16" t="s">
        <v>18</v>
      </c>
      <c r="G11" t="b">
        <f>IF(ISERROR(VLOOKUP(StudiesGeneral!B11,StudiesDetails!A:A,1,FALSE)),FALSE,TRUE)</f>
        <v>1</v>
      </c>
    </row>
    <row r="12" spans="1:7" x14ac:dyDescent="0.3">
      <c r="A12">
        <v>1</v>
      </c>
      <c r="B12">
        <v>10</v>
      </c>
      <c r="C12" s="16" t="s">
        <v>8</v>
      </c>
      <c r="D12" s="52">
        <v>2014</v>
      </c>
      <c r="E12" s="76" t="s">
        <v>9</v>
      </c>
      <c r="F12" s="16" t="s">
        <v>19</v>
      </c>
      <c r="G12" t="b">
        <f>IF(ISERROR(VLOOKUP(StudiesGeneral!B12,StudiesDetails!A:A,1,FALSE)),FALSE,TRUE)</f>
        <v>1</v>
      </c>
    </row>
    <row r="13" spans="1:7" x14ac:dyDescent="0.3">
      <c r="A13">
        <v>1</v>
      </c>
      <c r="B13">
        <v>11</v>
      </c>
      <c r="C13" s="16" t="s">
        <v>8</v>
      </c>
      <c r="D13" s="52">
        <v>2014</v>
      </c>
      <c r="E13" s="76" t="s">
        <v>9</v>
      </c>
      <c r="F13" s="16" t="s">
        <v>20</v>
      </c>
      <c r="G13" t="b">
        <f>IF(ISERROR(VLOOKUP(StudiesGeneral!B13,StudiesDetails!A:A,1,FALSE)),FALSE,TRUE)</f>
        <v>1</v>
      </c>
    </row>
    <row r="14" spans="1:7" x14ac:dyDescent="0.3">
      <c r="A14">
        <v>1</v>
      </c>
      <c r="B14">
        <v>12</v>
      </c>
      <c r="C14" s="16" t="s">
        <v>8</v>
      </c>
      <c r="D14" s="52">
        <v>2014</v>
      </c>
      <c r="E14" s="76" t="s">
        <v>9</v>
      </c>
      <c r="F14" s="16" t="s">
        <v>21</v>
      </c>
      <c r="G14" t="b">
        <f>IF(ISERROR(VLOOKUP(StudiesGeneral!B14,StudiesDetails!A:A,1,FALSE)),FALSE,TRUE)</f>
        <v>1</v>
      </c>
    </row>
    <row r="15" spans="1:7" x14ac:dyDescent="0.3">
      <c r="A15">
        <v>1</v>
      </c>
      <c r="B15">
        <v>13</v>
      </c>
      <c r="C15" s="16" t="s">
        <v>8</v>
      </c>
      <c r="D15" s="52">
        <v>2014</v>
      </c>
      <c r="E15" s="76" t="s">
        <v>9</v>
      </c>
      <c r="F15" s="16" t="s">
        <v>22</v>
      </c>
      <c r="G15" t="b">
        <f>IF(ISERROR(VLOOKUP(StudiesGeneral!B15,StudiesDetails!A:A,1,FALSE)),FALSE,TRUE)</f>
        <v>1</v>
      </c>
    </row>
    <row r="16" spans="1:7" x14ac:dyDescent="0.3">
      <c r="A16">
        <v>1</v>
      </c>
      <c r="B16">
        <v>14</v>
      </c>
      <c r="C16" s="16" t="s">
        <v>8</v>
      </c>
      <c r="D16" s="52">
        <v>2014</v>
      </c>
      <c r="E16" s="76" t="s">
        <v>9</v>
      </c>
      <c r="F16" s="16" t="s">
        <v>23</v>
      </c>
      <c r="G16" t="b">
        <f>IF(ISERROR(VLOOKUP(StudiesGeneral!B16,StudiesDetails!A:A,1,FALSE)),FALSE,TRUE)</f>
        <v>0</v>
      </c>
    </row>
    <row r="17" spans="1:7" x14ac:dyDescent="0.3">
      <c r="A17">
        <v>1</v>
      </c>
      <c r="B17">
        <v>15</v>
      </c>
      <c r="C17" s="16" t="s">
        <v>8</v>
      </c>
      <c r="D17" s="52">
        <v>2014</v>
      </c>
      <c r="E17" s="76" t="s">
        <v>9</v>
      </c>
      <c r="F17" s="16" t="s">
        <v>24</v>
      </c>
      <c r="G17" t="b">
        <f>IF(ISERROR(VLOOKUP(StudiesGeneral!B17,StudiesDetails!A:A,1,FALSE)),FALSE,TRUE)</f>
        <v>0</v>
      </c>
    </row>
    <row r="18" spans="1:7" x14ac:dyDescent="0.3">
      <c r="A18">
        <v>1</v>
      </c>
      <c r="B18">
        <v>16</v>
      </c>
      <c r="C18" s="16" t="s">
        <v>8</v>
      </c>
      <c r="D18" s="52">
        <v>2014</v>
      </c>
      <c r="E18" s="76" t="s">
        <v>9</v>
      </c>
      <c r="F18" s="16" t="s">
        <v>25</v>
      </c>
      <c r="G18" t="b">
        <f>IF(ISERROR(VLOOKUP(StudiesGeneral!B18,StudiesDetails!A:A,1,FALSE)),FALSE,TRUE)</f>
        <v>0</v>
      </c>
    </row>
    <row r="19" spans="1:7" x14ac:dyDescent="0.3">
      <c r="A19">
        <v>1</v>
      </c>
      <c r="B19">
        <v>17</v>
      </c>
      <c r="C19" s="16" t="s">
        <v>8</v>
      </c>
      <c r="D19" s="52">
        <v>2014</v>
      </c>
      <c r="E19" s="76" t="s">
        <v>9</v>
      </c>
      <c r="F19" s="16" t="s">
        <v>26</v>
      </c>
      <c r="G19" t="b">
        <f>IF(ISERROR(VLOOKUP(StudiesGeneral!B19,StudiesDetails!A:A,1,FALSE)),FALSE,TRUE)</f>
        <v>0</v>
      </c>
    </row>
    <row r="20" spans="1:7" x14ac:dyDescent="0.3">
      <c r="A20">
        <v>1</v>
      </c>
      <c r="B20">
        <v>18</v>
      </c>
      <c r="C20" s="16" t="s">
        <v>8</v>
      </c>
      <c r="D20" s="52">
        <v>2014</v>
      </c>
      <c r="E20" s="76" t="s">
        <v>9</v>
      </c>
      <c r="F20" s="16" t="s">
        <v>27</v>
      </c>
      <c r="G20" t="b">
        <f>IF(ISERROR(VLOOKUP(StudiesGeneral!B20,StudiesDetails!A:A,1,FALSE)),FALSE,TRUE)</f>
        <v>0</v>
      </c>
    </row>
    <row r="21" spans="1:7" x14ac:dyDescent="0.3">
      <c r="A21">
        <v>1</v>
      </c>
      <c r="B21">
        <v>19</v>
      </c>
      <c r="C21" s="16" t="s">
        <v>8</v>
      </c>
      <c r="D21" s="52">
        <v>2014</v>
      </c>
      <c r="E21" s="76" t="s">
        <v>9</v>
      </c>
      <c r="F21" s="16" t="s">
        <v>28</v>
      </c>
      <c r="G21" t="b">
        <f>IF(ISERROR(VLOOKUP(StudiesGeneral!B21,StudiesDetails!A:A,1,FALSE)),FALSE,TRUE)</f>
        <v>0</v>
      </c>
    </row>
    <row r="22" spans="1:7" x14ac:dyDescent="0.3">
      <c r="A22">
        <v>1</v>
      </c>
      <c r="B22">
        <v>20</v>
      </c>
      <c r="C22" s="16" t="s">
        <v>8</v>
      </c>
      <c r="D22" s="52">
        <v>2014</v>
      </c>
      <c r="E22" s="76" t="s">
        <v>9</v>
      </c>
      <c r="F22" s="16" t="s">
        <v>29</v>
      </c>
      <c r="G22" t="b">
        <f>IF(ISERROR(VLOOKUP(StudiesGeneral!B22,StudiesDetails!A:A,1,FALSE)),FALSE,TRUE)</f>
        <v>0</v>
      </c>
    </row>
    <row r="23" spans="1:7" x14ac:dyDescent="0.3">
      <c r="A23">
        <v>1</v>
      </c>
      <c r="B23">
        <v>21</v>
      </c>
      <c r="C23" s="16" t="s">
        <v>8</v>
      </c>
      <c r="D23" s="52">
        <v>2014</v>
      </c>
      <c r="E23" s="76" t="s">
        <v>9</v>
      </c>
      <c r="F23" s="16" t="s">
        <v>30</v>
      </c>
      <c r="G23" t="b">
        <f>IF(ISERROR(VLOOKUP(StudiesGeneral!B23,StudiesDetails!A:A,1,FALSE)),FALSE,TRUE)</f>
        <v>0</v>
      </c>
    </row>
    <row r="24" spans="1:7" x14ac:dyDescent="0.3">
      <c r="A24">
        <v>2</v>
      </c>
      <c r="B24">
        <v>22</v>
      </c>
      <c r="C24" s="16" t="s">
        <v>31</v>
      </c>
      <c r="D24" s="52">
        <v>2018</v>
      </c>
      <c r="E24" s="76" t="s">
        <v>32</v>
      </c>
      <c r="F24" s="16" t="s">
        <v>10</v>
      </c>
      <c r="G24" t="b">
        <f>IF(ISERROR(VLOOKUP(StudiesGeneral!B24,StudiesDetails!A:A,1,FALSE)),FALSE,TRUE)</f>
        <v>1</v>
      </c>
    </row>
    <row r="25" spans="1:7" x14ac:dyDescent="0.3">
      <c r="A25">
        <v>2</v>
      </c>
      <c r="B25">
        <v>23</v>
      </c>
      <c r="C25" s="16" t="s">
        <v>31</v>
      </c>
      <c r="D25" s="52">
        <v>2018</v>
      </c>
      <c r="E25" s="76" t="s">
        <v>32</v>
      </c>
      <c r="F25" s="16" t="s">
        <v>12</v>
      </c>
      <c r="G25" t="b">
        <f>IF(ISERROR(VLOOKUP(StudiesGeneral!B25,StudiesDetails!A:A,1,FALSE)),FALSE,TRUE)</f>
        <v>1</v>
      </c>
    </row>
    <row r="26" spans="1:7" x14ac:dyDescent="0.3">
      <c r="A26">
        <v>2</v>
      </c>
      <c r="B26">
        <v>24</v>
      </c>
      <c r="C26" s="16" t="s">
        <v>31</v>
      </c>
      <c r="D26" s="52">
        <v>2018</v>
      </c>
      <c r="E26" s="76" t="s">
        <v>32</v>
      </c>
      <c r="F26" s="16" t="s">
        <v>13</v>
      </c>
      <c r="G26" t="b">
        <f>IF(ISERROR(VLOOKUP(StudiesGeneral!B26,StudiesDetails!A:A,1,FALSE)),FALSE,TRUE)</f>
        <v>1</v>
      </c>
    </row>
    <row r="27" spans="1:7" x14ac:dyDescent="0.3">
      <c r="A27">
        <v>2</v>
      </c>
      <c r="B27">
        <v>25</v>
      </c>
      <c r="C27" s="16" t="s">
        <v>31</v>
      </c>
      <c r="D27" s="52">
        <v>2018</v>
      </c>
      <c r="E27" s="76" t="s">
        <v>32</v>
      </c>
      <c r="F27" s="16" t="s">
        <v>14</v>
      </c>
      <c r="G27" t="b">
        <f>IF(ISERROR(VLOOKUP(StudiesGeneral!B27,StudiesDetails!A:A,1,FALSE)),FALSE,TRUE)</f>
        <v>1</v>
      </c>
    </row>
    <row r="28" spans="1:7" x14ac:dyDescent="0.3">
      <c r="A28">
        <v>2</v>
      </c>
      <c r="B28">
        <v>26</v>
      </c>
      <c r="C28" s="16" t="s">
        <v>31</v>
      </c>
      <c r="D28" s="52">
        <v>2018</v>
      </c>
      <c r="E28" s="76" t="s">
        <v>32</v>
      </c>
      <c r="F28" s="16" t="s">
        <v>33</v>
      </c>
      <c r="G28" t="b">
        <f>IF(ISERROR(VLOOKUP(StudiesGeneral!B28,StudiesDetails!A:A,1,FALSE)),FALSE,TRUE)</f>
        <v>1</v>
      </c>
    </row>
    <row r="29" spans="1:7" x14ac:dyDescent="0.3">
      <c r="A29">
        <v>2</v>
      </c>
      <c r="B29">
        <v>27</v>
      </c>
      <c r="C29" s="16" t="s">
        <v>31</v>
      </c>
      <c r="D29" s="52">
        <v>2018</v>
      </c>
      <c r="E29" s="76" t="s">
        <v>32</v>
      </c>
      <c r="F29" s="16" t="s">
        <v>16</v>
      </c>
      <c r="G29" t="b">
        <f>IF(ISERROR(VLOOKUP(StudiesGeneral!B29,StudiesDetails!A:A,1,FALSE)),FALSE,TRUE)</f>
        <v>1</v>
      </c>
    </row>
    <row r="30" spans="1:7" x14ac:dyDescent="0.3">
      <c r="A30">
        <v>2</v>
      </c>
      <c r="B30">
        <v>28</v>
      </c>
      <c r="C30" s="16" t="s">
        <v>31</v>
      </c>
      <c r="D30" s="52">
        <v>2018</v>
      </c>
      <c r="E30" s="76" t="s">
        <v>32</v>
      </c>
      <c r="F30" s="16" t="s">
        <v>34</v>
      </c>
      <c r="G30" t="b">
        <f>IF(ISERROR(VLOOKUP(StudiesGeneral!B30,StudiesDetails!A:A,1,FALSE)),FALSE,TRUE)</f>
        <v>1</v>
      </c>
    </row>
    <row r="31" spans="1:7" x14ac:dyDescent="0.3">
      <c r="A31">
        <v>2</v>
      </c>
      <c r="B31">
        <v>29</v>
      </c>
      <c r="C31" s="16" t="s">
        <v>31</v>
      </c>
      <c r="D31" s="52">
        <v>2018</v>
      </c>
      <c r="E31" s="76" t="s">
        <v>32</v>
      </c>
      <c r="F31" s="16" t="s">
        <v>18</v>
      </c>
      <c r="G31" t="b">
        <f>IF(ISERROR(VLOOKUP(StudiesGeneral!B31,StudiesDetails!A:A,1,FALSE)),FALSE,TRUE)</f>
        <v>1</v>
      </c>
    </row>
    <row r="32" spans="1:7" x14ac:dyDescent="0.3">
      <c r="A32">
        <v>2</v>
      </c>
      <c r="B32">
        <v>30</v>
      </c>
      <c r="C32" s="16" t="s">
        <v>31</v>
      </c>
      <c r="D32" s="52">
        <v>2018</v>
      </c>
      <c r="E32" s="76" t="s">
        <v>32</v>
      </c>
      <c r="F32" s="16" t="s">
        <v>19</v>
      </c>
      <c r="G32" t="b">
        <f>IF(ISERROR(VLOOKUP(StudiesGeneral!B32,StudiesDetails!A:A,1,FALSE)),FALSE,TRUE)</f>
        <v>1</v>
      </c>
    </row>
    <row r="33" spans="1:7" x14ac:dyDescent="0.3">
      <c r="A33">
        <v>2</v>
      </c>
      <c r="B33">
        <v>31</v>
      </c>
      <c r="C33" s="16" t="s">
        <v>31</v>
      </c>
      <c r="D33" s="52">
        <v>2018</v>
      </c>
      <c r="E33" s="76" t="s">
        <v>32</v>
      </c>
      <c r="F33" s="16" t="s">
        <v>23</v>
      </c>
      <c r="G33" t="b">
        <f>IF(ISERROR(VLOOKUP(StudiesGeneral!B33,StudiesDetails!A:A,1,FALSE)),FALSE,TRUE)</f>
        <v>0</v>
      </c>
    </row>
    <row r="34" spans="1:7" x14ac:dyDescent="0.3">
      <c r="A34">
        <v>2</v>
      </c>
      <c r="B34">
        <v>32</v>
      </c>
      <c r="C34" s="16" t="s">
        <v>31</v>
      </c>
      <c r="D34" s="52">
        <v>2018</v>
      </c>
      <c r="E34" s="76" t="s">
        <v>32</v>
      </c>
      <c r="F34" s="16" t="s">
        <v>24</v>
      </c>
      <c r="G34" t="b">
        <f>IF(ISERROR(VLOOKUP(StudiesGeneral!B34,StudiesDetails!A:A,1,FALSE)),FALSE,TRUE)</f>
        <v>0</v>
      </c>
    </row>
    <row r="35" spans="1:7" x14ac:dyDescent="0.3">
      <c r="A35">
        <v>2</v>
      </c>
      <c r="B35">
        <v>33</v>
      </c>
      <c r="C35" s="16" t="s">
        <v>31</v>
      </c>
      <c r="D35" s="52">
        <v>2018</v>
      </c>
      <c r="E35" s="76" t="s">
        <v>32</v>
      </c>
      <c r="F35" s="16" t="s">
        <v>29</v>
      </c>
      <c r="G35" t="b">
        <f>IF(ISERROR(VLOOKUP(StudiesGeneral!B35,StudiesDetails!A:A,1,FALSE)),FALSE,TRUE)</f>
        <v>0</v>
      </c>
    </row>
    <row r="36" spans="1:7" x14ac:dyDescent="0.3">
      <c r="A36">
        <v>2</v>
      </c>
      <c r="B36">
        <v>34</v>
      </c>
      <c r="C36" s="16" t="s">
        <v>31</v>
      </c>
      <c r="D36" s="52">
        <v>2018</v>
      </c>
      <c r="E36" s="76" t="s">
        <v>32</v>
      </c>
      <c r="F36" s="16" t="s">
        <v>30</v>
      </c>
      <c r="G36" t="b">
        <f>IF(ISERROR(VLOOKUP(StudiesGeneral!B36,StudiesDetails!A:A,1,FALSE)),FALSE,TRUE)</f>
        <v>0</v>
      </c>
    </row>
    <row r="37" spans="1:7" x14ac:dyDescent="0.3">
      <c r="A37">
        <v>3</v>
      </c>
      <c r="B37">
        <v>35</v>
      </c>
      <c r="C37" s="16" t="s">
        <v>35</v>
      </c>
      <c r="D37" s="52">
        <v>2013</v>
      </c>
      <c r="E37" s="76" t="s">
        <v>36</v>
      </c>
      <c r="F37" s="16" t="s">
        <v>22</v>
      </c>
      <c r="G37" t="b">
        <f>IF(ISERROR(VLOOKUP(StudiesGeneral!B37,StudiesDetails!A:A,1,FALSE)),FALSE,TRUE)</f>
        <v>1</v>
      </c>
    </row>
    <row r="38" spans="1:7" x14ac:dyDescent="0.3">
      <c r="A38">
        <v>3</v>
      </c>
      <c r="B38">
        <v>36</v>
      </c>
      <c r="C38" s="16" t="s">
        <v>35</v>
      </c>
      <c r="D38" s="52">
        <v>2013</v>
      </c>
      <c r="E38" s="76" t="s">
        <v>36</v>
      </c>
      <c r="F38" s="16" t="s">
        <v>37</v>
      </c>
      <c r="G38" t="b">
        <f>IF(ISERROR(VLOOKUP(StudiesGeneral!B38,StudiesDetails!A:A,1,FALSE)),FALSE,TRUE)</f>
        <v>1</v>
      </c>
    </row>
    <row r="39" spans="1:7" x14ac:dyDescent="0.3">
      <c r="A39">
        <v>4</v>
      </c>
      <c r="B39">
        <v>37</v>
      </c>
      <c r="C39" s="16" t="s">
        <v>38</v>
      </c>
      <c r="D39" s="52">
        <v>2014</v>
      </c>
      <c r="E39" s="76" t="s">
        <v>39</v>
      </c>
      <c r="F39" s="16" t="s">
        <v>10</v>
      </c>
      <c r="G39" t="b">
        <f>IF(ISERROR(VLOOKUP(StudiesGeneral!B39,StudiesDetails!A:A,1,FALSE)),FALSE,TRUE)</f>
        <v>1</v>
      </c>
    </row>
    <row r="40" spans="1:7" x14ac:dyDescent="0.3">
      <c r="A40">
        <v>4</v>
      </c>
      <c r="B40">
        <v>38</v>
      </c>
      <c r="C40" s="16" t="s">
        <v>38</v>
      </c>
      <c r="D40" s="52">
        <v>2014</v>
      </c>
      <c r="E40" s="76" t="s">
        <v>39</v>
      </c>
      <c r="F40" s="16" t="s">
        <v>18</v>
      </c>
      <c r="G40" t="b">
        <f>IF(ISERROR(VLOOKUP(StudiesGeneral!B40,StudiesDetails!A:A,1,FALSE)),FALSE,TRUE)</f>
        <v>1</v>
      </c>
    </row>
    <row r="41" spans="1:7" x14ac:dyDescent="0.3">
      <c r="A41">
        <v>4</v>
      </c>
      <c r="B41">
        <v>39</v>
      </c>
      <c r="C41" s="16" t="s">
        <v>38</v>
      </c>
      <c r="D41" s="52">
        <v>2014</v>
      </c>
      <c r="E41" s="76" t="s">
        <v>39</v>
      </c>
      <c r="F41" s="16" t="s">
        <v>19</v>
      </c>
      <c r="G41" t="b">
        <f>IF(ISERROR(VLOOKUP(StudiesGeneral!B41,StudiesDetails!A:A,1,FALSE)),FALSE,TRUE)</f>
        <v>1</v>
      </c>
    </row>
    <row r="42" spans="1:7" x14ac:dyDescent="0.3">
      <c r="A42">
        <v>4</v>
      </c>
      <c r="B42">
        <v>40</v>
      </c>
      <c r="C42" s="16" t="s">
        <v>38</v>
      </c>
      <c r="D42" s="52">
        <v>2014</v>
      </c>
      <c r="E42" s="76" t="s">
        <v>39</v>
      </c>
      <c r="F42" s="16" t="s">
        <v>12</v>
      </c>
      <c r="G42" t="b">
        <f>IF(ISERROR(VLOOKUP(StudiesGeneral!B42,StudiesDetails!A:A,1,FALSE)),FALSE,TRUE)</f>
        <v>1</v>
      </c>
    </row>
    <row r="43" spans="1:7" x14ac:dyDescent="0.3">
      <c r="A43">
        <v>4</v>
      </c>
      <c r="B43">
        <v>41</v>
      </c>
      <c r="C43" s="16" t="s">
        <v>38</v>
      </c>
      <c r="D43" s="52">
        <v>2014</v>
      </c>
      <c r="E43" s="76" t="s">
        <v>39</v>
      </c>
      <c r="F43" s="16" t="s">
        <v>13</v>
      </c>
      <c r="G43" t="b">
        <f>IF(ISERROR(VLOOKUP(StudiesGeneral!B43,StudiesDetails!A:A,1,FALSE)),FALSE,TRUE)</f>
        <v>1</v>
      </c>
    </row>
    <row r="44" spans="1:7" x14ac:dyDescent="0.3">
      <c r="A44">
        <v>4</v>
      </c>
      <c r="B44">
        <v>42</v>
      </c>
      <c r="C44" s="16" t="s">
        <v>38</v>
      </c>
      <c r="D44" s="52">
        <v>2014</v>
      </c>
      <c r="E44" s="76" t="s">
        <v>39</v>
      </c>
      <c r="F44" s="16" t="s">
        <v>14</v>
      </c>
      <c r="G44" t="b">
        <f>IF(ISERROR(VLOOKUP(StudiesGeneral!B44,StudiesDetails!A:A,1,FALSE)),FALSE,TRUE)</f>
        <v>1</v>
      </c>
    </row>
    <row r="45" spans="1:7" x14ac:dyDescent="0.3">
      <c r="A45">
        <v>4</v>
      </c>
      <c r="B45">
        <v>43</v>
      </c>
      <c r="C45" s="16" t="s">
        <v>38</v>
      </c>
      <c r="D45" s="52">
        <v>2014</v>
      </c>
      <c r="E45" s="76" t="s">
        <v>39</v>
      </c>
      <c r="F45" s="16" t="s">
        <v>33</v>
      </c>
      <c r="G45" t="b">
        <f>IF(ISERROR(VLOOKUP(StudiesGeneral!B45,StudiesDetails!A:A,1,FALSE)),FALSE,TRUE)</f>
        <v>1</v>
      </c>
    </row>
    <row r="46" spans="1:7" x14ac:dyDescent="0.3">
      <c r="A46">
        <v>4</v>
      </c>
      <c r="B46">
        <v>44</v>
      </c>
      <c r="C46" s="16" t="s">
        <v>38</v>
      </c>
      <c r="D46" s="52">
        <v>2014</v>
      </c>
      <c r="E46" s="76" t="s">
        <v>39</v>
      </c>
      <c r="F46" s="16" t="s">
        <v>16</v>
      </c>
      <c r="G46" t="b">
        <f>IF(ISERROR(VLOOKUP(StudiesGeneral!B46,StudiesDetails!A:A,1,FALSE)),FALSE,TRUE)</f>
        <v>1</v>
      </c>
    </row>
    <row r="47" spans="1:7" x14ac:dyDescent="0.3">
      <c r="A47">
        <v>4</v>
      </c>
      <c r="B47">
        <v>45</v>
      </c>
      <c r="C47" s="16" t="s">
        <v>38</v>
      </c>
      <c r="D47" s="52">
        <v>2014</v>
      </c>
      <c r="E47" s="76" t="s">
        <v>39</v>
      </c>
      <c r="F47" s="16" t="s">
        <v>34</v>
      </c>
      <c r="G47" t="b">
        <f>IF(ISERROR(VLOOKUP(StudiesGeneral!B47,StudiesDetails!A:A,1,FALSE)),FALSE,TRUE)</f>
        <v>1</v>
      </c>
    </row>
    <row r="48" spans="1:7" x14ac:dyDescent="0.3">
      <c r="A48">
        <v>4</v>
      </c>
      <c r="B48">
        <v>46</v>
      </c>
      <c r="C48" s="16" t="s">
        <v>38</v>
      </c>
      <c r="D48" s="52">
        <v>2014</v>
      </c>
      <c r="E48" s="76" t="s">
        <v>39</v>
      </c>
      <c r="F48" s="16" t="s">
        <v>23</v>
      </c>
      <c r="G48" t="b">
        <f>IF(ISERROR(VLOOKUP(StudiesGeneral!B48,StudiesDetails!A:A,1,FALSE)),FALSE,TRUE)</f>
        <v>0</v>
      </c>
    </row>
    <row r="49" spans="1:7" x14ac:dyDescent="0.3">
      <c r="A49">
        <v>4</v>
      </c>
      <c r="B49">
        <v>47</v>
      </c>
      <c r="C49" s="16" t="s">
        <v>38</v>
      </c>
      <c r="D49" s="52">
        <v>2014</v>
      </c>
      <c r="E49" s="76" t="s">
        <v>39</v>
      </c>
      <c r="F49" s="16" t="s">
        <v>24</v>
      </c>
      <c r="G49" t="b">
        <f>IF(ISERROR(VLOOKUP(StudiesGeneral!B49,StudiesDetails!A:A,1,FALSE)),FALSE,TRUE)</f>
        <v>0</v>
      </c>
    </row>
    <row r="50" spans="1:7" x14ac:dyDescent="0.3">
      <c r="A50">
        <v>4</v>
      </c>
      <c r="B50">
        <v>48</v>
      </c>
      <c r="C50" s="16" t="s">
        <v>38</v>
      </c>
      <c r="D50" s="52">
        <v>2014</v>
      </c>
      <c r="E50" s="76" t="s">
        <v>39</v>
      </c>
      <c r="F50" s="16" t="s">
        <v>29</v>
      </c>
      <c r="G50" t="b">
        <f>IF(ISERROR(VLOOKUP(StudiesGeneral!B50,StudiesDetails!A:A,1,FALSE)),FALSE,TRUE)</f>
        <v>0</v>
      </c>
    </row>
    <row r="51" spans="1:7" x14ac:dyDescent="0.3">
      <c r="A51">
        <v>4</v>
      </c>
      <c r="B51">
        <v>49</v>
      </c>
      <c r="C51" s="16" t="s">
        <v>38</v>
      </c>
      <c r="D51" s="52">
        <v>2014</v>
      </c>
      <c r="E51" s="76" t="s">
        <v>39</v>
      </c>
      <c r="F51" s="16" t="s">
        <v>30</v>
      </c>
      <c r="G51" t="b">
        <f>IF(ISERROR(VLOOKUP(StudiesGeneral!B51,StudiesDetails!A:A,1,FALSE)),FALSE,TRUE)</f>
        <v>0</v>
      </c>
    </row>
    <row r="52" spans="1:7" x14ac:dyDescent="0.3">
      <c r="A52">
        <v>5</v>
      </c>
      <c r="B52">
        <v>50</v>
      </c>
      <c r="C52" s="16" t="s">
        <v>40</v>
      </c>
      <c r="D52" s="52">
        <v>2011</v>
      </c>
      <c r="E52" s="76" t="s">
        <v>41</v>
      </c>
      <c r="F52" s="16" t="s">
        <v>10</v>
      </c>
      <c r="G52" t="b">
        <f>IF(ISERROR(VLOOKUP(StudiesGeneral!B52,StudiesDetails!A:A,1,FALSE)),FALSE,TRUE)</f>
        <v>1</v>
      </c>
    </row>
    <row r="53" spans="1:7" x14ac:dyDescent="0.3">
      <c r="A53">
        <v>5</v>
      </c>
      <c r="B53">
        <v>51</v>
      </c>
      <c r="C53" s="16" t="s">
        <v>40</v>
      </c>
      <c r="D53" s="52">
        <v>2011</v>
      </c>
      <c r="E53" s="76" t="s">
        <v>41</v>
      </c>
      <c r="F53" s="16" t="s">
        <v>11</v>
      </c>
      <c r="G53" t="b">
        <f>IF(ISERROR(VLOOKUP(StudiesGeneral!B53,StudiesDetails!A:A,1,FALSE)),FALSE,TRUE)</f>
        <v>1</v>
      </c>
    </row>
    <row r="54" spans="1:7" x14ac:dyDescent="0.3">
      <c r="A54">
        <v>5</v>
      </c>
      <c r="B54">
        <v>52</v>
      </c>
      <c r="C54" s="16" t="s">
        <v>40</v>
      </c>
      <c r="D54" s="52">
        <v>2011</v>
      </c>
      <c r="E54" s="76" t="s">
        <v>41</v>
      </c>
      <c r="F54" s="16" t="s">
        <v>12</v>
      </c>
      <c r="G54" t="b">
        <f>IF(ISERROR(VLOOKUP(StudiesGeneral!B54,StudiesDetails!A:A,1,FALSE)),FALSE,TRUE)</f>
        <v>1</v>
      </c>
    </row>
    <row r="55" spans="1:7" x14ac:dyDescent="0.3">
      <c r="A55">
        <v>5</v>
      </c>
      <c r="B55">
        <v>53</v>
      </c>
      <c r="C55" s="16" t="s">
        <v>40</v>
      </c>
      <c r="D55" s="52">
        <v>2011</v>
      </c>
      <c r="E55" s="76" t="s">
        <v>41</v>
      </c>
      <c r="F55" s="16" t="s">
        <v>13</v>
      </c>
      <c r="G55" t="b">
        <f>IF(ISERROR(VLOOKUP(StudiesGeneral!B55,StudiesDetails!A:A,1,FALSE)),FALSE,TRUE)</f>
        <v>1</v>
      </c>
    </row>
    <row r="56" spans="1:7" x14ac:dyDescent="0.3">
      <c r="A56">
        <v>5</v>
      </c>
      <c r="B56">
        <v>54</v>
      </c>
      <c r="C56" s="16" t="s">
        <v>40</v>
      </c>
      <c r="D56" s="52">
        <v>2011</v>
      </c>
      <c r="E56" s="76" t="s">
        <v>41</v>
      </c>
      <c r="F56" s="16" t="s">
        <v>14</v>
      </c>
      <c r="G56" t="b">
        <f>IF(ISERROR(VLOOKUP(StudiesGeneral!B56,StudiesDetails!A:A,1,FALSE)),FALSE,TRUE)</f>
        <v>1</v>
      </c>
    </row>
    <row r="57" spans="1:7" x14ac:dyDescent="0.3">
      <c r="A57">
        <v>5</v>
      </c>
      <c r="B57">
        <v>55</v>
      </c>
      <c r="C57" s="16" t="s">
        <v>40</v>
      </c>
      <c r="D57" s="52">
        <v>2011</v>
      </c>
      <c r="E57" s="76" t="s">
        <v>41</v>
      </c>
      <c r="F57" s="16" t="s">
        <v>33</v>
      </c>
      <c r="G57" t="b">
        <f>IF(ISERROR(VLOOKUP(StudiesGeneral!B57,StudiesDetails!A:A,1,FALSE)),FALSE,TRUE)</f>
        <v>1</v>
      </c>
    </row>
    <row r="58" spans="1:7" x14ac:dyDescent="0.3">
      <c r="A58">
        <v>5</v>
      </c>
      <c r="B58">
        <v>56</v>
      </c>
      <c r="C58" s="16" t="s">
        <v>40</v>
      </c>
      <c r="D58" s="52">
        <v>2011</v>
      </c>
      <c r="E58" s="76" t="s">
        <v>41</v>
      </c>
      <c r="F58" s="16" t="s">
        <v>34</v>
      </c>
      <c r="G58" t="b">
        <f>IF(ISERROR(VLOOKUP(StudiesGeneral!B58,StudiesDetails!A:A,1,FALSE)),FALSE,TRUE)</f>
        <v>1</v>
      </c>
    </row>
    <row r="59" spans="1:7" x14ac:dyDescent="0.3">
      <c r="A59">
        <v>5</v>
      </c>
      <c r="B59">
        <v>57</v>
      </c>
      <c r="C59" s="16" t="s">
        <v>40</v>
      </c>
      <c r="D59" s="52">
        <v>2011</v>
      </c>
      <c r="E59" s="76" t="s">
        <v>41</v>
      </c>
      <c r="F59" s="16" t="s">
        <v>42</v>
      </c>
      <c r="G59" t="b">
        <f>IF(ISERROR(VLOOKUP(StudiesGeneral!B59,StudiesDetails!A:A,1,FALSE)),FALSE,TRUE)</f>
        <v>1</v>
      </c>
    </row>
    <row r="60" spans="1:7" x14ac:dyDescent="0.3">
      <c r="A60">
        <v>5</v>
      </c>
      <c r="B60">
        <v>58</v>
      </c>
      <c r="C60" s="16" t="s">
        <v>40</v>
      </c>
      <c r="D60" s="52">
        <v>2011</v>
      </c>
      <c r="E60" s="76" t="s">
        <v>41</v>
      </c>
      <c r="F60" s="16" t="s">
        <v>18</v>
      </c>
      <c r="G60" t="b">
        <f>IF(ISERROR(VLOOKUP(StudiesGeneral!B60,StudiesDetails!A:A,1,FALSE)),FALSE,TRUE)</f>
        <v>1</v>
      </c>
    </row>
    <row r="61" spans="1:7" x14ac:dyDescent="0.3">
      <c r="A61">
        <v>5</v>
      </c>
      <c r="B61">
        <v>59</v>
      </c>
      <c r="C61" s="16" t="s">
        <v>40</v>
      </c>
      <c r="D61" s="52">
        <v>2011</v>
      </c>
      <c r="E61" s="76" t="s">
        <v>41</v>
      </c>
      <c r="F61" s="16" t="s">
        <v>19</v>
      </c>
      <c r="G61" t="b">
        <f>IF(ISERROR(VLOOKUP(StudiesGeneral!B61,StudiesDetails!A:A,1,FALSE)),FALSE,TRUE)</f>
        <v>1</v>
      </c>
    </row>
    <row r="62" spans="1:7" x14ac:dyDescent="0.3">
      <c r="A62">
        <v>5</v>
      </c>
      <c r="B62">
        <v>60</v>
      </c>
      <c r="C62" s="16" t="s">
        <v>40</v>
      </c>
      <c r="D62" s="52">
        <v>2011</v>
      </c>
      <c r="E62" s="76" t="s">
        <v>41</v>
      </c>
      <c r="F62" s="16" t="s">
        <v>21</v>
      </c>
      <c r="G62" t="b">
        <f>IF(ISERROR(VLOOKUP(StudiesGeneral!B62,StudiesDetails!A:A,1,FALSE)),FALSE,TRUE)</f>
        <v>1</v>
      </c>
    </row>
    <row r="63" spans="1:7" x14ac:dyDescent="0.3">
      <c r="A63">
        <v>6</v>
      </c>
      <c r="B63">
        <v>61</v>
      </c>
      <c r="C63" s="16" t="s">
        <v>43</v>
      </c>
      <c r="D63" s="52">
        <v>2010</v>
      </c>
      <c r="E63" s="76" t="s">
        <v>44</v>
      </c>
      <c r="F63" s="16" t="s">
        <v>18</v>
      </c>
      <c r="G63" t="b">
        <f>IF(ISERROR(VLOOKUP(StudiesGeneral!B63,StudiesDetails!A:A,1,FALSE)),FALSE,TRUE)</f>
        <v>1</v>
      </c>
    </row>
    <row r="64" spans="1:7" x14ac:dyDescent="0.3">
      <c r="A64">
        <v>7</v>
      </c>
      <c r="B64">
        <v>62</v>
      </c>
      <c r="C64" s="16" t="s">
        <v>45</v>
      </c>
      <c r="D64" s="52">
        <v>2009</v>
      </c>
      <c r="E64" s="76" t="s">
        <v>46</v>
      </c>
      <c r="F64" s="16" t="s">
        <v>16</v>
      </c>
      <c r="G64" t="b">
        <f>IF(ISERROR(VLOOKUP(StudiesGeneral!B64,StudiesDetails!A:A,1,FALSE)),FALSE,TRUE)</f>
        <v>1</v>
      </c>
    </row>
    <row r="65" spans="1:7" x14ac:dyDescent="0.3">
      <c r="A65">
        <v>8</v>
      </c>
      <c r="B65">
        <v>63</v>
      </c>
      <c r="C65" s="16" t="s">
        <v>47</v>
      </c>
      <c r="D65" s="52">
        <v>2014</v>
      </c>
      <c r="E65" s="76" t="s">
        <v>48</v>
      </c>
      <c r="F65" s="16" t="s">
        <v>22</v>
      </c>
      <c r="G65" t="b">
        <f>IF(ISERROR(VLOOKUP(StudiesGeneral!B65,StudiesDetails!A:A,1,FALSE)),FALSE,TRUE)</f>
        <v>1</v>
      </c>
    </row>
    <row r="66" spans="1:7" x14ac:dyDescent="0.3">
      <c r="A66">
        <v>8</v>
      </c>
      <c r="B66">
        <v>64</v>
      </c>
      <c r="C66" s="16" t="s">
        <v>47</v>
      </c>
      <c r="D66" s="52">
        <v>2014</v>
      </c>
      <c r="E66" s="76" t="s">
        <v>48</v>
      </c>
      <c r="F66" s="16" t="s">
        <v>49</v>
      </c>
      <c r="G66" t="b">
        <f>IF(ISERROR(VLOOKUP(StudiesGeneral!B66,StudiesDetails!A:A,1,FALSE)),FALSE,TRUE)</f>
        <v>1</v>
      </c>
    </row>
    <row r="67" spans="1:7" x14ac:dyDescent="0.3">
      <c r="A67">
        <v>8</v>
      </c>
      <c r="B67">
        <v>65</v>
      </c>
      <c r="C67" s="16" t="s">
        <v>47</v>
      </c>
      <c r="D67" s="52">
        <v>2014</v>
      </c>
      <c r="E67" s="76" t="s">
        <v>48</v>
      </c>
      <c r="F67" s="16" t="s">
        <v>50</v>
      </c>
      <c r="G67" t="b">
        <f>IF(ISERROR(VLOOKUP(StudiesGeneral!B67,StudiesDetails!A:A,1,FALSE)),FALSE,TRUE)</f>
        <v>1</v>
      </c>
    </row>
    <row r="68" spans="1:7" x14ac:dyDescent="0.3">
      <c r="A68">
        <v>8</v>
      </c>
      <c r="B68">
        <v>66</v>
      </c>
      <c r="C68" s="16" t="s">
        <v>47</v>
      </c>
      <c r="D68" s="52">
        <v>2014</v>
      </c>
      <c r="E68" s="76" t="s">
        <v>48</v>
      </c>
      <c r="F68" s="16" t="s">
        <v>18</v>
      </c>
      <c r="G68" t="b">
        <f>IF(ISERROR(VLOOKUP(StudiesGeneral!B68,StudiesDetails!A:A,1,FALSE)),FALSE,TRUE)</f>
        <v>1</v>
      </c>
    </row>
    <row r="69" spans="1:7" x14ac:dyDescent="0.3">
      <c r="A69">
        <v>8</v>
      </c>
      <c r="B69">
        <v>67</v>
      </c>
      <c r="C69" s="16" t="s">
        <v>47</v>
      </c>
      <c r="D69" s="52">
        <v>2014</v>
      </c>
      <c r="E69" s="76" t="s">
        <v>48</v>
      </c>
      <c r="F69" s="16" t="s">
        <v>19</v>
      </c>
      <c r="G69" t="b">
        <f>IF(ISERROR(VLOOKUP(StudiesGeneral!B69,StudiesDetails!A:A,1,FALSE)),FALSE,TRUE)</f>
        <v>1</v>
      </c>
    </row>
    <row r="70" spans="1:7" x14ac:dyDescent="0.3">
      <c r="A70">
        <v>9</v>
      </c>
      <c r="B70">
        <v>68</v>
      </c>
      <c r="C70" s="16" t="s">
        <v>51</v>
      </c>
      <c r="D70" s="52">
        <v>2012</v>
      </c>
      <c r="E70" s="76" t="s">
        <v>52</v>
      </c>
      <c r="F70" s="16" t="s">
        <v>14</v>
      </c>
      <c r="G70" t="b">
        <f>IF(ISERROR(VLOOKUP(StudiesGeneral!B70,StudiesDetails!A:A,1,FALSE)),FALSE,TRUE)</f>
        <v>1</v>
      </c>
    </row>
    <row r="71" spans="1:7" x14ac:dyDescent="0.3">
      <c r="A71">
        <v>9</v>
      </c>
      <c r="B71">
        <v>69</v>
      </c>
      <c r="C71" s="16" t="s">
        <v>51</v>
      </c>
      <c r="D71" s="52">
        <v>2012</v>
      </c>
      <c r="E71" s="76" t="s">
        <v>52</v>
      </c>
      <c r="F71" s="16" t="s">
        <v>34</v>
      </c>
      <c r="G71" t="b">
        <f>IF(ISERROR(VLOOKUP(StudiesGeneral!B71,StudiesDetails!A:A,1,FALSE)),FALSE,TRUE)</f>
        <v>1</v>
      </c>
    </row>
    <row r="72" spans="1:7" x14ac:dyDescent="0.3">
      <c r="A72">
        <v>9</v>
      </c>
      <c r="B72">
        <v>70</v>
      </c>
      <c r="C72" s="16" t="s">
        <v>51</v>
      </c>
      <c r="D72" s="52">
        <v>2012</v>
      </c>
      <c r="E72" s="76" t="s">
        <v>52</v>
      </c>
      <c r="F72" s="16" t="s">
        <v>18</v>
      </c>
      <c r="G72" t="b">
        <f>IF(ISERROR(VLOOKUP(StudiesGeneral!B72,StudiesDetails!A:A,1,FALSE)),FALSE,TRUE)</f>
        <v>1</v>
      </c>
    </row>
    <row r="73" spans="1:7" x14ac:dyDescent="0.3">
      <c r="A73">
        <v>9</v>
      </c>
      <c r="B73">
        <v>71</v>
      </c>
      <c r="C73" s="16" t="s">
        <v>51</v>
      </c>
      <c r="D73" s="52">
        <v>2012</v>
      </c>
      <c r="E73" s="76" t="s">
        <v>52</v>
      </c>
      <c r="F73" s="16" t="s">
        <v>11</v>
      </c>
      <c r="G73" t="b">
        <f>IF(ISERROR(VLOOKUP(StudiesGeneral!B73,StudiesDetails!A:A,1,FALSE)),FALSE,TRUE)</f>
        <v>1</v>
      </c>
    </row>
    <row r="74" spans="1:7" x14ac:dyDescent="0.3">
      <c r="A74">
        <v>9</v>
      </c>
      <c r="B74">
        <v>72</v>
      </c>
      <c r="C74" s="16" t="s">
        <v>51</v>
      </c>
      <c r="D74" s="52">
        <v>2012</v>
      </c>
      <c r="E74" s="76" t="s">
        <v>52</v>
      </c>
      <c r="F74" s="16" t="s">
        <v>13</v>
      </c>
      <c r="G74" t="b">
        <f>IF(ISERROR(VLOOKUP(StudiesGeneral!B74,StudiesDetails!A:A,1,FALSE)),FALSE,TRUE)</f>
        <v>1</v>
      </c>
    </row>
    <row r="75" spans="1:7" x14ac:dyDescent="0.3">
      <c r="A75">
        <v>9</v>
      </c>
      <c r="B75">
        <v>73</v>
      </c>
      <c r="C75" s="16" t="s">
        <v>51</v>
      </c>
      <c r="D75" s="52">
        <v>2012</v>
      </c>
      <c r="E75" s="76" t="s">
        <v>52</v>
      </c>
      <c r="F75" s="16" t="s">
        <v>10</v>
      </c>
      <c r="G75" t="b">
        <f>IF(ISERROR(VLOOKUP(StudiesGeneral!B75,StudiesDetails!A:A,1,FALSE)),FALSE,TRUE)</f>
        <v>1</v>
      </c>
    </row>
    <row r="76" spans="1:7" x14ac:dyDescent="0.3">
      <c r="A76">
        <v>9</v>
      </c>
      <c r="B76">
        <v>74</v>
      </c>
      <c r="C76" s="16" t="s">
        <v>51</v>
      </c>
      <c r="D76" s="52">
        <v>2012</v>
      </c>
      <c r="E76" s="76" t="s">
        <v>52</v>
      </c>
      <c r="F76" s="16" t="s">
        <v>53</v>
      </c>
      <c r="G76" t="b">
        <f>IF(ISERROR(VLOOKUP(StudiesGeneral!B76,StudiesDetails!A:A,1,FALSE)),FALSE,TRUE)</f>
        <v>1</v>
      </c>
    </row>
    <row r="77" spans="1:7" x14ac:dyDescent="0.3">
      <c r="A77">
        <v>9</v>
      </c>
      <c r="B77">
        <v>75</v>
      </c>
      <c r="C77" s="16" t="s">
        <v>51</v>
      </c>
      <c r="D77" s="52">
        <v>2012</v>
      </c>
      <c r="E77" s="76" t="s">
        <v>52</v>
      </c>
      <c r="F77" s="16" t="s">
        <v>16</v>
      </c>
      <c r="G77" t="b">
        <f>IF(ISERROR(VLOOKUP(StudiesGeneral!B77,StudiesDetails!A:A,1,FALSE)),FALSE,TRUE)</f>
        <v>1</v>
      </c>
    </row>
    <row r="78" spans="1:7" x14ac:dyDescent="0.3">
      <c r="A78">
        <v>9</v>
      </c>
      <c r="B78">
        <v>76</v>
      </c>
      <c r="C78" s="16" t="s">
        <v>51</v>
      </c>
      <c r="D78" s="52">
        <v>2012</v>
      </c>
      <c r="E78" s="76" t="s">
        <v>52</v>
      </c>
      <c r="F78" s="16" t="s">
        <v>12</v>
      </c>
      <c r="G78" t="b">
        <f>IF(ISERROR(VLOOKUP(StudiesGeneral!B78,StudiesDetails!A:A,1,FALSE)),FALSE,TRUE)</f>
        <v>1</v>
      </c>
    </row>
    <row r="79" spans="1:7" x14ac:dyDescent="0.3">
      <c r="A79">
        <v>9</v>
      </c>
      <c r="B79">
        <v>77</v>
      </c>
      <c r="C79" s="16" t="s">
        <v>51</v>
      </c>
      <c r="D79" s="52">
        <v>2012</v>
      </c>
      <c r="E79" s="76" t="s">
        <v>52</v>
      </c>
      <c r="F79" s="16" t="s">
        <v>33</v>
      </c>
      <c r="G79" t="b">
        <f>IF(ISERROR(VLOOKUP(StudiesGeneral!B79,StudiesDetails!A:A,1,FALSE)),FALSE,TRUE)</f>
        <v>1</v>
      </c>
    </row>
    <row r="80" spans="1:7" x14ac:dyDescent="0.3">
      <c r="A80">
        <v>9</v>
      </c>
      <c r="B80">
        <v>78</v>
      </c>
      <c r="C80" s="16" t="s">
        <v>51</v>
      </c>
      <c r="D80" s="52">
        <v>2012</v>
      </c>
      <c r="E80" s="76" t="s">
        <v>52</v>
      </c>
      <c r="F80" s="16" t="s">
        <v>21</v>
      </c>
      <c r="G80" t="b">
        <f>IF(ISERROR(VLOOKUP(StudiesGeneral!B80,StudiesDetails!A:A,1,FALSE)),FALSE,TRUE)</f>
        <v>1</v>
      </c>
    </row>
    <row r="81" spans="1:7" x14ac:dyDescent="0.3">
      <c r="A81">
        <v>9</v>
      </c>
      <c r="B81">
        <v>79</v>
      </c>
      <c r="C81" s="16" t="s">
        <v>51</v>
      </c>
      <c r="D81" s="52">
        <v>2012</v>
      </c>
      <c r="E81" s="76" t="s">
        <v>52</v>
      </c>
      <c r="F81" s="16" t="s">
        <v>19</v>
      </c>
      <c r="G81" t="b">
        <f>IF(ISERROR(VLOOKUP(StudiesGeneral!B81,StudiesDetails!A:A,1,FALSE)),FALSE,TRUE)</f>
        <v>1</v>
      </c>
    </row>
    <row r="82" spans="1:7" x14ac:dyDescent="0.3">
      <c r="A82">
        <v>9</v>
      </c>
      <c r="B82">
        <v>80</v>
      </c>
      <c r="C82" s="16" t="s">
        <v>51</v>
      </c>
      <c r="D82" s="52">
        <v>2012</v>
      </c>
      <c r="E82" s="76" t="s">
        <v>52</v>
      </c>
      <c r="F82" s="16" t="s">
        <v>20</v>
      </c>
      <c r="G82" t="b">
        <f>IF(ISERROR(VLOOKUP(StudiesGeneral!B82,StudiesDetails!A:A,1,FALSE)),FALSE,TRUE)</f>
        <v>1</v>
      </c>
    </row>
    <row r="83" spans="1:7" x14ac:dyDescent="0.3">
      <c r="A83">
        <v>9</v>
      </c>
      <c r="B83">
        <v>81</v>
      </c>
      <c r="C83" s="16" t="s">
        <v>51</v>
      </c>
      <c r="D83" s="52">
        <v>2012</v>
      </c>
      <c r="E83" s="76" t="s">
        <v>52</v>
      </c>
      <c r="F83" s="16" t="s">
        <v>54</v>
      </c>
      <c r="G83" t="b">
        <f>IF(ISERROR(VLOOKUP(StudiesGeneral!B83,StudiesDetails!A:A,1,FALSE)),FALSE,TRUE)</f>
        <v>0</v>
      </c>
    </row>
    <row r="84" spans="1:7" x14ac:dyDescent="0.3">
      <c r="A84">
        <v>9</v>
      </c>
      <c r="B84">
        <v>82</v>
      </c>
      <c r="C84" s="16" t="s">
        <v>51</v>
      </c>
      <c r="D84" s="52">
        <v>2012</v>
      </c>
      <c r="E84" s="76" t="s">
        <v>52</v>
      </c>
      <c r="F84" s="16" t="s">
        <v>26</v>
      </c>
      <c r="G84" t="b">
        <f>IF(ISERROR(VLOOKUP(StudiesGeneral!B84,StudiesDetails!A:A,1,FALSE)),FALSE,TRUE)</f>
        <v>0</v>
      </c>
    </row>
    <row r="85" spans="1:7" x14ac:dyDescent="0.3">
      <c r="A85">
        <v>9</v>
      </c>
      <c r="B85">
        <v>83</v>
      </c>
      <c r="C85" s="16" t="s">
        <v>51</v>
      </c>
      <c r="D85" s="52">
        <v>2012</v>
      </c>
      <c r="E85" s="76" t="s">
        <v>52</v>
      </c>
      <c r="F85" s="16" t="s">
        <v>29</v>
      </c>
      <c r="G85" t="b">
        <f>IF(ISERROR(VLOOKUP(StudiesGeneral!B85,StudiesDetails!A:A,1,FALSE)),FALSE,TRUE)</f>
        <v>0</v>
      </c>
    </row>
    <row r="86" spans="1:7" x14ac:dyDescent="0.3">
      <c r="A86">
        <v>9</v>
      </c>
      <c r="B86">
        <v>84</v>
      </c>
      <c r="C86" s="16" t="s">
        <v>51</v>
      </c>
      <c r="D86" s="52">
        <v>2012</v>
      </c>
      <c r="E86" s="76" t="s">
        <v>52</v>
      </c>
      <c r="F86" s="16" t="s">
        <v>30</v>
      </c>
      <c r="G86" t="b">
        <f>IF(ISERROR(VLOOKUP(StudiesGeneral!B86,StudiesDetails!A:A,1,FALSE)),FALSE,TRUE)</f>
        <v>0</v>
      </c>
    </row>
    <row r="87" spans="1:7" x14ac:dyDescent="0.3">
      <c r="A87">
        <v>9</v>
      </c>
      <c r="B87">
        <v>85</v>
      </c>
      <c r="C87" s="16" t="s">
        <v>51</v>
      </c>
      <c r="D87" s="52">
        <v>2012</v>
      </c>
      <c r="E87" s="76" t="s">
        <v>52</v>
      </c>
      <c r="F87" s="16" t="s">
        <v>23</v>
      </c>
      <c r="G87" t="b">
        <f>IF(ISERROR(VLOOKUP(StudiesGeneral!B87,StudiesDetails!A:A,1,FALSE)),FALSE,TRUE)</f>
        <v>0</v>
      </c>
    </row>
    <row r="88" spans="1:7" x14ac:dyDescent="0.3">
      <c r="A88">
        <v>9</v>
      </c>
      <c r="B88">
        <v>86</v>
      </c>
      <c r="C88" s="16" t="s">
        <v>51</v>
      </c>
      <c r="D88" s="52">
        <v>2012</v>
      </c>
      <c r="E88" s="76" t="s">
        <v>52</v>
      </c>
      <c r="F88" s="16" t="s">
        <v>27</v>
      </c>
      <c r="G88" t="b">
        <f>IF(ISERROR(VLOOKUP(StudiesGeneral!B88,StudiesDetails!A:A,1,FALSE)),FALSE,TRUE)</f>
        <v>0</v>
      </c>
    </row>
    <row r="89" spans="1:7" x14ac:dyDescent="0.3">
      <c r="A89">
        <v>9</v>
      </c>
      <c r="B89">
        <v>87</v>
      </c>
      <c r="C89" s="16" t="s">
        <v>51</v>
      </c>
      <c r="D89" s="52">
        <v>2012</v>
      </c>
      <c r="E89" s="76" t="s">
        <v>52</v>
      </c>
      <c r="F89" s="16" t="s">
        <v>24</v>
      </c>
      <c r="G89" t="b">
        <f>IF(ISERROR(VLOOKUP(StudiesGeneral!B89,StudiesDetails!A:A,1,FALSE)),FALSE,TRUE)</f>
        <v>0</v>
      </c>
    </row>
    <row r="90" spans="1:7" x14ac:dyDescent="0.3">
      <c r="A90">
        <v>9</v>
      </c>
      <c r="B90">
        <v>88</v>
      </c>
      <c r="C90" s="16" t="s">
        <v>51</v>
      </c>
      <c r="D90" s="52">
        <v>2012</v>
      </c>
      <c r="E90" s="76" t="s">
        <v>52</v>
      </c>
      <c r="F90" s="16" t="s">
        <v>55</v>
      </c>
      <c r="G90" t="b">
        <f>IF(ISERROR(VLOOKUP(StudiesGeneral!B90,StudiesDetails!A:A,1,FALSE)),FALSE,TRUE)</f>
        <v>0</v>
      </c>
    </row>
    <row r="91" spans="1:7" x14ac:dyDescent="0.3">
      <c r="A91">
        <v>9</v>
      </c>
      <c r="B91">
        <v>89</v>
      </c>
      <c r="C91" s="16" t="s">
        <v>51</v>
      </c>
      <c r="D91" s="52">
        <v>2012</v>
      </c>
      <c r="E91" s="76" t="s">
        <v>52</v>
      </c>
      <c r="F91" s="16" t="s">
        <v>56</v>
      </c>
      <c r="G91" t="b">
        <f>IF(ISERROR(VLOOKUP(StudiesGeneral!B91,StudiesDetails!A:A,1,FALSE)),FALSE,TRUE)</f>
        <v>0</v>
      </c>
    </row>
    <row r="92" spans="1:7" x14ac:dyDescent="0.3">
      <c r="A92">
        <v>9</v>
      </c>
      <c r="B92">
        <v>90</v>
      </c>
      <c r="C92" s="16" t="s">
        <v>51</v>
      </c>
      <c r="D92" s="52">
        <v>2012</v>
      </c>
      <c r="E92" s="76" t="s">
        <v>52</v>
      </c>
      <c r="F92" s="16" t="s">
        <v>57</v>
      </c>
      <c r="G92" t="b">
        <f>IF(ISERROR(VLOOKUP(StudiesGeneral!B92,StudiesDetails!A:A,1,FALSE)),FALSE,TRUE)</f>
        <v>0</v>
      </c>
    </row>
    <row r="93" spans="1:7" x14ac:dyDescent="0.3">
      <c r="A93">
        <v>9</v>
      </c>
      <c r="B93">
        <v>91</v>
      </c>
      <c r="C93" s="16" t="s">
        <v>51</v>
      </c>
      <c r="D93" s="52">
        <v>2012</v>
      </c>
      <c r="E93" s="76" t="s">
        <v>52</v>
      </c>
      <c r="F93" s="16" t="s">
        <v>58</v>
      </c>
      <c r="G93" t="b">
        <f>IF(ISERROR(VLOOKUP(StudiesGeneral!B93,StudiesDetails!A:A,1,FALSE)),FALSE,TRUE)</f>
        <v>0</v>
      </c>
    </row>
    <row r="94" spans="1:7" x14ac:dyDescent="0.3">
      <c r="A94">
        <v>9</v>
      </c>
      <c r="B94">
        <v>92</v>
      </c>
      <c r="C94" s="16" t="s">
        <v>51</v>
      </c>
      <c r="D94" s="52">
        <v>2012</v>
      </c>
      <c r="E94" s="76" t="s">
        <v>52</v>
      </c>
      <c r="F94" s="16" t="s">
        <v>59</v>
      </c>
      <c r="G94" t="b">
        <f>IF(ISERROR(VLOOKUP(StudiesGeneral!B94,StudiesDetails!A:A,1,FALSE)),FALSE,TRUE)</f>
        <v>0</v>
      </c>
    </row>
    <row r="95" spans="1:7" x14ac:dyDescent="0.3">
      <c r="A95">
        <v>9</v>
      </c>
      <c r="B95">
        <v>93</v>
      </c>
      <c r="C95" s="16" t="s">
        <v>51</v>
      </c>
      <c r="D95" s="52">
        <v>2012</v>
      </c>
      <c r="E95" s="76" t="s">
        <v>52</v>
      </c>
      <c r="F95" s="16" t="s">
        <v>60</v>
      </c>
      <c r="G95" t="b">
        <f>IF(ISERROR(VLOOKUP(StudiesGeneral!B95,StudiesDetails!A:A,1,FALSE)),FALSE,TRUE)</f>
        <v>0</v>
      </c>
    </row>
    <row r="96" spans="1:7" x14ac:dyDescent="0.3">
      <c r="A96">
        <v>9</v>
      </c>
      <c r="B96">
        <v>94</v>
      </c>
      <c r="C96" s="16" t="s">
        <v>51</v>
      </c>
      <c r="D96" s="52">
        <v>2012</v>
      </c>
      <c r="E96" s="76" t="s">
        <v>52</v>
      </c>
      <c r="F96" s="16" t="s">
        <v>61</v>
      </c>
      <c r="G96" t="b">
        <f>IF(ISERROR(VLOOKUP(StudiesGeneral!B96,StudiesDetails!A:A,1,FALSE)),FALSE,TRUE)</f>
        <v>0</v>
      </c>
    </row>
    <row r="97" spans="1:7" x14ac:dyDescent="0.3">
      <c r="A97">
        <v>9</v>
      </c>
      <c r="B97">
        <v>95</v>
      </c>
      <c r="C97" s="16" t="s">
        <v>51</v>
      </c>
      <c r="D97" s="52">
        <v>2012</v>
      </c>
      <c r="E97" s="76" t="s">
        <v>52</v>
      </c>
      <c r="F97" s="77" t="s">
        <v>62</v>
      </c>
      <c r="G97" t="b">
        <f>IF(ISERROR(VLOOKUP(StudiesGeneral!B97,StudiesDetails!A:A,1,FALSE)),FALSE,TRUE)</f>
        <v>0</v>
      </c>
    </row>
    <row r="98" spans="1:7" x14ac:dyDescent="0.3">
      <c r="A98">
        <v>9</v>
      </c>
      <c r="B98">
        <v>96</v>
      </c>
      <c r="C98" s="16" t="s">
        <v>51</v>
      </c>
      <c r="D98" s="52">
        <v>2012</v>
      </c>
      <c r="E98" s="76" t="s">
        <v>52</v>
      </c>
      <c r="F98" s="16" t="s">
        <v>63</v>
      </c>
      <c r="G98" t="b">
        <f>IF(ISERROR(VLOOKUP(StudiesGeneral!B98,StudiesDetails!A:A,1,FALSE)),FALSE,TRUE)</f>
        <v>0</v>
      </c>
    </row>
    <row r="99" spans="1:7" x14ac:dyDescent="0.3">
      <c r="A99">
        <v>9</v>
      </c>
      <c r="B99">
        <v>97</v>
      </c>
      <c r="C99" s="16" t="s">
        <v>51</v>
      </c>
      <c r="D99" s="52">
        <v>2012</v>
      </c>
      <c r="E99" s="76" t="s">
        <v>52</v>
      </c>
      <c r="F99" s="16" t="s">
        <v>64</v>
      </c>
      <c r="G99" t="b">
        <f>IF(ISERROR(VLOOKUP(StudiesGeneral!B99,StudiesDetails!A:A,1,FALSE)),FALSE,TRUE)</f>
        <v>0</v>
      </c>
    </row>
    <row r="100" spans="1:7" x14ac:dyDescent="0.3">
      <c r="A100">
        <v>9</v>
      </c>
      <c r="B100">
        <v>98</v>
      </c>
      <c r="C100" s="16" t="s">
        <v>51</v>
      </c>
      <c r="D100" s="52">
        <v>2012</v>
      </c>
      <c r="E100" s="76" t="s">
        <v>52</v>
      </c>
      <c r="F100" s="16" t="s">
        <v>65</v>
      </c>
      <c r="G100" t="b">
        <f>IF(ISERROR(VLOOKUP(StudiesGeneral!B100,StudiesDetails!A:A,1,FALSE)),FALSE,TRUE)</f>
        <v>0</v>
      </c>
    </row>
    <row r="101" spans="1:7" x14ac:dyDescent="0.3">
      <c r="A101">
        <v>9</v>
      </c>
      <c r="B101">
        <v>99</v>
      </c>
      <c r="C101" s="16" t="s">
        <v>51</v>
      </c>
      <c r="D101" s="52">
        <v>2012</v>
      </c>
      <c r="E101" s="76" t="s">
        <v>52</v>
      </c>
      <c r="F101" s="16" t="s">
        <v>66</v>
      </c>
      <c r="G101" t="b">
        <f>IF(ISERROR(VLOOKUP(StudiesGeneral!B101,StudiesDetails!A:A,1,FALSE)),FALSE,TRUE)</f>
        <v>0</v>
      </c>
    </row>
    <row r="102" spans="1:7" x14ac:dyDescent="0.3">
      <c r="A102">
        <v>9</v>
      </c>
      <c r="B102">
        <v>100</v>
      </c>
      <c r="C102" s="16" t="s">
        <v>51</v>
      </c>
      <c r="D102" s="52">
        <v>2012</v>
      </c>
      <c r="E102" s="76" t="s">
        <v>52</v>
      </c>
      <c r="F102" s="16" t="s">
        <v>67</v>
      </c>
      <c r="G102" t="b">
        <f>IF(ISERROR(VLOOKUP(StudiesGeneral!B102,StudiesDetails!A:A,1,FALSE)),FALSE,TRUE)</f>
        <v>0</v>
      </c>
    </row>
    <row r="103" spans="1:7" x14ac:dyDescent="0.3">
      <c r="A103">
        <v>9</v>
      </c>
      <c r="B103">
        <v>101</v>
      </c>
      <c r="C103" s="16" t="s">
        <v>51</v>
      </c>
      <c r="D103" s="52">
        <v>2012</v>
      </c>
      <c r="E103" s="76" t="s">
        <v>52</v>
      </c>
      <c r="F103" s="16" t="s">
        <v>68</v>
      </c>
      <c r="G103" t="b">
        <f>IF(ISERROR(VLOOKUP(StudiesGeneral!B103,StudiesDetails!A:A,1,FALSE)),FALSE,TRUE)</f>
        <v>0</v>
      </c>
    </row>
    <row r="104" spans="1:7" x14ac:dyDescent="0.3">
      <c r="A104">
        <v>9</v>
      </c>
      <c r="B104">
        <v>102</v>
      </c>
      <c r="C104" s="16" t="s">
        <v>51</v>
      </c>
      <c r="D104" s="52">
        <v>2012</v>
      </c>
      <c r="E104" s="76" t="s">
        <v>52</v>
      </c>
      <c r="F104" s="16" t="s">
        <v>69</v>
      </c>
      <c r="G104" t="b">
        <f>IF(ISERROR(VLOOKUP(StudiesGeneral!B104,StudiesDetails!A:A,1,FALSE)),FALSE,TRUE)</f>
        <v>0</v>
      </c>
    </row>
    <row r="105" spans="1:7" x14ac:dyDescent="0.3">
      <c r="A105">
        <v>9</v>
      </c>
      <c r="B105">
        <v>103</v>
      </c>
      <c r="C105" s="16" t="s">
        <v>51</v>
      </c>
      <c r="D105" s="52">
        <v>2012</v>
      </c>
      <c r="E105" s="76" t="s">
        <v>52</v>
      </c>
      <c r="F105" s="16" t="s">
        <v>70</v>
      </c>
      <c r="G105" t="b">
        <f>IF(ISERROR(VLOOKUP(StudiesGeneral!B105,StudiesDetails!A:A,1,FALSE)),FALSE,TRUE)</f>
        <v>0</v>
      </c>
    </row>
    <row r="106" spans="1:7" x14ac:dyDescent="0.3">
      <c r="A106">
        <v>9</v>
      </c>
      <c r="B106">
        <v>104</v>
      </c>
      <c r="C106" s="16" t="s">
        <v>51</v>
      </c>
      <c r="D106" s="52">
        <v>2012</v>
      </c>
      <c r="E106" s="76" t="s">
        <v>52</v>
      </c>
      <c r="F106" s="16" t="s">
        <v>71</v>
      </c>
      <c r="G106" t="b">
        <f>IF(ISERROR(VLOOKUP(StudiesGeneral!B106,StudiesDetails!A:A,1,FALSE)),FALSE,TRUE)</f>
        <v>0</v>
      </c>
    </row>
    <row r="107" spans="1:7" x14ac:dyDescent="0.3">
      <c r="A107">
        <v>9</v>
      </c>
      <c r="B107">
        <v>105</v>
      </c>
      <c r="C107" s="16" t="s">
        <v>51</v>
      </c>
      <c r="D107" s="52">
        <v>2012</v>
      </c>
      <c r="E107" s="76" t="s">
        <v>52</v>
      </c>
      <c r="F107" s="16" t="s">
        <v>72</v>
      </c>
      <c r="G107" t="b">
        <f>IF(ISERROR(VLOOKUP(StudiesGeneral!B107,StudiesDetails!A:A,1,FALSE)),FALSE,TRUE)</f>
        <v>0</v>
      </c>
    </row>
    <row r="108" spans="1:7" x14ac:dyDescent="0.3">
      <c r="A108">
        <v>9</v>
      </c>
      <c r="B108">
        <v>106</v>
      </c>
      <c r="C108" s="16" t="s">
        <v>51</v>
      </c>
      <c r="D108" s="52">
        <v>2012</v>
      </c>
      <c r="E108" s="76" t="s">
        <v>52</v>
      </c>
      <c r="F108" s="16" t="s">
        <v>55</v>
      </c>
      <c r="G108" t="b">
        <f>IF(ISERROR(VLOOKUP(StudiesGeneral!B108,StudiesDetails!A:A,1,FALSE)),FALSE,TRUE)</f>
        <v>0</v>
      </c>
    </row>
    <row r="109" spans="1:7" x14ac:dyDescent="0.3">
      <c r="A109">
        <v>9</v>
      </c>
      <c r="B109">
        <v>107</v>
      </c>
      <c r="C109" s="16" t="s">
        <v>51</v>
      </c>
      <c r="D109" s="52">
        <v>2012</v>
      </c>
      <c r="E109" s="76" t="s">
        <v>52</v>
      </c>
      <c r="F109" s="16" t="s">
        <v>73</v>
      </c>
      <c r="G109" t="b">
        <f>IF(ISERROR(VLOOKUP(StudiesGeneral!B109,StudiesDetails!A:A,1,FALSE)),FALSE,TRUE)</f>
        <v>0</v>
      </c>
    </row>
    <row r="110" spans="1:7" x14ac:dyDescent="0.3">
      <c r="A110">
        <v>9</v>
      </c>
      <c r="B110">
        <v>108</v>
      </c>
      <c r="C110" s="16" t="s">
        <v>51</v>
      </c>
      <c r="D110" s="52">
        <v>2012</v>
      </c>
      <c r="E110" s="76" t="s">
        <v>52</v>
      </c>
      <c r="F110" s="16" t="s">
        <v>74</v>
      </c>
      <c r="G110" t="b">
        <f>IF(ISERROR(VLOOKUP(StudiesGeneral!B110,StudiesDetails!A:A,1,FALSE)),FALSE,TRUE)</f>
        <v>0</v>
      </c>
    </row>
    <row r="111" spans="1:7" x14ac:dyDescent="0.3">
      <c r="A111">
        <v>9</v>
      </c>
      <c r="B111">
        <v>109</v>
      </c>
      <c r="C111" s="16" t="s">
        <v>51</v>
      </c>
      <c r="D111" s="52">
        <v>2012</v>
      </c>
      <c r="E111" s="76" t="s">
        <v>52</v>
      </c>
      <c r="F111" s="16" t="s">
        <v>75</v>
      </c>
      <c r="G111" t="b">
        <f>IF(ISERROR(VLOOKUP(StudiesGeneral!B111,StudiesDetails!A:A,1,FALSE)),FALSE,TRUE)</f>
        <v>0</v>
      </c>
    </row>
    <row r="112" spans="1:7" x14ac:dyDescent="0.3">
      <c r="A112">
        <v>9</v>
      </c>
      <c r="B112">
        <v>110</v>
      </c>
      <c r="C112" s="16" t="s">
        <v>51</v>
      </c>
      <c r="D112" s="52">
        <v>2012</v>
      </c>
      <c r="E112" s="76" t="s">
        <v>52</v>
      </c>
      <c r="F112" s="16" t="s">
        <v>76</v>
      </c>
      <c r="G112" t="b">
        <f>IF(ISERROR(VLOOKUP(StudiesGeneral!B112,StudiesDetails!A:A,1,FALSE)),FALSE,TRUE)</f>
        <v>0</v>
      </c>
    </row>
    <row r="113" spans="1:7" x14ac:dyDescent="0.3">
      <c r="A113">
        <v>9</v>
      </c>
      <c r="B113">
        <v>111</v>
      </c>
      <c r="C113" s="16" t="s">
        <v>51</v>
      </c>
      <c r="D113" s="52">
        <v>2012</v>
      </c>
      <c r="E113" s="76" t="s">
        <v>52</v>
      </c>
      <c r="F113" s="16" t="s">
        <v>77</v>
      </c>
      <c r="G113" t="b">
        <f>IF(ISERROR(VLOOKUP(StudiesGeneral!B113,StudiesDetails!A:A,1,FALSE)),FALSE,TRUE)</f>
        <v>0</v>
      </c>
    </row>
    <row r="114" spans="1:7" x14ac:dyDescent="0.3">
      <c r="A114">
        <v>9</v>
      </c>
      <c r="B114">
        <v>112</v>
      </c>
      <c r="C114" s="16" t="s">
        <v>51</v>
      </c>
      <c r="D114" s="52">
        <v>2012</v>
      </c>
      <c r="E114" s="76" t="s">
        <v>52</v>
      </c>
      <c r="F114" s="16" t="s">
        <v>78</v>
      </c>
      <c r="G114" t="b">
        <f>IF(ISERROR(VLOOKUP(StudiesGeneral!B114,StudiesDetails!A:A,1,FALSE)),FALSE,TRUE)</f>
        <v>0</v>
      </c>
    </row>
    <row r="115" spans="1:7" x14ac:dyDescent="0.3">
      <c r="A115">
        <v>10</v>
      </c>
      <c r="B115">
        <v>113</v>
      </c>
      <c r="C115" s="16" t="s">
        <v>79</v>
      </c>
      <c r="D115" s="52">
        <v>1999</v>
      </c>
      <c r="E115" s="76" t="s">
        <v>80</v>
      </c>
      <c r="F115" s="16" t="s">
        <v>12</v>
      </c>
      <c r="G115" t="b">
        <f>IF(ISERROR(VLOOKUP(StudiesGeneral!B115,StudiesDetails!A:A,1,FALSE)),FALSE,TRUE)</f>
        <v>1</v>
      </c>
    </row>
    <row r="116" spans="1:7" x14ac:dyDescent="0.3">
      <c r="A116">
        <v>10</v>
      </c>
      <c r="B116">
        <v>114</v>
      </c>
      <c r="C116" s="16" t="s">
        <v>79</v>
      </c>
      <c r="D116" s="52">
        <v>1999</v>
      </c>
      <c r="E116" s="76" t="s">
        <v>80</v>
      </c>
      <c r="F116" s="16" t="s">
        <v>18</v>
      </c>
      <c r="G116" t="b">
        <f>IF(ISERROR(VLOOKUP(StudiesGeneral!B116,StudiesDetails!A:A,1,FALSE)),FALSE,TRUE)</f>
        <v>1</v>
      </c>
    </row>
    <row r="117" spans="1:7" x14ac:dyDescent="0.3">
      <c r="A117">
        <v>10</v>
      </c>
      <c r="B117">
        <v>115</v>
      </c>
      <c r="C117" s="16" t="s">
        <v>79</v>
      </c>
      <c r="D117" s="52">
        <v>1999</v>
      </c>
      <c r="E117" s="76" t="s">
        <v>80</v>
      </c>
      <c r="F117" s="16" t="s">
        <v>19</v>
      </c>
      <c r="G117" t="b">
        <f>IF(ISERROR(VLOOKUP(StudiesGeneral!B117,StudiesDetails!A:A,1,FALSE)),FALSE,TRUE)</f>
        <v>1</v>
      </c>
    </row>
    <row r="118" spans="1:7" x14ac:dyDescent="0.3">
      <c r="A118">
        <v>10</v>
      </c>
      <c r="B118">
        <v>116</v>
      </c>
      <c r="C118" s="16" t="s">
        <v>79</v>
      </c>
      <c r="D118" s="52">
        <v>1999</v>
      </c>
      <c r="E118" s="76" t="s">
        <v>80</v>
      </c>
      <c r="F118" s="16" t="s">
        <v>13</v>
      </c>
      <c r="G118" t="b">
        <f>IF(ISERROR(VLOOKUP(StudiesGeneral!B118,StudiesDetails!A:A,1,FALSE)),FALSE,TRUE)</f>
        <v>1</v>
      </c>
    </row>
    <row r="119" spans="1:7" x14ac:dyDescent="0.3">
      <c r="A119">
        <v>10</v>
      </c>
      <c r="B119">
        <v>117</v>
      </c>
      <c r="C119" s="16" t="s">
        <v>79</v>
      </c>
      <c r="D119" s="52">
        <v>1999</v>
      </c>
      <c r="E119" s="76" t="s">
        <v>80</v>
      </c>
      <c r="F119" s="16" t="s">
        <v>14</v>
      </c>
      <c r="G119" t="b">
        <f>IF(ISERROR(VLOOKUP(StudiesGeneral!B119,StudiesDetails!A:A,1,FALSE)),FALSE,TRUE)</f>
        <v>1</v>
      </c>
    </row>
    <row r="120" spans="1:7" x14ac:dyDescent="0.3">
      <c r="A120">
        <v>10</v>
      </c>
      <c r="B120">
        <v>118</v>
      </c>
      <c r="C120" s="16" t="s">
        <v>79</v>
      </c>
      <c r="D120" s="52">
        <v>1999</v>
      </c>
      <c r="E120" s="76" t="s">
        <v>80</v>
      </c>
      <c r="F120" s="16" t="s">
        <v>33</v>
      </c>
      <c r="G120" t="b">
        <f>IF(ISERROR(VLOOKUP(StudiesGeneral!B120,StudiesDetails!A:A,1,FALSE)),FALSE,TRUE)</f>
        <v>1</v>
      </c>
    </row>
    <row r="121" spans="1:7" x14ac:dyDescent="0.3">
      <c r="A121">
        <v>10</v>
      </c>
      <c r="B121">
        <v>119</v>
      </c>
      <c r="C121" s="16" t="s">
        <v>79</v>
      </c>
      <c r="D121" s="52">
        <v>1999</v>
      </c>
      <c r="E121" s="76" t="s">
        <v>80</v>
      </c>
      <c r="F121" s="16" t="s">
        <v>34</v>
      </c>
      <c r="G121" t="b">
        <f>IF(ISERROR(VLOOKUP(StudiesGeneral!B121,StudiesDetails!A:A,1,FALSE)),FALSE,TRUE)</f>
        <v>1</v>
      </c>
    </row>
    <row r="122" spans="1:7" x14ac:dyDescent="0.3">
      <c r="A122">
        <v>10</v>
      </c>
      <c r="B122">
        <v>120</v>
      </c>
      <c r="C122" s="16" t="s">
        <v>79</v>
      </c>
      <c r="D122" s="52">
        <v>1999</v>
      </c>
      <c r="E122" s="76" t="s">
        <v>80</v>
      </c>
      <c r="F122" s="16" t="s">
        <v>11</v>
      </c>
      <c r="G122" t="b">
        <f>IF(ISERROR(VLOOKUP(StudiesGeneral!B122,StudiesDetails!A:A,1,FALSE)),FALSE,TRUE)</f>
        <v>1</v>
      </c>
    </row>
    <row r="123" spans="1:7" x14ac:dyDescent="0.3">
      <c r="A123">
        <v>10</v>
      </c>
      <c r="B123">
        <v>121</v>
      </c>
      <c r="C123" s="16" t="s">
        <v>79</v>
      </c>
      <c r="D123" s="52">
        <v>1999</v>
      </c>
      <c r="E123" s="76" t="s">
        <v>80</v>
      </c>
      <c r="F123" s="16" t="s">
        <v>10</v>
      </c>
      <c r="G123" t="b">
        <f>IF(ISERROR(VLOOKUP(StudiesGeneral!B123,StudiesDetails!A:A,1,FALSE)),FALSE,TRUE)</f>
        <v>1</v>
      </c>
    </row>
    <row r="124" spans="1:7" x14ac:dyDescent="0.3">
      <c r="A124">
        <v>10</v>
      </c>
      <c r="B124">
        <v>122</v>
      </c>
      <c r="C124" s="16" t="s">
        <v>79</v>
      </c>
      <c r="D124" s="52">
        <v>1999</v>
      </c>
      <c r="E124" s="76" t="s">
        <v>80</v>
      </c>
      <c r="F124" s="16" t="s">
        <v>16</v>
      </c>
      <c r="G124" t="b">
        <f>IF(ISERROR(VLOOKUP(StudiesGeneral!B124,StudiesDetails!A:A,1,FALSE)),FALSE,TRUE)</f>
        <v>1</v>
      </c>
    </row>
    <row r="125" spans="1:7" x14ac:dyDescent="0.3">
      <c r="A125">
        <v>10</v>
      </c>
      <c r="B125">
        <v>123</v>
      </c>
      <c r="C125" s="16" t="s">
        <v>79</v>
      </c>
      <c r="D125" s="52">
        <v>1999</v>
      </c>
      <c r="E125" s="76" t="s">
        <v>80</v>
      </c>
      <c r="F125" s="16" t="s">
        <v>15</v>
      </c>
      <c r="G125" t="b">
        <f>IF(ISERROR(VLOOKUP(StudiesGeneral!B125,StudiesDetails!A:A,1,FALSE)),FALSE,TRUE)</f>
        <v>1</v>
      </c>
    </row>
    <row r="126" spans="1:7" x14ac:dyDescent="0.3">
      <c r="A126">
        <v>11</v>
      </c>
      <c r="B126">
        <v>124</v>
      </c>
      <c r="C126" s="16" t="s">
        <v>81</v>
      </c>
      <c r="D126" s="52">
        <v>2009</v>
      </c>
      <c r="E126" s="76" t="s">
        <v>82</v>
      </c>
      <c r="F126" s="16" t="s">
        <v>34</v>
      </c>
      <c r="G126" t="b">
        <f>IF(ISERROR(VLOOKUP(StudiesGeneral!B126,StudiesDetails!A:A,1,FALSE)),FALSE,TRUE)</f>
        <v>1</v>
      </c>
    </row>
    <row r="127" spans="1:7" x14ac:dyDescent="0.3">
      <c r="A127">
        <v>11</v>
      </c>
      <c r="B127">
        <v>125</v>
      </c>
      <c r="C127" s="16" t="s">
        <v>81</v>
      </c>
      <c r="D127" s="52">
        <v>2009</v>
      </c>
      <c r="E127" s="76" t="s">
        <v>82</v>
      </c>
      <c r="F127" s="16" t="s">
        <v>10</v>
      </c>
      <c r="G127" t="b">
        <f>IF(ISERROR(VLOOKUP(StudiesGeneral!B127,StudiesDetails!A:A,1,FALSE)),FALSE,TRUE)</f>
        <v>1</v>
      </c>
    </row>
    <row r="128" spans="1:7" x14ac:dyDescent="0.3">
      <c r="A128">
        <v>12</v>
      </c>
      <c r="B128">
        <v>126</v>
      </c>
      <c r="C128" s="16" t="s">
        <v>83</v>
      </c>
      <c r="D128" s="52">
        <v>1994</v>
      </c>
      <c r="E128" s="76" t="s">
        <v>84</v>
      </c>
      <c r="F128" s="16" t="s">
        <v>10</v>
      </c>
      <c r="G128" t="b">
        <f>IF(ISERROR(VLOOKUP(StudiesGeneral!B128,StudiesDetails!A:A,1,FALSE)),FALSE,TRUE)</f>
        <v>1</v>
      </c>
    </row>
    <row r="129" spans="1:7" x14ac:dyDescent="0.3">
      <c r="A129">
        <v>12</v>
      </c>
      <c r="B129">
        <v>127</v>
      </c>
      <c r="C129" s="16" t="s">
        <v>83</v>
      </c>
      <c r="D129" s="52">
        <v>1994</v>
      </c>
      <c r="E129" s="76" t="s">
        <v>84</v>
      </c>
      <c r="F129" s="16" t="s">
        <v>11</v>
      </c>
      <c r="G129" t="b">
        <f>IF(ISERROR(VLOOKUP(StudiesGeneral!B129,StudiesDetails!A:A,1,FALSE)),FALSE,TRUE)</f>
        <v>1</v>
      </c>
    </row>
    <row r="130" spans="1:7" x14ac:dyDescent="0.3">
      <c r="A130">
        <v>12</v>
      </c>
      <c r="B130">
        <v>128</v>
      </c>
      <c r="C130" s="16" t="s">
        <v>83</v>
      </c>
      <c r="D130" s="52">
        <v>1994</v>
      </c>
      <c r="E130" s="76" t="s">
        <v>84</v>
      </c>
      <c r="F130" s="16" t="s">
        <v>12</v>
      </c>
      <c r="G130" t="b">
        <f>IF(ISERROR(VLOOKUP(StudiesGeneral!B130,StudiesDetails!A:A,1,FALSE)),FALSE,TRUE)</f>
        <v>1</v>
      </c>
    </row>
    <row r="131" spans="1:7" x14ac:dyDescent="0.3">
      <c r="A131">
        <v>12</v>
      </c>
      <c r="B131">
        <v>129</v>
      </c>
      <c r="C131" s="16" t="s">
        <v>83</v>
      </c>
      <c r="D131" s="52">
        <v>1994</v>
      </c>
      <c r="E131" s="76" t="s">
        <v>84</v>
      </c>
      <c r="F131" s="16" t="s">
        <v>85</v>
      </c>
      <c r="G131" t="b">
        <f>IF(ISERROR(VLOOKUP(StudiesGeneral!B131,StudiesDetails!A:A,1,FALSE)),FALSE,TRUE)</f>
        <v>1</v>
      </c>
    </row>
    <row r="132" spans="1:7" x14ac:dyDescent="0.3">
      <c r="A132">
        <v>12</v>
      </c>
      <c r="B132">
        <v>130</v>
      </c>
      <c r="C132" s="16" t="s">
        <v>83</v>
      </c>
      <c r="D132" s="52">
        <v>1994</v>
      </c>
      <c r="E132" s="76" t="s">
        <v>84</v>
      </c>
      <c r="F132" s="16" t="s">
        <v>16</v>
      </c>
      <c r="G132" t="b">
        <f>IF(ISERROR(VLOOKUP(StudiesGeneral!B132,StudiesDetails!A:A,1,FALSE)),FALSE,TRUE)</f>
        <v>1</v>
      </c>
    </row>
    <row r="133" spans="1:7" x14ac:dyDescent="0.3">
      <c r="A133">
        <v>12</v>
      </c>
      <c r="B133">
        <v>131</v>
      </c>
      <c r="C133" s="16" t="s">
        <v>83</v>
      </c>
      <c r="D133" s="52">
        <v>1994</v>
      </c>
      <c r="E133" s="76" t="s">
        <v>84</v>
      </c>
      <c r="F133" s="16" t="s">
        <v>34</v>
      </c>
      <c r="G133" t="b">
        <f>IF(ISERROR(VLOOKUP(StudiesGeneral!B133,StudiesDetails!A:A,1,FALSE)),FALSE,TRUE)</f>
        <v>1</v>
      </c>
    </row>
    <row r="134" spans="1:7" x14ac:dyDescent="0.3">
      <c r="A134">
        <v>12</v>
      </c>
      <c r="B134">
        <v>132</v>
      </c>
      <c r="C134" s="16" t="s">
        <v>83</v>
      </c>
      <c r="D134" s="52">
        <v>1994</v>
      </c>
      <c r="E134" s="76" t="s">
        <v>84</v>
      </c>
      <c r="F134" s="16" t="s">
        <v>50</v>
      </c>
      <c r="G134" t="b">
        <f>IF(ISERROR(VLOOKUP(StudiesGeneral!B134,StudiesDetails!A:A,1,FALSE)),FALSE,TRUE)</f>
        <v>1</v>
      </c>
    </row>
    <row r="135" spans="1:7" x14ac:dyDescent="0.3">
      <c r="A135">
        <v>13</v>
      </c>
      <c r="B135">
        <v>133</v>
      </c>
      <c r="C135" s="16" t="s">
        <v>86</v>
      </c>
      <c r="D135" s="52">
        <v>2008</v>
      </c>
      <c r="E135" s="76" t="s">
        <v>87</v>
      </c>
      <c r="F135" s="16" t="s">
        <v>50</v>
      </c>
      <c r="G135" t="b">
        <f>IF(ISERROR(VLOOKUP(StudiesGeneral!B135,StudiesDetails!A:A,1,FALSE)),FALSE,TRUE)</f>
        <v>1</v>
      </c>
    </row>
    <row r="136" spans="1:7" x14ac:dyDescent="0.3">
      <c r="A136">
        <v>13</v>
      </c>
      <c r="B136">
        <v>134</v>
      </c>
      <c r="C136" s="16" t="s">
        <v>86</v>
      </c>
      <c r="D136" s="52">
        <v>2008</v>
      </c>
      <c r="E136" s="76" t="s">
        <v>87</v>
      </c>
      <c r="F136" s="16" t="s">
        <v>18</v>
      </c>
      <c r="G136" t="b">
        <f>IF(ISERROR(VLOOKUP(StudiesGeneral!B136,StudiesDetails!A:A,1,FALSE)),FALSE,TRUE)</f>
        <v>1</v>
      </c>
    </row>
    <row r="137" spans="1:7" x14ac:dyDescent="0.3">
      <c r="A137">
        <v>13</v>
      </c>
      <c r="B137">
        <v>135</v>
      </c>
      <c r="C137" s="16" t="s">
        <v>86</v>
      </c>
      <c r="D137" s="52">
        <v>2008</v>
      </c>
      <c r="E137" s="76" t="s">
        <v>87</v>
      </c>
      <c r="F137" s="16" t="s">
        <v>19</v>
      </c>
      <c r="G137" t="b">
        <f>IF(ISERROR(VLOOKUP(StudiesGeneral!B137,StudiesDetails!A:A,1,FALSE)),FALSE,TRUE)</f>
        <v>1</v>
      </c>
    </row>
    <row r="138" spans="1:7" x14ac:dyDescent="0.3">
      <c r="A138">
        <v>14</v>
      </c>
      <c r="B138">
        <v>136</v>
      </c>
      <c r="C138" s="16" t="s">
        <v>88</v>
      </c>
      <c r="D138" s="52">
        <v>2021</v>
      </c>
      <c r="E138" s="76" t="s">
        <v>89</v>
      </c>
      <c r="F138" s="16" t="s">
        <v>90</v>
      </c>
      <c r="G138" t="b">
        <f>IF(ISERROR(VLOOKUP(StudiesGeneral!B138,StudiesDetails!A:A,1,FALSE)),FALSE,TRUE)</f>
        <v>0</v>
      </c>
    </row>
    <row r="139" spans="1:7" x14ac:dyDescent="0.3">
      <c r="A139">
        <v>14</v>
      </c>
      <c r="B139">
        <v>137</v>
      </c>
      <c r="C139" s="16" t="s">
        <v>88</v>
      </c>
      <c r="D139" s="52">
        <v>2021</v>
      </c>
      <c r="E139" s="76" t="s">
        <v>89</v>
      </c>
      <c r="F139" s="16" t="s">
        <v>91</v>
      </c>
      <c r="G139" t="b">
        <f>IF(ISERROR(VLOOKUP(StudiesGeneral!B139,StudiesDetails!A:A,1,FALSE)),FALSE,TRUE)</f>
        <v>0</v>
      </c>
    </row>
    <row r="140" spans="1:7" x14ac:dyDescent="0.3">
      <c r="A140">
        <v>14</v>
      </c>
      <c r="B140">
        <v>138</v>
      </c>
      <c r="C140" s="16" t="s">
        <v>88</v>
      </c>
      <c r="D140" s="52">
        <v>2021</v>
      </c>
      <c r="E140" s="76" t="s">
        <v>89</v>
      </c>
      <c r="F140" s="16" t="s">
        <v>92</v>
      </c>
      <c r="G140" t="b">
        <f>IF(ISERROR(VLOOKUP(StudiesGeneral!B140,StudiesDetails!A:A,1,FALSE)),FALSE,TRUE)</f>
        <v>1</v>
      </c>
    </row>
    <row r="141" spans="1:7" x14ac:dyDescent="0.3">
      <c r="A141">
        <v>14</v>
      </c>
      <c r="B141">
        <v>139</v>
      </c>
      <c r="C141" s="16" t="s">
        <v>88</v>
      </c>
      <c r="D141" s="52">
        <v>2021</v>
      </c>
      <c r="E141" s="76" t="s">
        <v>89</v>
      </c>
      <c r="F141" s="16" t="s">
        <v>10</v>
      </c>
      <c r="G141" t="b">
        <f>IF(ISERROR(VLOOKUP(StudiesGeneral!B141,StudiesDetails!A:A,1,FALSE)),FALSE,TRUE)</f>
        <v>1</v>
      </c>
    </row>
    <row r="142" spans="1:7" x14ac:dyDescent="0.3">
      <c r="A142">
        <v>14</v>
      </c>
      <c r="B142">
        <v>140</v>
      </c>
      <c r="C142" s="16" t="s">
        <v>88</v>
      </c>
      <c r="D142" s="52">
        <v>2021</v>
      </c>
      <c r="E142" s="76" t="s">
        <v>89</v>
      </c>
      <c r="F142" s="16" t="s">
        <v>11</v>
      </c>
      <c r="G142" t="b">
        <f>IF(ISERROR(VLOOKUP(StudiesGeneral!B142,StudiesDetails!A:A,1,FALSE)),FALSE,TRUE)</f>
        <v>1</v>
      </c>
    </row>
    <row r="143" spans="1:7" x14ac:dyDescent="0.3">
      <c r="A143">
        <v>14</v>
      </c>
      <c r="B143">
        <v>141</v>
      </c>
      <c r="C143" s="16" t="s">
        <v>88</v>
      </c>
      <c r="D143" s="52">
        <v>2021</v>
      </c>
      <c r="E143" s="76" t="s">
        <v>89</v>
      </c>
      <c r="F143" s="16" t="s">
        <v>12</v>
      </c>
      <c r="G143" t="b">
        <f>IF(ISERROR(VLOOKUP(StudiesGeneral!B143,StudiesDetails!A:A,1,FALSE)),FALSE,TRUE)</f>
        <v>1</v>
      </c>
    </row>
    <row r="144" spans="1:7" x14ac:dyDescent="0.3">
      <c r="A144">
        <v>14</v>
      </c>
      <c r="B144">
        <v>142</v>
      </c>
      <c r="C144" s="16" t="s">
        <v>88</v>
      </c>
      <c r="D144" s="52">
        <v>2021</v>
      </c>
      <c r="E144" s="76" t="s">
        <v>89</v>
      </c>
      <c r="F144" s="16" t="s">
        <v>13</v>
      </c>
      <c r="G144" t="b">
        <f>IF(ISERROR(VLOOKUP(StudiesGeneral!B144,StudiesDetails!A:A,1,FALSE)),FALSE,TRUE)</f>
        <v>1</v>
      </c>
    </row>
    <row r="145" spans="1:7" x14ac:dyDescent="0.3">
      <c r="A145">
        <v>14</v>
      </c>
      <c r="B145">
        <v>143</v>
      </c>
      <c r="C145" s="16" t="s">
        <v>88</v>
      </c>
      <c r="D145" s="52">
        <v>2021</v>
      </c>
      <c r="E145" s="76" t="s">
        <v>89</v>
      </c>
      <c r="F145" s="16" t="s">
        <v>14</v>
      </c>
      <c r="G145" t="b">
        <f>IF(ISERROR(VLOOKUP(StudiesGeneral!B145,StudiesDetails!A:A,1,FALSE)),FALSE,TRUE)</f>
        <v>1</v>
      </c>
    </row>
    <row r="146" spans="1:7" x14ac:dyDescent="0.3">
      <c r="A146">
        <v>14</v>
      </c>
      <c r="B146">
        <v>144</v>
      </c>
      <c r="C146" s="16" t="s">
        <v>88</v>
      </c>
      <c r="D146" s="52">
        <v>2021</v>
      </c>
      <c r="E146" s="76" t="s">
        <v>89</v>
      </c>
      <c r="F146" s="16" t="s">
        <v>15</v>
      </c>
      <c r="G146" t="b">
        <f>IF(ISERROR(VLOOKUP(StudiesGeneral!B146,StudiesDetails!A:A,1,FALSE)),FALSE,TRUE)</f>
        <v>1</v>
      </c>
    </row>
    <row r="147" spans="1:7" x14ac:dyDescent="0.3">
      <c r="A147">
        <v>14</v>
      </c>
      <c r="B147">
        <v>145</v>
      </c>
      <c r="C147" s="16" t="s">
        <v>88</v>
      </c>
      <c r="D147" s="52">
        <v>2021</v>
      </c>
      <c r="E147" s="76" t="s">
        <v>89</v>
      </c>
      <c r="F147" s="16" t="s">
        <v>33</v>
      </c>
      <c r="G147" t="b">
        <f>IF(ISERROR(VLOOKUP(StudiesGeneral!B147,StudiesDetails!A:A,1,FALSE)),FALSE,TRUE)</f>
        <v>1</v>
      </c>
    </row>
    <row r="148" spans="1:7" x14ac:dyDescent="0.3">
      <c r="A148">
        <v>14</v>
      </c>
      <c r="B148">
        <v>146</v>
      </c>
      <c r="C148" s="16" t="s">
        <v>88</v>
      </c>
      <c r="D148" s="52">
        <v>2021</v>
      </c>
      <c r="E148" s="76" t="s">
        <v>89</v>
      </c>
      <c r="F148" s="16" t="s">
        <v>16</v>
      </c>
      <c r="G148" t="b">
        <f>IF(ISERROR(VLOOKUP(StudiesGeneral!B148,StudiesDetails!A:A,1,FALSE)),FALSE,TRUE)</f>
        <v>1</v>
      </c>
    </row>
    <row r="149" spans="1:7" x14ac:dyDescent="0.3">
      <c r="A149">
        <v>14</v>
      </c>
      <c r="B149">
        <v>147</v>
      </c>
      <c r="C149" s="16" t="s">
        <v>88</v>
      </c>
      <c r="D149" s="52">
        <v>2021</v>
      </c>
      <c r="E149" s="76" t="s">
        <v>89</v>
      </c>
      <c r="F149" s="16" t="s">
        <v>34</v>
      </c>
      <c r="G149" t="b">
        <f>IF(ISERROR(VLOOKUP(StudiesGeneral!B149,StudiesDetails!A:A,1,FALSE)),FALSE,TRUE)</f>
        <v>1</v>
      </c>
    </row>
    <row r="150" spans="1:7" x14ac:dyDescent="0.3">
      <c r="A150">
        <v>14</v>
      </c>
      <c r="B150">
        <v>148</v>
      </c>
      <c r="C150" s="16" t="s">
        <v>88</v>
      </c>
      <c r="D150" s="52">
        <v>2021</v>
      </c>
      <c r="E150" s="76" t="s">
        <v>89</v>
      </c>
      <c r="F150" s="16" t="s">
        <v>17</v>
      </c>
      <c r="G150" t="b">
        <f>IF(ISERROR(VLOOKUP(StudiesGeneral!B150,StudiesDetails!A:A,1,FALSE)),FALSE,TRUE)</f>
        <v>1</v>
      </c>
    </row>
    <row r="151" spans="1:7" x14ac:dyDescent="0.3">
      <c r="A151">
        <v>14</v>
      </c>
      <c r="B151">
        <v>149</v>
      </c>
      <c r="C151" s="16" t="s">
        <v>88</v>
      </c>
      <c r="D151" s="52">
        <v>2021</v>
      </c>
      <c r="E151" s="76" t="s">
        <v>89</v>
      </c>
      <c r="F151" s="16" t="s">
        <v>18</v>
      </c>
      <c r="G151" t="b">
        <f>IF(ISERROR(VLOOKUP(StudiesGeneral!B151,StudiesDetails!A:A,1,FALSE)),FALSE,TRUE)</f>
        <v>1</v>
      </c>
    </row>
    <row r="152" spans="1:7" x14ac:dyDescent="0.3">
      <c r="A152">
        <v>14</v>
      </c>
      <c r="B152">
        <v>150</v>
      </c>
      <c r="C152" s="16" t="s">
        <v>88</v>
      </c>
      <c r="D152" s="52">
        <v>2021</v>
      </c>
      <c r="E152" s="76" t="s">
        <v>89</v>
      </c>
      <c r="F152" s="16" t="s">
        <v>19</v>
      </c>
      <c r="G152" t="b">
        <f>IF(ISERROR(VLOOKUP(StudiesGeneral!B152,StudiesDetails!A:A,1,FALSE)),FALSE,TRUE)</f>
        <v>1</v>
      </c>
    </row>
    <row r="153" spans="1:7" x14ac:dyDescent="0.3">
      <c r="A153">
        <v>14</v>
      </c>
      <c r="B153">
        <v>151</v>
      </c>
      <c r="C153" s="16" t="s">
        <v>88</v>
      </c>
      <c r="D153" s="52">
        <v>2021</v>
      </c>
      <c r="E153" s="76" t="s">
        <v>89</v>
      </c>
      <c r="F153" s="16" t="s">
        <v>20</v>
      </c>
      <c r="G153" t="b">
        <f>IF(ISERROR(VLOOKUP(StudiesGeneral!B153,StudiesDetails!A:A,1,FALSE)),FALSE,TRUE)</f>
        <v>1</v>
      </c>
    </row>
    <row r="154" spans="1:7" x14ac:dyDescent="0.3">
      <c r="A154">
        <v>14</v>
      </c>
      <c r="B154">
        <v>152</v>
      </c>
      <c r="C154" s="16" t="s">
        <v>88</v>
      </c>
      <c r="D154" s="52">
        <v>2021</v>
      </c>
      <c r="E154" s="76" t="s">
        <v>89</v>
      </c>
      <c r="F154" s="16" t="s">
        <v>22</v>
      </c>
      <c r="G154" t="b">
        <f>IF(ISERROR(VLOOKUP(StudiesGeneral!B154,StudiesDetails!A:A,1,FALSE)),FALSE,TRUE)</f>
        <v>1</v>
      </c>
    </row>
    <row r="155" spans="1:7" x14ac:dyDescent="0.3">
      <c r="A155">
        <v>14</v>
      </c>
      <c r="B155">
        <v>153</v>
      </c>
      <c r="C155" s="16" t="s">
        <v>88</v>
      </c>
      <c r="D155" s="52">
        <v>2021</v>
      </c>
      <c r="E155" s="76" t="s">
        <v>89</v>
      </c>
      <c r="F155" s="16" t="s">
        <v>93</v>
      </c>
      <c r="G155" t="b">
        <f>IF(ISERROR(VLOOKUP(StudiesGeneral!B155,StudiesDetails!A:A,1,FALSE)),FALSE,TRUE)</f>
        <v>1</v>
      </c>
    </row>
    <row r="156" spans="1:7" x14ac:dyDescent="0.3">
      <c r="A156">
        <v>14</v>
      </c>
      <c r="B156">
        <v>154</v>
      </c>
      <c r="C156" s="16" t="s">
        <v>88</v>
      </c>
      <c r="D156" s="52">
        <v>2021</v>
      </c>
      <c r="E156" s="76" t="s">
        <v>89</v>
      </c>
      <c r="F156" s="16" t="s">
        <v>53</v>
      </c>
      <c r="G156" t="b">
        <f>IF(ISERROR(VLOOKUP(StudiesGeneral!B156,StudiesDetails!A:A,1,FALSE)),FALSE,TRUE)</f>
        <v>1</v>
      </c>
    </row>
    <row r="157" spans="1:7" x14ac:dyDescent="0.3">
      <c r="A157">
        <v>14</v>
      </c>
      <c r="B157">
        <v>155</v>
      </c>
      <c r="C157" s="16" t="s">
        <v>88</v>
      </c>
      <c r="D157" s="52">
        <v>2021</v>
      </c>
      <c r="E157" s="76" t="s">
        <v>89</v>
      </c>
      <c r="F157" s="16" t="s">
        <v>23</v>
      </c>
      <c r="G157" t="b">
        <f>IF(ISERROR(VLOOKUP(StudiesGeneral!B157,StudiesDetails!A:A,1,FALSE)),FALSE,TRUE)</f>
        <v>0</v>
      </c>
    </row>
    <row r="158" spans="1:7" x14ac:dyDescent="0.3">
      <c r="A158">
        <v>14</v>
      </c>
      <c r="B158">
        <v>156</v>
      </c>
      <c r="C158" s="16" t="s">
        <v>88</v>
      </c>
      <c r="D158" s="52">
        <v>2021</v>
      </c>
      <c r="E158" s="76" t="s">
        <v>89</v>
      </c>
      <c r="F158" s="16" t="s">
        <v>24</v>
      </c>
      <c r="G158" t="b">
        <f>IF(ISERROR(VLOOKUP(StudiesGeneral!B158,StudiesDetails!A:A,1,FALSE)),FALSE,TRUE)</f>
        <v>0</v>
      </c>
    </row>
    <row r="159" spans="1:7" x14ac:dyDescent="0.3">
      <c r="A159">
        <v>14</v>
      </c>
      <c r="B159">
        <v>157</v>
      </c>
      <c r="C159" s="16" t="s">
        <v>88</v>
      </c>
      <c r="D159" s="52">
        <v>2021</v>
      </c>
      <c r="E159" s="76" t="s">
        <v>89</v>
      </c>
      <c r="F159" s="16" t="s">
        <v>29</v>
      </c>
      <c r="G159" t="b">
        <f>IF(ISERROR(VLOOKUP(StudiesGeneral!B159,StudiesDetails!A:A,1,FALSE)),FALSE,TRUE)</f>
        <v>0</v>
      </c>
    </row>
    <row r="160" spans="1:7" x14ac:dyDescent="0.3">
      <c r="A160">
        <v>14</v>
      </c>
      <c r="B160">
        <v>158</v>
      </c>
      <c r="C160" s="16" t="s">
        <v>88</v>
      </c>
      <c r="D160" s="52">
        <v>2021</v>
      </c>
      <c r="E160" s="76" t="s">
        <v>89</v>
      </c>
      <c r="F160" s="16" t="s">
        <v>30</v>
      </c>
      <c r="G160" t="b">
        <f>IF(ISERROR(VLOOKUP(StudiesGeneral!B160,StudiesDetails!A:A,1,FALSE)),FALSE,TRUE)</f>
        <v>0</v>
      </c>
    </row>
    <row r="161" spans="1:7" x14ac:dyDescent="0.3">
      <c r="A161">
        <v>14</v>
      </c>
      <c r="B161">
        <v>159</v>
      </c>
      <c r="C161" s="16" t="s">
        <v>88</v>
      </c>
      <c r="D161" s="52">
        <v>2021</v>
      </c>
      <c r="E161" s="76" t="s">
        <v>89</v>
      </c>
      <c r="F161" s="16" t="s">
        <v>94</v>
      </c>
      <c r="G161" t="b">
        <f>IF(ISERROR(VLOOKUP(StudiesGeneral!B161,StudiesDetails!A:A,1,FALSE)),FALSE,TRUE)</f>
        <v>0</v>
      </c>
    </row>
    <row r="162" spans="1:7" x14ac:dyDescent="0.3">
      <c r="A162">
        <v>15</v>
      </c>
      <c r="B162">
        <v>160</v>
      </c>
      <c r="C162" s="16" t="s">
        <v>95</v>
      </c>
      <c r="D162" s="52">
        <v>2007</v>
      </c>
      <c r="E162" s="76" t="s">
        <v>96</v>
      </c>
      <c r="F162" s="16" t="s">
        <v>18</v>
      </c>
      <c r="G162" t="b">
        <f>IF(ISERROR(VLOOKUP(StudiesGeneral!B162,StudiesDetails!A:A,1,FALSE)),FALSE,TRUE)</f>
        <v>1</v>
      </c>
    </row>
    <row r="163" spans="1:7" x14ac:dyDescent="0.3">
      <c r="A163">
        <v>15</v>
      </c>
      <c r="B163">
        <v>161</v>
      </c>
      <c r="C163" s="16" t="s">
        <v>95</v>
      </c>
      <c r="D163" s="52">
        <v>2007</v>
      </c>
      <c r="E163" s="76" t="s">
        <v>96</v>
      </c>
      <c r="F163" s="16" t="s">
        <v>19</v>
      </c>
      <c r="G163" t="b">
        <f>IF(ISERROR(VLOOKUP(StudiesGeneral!B163,StudiesDetails!A:A,1,FALSE)),FALSE,TRUE)</f>
        <v>1</v>
      </c>
    </row>
    <row r="164" spans="1:7" x14ac:dyDescent="0.3">
      <c r="A164">
        <v>16</v>
      </c>
      <c r="B164">
        <v>162</v>
      </c>
      <c r="C164" s="16" t="s">
        <v>97</v>
      </c>
      <c r="D164" s="52">
        <v>2020</v>
      </c>
      <c r="E164" s="76" t="s">
        <v>98</v>
      </c>
      <c r="F164" s="16" t="s">
        <v>14</v>
      </c>
      <c r="G164" t="b">
        <f>IF(ISERROR(VLOOKUP(StudiesGeneral!B164,StudiesDetails!A:A,1,FALSE)),FALSE,TRUE)</f>
        <v>1</v>
      </c>
    </row>
    <row r="165" spans="1:7" x14ac:dyDescent="0.3">
      <c r="A165">
        <v>16</v>
      </c>
      <c r="B165">
        <v>163</v>
      </c>
      <c r="C165" s="16" t="s">
        <v>97</v>
      </c>
      <c r="D165" s="52">
        <v>2020</v>
      </c>
      <c r="E165" s="76" t="s">
        <v>98</v>
      </c>
      <c r="F165" s="16" t="s">
        <v>33</v>
      </c>
      <c r="G165" t="b">
        <f>IF(ISERROR(VLOOKUP(StudiesGeneral!B165,StudiesDetails!A:A,1,FALSE)),FALSE,TRUE)</f>
        <v>1</v>
      </c>
    </row>
    <row r="166" spans="1:7" x14ac:dyDescent="0.3">
      <c r="A166">
        <v>16</v>
      </c>
      <c r="B166">
        <v>164</v>
      </c>
      <c r="C166" s="16" t="s">
        <v>97</v>
      </c>
      <c r="D166" s="52">
        <v>2020</v>
      </c>
      <c r="E166" s="76" t="s">
        <v>98</v>
      </c>
      <c r="F166" s="16" t="s">
        <v>16</v>
      </c>
      <c r="G166" t="b">
        <f>IF(ISERROR(VLOOKUP(StudiesGeneral!B166,StudiesDetails!A:A,1,FALSE)),FALSE,TRUE)</f>
        <v>1</v>
      </c>
    </row>
    <row r="167" spans="1:7" x14ac:dyDescent="0.3">
      <c r="A167">
        <v>16</v>
      </c>
      <c r="B167">
        <v>165</v>
      </c>
      <c r="C167" s="16" t="s">
        <v>97</v>
      </c>
      <c r="D167" s="52">
        <v>2020</v>
      </c>
      <c r="E167" s="76" t="s">
        <v>98</v>
      </c>
      <c r="F167" s="16" t="s">
        <v>17</v>
      </c>
      <c r="G167" t="b">
        <f>IF(ISERROR(VLOOKUP(StudiesGeneral!B167,StudiesDetails!A:A,1,FALSE)),FALSE,TRUE)</f>
        <v>1</v>
      </c>
    </row>
    <row r="168" spans="1:7" x14ac:dyDescent="0.3">
      <c r="A168">
        <v>16</v>
      </c>
      <c r="B168">
        <v>166</v>
      </c>
      <c r="C168" s="16" t="s">
        <v>97</v>
      </c>
      <c r="D168" s="52">
        <v>2020</v>
      </c>
      <c r="E168" s="76" t="s">
        <v>98</v>
      </c>
      <c r="F168" s="16" t="s">
        <v>18</v>
      </c>
      <c r="G168" t="b">
        <f>IF(ISERROR(VLOOKUP(StudiesGeneral!B168,StudiesDetails!A:A,1,FALSE)),FALSE,TRUE)</f>
        <v>1</v>
      </c>
    </row>
    <row r="169" spans="1:7" x14ac:dyDescent="0.3">
      <c r="A169">
        <v>16</v>
      </c>
      <c r="B169">
        <v>167</v>
      </c>
      <c r="C169" s="16" t="s">
        <v>97</v>
      </c>
      <c r="D169" s="52">
        <v>2020</v>
      </c>
      <c r="E169" s="76" t="s">
        <v>98</v>
      </c>
      <c r="F169" s="16" t="s">
        <v>23</v>
      </c>
      <c r="G169" t="b">
        <f>IF(ISERROR(VLOOKUP(StudiesGeneral!B169,StudiesDetails!A:A,1,FALSE)),FALSE,TRUE)</f>
        <v>0</v>
      </c>
    </row>
    <row r="170" spans="1:7" x14ac:dyDescent="0.3">
      <c r="A170">
        <v>16</v>
      </c>
      <c r="B170">
        <v>168</v>
      </c>
      <c r="C170" s="16" t="s">
        <v>97</v>
      </c>
      <c r="D170" s="52">
        <v>2020</v>
      </c>
      <c r="E170" s="76" t="s">
        <v>98</v>
      </c>
      <c r="F170" s="16" t="s">
        <v>24</v>
      </c>
      <c r="G170" t="b">
        <f>IF(ISERROR(VLOOKUP(StudiesGeneral!B170,StudiesDetails!A:A,1,FALSE)),FALSE,TRUE)</f>
        <v>0</v>
      </c>
    </row>
    <row r="171" spans="1:7" x14ac:dyDescent="0.3">
      <c r="A171">
        <v>16</v>
      </c>
      <c r="B171">
        <v>169</v>
      </c>
      <c r="C171" s="16" t="s">
        <v>97</v>
      </c>
      <c r="D171" s="52">
        <v>2020</v>
      </c>
      <c r="E171" s="76" t="s">
        <v>98</v>
      </c>
      <c r="F171" s="16" t="s">
        <v>26</v>
      </c>
      <c r="G171" t="b">
        <f>IF(ISERROR(VLOOKUP(StudiesGeneral!B171,StudiesDetails!A:A,1,FALSE)),FALSE,TRUE)</f>
        <v>0</v>
      </c>
    </row>
    <row r="172" spans="1:7" x14ac:dyDescent="0.3">
      <c r="A172">
        <v>16</v>
      </c>
      <c r="B172">
        <v>170</v>
      </c>
      <c r="C172" s="16" t="s">
        <v>97</v>
      </c>
      <c r="D172" s="52">
        <v>2020</v>
      </c>
      <c r="E172" s="76" t="s">
        <v>98</v>
      </c>
      <c r="F172" s="16" t="s">
        <v>29</v>
      </c>
      <c r="G172" t="b">
        <f>IF(ISERROR(VLOOKUP(StudiesGeneral!B172,StudiesDetails!A:A,1,FALSE)),FALSE,TRUE)</f>
        <v>0</v>
      </c>
    </row>
    <row r="173" spans="1:7" x14ac:dyDescent="0.3">
      <c r="A173">
        <v>16</v>
      </c>
      <c r="B173">
        <v>171</v>
      </c>
      <c r="C173" s="16" t="s">
        <v>97</v>
      </c>
      <c r="D173" s="52">
        <v>2020</v>
      </c>
      <c r="E173" s="76" t="s">
        <v>98</v>
      </c>
      <c r="F173" s="16" t="s">
        <v>30</v>
      </c>
      <c r="G173" t="b">
        <f>IF(ISERROR(VLOOKUP(StudiesGeneral!B173,StudiesDetails!A:A,1,FALSE)),FALSE,TRUE)</f>
        <v>0</v>
      </c>
    </row>
    <row r="174" spans="1:7" x14ac:dyDescent="0.3">
      <c r="A174">
        <v>17</v>
      </c>
      <c r="B174">
        <v>172</v>
      </c>
      <c r="C174" s="16" t="s">
        <v>99</v>
      </c>
      <c r="D174" s="52">
        <v>2021</v>
      </c>
      <c r="E174" s="76" t="s">
        <v>100</v>
      </c>
      <c r="F174" s="16" t="s">
        <v>14</v>
      </c>
      <c r="G174" t="b">
        <f>IF(ISERROR(VLOOKUP(StudiesGeneral!B174,StudiesDetails!A:A,1,FALSE)),FALSE,TRUE)</f>
        <v>1</v>
      </c>
    </row>
    <row r="175" spans="1:7" x14ac:dyDescent="0.3">
      <c r="A175">
        <v>17</v>
      </c>
      <c r="B175">
        <v>173</v>
      </c>
      <c r="C175" s="16" t="s">
        <v>99</v>
      </c>
      <c r="D175" s="52">
        <v>2021</v>
      </c>
      <c r="E175" s="76" t="s">
        <v>100</v>
      </c>
      <c r="F175" s="16" t="s">
        <v>33</v>
      </c>
      <c r="G175" t="b">
        <f>IF(ISERROR(VLOOKUP(StudiesGeneral!B175,StudiesDetails!A:A,1,FALSE)),FALSE,TRUE)</f>
        <v>1</v>
      </c>
    </row>
    <row r="176" spans="1:7" x14ac:dyDescent="0.3">
      <c r="A176">
        <v>17</v>
      </c>
      <c r="B176">
        <v>174</v>
      </c>
      <c r="C176" s="16" t="s">
        <v>99</v>
      </c>
      <c r="D176" s="52">
        <v>2021</v>
      </c>
      <c r="E176" s="76" t="s">
        <v>100</v>
      </c>
      <c r="F176" s="16" t="s">
        <v>16</v>
      </c>
      <c r="G176" t="b">
        <f>IF(ISERROR(VLOOKUP(StudiesGeneral!B176,StudiesDetails!A:A,1,FALSE)),FALSE,TRUE)</f>
        <v>1</v>
      </c>
    </row>
    <row r="177" spans="1:7" x14ac:dyDescent="0.3">
      <c r="A177">
        <v>17</v>
      </c>
      <c r="B177">
        <v>175</v>
      </c>
      <c r="C177" s="16" t="s">
        <v>99</v>
      </c>
      <c r="D177" s="52">
        <v>2021</v>
      </c>
      <c r="E177" s="76" t="s">
        <v>100</v>
      </c>
      <c r="F177" s="16" t="s">
        <v>17</v>
      </c>
      <c r="G177" t="b">
        <f>IF(ISERROR(VLOOKUP(StudiesGeneral!B177,StudiesDetails!A:A,1,FALSE)),FALSE,TRUE)</f>
        <v>1</v>
      </c>
    </row>
    <row r="178" spans="1:7" x14ac:dyDescent="0.3">
      <c r="A178">
        <v>17</v>
      </c>
      <c r="B178">
        <v>176</v>
      </c>
      <c r="C178" s="16" t="s">
        <v>99</v>
      </c>
      <c r="D178" s="52">
        <v>2021</v>
      </c>
      <c r="E178" s="76" t="s">
        <v>100</v>
      </c>
      <c r="F178" s="16" t="s">
        <v>18</v>
      </c>
      <c r="G178" t="b">
        <f>IF(ISERROR(VLOOKUP(StudiesGeneral!B178,StudiesDetails!A:A,1,FALSE)),FALSE,TRUE)</f>
        <v>1</v>
      </c>
    </row>
    <row r="179" spans="1:7" x14ac:dyDescent="0.3">
      <c r="A179">
        <v>17</v>
      </c>
      <c r="B179">
        <v>177</v>
      </c>
      <c r="C179" s="16" t="s">
        <v>99</v>
      </c>
      <c r="D179" s="52">
        <v>2021</v>
      </c>
      <c r="E179" s="76" t="s">
        <v>100</v>
      </c>
      <c r="F179" s="16" t="s">
        <v>19</v>
      </c>
      <c r="G179" t="b">
        <f>IF(ISERROR(VLOOKUP(StudiesGeneral!B179,StudiesDetails!A:A,1,FALSE)),FALSE,TRUE)</f>
        <v>1</v>
      </c>
    </row>
    <row r="180" spans="1:7" x14ac:dyDescent="0.3">
      <c r="A180">
        <v>17</v>
      </c>
      <c r="B180">
        <v>178</v>
      </c>
      <c r="C180" s="16" t="s">
        <v>99</v>
      </c>
      <c r="D180" s="52">
        <v>2021</v>
      </c>
      <c r="E180" s="76" t="s">
        <v>100</v>
      </c>
      <c r="F180" s="16" t="s">
        <v>22</v>
      </c>
      <c r="G180" t="b">
        <f>IF(ISERROR(VLOOKUP(StudiesGeneral!B180,StudiesDetails!A:A,1,FALSE)),FALSE,TRUE)</f>
        <v>1</v>
      </c>
    </row>
    <row r="181" spans="1:7" x14ac:dyDescent="0.3">
      <c r="A181">
        <v>18</v>
      </c>
      <c r="B181">
        <v>179</v>
      </c>
      <c r="C181" s="52" t="s">
        <v>101</v>
      </c>
      <c r="D181" s="52">
        <v>2006</v>
      </c>
      <c r="E181" s="78" t="s">
        <v>102</v>
      </c>
      <c r="F181" s="52" t="s">
        <v>92</v>
      </c>
      <c r="G181" t="b">
        <f>IF(ISERROR(VLOOKUP(StudiesGeneral!B181,StudiesDetails!A:A,1,FALSE)),FALSE,TRUE)</f>
        <v>1</v>
      </c>
    </row>
    <row r="182" spans="1:7" x14ac:dyDescent="0.3">
      <c r="A182">
        <v>18</v>
      </c>
      <c r="B182">
        <v>180</v>
      </c>
      <c r="C182" s="52" t="s">
        <v>101</v>
      </c>
      <c r="D182" s="52">
        <v>2006</v>
      </c>
      <c r="E182" s="78" t="s">
        <v>102</v>
      </c>
      <c r="F182" s="52" t="s">
        <v>11</v>
      </c>
      <c r="G182" t="b">
        <f>IF(ISERROR(VLOOKUP(StudiesGeneral!B182,StudiesDetails!A:A,1,FALSE)),FALSE,TRUE)</f>
        <v>1</v>
      </c>
    </row>
    <row r="183" spans="1:7" x14ac:dyDescent="0.3">
      <c r="A183">
        <v>18</v>
      </c>
      <c r="B183">
        <v>181</v>
      </c>
      <c r="C183" s="52" t="s">
        <v>101</v>
      </c>
      <c r="D183" s="52">
        <v>2006</v>
      </c>
      <c r="E183" s="78" t="s">
        <v>102</v>
      </c>
      <c r="F183" s="52" t="s">
        <v>12</v>
      </c>
      <c r="G183" t="b">
        <f>IF(ISERROR(VLOOKUP(StudiesGeneral!B183,StudiesDetails!A:A,1,FALSE)),FALSE,TRUE)</f>
        <v>1</v>
      </c>
    </row>
    <row r="184" spans="1:7" x14ac:dyDescent="0.3">
      <c r="A184">
        <v>18</v>
      </c>
      <c r="B184">
        <v>182</v>
      </c>
      <c r="C184" s="52" t="s">
        <v>101</v>
      </c>
      <c r="D184" s="52">
        <v>2006</v>
      </c>
      <c r="E184" s="78" t="s">
        <v>102</v>
      </c>
      <c r="F184" s="52" t="s">
        <v>14</v>
      </c>
      <c r="G184" t="b">
        <f>IF(ISERROR(VLOOKUP(StudiesGeneral!B184,StudiesDetails!A:A,1,FALSE)),FALSE,TRUE)</f>
        <v>1</v>
      </c>
    </row>
    <row r="185" spans="1:7" x14ac:dyDescent="0.3">
      <c r="A185">
        <v>18</v>
      </c>
      <c r="B185">
        <v>183</v>
      </c>
      <c r="C185" s="52" t="s">
        <v>101</v>
      </c>
      <c r="D185" s="52">
        <v>2006</v>
      </c>
      <c r="E185" s="78" t="s">
        <v>102</v>
      </c>
      <c r="F185" s="52" t="s">
        <v>33</v>
      </c>
      <c r="G185" t="b">
        <f>IF(ISERROR(VLOOKUP(StudiesGeneral!B185,StudiesDetails!A:A,1,FALSE)),FALSE,TRUE)</f>
        <v>1</v>
      </c>
    </row>
    <row r="186" spans="1:7" x14ac:dyDescent="0.3">
      <c r="A186">
        <v>18</v>
      </c>
      <c r="B186">
        <v>184</v>
      </c>
      <c r="C186" s="52" t="s">
        <v>101</v>
      </c>
      <c r="D186" s="52">
        <v>2006</v>
      </c>
      <c r="E186" s="78" t="s">
        <v>102</v>
      </c>
      <c r="F186" s="52" t="s">
        <v>16</v>
      </c>
      <c r="G186" t="b">
        <f>IF(ISERROR(VLOOKUP(StudiesGeneral!B186,StudiesDetails!A:A,1,FALSE)),FALSE,TRUE)</f>
        <v>1</v>
      </c>
    </row>
    <row r="187" spans="1:7" x14ac:dyDescent="0.3">
      <c r="A187">
        <v>18</v>
      </c>
      <c r="B187">
        <v>185</v>
      </c>
      <c r="C187" s="52" t="s">
        <v>101</v>
      </c>
      <c r="D187" s="52">
        <v>2006</v>
      </c>
      <c r="E187" s="78" t="s">
        <v>102</v>
      </c>
      <c r="F187" s="52" t="s">
        <v>34</v>
      </c>
      <c r="G187" t="b">
        <f>IF(ISERROR(VLOOKUP(StudiesGeneral!B187,StudiesDetails!A:A,1,FALSE)),FALSE,TRUE)</f>
        <v>1</v>
      </c>
    </row>
    <row r="188" spans="1:7" x14ac:dyDescent="0.3">
      <c r="A188">
        <v>18</v>
      </c>
      <c r="B188">
        <v>186</v>
      </c>
      <c r="C188" s="52" t="s">
        <v>101</v>
      </c>
      <c r="D188" s="52">
        <v>2006</v>
      </c>
      <c r="E188" s="78" t="s">
        <v>102</v>
      </c>
      <c r="F188" s="52" t="s">
        <v>17</v>
      </c>
      <c r="G188" t="b">
        <f>IF(ISERROR(VLOOKUP(StudiesGeneral!B188,StudiesDetails!A:A,1,FALSE)),FALSE,TRUE)</f>
        <v>1</v>
      </c>
    </row>
    <row r="189" spans="1:7" x14ac:dyDescent="0.3">
      <c r="A189">
        <v>18</v>
      </c>
      <c r="B189">
        <v>187</v>
      </c>
      <c r="C189" s="52" t="s">
        <v>101</v>
      </c>
      <c r="D189" s="52">
        <v>2006</v>
      </c>
      <c r="E189" s="78" t="s">
        <v>102</v>
      </c>
      <c r="F189" s="52" t="s">
        <v>18</v>
      </c>
      <c r="G189" t="b">
        <f>IF(ISERROR(VLOOKUP(StudiesGeneral!B189,StudiesDetails!A:A,1,FALSE)),FALSE,TRUE)</f>
        <v>1</v>
      </c>
    </row>
    <row r="190" spans="1:7" x14ac:dyDescent="0.3">
      <c r="A190">
        <v>18</v>
      </c>
      <c r="B190">
        <v>188</v>
      </c>
      <c r="C190" s="52" t="s">
        <v>101</v>
      </c>
      <c r="D190" s="52">
        <v>2006</v>
      </c>
      <c r="E190" s="78" t="s">
        <v>102</v>
      </c>
      <c r="F190" s="52" t="s">
        <v>19</v>
      </c>
      <c r="G190" t="b">
        <f>IF(ISERROR(VLOOKUP(StudiesGeneral!B190,StudiesDetails!A:A,1,FALSE)),FALSE,TRUE)</f>
        <v>1</v>
      </c>
    </row>
    <row r="191" spans="1:7" x14ac:dyDescent="0.3">
      <c r="A191">
        <v>19</v>
      </c>
      <c r="B191">
        <v>189</v>
      </c>
      <c r="C191" s="52" t="s">
        <v>101</v>
      </c>
      <c r="D191" s="52">
        <v>1997</v>
      </c>
      <c r="E191" s="78" t="s">
        <v>103</v>
      </c>
      <c r="F191" s="52" t="s">
        <v>50</v>
      </c>
      <c r="G191" t="b">
        <f>IF(ISERROR(VLOOKUP(StudiesGeneral!B191,StudiesDetails!A:A,1,FALSE)),FALSE,TRUE)</f>
        <v>1</v>
      </c>
    </row>
    <row r="192" spans="1:7" x14ac:dyDescent="0.3">
      <c r="A192">
        <v>20</v>
      </c>
      <c r="B192">
        <v>190</v>
      </c>
      <c r="C192" s="52" t="s">
        <v>104</v>
      </c>
      <c r="D192" s="52">
        <v>2004</v>
      </c>
      <c r="E192" s="78" t="s">
        <v>105</v>
      </c>
      <c r="F192" s="52" t="s">
        <v>18</v>
      </c>
      <c r="G192" t="b">
        <f>IF(ISERROR(VLOOKUP(StudiesGeneral!B192,StudiesDetails!A:A,1,FALSE)),FALSE,TRUE)</f>
        <v>1</v>
      </c>
    </row>
    <row r="193" spans="1:7" x14ac:dyDescent="0.3">
      <c r="A193">
        <v>20</v>
      </c>
      <c r="B193">
        <v>191</v>
      </c>
      <c r="C193" s="52" t="s">
        <v>104</v>
      </c>
      <c r="D193" s="52">
        <v>2004</v>
      </c>
      <c r="E193" s="78" t="s">
        <v>105</v>
      </c>
      <c r="F193" s="52" t="s">
        <v>19</v>
      </c>
      <c r="G193" t="b">
        <f>IF(ISERROR(VLOOKUP(StudiesGeneral!B193,StudiesDetails!A:A,1,FALSE)),FALSE,TRUE)</f>
        <v>1</v>
      </c>
    </row>
    <row r="194" spans="1:7" x14ac:dyDescent="0.3">
      <c r="A194">
        <v>21</v>
      </c>
      <c r="B194">
        <v>192</v>
      </c>
      <c r="C194" s="52" t="s">
        <v>106</v>
      </c>
      <c r="D194" s="52">
        <v>2017</v>
      </c>
      <c r="E194" s="78" t="s">
        <v>107</v>
      </c>
      <c r="F194" s="52" t="s">
        <v>108</v>
      </c>
      <c r="G194" t="b">
        <f>IF(ISERROR(VLOOKUP(StudiesGeneral!B194,StudiesDetails!A:A,1,FALSE)),FALSE,TRUE)</f>
        <v>0</v>
      </c>
    </row>
    <row r="195" spans="1:7" x14ac:dyDescent="0.3">
      <c r="A195">
        <v>22</v>
      </c>
      <c r="B195">
        <v>193</v>
      </c>
      <c r="C195" s="52" t="s">
        <v>109</v>
      </c>
      <c r="D195" s="52">
        <v>2018</v>
      </c>
      <c r="E195" s="78" t="s">
        <v>110</v>
      </c>
      <c r="F195" s="52" t="s">
        <v>18</v>
      </c>
      <c r="G195" t="b">
        <f>IF(ISERROR(VLOOKUP(StudiesGeneral!B195,StudiesDetails!A:A,1,FALSE)),FALSE,TRUE)</f>
        <v>1</v>
      </c>
    </row>
    <row r="196" spans="1:7" x14ac:dyDescent="0.3">
      <c r="A196">
        <v>22</v>
      </c>
      <c r="B196">
        <v>194</v>
      </c>
      <c r="C196" s="52" t="s">
        <v>109</v>
      </c>
      <c r="D196" s="52">
        <v>2018</v>
      </c>
      <c r="E196" s="78" t="s">
        <v>110</v>
      </c>
      <c r="F196" s="52" t="s">
        <v>14</v>
      </c>
      <c r="G196" t="b">
        <f>IF(ISERROR(VLOOKUP(StudiesGeneral!B196,StudiesDetails!A:A,1,FALSE)),FALSE,TRUE)</f>
        <v>0</v>
      </c>
    </row>
    <row r="197" spans="1:7" x14ac:dyDescent="0.3">
      <c r="A197">
        <v>22</v>
      </c>
      <c r="B197">
        <v>195</v>
      </c>
      <c r="C197" s="52" t="s">
        <v>109</v>
      </c>
      <c r="D197" s="52">
        <v>2018</v>
      </c>
      <c r="E197" s="78" t="s">
        <v>110</v>
      </c>
      <c r="F197" s="52" t="s">
        <v>15</v>
      </c>
      <c r="G197" t="b">
        <f>IF(ISERROR(VLOOKUP(StudiesGeneral!B197,StudiesDetails!A:A,1,FALSE)),FALSE,TRUE)</f>
        <v>0</v>
      </c>
    </row>
    <row r="198" spans="1:7" x14ac:dyDescent="0.3">
      <c r="A198">
        <v>22</v>
      </c>
      <c r="B198">
        <v>196</v>
      </c>
      <c r="C198" s="52" t="s">
        <v>109</v>
      </c>
      <c r="D198" s="52">
        <v>2018</v>
      </c>
      <c r="E198" s="78" t="s">
        <v>110</v>
      </c>
      <c r="F198" s="52" t="s">
        <v>16</v>
      </c>
      <c r="G198" t="b">
        <f>IF(ISERROR(VLOOKUP(StudiesGeneral!B198,StudiesDetails!A:A,1,FALSE)),FALSE,TRUE)</f>
        <v>0</v>
      </c>
    </row>
    <row r="199" spans="1:7" x14ac:dyDescent="0.3">
      <c r="A199">
        <v>22</v>
      </c>
      <c r="B199">
        <v>197</v>
      </c>
      <c r="C199" s="52" t="s">
        <v>109</v>
      </c>
      <c r="D199" s="52">
        <v>2018</v>
      </c>
      <c r="E199" s="78" t="s">
        <v>110</v>
      </c>
      <c r="F199" s="52" t="s">
        <v>17</v>
      </c>
      <c r="G199" t="b">
        <f>IF(ISERROR(VLOOKUP(StudiesGeneral!B199,StudiesDetails!A:A,1,FALSE)),FALSE,TRUE)</f>
        <v>0</v>
      </c>
    </row>
    <row r="200" spans="1:7" x14ac:dyDescent="0.3">
      <c r="A200">
        <v>22</v>
      </c>
      <c r="B200">
        <v>198</v>
      </c>
      <c r="C200" s="52" t="s">
        <v>109</v>
      </c>
      <c r="D200" s="52">
        <v>2018</v>
      </c>
      <c r="E200" s="78" t="s">
        <v>110</v>
      </c>
      <c r="F200" s="52" t="s">
        <v>53</v>
      </c>
      <c r="G200" t="b">
        <f>IF(ISERROR(VLOOKUP(StudiesGeneral!B200,StudiesDetails!A:A,1,FALSE)),FALSE,TRUE)</f>
        <v>0</v>
      </c>
    </row>
    <row r="201" spans="1:7" x14ac:dyDescent="0.3">
      <c r="A201">
        <v>22</v>
      </c>
      <c r="B201">
        <v>199</v>
      </c>
      <c r="C201" s="52" t="s">
        <v>109</v>
      </c>
      <c r="D201" s="52">
        <v>2018</v>
      </c>
      <c r="E201" s="78" t="s">
        <v>110</v>
      </c>
      <c r="F201" s="52" t="s">
        <v>111</v>
      </c>
      <c r="G201" t="b">
        <f>IF(ISERROR(VLOOKUP(StudiesGeneral!B201,StudiesDetails!A:A,1,FALSE)),FALSE,TRUE)</f>
        <v>0</v>
      </c>
    </row>
    <row r="202" spans="1:7" x14ac:dyDescent="0.3">
      <c r="A202">
        <v>22</v>
      </c>
      <c r="B202">
        <v>200</v>
      </c>
      <c r="C202" s="52" t="s">
        <v>109</v>
      </c>
      <c r="D202" s="52">
        <v>2018</v>
      </c>
      <c r="E202" s="78" t="s">
        <v>110</v>
      </c>
      <c r="F202" s="52" t="s">
        <v>23</v>
      </c>
      <c r="G202" t="b">
        <f>IF(ISERROR(VLOOKUP(StudiesGeneral!B202,StudiesDetails!A:A,1,FALSE)),FALSE,TRUE)</f>
        <v>0</v>
      </c>
    </row>
    <row r="203" spans="1:7" x14ac:dyDescent="0.3">
      <c r="A203">
        <v>22</v>
      </c>
      <c r="B203">
        <v>201</v>
      </c>
      <c r="C203" s="52" t="s">
        <v>109</v>
      </c>
      <c r="D203" s="52">
        <v>2018</v>
      </c>
      <c r="E203" s="78" t="s">
        <v>110</v>
      </c>
      <c r="F203" s="52" t="s">
        <v>26</v>
      </c>
      <c r="G203" t="b">
        <f>IF(ISERROR(VLOOKUP(StudiesGeneral!B203,StudiesDetails!A:A,1,FALSE)),FALSE,TRUE)</f>
        <v>0</v>
      </c>
    </row>
    <row r="204" spans="1:7" x14ac:dyDescent="0.3">
      <c r="A204">
        <v>22</v>
      </c>
      <c r="B204">
        <v>202</v>
      </c>
      <c r="C204" s="52" t="s">
        <v>109</v>
      </c>
      <c r="D204" s="52">
        <v>2018</v>
      </c>
      <c r="E204" s="78" t="s">
        <v>110</v>
      </c>
      <c r="F204" s="52" t="s">
        <v>29</v>
      </c>
      <c r="G204" t="b">
        <f>IF(ISERROR(VLOOKUP(StudiesGeneral!B204,StudiesDetails!A:A,1,FALSE)),FALSE,TRUE)</f>
        <v>0</v>
      </c>
    </row>
    <row r="205" spans="1:7" x14ac:dyDescent="0.3">
      <c r="A205">
        <v>22</v>
      </c>
      <c r="B205">
        <v>203</v>
      </c>
      <c r="C205" s="52" t="s">
        <v>109</v>
      </c>
      <c r="D205" s="52">
        <v>2018</v>
      </c>
      <c r="E205" s="78" t="s">
        <v>110</v>
      </c>
      <c r="F205" s="52" t="s">
        <v>94</v>
      </c>
      <c r="G205" t="b">
        <f>IF(ISERROR(VLOOKUP(StudiesGeneral!B205,StudiesDetails!A:A,1,FALSE)),FALSE,TRUE)</f>
        <v>0</v>
      </c>
    </row>
    <row r="206" spans="1:7" x14ac:dyDescent="0.3">
      <c r="A206">
        <v>22</v>
      </c>
      <c r="B206">
        <v>204</v>
      </c>
      <c r="C206" s="52" t="s">
        <v>109</v>
      </c>
      <c r="D206" s="52">
        <v>2018</v>
      </c>
      <c r="E206" s="78" t="s">
        <v>110</v>
      </c>
      <c r="F206" s="52" t="s">
        <v>54</v>
      </c>
      <c r="G206" t="b">
        <f>IF(ISERROR(VLOOKUP(StudiesGeneral!B206,StudiesDetails!A:A,1,FALSE)),FALSE,TRUE)</f>
        <v>0</v>
      </c>
    </row>
    <row r="207" spans="1:7" x14ac:dyDescent="0.3">
      <c r="A207">
        <v>22</v>
      </c>
      <c r="B207">
        <v>205</v>
      </c>
      <c r="C207" s="52" t="s">
        <v>109</v>
      </c>
      <c r="D207" s="52">
        <v>2018</v>
      </c>
      <c r="E207" s="78" t="s">
        <v>110</v>
      </c>
      <c r="F207" s="52" t="s">
        <v>112</v>
      </c>
      <c r="G207" t="b">
        <f>IF(ISERROR(VLOOKUP(StudiesGeneral!B207,StudiesDetails!A:A,1,FALSE)),FALSE,TRUE)</f>
        <v>0</v>
      </c>
    </row>
    <row r="208" spans="1:7" x14ac:dyDescent="0.3">
      <c r="A208">
        <v>22</v>
      </c>
      <c r="B208">
        <v>206</v>
      </c>
      <c r="C208" s="52" t="s">
        <v>109</v>
      </c>
      <c r="D208" s="52">
        <v>2018</v>
      </c>
      <c r="E208" s="78" t="s">
        <v>110</v>
      </c>
      <c r="F208" s="52" t="s">
        <v>113</v>
      </c>
      <c r="G208" t="b">
        <f>IF(ISERROR(VLOOKUP(StudiesGeneral!B208,StudiesDetails!A:A,1,FALSE)),FALSE,TRUE)</f>
        <v>0</v>
      </c>
    </row>
    <row r="209" spans="1:7" x14ac:dyDescent="0.3">
      <c r="A209">
        <v>22</v>
      </c>
      <c r="B209">
        <v>207</v>
      </c>
      <c r="C209" s="52" t="s">
        <v>109</v>
      </c>
      <c r="D209" s="52">
        <v>2018</v>
      </c>
      <c r="E209" s="78" t="s">
        <v>110</v>
      </c>
      <c r="F209" s="52" t="s">
        <v>114</v>
      </c>
      <c r="G209" t="b">
        <f>IF(ISERROR(VLOOKUP(StudiesGeneral!B209,StudiesDetails!A:A,1,FALSE)),FALSE,TRUE)</f>
        <v>0</v>
      </c>
    </row>
    <row r="210" spans="1:7" x14ac:dyDescent="0.3">
      <c r="A210">
        <v>22</v>
      </c>
      <c r="B210">
        <v>208</v>
      </c>
      <c r="C210" s="52" t="s">
        <v>109</v>
      </c>
      <c r="D210" s="52">
        <v>2018</v>
      </c>
      <c r="E210" s="78" t="s">
        <v>110</v>
      </c>
      <c r="F210" s="52" t="s">
        <v>115</v>
      </c>
      <c r="G210" t="b">
        <f>IF(ISERROR(VLOOKUP(StudiesGeneral!B210,StudiesDetails!A:A,1,FALSE)),FALSE,TRUE)</f>
        <v>0</v>
      </c>
    </row>
    <row r="211" spans="1:7" x14ac:dyDescent="0.3">
      <c r="A211">
        <v>22</v>
      </c>
      <c r="B211">
        <v>209</v>
      </c>
      <c r="C211" s="52" t="s">
        <v>109</v>
      </c>
      <c r="D211" s="52">
        <v>2018</v>
      </c>
      <c r="E211" s="78" t="s">
        <v>110</v>
      </c>
      <c r="F211" s="52" t="s">
        <v>116</v>
      </c>
      <c r="G211" t="b">
        <f>IF(ISERROR(VLOOKUP(StudiesGeneral!B211,StudiesDetails!A:A,1,FALSE)),FALSE,TRUE)</f>
        <v>0</v>
      </c>
    </row>
    <row r="212" spans="1:7" x14ac:dyDescent="0.3">
      <c r="A212">
        <v>22</v>
      </c>
      <c r="B212">
        <v>210</v>
      </c>
      <c r="C212" s="52" t="s">
        <v>109</v>
      </c>
      <c r="D212" s="52">
        <v>2018</v>
      </c>
      <c r="E212" s="78" t="s">
        <v>110</v>
      </c>
      <c r="F212" s="52" t="s">
        <v>117</v>
      </c>
      <c r="G212" t="b">
        <f>IF(ISERROR(VLOOKUP(StudiesGeneral!B212,StudiesDetails!A:A,1,FALSE)),FALSE,TRUE)</f>
        <v>0</v>
      </c>
    </row>
    <row r="213" spans="1:7" x14ac:dyDescent="0.3">
      <c r="A213">
        <v>22</v>
      </c>
      <c r="B213">
        <v>211</v>
      </c>
      <c r="C213" s="52" t="s">
        <v>109</v>
      </c>
      <c r="D213" s="52">
        <v>2018</v>
      </c>
      <c r="E213" s="78" t="s">
        <v>110</v>
      </c>
      <c r="F213" s="52" t="s">
        <v>118</v>
      </c>
      <c r="G213" t="b">
        <f>IF(ISERROR(VLOOKUP(StudiesGeneral!B213,StudiesDetails!A:A,1,FALSE)),FALSE,TRUE)</f>
        <v>0</v>
      </c>
    </row>
    <row r="214" spans="1:7" x14ac:dyDescent="0.3">
      <c r="A214">
        <v>22</v>
      </c>
      <c r="B214">
        <v>212</v>
      </c>
      <c r="C214" s="52" t="s">
        <v>109</v>
      </c>
      <c r="D214" s="52">
        <v>2018</v>
      </c>
      <c r="E214" s="78" t="s">
        <v>110</v>
      </c>
      <c r="F214" s="52" t="s">
        <v>119</v>
      </c>
      <c r="G214" t="b">
        <f>IF(ISERROR(VLOOKUP(StudiesGeneral!B214,StudiesDetails!A:A,1,FALSE)),FALSE,TRUE)</f>
        <v>0</v>
      </c>
    </row>
    <row r="215" spans="1:7" x14ac:dyDescent="0.3">
      <c r="A215">
        <v>22</v>
      </c>
      <c r="B215">
        <v>213</v>
      </c>
      <c r="C215" s="52" t="s">
        <v>109</v>
      </c>
      <c r="D215" s="52">
        <v>2018</v>
      </c>
      <c r="E215" s="78" t="s">
        <v>110</v>
      </c>
      <c r="F215" s="52" t="s">
        <v>120</v>
      </c>
      <c r="G215" t="b">
        <f>IF(ISERROR(VLOOKUP(StudiesGeneral!B215,StudiesDetails!A:A,1,FALSE)),FALSE,TRUE)</f>
        <v>0</v>
      </c>
    </row>
    <row r="216" spans="1:7" x14ac:dyDescent="0.3">
      <c r="A216">
        <v>22</v>
      </c>
      <c r="B216">
        <v>214</v>
      </c>
      <c r="C216" s="52" t="s">
        <v>109</v>
      </c>
      <c r="D216" s="52">
        <v>2018</v>
      </c>
      <c r="E216" s="78" t="s">
        <v>110</v>
      </c>
      <c r="F216" s="52" t="s">
        <v>121</v>
      </c>
      <c r="G216" t="b">
        <f>IF(ISERROR(VLOOKUP(StudiesGeneral!B216,StudiesDetails!A:A,1,FALSE)),FALSE,TRUE)</f>
        <v>0</v>
      </c>
    </row>
    <row r="217" spans="1:7" x14ac:dyDescent="0.3">
      <c r="A217">
        <v>22</v>
      </c>
      <c r="B217">
        <v>215</v>
      </c>
      <c r="C217" s="52" t="s">
        <v>109</v>
      </c>
      <c r="D217" s="52">
        <v>2018</v>
      </c>
      <c r="E217" s="78" t="s">
        <v>110</v>
      </c>
      <c r="F217" s="52" t="s">
        <v>122</v>
      </c>
      <c r="G217" t="b">
        <f>IF(ISERROR(VLOOKUP(StudiesGeneral!B217,StudiesDetails!A:A,1,FALSE)),FALSE,TRUE)</f>
        <v>0</v>
      </c>
    </row>
    <row r="218" spans="1:7" x14ac:dyDescent="0.3">
      <c r="A218">
        <v>22</v>
      </c>
      <c r="B218">
        <v>216</v>
      </c>
      <c r="C218" s="52" t="s">
        <v>109</v>
      </c>
      <c r="D218" s="52">
        <v>2018</v>
      </c>
      <c r="E218" s="78" t="s">
        <v>110</v>
      </c>
      <c r="F218" s="52" t="s">
        <v>123</v>
      </c>
      <c r="G218" t="b">
        <f>IF(ISERROR(VLOOKUP(StudiesGeneral!B218,StudiesDetails!A:A,1,FALSE)),FALSE,TRUE)</f>
        <v>0</v>
      </c>
    </row>
    <row r="219" spans="1:7" x14ac:dyDescent="0.3">
      <c r="A219">
        <v>22</v>
      </c>
      <c r="B219">
        <v>217</v>
      </c>
      <c r="C219" s="52" t="s">
        <v>109</v>
      </c>
      <c r="D219" s="52">
        <v>2018</v>
      </c>
      <c r="E219" s="78" t="s">
        <v>110</v>
      </c>
      <c r="F219" s="52" t="s">
        <v>124</v>
      </c>
      <c r="G219" t="b">
        <f>IF(ISERROR(VLOOKUP(StudiesGeneral!B219,StudiesDetails!A:A,1,FALSE)),FALSE,TRUE)</f>
        <v>0</v>
      </c>
    </row>
    <row r="220" spans="1:7" x14ac:dyDescent="0.3">
      <c r="A220">
        <v>22</v>
      </c>
      <c r="B220">
        <v>218</v>
      </c>
      <c r="C220" s="52" t="s">
        <v>109</v>
      </c>
      <c r="D220" s="52">
        <v>2018</v>
      </c>
      <c r="E220" s="78" t="s">
        <v>110</v>
      </c>
      <c r="F220" s="52" t="s">
        <v>125</v>
      </c>
      <c r="G220" t="b">
        <f>IF(ISERROR(VLOOKUP(StudiesGeneral!B220,StudiesDetails!A:A,1,FALSE)),FALSE,TRUE)</f>
        <v>0</v>
      </c>
    </row>
    <row r="221" spans="1:7" x14ac:dyDescent="0.3">
      <c r="A221">
        <v>22</v>
      </c>
      <c r="B221">
        <v>219</v>
      </c>
      <c r="C221" s="52" t="s">
        <v>109</v>
      </c>
      <c r="D221" s="52">
        <v>2018</v>
      </c>
      <c r="E221" s="78" t="s">
        <v>110</v>
      </c>
      <c r="F221" s="52" t="s">
        <v>126</v>
      </c>
      <c r="G221" t="b">
        <f>IF(ISERROR(VLOOKUP(StudiesGeneral!B221,StudiesDetails!A:A,1,FALSE)),FALSE,TRUE)</f>
        <v>0</v>
      </c>
    </row>
    <row r="222" spans="1:7" x14ac:dyDescent="0.3">
      <c r="A222">
        <v>22</v>
      </c>
      <c r="B222">
        <v>220</v>
      </c>
      <c r="C222" s="52" t="s">
        <v>109</v>
      </c>
      <c r="D222" s="52">
        <v>2018</v>
      </c>
      <c r="E222" s="78" t="s">
        <v>110</v>
      </c>
      <c r="F222" s="52" t="s">
        <v>127</v>
      </c>
      <c r="G222" t="b">
        <f>IF(ISERROR(VLOOKUP(StudiesGeneral!B222,StudiesDetails!A:A,1,FALSE)),FALSE,TRUE)</f>
        <v>0</v>
      </c>
    </row>
    <row r="223" spans="1:7" x14ac:dyDescent="0.3">
      <c r="A223">
        <v>22</v>
      </c>
      <c r="B223">
        <v>221</v>
      </c>
      <c r="C223" s="52" t="s">
        <v>109</v>
      </c>
      <c r="D223" s="52">
        <v>2018</v>
      </c>
      <c r="E223" s="78" t="s">
        <v>110</v>
      </c>
      <c r="F223" s="52" t="s">
        <v>128</v>
      </c>
      <c r="G223" t="b">
        <f>IF(ISERROR(VLOOKUP(StudiesGeneral!B223,StudiesDetails!A:A,1,FALSE)),FALSE,TRUE)</f>
        <v>0</v>
      </c>
    </row>
    <row r="224" spans="1:7" x14ac:dyDescent="0.3">
      <c r="A224">
        <v>23</v>
      </c>
      <c r="B224">
        <v>222</v>
      </c>
      <c r="C224" s="52" t="s">
        <v>129</v>
      </c>
      <c r="D224" s="52">
        <v>2016</v>
      </c>
      <c r="E224" s="78" t="s">
        <v>130</v>
      </c>
      <c r="F224" s="52" t="s">
        <v>131</v>
      </c>
      <c r="G224" t="b">
        <f>IF(ISERROR(VLOOKUP(StudiesGeneral!B224,StudiesDetails!A:A,1,FALSE)),FALSE,TRUE)</f>
        <v>0</v>
      </c>
    </row>
    <row r="225" spans="1:7" x14ac:dyDescent="0.3">
      <c r="A225">
        <v>23</v>
      </c>
      <c r="B225">
        <v>223</v>
      </c>
      <c r="C225" s="52" t="s">
        <v>129</v>
      </c>
      <c r="D225" s="52">
        <v>2016</v>
      </c>
      <c r="E225" s="78" t="s">
        <v>130</v>
      </c>
      <c r="F225" s="52" t="s">
        <v>114</v>
      </c>
      <c r="G225" t="b">
        <f>IF(ISERROR(VLOOKUP(StudiesGeneral!B225,StudiesDetails!A:A,1,FALSE)),FALSE,TRUE)</f>
        <v>0</v>
      </c>
    </row>
    <row r="226" spans="1:7" x14ac:dyDescent="0.3">
      <c r="A226">
        <v>23</v>
      </c>
      <c r="B226">
        <v>224</v>
      </c>
      <c r="C226" s="52" t="s">
        <v>129</v>
      </c>
      <c r="D226" s="52">
        <v>2016</v>
      </c>
      <c r="E226" s="78" t="s">
        <v>130</v>
      </c>
      <c r="F226" s="52" t="s">
        <v>117</v>
      </c>
      <c r="G226" t="b">
        <f>IF(ISERROR(VLOOKUP(StudiesGeneral!B226,StudiesDetails!A:A,1,FALSE)),FALSE,TRUE)</f>
        <v>0</v>
      </c>
    </row>
    <row r="227" spans="1:7" x14ac:dyDescent="0.3">
      <c r="A227">
        <v>23</v>
      </c>
      <c r="B227">
        <v>225</v>
      </c>
      <c r="C227" s="52" t="s">
        <v>129</v>
      </c>
      <c r="D227" s="52">
        <v>2016</v>
      </c>
      <c r="E227" s="78" t="s">
        <v>130</v>
      </c>
      <c r="F227" s="52" t="s">
        <v>18</v>
      </c>
      <c r="G227" t="b">
        <f>IF(ISERROR(VLOOKUP(StudiesGeneral!B227,StudiesDetails!A:A,1,FALSE)),FALSE,TRUE)</f>
        <v>1</v>
      </c>
    </row>
    <row r="228" spans="1:7" x14ac:dyDescent="0.3">
      <c r="A228">
        <v>23</v>
      </c>
      <c r="B228">
        <v>226</v>
      </c>
      <c r="C228" s="52" t="s">
        <v>129</v>
      </c>
      <c r="D228" s="52">
        <v>2016</v>
      </c>
      <c r="E228" s="78" t="s">
        <v>130</v>
      </c>
      <c r="F228" s="52" t="s">
        <v>29</v>
      </c>
      <c r="G228" t="b">
        <f>IF(ISERROR(VLOOKUP(StudiesGeneral!B228,StudiesDetails!A:A,1,FALSE)),FALSE,TRUE)</f>
        <v>0</v>
      </c>
    </row>
    <row r="229" spans="1:7" x14ac:dyDescent="0.3">
      <c r="A229">
        <v>24</v>
      </c>
      <c r="B229">
        <v>227</v>
      </c>
      <c r="C229" s="52" t="s">
        <v>132</v>
      </c>
      <c r="D229" s="52">
        <v>2016</v>
      </c>
      <c r="E229" s="78" t="s">
        <v>133</v>
      </c>
      <c r="F229" s="52" t="s">
        <v>92</v>
      </c>
      <c r="G229" t="b">
        <f>IF(ISERROR(VLOOKUP(StudiesGeneral!B229,StudiesDetails!A:A,1,FALSE)),FALSE,TRUE)</f>
        <v>0</v>
      </c>
    </row>
    <row r="230" spans="1:7" x14ac:dyDescent="0.3">
      <c r="A230">
        <v>24</v>
      </c>
      <c r="B230">
        <v>228</v>
      </c>
      <c r="C230" s="52" t="s">
        <v>132</v>
      </c>
      <c r="D230" s="52">
        <v>2016</v>
      </c>
      <c r="E230" s="78" t="s">
        <v>133</v>
      </c>
      <c r="F230" s="52" t="s">
        <v>10</v>
      </c>
      <c r="G230" t="b">
        <f>IF(ISERROR(VLOOKUP(StudiesGeneral!B230,StudiesDetails!A:A,1,FALSE)),FALSE,TRUE)</f>
        <v>0</v>
      </c>
    </row>
    <row r="231" spans="1:7" x14ac:dyDescent="0.3">
      <c r="A231">
        <v>24</v>
      </c>
      <c r="B231">
        <v>229</v>
      </c>
      <c r="C231" s="52" t="s">
        <v>132</v>
      </c>
      <c r="D231" s="52">
        <v>2016</v>
      </c>
      <c r="E231" s="78" t="s">
        <v>133</v>
      </c>
      <c r="F231" s="52" t="s">
        <v>134</v>
      </c>
      <c r="G231" t="b">
        <f>IF(ISERROR(VLOOKUP(StudiesGeneral!B231,StudiesDetails!A:A,1,FALSE)),FALSE,TRUE)</f>
        <v>0</v>
      </c>
    </row>
    <row r="232" spans="1:7" x14ac:dyDescent="0.3">
      <c r="A232">
        <v>24</v>
      </c>
      <c r="B232">
        <v>230</v>
      </c>
      <c r="C232" s="52" t="s">
        <v>132</v>
      </c>
      <c r="D232" s="52">
        <v>2016</v>
      </c>
      <c r="E232" s="78" t="s">
        <v>133</v>
      </c>
      <c r="F232" s="52" t="s">
        <v>14</v>
      </c>
      <c r="G232" t="b">
        <f>IF(ISERROR(VLOOKUP(StudiesGeneral!B232,StudiesDetails!A:A,1,FALSE)),FALSE,TRUE)</f>
        <v>0</v>
      </c>
    </row>
    <row r="233" spans="1:7" x14ac:dyDescent="0.3">
      <c r="A233">
        <v>24</v>
      </c>
      <c r="B233">
        <v>231</v>
      </c>
      <c r="C233" s="52" t="s">
        <v>132</v>
      </c>
      <c r="D233" s="52">
        <v>2016</v>
      </c>
      <c r="E233" s="78" t="s">
        <v>133</v>
      </c>
      <c r="F233" s="52" t="s">
        <v>15</v>
      </c>
      <c r="G233" t="b">
        <f>IF(ISERROR(VLOOKUP(StudiesGeneral!B233,StudiesDetails!A:A,1,FALSE)),FALSE,TRUE)</f>
        <v>0</v>
      </c>
    </row>
    <row r="234" spans="1:7" x14ac:dyDescent="0.3">
      <c r="A234">
        <v>24</v>
      </c>
      <c r="B234">
        <v>232</v>
      </c>
      <c r="C234" s="52" t="s">
        <v>132</v>
      </c>
      <c r="D234" s="52">
        <v>2016</v>
      </c>
      <c r="E234" s="78" t="s">
        <v>133</v>
      </c>
      <c r="F234" s="52" t="s">
        <v>33</v>
      </c>
      <c r="G234" t="b">
        <f>IF(ISERROR(VLOOKUP(StudiesGeneral!B234,StudiesDetails!A:A,1,FALSE)),FALSE,TRUE)</f>
        <v>0</v>
      </c>
    </row>
    <row r="235" spans="1:7" x14ac:dyDescent="0.3">
      <c r="A235">
        <v>24</v>
      </c>
      <c r="B235">
        <v>233</v>
      </c>
      <c r="C235" s="52" t="s">
        <v>132</v>
      </c>
      <c r="D235" s="52">
        <v>2016</v>
      </c>
      <c r="E235" s="78" t="s">
        <v>133</v>
      </c>
      <c r="F235" s="52" t="s">
        <v>16</v>
      </c>
      <c r="G235" t="b">
        <f>IF(ISERROR(VLOOKUP(StudiesGeneral!B235,StudiesDetails!A:A,1,FALSE)),FALSE,TRUE)</f>
        <v>0</v>
      </c>
    </row>
    <row r="236" spans="1:7" x14ac:dyDescent="0.3">
      <c r="A236">
        <v>24</v>
      </c>
      <c r="B236">
        <v>234</v>
      </c>
      <c r="C236" s="52" t="s">
        <v>132</v>
      </c>
      <c r="D236" s="52">
        <v>2016</v>
      </c>
      <c r="E236" s="78" t="s">
        <v>133</v>
      </c>
      <c r="F236" s="52" t="s">
        <v>17</v>
      </c>
      <c r="G236" t="b">
        <f>IF(ISERROR(VLOOKUP(StudiesGeneral!B236,StudiesDetails!A:A,1,FALSE)),FALSE,TRUE)</f>
        <v>0</v>
      </c>
    </row>
    <row r="237" spans="1:7" x14ac:dyDescent="0.3">
      <c r="A237">
        <v>24</v>
      </c>
      <c r="B237">
        <v>235</v>
      </c>
      <c r="C237" s="52" t="s">
        <v>132</v>
      </c>
      <c r="D237" s="52">
        <v>2016</v>
      </c>
      <c r="E237" s="78" t="s">
        <v>133</v>
      </c>
      <c r="F237" s="52" t="s">
        <v>19</v>
      </c>
      <c r="G237" t="b">
        <f>IF(ISERROR(VLOOKUP(StudiesGeneral!B237,StudiesDetails!A:A,1,FALSE)),FALSE,TRUE)</f>
        <v>1</v>
      </c>
    </row>
    <row r="238" spans="1:7" x14ac:dyDescent="0.3">
      <c r="A238">
        <v>24</v>
      </c>
      <c r="B238">
        <v>236</v>
      </c>
      <c r="C238" s="52" t="s">
        <v>132</v>
      </c>
      <c r="D238" s="52">
        <v>2016</v>
      </c>
      <c r="E238" s="78" t="s">
        <v>133</v>
      </c>
      <c r="F238" s="52" t="s">
        <v>20</v>
      </c>
      <c r="G238" t="b">
        <f>IF(ISERROR(VLOOKUP(StudiesGeneral!B238,StudiesDetails!A:A,1,FALSE)),FALSE,TRUE)</f>
        <v>1</v>
      </c>
    </row>
    <row r="239" spans="1:7" x14ac:dyDescent="0.3">
      <c r="A239">
        <v>24</v>
      </c>
      <c r="B239">
        <v>237</v>
      </c>
      <c r="C239" s="52" t="s">
        <v>132</v>
      </c>
      <c r="D239" s="52">
        <v>2016</v>
      </c>
      <c r="E239" s="78" t="s">
        <v>133</v>
      </c>
      <c r="F239" s="52" t="s">
        <v>53</v>
      </c>
      <c r="G239" t="b">
        <f>IF(ISERROR(VLOOKUP(StudiesGeneral!B239,StudiesDetails!A:A,1,FALSE)),FALSE,TRUE)</f>
        <v>0</v>
      </c>
    </row>
    <row r="240" spans="1:7" x14ac:dyDescent="0.3">
      <c r="A240">
        <v>24</v>
      </c>
      <c r="B240">
        <v>238</v>
      </c>
      <c r="C240" s="52" t="s">
        <v>132</v>
      </c>
      <c r="D240" s="52">
        <v>2016</v>
      </c>
      <c r="E240" s="78" t="s">
        <v>133</v>
      </c>
      <c r="F240" s="52" t="s">
        <v>111</v>
      </c>
      <c r="G240" t="b">
        <f>IF(ISERROR(VLOOKUP(StudiesGeneral!B240,StudiesDetails!A:A,1,FALSE)),FALSE,TRUE)</f>
        <v>0</v>
      </c>
    </row>
    <row r="241" spans="1:7" x14ac:dyDescent="0.3">
      <c r="A241">
        <v>24</v>
      </c>
      <c r="B241">
        <v>239</v>
      </c>
      <c r="C241" s="52" t="s">
        <v>132</v>
      </c>
      <c r="D241" s="52">
        <v>2016</v>
      </c>
      <c r="E241" s="78" t="s">
        <v>133</v>
      </c>
      <c r="F241" s="52" t="s">
        <v>23</v>
      </c>
      <c r="G241" t="b">
        <f>IF(ISERROR(VLOOKUP(StudiesGeneral!B241,StudiesDetails!A:A,1,FALSE)),FALSE,TRUE)</f>
        <v>0</v>
      </c>
    </row>
    <row r="242" spans="1:7" x14ac:dyDescent="0.3">
      <c r="A242">
        <v>24</v>
      </c>
      <c r="B242">
        <v>240</v>
      </c>
      <c r="C242" s="52" t="s">
        <v>132</v>
      </c>
      <c r="D242" s="52">
        <v>2016</v>
      </c>
      <c r="E242" s="78" t="s">
        <v>133</v>
      </c>
      <c r="F242" s="52" t="s">
        <v>24</v>
      </c>
      <c r="G242" t="b">
        <f>IF(ISERROR(VLOOKUP(StudiesGeneral!B242,StudiesDetails!A:A,1,FALSE)),FALSE,TRUE)</f>
        <v>0</v>
      </c>
    </row>
    <row r="243" spans="1:7" x14ac:dyDescent="0.3">
      <c r="A243">
        <v>24</v>
      </c>
      <c r="B243">
        <v>241</v>
      </c>
      <c r="C243" s="52" t="s">
        <v>132</v>
      </c>
      <c r="D243" s="52">
        <v>2016</v>
      </c>
      <c r="E243" s="78" t="s">
        <v>133</v>
      </c>
      <c r="F243" s="52" t="s">
        <v>25</v>
      </c>
      <c r="G243" t="b">
        <f>IF(ISERROR(VLOOKUP(StudiesGeneral!B243,StudiesDetails!A:A,1,FALSE)),FALSE,TRUE)</f>
        <v>0</v>
      </c>
    </row>
    <row r="244" spans="1:7" x14ac:dyDescent="0.3">
      <c r="A244">
        <v>24</v>
      </c>
      <c r="B244">
        <v>242</v>
      </c>
      <c r="C244" s="52" t="s">
        <v>132</v>
      </c>
      <c r="D244" s="52">
        <v>2016</v>
      </c>
      <c r="E244" s="78" t="s">
        <v>133</v>
      </c>
      <c r="F244" s="52" t="s">
        <v>26</v>
      </c>
      <c r="G244" t="b">
        <f>IF(ISERROR(VLOOKUP(StudiesGeneral!B244,StudiesDetails!A:A,1,FALSE)),FALSE,TRUE)</f>
        <v>0</v>
      </c>
    </row>
    <row r="245" spans="1:7" x14ac:dyDescent="0.3">
      <c r="A245">
        <v>24</v>
      </c>
      <c r="B245">
        <v>243</v>
      </c>
      <c r="C245" s="52" t="s">
        <v>132</v>
      </c>
      <c r="D245" s="52">
        <v>2016</v>
      </c>
      <c r="E245" s="78" t="s">
        <v>133</v>
      </c>
      <c r="F245" s="52" t="s">
        <v>135</v>
      </c>
      <c r="G245" t="b">
        <f>IF(ISERROR(VLOOKUP(StudiesGeneral!B245,StudiesDetails!A:A,1,FALSE)),FALSE,TRUE)</f>
        <v>0</v>
      </c>
    </row>
    <row r="246" spans="1:7" x14ac:dyDescent="0.3">
      <c r="A246">
        <v>24</v>
      </c>
      <c r="B246">
        <v>244</v>
      </c>
      <c r="C246" s="52" t="s">
        <v>132</v>
      </c>
      <c r="D246" s="52">
        <v>2016</v>
      </c>
      <c r="E246" s="78" t="s">
        <v>133</v>
      </c>
      <c r="F246" s="52" t="s">
        <v>28</v>
      </c>
      <c r="G246" t="b">
        <f>IF(ISERROR(VLOOKUP(StudiesGeneral!B246,StudiesDetails!A:A,1,FALSE)),FALSE,TRUE)</f>
        <v>0</v>
      </c>
    </row>
    <row r="247" spans="1:7" x14ac:dyDescent="0.3">
      <c r="A247">
        <v>24</v>
      </c>
      <c r="B247">
        <v>245</v>
      </c>
      <c r="C247" s="52" t="s">
        <v>132</v>
      </c>
      <c r="D247" s="52">
        <v>2016</v>
      </c>
      <c r="E247" s="78" t="s">
        <v>133</v>
      </c>
      <c r="F247" s="52" t="s">
        <v>30</v>
      </c>
      <c r="G247" t="b">
        <f>IF(ISERROR(VLOOKUP(StudiesGeneral!B247,StudiesDetails!A:A,1,FALSE)),FALSE,TRUE)</f>
        <v>0</v>
      </c>
    </row>
    <row r="248" spans="1:7" x14ac:dyDescent="0.3">
      <c r="A248">
        <v>24</v>
      </c>
      <c r="B248">
        <v>246</v>
      </c>
      <c r="C248" s="52" t="s">
        <v>132</v>
      </c>
      <c r="D248" s="52">
        <v>2016</v>
      </c>
      <c r="E248" s="78" t="s">
        <v>133</v>
      </c>
      <c r="F248" s="52" t="s">
        <v>94</v>
      </c>
      <c r="G248" t="b">
        <f>IF(ISERROR(VLOOKUP(StudiesGeneral!B248,StudiesDetails!A:A,1,FALSE)),FALSE,TRUE)</f>
        <v>0</v>
      </c>
    </row>
    <row r="249" spans="1:7" x14ac:dyDescent="0.3">
      <c r="A249">
        <v>24</v>
      </c>
      <c r="B249">
        <v>247</v>
      </c>
      <c r="C249" s="52" t="s">
        <v>132</v>
      </c>
      <c r="D249" s="52">
        <v>2016</v>
      </c>
      <c r="E249" s="78" t="s">
        <v>133</v>
      </c>
      <c r="F249" s="52" t="s">
        <v>54</v>
      </c>
      <c r="G249" t="b">
        <f>IF(ISERROR(VLOOKUP(StudiesGeneral!B249,StudiesDetails!A:A,1,FALSE)),FALSE,TRUE)</f>
        <v>0</v>
      </c>
    </row>
    <row r="250" spans="1:7" x14ac:dyDescent="0.3">
      <c r="A250">
        <v>24</v>
      </c>
      <c r="B250">
        <v>248</v>
      </c>
      <c r="C250" s="52" t="s">
        <v>132</v>
      </c>
      <c r="D250" s="52">
        <v>2016</v>
      </c>
      <c r="E250" s="78" t="s">
        <v>133</v>
      </c>
      <c r="F250" s="52" t="s">
        <v>112</v>
      </c>
      <c r="G250" t="b">
        <f>IF(ISERROR(VLOOKUP(StudiesGeneral!B250,StudiesDetails!A:A,1,FALSE)),FALSE,TRUE)</f>
        <v>0</v>
      </c>
    </row>
    <row r="251" spans="1:7" x14ac:dyDescent="0.3">
      <c r="A251">
        <v>24</v>
      </c>
      <c r="B251">
        <v>249</v>
      </c>
      <c r="C251" s="52" t="s">
        <v>132</v>
      </c>
      <c r="D251" s="52">
        <v>2016</v>
      </c>
      <c r="E251" s="78" t="s">
        <v>133</v>
      </c>
      <c r="F251" s="52" t="s">
        <v>136</v>
      </c>
      <c r="G251" t="b">
        <f>IF(ISERROR(VLOOKUP(StudiesGeneral!B251,StudiesDetails!A:A,1,FALSE)),FALSE,TRUE)</f>
        <v>0</v>
      </c>
    </row>
    <row r="252" spans="1:7" x14ac:dyDescent="0.3">
      <c r="A252">
        <v>24</v>
      </c>
      <c r="B252">
        <v>250</v>
      </c>
      <c r="C252" s="52" t="s">
        <v>132</v>
      </c>
      <c r="D252" s="52">
        <v>2016</v>
      </c>
      <c r="E252" s="78" t="s">
        <v>133</v>
      </c>
      <c r="F252" s="52" t="s">
        <v>137</v>
      </c>
      <c r="G252" t="b">
        <f>IF(ISERROR(VLOOKUP(StudiesGeneral!B252,StudiesDetails!A:A,1,FALSE)),FALSE,TRUE)</f>
        <v>0</v>
      </c>
    </row>
    <row r="253" spans="1:7" x14ac:dyDescent="0.3">
      <c r="A253">
        <v>24</v>
      </c>
      <c r="B253">
        <v>251</v>
      </c>
      <c r="C253" s="52" t="s">
        <v>132</v>
      </c>
      <c r="D253" s="52">
        <v>2016</v>
      </c>
      <c r="E253" s="78" t="s">
        <v>133</v>
      </c>
      <c r="F253" s="52" t="s">
        <v>138</v>
      </c>
      <c r="G253" t="b">
        <f>IF(ISERROR(VLOOKUP(StudiesGeneral!B253,StudiesDetails!A:A,1,FALSE)),FALSE,TRUE)</f>
        <v>0</v>
      </c>
    </row>
    <row r="254" spans="1:7" x14ac:dyDescent="0.3">
      <c r="A254">
        <v>24</v>
      </c>
      <c r="B254">
        <v>252</v>
      </c>
      <c r="C254" s="52" t="s">
        <v>132</v>
      </c>
      <c r="D254" s="52">
        <v>2016</v>
      </c>
      <c r="E254" s="78" t="s">
        <v>133</v>
      </c>
      <c r="F254" s="52" t="s">
        <v>139</v>
      </c>
      <c r="G254" t="b">
        <f>IF(ISERROR(VLOOKUP(StudiesGeneral!B254,StudiesDetails!A:A,1,FALSE)),FALSE,TRUE)</f>
        <v>0</v>
      </c>
    </row>
    <row r="255" spans="1:7" x14ac:dyDescent="0.3">
      <c r="A255">
        <v>24</v>
      </c>
      <c r="B255">
        <v>253</v>
      </c>
      <c r="C255" s="52" t="s">
        <v>132</v>
      </c>
      <c r="D255" s="52">
        <v>2016</v>
      </c>
      <c r="E255" s="78" t="s">
        <v>133</v>
      </c>
      <c r="F255" s="52" t="s">
        <v>121</v>
      </c>
      <c r="G255" t="b">
        <f>IF(ISERROR(VLOOKUP(StudiesGeneral!B255,StudiesDetails!A:A,1,FALSE)),FALSE,TRUE)</f>
        <v>0</v>
      </c>
    </row>
    <row r="256" spans="1:7" x14ac:dyDescent="0.3">
      <c r="A256">
        <v>24</v>
      </c>
      <c r="B256">
        <v>254</v>
      </c>
      <c r="C256" s="52" t="s">
        <v>132</v>
      </c>
      <c r="D256" s="52">
        <v>2016</v>
      </c>
      <c r="E256" s="78" t="s">
        <v>133</v>
      </c>
      <c r="F256" s="52" t="s">
        <v>140</v>
      </c>
      <c r="G256" t="b">
        <f>IF(ISERROR(VLOOKUP(StudiesGeneral!B256,StudiesDetails!A:A,1,FALSE)),FALSE,TRUE)</f>
        <v>0</v>
      </c>
    </row>
    <row r="257" spans="1:7" x14ac:dyDescent="0.3">
      <c r="A257">
        <v>24</v>
      </c>
      <c r="B257">
        <v>255</v>
      </c>
      <c r="C257" s="52" t="s">
        <v>132</v>
      </c>
      <c r="D257" s="52">
        <v>2016</v>
      </c>
      <c r="E257" s="78" t="s">
        <v>133</v>
      </c>
      <c r="F257" s="52" t="s">
        <v>141</v>
      </c>
      <c r="G257" t="b">
        <f>IF(ISERROR(VLOOKUP(StudiesGeneral!B257,StudiesDetails!A:A,1,FALSE)),FALSE,TRUE)</f>
        <v>0</v>
      </c>
    </row>
    <row r="258" spans="1:7" x14ac:dyDescent="0.3">
      <c r="A258">
        <v>24</v>
      </c>
      <c r="B258">
        <v>256</v>
      </c>
      <c r="C258" s="52" t="s">
        <v>132</v>
      </c>
      <c r="D258" s="52">
        <v>2016</v>
      </c>
      <c r="E258" s="78" t="s">
        <v>133</v>
      </c>
      <c r="F258" s="52" t="s">
        <v>142</v>
      </c>
      <c r="G258" t="b">
        <f>IF(ISERROR(VLOOKUP(StudiesGeneral!B258,StudiesDetails!A:A,1,FALSE)),FALSE,TRUE)</f>
        <v>0</v>
      </c>
    </row>
    <row r="259" spans="1:7" x14ac:dyDescent="0.3">
      <c r="A259">
        <v>24</v>
      </c>
      <c r="B259">
        <v>257</v>
      </c>
      <c r="C259" s="52" t="s">
        <v>132</v>
      </c>
      <c r="D259" s="52">
        <v>2016</v>
      </c>
      <c r="E259" s="78" t="s">
        <v>133</v>
      </c>
      <c r="F259" s="52" t="s">
        <v>143</v>
      </c>
      <c r="G259" t="b">
        <f>IF(ISERROR(VLOOKUP(StudiesGeneral!B259,StudiesDetails!A:A,1,FALSE)),FALSE,TRUE)</f>
        <v>0</v>
      </c>
    </row>
    <row r="260" spans="1:7" x14ac:dyDescent="0.3">
      <c r="A260">
        <v>24</v>
      </c>
      <c r="B260">
        <v>258</v>
      </c>
      <c r="C260" s="52" t="s">
        <v>132</v>
      </c>
      <c r="D260" s="52">
        <v>2016</v>
      </c>
      <c r="E260" s="78" t="s">
        <v>133</v>
      </c>
      <c r="F260" s="52" t="s">
        <v>144</v>
      </c>
      <c r="G260" t="b">
        <f>IF(ISERROR(VLOOKUP(StudiesGeneral!B260,StudiesDetails!A:A,1,FALSE)),FALSE,TRUE)</f>
        <v>0</v>
      </c>
    </row>
    <row r="261" spans="1:7" x14ac:dyDescent="0.3">
      <c r="A261">
        <v>24</v>
      </c>
      <c r="B261">
        <v>259</v>
      </c>
      <c r="C261" s="52" t="s">
        <v>132</v>
      </c>
      <c r="D261" s="52">
        <v>2016</v>
      </c>
      <c r="E261" s="78" t="s">
        <v>133</v>
      </c>
      <c r="F261" s="52" t="s">
        <v>119</v>
      </c>
      <c r="G261" t="b">
        <f>IF(ISERROR(VLOOKUP(StudiesGeneral!B261,StudiesDetails!A:A,1,FALSE)),FALSE,TRUE)</f>
        <v>0</v>
      </c>
    </row>
    <row r="262" spans="1:7" x14ac:dyDescent="0.3">
      <c r="A262">
        <v>24</v>
      </c>
      <c r="B262">
        <v>260</v>
      </c>
      <c r="C262" s="52" t="s">
        <v>132</v>
      </c>
      <c r="D262" s="52">
        <v>2016</v>
      </c>
      <c r="E262" s="78" t="s">
        <v>133</v>
      </c>
      <c r="F262" s="52" t="s">
        <v>118</v>
      </c>
      <c r="G262" t="b">
        <f>IF(ISERROR(VLOOKUP(StudiesGeneral!B262,StudiesDetails!A:A,1,FALSE)),FALSE,TRUE)</f>
        <v>0</v>
      </c>
    </row>
    <row r="263" spans="1:7" x14ac:dyDescent="0.3">
      <c r="A263">
        <v>24</v>
      </c>
      <c r="B263">
        <v>261</v>
      </c>
      <c r="C263" s="52" t="s">
        <v>132</v>
      </c>
      <c r="D263" s="52">
        <v>2016</v>
      </c>
      <c r="E263" s="78" t="s">
        <v>133</v>
      </c>
      <c r="F263" s="52" t="s">
        <v>145</v>
      </c>
      <c r="G263" t="b">
        <f>IF(ISERROR(VLOOKUP(StudiesGeneral!B263,StudiesDetails!A:A,1,FALSE)),FALSE,TRUE)</f>
        <v>0</v>
      </c>
    </row>
    <row r="264" spans="1:7" x14ac:dyDescent="0.3">
      <c r="A264">
        <v>24</v>
      </c>
      <c r="B264">
        <v>262</v>
      </c>
      <c r="C264" s="52" t="s">
        <v>132</v>
      </c>
      <c r="D264" s="52">
        <v>2016</v>
      </c>
      <c r="E264" s="78" t="s">
        <v>133</v>
      </c>
      <c r="F264" s="52" t="s">
        <v>146</v>
      </c>
      <c r="G264" t="b">
        <f>IF(ISERROR(VLOOKUP(StudiesGeneral!B264,StudiesDetails!A:A,1,FALSE)),FALSE,TRUE)</f>
        <v>0</v>
      </c>
    </row>
    <row r="265" spans="1:7" x14ac:dyDescent="0.3">
      <c r="A265">
        <v>24</v>
      </c>
      <c r="B265">
        <v>263</v>
      </c>
      <c r="C265" s="52" t="s">
        <v>132</v>
      </c>
      <c r="D265" s="52">
        <v>2016</v>
      </c>
      <c r="E265" s="78" t="s">
        <v>133</v>
      </c>
      <c r="F265" s="52" t="s">
        <v>147</v>
      </c>
      <c r="G265" t="b">
        <f>IF(ISERROR(VLOOKUP(StudiesGeneral!B265,StudiesDetails!A:A,1,FALSE)),FALSE,TRUE)</f>
        <v>0</v>
      </c>
    </row>
    <row r="266" spans="1:7" x14ac:dyDescent="0.3">
      <c r="A266">
        <v>24</v>
      </c>
      <c r="B266">
        <v>264</v>
      </c>
      <c r="C266" s="52" t="s">
        <v>132</v>
      </c>
      <c r="D266" s="52">
        <v>2016</v>
      </c>
      <c r="E266" s="78" t="s">
        <v>133</v>
      </c>
      <c r="F266" s="52" t="s">
        <v>148</v>
      </c>
      <c r="G266" t="b">
        <f>IF(ISERROR(VLOOKUP(StudiesGeneral!B266,StudiesDetails!A:A,1,FALSE)),FALSE,TRUE)</f>
        <v>0</v>
      </c>
    </row>
    <row r="267" spans="1:7" x14ac:dyDescent="0.3">
      <c r="A267">
        <v>24</v>
      </c>
      <c r="B267">
        <v>265</v>
      </c>
      <c r="C267" s="52" t="s">
        <v>132</v>
      </c>
      <c r="D267" s="52">
        <v>2016</v>
      </c>
      <c r="E267" s="78" t="s">
        <v>133</v>
      </c>
      <c r="F267" s="52" t="s">
        <v>149</v>
      </c>
      <c r="G267" t="b">
        <f>IF(ISERROR(VLOOKUP(StudiesGeneral!B267,StudiesDetails!A:A,1,FALSE)),FALSE,TRUE)</f>
        <v>0</v>
      </c>
    </row>
    <row r="268" spans="1:7" x14ac:dyDescent="0.3">
      <c r="A268">
        <v>24</v>
      </c>
      <c r="B268">
        <v>266</v>
      </c>
      <c r="C268" s="52" t="s">
        <v>132</v>
      </c>
      <c r="D268" s="52">
        <v>2016</v>
      </c>
      <c r="E268" s="78" t="s">
        <v>133</v>
      </c>
      <c r="F268" s="52" t="s">
        <v>150</v>
      </c>
      <c r="G268" t="b">
        <f>IF(ISERROR(VLOOKUP(StudiesGeneral!B268,StudiesDetails!A:A,1,FALSE)),FALSE,TRUE)</f>
        <v>0</v>
      </c>
    </row>
    <row r="269" spans="1:7" x14ac:dyDescent="0.3">
      <c r="A269">
        <v>24</v>
      </c>
      <c r="B269">
        <v>267</v>
      </c>
      <c r="C269" s="52" t="s">
        <v>132</v>
      </c>
      <c r="D269" s="52">
        <v>2016</v>
      </c>
      <c r="E269" s="78" t="s">
        <v>133</v>
      </c>
      <c r="F269" s="52" t="s">
        <v>151</v>
      </c>
      <c r="G269" t="b">
        <f>IF(ISERROR(VLOOKUP(StudiesGeneral!B269,StudiesDetails!A:A,1,FALSE)),FALSE,TRUE)</f>
        <v>0</v>
      </c>
    </row>
    <row r="270" spans="1:7" x14ac:dyDescent="0.3">
      <c r="A270">
        <v>24</v>
      </c>
      <c r="B270">
        <v>268</v>
      </c>
      <c r="C270" s="52" t="s">
        <v>132</v>
      </c>
      <c r="D270" s="52">
        <v>2016</v>
      </c>
      <c r="E270" s="78" t="s">
        <v>133</v>
      </c>
      <c r="F270" s="52" t="s">
        <v>123</v>
      </c>
      <c r="G270" t="b">
        <f>IF(ISERROR(VLOOKUP(StudiesGeneral!B270,StudiesDetails!A:A,1,FALSE)),FALSE,TRUE)</f>
        <v>0</v>
      </c>
    </row>
    <row r="271" spans="1:7" x14ac:dyDescent="0.3">
      <c r="A271">
        <v>24</v>
      </c>
      <c r="B271">
        <v>269</v>
      </c>
      <c r="C271" s="52" t="s">
        <v>132</v>
      </c>
      <c r="D271" s="52">
        <v>2016</v>
      </c>
      <c r="E271" s="78" t="s">
        <v>133</v>
      </c>
      <c r="F271" s="52" t="s">
        <v>152</v>
      </c>
      <c r="G271" t="b">
        <f>IF(ISERROR(VLOOKUP(StudiesGeneral!B271,StudiesDetails!A:A,1,FALSE)),FALSE,TRUE)</f>
        <v>0</v>
      </c>
    </row>
    <row r="272" spans="1:7" x14ac:dyDescent="0.3">
      <c r="A272">
        <v>24</v>
      </c>
      <c r="B272">
        <v>270</v>
      </c>
      <c r="C272" s="52" t="s">
        <v>132</v>
      </c>
      <c r="D272" s="52">
        <v>2016</v>
      </c>
      <c r="E272" s="78" t="s">
        <v>133</v>
      </c>
      <c r="F272" s="52" t="s">
        <v>153</v>
      </c>
      <c r="G272" t="b">
        <f>IF(ISERROR(VLOOKUP(StudiesGeneral!B272,StudiesDetails!A:A,1,FALSE)),FALSE,TRUE)</f>
        <v>0</v>
      </c>
    </row>
    <row r="273" spans="1:7" x14ac:dyDescent="0.3">
      <c r="A273">
        <v>24</v>
      </c>
      <c r="B273">
        <v>271</v>
      </c>
      <c r="C273" s="52" t="s">
        <v>132</v>
      </c>
      <c r="D273" s="52">
        <v>2016</v>
      </c>
      <c r="E273" s="78" t="s">
        <v>133</v>
      </c>
      <c r="F273" s="52" t="s">
        <v>154</v>
      </c>
      <c r="G273" t="b">
        <f>IF(ISERROR(VLOOKUP(StudiesGeneral!B273,StudiesDetails!A:A,1,FALSE)),FALSE,TRUE)</f>
        <v>0</v>
      </c>
    </row>
    <row r="274" spans="1:7" x14ac:dyDescent="0.3">
      <c r="A274">
        <v>24</v>
      </c>
      <c r="B274">
        <v>272</v>
      </c>
      <c r="C274" s="52" t="s">
        <v>132</v>
      </c>
      <c r="D274" s="52">
        <v>2016</v>
      </c>
      <c r="E274" s="78" t="s">
        <v>133</v>
      </c>
      <c r="F274" s="52" t="s">
        <v>155</v>
      </c>
      <c r="G274" t="b">
        <f>IF(ISERROR(VLOOKUP(StudiesGeneral!B274,StudiesDetails!A:A,1,FALSE)),FALSE,TRUE)</f>
        <v>0</v>
      </c>
    </row>
    <row r="275" spans="1:7" x14ac:dyDescent="0.3">
      <c r="A275">
        <v>24</v>
      </c>
      <c r="B275">
        <v>273</v>
      </c>
      <c r="C275" s="52" t="s">
        <v>132</v>
      </c>
      <c r="D275" s="52">
        <v>2016</v>
      </c>
      <c r="E275" s="78" t="s">
        <v>133</v>
      </c>
      <c r="F275" s="52" t="s">
        <v>156</v>
      </c>
      <c r="G275" t="b">
        <f>IF(ISERROR(VLOOKUP(StudiesGeneral!B275,StudiesDetails!A:A,1,FALSE)),FALSE,TRUE)</f>
        <v>0</v>
      </c>
    </row>
    <row r="276" spans="1:7" x14ac:dyDescent="0.3">
      <c r="A276">
        <v>25</v>
      </c>
      <c r="B276">
        <v>274</v>
      </c>
      <c r="C276" s="16" t="s">
        <v>157</v>
      </c>
      <c r="D276" s="52">
        <v>2012</v>
      </c>
      <c r="E276" s="76" t="s">
        <v>158</v>
      </c>
      <c r="F276" s="16" t="s">
        <v>23</v>
      </c>
      <c r="G276" t="b">
        <f>IF(ISERROR(VLOOKUP(StudiesGeneral!B276,StudiesDetails!A:A,1,FALSE)),FALSE,TRUE)</f>
        <v>0</v>
      </c>
    </row>
    <row r="277" spans="1:7" x14ac:dyDescent="0.3">
      <c r="A277">
        <v>25</v>
      </c>
      <c r="B277">
        <v>275</v>
      </c>
      <c r="C277" s="16" t="s">
        <v>157</v>
      </c>
      <c r="D277" s="52">
        <v>2012</v>
      </c>
      <c r="E277" s="76" t="s">
        <v>158</v>
      </c>
      <c r="F277" s="16" t="s">
        <v>29</v>
      </c>
      <c r="G277" t="b">
        <f>IF(ISERROR(VLOOKUP(StudiesGeneral!B277,StudiesDetails!A:A,1,FALSE)),FALSE,TRUE)</f>
        <v>0</v>
      </c>
    </row>
    <row r="278" spans="1:7" x14ac:dyDescent="0.3">
      <c r="A278">
        <v>26</v>
      </c>
      <c r="B278">
        <v>276</v>
      </c>
      <c r="C278" s="16" t="s">
        <v>159</v>
      </c>
      <c r="D278" s="52">
        <v>2012</v>
      </c>
      <c r="E278" s="76" t="s">
        <v>160</v>
      </c>
      <c r="F278" s="16" t="s">
        <v>23</v>
      </c>
      <c r="G278" t="b">
        <f>IF(ISERROR(VLOOKUP(StudiesGeneral!B278,StudiesDetails!A:A,1,FALSE)),FALSE,TRUE)</f>
        <v>0</v>
      </c>
    </row>
    <row r="279" spans="1:7" x14ac:dyDescent="0.3">
      <c r="A279">
        <v>26</v>
      </c>
      <c r="B279">
        <v>277</v>
      </c>
      <c r="C279" s="16" t="s">
        <v>159</v>
      </c>
      <c r="D279" s="52">
        <v>2012</v>
      </c>
      <c r="E279" s="76" t="s">
        <v>160</v>
      </c>
      <c r="F279" s="16" t="s">
        <v>24</v>
      </c>
      <c r="G279" t="b">
        <f>IF(ISERROR(VLOOKUP(StudiesGeneral!B279,StudiesDetails!A:A,1,FALSE)),FALSE,TRUE)</f>
        <v>0</v>
      </c>
    </row>
    <row r="280" spans="1:7" x14ac:dyDescent="0.3">
      <c r="A280">
        <v>26</v>
      </c>
      <c r="B280">
        <v>278</v>
      </c>
      <c r="C280" s="16" t="s">
        <v>159</v>
      </c>
      <c r="D280" s="52">
        <v>2012</v>
      </c>
      <c r="E280" s="76" t="s">
        <v>160</v>
      </c>
      <c r="F280" s="16" t="s">
        <v>25</v>
      </c>
      <c r="G280" t="b">
        <f>IF(ISERROR(VLOOKUP(StudiesGeneral!B280,StudiesDetails!A:A,1,FALSE)),FALSE,TRUE)</f>
        <v>0</v>
      </c>
    </row>
    <row r="281" spans="1:7" x14ac:dyDescent="0.3">
      <c r="A281">
        <v>26</v>
      </c>
      <c r="B281">
        <v>279</v>
      </c>
      <c r="C281" s="16" t="s">
        <v>159</v>
      </c>
      <c r="D281" s="52">
        <v>2012</v>
      </c>
      <c r="E281" s="76" t="s">
        <v>160</v>
      </c>
      <c r="F281" s="16" t="s">
        <v>26</v>
      </c>
      <c r="G281" t="b">
        <f>IF(ISERROR(VLOOKUP(StudiesGeneral!B281,StudiesDetails!A:A,1,FALSE)),FALSE,TRUE)</f>
        <v>0</v>
      </c>
    </row>
    <row r="282" spans="1:7" x14ac:dyDescent="0.3">
      <c r="A282">
        <v>26</v>
      </c>
      <c r="B282">
        <v>280</v>
      </c>
      <c r="C282" s="16" t="s">
        <v>159</v>
      </c>
      <c r="D282" s="52">
        <v>2012</v>
      </c>
      <c r="E282" s="76" t="s">
        <v>160</v>
      </c>
      <c r="F282" s="16" t="s">
        <v>161</v>
      </c>
      <c r="G282" t="b">
        <f>IF(ISERROR(VLOOKUP(StudiesGeneral!B282,StudiesDetails!A:A,1,FALSE)),FALSE,TRUE)</f>
        <v>0</v>
      </c>
    </row>
    <row r="283" spans="1:7" x14ac:dyDescent="0.3">
      <c r="A283">
        <v>26</v>
      </c>
      <c r="B283">
        <v>281</v>
      </c>
      <c r="C283" s="16" t="s">
        <v>159</v>
      </c>
      <c r="D283" s="52">
        <v>2012</v>
      </c>
      <c r="E283" s="76" t="s">
        <v>160</v>
      </c>
      <c r="F283" s="16" t="s">
        <v>135</v>
      </c>
      <c r="G283" t="b">
        <f>IF(ISERROR(VLOOKUP(StudiesGeneral!B283,StudiesDetails!A:A,1,FALSE)),FALSE,TRUE)</f>
        <v>0</v>
      </c>
    </row>
    <row r="284" spans="1:7" x14ac:dyDescent="0.3">
      <c r="A284">
        <v>26</v>
      </c>
      <c r="B284">
        <v>282</v>
      </c>
      <c r="C284" s="16" t="s">
        <v>159</v>
      </c>
      <c r="D284" s="52">
        <v>2012</v>
      </c>
      <c r="E284" s="76" t="s">
        <v>160</v>
      </c>
      <c r="F284" s="16" t="s">
        <v>27</v>
      </c>
      <c r="G284" t="b">
        <f>IF(ISERROR(VLOOKUP(StudiesGeneral!B284,StudiesDetails!A:A,1,FALSE)),FALSE,TRUE)</f>
        <v>0</v>
      </c>
    </row>
    <row r="285" spans="1:7" x14ac:dyDescent="0.3">
      <c r="A285">
        <v>26</v>
      </c>
      <c r="B285">
        <v>283</v>
      </c>
      <c r="C285" s="16" t="s">
        <v>159</v>
      </c>
      <c r="D285" s="52">
        <v>2012</v>
      </c>
      <c r="E285" s="76" t="s">
        <v>160</v>
      </c>
      <c r="F285" s="16" t="s">
        <v>162</v>
      </c>
      <c r="G285" t="b">
        <f>IF(ISERROR(VLOOKUP(StudiesGeneral!B285,StudiesDetails!A:A,1,FALSE)),FALSE,TRUE)</f>
        <v>0</v>
      </c>
    </row>
    <row r="286" spans="1:7" x14ac:dyDescent="0.3">
      <c r="A286">
        <v>27</v>
      </c>
      <c r="B286">
        <v>284</v>
      </c>
      <c r="C286" s="16" t="s">
        <v>163</v>
      </c>
      <c r="D286" s="52">
        <v>2013</v>
      </c>
      <c r="E286" s="76" t="s">
        <v>164</v>
      </c>
      <c r="F286" s="16" t="s">
        <v>23</v>
      </c>
      <c r="G286" t="b">
        <f>IF(ISERROR(VLOOKUP(StudiesGeneral!B286,StudiesDetails!A:A,1,FALSE)),FALSE,TRUE)</f>
        <v>0</v>
      </c>
    </row>
    <row r="287" spans="1:7" x14ac:dyDescent="0.3">
      <c r="A287">
        <v>27</v>
      </c>
      <c r="B287">
        <v>285</v>
      </c>
      <c r="C287" s="16" t="s">
        <v>163</v>
      </c>
      <c r="D287" s="52">
        <v>2013</v>
      </c>
      <c r="E287" s="76" t="s">
        <v>164</v>
      </c>
      <c r="F287" s="16" t="s">
        <v>24</v>
      </c>
      <c r="G287" t="b">
        <f>IF(ISERROR(VLOOKUP(StudiesGeneral!B287,StudiesDetails!A:A,1,FALSE)),FALSE,TRUE)</f>
        <v>0</v>
      </c>
    </row>
    <row r="288" spans="1:7" x14ac:dyDescent="0.3">
      <c r="A288">
        <v>27</v>
      </c>
      <c r="B288">
        <v>286</v>
      </c>
      <c r="C288" s="16" t="s">
        <v>163</v>
      </c>
      <c r="D288" s="52">
        <v>2013</v>
      </c>
      <c r="E288" s="76" t="s">
        <v>164</v>
      </c>
      <c r="F288" s="16" t="s">
        <v>25</v>
      </c>
      <c r="G288" t="b">
        <f>IF(ISERROR(VLOOKUP(StudiesGeneral!B288,StudiesDetails!A:A,1,FALSE)),FALSE,TRUE)</f>
        <v>0</v>
      </c>
    </row>
    <row r="289" spans="1:7" x14ac:dyDescent="0.3">
      <c r="A289">
        <v>27</v>
      </c>
      <c r="B289">
        <v>287</v>
      </c>
      <c r="C289" s="16" t="s">
        <v>163</v>
      </c>
      <c r="D289" s="52">
        <v>2013</v>
      </c>
      <c r="E289" s="76" t="s">
        <v>164</v>
      </c>
      <c r="F289" s="16" t="s">
        <v>165</v>
      </c>
      <c r="G289" t="b">
        <f>IF(ISERROR(VLOOKUP(StudiesGeneral!B289,StudiesDetails!A:A,1,FALSE)),FALSE,TRUE)</f>
        <v>0</v>
      </c>
    </row>
    <row r="290" spans="1:7" x14ac:dyDescent="0.3">
      <c r="A290">
        <v>27</v>
      </c>
      <c r="B290">
        <v>288</v>
      </c>
      <c r="C290" s="16" t="s">
        <v>163</v>
      </c>
      <c r="D290" s="52">
        <v>2013</v>
      </c>
      <c r="E290" s="76" t="s">
        <v>164</v>
      </c>
      <c r="F290" s="16" t="s">
        <v>26</v>
      </c>
      <c r="G290" t="b">
        <f>IF(ISERROR(VLOOKUP(StudiesGeneral!B290,StudiesDetails!A:A,1,FALSE)),FALSE,TRUE)</f>
        <v>0</v>
      </c>
    </row>
    <row r="291" spans="1:7" x14ac:dyDescent="0.3">
      <c r="A291">
        <v>27</v>
      </c>
      <c r="B291">
        <v>289</v>
      </c>
      <c r="C291" s="16" t="s">
        <v>163</v>
      </c>
      <c r="D291" s="52">
        <v>2013</v>
      </c>
      <c r="E291" s="76" t="s">
        <v>164</v>
      </c>
      <c r="F291" s="16" t="s">
        <v>161</v>
      </c>
      <c r="G291" t="b">
        <f>IF(ISERROR(VLOOKUP(StudiesGeneral!B291,StudiesDetails!A:A,1,FALSE)),FALSE,TRUE)</f>
        <v>0</v>
      </c>
    </row>
    <row r="292" spans="1:7" x14ac:dyDescent="0.3">
      <c r="A292">
        <v>27</v>
      </c>
      <c r="B292">
        <v>290</v>
      </c>
      <c r="C292" s="16" t="s">
        <v>163</v>
      </c>
      <c r="D292" s="52">
        <v>2013</v>
      </c>
      <c r="E292" s="76" t="s">
        <v>164</v>
      </c>
      <c r="F292" s="16" t="s">
        <v>135</v>
      </c>
      <c r="G292" t="b">
        <f>IF(ISERROR(VLOOKUP(StudiesGeneral!B292,StudiesDetails!A:A,1,FALSE)),FALSE,TRUE)</f>
        <v>0</v>
      </c>
    </row>
    <row r="293" spans="1:7" x14ac:dyDescent="0.3">
      <c r="A293">
        <v>27</v>
      </c>
      <c r="B293">
        <v>291</v>
      </c>
      <c r="C293" s="16" t="s">
        <v>163</v>
      </c>
      <c r="D293" s="52">
        <v>2013</v>
      </c>
      <c r="E293" s="76" t="s">
        <v>164</v>
      </c>
      <c r="F293" s="16" t="s">
        <v>27</v>
      </c>
      <c r="G293" t="b">
        <f>IF(ISERROR(VLOOKUP(StudiesGeneral!B293,StudiesDetails!A:A,1,FALSE)),FALSE,TRUE)</f>
        <v>0</v>
      </c>
    </row>
    <row r="294" spans="1:7" x14ac:dyDescent="0.3">
      <c r="A294">
        <v>27</v>
      </c>
      <c r="B294">
        <v>292</v>
      </c>
      <c r="C294" s="16" t="s">
        <v>163</v>
      </c>
      <c r="D294" s="52">
        <v>2013</v>
      </c>
      <c r="E294" s="76" t="s">
        <v>164</v>
      </c>
      <c r="F294" s="16" t="s">
        <v>162</v>
      </c>
      <c r="G294" t="b">
        <f>IF(ISERROR(VLOOKUP(StudiesGeneral!B294,StudiesDetails!A:A,1,FALSE)),FALSE,TRUE)</f>
        <v>0</v>
      </c>
    </row>
    <row r="295" spans="1:7" x14ac:dyDescent="0.3">
      <c r="A295">
        <v>27</v>
      </c>
      <c r="B295">
        <v>293</v>
      </c>
      <c r="C295" s="16" t="s">
        <v>163</v>
      </c>
      <c r="D295" s="52">
        <v>2013</v>
      </c>
      <c r="E295" s="76" t="s">
        <v>164</v>
      </c>
      <c r="F295" s="16" t="s">
        <v>28</v>
      </c>
      <c r="G295" t="b">
        <f>IF(ISERROR(VLOOKUP(StudiesGeneral!B295,StudiesDetails!A:A,1,FALSE)),FALSE,TRUE)</f>
        <v>0</v>
      </c>
    </row>
    <row r="296" spans="1:7" x14ac:dyDescent="0.3">
      <c r="A296">
        <v>27</v>
      </c>
      <c r="B296">
        <v>294</v>
      </c>
      <c r="C296" s="16" t="s">
        <v>163</v>
      </c>
      <c r="D296" s="52">
        <v>2013</v>
      </c>
      <c r="E296" s="76" t="s">
        <v>164</v>
      </c>
      <c r="F296" s="16" t="s">
        <v>29</v>
      </c>
      <c r="G296" t="b">
        <f>IF(ISERROR(VLOOKUP(StudiesGeneral!B296,StudiesDetails!A:A,1,FALSE)),FALSE,TRUE)</f>
        <v>0</v>
      </c>
    </row>
    <row r="297" spans="1:7" x14ac:dyDescent="0.3">
      <c r="A297">
        <v>27</v>
      </c>
      <c r="B297">
        <v>295</v>
      </c>
      <c r="C297" s="16" t="s">
        <v>163</v>
      </c>
      <c r="D297" s="52">
        <v>2013</v>
      </c>
      <c r="E297" s="76" t="s">
        <v>164</v>
      </c>
      <c r="F297" s="16" t="s">
        <v>166</v>
      </c>
      <c r="G297" t="b">
        <f>IF(ISERROR(VLOOKUP(StudiesGeneral!B297,StudiesDetails!A:A,1,FALSE)),FALSE,TRUE)</f>
        <v>0</v>
      </c>
    </row>
    <row r="298" spans="1:7" x14ac:dyDescent="0.3">
      <c r="A298">
        <v>27</v>
      </c>
      <c r="B298">
        <v>296</v>
      </c>
      <c r="C298" s="16" t="s">
        <v>163</v>
      </c>
      <c r="D298" s="52">
        <v>2013</v>
      </c>
      <c r="E298" s="76" t="s">
        <v>164</v>
      </c>
      <c r="F298" s="16" t="s">
        <v>30</v>
      </c>
      <c r="G298" t="b">
        <f>IF(ISERROR(VLOOKUP(StudiesGeneral!B298,StudiesDetails!A:A,1,FALSE)),FALSE,TRUE)</f>
        <v>0</v>
      </c>
    </row>
    <row r="299" spans="1:7" x14ac:dyDescent="0.3">
      <c r="A299">
        <v>27</v>
      </c>
      <c r="B299">
        <v>297</v>
      </c>
      <c r="C299" s="16" t="s">
        <v>163</v>
      </c>
      <c r="D299" s="52">
        <v>2013</v>
      </c>
      <c r="E299" s="76" t="s">
        <v>164</v>
      </c>
      <c r="F299" s="16" t="s">
        <v>94</v>
      </c>
      <c r="G299" t="b">
        <f>IF(ISERROR(VLOOKUP(StudiesGeneral!B299,StudiesDetails!A:A,1,FALSE)),FALSE,TRUE)</f>
        <v>0</v>
      </c>
    </row>
    <row r="300" spans="1:7" x14ac:dyDescent="0.3">
      <c r="A300">
        <v>28</v>
      </c>
      <c r="B300">
        <v>298</v>
      </c>
      <c r="C300" s="16" t="s">
        <v>167</v>
      </c>
      <c r="D300" s="52">
        <v>2020</v>
      </c>
      <c r="E300" s="76" t="s">
        <v>168</v>
      </c>
      <c r="F300" s="16" t="s">
        <v>169</v>
      </c>
      <c r="G300" t="b">
        <f>IF(ISERROR(VLOOKUP(StudiesGeneral!B300,StudiesDetails!A:A,1,FALSE)),FALSE,TRUE)</f>
        <v>0</v>
      </c>
    </row>
    <row r="301" spans="1:7" x14ac:dyDescent="0.3">
      <c r="A301">
        <v>28</v>
      </c>
      <c r="B301">
        <v>299</v>
      </c>
      <c r="C301" s="16" t="s">
        <v>167</v>
      </c>
      <c r="D301" s="52">
        <v>2020</v>
      </c>
      <c r="E301" s="76" t="s">
        <v>168</v>
      </c>
      <c r="F301" s="16" t="s">
        <v>170</v>
      </c>
      <c r="G301" t="b">
        <f>IF(ISERROR(VLOOKUP(StudiesGeneral!B301,StudiesDetails!A:A,1,FALSE)),FALSE,TRUE)</f>
        <v>0</v>
      </c>
    </row>
    <row r="302" spans="1:7" x14ac:dyDescent="0.3">
      <c r="A302">
        <v>28</v>
      </c>
      <c r="B302">
        <v>300</v>
      </c>
      <c r="C302" s="16" t="s">
        <v>167</v>
      </c>
      <c r="D302" s="52">
        <v>2020</v>
      </c>
      <c r="E302" s="76" t="s">
        <v>168</v>
      </c>
      <c r="F302" s="16" t="s">
        <v>171</v>
      </c>
      <c r="G302" t="b">
        <f>IF(ISERROR(VLOOKUP(StudiesGeneral!B302,StudiesDetails!A:A,1,FALSE)),FALSE,TRUE)</f>
        <v>0</v>
      </c>
    </row>
    <row r="303" spans="1:7" x14ac:dyDescent="0.3">
      <c r="A303">
        <v>28</v>
      </c>
      <c r="B303">
        <v>301</v>
      </c>
      <c r="C303" s="16" t="s">
        <v>167</v>
      </c>
      <c r="D303" s="52">
        <v>2020</v>
      </c>
      <c r="E303" s="76" t="s">
        <v>168</v>
      </c>
      <c r="F303" s="16" t="s">
        <v>23</v>
      </c>
      <c r="G303" t="b">
        <f>IF(ISERROR(VLOOKUP(StudiesGeneral!B303,StudiesDetails!A:A,1,FALSE)),FALSE,TRUE)</f>
        <v>0</v>
      </c>
    </row>
    <row r="304" spans="1:7" x14ac:dyDescent="0.3">
      <c r="A304">
        <v>28</v>
      </c>
      <c r="B304">
        <v>302</v>
      </c>
      <c r="C304" s="16" t="s">
        <v>167</v>
      </c>
      <c r="D304" s="52">
        <v>2020</v>
      </c>
      <c r="E304" s="76" t="s">
        <v>168</v>
      </c>
      <c r="F304" s="16" t="s">
        <v>24</v>
      </c>
      <c r="G304" t="b">
        <f>IF(ISERROR(VLOOKUP(StudiesGeneral!B304,StudiesDetails!A:A,1,FALSE)),FALSE,TRUE)</f>
        <v>0</v>
      </c>
    </row>
    <row r="305" spans="1:7" x14ac:dyDescent="0.3">
      <c r="A305">
        <v>28</v>
      </c>
      <c r="B305">
        <v>303</v>
      </c>
      <c r="C305" s="16" t="s">
        <v>167</v>
      </c>
      <c r="D305" s="52">
        <v>2020</v>
      </c>
      <c r="E305" s="76" t="s">
        <v>168</v>
      </c>
      <c r="F305" s="16" t="s">
        <v>25</v>
      </c>
      <c r="G305" t="b">
        <f>IF(ISERROR(VLOOKUP(StudiesGeneral!B305,StudiesDetails!A:A,1,FALSE)),FALSE,TRUE)</f>
        <v>0</v>
      </c>
    </row>
    <row r="306" spans="1:7" x14ac:dyDescent="0.3">
      <c r="A306">
        <v>28</v>
      </c>
      <c r="B306">
        <v>304</v>
      </c>
      <c r="C306" s="16" t="s">
        <v>167</v>
      </c>
      <c r="D306" s="52">
        <v>2020</v>
      </c>
      <c r="E306" s="76" t="s">
        <v>168</v>
      </c>
      <c r="F306" s="16" t="s">
        <v>26</v>
      </c>
      <c r="G306" t="b">
        <f>IF(ISERROR(VLOOKUP(StudiesGeneral!B306,StudiesDetails!A:A,1,FALSE)),FALSE,TRUE)</f>
        <v>0</v>
      </c>
    </row>
    <row r="307" spans="1:7" x14ac:dyDescent="0.3">
      <c r="A307">
        <v>28</v>
      </c>
      <c r="B307">
        <v>305</v>
      </c>
      <c r="C307" s="16" t="s">
        <v>167</v>
      </c>
      <c r="D307" s="52">
        <v>2020</v>
      </c>
      <c r="E307" s="76" t="s">
        <v>168</v>
      </c>
      <c r="F307" s="16" t="s">
        <v>27</v>
      </c>
      <c r="G307" t="b">
        <f>IF(ISERROR(VLOOKUP(StudiesGeneral!B307,StudiesDetails!A:A,1,FALSE)),FALSE,TRUE)</f>
        <v>0</v>
      </c>
    </row>
    <row r="308" spans="1:7" x14ac:dyDescent="0.3">
      <c r="A308">
        <v>28</v>
      </c>
      <c r="B308">
        <v>306</v>
      </c>
      <c r="C308" s="16" t="s">
        <v>167</v>
      </c>
      <c r="D308" s="52">
        <v>2020</v>
      </c>
      <c r="E308" s="76" t="s">
        <v>168</v>
      </c>
      <c r="F308" s="16" t="s">
        <v>162</v>
      </c>
      <c r="G308" t="b">
        <f>IF(ISERROR(VLOOKUP(StudiesGeneral!B308,StudiesDetails!A:A,1,FALSE)),FALSE,TRUE)</f>
        <v>0</v>
      </c>
    </row>
    <row r="309" spans="1:7" x14ac:dyDescent="0.3">
      <c r="A309">
        <v>28</v>
      </c>
      <c r="B309">
        <v>307</v>
      </c>
      <c r="C309" s="16" t="s">
        <v>167</v>
      </c>
      <c r="D309" s="52">
        <v>2020</v>
      </c>
      <c r="E309" s="76" t="s">
        <v>168</v>
      </c>
      <c r="F309" s="16" t="s">
        <v>28</v>
      </c>
      <c r="G309" t="b">
        <f>IF(ISERROR(VLOOKUP(StudiesGeneral!B309,StudiesDetails!A:A,1,FALSE)),FALSE,TRUE)</f>
        <v>0</v>
      </c>
    </row>
    <row r="310" spans="1:7" x14ac:dyDescent="0.3">
      <c r="A310">
        <v>28</v>
      </c>
      <c r="B310">
        <v>308</v>
      </c>
      <c r="C310" s="16" t="s">
        <v>167</v>
      </c>
      <c r="D310" s="52">
        <v>2020</v>
      </c>
      <c r="E310" s="76" t="s">
        <v>168</v>
      </c>
      <c r="F310" s="16" t="s">
        <v>29</v>
      </c>
      <c r="G310" t="b">
        <f>IF(ISERROR(VLOOKUP(StudiesGeneral!B310,StudiesDetails!A:A,1,FALSE)),FALSE,TRUE)</f>
        <v>0</v>
      </c>
    </row>
    <row r="311" spans="1:7" x14ac:dyDescent="0.3">
      <c r="A311">
        <v>28</v>
      </c>
      <c r="B311">
        <v>309</v>
      </c>
      <c r="C311" s="16" t="s">
        <v>167</v>
      </c>
      <c r="D311" s="52">
        <v>2020</v>
      </c>
      <c r="E311" s="76" t="s">
        <v>168</v>
      </c>
      <c r="F311" s="16" t="s">
        <v>30</v>
      </c>
      <c r="G311" t="b">
        <f>IF(ISERROR(VLOOKUP(StudiesGeneral!B311,StudiesDetails!A:A,1,FALSE)),FALSE,TRUE)</f>
        <v>0</v>
      </c>
    </row>
    <row r="312" spans="1:7" x14ac:dyDescent="0.3">
      <c r="A312">
        <v>28</v>
      </c>
      <c r="B312">
        <v>310</v>
      </c>
      <c r="C312" s="16" t="s">
        <v>167</v>
      </c>
      <c r="D312" s="52">
        <v>2020</v>
      </c>
      <c r="E312" s="76" t="s">
        <v>168</v>
      </c>
      <c r="F312" s="16" t="s">
        <v>94</v>
      </c>
      <c r="G312" t="b">
        <f>IF(ISERROR(VLOOKUP(StudiesGeneral!B312,StudiesDetails!A:A,1,FALSE)),FALSE,TRUE)</f>
        <v>0</v>
      </c>
    </row>
    <row r="313" spans="1:7" x14ac:dyDescent="0.3">
      <c r="A313">
        <v>28</v>
      </c>
      <c r="B313">
        <v>311</v>
      </c>
      <c r="C313" s="16" t="s">
        <v>167</v>
      </c>
      <c r="D313" s="52">
        <v>2020</v>
      </c>
      <c r="E313" s="76" t="s">
        <v>168</v>
      </c>
      <c r="F313" s="16" t="s">
        <v>172</v>
      </c>
      <c r="G313" t="b">
        <f>IF(ISERROR(VLOOKUP(StudiesGeneral!B313,StudiesDetails!A:A,1,FALSE)),FALSE,TRUE)</f>
        <v>0</v>
      </c>
    </row>
    <row r="314" spans="1:7" x14ac:dyDescent="0.3">
      <c r="A314">
        <v>28</v>
      </c>
      <c r="B314">
        <v>312</v>
      </c>
      <c r="C314" s="16" t="s">
        <v>167</v>
      </c>
      <c r="D314" s="52">
        <v>2020</v>
      </c>
      <c r="E314" s="76" t="s">
        <v>168</v>
      </c>
      <c r="F314" s="16" t="s">
        <v>173</v>
      </c>
      <c r="G314" t="b">
        <f>IF(ISERROR(VLOOKUP(StudiesGeneral!B314,StudiesDetails!A:A,1,FALSE)),FALSE,TRUE)</f>
        <v>0</v>
      </c>
    </row>
    <row r="315" spans="1:7" x14ac:dyDescent="0.3">
      <c r="A315">
        <v>28</v>
      </c>
      <c r="B315">
        <v>313</v>
      </c>
      <c r="C315" s="16" t="s">
        <v>167</v>
      </c>
      <c r="D315" s="52">
        <v>2020</v>
      </c>
      <c r="E315" s="76" t="s">
        <v>168</v>
      </c>
      <c r="F315" s="16" t="s">
        <v>174</v>
      </c>
      <c r="G315" t="b">
        <f>IF(ISERROR(VLOOKUP(StudiesGeneral!B315,StudiesDetails!A:A,1,FALSE)),FALSE,TRUE)</f>
        <v>0</v>
      </c>
    </row>
    <row r="316" spans="1:7" x14ac:dyDescent="0.3">
      <c r="A316">
        <v>28</v>
      </c>
      <c r="B316">
        <v>314</v>
      </c>
      <c r="C316" s="16" t="s">
        <v>167</v>
      </c>
      <c r="D316" s="52">
        <v>2020</v>
      </c>
      <c r="E316" s="76" t="s">
        <v>168</v>
      </c>
      <c r="F316" s="16" t="s">
        <v>175</v>
      </c>
      <c r="G316" t="b">
        <f>IF(ISERROR(VLOOKUP(StudiesGeneral!B316,StudiesDetails!A:A,1,FALSE)),FALSE,TRUE)</f>
        <v>0</v>
      </c>
    </row>
    <row r="317" spans="1:7" x14ac:dyDescent="0.3">
      <c r="A317">
        <v>28</v>
      </c>
      <c r="B317">
        <v>315</v>
      </c>
      <c r="C317" s="16" t="s">
        <v>167</v>
      </c>
      <c r="D317" s="52">
        <v>2020</v>
      </c>
      <c r="E317" s="76" t="s">
        <v>168</v>
      </c>
      <c r="F317" s="16" t="s">
        <v>176</v>
      </c>
      <c r="G317" t="b">
        <f>IF(ISERROR(VLOOKUP(StudiesGeneral!B317,StudiesDetails!A:A,1,FALSE)),FALSE,TRUE)</f>
        <v>0</v>
      </c>
    </row>
    <row r="318" spans="1:7" x14ac:dyDescent="0.3">
      <c r="A318">
        <v>29</v>
      </c>
      <c r="B318">
        <v>316</v>
      </c>
      <c r="C318" s="52" t="s">
        <v>177</v>
      </c>
      <c r="D318" s="52">
        <v>2010</v>
      </c>
      <c r="E318" s="78" t="s">
        <v>178</v>
      </c>
      <c r="F318" s="52" t="s">
        <v>18</v>
      </c>
      <c r="G318" t="b">
        <f>IF(ISERROR(VLOOKUP(StudiesGeneral!B318,StudiesDetails!A:A,1,FALSE)),FALSE,TRUE)</f>
        <v>1</v>
      </c>
    </row>
    <row r="319" spans="1:7" x14ac:dyDescent="0.3">
      <c r="A319">
        <v>29</v>
      </c>
      <c r="B319">
        <v>317</v>
      </c>
      <c r="C319" s="52" t="s">
        <v>177</v>
      </c>
      <c r="D319" s="52">
        <v>2010</v>
      </c>
      <c r="E319" s="78" t="s">
        <v>178</v>
      </c>
      <c r="F319" s="52" t="s">
        <v>19</v>
      </c>
      <c r="G319" t="b">
        <f>IF(ISERROR(VLOOKUP(StudiesGeneral!B319,StudiesDetails!A:A,1,FALSE)),FALSE,TRUE)</f>
        <v>1</v>
      </c>
    </row>
    <row r="320" spans="1:7" x14ac:dyDescent="0.3">
      <c r="A320">
        <v>30</v>
      </c>
      <c r="B320">
        <v>318</v>
      </c>
      <c r="C320" s="52" t="s">
        <v>179</v>
      </c>
      <c r="D320" s="52">
        <v>2003</v>
      </c>
      <c r="E320" s="78" t="s">
        <v>180</v>
      </c>
      <c r="F320" s="52" t="s">
        <v>34</v>
      </c>
      <c r="G320" t="b">
        <f>IF(ISERROR(VLOOKUP(StudiesGeneral!B320,StudiesDetails!A:A,1,FALSE)),FALSE,TRUE)</f>
        <v>0</v>
      </c>
    </row>
    <row r="321" spans="1:7" x14ac:dyDescent="0.3">
      <c r="A321">
        <v>30</v>
      </c>
      <c r="B321">
        <v>319</v>
      </c>
      <c r="C321" s="52" t="s">
        <v>179</v>
      </c>
      <c r="D321" s="52">
        <v>2003</v>
      </c>
      <c r="E321" s="78" t="s">
        <v>180</v>
      </c>
      <c r="F321" s="52" t="s">
        <v>50</v>
      </c>
      <c r="G321" t="b">
        <f>IF(ISERROR(VLOOKUP(StudiesGeneral!B321,StudiesDetails!A:A,1,FALSE)),FALSE,TRUE)</f>
        <v>1</v>
      </c>
    </row>
    <row r="322" spans="1:7" x14ac:dyDescent="0.3">
      <c r="A322">
        <v>31</v>
      </c>
      <c r="B322">
        <v>320</v>
      </c>
      <c r="C322" s="52" t="s">
        <v>181</v>
      </c>
      <c r="D322" s="52">
        <v>2002</v>
      </c>
      <c r="E322" s="78" t="s">
        <v>182</v>
      </c>
      <c r="F322" s="52" t="s">
        <v>19</v>
      </c>
      <c r="G322" t="b">
        <f>IF(ISERROR(VLOOKUP(StudiesGeneral!B322,StudiesDetails!A:A,1,FALSE)),FALSE,TRUE)</f>
        <v>1</v>
      </c>
    </row>
    <row r="323" spans="1:7" x14ac:dyDescent="0.3">
      <c r="A323">
        <v>31</v>
      </c>
      <c r="B323">
        <v>321</v>
      </c>
      <c r="C323" s="52" t="s">
        <v>181</v>
      </c>
      <c r="D323" s="52">
        <v>2002</v>
      </c>
      <c r="E323" s="78" t="s">
        <v>182</v>
      </c>
      <c r="F323" s="52" t="s">
        <v>18</v>
      </c>
      <c r="G323" t="b">
        <f>IF(ISERROR(VLOOKUP(StudiesGeneral!B323,StudiesDetails!A:A,1,FALSE)),FALSE,TRUE)</f>
        <v>1</v>
      </c>
    </row>
    <row r="324" spans="1:7" x14ac:dyDescent="0.3">
      <c r="A324">
        <v>31</v>
      </c>
      <c r="B324">
        <v>322</v>
      </c>
      <c r="C324" s="52" t="s">
        <v>181</v>
      </c>
      <c r="D324" s="52">
        <v>2002</v>
      </c>
      <c r="E324" s="78" t="s">
        <v>182</v>
      </c>
      <c r="F324" s="52" t="s">
        <v>50</v>
      </c>
      <c r="G324" t="b">
        <f>IF(ISERROR(VLOOKUP(StudiesGeneral!B324,StudiesDetails!A:A,1,FALSE)),FALSE,TRUE)</f>
        <v>1</v>
      </c>
    </row>
    <row r="325" spans="1:7" x14ac:dyDescent="0.3">
      <c r="A325">
        <v>32</v>
      </c>
      <c r="B325">
        <v>323</v>
      </c>
      <c r="C325" s="52" t="s">
        <v>183</v>
      </c>
      <c r="D325" s="52">
        <v>2003</v>
      </c>
      <c r="E325" s="78" t="s">
        <v>184</v>
      </c>
      <c r="F325" s="52" t="s">
        <v>18</v>
      </c>
      <c r="G325" t="b">
        <f>IF(ISERROR(VLOOKUP(StudiesGeneral!B325,StudiesDetails!A:A,1,FALSE)),FALSE,TRUE)</f>
        <v>1</v>
      </c>
    </row>
    <row r="326" spans="1:7" x14ac:dyDescent="0.3">
      <c r="A326">
        <v>33</v>
      </c>
      <c r="B326">
        <v>324</v>
      </c>
      <c r="C326" s="52" t="s">
        <v>185</v>
      </c>
      <c r="D326" s="52">
        <v>2003</v>
      </c>
      <c r="E326" s="78" t="s">
        <v>186</v>
      </c>
      <c r="F326" s="52" t="s">
        <v>18</v>
      </c>
      <c r="G326" t="b">
        <f>IF(ISERROR(VLOOKUP(StudiesGeneral!B326,StudiesDetails!A:A,1,FALSE)),FALSE,TRUE)</f>
        <v>1</v>
      </c>
    </row>
    <row r="327" spans="1:7" x14ac:dyDescent="0.3">
      <c r="A327">
        <v>33</v>
      </c>
      <c r="B327">
        <v>325</v>
      </c>
      <c r="C327" s="52" t="s">
        <v>185</v>
      </c>
      <c r="D327" s="52">
        <v>2003</v>
      </c>
      <c r="E327" s="78" t="s">
        <v>186</v>
      </c>
      <c r="F327" s="52" t="s">
        <v>19</v>
      </c>
      <c r="G327" t="b">
        <f>IF(ISERROR(VLOOKUP(StudiesGeneral!B327,StudiesDetails!A:A,1,FALSE)),FALSE,TRUE)</f>
        <v>1</v>
      </c>
    </row>
    <row r="328" spans="1:7" x14ac:dyDescent="0.3">
      <c r="A328">
        <v>34</v>
      </c>
      <c r="B328">
        <v>326</v>
      </c>
      <c r="C328" s="52" t="s">
        <v>187</v>
      </c>
      <c r="D328" s="52">
        <v>1999</v>
      </c>
      <c r="E328" s="78" t="s">
        <v>188</v>
      </c>
      <c r="F328" s="52" t="s">
        <v>18</v>
      </c>
      <c r="G328" t="b">
        <f>IF(ISERROR(VLOOKUP(StudiesGeneral!B328,StudiesDetails!A:A,1,FALSE)),FALSE,TRUE)</f>
        <v>1</v>
      </c>
    </row>
    <row r="329" spans="1:7" x14ac:dyDescent="0.3">
      <c r="A329">
        <v>34</v>
      </c>
      <c r="B329">
        <v>327</v>
      </c>
      <c r="C329" s="52" t="s">
        <v>187</v>
      </c>
      <c r="D329" s="52">
        <v>1999</v>
      </c>
      <c r="E329" s="78" t="s">
        <v>188</v>
      </c>
      <c r="F329" s="52" t="s">
        <v>19</v>
      </c>
      <c r="G329" t="b">
        <f>IF(ISERROR(VLOOKUP(StudiesGeneral!B329,StudiesDetails!A:A,1,FALSE)),FALSE,TRUE)</f>
        <v>1</v>
      </c>
    </row>
    <row r="330" spans="1:7" x14ac:dyDescent="0.3">
      <c r="A330">
        <v>34</v>
      </c>
      <c r="B330">
        <v>328</v>
      </c>
      <c r="C330" s="52" t="s">
        <v>187</v>
      </c>
      <c r="D330" s="52">
        <v>1999</v>
      </c>
      <c r="E330" s="78" t="s">
        <v>188</v>
      </c>
      <c r="F330" s="52" t="s">
        <v>20</v>
      </c>
      <c r="G330" t="b">
        <f>IF(ISERROR(VLOOKUP(StudiesGeneral!B330,StudiesDetails!A:A,1,FALSE)),FALSE,TRUE)</f>
        <v>1</v>
      </c>
    </row>
    <row r="331" spans="1:7" x14ac:dyDescent="0.3">
      <c r="A331">
        <v>35</v>
      </c>
      <c r="B331">
        <v>329</v>
      </c>
      <c r="C331" s="52" t="s">
        <v>189</v>
      </c>
      <c r="D331" s="52">
        <v>2003</v>
      </c>
      <c r="E331" s="78" t="s">
        <v>190</v>
      </c>
      <c r="F331" s="52" t="s">
        <v>18</v>
      </c>
      <c r="G331" t="b">
        <f>IF(ISERROR(VLOOKUP(StudiesGeneral!B331,StudiesDetails!A:A,1,FALSE)),FALSE,TRUE)</f>
        <v>1</v>
      </c>
    </row>
    <row r="332" spans="1:7" x14ac:dyDescent="0.3">
      <c r="A332">
        <v>35</v>
      </c>
      <c r="B332">
        <v>330</v>
      </c>
      <c r="C332" s="52" t="s">
        <v>189</v>
      </c>
      <c r="D332" s="52">
        <v>2003</v>
      </c>
      <c r="E332" s="78" t="s">
        <v>190</v>
      </c>
      <c r="F332" s="52" t="s">
        <v>19</v>
      </c>
      <c r="G332" t="b">
        <f>IF(ISERROR(VLOOKUP(StudiesGeneral!B332,StudiesDetails!A:A,1,FALSE)),FALSE,TRUE)</f>
        <v>1</v>
      </c>
    </row>
    <row r="333" spans="1:7" x14ac:dyDescent="0.3">
      <c r="A333">
        <v>36</v>
      </c>
      <c r="B333">
        <v>331</v>
      </c>
      <c r="C333" s="52" t="s">
        <v>191</v>
      </c>
      <c r="D333" s="52">
        <v>2000</v>
      </c>
      <c r="E333" s="78" t="s">
        <v>192</v>
      </c>
      <c r="F333" s="52" t="s">
        <v>193</v>
      </c>
      <c r="G333" t="b">
        <f>IF(ISERROR(VLOOKUP(StudiesGeneral!B333,StudiesDetails!A:A,1,FALSE)),FALSE,TRUE)</f>
        <v>0</v>
      </c>
    </row>
    <row r="334" spans="1:7" x14ac:dyDescent="0.3">
      <c r="A334">
        <v>36</v>
      </c>
      <c r="B334">
        <v>332</v>
      </c>
      <c r="C334" s="52" t="s">
        <v>191</v>
      </c>
      <c r="D334" s="52">
        <v>2000</v>
      </c>
      <c r="E334" s="78" t="s">
        <v>192</v>
      </c>
      <c r="F334" s="52" t="s">
        <v>12</v>
      </c>
      <c r="G334" t="b">
        <f>IF(ISERROR(VLOOKUP(StudiesGeneral!B334,StudiesDetails!A:A,1,FALSE)),FALSE,TRUE)</f>
        <v>0</v>
      </c>
    </row>
    <row r="335" spans="1:7" x14ac:dyDescent="0.3">
      <c r="A335">
        <v>36</v>
      </c>
      <c r="B335">
        <v>333</v>
      </c>
      <c r="C335" s="52" t="s">
        <v>191</v>
      </c>
      <c r="D335" s="52">
        <v>2000</v>
      </c>
      <c r="E335" s="78" t="s">
        <v>192</v>
      </c>
      <c r="F335" s="52" t="s">
        <v>85</v>
      </c>
      <c r="G335" t="b">
        <f>IF(ISERROR(VLOOKUP(StudiesGeneral!B335,StudiesDetails!A:A,1,FALSE)),FALSE,TRUE)</f>
        <v>0</v>
      </c>
    </row>
    <row r="336" spans="1:7" x14ac:dyDescent="0.3">
      <c r="A336">
        <v>36</v>
      </c>
      <c r="B336">
        <v>334</v>
      </c>
      <c r="C336" s="52" t="s">
        <v>191</v>
      </c>
      <c r="D336" s="52">
        <v>2000</v>
      </c>
      <c r="E336" s="78" t="s">
        <v>192</v>
      </c>
      <c r="F336" s="52" t="s">
        <v>194</v>
      </c>
      <c r="G336" t="b">
        <f>IF(ISERROR(VLOOKUP(StudiesGeneral!B336,StudiesDetails!A:A,1,FALSE)),FALSE,TRUE)</f>
        <v>0</v>
      </c>
    </row>
    <row r="337" spans="1:7" x14ac:dyDescent="0.3">
      <c r="A337">
        <v>36</v>
      </c>
      <c r="B337">
        <v>335</v>
      </c>
      <c r="C337" s="52" t="s">
        <v>191</v>
      </c>
      <c r="D337" s="52">
        <v>2000</v>
      </c>
      <c r="E337" s="78" t="s">
        <v>192</v>
      </c>
      <c r="F337" s="52" t="s">
        <v>50</v>
      </c>
      <c r="G337" t="b">
        <f>IF(ISERROR(VLOOKUP(StudiesGeneral!B337,StudiesDetails!A:A,1,FALSE)),FALSE,TRUE)</f>
        <v>1</v>
      </c>
    </row>
    <row r="338" spans="1:7" x14ac:dyDescent="0.3">
      <c r="A338">
        <v>37</v>
      </c>
      <c r="B338">
        <v>336</v>
      </c>
      <c r="C338" s="52" t="s">
        <v>195</v>
      </c>
      <c r="D338" s="52">
        <v>2005</v>
      </c>
      <c r="E338" s="78" t="s">
        <v>196</v>
      </c>
      <c r="F338" s="52" t="s">
        <v>92</v>
      </c>
      <c r="G338" t="b">
        <f>IF(ISERROR(VLOOKUP(StudiesGeneral!B338,StudiesDetails!A:A,1,FALSE)),FALSE,TRUE)</f>
        <v>0</v>
      </c>
    </row>
    <row r="339" spans="1:7" x14ac:dyDescent="0.3">
      <c r="A339">
        <v>37</v>
      </c>
      <c r="B339">
        <v>337</v>
      </c>
      <c r="C339" s="52" t="s">
        <v>195</v>
      </c>
      <c r="D339" s="52">
        <v>2005</v>
      </c>
      <c r="E339" s="78" t="s">
        <v>196</v>
      </c>
      <c r="F339" s="52" t="s">
        <v>10</v>
      </c>
      <c r="G339" t="b">
        <f>IF(ISERROR(VLOOKUP(StudiesGeneral!B339,StudiesDetails!A:A,1,FALSE)),FALSE,TRUE)</f>
        <v>0</v>
      </c>
    </row>
    <row r="340" spans="1:7" x14ac:dyDescent="0.3">
      <c r="A340">
        <v>37</v>
      </c>
      <c r="B340">
        <v>338</v>
      </c>
      <c r="C340" s="52" t="s">
        <v>195</v>
      </c>
      <c r="D340" s="52">
        <v>2005</v>
      </c>
      <c r="E340" s="78" t="s">
        <v>196</v>
      </c>
      <c r="F340" s="52" t="s">
        <v>18</v>
      </c>
      <c r="G340" t="b">
        <f>IF(ISERROR(VLOOKUP(StudiesGeneral!B340,StudiesDetails!A:A,1,FALSE)),FALSE,TRUE)</f>
        <v>1</v>
      </c>
    </row>
    <row r="341" spans="1:7" x14ac:dyDescent="0.3">
      <c r="A341">
        <v>38</v>
      </c>
      <c r="B341">
        <v>339</v>
      </c>
      <c r="C341" s="52" t="s">
        <v>197</v>
      </c>
      <c r="D341" s="52">
        <v>2010</v>
      </c>
      <c r="E341" s="78" t="s">
        <v>198</v>
      </c>
      <c r="F341" s="52" t="s">
        <v>10</v>
      </c>
      <c r="G341" t="b">
        <f>IF(ISERROR(VLOOKUP(StudiesGeneral!B341,StudiesDetails!A:A,1,FALSE)),FALSE,TRUE)</f>
        <v>0</v>
      </c>
    </row>
    <row r="342" spans="1:7" x14ac:dyDescent="0.3">
      <c r="A342">
        <v>39</v>
      </c>
      <c r="B342">
        <v>340</v>
      </c>
      <c r="C342" s="52" t="s">
        <v>199</v>
      </c>
      <c r="D342" s="52">
        <v>1997</v>
      </c>
      <c r="E342" s="78" t="s">
        <v>200</v>
      </c>
      <c r="F342" s="52" t="s">
        <v>50</v>
      </c>
      <c r="G342" t="b">
        <f>IF(ISERROR(VLOOKUP(StudiesGeneral!B342,StudiesDetails!A:A,1,FALSE)),FALSE,TRUE)</f>
        <v>1</v>
      </c>
    </row>
    <row r="343" spans="1:7" x14ac:dyDescent="0.3">
      <c r="A343">
        <v>40</v>
      </c>
      <c r="B343">
        <v>341</v>
      </c>
      <c r="C343" s="52" t="s">
        <v>201</v>
      </c>
      <c r="D343" s="52">
        <v>1994</v>
      </c>
      <c r="E343" s="78" t="s">
        <v>202</v>
      </c>
      <c r="F343" s="52" t="s">
        <v>18</v>
      </c>
      <c r="G343" t="b">
        <f>IF(ISERROR(VLOOKUP(StudiesGeneral!B343,StudiesDetails!A:A,1,FALSE)),FALSE,TRUE)</f>
        <v>1</v>
      </c>
    </row>
    <row r="344" spans="1:7" x14ac:dyDescent="0.3">
      <c r="A344">
        <v>41</v>
      </c>
      <c r="B344">
        <v>342</v>
      </c>
      <c r="C344" s="52" t="s">
        <v>203</v>
      </c>
      <c r="D344" s="52">
        <v>2002</v>
      </c>
      <c r="E344" s="78" t="s">
        <v>204</v>
      </c>
      <c r="F344" s="52" t="s">
        <v>13</v>
      </c>
      <c r="G344" t="b">
        <f>IF(ISERROR(VLOOKUP(StudiesGeneral!B344,StudiesDetails!A:A,1,FALSE)),FALSE,TRUE)</f>
        <v>0</v>
      </c>
    </row>
    <row r="345" spans="1:7" x14ac:dyDescent="0.3">
      <c r="A345">
        <v>41</v>
      </c>
      <c r="B345">
        <v>343</v>
      </c>
      <c r="C345" s="52" t="s">
        <v>203</v>
      </c>
      <c r="D345" s="52">
        <v>2002</v>
      </c>
      <c r="E345" s="78" t="s">
        <v>204</v>
      </c>
      <c r="F345" s="52" t="s">
        <v>14</v>
      </c>
      <c r="G345" t="b">
        <f>IF(ISERROR(VLOOKUP(StudiesGeneral!B345,StudiesDetails!A:A,1,FALSE)),FALSE,TRUE)</f>
        <v>0</v>
      </c>
    </row>
    <row r="346" spans="1:7" x14ac:dyDescent="0.3">
      <c r="A346">
        <v>41</v>
      </c>
      <c r="B346">
        <v>344</v>
      </c>
      <c r="C346" s="52" t="s">
        <v>203</v>
      </c>
      <c r="D346" s="52">
        <v>2002</v>
      </c>
      <c r="E346" s="78" t="s">
        <v>204</v>
      </c>
      <c r="F346" s="52" t="s">
        <v>16</v>
      </c>
      <c r="G346" t="b">
        <f>IF(ISERROR(VLOOKUP(StudiesGeneral!B346,StudiesDetails!A:A,1,FALSE)),FALSE,TRUE)</f>
        <v>0</v>
      </c>
    </row>
    <row r="347" spans="1:7" x14ac:dyDescent="0.3">
      <c r="A347">
        <v>41</v>
      </c>
      <c r="B347">
        <v>345</v>
      </c>
      <c r="C347" s="52" t="s">
        <v>203</v>
      </c>
      <c r="D347" s="52">
        <v>2002</v>
      </c>
      <c r="E347" s="78" t="s">
        <v>204</v>
      </c>
      <c r="F347" s="52" t="s">
        <v>18</v>
      </c>
      <c r="G347" t="b">
        <f>IF(ISERROR(VLOOKUP(StudiesGeneral!B347,StudiesDetails!A:A,1,FALSE)),FALSE,TRUE)</f>
        <v>1</v>
      </c>
    </row>
    <row r="348" spans="1:7" x14ac:dyDescent="0.3">
      <c r="A348">
        <v>42</v>
      </c>
      <c r="B348">
        <v>346</v>
      </c>
      <c r="C348" s="52" t="s">
        <v>205</v>
      </c>
      <c r="D348" s="52">
        <v>1990</v>
      </c>
      <c r="E348" s="78" t="s">
        <v>206</v>
      </c>
      <c r="F348" s="52" t="s">
        <v>18</v>
      </c>
      <c r="G348" t="b">
        <f>IF(ISERROR(VLOOKUP(StudiesGeneral!B348,StudiesDetails!A:A,1,FALSE)),FALSE,TRUE)</f>
        <v>1</v>
      </c>
    </row>
    <row r="349" spans="1:7" x14ac:dyDescent="0.3">
      <c r="A349">
        <v>42</v>
      </c>
      <c r="B349">
        <v>347</v>
      </c>
      <c r="C349" s="52" t="s">
        <v>205</v>
      </c>
      <c r="D349" s="52">
        <v>1990</v>
      </c>
      <c r="E349" s="78" t="s">
        <v>206</v>
      </c>
      <c r="F349" s="52" t="s">
        <v>207</v>
      </c>
      <c r="G349" t="b">
        <f>IF(ISERROR(VLOOKUP(StudiesGeneral!B349,StudiesDetails!A:A,1,FALSE)),FALSE,TRUE)</f>
        <v>0</v>
      </c>
    </row>
    <row r="350" spans="1:7" x14ac:dyDescent="0.3">
      <c r="A350">
        <v>42</v>
      </c>
      <c r="B350">
        <v>348</v>
      </c>
      <c r="C350" s="52" t="s">
        <v>205</v>
      </c>
      <c r="D350" s="52">
        <v>1990</v>
      </c>
      <c r="E350" s="78" t="s">
        <v>206</v>
      </c>
      <c r="F350" s="52" t="s">
        <v>10</v>
      </c>
      <c r="G350" t="b">
        <f>IF(ISERROR(VLOOKUP(StudiesGeneral!B350,StudiesDetails!A:A,1,FALSE)),FALSE,TRUE)</f>
        <v>0</v>
      </c>
    </row>
    <row r="351" spans="1:7" x14ac:dyDescent="0.3">
      <c r="A351">
        <v>43</v>
      </c>
      <c r="B351">
        <v>349</v>
      </c>
      <c r="C351" s="52" t="s">
        <v>208</v>
      </c>
      <c r="D351" s="52">
        <v>2002</v>
      </c>
      <c r="E351" s="78" t="s">
        <v>209</v>
      </c>
      <c r="F351" s="52" t="s">
        <v>12</v>
      </c>
      <c r="G351" t="b">
        <f>IF(ISERROR(VLOOKUP(StudiesGeneral!B351,StudiesDetails!A:A,1,FALSE)),FALSE,TRUE)</f>
        <v>0</v>
      </c>
    </row>
    <row r="352" spans="1:7" x14ac:dyDescent="0.3">
      <c r="A352">
        <v>43</v>
      </c>
      <c r="B352">
        <v>350</v>
      </c>
      <c r="C352" s="52" t="s">
        <v>208</v>
      </c>
      <c r="D352" s="52">
        <v>2002</v>
      </c>
      <c r="E352" s="78" t="s">
        <v>209</v>
      </c>
      <c r="F352" s="52" t="s">
        <v>14</v>
      </c>
      <c r="G352" t="b">
        <f>IF(ISERROR(VLOOKUP(StudiesGeneral!B352,StudiesDetails!A:A,1,FALSE)),FALSE,TRUE)</f>
        <v>0</v>
      </c>
    </row>
    <row r="353" spans="1:7" x14ac:dyDescent="0.3">
      <c r="A353">
        <v>43</v>
      </c>
      <c r="B353">
        <v>351</v>
      </c>
      <c r="C353" s="52" t="s">
        <v>208</v>
      </c>
      <c r="D353" s="52">
        <v>2002</v>
      </c>
      <c r="E353" s="78" t="s">
        <v>209</v>
      </c>
      <c r="F353" s="52" t="s">
        <v>16</v>
      </c>
      <c r="G353" t="b">
        <f>IF(ISERROR(VLOOKUP(StudiesGeneral!B353,StudiesDetails!A:A,1,FALSE)),FALSE,TRUE)</f>
        <v>0</v>
      </c>
    </row>
    <row r="354" spans="1:7" x14ac:dyDescent="0.3">
      <c r="A354">
        <v>43</v>
      </c>
      <c r="B354">
        <v>352</v>
      </c>
      <c r="C354" s="52" t="s">
        <v>208</v>
      </c>
      <c r="D354" s="52">
        <v>2002</v>
      </c>
      <c r="E354" s="78" t="s">
        <v>209</v>
      </c>
      <c r="F354" s="52" t="s">
        <v>18</v>
      </c>
      <c r="G354" t="b">
        <f>IF(ISERROR(VLOOKUP(StudiesGeneral!B354,StudiesDetails!A:A,1,FALSE)),FALSE,TRUE)</f>
        <v>1</v>
      </c>
    </row>
    <row r="355" spans="1:7" x14ac:dyDescent="0.3">
      <c r="A355">
        <v>44</v>
      </c>
      <c r="B355">
        <v>353</v>
      </c>
      <c r="C355" s="52" t="s">
        <v>210</v>
      </c>
      <c r="D355" s="52">
        <v>2003</v>
      </c>
      <c r="E355" s="78" t="s">
        <v>211</v>
      </c>
      <c r="F355" s="52" t="s">
        <v>12</v>
      </c>
      <c r="G355" t="b">
        <f>IF(ISERROR(VLOOKUP(StudiesGeneral!B355,StudiesDetails!A:A,1,FALSE)),FALSE,TRUE)</f>
        <v>0</v>
      </c>
    </row>
    <row r="356" spans="1:7" x14ac:dyDescent="0.3">
      <c r="A356">
        <v>45</v>
      </c>
      <c r="B356">
        <v>354</v>
      </c>
      <c r="C356" s="52" t="s">
        <v>212</v>
      </c>
      <c r="D356" s="52">
        <v>2021</v>
      </c>
      <c r="E356" s="78" t="s">
        <v>213</v>
      </c>
      <c r="F356" s="52" t="s">
        <v>18</v>
      </c>
      <c r="G356" t="b">
        <f>IF(ISERROR(VLOOKUP(StudiesGeneral!B356,StudiesDetails!A:A,1,FALSE)),FALSE,TRUE)</f>
        <v>0</v>
      </c>
    </row>
    <row r="357" spans="1:7" x14ac:dyDescent="0.3">
      <c r="A357">
        <v>46</v>
      </c>
      <c r="B357">
        <v>355</v>
      </c>
      <c r="C357" s="52" t="s">
        <v>214</v>
      </c>
      <c r="D357" s="52">
        <v>2021</v>
      </c>
      <c r="E357" s="108" t="s">
        <v>215</v>
      </c>
      <c r="F357" s="52" t="s">
        <v>92</v>
      </c>
      <c r="G357" t="b">
        <f>IF(ISERROR(VLOOKUP(StudiesGeneral!B357,StudiesDetails!A:A,1,FALSE)),FALSE,TRUE)</f>
        <v>0</v>
      </c>
    </row>
    <row r="358" spans="1:7" x14ac:dyDescent="0.3">
      <c r="A358">
        <v>46</v>
      </c>
      <c r="B358">
        <v>356</v>
      </c>
      <c r="C358" s="52" t="s">
        <v>214</v>
      </c>
      <c r="D358" s="52">
        <v>2021</v>
      </c>
      <c r="E358" s="108" t="s">
        <v>215</v>
      </c>
      <c r="F358" s="52" t="s">
        <v>10</v>
      </c>
      <c r="G358" t="b">
        <f>IF(ISERROR(VLOOKUP(StudiesGeneral!B358,StudiesDetails!A:A,1,FALSE)),FALSE,TRUE)</f>
        <v>0</v>
      </c>
    </row>
    <row r="359" spans="1:7" x14ac:dyDescent="0.3">
      <c r="A359">
        <v>46</v>
      </c>
      <c r="B359">
        <v>357</v>
      </c>
      <c r="C359" s="52" t="s">
        <v>214</v>
      </c>
      <c r="D359" s="52">
        <v>2021</v>
      </c>
      <c r="E359" s="108" t="s">
        <v>215</v>
      </c>
      <c r="F359" s="52" t="s">
        <v>12</v>
      </c>
      <c r="G359" t="b">
        <f>IF(ISERROR(VLOOKUP(StudiesGeneral!B359,StudiesDetails!A:A,1,FALSE)),FALSE,TRUE)</f>
        <v>0</v>
      </c>
    </row>
    <row r="360" spans="1:7" x14ac:dyDescent="0.3">
      <c r="A360">
        <v>46</v>
      </c>
      <c r="B360">
        <v>358</v>
      </c>
      <c r="C360" s="52" t="s">
        <v>214</v>
      </c>
      <c r="D360" s="52">
        <v>2021</v>
      </c>
      <c r="E360" s="108" t="s">
        <v>215</v>
      </c>
      <c r="F360" s="52" t="s">
        <v>13</v>
      </c>
      <c r="G360" t="b">
        <f>IF(ISERROR(VLOOKUP(StudiesGeneral!B360,StudiesDetails!A:A,1,FALSE)),FALSE,TRUE)</f>
        <v>0</v>
      </c>
    </row>
    <row r="361" spans="1:7" x14ac:dyDescent="0.3">
      <c r="A361">
        <v>46</v>
      </c>
      <c r="B361">
        <v>359</v>
      </c>
      <c r="C361" s="52" t="s">
        <v>214</v>
      </c>
      <c r="D361" s="52">
        <v>2021</v>
      </c>
      <c r="E361" s="108" t="s">
        <v>215</v>
      </c>
      <c r="F361" s="52" t="s">
        <v>14</v>
      </c>
      <c r="G361" t="b">
        <f>IF(ISERROR(VLOOKUP(StudiesGeneral!B361,StudiesDetails!A:A,1,FALSE)),FALSE,TRUE)</f>
        <v>0</v>
      </c>
    </row>
    <row r="362" spans="1:7" x14ac:dyDescent="0.3">
      <c r="A362">
        <v>46</v>
      </c>
      <c r="B362">
        <v>360</v>
      </c>
      <c r="C362" s="52" t="s">
        <v>214</v>
      </c>
      <c r="D362" s="52">
        <v>2021</v>
      </c>
      <c r="E362" s="108" t="s">
        <v>215</v>
      </c>
      <c r="F362" s="52" t="s">
        <v>33</v>
      </c>
      <c r="G362" t="b">
        <f>IF(ISERROR(VLOOKUP(StudiesGeneral!B362,StudiesDetails!A:A,1,FALSE)),FALSE,TRUE)</f>
        <v>0</v>
      </c>
    </row>
    <row r="363" spans="1:7" x14ac:dyDescent="0.3">
      <c r="A363">
        <v>46</v>
      </c>
      <c r="B363">
        <v>361</v>
      </c>
      <c r="C363" s="52" t="s">
        <v>214</v>
      </c>
      <c r="D363" s="52">
        <v>2021</v>
      </c>
      <c r="E363" s="108" t="s">
        <v>215</v>
      </c>
      <c r="F363" s="52" t="s">
        <v>16</v>
      </c>
      <c r="G363" t="b">
        <f>IF(ISERROR(VLOOKUP(StudiesGeneral!B363,StudiesDetails!A:A,1,FALSE)),FALSE,TRUE)</f>
        <v>0</v>
      </c>
    </row>
    <row r="364" spans="1:7" x14ac:dyDescent="0.3">
      <c r="A364">
        <v>46</v>
      </c>
      <c r="B364">
        <v>362</v>
      </c>
      <c r="C364" s="52" t="s">
        <v>214</v>
      </c>
      <c r="D364" s="52">
        <v>2021</v>
      </c>
      <c r="E364" s="108" t="s">
        <v>215</v>
      </c>
      <c r="F364" s="52" t="s">
        <v>34</v>
      </c>
      <c r="G364" t="b">
        <f>IF(ISERROR(VLOOKUP(StudiesGeneral!B364,StudiesDetails!A:A,1,FALSE)),FALSE,TRUE)</f>
        <v>0</v>
      </c>
    </row>
    <row r="365" spans="1:7" x14ac:dyDescent="0.3">
      <c r="A365">
        <v>46</v>
      </c>
      <c r="B365">
        <v>363</v>
      </c>
      <c r="C365" s="52" t="s">
        <v>214</v>
      </c>
      <c r="D365" s="52">
        <v>2021</v>
      </c>
      <c r="E365" s="108" t="s">
        <v>215</v>
      </c>
      <c r="F365" s="52" t="s">
        <v>18</v>
      </c>
      <c r="G365" t="b">
        <f>IF(ISERROR(VLOOKUP(StudiesGeneral!B365,StudiesDetails!A:A,1,FALSE)),FALSE,TRUE)</f>
        <v>1</v>
      </c>
    </row>
    <row r="366" spans="1:7" x14ac:dyDescent="0.3">
      <c r="A366">
        <v>46</v>
      </c>
      <c r="B366">
        <v>364</v>
      </c>
      <c r="C366" s="52" t="s">
        <v>214</v>
      </c>
      <c r="D366" s="52">
        <v>2021</v>
      </c>
      <c r="E366" s="108" t="s">
        <v>215</v>
      </c>
      <c r="F366" s="52" t="s">
        <v>19</v>
      </c>
      <c r="G366" t="b">
        <f>IF(ISERROR(VLOOKUP(StudiesGeneral!B366,StudiesDetails!A:A,1,FALSE)),FALSE,TRUE)</f>
        <v>0</v>
      </c>
    </row>
    <row r="367" spans="1:7" x14ac:dyDescent="0.3">
      <c r="A367">
        <v>46</v>
      </c>
      <c r="B367">
        <v>365</v>
      </c>
      <c r="C367" s="52" t="s">
        <v>214</v>
      </c>
      <c r="D367" s="52">
        <v>2021</v>
      </c>
      <c r="E367" s="108" t="s">
        <v>215</v>
      </c>
      <c r="F367" s="52" t="s">
        <v>23</v>
      </c>
      <c r="G367" t="b">
        <f>IF(ISERROR(VLOOKUP(StudiesGeneral!B367,StudiesDetails!A:A,1,FALSE)),FALSE,TRUE)</f>
        <v>0</v>
      </c>
    </row>
    <row r="368" spans="1:7" x14ac:dyDescent="0.3">
      <c r="A368">
        <v>46</v>
      </c>
      <c r="B368">
        <v>366</v>
      </c>
      <c r="C368" s="52" t="s">
        <v>214</v>
      </c>
      <c r="D368" s="52">
        <v>2021</v>
      </c>
      <c r="E368" s="108" t="s">
        <v>215</v>
      </c>
      <c r="F368" s="52" t="s">
        <v>24</v>
      </c>
      <c r="G368" t="b">
        <f>IF(ISERROR(VLOOKUP(StudiesGeneral!B368,StudiesDetails!A:A,1,FALSE)),FALSE,TRUE)</f>
        <v>0</v>
      </c>
    </row>
    <row r="369" spans="1:7" x14ac:dyDescent="0.3">
      <c r="A369">
        <v>46</v>
      </c>
      <c r="B369">
        <v>367</v>
      </c>
      <c r="C369" s="52" t="s">
        <v>214</v>
      </c>
      <c r="D369" s="52">
        <v>2021</v>
      </c>
      <c r="E369" s="108" t="s">
        <v>215</v>
      </c>
      <c r="F369" s="52" t="s">
        <v>29</v>
      </c>
      <c r="G369" t="b">
        <f>IF(ISERROR(VLOOKUP(StudiesGeneral!B369,StudiesDetails!A:A,1,FALSE)),FALSE,TRUE)</f>
        <v>0</v>
      </c>
    </row>
    <row r="370" spans="1:7" x14ac:dyDescent="0.3">
      <c r="A370">
        <v>46</v>
      </c>
      <c r="B370">
        <v>368</v>
      </c>
      <c r="C370" s="52" t="s">
        <v>214</v>
      </c>
      <c r="D370" s="52">
        <v>2021</v>
      </c>
      <c r="E370" s="108" t="s">
        <v>215</v>
      </c>
      <c r="F370" s="52" t="s">
        <v>30</v>
      </c>
      <c r="G370" t="b">
        <f>IF(ISERROR(VLOOKUP(StudiesGeneral!B370,StudiesDetails!A:A,1,FALSE)),FALSE,TRUE)</f>
        <v>0</v>
      </c>
    </row>
    <row r="371" spans="1:7" x14ac:dyDescent="0.3">
      <c r="A371">
        <v>46</v>
      </c>
      <c r="B371">
        <v>369</v>
      </c>
      <c r="C371" s="52" t="s">
        <v>214</v>
      </c>
      <c r="D371" s="52">
        <v>2021</v>
      </c>
      <c r="E371" s="108" t="s">
        <v>215</v>
      </c>
      <c r="F371" s="52" t="s">
        <v>108</v>
      </c>
      <c r="G371" t="b">
        <f>IF(ISERROR(VLOOKUP(StudiesGeneral!B371,StudiesDetails!A:A,1,FALSE)),FALSE,TRUE)</f>
        <v>0</v>
      </c>
    </row>
    <row r="372" spans="1:7" x14ac:dyDescent="0.3">
      <c r="A372">
        <v>46</v>
      </c>
      <c r="B372">
        <v>370</v>
      </c>
      <c r="C372" s="52" t="s">
        <v>214</v>
      </c>
      <c r="D372" s="52">
        <v>2021</v>
      </c>
      <c r="E372" s="108" t="s">
        <v>215</v>
      </c>
      <c r="F372" s="52" t="s">
        <v>58</v>
      </c>
      <c r="G372" t="b">
        <f>IF(ISERROR(VLOOKUP(StudiesGeneral!B372,StudiesDetails!A:A,1,FALSE)),FALSE,TRUE)</f>
        <v>0</v>
      </c>
    </row>
    <row r="373" spans="1:7" x14ac:dyDescent="0.3">
      <c r="A373">
        <v>46</v>
      </c>
      <c r="B373">
        <v>371</v>
      </c>
      <c r="C373" s="52" t="s">
        <v>214</v>
      </c>
      <c r="D373" s="52">
        <v>2021</v>
      </c>
      <c r="E373" s="108" t="s">
        <v>215</v>
      </c>
      <c r="F373" s="52" t="s">
        <v>66</v>
      </c>
      <c r="G373" t="b">
        <f>IF(ISERROR(VLOOKUP(StudiesGeneral!B373,StudiesDetails!A:A,1,FALSE)),FALSE,TRUE)</f>
        <v>0</v>
      </c>
    </row>
    <row r="374" spans="1:7" x14ac:dyDescent="0.3">
      <c r="A374">
        <v>46</v>
      </c>
      <c r="B374">
        <v>372</v>
      </c>
      <c r="C374" s="52" t="s">
        <v>214</v>
      </c>
      <c r="D374" s="52">
        <v>2021</v>
      </c>
      <c r="E374" s="108" t="s">
        <v>215</v>
      </c>
      <c r="F374" s="52" t="s">
        <v>59</v>
      </c>
      <c r="G374" t="b">
        <f>IF(ISERROR(VLOOKUP(StudiesGeneral!B374,StudiesDetails!A:A,1,FALSE)),FALSE,TRUE)</f>
        <v>0</v>
      </c>
    </row>
    <row r="375" spans="1:7" x14ac:dyDescent="0.3">
      <c r="A375">
        <v>46</v>
      </c>
      <c r="B375">
        <v>373</v>
      </c>
      <c r="C375" s="52" t="s">
        <v>214</v>
      </c>
      <c r="D375" s="52">
        <v>2021</v>
      </c>
      <c r="E375" s="108" t="s">
        <v>215</v>
      </c>
      <c r="F375" s="52" t="s">
        <v>70</v>
      </c>
      <c r="G375" t="b">
        <f>IF(ISERROR(VLOOKUP(StudiesGeneral!B375,StudiesDetails!A:A,1,FALSE)),FALSE,TRUE)</f>
        <v>0</v>
      </c>
    </row>
    <row r="376" spans="1:7" x14ac:dyDescent="0.3">
      <c r="A376">
        <v>46</v>
      </c>
      <c r="B376">
        <v>374</v>
      </c>
      <c r="C376" s="52" t="s">
        <v>214</v>
      </c>
      <c r="D376" s="52">
        <v>2021</v>
      </c>
      <c r="E376" s="108" t="s">
        <v>215</v>
      </c>
      <c r="F376" s="52" t="s">
        <v>72</v>
      </c>
      <c r="G376" t="b">
        <f>IF(ISERROR(VLOOKUP(StudiesGeneral!B376,StudiesDetails!A:A,1,FALSE)),FALSE,TRUE)</f>
        <v>0</v>
      </c>
    </row>
    <row r="377" spans="1:7" x14ac:dyDescent="0.3">
      <c r="A377">
        <v>46</v>
      </c>
      <c r="B377">
        <v>375</v>
      </c>
      <c r="C377" s="52" t="s">
        <v>214</v>
      </c>
      <c r="D377" s="52">
        <v>2021</v>
      </c>
      <c r="E377" s="108" t="s">
        <v>215</v>
      </c>
      <c r="F377" s="52" t="s">
        <v>61</v>
      </c>
      <c r="G377" t="b">
        <f>IF(ISERROR(VLOOKUP(StudiesGeneral!B377,StudiesDetails!A:A,1,FALSE)),FALSE,TRUE)</f>
        <v>0</v>
      </c>
    </row>
    <row r="378" spans="1:7" x14ac:dyDescent="0.3">
      <c r="A378">
        <v>46</v>
      </c>
      <c r="B378">
        <v>376</v>
      </c>
      <c r="C378" s="52" t="s">
        <v>214</v>
      </c>
      <c r="D378" s="52">
        <v>2021</v>
      </c>
      <c r="E378" s="108" t="s">
        <v>215</v>
      </c>
      <c r="F378" s="52" t="s">
        <v>64</v>
      </c>
      <c r="G378" t="b">
        <f>IF(ISERROR(VLOOKUP(StudiesGeneral!B378,StudiesDetails!A:A,1,FALSE)),FALSE,TRUE)</f>
        <v>0</v>
      </c>
    </row>
    <row r="379" spans="1:7" x14ac:dyDescent="0.3">
      <c r="A379">
        <v>46</v>
      </c>
      <c r="B379">
        <v>377</v>
      </c>
      <c r="C379" s="52" t="s">
        <v>214</v>
      </c>
      <c r="D379" s="52">
        <v>2021</v>
      </c>
      <c r="E379" s="108" t="s">
        <v>215</v>
      </c>
      <c r="F379" s="52" t="s">
        <v>74</v>
      </c>
      <c r="G379" t="b">
        <f>IF(ISERROR(VLOOKUP(StudiesGeneral!B379,StudiesDetails!A:A,1,FALSE)),FALSE,TRUE)</f>
        <v>0</v>
      </c>
    </row>
    <row r="380" spans="1:7" x14ac:dyDescent="0.3">
      <c r="A380">
        <v>46</v>
      </c>
      <c r="B380">
        <v>378</v>
      </c>
      <c r="C380" s="52" t="s">
        <v>214</v>
      </c>
      <c r="D380" s="52">
        <v>2021</v>
      </c>
      <c r="E380" s="108" t="s">
        <v>215</v>
      </c>
      <c r="F380" s="16" t="s">
        <v>63</v>
      </c>
      <c r="G380" t="b">
        <f>IF(ISERROR(VLOOKUP(StudiesGeneral!B380,StudiesDetails!A:A,1,FALSE)),FALSE,TRUE)</f>
        <v>0</v>
      </c>
    </row>
    <row r="381" spans="1:7" x14ac:dyDescent="0.3">
      <c r="A381">
        <v>46</v>
      </c>
      <c r="B381">
        <v>379</v>
      </c>
      <c r="C381" s="52" t="s">
        <v>214</v>
      </c>
      <c r="D381" s="52">
        <v>2021</v>
      </c>
      <c r="E381" s="108" t="s">
        <v>215</v>
      </c>
      <c r="F381" s="16" t="s">
        <v>216</v>
      </c>
      <c r="G381" t="b">
        <f>IF(ISERROR(VLOOKUP(StudiesGeneral!B381,StudiesDetails!A:A,1,FALSE)),FALSE,TRUE)</f>
        <v>0</v>
      </c>
    </row>
    <row r="382" spans="1:7" x14ac:dyDescent="0.3">
      <c r="A382">
        <v>46</v>
      </c>
      <c r="B382">
        <v>380</v>
      </c>
      <c r="C382" s="52" t="s">
        <v>214</v>
      </c>
      <c r="D382" s="52">
        <v>2021</v>
      </c>
      <c r="E382" s="108" t="s">
        <v>215</v>
      </c>
      <c r="F382" s="52" t="s">
        <v>68</v>
      </c>
      <c r="G382" t="b">
        <f>IF(ISERROR(VLOOKUP(StudiesGeneral!B382,StudiesDetails!A:A,1,FALSE)),FALSE,TRUE)</f>
        <v>0</v>
      </c>
    </row>
    <row r="383" spans="1:7" x14ac:dyDescent="0.3">
      <c r="A383">
        <v>46</v>
      </c>
      <c r="B383">
        <v>381</v>
      </c>
      <c r="C383" s="52" t="s">
        <v>214</v>
      </c>
      <c r="D383" s="52">
        <v>2021</v>
      </c>
      <c r="E383" s="108" t="s">
        <v>215</v>
      </c>
      <c r="F383" s="52" t="s">
        <v>217</v>
      </c>
      <c r="G383" t="b">
        <f>IF(ISERROR(VLOOKUP(StudiesGeneral!B383,StudiesDetails!A:A,1,FALSE)),FALSE,TRUE)</f>
        <v>0</v>
      </c>
    </row>
    <row r="384" spans="1:7" x14ac:dyDescent="0.3">
      <c r="A384">
        <v>46</v>
      </c>
      <c r="B384">
        <v>382</v>
      </c>
      <c r="C384" s="52" t="s">
        <v>214</v>
      </c>
      <c r="D384" s="52">
        <v>2021</v>
      </c>
      <c r="E384" s="108" t="s">
        <v>215</v>
      </c>
      <c r="F384" s="52" t="s">
        <v>65</v>
      </c>
      <c r="G384" t="b">
        <f>IF(ISERROR(VLOOKUP(StudiesGeneral!B384,StudiesDetails!A:A,1,FALSE)),FALSE,TRUE)</f>
        <v>0</v>
      </c>
    </row>
    <row r="385" spans="1:7" x14ac:dyDescent="0.3">
      <c r="A385">
        <v>46</v>
      </c>
      <c r="B385">
        <v>383</v>
      </c>
      <c r="C385" s="52" t="s">
        <v>214</v>
      </c>
      <c r="D385" s="52">
        <v>2021</v>
      </c>
      <c r="E385" s="108" t="s">
        <v>215</v>
      </c>
      <c r="F385" s="52" t="s">
        <v>69</v>
      </c>
      <c r="G385" t="b">
        <f>IF(ISERROR(VLOOKUP(StudiesGeneral!B385,StudiesDetails!A:A,1,FALSE)),FALSE,TRUE)</f>
        <v>0</v>
      </c>
    </row>
    <row r="386" spans="1:7" x14ac:dyDescent="0.3">
      <c r="A386">
        <v>46</v>
      </c>
      <c r="B386">
        <v>384</v>
      </c>
      <c r="C386" s="52" t="s">
        <v>214</v>
      </c>
      <c r="D386" s="52">
        <v>2021</v>
      </c>
      <c r="E386" s="108" t="s">
        <v>215</v>
      </c>
      <c r="F386" s="52" t="s">
        <v>71</v>
      </c>
      <c r="G386" t="b">
        <f>IF(ISERROR(VLOOKUP(StudiesGeneral!B386,StudiesDetails!A:A,1,FALSE)),FALSE,TRUE)</f>
        <v>0</v>
      </c>
    </row>
    <row r="387" spans="1:7" x14ac:dyDescent="0.3">
      <c r="A387">
        <v>47</v>
      </c>
      <c r="B387">
        <v>385</v>
      </c>
      <c r="C387" s="52" t="s">
        <v>218</v>
      </c>
      <c r="D387" s="52">
        <v>2007</v>
      </c>
      <c r="E387" s="78" t="s">
        <v>219</v>
      </c>
      <c r="F387" s="52" t="s">
        <v>14</v>
      </c>
      <c r="G387" t="b">
        <f>IF(ISERROR(VLOOKUP(StudiesGeneral!B387,StudiesDetails!A:A,1,FALSE)),FALSE,TRUE)</f>
        <v>0</v>
      </c>
    </row>
    <row r="388" spans="1:7" x14ac:dyDescent="0.3">
      <c r="A388">
        <v>47</v>
      </c>
      <c r="B388">
        <v>386</v>
      </c>
      <c r="C388" s="52" t="s">
        <v>218</v>
      </c>
      <c r="D388" s="52">
        <v>2007</v>
      </c>
      <c r="E388" s="78" t="s">
        <v>219</v>
      </c>
      <c r="F388" s="52" t="s">
        <v>33</v>
      </c>
      <c r="G388" t="b">
        <f>IF(ISERROR(VLOOKUP(StudiesGeneral!B388,StudiesDetails!A:A,1,FALSE)),FALSE,TRUE)</f>
        <v>0</v>
      </c>
    </row>
    <row r="389" spans="1:7" x14ac:dyDescent="0.3">
      <c r="A389">
        <v>47</v>
      </c>
      <c r="B389">
        <v>387</v>
      </c>
      <c r="C389" s="52" t="s">
        <v>218</v>
      </c>
      <c r="D389" s="52">
        <v>2007</v>
      </c>
      <c r="E389" s="78" t="s">
        <v>219</v>
      </c>
      <c r="F389" s="52" t="s">
        <v>34</v>
      </c>
      <c r="G389" t="b">
        <f>IF(ISERROR(VLOOKUP(StudiesGeneral!B389,StudiesDetails!A:A,1,FALSE)),FALSE,TRUE)</f>
        <v>0</v>
      </c>
    </row>
    <row r="390" spans="1:7" x14ac:dyDescent="0.3">
      <c r="A390">
        <v>47</v>
      </c>
      <c r="B390">
        <v>388</v>
      </c>
      <c r="C390" s="52" t="s">
        <v>218</v>
      </c>
      <c r="D390" s="52">
        <v>2007</v>
      </c>
      <c r="E390" s="78" t="s">
        <v>219</v>
      </c>
      <c r="F390" s="52" t="s">
        <v>18</v>
      </c>
      <c r="G390" t="b">
        <f>IF(ISERROR(VLOOKUP(StudiesGeneral!B390,StudiesDetails!A:A,1,FALSE)),FALSE,TRUE)</f>
        <v>1</v>
      </c>
    </row>
    <row r="391" spans="1:7" x14ac:dyDescent="0.3">
      <c r="A391">
        <v>47</v>
      </c>
      <c r="B391">
        <v>389</v>
      </c>
      <c r="C391" s="52" t="s">
        <v>218</v>
      </c>
      <c r="D391" s="52">
        <v>2007</v>
      </c>
      <c r="E391" s="78" t="s">
        <v>219</v>
      </c>
      <c r="F391" s="52" t="s">
        <v>19</v>
      </c>
      <c r="G391" t="b">
        <f>IF(ISERROR(VLOOKUP(StudiesGeneral!B391,StudiesDetails!A:A,1,FALSE)),FALSE,TRUE)</f>
        <v>1</v>
      </c>
    </row>
    <row r="392" spans="1:7" x14ac:dyDescent="0.3">
      <c r="A392">
        <v>47</v>
      </c>
      <c r="B392">
        <v>390</v>
      </c>
      <c r="C392" s="52" t="s">
        <v>218</v>
      </c>
      <c r="D392" s="52">
        <v>2007</v>
      </c>
      <c r="E392" s="78" t="s">
        <v>219</v>
      </c>
      <c r="F392" s="52" t="s">
        <v>20</v>
      </c>
      <c r="G392" t="b">
        <f>IF(ISERROR(VLOOKUP(StudiesGeneral!B392,StudiesDetails!A:A,1,FALSE)),FALSE,TRUE)</f>
        <v>1</v>
      </c>
    </row>
    <row r="393" spans="1:7" x14ac:dyDescent="0.3">
      <c r="A393">
        <v>48</v>
      </c>
      <c r="B393">
        <v>391</v>
      </c>
      <c r="C393" s="52" t="s">
        <v>220</v>
      </c>
      <c r="D393" s="52">
        <v>2003</v>
      </c>
      <c r="E393" s="78" t="s">
        <v>221</v>
      </c>
      <c r="F393" s="52" t="s">
        <v>14</v>
      </c>
      <c r="G393" t="b">
        <f>IF(ISERROR(VLOOKUP(StudiesGeneral!B393,StudiesDetails!A:A,1,FALSE)),FALSE,TRUE)</f>
        <v>0</v>
      </c>
    </row>
    <row r="394" spans="1:7" x14ac:dyDescent="0.3">
      <c r="A394">
        <v>48</v>
      </c>
      <c r="B394">
        <v>392</v>
      </c>
      <c r="C394" s="52" t="s">
        <v>220</v>
      </c>
      <c r="D394" s="52">
        <v>2003</v>
      </c>
      <c r="E394" s="78" t="s">
        <v>221</v>
      </c>
      <c r="F394" s="52" t="s">
        <v>33</v>
      </c>
      <c r="G394" t="b">
        <f>IF(ISERROR(VLOOKUP(StudiesGeneral!B394,StudiesDetails!A:A,1,FALSE)),FALSE,TRUE)</f>
        <v>0</v>
      </c>
    </row>
    <row r="395" spans="1:7" x14ac:dyDescent="0.3">
      <c r="A395">
        <v>49</v>
      </c>
      <c r="B395">
        <v>393</v>
      </c>
      <c r="C395" s="52" t="s">
        <v>222</v>
      </c>
      <c r="D395" s="52">
        <v>2003</v>
      </c>
      <c r="E395" s="78" t="s">
        <v>223</v>
      </c>
      <c r="F395" s="52" t="s">
        <v>34</v>
      </c>
      <c r="G395" t="b">
        <f>IF(ISERROR(VLOOKUP(StudiesGeneral!B395,StudiesDetails!A:A,1,FALSE)),FALSE,TRUE)</f>
        <v>0</v>
      </c>
    </row>
    <row r="396" spans="1:7" x14ac:dyDescent="0.3">
      <c r="A396">
        <v>50</v>
      </c>
      <c r="B396">
        <v>394</v>
      </c>
      <c r="C396" s="52" t="s">
        <v>224</v>
      </c>
      <c r="D396" s="52">
        <v>1990</v>
      </c>
      <c r="E396" s="78" t="s">
        <v>225</v>
      </c>
      <c r="F396" s="52" t="s">
        <v>19</v>
      </c>
      <c r="G396" t="b">
        <f>IF(ISERROR(VLOOKUP(StudiesGeneral!B396,StudiesDetails!A:A,1,FALSE)),FALSE,TRUE)</f>
        <v>1</v>
      </c>
    </row>
    <row r="397" spans="1:7" x14ac:dyDescent="0.3">
      <c r="A397">
        <v>50</v>
      </c>
      <c r="B397">
        <v>395</v>
      </c>
      <c r="C397" s="52" t="s">
        <v>224</v>
      </c>
      <c r="D397" s="52">
        <v>1990</v>
      </c>
      <c r="E397" s="78" t="s">
        <v>225</v>
      </c>
      <c r="F397" s="52" t="s">
        <v>226</v>
      </c>
      <c r="G397" t="b">
        <f>IF(ISERROR(VLOOKUP(StudiesGeneral!B397,StudiesDetails!A:A,1,FALSE)),FALSE,TRUE)</f>
        <v>1</v>
      </c>
    </row>
    <row r="398" spans="1:7" x14ac:dyDescent="0.3">
      <c r="A398">
        <v>51</v>
      </c>
      <c r="B398">
        <v>396</v>
      </c>
      <c r="C398" s="52" t="s">
        <v>227</v>
      </c>
      <c r="D398" s="52">
        <v>2019</v>
      </c>
      <c r="E398" s="78" t="s">
        <v>228</v>
      </c>
      <c r="F398" s="52" t="s">
        <v>92</v>
      </c>
      <c r="G398" t="b">
        <f>IF(ISERROR(VLOOKUP(StudiesGeneral!B398,StudiesDetails!A:A,1,FALSE)),FALSE,TRUE)</f>
        <v>0</v>
      </c>
    </row>
    <row r="399" spans="1:7" x14ac:dyDescent="0.3">
      <c r="A399">
        <v>51</v>
      </c>
      <c r="B399">
        <v>397</v>
      </c>
      <c r="C399" s="52" t="s">
        <v>227</v>
      </c>
      <c r="D399" s="52">
        <v>2019</v>
      </c>
      <c r="E399" s="78" t="s">
        <v>228</v>
      </c>
      <c r="F399" s="52" t="s">
        <v>10</v>
      </c>
      <c r="G399" t="b">
        <f>IF(ISERROR(VLOOKUP(StudiesGeneral!B399,StudiesDetails!A:A,1,FALSE)),FALSE,TRUE)</f>
        <v>0</v>
      </c>
    </row>
    <row r="400" spans="1:7" x14ac:dyDescent="0.3">
      <c r="A400">
        <v>51</v>
      </c>
      <c r="B400">
        <v>398</v>
      </c>
      <c r="C400" s="52" t="s">
        <v>227</v>
      </c>
      <c r="D400" s="52">
        <v>2019</v>
      </c>
      <c r="E400" s="78" t="s">
        <v>228</v>
      </c>
      <c r="F400" s="52" t="s">
        <v>134</v>
      </c>
      <c r="G400" t="b">
        <f>IF(ISERROR(VLOOKUP(StudiesGeneral!B400,StudiesDetails!A:A,1,FALSE)),FALSE,TRUE)</f>
        <v>0</v>
      </c>
    </row>
    <row r="401" spans="1:7" x14ac:dyDescent="0.3">
      <c r="A401">
        <v>51</v>
      </c>
      <c r="B401">
        <v>399</v>
      </c>
      <c r="C401" s="52" t="s">
        <v>227</v>
      </c>
      <c r="D401" s="52">
        <v>2019</v>
      </c>
      <c r="E401" s="78" t="s">
        <v>228</v>
      </c>
      <c r="F401" s="52" t="s">
        <v>11</v>
      </c>
      <c r="G401" t="b">
        <f>IF(ISERROR(VLOOKUP(StudiesGeneral!B401,StudiesDetails!A:A,1,FALSE)),FALSE,TRUE)</f>
        <v>0</v>
      </c>
    </row>
    <row r="402" spans="1:7" x14ac:dyDescent="0.3">
      <c r="A402">
        <v>51</v>
      </c>
      <c r="B402">
        <v>400</v>
      </c>
      <c r="C402" s="52" t="s">
        <v>227</v>
      </c>
      <c r="D402" s="52">
        <v>2019</v>
      </c>
      <c r="E402" s="78" t="s">
        <v>228</v>
      </c>
      <c r="F402" s="52" t="s">
        <v>12</v>
      </c>
      <c r="G402" t="b">
        <f>IF(ISERROR(VLOOKUP(StudiesGeneral!B402,StudiesDetails!A:A,1,FALSE)),FALSE,TRUE)</f>
        <v>0</v>
      </c>
    </row>
    <row r="403" spans="1:7" x14ac:dyDescent="0.3">
      <c r="A403">
        <v>51</v>
      </c>
      <c r="B403">
        <v>401</v>
      </c>
      <c r="C403" s="52" t="s">
        <v>227</v>
      </c>
      <c r="D403" s="52">
        <v>2019</v>
      </c>
      <c r="E403" s="78" t="s">
        <v>228</v>
      </c>
      <c r="F403" s="52" t="s">
        <v>13</v>
      </c>
      <c r="G403" t="b">
        <f>IF(ISERROR(VLOOKUP(StudiesGeneral!B403,StudiesDetails!A:A,1,FALSE)),FALSE,TRUE)</f>
        <v>0</v>
      </c>
    </row>
    <row r="404" spans="1:7" x14ac:dyDescent="0.3">
      <c r="A404">
        <v>51</v>
      </c>
      <c r="B404">
        <v>402</v>
      </c>
      <c r="C404" s="52" t="s">
        <v>227</v>
      </c>
      <c r="D404" s="52">
        <v>2019</v>
      </c>
      <c r="E404" s="78" t="s">
        <v>228</v>
      </c>
      <c r="F404" s="52" t="s">
        <v>14</v>
      </c>
      <c r="G404" t="b">
        <f>IF(ISERROR(VLOOKUP(StudiesGeneral!B404,StudiesDetails!A:A,1,FALSE)),FALSE,TRUE)</f>
        <v>0</v>
      </c>
    </row>
    <row r="405" spans="1:7" x14ac:dyDescent="0.3">
      <c r="A405">
        <v>51</v>
      </c>
      <c r="B405">
        <v>403</v>
      </c>
      <c r="C405" s="52" t="s">
        <v>227</v>
      </c>
      <c r="D405" s="52">
        <v>2019</v>
      </c>
      <c r="E405" s="78" t="s">
        <v>228</v>
      </c>
      <c r="F405" s="52" t="s">
        <v>15</v>
      </c>
      <c r="G405" t="b">
        <f>IF(ISERROR(VLOOKUP(StudiesGeneral!B405,StudiesDetails!A:A,1,FALSE)),FALSE,TRUE)</f>
        <v>0</v>
      </c>
    </row>
    <row r="406" spans="1:7" x14ac:dyDescent="0.3">
      <c r="A406">
        <v>51</v>
      </c>
      <c r="B406">
        <v>404</v>
      </c>
      <c r="C406" s="52" t="s">
        <v>227</v>
      </c>
      <c r="D406" s="52">
        <v>2019</v>
      </c>
      <c r="E406" s="78" t="s">
        <v>228</v>
      </c>
      <c r="F406" s="52" t="s">
        <v>33</v>
      </c>
      <c r="G406" t="b">
        <f>IF(ISERROR(VLOOKUP(StudiesGeneral!B406,StudiesDetails!A:A,1,FALSE)),FALSE,TRUE)</f>
        <v>0</v>
      </c>
    </row>
    <row r="407" spans="1:7" x14ac:dyDescent="0.3">
      <c r="A407">
        <v>51</v>
      </c>
      <c r="B407">
        <v>405</v>
      </c>
      <c r="C407" s="52" t="s">
        <v>227</v>
      </c>
      <c r="D407" s="52">
        <v>2019</v>
      </c>
      <c r="E407" s="78" t="s">
        <v>228</v>
      </c>
      <c r="F407" s="52" t="s">
        <v>16</v>
      </c>
      <c r="G407" t="b">
        <f>IF(ISERROR(VLOOKUP(StudiesGeneral!B407,StudiesDetails!A:A,1,FALSE)),FALSE,TRUE)</f>
        <v>0</v>
      </c>
    </row>
    <row r="408" spans="1:7" x14ac:dyDescent="0.3">
      <c r="A408">
        <v>51</v>
      </c>
      <c r="B408">
        <v>406</v>
      </c>
      <c r="C408" s="52" t="s">
        <v>227</v>
      </c>
      <c r="D408" s="52">
        <v>2019</v>
      </c>
      <c r="E408" s="78" t="s">
        <v>228</v>
      </c>
      <c r="F408" s="52" t="s">
        <v>34</v>
      </c>
      <c r="G408" t="b">
        <f>IF(ISERROR(VLOOKUP(StudiesGeneral!B408,StudiesDetails!A:A,1,FALSE)),FALSE,TRUE)</f>
        <v>0</v>
      </c>
    </row>
    <row r="409" spans="1:7" x14ac:dyDescent="0.3">
      <c r="A409">
        <v>51</v>
      </c>
      <c r="B409">
        <v>407</v>
      </c>
      <c r="C409" s="52" t="s">
        <v>227</v>
      </c>
      <c r="D409" s="52">
        <v>2019</v>
      </c>
      <c r="E409" s="78" t="s">
        <v>228</v>
      </c>
      <c r="F409" s="52" t="s">
        <v>17</v>
      </c>
      <c r="G409" t="b">
        <f>IF(ISERROR(VLOOKUP(StudiesGeneral!B409,StudiesDetails!A:A,1,FALSE)),FALSE,TRUE)</f>
        <v>0</v>
      </c>
    </row>
    <row r="410" spans="1:7" x14ac:dyDescent="0.3">
      <c r="A410">
        <v>51</v>
      </c>
      <c r="B410">
        <v>408</v>
      </c>
      <c r="C410" s="52" t="s">
        <v>227</v>
      </c>
      <c r="D410" s="52">
        <v>2019</v>
      </c>
      <c r="E410" s="78" t="s">
        <v>228</v>
      </c>
      <c r="F410" s="52" t="s">
        <v>18</v>
      </c>
      <c r="G410" t="b">
        <f>IF(ISERROR(VLOOKUP(StudiesGeneral!B410,StudiesDetails!A:A,1,FALSE)),FALSE,TRUE)</f>
        <v>1</v>
      </c>
    </row>
    <row r="411" spans="1:7" x14ac:dyDescent="0.3">
      <c r="A411">
        <v>51</v>
      </c>
      <c r="B411">
        <v>409</v>
      </c>
      <c r="C411" s="52" t="s">
        <v>227</v>
      </c>
      <c r="D411" s="52">
        <v>2019</v>
      </c>
      <c r="E411" s="78" t="s">
        <v>228</v>
      </c>
      <c r="F411" s="52" t="s">
        <v>19</v>
      </c>
      <c r="G411" t="b">
        <f>IF(ISERROR(VLOOKUP(StudiesGeneral!B411,StudiesDetails!A:A,1,FALSE)),FALSE,TRUE)</f>
        <v>1</v>
      </c>
    </row>
    <row r="412" spans="1:7" x14ac:dyDescent="0.3">
      <c r="A412">
        <v>51</v>
      </c>
      <c r="B412">
        <v>410</v>
      </c>
      <c r="C412" s="52" t="s">
        <v>227</v>
      </c>
      <c r="D412" s="52">
        <v>2019</v>
      </c>
      <c r="E412" s="78" t="s">
        <v>228</v>
      </c>
      <c r="F412" s="52" t="s">
        <v>20</v>
      </c>
      <c r="G412" t="b">
        <f>IF(ISERROR(VLOOKUP(StudiesGeneral!B412,StudiesDetails!A:A,1,FALSE)),FALSE,TRUE)</f>
        <v>1</v>
      </c>
    </row>
    <row r="413" spans="1:7" x14ac:dyDescent="0.3">
      <c r="A413">
        <v>51</v>
      </c>
      <c r="B413">
        <v>411</v>
      </c>
      <c r="C413" s="52" t="s">
        <v>227</v>
      </c>
      <c r="D413" s="52">
        <v>2019</v>
      </c>
      <c r="E413" s="78" t="s">
        <v>228</v>
      </c>
      <c r="F413" s="52" t="s">
        <v>53</v>
      </c>
      <c r="G413" t="b">
        <f>IF(ISERROR(VLOOKUP(StudiesGeneral!B413,StudiesDetails!A:A,1,FALSE)),FALSE,TRUE)</f>
        <v>0</v>
      </c>
    </row>
    <row r="414" spans="1:7" x14ac:dyDescent="0.3">
      <c r="A414">
        <v>51</v>
      </c>
      <c r="B414">
        <v>412</v>
      </c>
      <c r="C414" s="52" t="s">
        <v>227</v>
      </c>
      <c r="D414" s="52">
        <v>2019</v>
      </c>
      <c r="E414" s="78" t="s">
        <v>228</v>
      </c>
      <c r="F414" s="52" t="s">
        <v>22</v>
      </c>
      <c r="G414" t="b">
        <f>IF(ISERROR(VLOOKUP(StudiesGeneral!B414,StudiesDetails!A:A,1,FALSE)),FALSE,TRUE)</f>
        <v>0</v>
      </c>
    </row>
    <row r="415" spans="1:7" x14ac:dyDescent="0.3">
      <c r="A415">
        <v>51</v>
      </c>
      <c r="B415">
        <v>413</v>
      </c>
      <c r="C415" s="52" t="s">
        <v>227</v>
      </c>
      <c r="D415" s="52">
        <v>2019</v>
      </c>
      <c r="E415" s="78" t="s">
        <v>228</v>
      </c>
      <c r="F415" s="52" t="s">
        <v>229</v>
      </c>
      <c r="G415" t="b">
        <f>IF(ISERROR(VLOOKUP(StudiesGeneral!B415,StudiesDetails!A:A,1,FALSE)),FALSE,TRUE)</f>
        <v>0</v>
      </c>
    </row>
    <row r="416" spans="1:7" x14ac:dyDescent="0.3">
      <c r="A416">
        <v>51</v>
      </c>
      <c r="B416">
        <v>414</v>
      </c>
      <c r="C416" s="52" t="s">
        <v>227</v>
      </c>
      <c r="D416" s="52">
        <v>2019</v>
      </c>
      <c r="E416" s="78" t="s">
        <v>228</v>
      </c>
      <c r="F416" s="52" t="s">
        <v>93</v>
      </c>
      <c r="G416" t="b">
        <f>IF(ISERROR(VLOOKUP(StudiesGeneral!B416,StudiesDetails!A:A,1,FALSE)),FALSE,TRUE)</f>
        <v>0</v>
      </c>
    </row>
    <row r="417" spans="1:7" x14ac:dyDescent="0.3">
      <c r="A417">
        <v>51</v>
      </c>
      <c r="B417">
        <v>415</v>
      </c>
      <c r="C417" s="52" t="s">
        <v>227</v>
      </c>
      <c r="D417" s="52">
        <v>2019</v>
      </c>
      <c r="E417" s="78" t="s">
        <v>228</v>
      </c>
      <c r="F417" s="52" t="s">
        <v>230</v>
      </c>
      <c r="G417" t="b">
        <f>IF(ISERROR(VLOOKUP(StudiesGeneral!B417,StudiesDetails!A:A,1,FALSE)),FALSE,TRUE)</f>
        <v>0</v>
      </c>
    </row>
    <row r="418" spans="1:7" x14ac:dyDescent="0.3">
      <c r="A418">
        <v>52</v>
      </c>
      <c r="B418">
        <v>416</v>
      </c>
      <c r="C418" s="52" t="s">
        <v>231</v>
      </c>
      <c r="D418" s="52">
        <v>2018</v>
      </c>
      <c r="E418" s="78" t="s">
        <v>232</v>
      </c>
      <c r="F418" s="52" t="s">
        <v>18</v>
      </c>
      <c r="G418" t="b">
        <f>IF(ISERROR(VLOOKUP(StudiesGeneral!B418,StudiesDetails!A:A,1,FALSE)),FALSE,TRUE)</f>
        <v>1</v>
      </c>
    </row>
    <row r="419" spans="1:7" x14ac:dyDescent="0.3">
      <c r="A419">
        <v>52</v>
      </c>
      <c r="B419">
        <v>417</v>
      </c>
      <c r="C419" s="52" t="s">
        <v>231</v>
      </c>
      <c r="D419" s="52">
        <v>2018</v>
      </c>
      <c r="E419" s="78" t="s">
        <v>232</v>
      </c>
      <c r="F419" s="52" t="s">
        <v>19</v>
      </c>
      <c r="G419" t="b">
        <f>IF(ISERROR(VLOOKUP(StudiesGeneral!B419,StudiesDetails!A:A,1,FALSE)),FALSE,TRUE)</f>
        <v>1</v>
      </c>
    </row>
    <row r="420" spans="1:7" x14ac:dyDescent="0.3">
      <c r="A420">
        <v>52</v>
      </c>
      <c r="B420">
        <v>418</v>
      </c>
      <c r="C420" s="52" t="s">
        <v>231</v>
      </c>
      <c r="D420" s="52">
        <v>2018</v>
      </c>
      <c r="E420" s="78" t="s">
        <v>232</v>
      </c>
      <c r="F420" s="52" t="s">
        <v>20</v>
      </c>
      <c r="G420" t="b">
        <f>IF(ISERROR(VLOOKUP(StudiesGeneral!B420,StudiesDetails!A:A,1,FALSE)),FALSE,TRUE)</f>
        <v>1</v>
      </c>
    </row>
    <row r="421" spans="1:7" x14ac:dyDescent="0.3">
      <c r="A421">
        <v>52</v>
      </c>
      <c r="B421">
        <v>419</v>
      </c>
      <c r="C421" s="52" t="s">
        <v>231</v>
      </c>
      <c r="D421" s="52">
        <v>2018</v>
      </c>
      <c r="E421" s="78" t="s">
        <v>232</v>
      </c>
      <c r="F421" s="52" t="s">
        <v>14</v>
      </c>
      <c r="G421" t="b">
        <f>IF(ISERROR(VLOOKUP(StudiesGeneral!B421,StudiesDetails!A:A,1,FALSE)),FALSE,TRUE)</f>
        <v>0</v>
      </c>
    </row>
    <row r="422" spans="1:7" x14ac:dyDescent="0.3">
      <c r="A422">
        <v>52</v>
      </c>
      <c r="B422">
        <v>420</v>
      </c>
      <c r="C422" s="52" t="s">
        <v>231</v>
      </c>
      <c r="D422" s="52">
        <v>2018</v>
      </c>
      <c r="E422" s="78" t="s">
        <v>232</v>
      </c>
      <c r="F422" s="52" t="s">
        <v>33</v>
      </c>
      <c r="G422" t="b">
        <f>IF(ISERROR(VLOOKUP(StudiesGeneral!B422,StudiesDetails!A:A,1,FALSE)),FALSE,TRUE)</f>
        <v>0</v>
      </c>
    </row>
    <row r="423" spans="1:7" x14ac:dyDescent="0.3">
      <c r="A423">
        <v>52</v>
      </c>
      <c r="B423">
        <v>421</v>
      </c>
      <c r="C423" s="52" t="s">
        <v>231</v>
      </c>
      <c r="D423" s="52">
        <v>2018</v>
      </c>
      <c r="E423" s="78" t="s">
        <v>232</v>
      </c>
      <c r="F423" s="52" t="s">
        <v>233</v>
      </c>
      <c r="G423" t="b">
        <f>IF(ISERROR(VLOOKUP(StudiesGeneral!B423,StudiesDetails!A:A,1,FALSE)),FALSE,TRUE)</f>
        <v>0</v>
      </c>
    </row>
    <row r="424" spans="1:7" x14ac:dyDescent="0.3">
      <c r="A424">
        <v>52</v>
      </c>
      <c r="B424">
        <v>422</v>
      </c>
      <c r="C424" s="52" t="s">
        <v>231</v>
      </c>
      <c r="D424" s="52">
        <v>2018</v>
      </c>
      <c r="E424" s="78" t="s">
        <v>232</v>
      </c>
      <c r="F424" s="52" t="s">
        <v>234</v>
      </c>
      <c r="G424" t="b">
        <f>IF(ISERROR(VLOOKUP(StudiesGeneral!B424,StudiesDetails!A:A,1,FALSE)),FALSE,TRUE)</f>
        <v>0</v>
      </c>
    </row>
    <row r="425" spans="1:7" x14ac:dyDescent="0.3">
      <c r="A425">
        <v>53</v>
      </c>
      <c r="B425">
        <v>423</v>
      </c>
      <c r="C425" s="52" t="s">
        <v>95</v>
      </c>
      <c r="D425" s="52">
        <v>2007</v>
      </c>
      <c r="E425" s="78" t="s">
        <v>235</v>
      </c>
      <c r="F425" s="52" t="s">
        <v>236</v>
      </c>
      <c r="G425" t="b">
        <f>IF(ISERROR(VLOOKUP(StudiesGeneral!B425,StudiesDetails!A:A,1,FALSE)),FALSE,TRUE)</f>
        <v>1</v>
      </c>
    </row>
    <row r="426" spans="1:7" x14ac:dyDescent="0.3">
      <c r="A426">
        <v>53</v>
      </c>
      <c r="B426">
        <v>424</v>
      </c>
      <c r="C426" s="52" t="s">
        <v>95</v>
      </c>
      <c r="D426" s="52">
        <v>2007</v>
      </c>
      <c r="E426" s="78" t="s">
        <v>235</v>
      </c>
      <c r="F426" s="52" t="s">
        <v>19</v>
      </c>
      <c r="G426" t="b">
        <f>IF(ISERROR(VLOOKUP(StudiesGeneral!B426,StudiesDetails!A:A,1,FALSE)),FALSE,TRUE)</f>
        <v>1</v>
      </c>
    </row>
    <row r="427" spans="1:7" x14ac:dyDescent="0.3">
      <c r="A427">
        <v>54</v>
      </c>
      <c r="B427">
        <v>425</v>
      </c>
      <c r="C427" s="52" t="s">
        <v>237</v>
      </c>
      <c r="D427" s="52">
        <v>2019</v>
      </c>
      <c r="E427" s="78" t="s">
        <v>238</v>
      </c>
      <c r="F427" s="52" t="s">
        <v>10</v>
      </c>
      <c r="G427" t="b">
        <f>IF(ISERROR(VLOOKUP(StudiesGeneral!B427,StudiesDetails!A:A,1,FALSE)),FALSE,TRUE)</f>
        <v>0</v>
      </c>
    </row>
    <row r="428" spans="1:7" x14ac:dyDescent="0.3">
      <c r="A428">
        <v>54</v>
      </c>
      <c r="B428">
        <v>426</v>
      </c>
      <c r="C428" s="52" t="s">
        <v>237</v>
      </c>
      <c r="D428" s="52">
        <v>2019</v>
      </c>
      <c r="E428" s="78" t="s">
        <v>238</v>
      </c>
      <c r="F428" s="52" t="s">
        <v>18</v>
      </c>
      <c r="G428" t="b">
        <f>IF(ISERROR(VLOOKUP(StudiesGeneral!B428,StudiesDetails!A:A,1,FALSE)),FALSE,TRUE)</f>
        <v>1</v>
      </c>
    </row>
    <row r="429" spans="1:7" x14ac:dyDescent="0.3">
      <c r="A429">
        <v>55</v>
      </c>
      <c r="B429">
        <v>427</v>
      </c>
      <c r="C429" s="52" t="s">
        <v>40</v>
      </c>
      <c r="D429" s="52">
        <v>2005</v>
      </c>
      <c r="E429" s="78" t="s">
        <v>239</v>
      </c>
      <c r="F429" s="52" t="s">
        <v>16</v>
      </c>
      <c r="G429" t="b">
        <f>IF(ISERROR(VLOOKUP(StudiesGeneral!B429,StudiesDetails!A:A,1,FALSE)),FALSE,TRUE)</f>
        <v>0</v>
      </c>
    </row>
    <row r="430" spans="1:7" x14ac:dyDescent="0.3">
      <c r="A430">
        <v>56</v>
      </c>
      <c r="B430">
        <v>428</v>
      </c>
      <c r="C430" s="52" t="s">
        <v>240</v>
      </c>
      <c r="D430" s="52">
        <v>2017</v>
      </c>
      <c r="E430" s="78" t="s">
        <v>241</v>
      </c>
      <c r="F430" s="52" t="s">
        <v>13</v>
      </c>
      <c r="G430" t="b">
        <f>IF(ISERROR(VLOOKUP(StudiesGeneral!B430,StudiesDetails!A:A,1,FALSE)),FALSE,TRUE)</f>
        <v>0</v>
      </c>
    </row>
    <row r="431" spans="1:7" x14ac:dyDescent="0.3">
      <c r="A431">
        <v>56</v>
      </c>
      <c r="B431">
        <v>429</v>
      </c>
      <c r="C431" s="52" t="s">
        <v>240</v>
      </c>
      <c r="D431" s="52">
        <v>2017</v>
      </c>
      <c r="E431" s="78" t="s">
        <v>241</v>
      </c>
      <c r="F431" s="52" t="s">
        <v>10</v>
      </c>
      <c r="G431" t="b">
        <f>IF(ISERROR(VLOOKUP(StudiesGeneral!B431,StudiesDetails!A:A,1,FALSE)),FALSE,TRUE)</f>
        <v>0</v>
      </c>
    </row>
    <row r="432" spans="1:7" x14ac:dyDescent="0.3">
      <c r="A432">
        <v>57</v>
      </c>
      <c r="B432">
        <v>430</v>
      </c>
      <c r="C432" s="52" t="s">
        <v>242</v>
      </c>
      <c r="D432" s="52">
        <v>2015</v>
      </c>
      <c r="E432" s="78" t="s">
        <v>243</v>
      </c>
      <c r="F432" s="52" t="s">
        <v>10</v>
      </c>
      <c r="G432" t="b">
        <f>IF(ISERROR(VLOOKUP(StudiesGeneral!B432,StudiesDetails!A:A,1,FALSE)),FALSE,TRUE)</f>
        <v>0</v>
      </c>
    </row>
    <row r="433" spans="1:7" x14ac:dyDescent="0.3">
      <c r="A433">
        <v>57</v>
      </c>
      <c r="B433">
        <v>431</v>
      </c>
      <c r="C433" s="52" t="s">
        <v>242</v>
      </c>
      <c r="D433" s="52">
        <v>2015</v>
      </c>
      <c r="E433" s="78" t="s">
        <v>243</v>
      </c>
      <c r="F433" s="52" t="s">
        <v>11</v>
      </c>
      <c r="G433" t="b">
        <f>IF(ISERROR(VLOOKUP(StudiesGeneral!B433,StudiesDetails!A:A,1,FALSE)),FALSE,TRUE)</f>
        <v>0</v>
      </c>
    </row>
    <row r="434" spans="1:7" x14ac:dyDescent="0.3">
      <c r="A434">
        <v>57</v>
      </c>
      <c r="B434">
        <v>432</v>
      </c>
      <c r="C434" s="52" t="s">
        <v>242</v>
      </c>
      <c r="D434" s="52">
        <v>2015</v>
      </c>
      <c r="E434" s="78" t="s">
        <v>243</v>
      </c>
      <c r="F434" s="52" t="s">
        <v>12</v>
      </c>
      <c r="G434" t="b">
        <f>IF(ISERROR(VLOOKUP(StudiesGeneral!B434,StudiesDetails!A:A,1,FALSE)),FALSE,TRUE)</f>
        <v>0</v>
      </c>
    </row>
    <row r="435" spans="1:7" x14ac:dyDescent="0.3">
      <c r="A435">
        <v>57</v>
      </c>
      <c r="B435">
        <v>433</v>
      </c>
      <c r="C435" s="52" t="s">
        <v>242</v>
      </c>
      <c r="D435" s="52">
        <v>2015</v>
      </c>
      <c r="E435" s="78" t="s">
        <v>243</v>
      </c>
      <c r="F435" s="52" t="s">
        <v>13</v>
      </c>
      <c r="G435" t="b">
        <f>IF(ISERROR(VLOOKUP(StudiesGeneral!B435,StudiesDetails!A:A,1,FALSE)),FALSE,TRUE)</f>
        <v>0</v>
      </c>
    </row>
    <row r="436" spans="1:7" x14ac:dyDescent="0.3">
      <c r="A436">
        <v>57</v>
      </c>
      <c r="B436">
        <v>434</v>
      </c>
      <c r="C436" s="52" t="s">
        <v>242</v>
      </c>
      <c r="D436" s="52">
        <v>2015</v>
      </c>
      <c r="E436" s="78" t="s">
        <v>243</v>
      </c>
      <c r="F436" s="52" t="s">
        <v>14</v>
      </c>
      <c r="G436" t="b">
        <f>IF(ISERROR(VLOOKUP(StudiesGeneral!B436,StudiesDetails!A:A,1,FALSE)),FALSE,TRUE)</f>
        <v>0</v>
      </c>
    </row>
    <row r="437" spans="1:7" x14ac:dyDescent="0.3">
      <c r="A437">
        <v>57</v>
      </c>
      <c r="B437">
        <v>435</v>
      </c>
      <c r="C437" s="52" t="s">
        <v>242</v>
      </c>
      <c r="D437" s="52">
        <v>2015</v>
      </c>
      <c r="E437" s="78" t="s">
        <v>243</v>
      </c>
      <c r="F437" s="52" t="s">
        <v>33</v>
      </c>
      <c r="G437" t="b">
        <f>IF(ISERROR(VLOOKUP(StudiesGeneral!B437,StudiesDetails!A:A,1,FALSE)),FALSE,TRUE)</f>
        <v>0</v>
      </c>
    </row>
    <row r="438" spans="1:7" x14ac:dyDescent="0.3">
      <c r="A438">
        <v>57</v>
      </c>
      <c r="B438">
        <v>436</v>
      </c>
      <c r="C438" s="52" t="s">
        <v>242</v>
      </c>
      <c r="D438" s="52">
        <v>2015</v>
      </c>
      <c r="E438" s="78" t="s">
        <v>243</v>
      </c>
      <c r="F438" s="52" t="s">
        <v>16</v>
      </c>
      <c r="G438" t="b">
        <f>IF(ISERROR(VLOOKUP(StudiesGeneral!B438,StudiesDetails!A:A,1,FALSE)),FALSE,TRUE)</f>
        <v>0</v>
      </c>
    </row>
    <row r="439" spans="1:7" x14ac:dyDescent="0.3">
      <c r="A439">
        <v>57</v>
      </c>
      <c r="B439">
        <v>437</v>
      </c>
      <c r="C439" s="52" t="s">
        <v>242</v>
      </c>
      <c r="D439" s="52">
        <v>2015</v>
      </c>
      <c r="E439" s="78" t="s">
        <v>243</v>
      </c>
      <c r="F439" s="52" t="s">
        <v>34</v>
      </c>
      <c r="G439" t="b">
        <f>IF(ISERROR(VLOOKUP(StudiesGeneral!B439,StudiesDetails!A:A,1,FALSE)),FALSE,TRUE)</f>
        <v>0</v>
      </c>
    </row>
    <row r="440" spans="1:7" x14ac:dyDescent="0.3">
      <c r="A440">
        <v>57</v>
      </c>
      <c r="B440">
        <v>438</v>
      </c>
      <c r="C440" s="52" t="s">
        <v>242</v>
      </c>
      <c r="D440" s="52">
        <v>2015</v>
      </c>
      <c r="E440" s="78" t="s">
        <v>243</v>
      </c>
      <c r="F440" s="52" t="s">
        <v>18</v>
      </c>
      <c r="G440" t="b">
        <f>IF(ISERROR(VLOOKUP(StudiesGeneral!B440,StudiesDetails!A:A,1,FALSE)),FALSE,TRUE)</f>
        <v>1</v>
      </c>
    </row>
    <row r="441" spans="1:7" x14ac:dyDescent="0.3">
      <c r="A441">
        <v>57</v>
      </c>
      <c r="B441">
        <v>440</v>
      </c>
      <c r="C441" s="52" t="s">
        <v>242</v>
      </c>
      <c r="D441" s="52">
        <v>2015</v>
      </c>
      <c r="E441" s="78" t="s">
        <v>243</v>
      </c>
      <c r="F441" s="52" t="s">
        <v>23</v>
      </c>
      <c r="G441" t="b">
        <f>IF(ISERROR(VLOOKUP(StudiesGeneral!B441,StudiesDetails!A:A,1,FALSE)),FALSE,TRUE)</f>
        <v>0</v>
      </c>
    </row>
    <row r="442" spans="1:7" x14ac:dyDescent="0.3">
      <c r="A442">
        <v>57</v>
      </c>
      <c r="B442">
        <v>441</v>
      </c>
      <c r="C442" s="52" t="s">
        <v>242</v>
      </c>
      <c r="D442" s="52">
        <v>2015</v>
      </c>
      <c r="E442" s="78" t="s">
        <v>243</v>
      </c>
      <c r="F442" s="52" t="s">
        <v>26</v>
      </c>
      <c r="G442" t="b">
        <f>IF(ISERROR(VLOOKUP(StudiesGeneral!B442,StudiesDetails!A:A,1,FALSE)),FALSE,TRUE)</f>
        <v>0</v>
      </c>
    </row>
    <row r="443" spans="1:7" x14ac:dyDescent="0.3">
      <c r="A443">
        <v>57</v>
      </c>
      <c r="B443">
        <v>442</v>
      </c>
      <c r="C443" s="52" t="s">
        <v>242</v>
      </c>
      <c r="D443" s="52">
        <v>2015</v>
      </c>
      <c r="E443" s="78" t="s">
        <v>243</v>
      </c>
      <c r="F443" s="52" t="s">
        <v>25</v>
      </c>
      <c r="G443" t="b">
        <f>IF(ISERROR(VLOOKUP(StudiesGeneral!B443,StudiesDetails!A:A,1,FALSE)),FALSE,TRUE)</f>
        <v>0</v>
      </c>
    </row>
    <row r="444" spans="1:7" x14ac:dyDescent="0.3">
      <c r="A444">
        <v>57</v>
      </c>
      <c r="B444">
        <v>443</v>
      </c>
      <c r="C444" s="52" t="s">
        <v>242</v>
      </c>
      <c r="D444" s="52">
        <v>2015</v>
      </c>
      <c r="E444" s="78" t="s">
        <v>243</v>
      </c>
      <c r="F444" s="52" t="s">
        <v>27</v>
      </c>
      <c r="G444" t="b">
        <f>IF(ISERROR(VLOOKUP(StudiesGeneral!B444,StudiesDetails!A:A,1,FALSE)),FALSE,TRUE)</f>
        <v>0</v>
      </c>
    </row>
    <row r="445" spans="1:7" x14ac:dyDescent="0.3">
      <c r="A445">
        <v>57</v>
      </c>
      <c r="B445">
        <v>444</v>
      </c>
      <c r="C445" s="52" t="s">
        <v>242</v>
      </c>
      <c r="D445" s="52">
        <v>2015</v>
      </c>
      <c r="E445" s="78" t="s">
        <v>243</v>
      </c>
      <c r="F445" s="52" t="s">
        <v>29</v>
      </c>
      <c r="G445" t="b">
        <f>IF(ISERROR(VLOOKUP(StudiesGeneral!B445,StudiesDetails!A:A,1,FALSE)),FALSE,TRUE)</f>
        <v>0</v>
      </c>
    </row>
    <row r="446" spans="1:7" x14ac:dyDescent="0.3">
      <c r="A446">
        <v>58</v>
      </c>
      <c r="B446">
        <v>445</v>
      </c>
      <c r="C446" s="52" t="s">
        <v>203</v>
      </c>
      <c r="D446" s="52">
        <v>2005</v>
      </c>
      <c r="E446" s="78" t="s">
        <v>244</v>
      </c>
      <c r="F446" s="52" t="s">
        <v>13</v>
      </c>
      <c r="G446" t="b">
        <f>IF(ISERROR(VLOOKUP(StudiesGeneral!B446,StudiesDetails!A:A,1,FALSE)),FALSE,TRUE)</f>
        <v>0</v>
      </c>
    </row>
    <row r="447" spans="1:7" x14ac:dyDescent="0.3">
      <c r="A447">
        <v>58</v>
      </c>
      <c r="B447">
        <v>446</v>
      </c>
      <c r="C447" s="52" t="s">
        <v>203</v>
      </c>
      <c r="D447" s="52">
        <v>2005</v>
      </c>
      <c r="E447" s="78" t="s">
        <v>244</v>
      </c>
      <c r="F447" s="52" t="s">
        <v>14</v>
      </c>
      <c r="G447" t="b">
        <f>IF(ISERROR(VLOOKUP(StudiesGeneral!B447,StudiesDetails!A:A,1,FALSE)),FALSE,TRUE)</f>
        <v>0</v>
      </c>
    </row>
    <row r="448" spans="1:7" x14ac:dyDescent="0.3">
      <c r="A448">
        <v>58</v>
      </c>
      <c r="B448">
        <v>447</v>
      </c>
      <c r="C448" s="52" t="s">
        <v>203</v>
      </c>
      <c r="D448" s="52">
        <v>2005</v>
      </c>
      <c r="E448" s="78" t="s">
        <v>244</v>
      </c>
      <c r="F448" s="52" t="s">
        <v>16</v>
      </c>
      <c r="G448" t="b">
        <f>IF(ISERROR(VLOOKUP(StudiesGeneral!B448,StudiesDetails!A:A,1,FALSE)),FALSE,TRUE)</f>
        <v>0</v>
      </c>
    </row>
    <row r="449" spans="1:7" x14ac:dyDescent="0.3">
      <c r="A449">
        <v>58</v>
      </c>
      <c r="B449">
        <v>448</v>
      </c>
      <c r="C449" s="52" t="s">
        <v>203</v>
      </c>
      <c r="D449" s="52">
        <v>2005</v>
      </c>
      <c r="E449" s="78" t="s">
        <v>244</v>
      </c>
      <c r="F449" s="52" t="s">
        <v>18</v>
      </c>
      <c r="G449" t="b">
        <f>IF(ISERROR(VLOOKUP(StudiesGeneral!B449,StudiesDetails!A:A,1,FALSE)),FALSE,TRUE)</f>
        <v>1</v>
      </c>
    </row>
    <row r="450" spans="1:7" x14ac:dyDescent="0.3">
      <c r="A450">
        <v>59</v>
      </c>
      <c r="B450">
        <v>449</v>
      </c>
      <c r="C450" s="52" t="s">
        <v>245</v>
      </c>
      <c r="D450" s="52">
        <v>2004</v>
      </c>
      <c r="E450" s="78" t="s">
        <v>246</v>
      </c>
      <c r="F450" s="52" t="s">
        <v>18</v>
      </c>
      <c r="G450" t="b">
        <f>IF(ISERROR(VLOOKUP(StudiesGeneral!B450,StudiesDetails!A:A,1,FALSE)),FALSE,TRUE)</f>
        <v>1</v>
      </c>
    </row>
    <row r="451" spans="1:7" x14ac:dyDescent="0.3">
      <c r="A451">
        <v>60</v>
      </c>
      <c r="B451">
        <v>450</v>
      </c>
      <c r="C451" s="52" t="s">
        <v>247</v>
      </c>
      <c r="D451" s="52">
        <v>2009</v>
      </c>
      <c r="E451" s="78" t="s">
        <v>248</v>
      </c>
      <c r="F451" s="52" t="s">
        <v>12</v>
      </c>
      <c r="G451" t="b">
        <f>IF(ISERROR(VLOOKUP(StudiesGeneral!B451,StudiesDetails!A:A,1,FALSE)),FALSE,TRUE)</f>
        <v>0</v>
      </c>
    </row>
    <row r="452" spans="1:7" x14ac:dyDescent="0.3">
      <c r="A452">
        <v>61</v>
      </c>
      <c r="B452">
        <v>451</v>
      </c>
      <c r="C452" s="52" t="s">
        <v>249</v>
      </c>
      <c r="D452" s="52">
        <v>2020</v>
      </c>
      <c r="E452" s="78" t="s">
        <v>250</v>
      </c>
      <c r="F452" s="52" t="s">
        <v>10</v>
      </c>
      <c r="G452" t="b">
        <f>IF(ISERROR(VLOOKUP(StudiesGeneral!B452,StudiesDetails!A:A,1,FALSE)),FALSE,TRUE)</f>
        <v>0</v>
      </c>
    </row>
    <row r="453" spans="1:7" x14ac:dyDescent="0.3">
      <c r="A453">
        <v>61</v>
      </c>
      <c r="B453">
        <v>452</v>
      </c>
      <c r="C453" s="52" t="s">
        <v>249</v>
      </c>
      <c r="D453" s="52">
        <v>2020</v>
      </c>
      <c r="E453" s="78" t="s">
        <v>250</v>
      </c>
      <c r="F453" s="52" t="s">
        <v>11</v>
      </c>
      <c r="G453" t="b">
        <f>IF(ISERROR(VLOOKUP(StudiesGeneral!B453,StudiesDetails!A:A,1,FALSE)),FALSE,TRUE)</f>
        <v>0</v>
      </c>
    </row>
    <row r="454" spans="1:7" x14ac:dyDescent="0.3">
      <c r="A454">
        <v>61</v>
      </c>
      <c r="B454">
        <v>453</v>
      </c>
      <c r="C454" s="52" t="s">
        <v>249</v>
      </c>
      <c r="D454" s="52">
        <v>2020</v>
      </c>
      <c r="E454" s="78" t="s">
        <v>250</v>
      </c>
      <c r="F454" s="52" t="s">
        <v>12</v>
      </c>
      <c r="G454" t="b">
        <f>IF(ISERROR(VLOOKUP(StudiesGeneral!B454,StudiesDetails!A:A,1,FALSE)),FALSE,TRUE)</f>
        <v>0</v>
      </c>
    </row>
    <row r="455" spans="1:7" x14ac:dyDescent="0.3">
      <c r="A455">
        <v>61</v>
      </c>
      <c r="B455">
        <v>454</v>
      </c>
      <c r="C455" s="52" t="s">
        <v>249</v>
      </c>
      <c r="D455" s="52">
        <v>2020</v>
      </c>
      <c r="E455" s="78" t="s">
        <v>250</v>
      </c>
      <c r="F455" s="52" t="s">
        <v>13</v>
      </c>
      <c r="G455" t="b">
        <f>IF(ISERROR(VLOOKUP(StudiesGeneral!B455,StudiesDetails!A:A,1,FALSE)),FALSE,TRUE)</f>
        <v>0</v>
      </c>
    </row>
    <row r="456" spans="1:7" x14ac:dyDescent="0.3">
      <c r="A456">
        <v>61</v>
      </c>
      <c r="B456">
        <v>455</v>
      </c>
      <c r="C456" s="52" t="s">
        <v>249</v>
      </c>
      <c r="D456" s="52">
        <v>2020</v>
      </c>
      <c r="E456" s="78" t="s">
        <v>250</v>
      </c>
      <c r="F456" s="52" t="s">
        <v>14</v>
      </c>
      <c r="G456" t="b">
        <f>IF(ISERROR(VLOOKUP(StudiesGeneral!B456,StudiesDetails!A:A,1,FALSE)),FALSE,TRUE)</f>
        <v>0</v>
      </c>
    </row>
    <row r="457" spans="1:7" x14ac:dyDescent="0.3">
      <c r="A457">
        <v>61</v>
      </c>
      <c r="B457">
        <v>456</v>
      </c>
      <c r="C457" s="52" t="s">
        <v>249</v>
      </c>
      <c r="D457" s="52">
        <v>2020</v>
      </c>
      <c r="E457" s="78" t="s">
        <v>250</v>
      </c>
      <c r="F457" s="52" t="s">
        <v>15</v>
      </c>
      <c r="G457" t="b">
        <f>IF(ISERROR(VLOOKUP(StudiesGeneral!B457,StudiesDetails!A:A,1,FALSE)),FALSE,TRUE)</f>
        <v>0</v>
      </c>
    </row>
    <row r="458" spans="1:7" x14ac:dyDescent="0.3">
      <c r="A458">
        <v>61</v>
      </c>
      <c r="B458">
        <v>457</v>
      </c>
      <c r="C458" s="52" t="s">
        <v>249</v>
      </c>
      <c r="D458" s="52">
        <v>2020</v>
      </c>
      <c r="E458" s="78" t="s">
        <v>250</v>
      </c>
      <c r="F458" s="52" t="s">
        <v>33</v>
      </c>
      <c r="G458" t="b">
        <f>IF(ISERROR(VLOOKUP(StudiesGeneral!B458,StudiesDetails!A:A,1,FALSE)),FALSE,TRUE)</f>
        <v>0</v>
      </c>
    </row>
    <row r="459" spans="1:7" x14ac:dyDescent="0.3">
      <c r="A459">
        <v>61</v>
      </c>
      <c r="B459">
        <v>458</v>
      </c>
      <c r="C459" s="52" t="s">
        <v>249</v>
      </c>
      <c r="D459" s="52">
        <v>2020</v>
      </c>
      <c r="E459" s="78" t="s">
        <v>250</v>
      </c>
      <c r="F459" s="52" t="s">
        <v>16</v>
      </c>
      <c r="G459" t="b">
        <f>IF(ISERROR(VLOOKUP(StudiesGeneral!B459,StudiesDetails!A:A,1,FALSE)),FALSE,TRUE)</f>
        <v>0</v>
      </c>
    </row>
    <row r="460" spans="1:7" x14ac:dyDescent="0.3">
      <c r="A460">
        <v>61</v>
      </c>
      <c r="B460">
        <v>459</v>
      </c>
      <c r="C460" s="52" t="s">
        <v>249</v>
      </c>
      <c r="D460" s="52">
        <v>2020</v>
      </c>
      <c r="E460" s="78" t="s">
        <v>250</v>
      </c>
      <c r="F460" s="52" t="s">
        <v>34</v>
      </c>
      <c r="G460" t="b">
        <f>IF(ISERROR(VLOOKUP(StudiesGeneral!B460,StudiesDetails!A:A,1,FALSE)),FALSE,TRUE)</f>
        <v>0</v>
      </c>
    </row>
    <row r="461" spans="1:7" x14ac:dyDescent="0.3">
      <c r="A461">
        <v>61</v>
      </c>
      <c r="B461">
        <v>460</v>
      </c>
      <c r="C461" s="52" t="s">
        <v>249</v>
      </c>
      <c r="D461" s="52">
        <v>2020</v>
      </c>
      <c r="E461" s="78" t="s">
        <v>250</v>
      </c>
      <c r="F461" s="52" t="s">
        <v>18</v>
      </c>
      <c r="G461" t="b">
        <f>IF(ISERROR(VLOOKUP(StudiesGeneral!B461,StudiesDetails!A:A,1,FALSE)),FALSE,TRUE)</f>
        <v>1</v>
      </c>
    </row>
    <row r="462" spans="1:7" x14ac:dyDescent="0.3">
      <c r="A462">
        <v>61</v>
      </c>
      <c r="B462">
        <v>461</v>
      </c>
      <c r="C462" s="52" t="s">
        <v>249</v>
      </c>
      <c r="D462" s="52">
        <v>2020</v>
      </c>
      <c r="E462" s="78" t="s">
        <v>250</v>
      </c>
      <c r="F462" s="52" t="s">
        <v>19</v>
      </c>
      <c r="G462" t="b">
        <f>IF(ISERROR(VLOOKUP(StudiesGeneral!B462,StudiesDetails!A:A,1,FALSE)),FALSE,TRUE)</f>
        <v>1</v>
      </c>
    </row>
    <row r="463" spans="1:7" x14ac:dyDescent="0.3">
      <c r="A463">
        <v>62</v>
      </c>
      <c r="B463">
        <v>462</v>
      </c>
      <c r="C463" s="52" t="s">
        <v>251</v>
      </c>
      <c r="D463" s="52">
        <v>2004</v>
      </c>
      <c r="E463" s="78" t="s">
        <v>252</v>
      </c>
      <c r="F463" s="52" t="s">
        <v>18</v>
      </c>
      <c r="G463" t="b">
        <f>IF(ISERROR(VLOOKUP(StudiesGeneral!B463,StudiesDetails!A:A,1,FALSE)),FALSE,TRUE)</f>
        <v>1</v>
      </c>
    </row>
    <row r="464" spans="1:7" x14ac:dyDescent="0.3">
      <c r="A464">
        <v>63</v>
      </c>
      <c r="B464">
        <v>463</v>
      </c>
      <c r="C464" s="52" t="s">
        <v>253</v>
      </c>
      <c r="D464" s="52">
        <v>2012</v>
      </c>
      <c r="E464" s="78" t="s">
        <v>254</v>
      </c>
      <c r="F464" s="52" t="s">
        <v>18</v>
      </c>
      <c r="G464" t="b">
        <f>IF(ISERROR(VLOOKUP(StudiesGeneral!B464,StudiesDetails!A:A,1,FALSE)),FALSE,TRUE)</f>
        <v>1</v>
      </c>
    </row>
    <row r="465" spans="1:7" x14ac:dyDescent="0.3">
      <c r="A465">
        <v>64</v>
      </c>
      <c r="B465">
        <v>464</v>
      </c>
      <c r="C465" s="52" t="s">
        <v>255</v>
      </c>
      <c r="D465" s="52">
        <v>2000</v>
      </c>
      <c r="E465" s="78" t="s">
        <v>256</v>
      </c>
      <c r="F465" s="52" t="s">
        <v>18</v>
      </c>
      <c r="G465" t="b">
        <f>IF(ISERROR(VLOOKUP(StudiesGeneral!B465,StudiesDetails!A:A,1,FALSE)),FALSE,TRUE)</f>
        <v>1</v>
      </c>
    </row>
    <row r="466" spans="1:7" x14ac:dyDescent="0.3">
      <c r="A466">
        <v>64</v>
      </c>
      <c r="B466">
        <v>465</v>
      </c>
      <c r="C466" s="52" t="s">
        <v>255</v>
      </c>
      <c r="D466" s="52">
        <v>2000</v>
      </c>
      <c r="E466" s="78" t="s">
        <v>256</v>
      </c>
      <c r="F466" s="52" t="s">
        <v>10</v>
      </c>
      <c r="G466" t="b">
        <f>IF(ISERROR(VLOOKUP(StudiesGeneral!B466,StudiesDetails!A:A,1,FALSE)),FALSE,TRUE)</f>
        <v>0</v>
      </c>
    </row>
    <row r="467" spans="1:7" x14ac:dyDescent="0.3">
      <c r="A467">
        <v>65</v>
      </c>
      <c r="B467">
        <v>466</v>
      </c>
      <c r="C467" s="52" t="s">
        <v>257</v>
      </c>
      <c r="D467" s="52">
        <v>2007</v>
      </c>
      <c r="E467" s="78" t="s">
        <v>258</v>
      </c>
      <c r="F467" s="52" t="s">
        <v>18</v>
      </c>
      <c r="G467" t="b">
        <f>IF(ISERROR(VLOOKUP(StudiesGeneral!B467,StudiesDetails!A:A,1,FALSE)),FALSE,TRUE)</f>
        <v>1</v>
      </c>
    </row>
    <row r="468" spans="1:7" x14ac:dyDescent="0.3">
      <c r="A468">
        <v>66</v>
      </c>
      <c r="B468">
        <v>467</v>
      </c>
      <c r="C468" s="52" t="s">
        <v>259</v>
      </c>
      <c r="D468" s="52">
        <v>2011</v>
      </c>
      <c r="E468" s="78" t="s">
        <v>260</v>
      </c>
      <c r="F468" s="52" t="s">
        <v>18</v>
      </c>
      <c r="G468" t="b">
        <f>IF(ISERROR(VLOOKUP(StudiesGeneral!B468,StudiesDetails!A:A,1,FALSE)),FALSE,TRUE)</f>
        <v>1</v>
      </c>
    </row>
    <row r="469" spans="1:7" x14ac:dyDescent="0.3">
      <c r="A469">
        <v>66</v>
      </c>
      <c r="B469">
        <v>468</v>
      </c>
      <c r="C469" s="52" t="s">
        <v>259</v>
      </c>
      <c r="D469" s="52">
        <v>2011</v>
      </c>
      <c r="E469" s="78" t="s">
        <v>260</v>
      </c>
      <c r="F469" s="52" t="s">
        <v>19</v>
      </c>
      <c r="G469" t="b">
        <f>IF(ISERROR(VLOOKUP(StudiesGeneral!B469,StudiesDetails!A:A,1,FALSE)),FALSE,TRUE)</f>
        <v>1</v>
      </c>
    </row>
    <row r="470" spans="1:7" x14ac:dyDescent="0.3">
      <c r="A470">
        <v>67</v>
      </c>
      <c r="B470">
        <v>469</v>
      </c>
      <c r="C470" s="52" t="s">
        <v>261</v>
      </c>
      <c r="D470" s="52">
        <v>2005</v>
      </c>
      <c r="E470" s="78" t="s">
        <v>262</v>
      </c>
      <c r="F470" s="52" t="s">
        <v>13</v>
      </c>
      <c r="G470" t="b">
        <f>IF(ISERROR(VLOOKUP(StudiesGeneral!B470,StudiesDetails!A:A,1,FALSE)),FALSE,TRUE)</f>
        <v>0</v>
      </c>
    </row>
    <row r="471" spans="1:7" x14ac:dyDescent="0.3">
      <c r="A471">
        <v>67</v>
      </c>
      <c r="B471">
        <v>470</v>
      </c>
      <c r="C471" s="52" t="s">
        <v>261</v>
      </c>
      <c r="D471" s="52">
        <v>2005</v>
      </c>
      <c r="E471" s="78" t="s">
        <v>262</v>
      </c>
      <c r="F471" s="52" t="s">
        <v>34</v>
      </c>
      <c r="G471" t="b">
        <f>IF(ISERROR(VLOOKUP(StudiesGeneral!B471,StudiesDetails!A:A,1,FALSE)),FALSE,TRUE)</f>
        <v>0</v>
      </c>
    </row>
    <row r="472" spans="1:7" x14ac:dyDescent="0.3">
      <c r="A472">
        <v>67</v>
      </c>
      <c r="B472">
        <v>471</v>
      </c>
      <c r="C472" s="52" t="s">
        <v>261</v>
      </c>
      <c r="D472" s="52">
        <v>2005</v>
      </c>
      <c r="E472" s="78" t="s">
        <v>262</v>
      </c>
      <c r="F472" s="52" t="s">
        <v>18</v>
      </c>
      <c r="G472" t="b">
        <f>IF(ISERROR(VLOOKUP(StudiesGeneral!B472,StudiesDetails!A:A,1,FALSE)),FALSE,TRUE)</f>
        <v>1</v>
      </c>
    </row>
    <row r="473" spans="1:7" x14ac:dyDescent="0.3">
      <c r="A473">
        <v>67</v>
      </c>
      <c r="B473">
        <v>472</v>
      </c>
      <c r="C473" s="52" t="s">
        <v>261</v>
      </c>
      <c r="D473" s="52">
        <v>2005</v>
      </c>
      <c r="E473" s="78" t="s">
        <v>262</v>
      </c>
      <c r="F473" s="52" t="s">
        <v>19</v>
      </c>
      <c r="G473" t="b">
        <f>IF(ISERROR(VLOOKUP(StudiesGeneral!B473,StudiesDetails!A:A,1,FALSE)),FALSE,TRUE)</f>
        <v>1</v>
      </c>
    </row>
    <row r="474" spans="1:7" x14ac:dyDescent="0.3">
      <c r="A474">
        <v>68</v>
      </c>
      <c r="B474">
        <v>473</v>
      </c>
      <c r="C474" s="52" t="s">
        <v>263</v>
      </c>
      <c r="D474" s="52">
        <v>2007</v>
      </c>
      <c r="E474" s="78" t="s">
        <v>264</v>
      </c>
      <c r="F474" s="52" t="s">
        <v>19</v>
      </c>
      <c r="G474" t="b">
        <f>IF(ISERROR(VLOOKUP(StudiesGeneral!B474,StudiesDetails!A:A,1,FALSE)),FALSE,TRUE)</f>
        <v>1</v>
      </c>
    </row>
    <row r="475" spans="1:7" x14ac:dyDescent="0.3">
      <c r="A475">
        <v>69</v>
      </c>
      <c r="B475">
        <v>474</v>
      </c>
      <c r="C475" s="52" t="s">
        <v>265</v>
      </c>
      <c r="D475" s="52">
        <v>2007</v>
      </c>
      <c r="E475" s="78" t="s">
        <v>266</v>
      </c>
      <c r="F475" s="52" t="s">
        <v>18</v>
      </c>
      <c r="G475" t="b">
        <f>IF(ISERROR(VLOOKUP(StudiesGeneral!B475,StudiesDetails!A:A,1,FALSE)),FALSE,TRUE)</f>
        <v>1</v>
      </c>
    </row>
    <row r="476" spans="1:7" x14ac:dyDescent="0.3">
      <c r="A476">
        <v>69</v>
      </c>
      <c r="B476">
        <v>475</v>
      </c>
      <c r="C476" s="52" t="s">
        <v>265</v>
      </c>
      <c r="D476" s="52">
        <v>2007</v>
      </c>
      <c r="E476" s="78" t="s">
        <v>266</v>
      </c>
      <c r="F476" s="52" t="s">
        <v>19</v>
      </c>
      <c r="G476" t="b">
        <f>IF(ISERROR(VLOOKUP(StudiesGeneral!B476,StudiesDetails!A:A,1,FALSE)),FALSE,TRUE)</f>
        <v>1</v>
      </c>
    </row>
    <row r="477" spans="1:7" ht="15" customHeight="1" x14ac:dyDescent="0.3">
      <c r="A477">
        <v>70</v>
      </c>
      <c r="B477">
        <v>476</v>
      </c>
      <c r="C477" s="52" t="s">
        <v>267</v>
      </c>
      <c r="D477" s="52">
        <v>2022</v>
      </c>
      <c r="E477" s="78" t="s">
        <v>268</v>
      </c>
      <c r="F477" s="52" t="s">
        <v>10</v>
      </c>
      <c r="G477" t="b">
        <f>IF(ISERROR(VLOOKUP(StudiesGeneral!B477,StudiesDetails!A:A,1,FALSE)),FALSE,TRUE)</f>
        <v>0</v>
      </c>
    </row>
    <row r="478" spans="1:7" x14ac:dyDescent="0.3">
      <c r="A478">
        <v>70</v>
      </c>
      <c r="B478">
        <v>477</v>
      </c>
      <c r="C478" s="52" t="s">
        <v>267</v>
      </c>
      <c r="D478" s="52">
        <v>2022</v>
      </c>
      <c r="E478" s="78" t="s">
        <v>268</v>
      </c>
      <c r="F478" s="52" t="s">
        <v>12</v>
      </c>
      <c r="G478" t="b">
        <f>IF(ISERROR(VLOOKUP(StudiesGeneral!B478,StudiesDetails!A:A,1,FALSE)),FALSE,TRUE)</f>
        <v>0</v>
      </c>
    </row>
    <row r="479" spans="1:7" x14ac:dyDescent="0.3">
      <c r="A479">
        <v>70</v>
      </c>
      <c r="B479">
        <v>478</v>
      </c>
      <c r="C479" s="52" t="s">
        <v>267</v>
      </c>
      <c r="D479" s="52">
        <v>2022</v>
      </c>
      <c r="E479" s="78" t="s">
        <v>268</v>
      </c>
      <c r="F479" s="52" t="s">
        <v>13</v>
      </c>
      <c r="G479" t="b">
        <f>IF(ISERROR(VLOOKUP(StudiesGeneral!B479,StudiesDetails!A:A,1,FALSE)),FALSE,TRUE)</f>
        <v>0</v>
      </c>
    </row>
    <row r="480" spans="1:7" x14ac:dyDescent="0.3">
      <c r="A480">
        <v>70</v>
      </c>
      <c r="B480">
        <v>479</v>
      </c>
      <c r="C480" s="52" t="s">
        <v>267</v>
      </c>
      <c r="D480" s="52">
        <v>2022</v>
      </c>
      <c r="E480" s="78" t="s">
        <v>268</v>
      </c>
      <c r="F480" s="52" t="s">
        <v>14</v>
      </c>
      <c r="G480" t="b">
        <f>IF(ISERROR(VLOOKUP(StudiesGeneral!B480,StudiesDetails!A:A,1,FALSE)),FALSE,TRUE)</f>
        <v>0</v>
      </c>
    </row>
    <row r="481" spans="1:7" x14ac:dyDescent="0.3">
      <c r="A481">
        <v>70</v>
      </c>
      <c r="B481">
        <v>480</v>
      </c>
      <c r="C481" s="52" t="s">
        <v>267</v>
      </c>
      <c r="D481" s="52">
        <v>2022</v>
      </c>
      <c r="E481" s="78" t="s">
        <v>268</v>
      </c>
      <c r="F481" s="52" t="s">
        <v>33</v>
      </c>
      <c r="G481" t="b">
        <f>IF(ISERROR(VLOOKUP(StudiesGeneral!B481,StudiesDetails!A:A,1,FALSE)),FALSE,TRUE)</f>
        <v>0</v>
      </c>
    </row>
    <row r="482" spans="1:7" x14ac:dyDescent="0.3">
      <c r="A482">
        <v>70</v>
      </c>
      <c r="B482">
        <v>481</v>
      </c>
      <c r="C482" s="52" t="s">
        <v>267</v>
      </c>
      <c r="D482" s="52">
        <v>2022</v>
      </c>
      <c r="E482" s="78" t="s">
        <v>268</v>
      </c>
      <c r="F482" s="52" t="s">
        <v>16</v>
      </c>
      <c r="G482" t="b">
        <f>IF(ISERROR(VLOOKUP(StudiesGeneral!B482,StudiesDetails!A:A,1,FALSE)),FALSE,TRUE)</f>
        <v>0</v>
      </c>
    </row>
    <row r="483" spans="1:7" x14ac:dyDescent="0.3">
      <c r="A483">
        <v>70</v>
      </c>
      <c r="B483">
        <v>482</v>
      </c>
      <c r="C483" s="52" t="s">
        <v>267</v>
      </c>
      <c r="D483" s="52">
        <v>2022</v>
      </c>
      <c r="E483" s="78" t="s">
        <v>268</v>
      </c>
      <c r="F483" s="52" t="s">
        <v>34</v>
      </c>
      <c r="G483" t="b">
        <f>IF(ISERROR(VLOOKUP(StudiesGeneral!B483,StudiesDetails!A:A,1,FALSE)),FALSE,TRUE)</f>
        <v>0</v>
      </c>
    </row>
    <row r="484" spans="1:7" x14ac:dyDescent="0.3">
      <c r="A484">
        <v>70</v>
      </c>
      <c r="B484">
        <v>483</v>
      </c>
      <c r="C484" s="52" t="s">
        <v>267</v>
      </c>
      <c r="D484" s="52">
        <v>2022</v>
      </c>
      <c r="E484" s="78" t="s">
        <v>268</v>
      </c>
      <c r="F484" s="52" t="s">
        <v>18</v>
      </c>
      <c r="G484" t="b">
        <f>IF(ISERROR(VLOOKUP(StudiesGeneral!B484,StudiesDetails!A:A,1,FALSE)),FALSE,TRUE)</f>
        <v>1</v>
      </c>
    </row>
    <row r="485" spans="1:7" x14ac:dyDescent="0.3">
      <c r="A485">
        <v>70</v>
      </c>
      <c r="B485">
        <v>484</v>
      </c>
      <c r="C485" s="52" t="s">
        <v>267</v>
      </c>
      <c r="D485" s="52">
        <v>2022</v>
      </c>
      <c r="E485" s="78" t="s">
        <v>268</v>
      </c>
      <c r="F485" s="52" t="s">
        <v>19</v>
      </c>
      <c r="G485" t="b">
        <f>IF(ISERROR(VLOOKUP(StudiesGeneral!B485,StudiesDetails!A:A,1,FALSE)),FALSE,TRUE)</f>
        <v>1</v>
      </c>
    </row>
    <row r="486" spans="1:7" x14ac:dyDescent="0.3">
      <c r="A486">
        <v>70</v>
      </c>
      <c r="B486">
        <v>485</v>
      </c>
      <c r="C486" s="52" t="s">
        <v>267</v>
      </c>
      <c r="D486" s="52">
        <v>2022</v>
      </c>
      <c r="E486" s="78" t="s">
        <v>268</v>
      </c>
      <c r="F486" s="52" t="s">
        <v>23</v>
      </c>
      <c r="G486" t="b">
        <f>IF(ISERROR(VLOOKUP(StudiesGeneral!B486,StudiesDetails!A:A,1,FALSE)),FALSE,TRUE)</f>
        <v>0</v>
      </c>
    </row>
    <row r="487" spans="1:7" x14ac:dyDescent="0.3">
      <c r="A487">
        <v>70</v>
      </c>
      <c r="B487">
        <v>486</v>
      </c>
      <c r="C487" s="52" t="s">
        <v>267</v>
      </c>
      <c r="D487" s="52">
        <v>2022</v>
      </c>
      <c r="E487" s="78" t="s">
        <v>268</v>
      </c>
      <c r="F487" s="52" t="s">
        <v>24</v>
      </c>
      <c r="G487" t="b">
        <f>IF(ISERROR(VLOOKUP(StudiesGeneral!B487,StudiesDetails!A:A,1,FALSE)),FALSE,TRUE)</f>
        <v>0</v>
      </c>
    </row>
    <row r="488" spans="1:7" x14ac:dyDescent="0.3">
      <c r="A488">
        <v>70</v>
      </c>
      <c r="B488">
        <v>487</v>
      </c>
      <c r="C488" s="52" t="s">
        <v>267</v>
      </c>
      <c r="D488" s="52">
        <v>2022</v>
      </c>
      <c r="E488" s="78" t="s">
        <v>268</v>
      </c>
      <c r="F488" s="52" t="s">
        <v>29</v>
      </c>
      <c r="G488" t="b">
        <f>IF(ISERROR(VLOOKUP(StudiesGeneral!B488,StudiesDetails!A:A,1,FALSE)),FALSE,TRUE)</f>
        <v>0</v>
      </c>
    </row>
    <row r="489" spans="1:7" x14ac:dyDescent="0.3">
      <c r="A489">
        <v>70</v>
      </c>
      <c r="B489">
        <v>488</v>
      </c>
      <c r="C489" s="52" t="s">
        <v>267</v>
      </c>
      <c r="D489" s="52">
        <v>2022</v>
      </c>
      <c r="E489" s="78" t="s">
        <v>268</v>
      </c>
      <c r="F489" s="52" t="s">
        <v>30</v>
      </c>
      <c r="G489" t="b">
        <f>IF(ISERROR(VLOOKUP(StudiesGeneral!B489,StudiesDetails!A:A,1,FALSE)),FALSE,TRUE)</f>
        <v>0</v>
      </c>
    </row>
    <row r="490" spans="1:7" x14ac:dyDescent="0.3">
      <c r="A490">
        <v>71</v>
      </c>
      <c r="B490">
        <v>489</v>
      </c>
      <c r="C490" s="52" t="s">
        <v>269</v>
      </c>
      <c r="D490" s="52">
        <v>2007</v>
      </c>
      <c r="E490" s="78" t="s">
        <v>270</v>
      </c>
      <c r="F490" s="52" t="s">
        <v>12</v>
      </c>
      <c r="G490" t="b">
        <f>IF(ISERROR(VLOOKUP(StudiesGeneral!B490,StudiesDetails!A:A,1,FALSE)),FALSE,TRUE)</f>
        <v>0</v>
      </c>
    </row>
    <row r="491" spans="1:7" x14ac:dyDescent="0.3">
      <c r="A491">
        <v>71</v>
      </c>
      <c r="B491">
        <v>490</v>
      </c>
      <c r="C491" s="52" t="s">
        <v>269</v>
      </c>
      <c r="D491" s="52">
        <v>2007</v>
      </c>
      <c r="E491" s="78" t="s">
        <v>270</v>
      </c>
      <c r="F491" s="52" t="s">
        <v>18</v>
      </c>
      <c r="G491" t="b">
        <f>IF(ISERROR(VLOOKUP(StudiesGeneral!B491,StudiesDetails!A:A,1,FALSE)),FALSE,TRUE)</f>
        <v>1</v>
      </c>
    </row>
    <row r="492" spans="1:7" x14ac:dyDescent="0.3">
      <c r="A492">
        <v>72</v>
      </c>
      <c r="B492">
        <v>491</v>
      </c>
      <c r="C492" s="115" t="s">
        <v>271</v>
      </c>
      <c r="D492" s="52">
        <v>2002</v>
      </c>
      <c r="E492" s="78" t="s">
        <v>272</v>
      </c>
      <c r="F492" s="52" t="s">
        <v>92</v>
      </c>
      <c r="G492" t="b">
        <f>IF(ISERROR(VLOOKUP(StudiesGeneral!B492,StudiesDetails!A:A,1,FALSE)),FALSE,TRUE)</f>
        <v>0</v>
      </c>
    </row>
    <row r="493" spans="1:7" x14ac:dyDescent="0.3">
      <c r="A493">
        <v>73</v>
      </c>
      <c r="B493">
        <v>492</v>
      </c>
      <c r="C493" s="52" t="s">
        <v>187</v>
      </c>
      <c r="D493" s="52">
        <v>1997</v>
      </c>
      <c r="E493" s="78" t="s">
        <v>273</v>
      </c>
      <c r="F493" s="52" t="s">
        <v>10</v>
      </c>
      <c r="G493" t="b">
        <f>IF(ISERROR(VLOOKUP(StudiesGeneral!B493,StudiesDetails!A:A,1,FALSE)),FALSE,TRUE)</f>
        <v>0</v>
      </c>
    </row>
    <row r="494" spans="1:7" x14ac:dyDescent="0.3">
      <c r="A494">
        <v>73</v>
      </c>
      <c r="B494">
        <v>493</v>
      </c>
      <c r="C494" s="52" t="s">
        <v>187</v>
      </c>
      <c r="D494" s="52">
        <v>1997</v>
      </c>
      <c r="E494" s="78" t="s">
        <v>273</v>
      </c>
      <c r="F494" s="52" t="s">
        <v>11</v>
      </c>
      <c r="G494" t="b">
        <f>IF(ISERROR(VLOOKUP(StudiesGeneral!B494,StudiesDetails!A:A,1,FALSE)),FALSE,TRUE)</f>
        <v>0</v>
      </c>
    </row>
    <row r="495" spans="1:7" x14ac:dyDescent="0.3">
      <c r="A495">
        <v>73</v>
      </c>
      <c r="B495">
        <v>494</v>
      </c>
      <c r="C495" s="52" t="s">
        <v>187</v>
      </c>
      <c r="D495" s="52">
        <v>1997</v>
      </c>
      <c r="E495" s="78" t="s">
        <v>273</v>
      </c>
      <c r="F495" s="52" t="s">
        <v>12</v>
      </c>
      <c r="G495" t="b">
        <f>IF(ISERROR(VLOOKUP(StudiesGeneral!B495,StudiesDetails!A:A,1,FALSE)),FALSE,TRUE)</f>
        <v>0</v>
      </c>
    </row>
    <row r="496" spans="1:7" x14ac:dyDescent="0.3">
      <c r="A496">
        <v>73</v>
      </c>
      <c r="B496">
        <v>495</v>
      </c>
      <c r="C496" s="52" t="s">
        <v>187</v>
      </c>
      <c r="D496" s="52">
        <v>1997</v>
      </c>
      <c r="E496" s="78" t="s">
        <v>273</v>
      </c>
      <c r="F496" s="52" t="s">
        <v>13</v>
      </c>
      <c r="G496" t="b">
        <f>IF(ISERROR(VLOOKUP(StudiesGeneral!B496,StudiesDetails!A:A,1,FALSE)),FALSE,TRUE)</f>
        <v>0</v>
      </c>
    </row>
    <row r="497" spans="1:7" x14ac:dyDescent="0.3">
      <c r="A497">
        <v>73</v>
      </c>
      <c r="B497">
        <v>496</v>
      </c>
      <c r="C497" s="52" t="s">
        <v>187</v>
      </c>
      <c r="D497" s="52">
        <v>1997</v>
      </c>
      <c r="E497" s="78" t="s">
        <v>273</v>
      </c>
      <c r="F497" s="52" t="s">
        <v>14</v>
      </c>
      <c r="G497" t="b">
        <f>IF(ISERROR(VLOOKUP(StudiesGeneral!B497,StudiesDetails!A:A,1,FALSE)),FALSE,TRUE)</f>
        <v>0</v>
      </c>
    </row>
    <row r="498" spans="1:7" x14ac:dyDescent="0.3">
      <c r="A498">
        <v>73</v>
      </c>
      <c r="B498">
        <v>497</v>
      </c>
      <c r="C498" s="52" t="s">
        <v>187</v>
      </c>
      <c r="D498" s="52">
        <v>1997</v>
      </c>
      <c r="E498" s="78" t="s">
        <v>273</v>
      </c>
      <c r="F498" s="52" t="s">
        <v>16</v>
      </c>
      <c r="G498" t="b">
        <f>IF(ISERROR(VLOOKUP(StudiesGeneral!B498,StudiesDetails!A:A,1,FALSE)),FALSE,TRUE)</f>
        <v>0</v>
      </c>
    </row>
    <row r="499" spans="1:7" x14ac:dyDescent="0.3">
      <c r="A499">
        <v>73</v>
      </c>
      <c r="B499">
        <v>498</v>
      </c>
      <c r="C499" s="52" t="s">
        <v>187</v>
      </c>
      <c r="D499" s="52">
        <v>1997</v>
      </c>
      <c r="E499" s="78" t="s">
        <v>273</v>
      </c>
      <c r="F499" s="52" t="s">
        <v>34</v>
      </c>
      <c r="G499" t="b">
        <f>IF(ISERROR(VLOOKUP(StudiesGeneral!B499,StudiesDetails!A:A,1,FALSE)),FALSE,TRUE)</f>
        <v>0</v>
      </c>
    </row>
    <row r="500" spans="1:7" x14ac:dyDescent="0.3">
      <c r="A500">
        <v>73</v>
      </c>
      <c r="B500">
        <v>499</v>
      </c>
      <c r="C500" s="52" t="s">
        <v>187</v>
      </c>
      <c r="D500" s="52">
        <v>1997</v>
      </c>
      <c r="E500" s="78" t="s">
        <v>273</v>
      </c>
      <c r="F500" s="52" t="s">
        <v>50</v>
      </c>
      <c r="G500" t="b">
        <f>IF(ISERROR(VLOOKUP(StudiesGeneral!B500,StudiesDetails!A:A,1,FALSE)),FALSE,TRUE)</f>
        <v>1</v>
      </c>
    </row>
    <row r="501" spans="1:7" x14ac:dyDescent="0.3">
      <c r="A501">
        <v>74</v>
      </c>
      <c r="B501">
        <v>500</v>
      </c>
      <c r="C501" s="52" t="s">
        <v>261</v>
      </c>
      <c r="D501" s="52">
        <v>2005</v>
      </c>
      <c r="E501" s="78" t="s">
        <v>274</v>
      </c>
      <c r="F501" s="52" t="s">
        <v>13</v>
      </c>
      <c r="G501" t="b">
        <f>IF(ISERROR(VLOOKUP(StudiesGeneral!B501,StudiesDetails!A:A,1,FALSE)),FALSE,TRUE)</f>
        <v>0</v>
      </c>
    </row>
    <row r="502" spans="1:7" x14ac:dyDescent="0.3">
      <c r="A502">
        <v>74</v>
      </c>
      <c r="B502">
        <v>501</v>
      </c>
      <c r="C502" s="52" t="s">
        <v>261</v>
      </c>
      <c r="D502" s="52">
        <v>2005</v>
      </c>
      <c r="E502" s="78" t="s">
        <v>274</v>
      </c>
      <c r="F502" s="52" t="s">
        <v>34</v>
      </c>
      <c r="G502" t="b">
        <f>IF(ISERROR(VLOOKUP(StudiesGeneral!B502,StudiesDetails!A:A,1,FALSE)),FALSE,TRUE)</f>
        <v>0</v>
      </c>
    </row>
    <row r="503" spans="1:7" x14ac:dyDescent="0.3">
      <c r="A503">
        <v>74</v>
      </c>
      <c r="B503">
        <v>502</v>
      </c>
      <c r="C503" s="52" t="s">
        <v>261</v>
      </c>
      <c r="D503" s="52">
        <v>2005</v>
      </c>
      <c r="E503" s="78" t="s">
        <v>274</v>
      </c>
      <c r="F503" s="52" t="s">
        <v>18</v>
      </c>
      <c r="G503" t="b">
        <f>IF(ISERROR(VLOOKUP(StudiesGeneral!B503,StudiesDetails!A:A,1,FALSE)),FALSE,TRUE)</f>
        <v>1</v>
      </c>
    </row>
    <row r="504" spans="1:7" x14ac:dyDescent="0.3">
      <c r="A504">
        <v>74</v>
      </c>
      <c r="B504">
        <v>503</v>
      </c>
      <c r="C504" s="52" t="s">
        <v>261</v>
      </c>
      <c r="D504" s="52">
        <v>2005</v>
      </c>
      <c r="E504" s="78" t="s">
        <v>274</v>
      </c>
      <c r="F504" s="52" t="s">
        <v>19</v>
      </c>
      <c r="G504" t="b">
        <f>IF(ISERROR(VLOOKUP(StudiesGeneral!B504,StudiesDetails!A:A,1,FALSE)),FALSE,TRUE)</f>
        <v>1</v>
      </c>
    </row>
    <row r="505" spans="1:7" x14ac:dyDescent="0.3">
      <c r="A505">
        <v>75</v>
      </c>
      <c r="B505">
        <v>504</v>
      </c>
      <c r="C505" s="52" t="s">
        <v>275</v>
      </c>
      <c r="D505" s="52">
        <v>2008</v>
      </c>
      <c r="E505" s="78" t="s">
        <v>276</v>
      </c>
      <c r="F505" s="52" t="s">
        <v>18</v>
      </c>
      <c r="G505" t="b">
        <f>IF(ISERROR(VLOOKUP(StudiesGeneral!B505,StudiesDetails!A:A,1,FALSE)),FALSE,TRUE)</f>
        <v>1</v>
      </c>
    </row>
    <row r="506" spans="1:7" x14ac:dyDescent="0.3">
      <c r="A506">
        <v>75</v>
      </c>
      <c r="B506">
        <v>505</v>
      </c>
      <c r="C506" s="52" t="s">
        <v>275</v>
      </c>
      <c r="D506" s="52">
        <v>2008</v>
      </c>
      <c r="E506" s="78" t="s">
        <v>276</v>
      </c>
      <c r="F506" s="52" t="s">
        <v>19</v>
      </c>
      <c r="G506" t="b">
        <f>IF(ISERROR(VLOOKUP(StudiesGeneral!B506,StudiesDetails!A:A,1,FALSE)),FALSE,TRUE)</f>
        <v>1</v>
      </c>
    </row>
    <row r="507" spans="1:7" x14ac:dyDescent="0.3">
      <c r="A507">
        <v>76</v>
      </c>
      <c r="B507">
        <v>506</v>
      </c>
      <c r="C507" s="52" t="s">
        <v>86</v>
      </c>
      <c r="D507" s="52">
        <v>2005</v>
      </c>
      <c r="E507" s="78" t="s">
        <v>277</v>
      </c>
      <c r="F507" s="52" t="s">
        <v>18</v>
      </c>
      <c r="G507" t="b">
        <f>IF(ISERROR(VLOOKUP(StudiesGeneral!B507,StudiesDetails!A:A,1,FALSE)),FALSE,TRUE)</f>
        <v>1</v>
      </c>
    </row>
    <row r="508" spans="1:7" x14ac:dyDescent="0.3">
      <c r="A508">
        <v>76</v>
      </c>
      <c r="B508">
        <v>507</v>
      </c>
      <c r="C508" s="52" t="s">
        <v>86</v>
      </c>
      <c r="D508" s="52">
        <v>2005</v>
      </c>
      <c r="E508" s="78" t="s">
        <v>277</v>
      </c>
      <c r="F508" s="52" t="s">
        <v>19</v>
      </c>
      <c r="G508" t="b">
        <f>IF(ISERROR(VLOOKUP(StudiesGeneral!B508,StudiesDetails!A:A,1,FALSE)),FALSE,TRUE)</f>
        <v>1</v>
      </c>
    </row>
    <row r="509" spans="1:7" x14ac:dyDescent="0.3">
      <c r="A509">
        <v>77</v>
      </c>
      <c r="B509">
        <v>508</v>
      </c>
      <c r="C509" s="52" t="s">
        <v>278</v>
      </c>
      <c r="D509" s="52">
        <v>2003</v>
      </c>
      <c r="E509" s="78" t="s">
        <v>279</v>
      </c>
      <c r="F509" s="52" t="s">
        <v>13</v>
      </c>
      <c r="G509" t="b">
        <f>IF(ISERROR(VLOOKUP(StudiesGeneral!B509,StudiesDetails!A:A,1,FALSE)),FALSE,TRUE)</f>
        <v>0</v>
      </c>
    </row>
    <row r="510" spans="1:7" x14ac:dyDescent="0.3">
      <c r="A510">
        <v>78</v>
      </c>
      <c r="B510">
        <v>509</v>
      </c>
      <c r="C510" s="52" t="s">
        <v>280</v>
      </c>
      <c r="D510" s="52">
        <v>2003</v>
      </c>
      <c r="E510" s="78" t="s">
        <v>281</v>
      </c>
      <c r="F510" s="52" t="s">
        <v>193</v>
      </c>
      <c r="G510" t="b">
        <f>IF(ISERROR(VLOOKUP(StudiesGeneral!B510,StudiesDetails!A:A,1,FALSE)),FALSE,TRUE)</f>
        <v>0</v>
      </c>
    </row>
    <row r="511" spans="1:7" x14ac:dyDescent="0.3">
      <c r="A511">
        <v>78</v>
      </c>
      <c r="B511">
        <v>510</v>
      </c>
      <c r="C511" s="52" t="s">
        <v>280</v>
      </c>
      <c r="D511" s="52">
        <v>2003</v>
      </c>
      <c r="E511" s="78" t="s">
        <v>281</v>
      </c>
      <c r="F511" s="52" t="s">
        <v>134</v>
      </c>
      <c r="G511" t="b">
        <f>IF(ISERROR(VLOOKUP(StudiesGeneral!B511,StudiesDetails!A:A,1,FALSE)),FALSE,TRUE)</f>
        <v>0</v>
      </c>
    </row>
    <row r="512" spans="1:7" x14ac:dyDescent="0.3">
      <c r="A512">
        <v>78</v>
      </c>
      <c r="B512">
        <v>511</v>
      </c>
      <c r="C512" s="52" t="s">
        <v>280</v>
      </c>
      <c r="D512" s="52">
        <v>2003</v>
      </c>
      <c r="E512" s="78" t="s">
        <v>281</v>
      </c>
      <c r="F512" s="52" t="s">
        <v>85</v>
      </c>
      <c r="G512" t="b">
        <f>IF(ISERROR(VLOOKUP(StudiesGeneral!B512,StudiesDetails!A:A,1,FALSE)),FALSE,TRUE)</f>
        <v>0</v>
      </c>
    </row>
    <row r="513" spans="1:7" x14ac:dyDescent="0.3">
      <c r="A513">
        <v>78</v>
      </c>
      <c r="B513">
        <v>512</v>
      </c>
      <c r="C513" s="52" t="s">
        <v>280</v>
      </c>
      <c r="D513" s="52">
        <v>2003</v>
      </c>
      <c r="E513" s="78" t="s">
        <v>281</v>
      </c>
      <c r="F513" s="52" t="s">
        <v>16</v>
      </c>
      <c r="G513" t="b">
        <f>IF(ISERROR(VLOOKUP(StudiesGeneral!B513,StudiesDetails!A:A,1,FALSE)),FALSE,TRUE)</f>
        <v>0</v>
      </c>
    </row>
    <row r="514" spans="1:7" x14ac:dyDescent="0.3">
      <c r="A514">
        <v>78</v>
      </c>
      <c r="B514">
        <v>513</v>
      </c>
      <c r="C514" s="52" t="s">
        <v>280</v>
      </c>
      <c r="D514" s="52">
        <v>2003</v>
      </c>
      <c r="E514" s="78" t="s">
        <v>281</v>
      </c>
      <c r="F514" s="52" t="s">
        <v>34</v>
      </c>
      <c r="G514" t="b">
        <f>IF(ISERROR(VLOOKUP(StudiesGeneral!B514,StudiesDetails!A:A,1,FALSE)),FALSE,TRUE)</f>
        <v>0</v>
      </c>
    </row>
    <row r="515" spans="1:7" x14ac:dyDescent="0.3">
      <c r="A515">
        <v>78</v>
      </c>
      <c r="B515">
        <v>514</v>
      </c>
      <c r="C515" s="52" t="s">
        <v>280</v>
      </c>
      <c r="D515" s="52">
        <v>2003</v>
      </c>
      <c r="E515" s="78" t="s">
        <v>281</v>
      </c>
      <c r="F515" s="52" t="s">
        <v>50</v>
      </c>
      <c r="G515" t="b">
        <f>IF(ISERROR(VLOOKUP(StudiesGeneral!B515,StudiesDetails!A:A,1,FALSE)),FALSE,TRUE)</f>
        <v>1</v>
      </c>
    </row>
    <row r="516" spans="1:7" x14ac:dyDescent="0.3">
      <c r="A516">
        <v>79</v>
      </c>
      <c r="B516">
        <v>515</v>
      </c>
      <c r="C516" s="52" t="s">
        <v>282</v>
      </c>
      <c r="D516" s="52">
        <v>2001</v>
      </c>
      <c r="E516" s="78" t="s">
        <v>283</v>
      </c>
      <c r="F516" s="52" t="s">
        <v>18</v>
      </c>
      <c r="G516" t="b">
        <f>IF(ISERROR(VLOOKUP(StudiesGeneral!B516,StudiesDetails!A:A,1,FALSE)),FALSE,TRUE)</f>
        <v>1</v>
      </c>
    </row>
    <row r="517" spans="1:7" x14ac:dyDescent="0.3">
      <c r="A517">
        <v>80</v>
      </c>
      <c r="B517">
        <v>516</v>
      </c>
      <c r="C517" s="52" t="s">
        <v>284</v>
      </c>
      <c r="D517" s="52">
        <v>2005</v>
      </c>
      <c r="E517" s="78" t="s">
        <v>285</v>
      </c>
      <c r="F517" s="52" t="s">
        <v>13</v>
      </c>
      <c r="G517" t="b">
        <f>IF(ISERROR(VLOOKUP(StudiesGeneral!B517,StudiesDetails!A:A,1,FALSE)),FALSE,TRUE)</f>
        <v>0</v>
      </c>
    </row>
    <row r="518" spans="1:7" x14ac:dyDescent="0.3">
      <c r="A518">
        <v>80</v>
      </c>
      <c r="B518">
        <v>517</v>
      </c>
      <c r="C518" s="52" t="s">
        <v>284</v>
      </c>
      <c r="D518" s="52">
        <v>2005</v>
      </c>
      <c r="E518" s="78" t="s">
        <v>285</v>
      </c>
      <c r="F518" s="52" t="s">
        <v>18</v>
      </c>
      <c r="G518" t="b">
        <f>IF(ISERROR(VLOOKUP(StudiesGeneral!B518,StudiesDetails!A:A,1,FALSE)),FALSE,TRUE)</f>
        <v>1</v>
      </c>
    </row>
    <row r="519" spans="1:7" x14ac:dyDescent="0.3">
      <c r="A519">
        <v>81</v>
      </c>
      <c r="B519">
        <v>518</v>
      </c>
      <c r="C519" s="52" t="s">
        <v>286</v>
      </c>
      <c r="D519" s="52">
        <v>1996</v>
      </c>
      <c r="E519" s="78" t="s">
        <v>287</v>
      </c>
      <c r="F519" s="52" t="s">
        <v>10</v>
      </c>
      <c r="G519" t="b">
        <f>IF(ISERROR(VLOOKUP(StudiesGeneral!B519,StudiesDetails!A:A,1,FALSE)),FALSE,TRUE)</f>
        <v>0</v>
      </c>
    </row>
    <row r="520" spans="1:7" x14ac:dyDescent="0.3">
      <c r="A520">
        <v>82</v>
      </c>
      <c r="B520">
        <v>519</v>
      </c>
      <c r="C520" s="52" t="s">
        <v>288</v>
      </c>
      <c r="D520" s="52">
        <v>2009</v>
      </c>
      <c r="E520" s="78" t="s">
        <v>289</v>
      </c>
      <c r="F520" s="52" t="s">
        <v>10</v>
      </c>
      <c r="G520" t="b">
        <f>IF(ISERROR(VLOOKUP(StudiesGeneral!B520,StudiesDetails!A:A,1,FALSE)),FALSE,TRUE)</f>
        <v>0</v>
      </c>
    </row>
    <row r="521" spans="1:7" x14ac:dyDescent="0.3">
      <c r="A521">
        <v>83</v>
      </c>
      <c r="B521">
        <v>520</v>
      </c>
      <c r="C521" s="52" t="s">
        <v>290</v>
      </c>
      <c r="D521" s="52">
        <v>2004</v>
      </c>
      <c r="E521" s="78" t="s">
        <v>291</v>
      </c>
      <c r="F521" s="52" t="s">
        <v>18</v>
      </c>
      <c r="G521" t="b">
        <f>IF(ISERROR(VLOOKUP(StudiesGeneral!B521,StudiesDetails!A:A,1,FALSE)),FALSE,TRUE)</f>
        <v>1</v>
      </c>
    </row>
    <row r="522" spans="1:7" x14ac:dyDescent="0.3">
      <c r="A522">
        <v>83</v>
      </c>
      <c r="B522">
        <v>521</v>
      </c>
      <c r="C522" s="52" t="s">
        <v>290</v>
      </c>
      <c r="D522" s="52">
        <v>2004</v>
      </c>
      <c r="E522" s="78" t="s">
        <v>291</v>
      </c>
      <c r="F522" s="52" t="s">
        <v>19</v>
      </c>
      <c r="G522" t="b">
        <f>IF(ISERROR(VLOOKUP(StudiesGeneral!B522,StudiesDetails!A:A,1,FALSE)),FALSE,TRUE)</f>
        <v>1</v>
      </c>
    </row>
    <row r="523" spans="1:7" x14ac:dyDescent="0.3">
      <c r="A523">
        <v>84</v>
      </c>
      <c r="B523">
        <v>522</v>
      </c>
      <c r="C523" s="115" t="s">
        <v>292</v>
      </c>
      <c r="D523" s="52">
        <v>2016</v>
      </c>
      <c r="E523" s="78" t="s">
        <v>293</v>
      </c>
      <c r="F523" s="52" t="s">
        <v>18</v>
      </c>
      <c r="G523" t="b">
        <f>IF(ISERROR(VLOOKUP(StudiesGeneral!B523,StudiesDetails!A:A,1,FALSE)),FALSE,TRUE)</f>
        <v>1</v>
      </c>
    </row>
    <row r="524" spans="1:7" x14ac:dyDescent="0.3">
      <c r="A524">
        <v>85</v>
      </c>
      <c r="B524">
        <v>523</v>
      </c>
      <c r="C524" s="52" t="s">
        <v>294</v>
      </c>
      <c r="D524" s="52">
        <v>2020</v>
      </c>
      <c r="E524" s="78" t="s">
        <v>295</v>
      </c>
      <c r="F524" s="52" t="s">
        <v>10</v>
      </c>
      <c r="G524" t="b">
        <f>IF(ISERROR(VLOOKUP(StudiesGeneral!B524,StudiesDetails!A:A,1,FALSE)),FALSE,TRUE)</f>
        <v>0</v>
      </c>
    </row>
    <row r="525" spans="1:7" x14ac:dyDescent="0.3">
      <c r="A525">
        <v>85</v>
      </c>
      <c r="B525">
        <v>524</v>
      </c>
      <c r="C525" s="52" t="s">
        <v>294</v>
      </c>
      <c r="D525" s="52">
        <v>2020</v>
      </c>
      <c r="E525" s="78" t="s">
        <v>295</v>
      </c>
      <c r="F525" s="52" t="s">
        <v>11</v>
      </c>
      <c r="G525" t="b">
        <f>IF(ISERROR(VLOOKUP(StudiesGeneral!B525,StudiesDetails!A:A,1,FALSE)),FALSE,TRUE)</f>
        <v>0</v>
      </c>
    </row>
    <row r="526" spans="1:7" x14ac:dyDescent="0.3">
      <c r="A526">
        <v>85</v>
      </c>
      <c r="B526">
        <v>525</v>
      </c>
      <c r="C526" s="52" t="s">
        <v>294</v>
      </c>
      <c r="D526" s="52">
        <v>2020</v>
      </c>
      <c r="E526" s="78" t="s">
        <v>295</v>
      </c>
      <c r="F526" s="52" t="s">
        <v>12</v>
      </c>
      <c r="G526" t="b">
        <f>IF(ISERROR(VLOOKUP(StudiesGeneral!B526,StudiesDetails!A:A,1,FALSE)),FALSE,TRUE)</f>
        <v>0</v>
      </c>
    </row>
    <row r="527" spans="1:7" x14ac:dyDescent="0.3">
      <c r="A527">
        <v>85</v>
      </c>
      <c r="B527">
        <v>526</v>
      </c>
      <c r="C527" s="52" t="s">
        <v>294</v>
      </c>
      <c r="D527" s="52">
        <v>2020</v>
      </c>
      <c r="E527" s="78" t="s">
        <v>295</v>
      </c>
      <c r="F527" s="52" t="s">
        <v>13</v>
      </c>
      <c r="G527" t="b">
        <f>IF(ISERROR(VLOOKUP(StudiesGeneral!B527,StudiesDetails!A:A,1,FALSE)),FALSE,TRUE)</f>
        <v>0</v>
      </c>
    </row>
    <row r="528" spans="1:7" x14ac:dyDescent="0.3">
      <c r="A528">
        <v>85</v>
      </c>
      <c r="B528">
        <v>527</v>
      </c>
      <c r="C528" s="52" t="s">
        <v>294</v>
      </c>
      <c r="D528" s="52">
        <v>2020</v>
      </c>
      <c r="E528" s="78" t="s">
        <v>295</v>
      </c>
      <c r="F528" s="52" t="s">
        <v>14</v>
      </c>
      <c r="G528" t="b">
        <f>IF(ISERROR(VLOOKUP(StudiesGeneral!B528,StudiesDetails!A:A,1,FALSE)),FALSE,TRUE)</f>
        <v>0</v>
      </c>
    </row>
    <row r="529" spans="1:7" x14ac:dyDescent="0.3">
      <c r="A529">
        <v>85</v>
      </c>
      <c r="B529">
        <v>528</v>
      </c>
      <c r="C529" s="52" t="s">
        <v>294</v>
      </c>
      <c r="D529" s="52">
        <v>2020</v>
      </c>
      <c r="E529" s="78" t="s">
        <v>295</v>
      </c>
      <c r="F529" s="52" t="s">
        <v>33</v>
      </c>
      <c r="G529" t="b">
        <f>IF(ISERROR(VLOOKUP(StudiesGeneral!B529,StudiesDetails!A:A,1,FALSE)),FALSE,TRUE)</f>
        <v>0</v>
      </c>
    </row>
    <row r="530" spans="1:7" x14ac:dyDescent="0.3">
      <c r="A530">
        <v>85</v>
      </c>
      <c r="B530">
        <v>529</v>
      </c>
      <c r="C530" s="52" t="s">
        <v>294</v>
      </c>
      <c r="D530" s="52">
        <v>2020</v>
      </c>
      <c r="E530" s="78" t="s">
        <v>295</v>
      </c>
      <c r="F530" s="52" t="s">
        <v>34</v>
      </c>
      <c r="G530" t="b">
        <f>IF(ISERROR(VLOOKUP(StudiesGeneral!B530,StudiesDetails!A:A,1,FALSE)),FALSE,TRUE)</f>
        <v>0</v>
      </c>
    </row>
    <row r="531" spans="1:7" x14ac:dyDescent="0.3">
      <c r="A531">
        <v>85</v>
      </c>
      <c r="B531">
        <v>530</v>
      </c>
      <c r="C531" s="52" t="s">
        <v>294</v>
      </c>
      <c r="D531" s="52">
        <v>2020</v>
      </c>
      <c r="E531" s="78" t="s">
        <v>295</v>
      </c>
      <c r="F531" s="52" t="s">
        <v>16</v>
      </c>
      <c r="G531" t="b">
        <f>IF(ISERROR(VLOOKUP(StudiesGeneral!B531,StudiesDetails!A:A,1,FALSE)),FALSE,TRUE)</f>
        <v>0</v>
      </c>
    </row>
    <row r="532" spans="1:7" x14ac:dyDescent="0.3">
      <c r="A532">
        <v>85</v>
      </c>
      <c r="B532">
        <v>531</v>
      </c>
      <c r="C532" s="52" t="s">
        <v>294</v>
      </c>
      <c r="D532" s="52">
        <v>2020</v>
      </c>
      <c r="E532" s="78" t="s">
        <v>295</v>
      </c>
      <c r="F532" s="52" t="s">
        <v>18</v>
      </c>
      <c r="G532" t="b">
        <f>IF(ISERROR(VLOOKUP(StudiesGeneral!B532,StudiesDetails!A:A,1,FALSE)),FALSE,TRUE)</f>
        <v>1</v>
      </c>
    </row>
    <row r="533" spans="1:7" x14ac:dyDescent="0.3">
      <c r="A533">
        <v>85</v>
      </c>
      <c r="B533">
        <v>532</v>
      </c>
      <c r="C533" s="52" t="s">
        <v>294</v>
      </c>
      <c r="D533" s="52">
        <v>2020</v>
      </c>
      <c r="E533" s="78" t="s">
        <v>295</v>
      </c>
      <c r="F533" s="52" t="s">
        <v>19</v>
      </c>
      <c r="G533" t="b">
        <f>IF(ISERROR(VLOOKUP(StudiesGeneral!B533,StudiesDetails!A:A,1,FALSE)),FALSE,TRUE)</f>
        <v>1</v>
      </c>
    </row>
    <row r="534" spans="1:7" x14ac:dyDescent="0.3">
      <c r="A534">
        <v>85</v>
      </c>
      <c r="B534">
        <v>533</v>
      </c>
      <c r="C534" s="52" t="s">
        <v>294</v>
      </c>
      <c r="D534" s="52">
        <v>2020</v>
      </c>
      <c r="E534" s="78" t="s">
        <v>295</v>
      </c>
      <c r="F534" s="52" t="s">
        <v>24</v>
      </c>
      <c r="G534" t="b">
        <f>IF(ISERROR(VLOOKUP(StudiesGeneral!B534,StudiesDetails!A:A,1,FALSE)),FALSE,TRUE)</f>
        <v>0</v>
      </c>
    </row>
    <row r="535" spans="1:7" x14ac:dyDescent="0.3">
      <c r="A535">
        <v>85</v>
      </c>
      <c r="B535">
        <v>534</v>
      </c>
      <c r="C535" s="52" t="s">
        <v>294</v>
      </c>
      <c r="D535" s="52">
        <v>2020</v>
      </c>
      <c r="E535" s="78" t="s">
        <v>295</v>
      </c>
      <c r="F535" s="52" t="s">
        <v>25</v>
      </c>
      <c r="G535" t="b">
        <f>IF(ISERROR(VLOOKUP(StudiesGeneral!B535,StudiesDetails!A:A,1,FALSE)),FALSE,TRUE)</f>
        <v>0</v>
      </c>
    </row>
    <row r="536" spans="1:7" x14ac:dyDescent="0.3">
      <c r="A536">
        <v>85</v>
      </c>
      <c r="B536">
        <v>535</v>
      </c>
      <c r="C536" s="52" t="s">
        <v>294</v>
      </c>
      <c r="D536" s="52">
        <v>2020</v>
      </c>
      <c r="E536" s="78" t="s">
        <v>295</v>
      </c>
      <c r="F536" s="52" t="s">
        <v>26</v>
      </c>
      <c r="G536" t="b">
        <f>IF(ISERROR(VLOOKUP(StudiesGeneral!B536,StudiesDetails!A:A,1,FALSE)),FALSE,TRUE)</f>
        <v>0</v>
      </c>
    </row>
    <row r="537" spans="1:7" x14ac:dyDescent="0.3">
      <c r="A537">
        <v>85</v>
      </c>
      <c r="B537">
        <v>536</v>
      </c>
      <c r="C537" s="52" t="s">
        <v>294</v>
      </c>
      <c r="D537" s="52">
        <v>2020</v>
      </c>
      <c r="E537" s="78" t="s">
        <v>295</v>
      </c>
      <c r="F537" s="52" t="s">
        <v>27</v>
      </c>
      <c r="G537" t="b">
        <f>IF(ISERROR(VLOOKUP(StudiesGeneral!B537,StudiesDetails!A:A,1,FALSE)),FALSE,TRUE)</f>
        <v>0</v>
      </c>
    </row>
    <row r="538" spans="1:7" x14ac:dyDescent="0.3">
      <c r="A538">
        <v>85</v>
      </c>
      <c r="B538">
        <v>537</v>
      </c>
      <c r="C538" s="52" t="s">
        <v>294</v>
      </c>
      <c r="D538" s="52">
        <v>2020</v>
      </c>
      <c r="E538" s="78" t="s">
        <v>295</v>
      </c>
      <c r="F538" s="52" t="s">
        <v>28</v>
      </c>
      <c r="G538" t="b">
        <f>IF(ISERROR(VLOOKUP(StudiesGeneral!B538,StudiesDetails!A:A,1,FALSE)),FALSE,TRUE)</f>
        <v>0</v>
      </c>
    </row>
    <row r="539" spans="1:7" x14ac:dyDescent="0.3">
      <c r="A539">
        <v>85</v>
      </c>
      <c r="B539">
        <v>538</v>
      </c>
      <c r="C539" s="52" t="s">
        <v>294</v>
      </c>
      <c r="D539" s="52">
        <v>2020</v>
      </c>
      <c r="E539" s="78" t="s">
        <v>295</v>
      </c>
      <c r="F539" s="52" t="s">
        <v>29</v>
      </c>
      <c r="G539" t="b">
        <f>IF(ISERROR(VLOOKUP(StudiesGeneral!B539,StudiesDetails!A:A,1,FALSE)),FALSE,TRUE)</f>
        <v>0</v>
      </c>
    </row>
    <row r="540" spans="1:7" x14ac:dyDescent="0.3">
      <c r="A540">
        <v>85</v>
      </c>
      <c r="B540">
        <v>539</v>
      </c>
      <c r="C540" s="52" t="s">
        <v>294</v>
      </c>
      <c r="D540" s="52">
        <v>2020</v>
      </c>
      <c r="E540" s="78" t="s">
        <v>295</v>
      </c>
      <c r="F540" s="52" t="s">
        <v>166</v>
      </c>
      <c r="G540" t="b">
        <f>IF(ISERROR(VLOOKUP(StudiesGeneral!B540,StudiesDetails!A:A,1,FALSE)),FALSE,TRUE)</f>
        <v>0</v>
      </c>
    </row>
    <row r="541" spans="1:7" x14ac:dyDescent="0.3">
      <c r="A541">
        <v>85</v>
      </c>
      <c r="B541">
        <v>540</v>
      </c>
      <c r="C541" s="52" t="s">
        <v>294</v>
      </c>
      <c r="D541" s="52">
        <v>2020</v>
      </c>
      <c r="E541" s="78" t="s">
        <v>295</v>
      </c>
      <c r="F541" s="52" t="s">
        <v>30</v>
      </c>
      <c r="G541" t="b">
        <f>IF(ISERROR(VLOOKUP(StudiesGeneral!B541,StudiesDetails!A:A,1,FALSE)),FALSE,TRUE)</f>
        <v>0</v>
      </c>
    </row>
    <row r="542" spans="1:7" x14ac:dyDescent="0.3">
      <c r="A542">
        <v>85</v>
      </c>
      <c r="B542">
        <v>541</v>
      </c>
      <c r="C542" s="52" t="s">
        <v>294</v>
      </c>
      <c r="D542" s="52">
        <v>2020</v>
      </c>
      <c r="E542" s="78" t="s">
        <v>295</v>
      </c>
      <c r="F542" s="52" t="s">
        <v>296</v>
      </c>
      <c r="G542" t="b">
        <f>IF(ISERROR(VLOOKUP(StudiesGeneral!B542,StudiesDetails!A:A,1,FALSE)),FALSE,TRUE)</f>
        <v>0</v>
      </c>
    </row>
    <row r="543" spans="1:7" x14ac:dyDescent="0.3">
      <c r="A543">
        <v>86</v>
      </c>
      <c r="B543">
        <v>542</v>
      </c>
      <c r="C543" s="52" t="s">
        <v>99</v>
      </c>
      <c r="D543" s="52">
        <v>2019</v>
      </c>
      <c r="E543" s="78" t="s">
        <v>297</v>
      </c>
      <c r="F543" s="52" t="s">
        <v>92</v>
      </c>
      <c r="G543" t="b">
        <f>IF(ISERROR(VLOOKUP(StudiesGeneral!B543,StudiesDetails!A:A,1,FALSE)),FALSE,TRUE)</f>
        <v>0</v>
      </c>
    </row>
    <row r="544" spans="1:7" x14ac:dyDescent="0.3">
      <c r="A544">
        <v>86</v>
      </c>
      <c r="B544">
        <v>543</v>
      </c>
      <c r="C544" s="52" t="s">
        <v>99</v>
      </c>
      <c r="D544" s="52">
        <v>2019</v>
      </c>
      <c r="E544" s="78" t="s">
        <v>297</v>
      </c>
      <c r="F544" s="52" t="s">
        <v>10</v>
      </c>
      <c r="G544" t="b">
        <f>IF(ISERROR(VLOOKUP(StudiesGeneral!B544,StudiesDetails!A:A,1,FALSE)),FALSE,TRUE)</f>
        <v>0</v>
      </c>
    </row>
    <row r="545" spans="1:7" x14ac:dyDescent="0.3">
      <c r="A545">
        <v>86</v>
      </c>
      <c r="B545">
        <v>544</v>
      </c>
      <c r="C545" s="52" t="s">
        <v>99</v>
      </c>
      <c r="D545" s="52">
        <v>2019</v>
      </c>
      <c r="E545" s="78" t="s">
        <v>297</v>
      </c>
      <c r="F545" s="52" t="s">
        <v>134</v>
      </c>
      <c r="G545" t="b">
        <f>IF(ISERROR(VLOOKUP(StudiesGeneral!B545,StudiesDetails!A:A,1,FALSE)),FALSE,TRUE)</f>
        <v>0</v>
      </c>
    </row>
    <row r="546" spans="1:7" x14ac:dyDescent="0.3">
      <c r="A546">
        <v>86</v>
      </c>
      <c r="B546">
        <v>545</v>
      </c>
      <c r="C546" s="52" t="s">
        <v>99</v>
      </c>
      <c r="D546" s="52">
        <v>2019</v>
      </c>
      <c r="E546" s="78" t="s">
        <v>297</v>
      </c>
      <c r="F546" s="52" t="s">
        <v>12</v>
      </c>
      <c r="G546" t="b">
        <f>IF(ISERROR(VLOOKUP(StudiesGeneral!B546,StudiesDetails!A:A,1,FALSE)),FALSE,TRUE)</f>
        <v>0</v>
      </c>
    </row>
    <row r="547" spans="1:7" x14ac:dyDescent="0.3">
      <c r="A547">
        <v>86</v>
      </c>
      <c r="B547">
        <v>546</v>
      </c>
      <c r="C547" s="52" t="s">
        <v>99</v>
      </c>
      <c r="D547" s="52">
        <v>2019</v>
      </c>
      <c r="E547" s="78" t="s">
        <v>297</v>
      </c>
      <c r="F547" s="52" t="s">
        <v>13</v>
      </c>
      <c r="G547" t="b">
        <f>IF(ISERROR(VLOOKUP(StudiesGeneral!B547,StudiesDetails!A:A,1,FALSE)),FALSE,TRUE)</f>
        <v>0</v>
      </c>
    </row>
    <row r="548" spans="1:7" x14ac:dyDescent="0.3">
      <c r="A548">
        <v>86</v>
      </c>
      <c r="B548">
        <v>547</v>
      </c>
      <c r="C548" s="52" t="s">
        <v>99</v>
      </c>
      <c r="D548" s="52">
        <v>2019</v>
      </c>
      <c r="E548" s="78" t="s">
        <v>297</v>
      </c>
      <c r="F548" s="52" t="s">
        <v>14</v>
      </c>
      <c r="G548" t="b">
        <f>IF(ISERROR(VLOOKUP(StudiesGeneral!B548,StudiesDetails!A:A,1,FALSE)),FALSE,TRUE)</f>
        <v>0</v>
      </c>
    </row>
    <row r="549" spans="1:7" x14ac:dyDescent="0.3">
      <c r="A549">
        <v>86</v>
      </c>
      <c r="B549">
        <v>548</v>
      </c>
      <c r="C549" s="52" t="s">
        <v>99</v>
      </c>
      <c r="D549" s="52">
        <v>2019</v>
      </c>
      <c r="E549" s="78" t="s">
        <v>297</v>
      </c>
      <c r="F549" s="52" t="s">
        <v>33</v>
      </c>
      <c r="G549" t="b">
        <f>IF(ISERROR(VLOOKUP(StudiesGeneral!B549,StudiesDetails!A:A,1,FALSE)),FALSE,TRUE)</f>
        <v>0</v>
      </c>
    </row>
    <row r="550" spans="1:7" x14ac:dyDescent="0.3">
      <c r="A550">
        <v>86</v>
      </c>
      <c r="B550">
        <v>549</v>
      </c>
      <c r="C550" s="52" t="s">
        <v>99</v>
      </c>
      <c r="D550" s="52">
        <v>2019</v>
      </c>
      <c r="E550" s="78" t="s">
        <v>297</v>
      </c>
      <c r="F550" s="52" t="s">
        <v>16</v>
      </c>
      <c r="G550" t="b">
        <f>IF(ISERROR(VLOOKUP(StudiesGeneral!B550,StudiesDetails!A:A,1,FALSE)),FALSE,TRUE)</f>
        <v>0</v>
      </c>
    </row>
    <row r="551" spans="1:7" x14ac:dyDescent="0.3">
      <c r="A551">
        <v>86</v>
      </c>
      <c r="B551">
        <v>550</v>
      </c>
      <c r="C551" s="52" t="s">
        <v>99</v>
      </c>
      <c r="D551" s="52">
        <v>2019</v>
      </c>
      <c r="E551" s="78" t="s">
        <v>297</v>
      </c>
      <c r="F551" s="52" t="s">
        <v>34</v>
      </c>
      <c r="G551" t="b">
        <f>IF(ISERROR(VLOOKUP(StudiesGeneral!B551,StudiesDetails!A:A,1,FALSE)),FALSE,TRUE)</f>
        <v>0</v>
      </c>
    </row>
    <row r="552" spans="1:7" x14ac:dyDescent="0.3">
      <c r="A552">
        <v>86</v>
      </c>
      <c r="B552">
        <v>551</v>
      </c>
      <c r="C552" s="52" t="s">
        <v>99</v>
      </c>
      <c r="D552" s="52">
        <v>2019</v>
      </c>
      <c r="E552" s="78" t="s">
        <v>297</v>
      </c>
      <c r="F552" s="52" t="s">
        <v>17</v>
      </c>
      <c r="G552" t="b">
        <f>IF(ISERROR(VLOOKUP(StudiesGeneral!B552,StudiesDetails!A:A,1,FALSE)),FALSE,TRUE)</f>
        <v>0</v>
      </c>
    </row>
    <row r="553" spans="1:7" x14ac:dyDescent="0.3">
      <c r="A553">
        <v>86</v>
      </c>
      <c r="B553">
        <v>552</v>
      </c>
      <c r="C553" s="52" t="s">
        <v>99</v>
      </c>
      <c r="D553" s="52">
        <v>2019</v>
      </c>
      <c r="E553" s="78" t="s">
        <v>297</v>
      </c>
      <c r="F553" s="52" t="s">
        <v>18</v>
      </c>
      <c r="G553" t="b">
        <f>IF(ISERROR(VLOOKUP(StudiesGeneral!B553,StudiesDetails!A:A,1,FALSE)),FALSE,TRUE)</f>
        <v>1</v>
      </c>
    </row>
    <row r="554" spans="1:7" x14ac:dyDescent="0.3">
      <c r="A554">
        <v>86</v>
      </c>
      <c r="B554">
        <v>553</v>
      </c>
      <c r="C554" s="52" t="s">
        <v>99</v>
      </c>
      <c r="D554" s="52">
        <v>2019</v>
      </c>
      <c r="E554" s="78" t="s">
        <v>297</v>
      </c>
      <c r="F554" s="52" t="s">
        <v>19</v>
      </c>
      <c r="G554" t="b">
        <f>IF(ISERROR(VLOOKUP(StudiesGeneral!B554,StudiesDetails!A:A,1,FALSE)),FALSE,TRUE)</f>
        <v>1</v>
      </c>
    </row>
    <row r="555" spans="1:7" x14ac:dyDescent="0.3">
      <c r="A555">
        <v>86</v>
      </c>
      <c r="B555">
        <v>554</v>
      </c>
      <c r="C555" s="52" t="s">
        <v>99</v>
      </c>
      <c r="D555" s="52">
        <v>2019</v>
      </c>
      <c r="E555" s="78" t="s">
        <v>297</v>
      </c>
      <c r="F555" s="52" t="s">
        <v>20</v>
      </c>
      <c r="G555" t="b">
        <f>IF(ISERROR(VLOOKUP(StudiesGeneral!B555,StudiesDetails!A:A,1,FALSE)),FALSE,TRUE)</f>
        <v>0</v>
      </c>
    </row>
    <row r="556" spans="1:7" x14ac:dyDescent="0.3">
      <c r="A556">
        <v>86</v>
      </c>
      <c r="B556">
        <v>555</v>
      </c>
      <c r="C556" s="52" t="s">
        <v>99</v>
      </c>
      <c r="D556" s="52">
        <v>2019</v>
      </c>
      <c r="E556" s="78" t="s">
        <v>297</v>
      </c>
      <c r="F556" s="52" t="s">
        <v>22</v>
      </c>
      <c r="G556" t="b">
        <f>IF(ISERROR(VLOOKUP(StudiesGeneral!B556,StudiesDetails!A:A,1,FALSE)),FALSE,TRUE)</f>
        <v>0</v>
      </c>
    </row>
    <row r="557" spans="1:7" x14ac:dyDescent="0.3">
      <c r="A557">
        <v>87</v>
      </c>
      <c r="B557">
        <v>556</v>
      </c>
      <c r="C557" s="52" t="s">
        <v>298</v>
      </c>
      <c r="D557" s="52">
        <v>2009</v>
      </c>
      <c r="E557" s="78" t="s">
        <v>299</v>
      </c>
      <c r="F557" s="52" t="s">
        <v>16</v>
      </c>
      <c r="G557" t="b">
        <f>IF(ISERROR(VLOOKUP(StudiesGeneral!B557,StudiesDetails!A:A,1,FALSE)),FALSE,TRUE)</f>
        <v>0</v>
      </c>
    </row>
    <row r="558" spans="1:7" x14ac:dyDescent="0.3">
      <c r="A558">
        <v>88</v>
      </c>
      <c r="B558">
        <v>557</v>
      </c>
      <c r="C558" s="52" t="s">
        <v>300</v>
      </c>
      <c r="D558" s="52">
        <v>2012</v>
      </c>
      <c r="E558" s="78" t="s">
        <v>301</v>
      </c>
      <c r="F558" s="52" t="s">
        <v>10</v>
      </c>
      <c r="G558" t="b">
        <f>IF(ISERROR(VLOOKUP(StudiesGeneral!B558,StudiesDetails!A:A,1,FALSE)),FALSE,TRUE)</f>
        <v>0</v>
      </c>
    </row>
    <row r="559" spans="1:7" x14ac:dyDescent="0.3">
      <c r="A559">
        <v>88</v>
      </c>
      <c r="B559">
        <v>558</v>
      </c>
      <c r="C559" s="52" t="s">
        <v>300</v>
      </c>
      <c r="D559" s="52">
        <v>2012</v>
      </c>
      <c r="E559" s="78" t="s">
        <v>301</v>
      </c>
      <c r="F559" s="52" t="s">
        <v>11</v>
      </c>
      <c r="G559" t="b">
        <f>IF(ISERROR(VLOOKUP(StudiesGeneral!B559,StudiesDetails!A:A,1,FALSE)),FALSE,TRUE)</f>
        <v>0</v>
      </c>
    </row>
    <row r="560" spans="1:7" x14ac:dyDescent="0.3">
      <c r="A560">
        <v>88</v>
      </c>
      <c r="B560">
        <v>559</v>
      </c>
      <c r="C560" s="52" t="s">
        <v>300</v>
      </c>
      <c r="D560" s="52">
        <v>2012</v>
      </c>
      <c r="E560" s="78" t="s">
        <v>301</v>
      </c>
      <c r="F560" s="52" t="s">
        <v>12</v>
      </c>
      <c r="G560" t="b">
        <f>IF(ISERROR(VLOOKUP(StudiesGeneral!B560,StudiesDetails!A:A,1,FALSE)),FALSE,TRUE)</f>
        <v>0</v>
      </c>
    </row>
    <row r="561" spans="1:7" x14ac:dyDescent="0.3">
      <c r="A561">
        <v>88</v>
      </c>
      <c r="B561">
        <v>560</v>
      </c>
      <c r="C561" s="52" t="s">
        <v>300</v>
      </c>
      <c r="D561" s="52">
        <v>2012</v>
      </c>
      <c r="E561" s="78" t="s">
        <v>301</v>
      </c>
      <c r="F561" s="52" t="s">
        <v>13</v>
      </c>
      <c r="G561" t="b">
        <f>IF(ISERROR(VLOOKUP(StudiesGeneral!B561,StudiesDetails!A:A,1,FALSE)),FALSE,TRUE)</f>
        <v>0</v>
      </c>
    </row>
    <row r="562" spans="1:7" x14ac:dyDescent="0.3">
      <c r="A562">
        <v>88</v>
      </c>
      <c r="B562">
        <v>561</v>
      </c>
      <c r="C562" s="52" t="s">
        <v>300</v>
      </c>
      <c r="D562" s="52">
        <v>2012</v>
      </c>
      <c r="E562" s="78" t="s">
        <v>301</v>
      </c>
      <c r="F562" s="52" t="s">
        <v>14</v>
      </c>
      <c r="G562" t="b">
        <f>IF(ISERROR(VLOOKUP(StudiesGeneral!B562,StudiesDetails!A:A,1,FALSE)),FALSE,TRUE)</f>
        <v>0</v>
      </c>
    </row>
    <row r="563" spans="1:7" x14ac:dyDescent="0.3">
      <c r="A563">
        <v>88</v>
      </c>
      <c r="B563">
        <v>562</v>
      </c>
      <c r="C563" s="52" t="s">
        <v>300</v>
      </c>
      <c r="D563" s="52">
        <v>2012</v>
      </c>
      <c r="E563" s="78" t="s">
        <v>301</v>
      </c>
      <c r="F563" s="52" t="s">
        <v>33</v>
      </c>
      <c r="G563" t="b">
        <f>IF(ISERROR(VLOOKUP(StudiesGeneral!B563,StudiesDetails!A:A,1,FALSE)),FALSE,TRUE)</f>
        <v>0</v>
      </c>
    </row>
    <row r="564" spans="1:7" x14ac:dyDescent="0.3">
      <c r="A564">
        <v>88</v>
      </c>
      <c r="B564">
        <v>563</v>
      </c>
      <c r="C564" s="52" t="s">
        <v>300</v>
      </c>
      <c r="D564" s="52">
        <v>2012</v>
      </c>
      <c r="E564" s="78" t="s">
        <v>301</v>
      </c>
      <c r="F564" s="52" t="s">
        <v>16</v>
      </c>
      <c r="G564" t="b">
        <f>IF(ISERROR(VLOOKUP(StudiesGeneral!B564,StudiesDetails!A:A,1,FALSE)),FALSE,TRUE)</f>
        <v>0</v>
      </c>
    </row>
    <row r="565" spans="1:7" x14ac:dyDescent="0.3">
      <c r="A565">
        <v>88</v>
      </c>
      <c r="B565">
        <v>564</v>
      </c>
      <c r="C565" s="52" t="s">
        <v>300</v>
      </c>
      <c r="D565" s="52">
        <v>2012</v>
      </c>
      <c r="E565" s="78" t="s">
        <v>301</v>
      </c>
      <c r="F565" s="52" t="s">
        <v>18</v>
      </c>
      <c r="G565" t="b">
        <f>IF(ISERROR(VLOOKUP(StudiesGeneral!B565,StudiesDetails!A:A,1,FALSE)),FALSE,TRUE)</f>
        <v>1</v>
      </c>
    </row>
    <row r="566" spans="1:7" x14ac:dyDescent="0.3">
      <c r="A566">
        <v>88</v>
      </c>
      <c r="B566">
        <v>565</v>
      </c>
      <c r="C566" s="52" t="s">
        <v>300</v>
      </c>
      <c r="D566" s="52">
        <v>2012</v>
      </c>
      <c r="E566" s="78" t="s">
        <v>301</v>
      </c>
      <c r="F566" s="52" t="s">
        <v>21</v>
      </c>
      <c r="G566" t="b">
        <f>IF(ISERROR(VLOOKUP(StudiesGeneral!B566,StudiesDetails!A:A,1,FALSE)),FALSE,TRUE)</f>
        <v>1</v>
      </c>
    </row>
    <row r="567" spans="1:7" x14ac:dyDescent="0.3">
      <c r="A567">
        <v>88</v>
      </c>
      <c r="B567">
        <v>566</v>
      </c>
      <c r="C567" s="52" t="s">
        <v>300</v>
      </c>
      <c r="D567" s="52">
        <v>2012</v>
      </c>
      <c r="E567" s="78" t="s">
        <v>301</v>
      </c>
      <c r="F567" s="52" t="s">
        <v>19</v>
      </c>
      <c r="G567" t="b">
        <f>IF(ISERROR(VLOOKUP(StudiesGeneral!B567,StudiesDetails!A:A,1,FALSE)),FALSE,TRUE)</f>
        <v>1</v>
      </c>
    </row>
    <row r="568" spans="1:7" x14ac:dyDescent="0.3">
      <c r="A568">
        <v>88</v>
      </c>
      <c r="B568">
        <v>567</v>
      </c>
      <c r="C568" s="52" t="s">
        <v>300</v>
      </c>
      <c r="D568" s="52">
        <v>2012</v>
      </c>
      <c r="E568" s="78" t="s">
        <v>301</v>
      </c>
      <c r="F568" s="52" t="s">
        <v>20</v>
      </c>
      <c r="G568" t="b">
        <f>IF(ISERROR(VLOOKUP(StudiesGeneral!B568,StudiesDetails!A:A,1,FALSE)),FALSE,TRUE)</f>
        <v>1</v>
      </c>
    </row>
    <row r="569" spans="1:7" x14ac:dyDescent="0.3">
      <c r="A569">
        <v>88</v>
      </c>
      <c r="B569">
        <v>568</v>
      </c>
      <c r="C569" s="52" t="s">
        <v>300</v>
      </c>
      <c r="D569" s="52">
        <v>2012</v>
      </c>
      <c r="E569" s="78" t="s">
        <v>301</v>
      </c>
      <c r="F569" s="52" t="s">
        <v>53</v>
      </c>
      <c r="G569" t="b">
        <f>IF(ISERROR(VLOOKUP(StudiesGeneral!B569,StudiesDetails!A:A,1,FALSE)),FALSE,TRUE)</f>
        <v>0</v>
      </c>
    </row>
    <row r="570" spans="1:7" x14ac:dyDescent="0.3">
      <c r="A570">
        <v>88</v>
      </c>
      <c r="B570">
        <v>569</v>
      </c>
      <c r="C570" s="52" t="s">
        <v>300</v>
      </c>
      <c r="D570" s="52">
        <v>2012</v>
      </c>
      <c r="E570" s="78" t="s">
        <v>301</v>
      </c>
      <c r="F570" s="52" t="s">
        <v>302</v>
      </c>
      <c r="G570" t="b">
        <f>IF(ISERROR(VLOOKUP(StudiesGeneral!B570,StudiesDetails!A:A,1,FALSE)),FALSE,TRUE)</f>
        <v>0</v>
      </c>
    </row>
    <row r="571" spans="1:7" x14ac:dyDescent="0.3">
      <c r="A571">
        <v>88</v>
      </c>
      <c r="B571">
        <v>570</v>
      </c>
      <c r="C571" s="52" t="s">
        <v>300</v>
      </c>
      <c r="D571" s="52">
        <v>2012</v>
      </c>
      <c r="E571" s="78" t="s">
        <v>301</v>
      </c>
      <c r="F571" s="52" t="s">
        <v>23</v>
      </c>
      <c r="G571" t="b">
        <f>IF(ISERROR(VLOOKUP(StudiesGeneral!B571,StudiesDetails!A:A,1,FALSE)),FALSE,TRUE)</f>
        <v>0</v>
      </c>
    </row>
    <row r="572" spans="1:7" x14ac:dyDescent="0.3">
      <c r="A572">
        <v>88</v>
      </c>
      <c r="B572">
        <v>571</v>
      </c>
      <c r="C572" s="52" t="s">
        <v>300</v>
      </c>
      <c r="D572" s="52">
        <v>2012</v>
      </c>
      <c r="E572" s="78" t="s">
        <v>301</v>
      </c>
      <c r="F572" s="52" t="s">
        <v>303</v>
      </c>
      <c r="G572" t="b">
        <f>IF(ISERROR(VLOOKUP(StudiesGeneral!B572,StudiesDetails!A:A,1,FALSE)),FALSE,TRUE)</f>
        <v>0</v>
      </c>
    </row>
    <row r="573" spans="1:7" x14ac:dyDescent="0.3">
      <c r="A573">
        <v>88</v>
      </c>
      <c r="B573">
        <v>572</v>
      </c>
      <c r="C573" s="52" t="s">
        <v>300</v>
      </c>
      <c r="D573" s="52">
        <v>2012</v>
      </c>
      <c r="E573" s="78" t="s">
        <v>301</v>
      </c>
      <c r="F573" s="52" t="s">
        <v>304</v>
      </c>
      <c r="G573" t="b">
        <f>IF(ISERROR(VLOOKUP(StudiesGeneral!B573,StudiesDetails!A:A,1,FALSE)),FALSE,TRUE)</f>
        <v>0</v>
      </c>
    </row>
    <row r="574" spans="1:7" ht="15.6" x14ac:dyDescent="0.3">
      <c r="A574">
        <v>88</v>
      </c>
      <c r="B574">
        <v>573</v>
      </c>
      <c r="C574" s="52" t="s">
        <v>300</v>
      </c>
      <c r="D574" s="52">
        <v>2012</v>
      </c>
      <c r="E574" s="78" t="s">
        <v>301</v>
      </c>
      <c r="F574" s="133" t="s">
        <v>305</v>
      </c>
      <c r="G574" t="b">
        <f>IF(ISERROR(VLOOKUP(StudiesGeneral!B574,StudiesDetails!A:A,1,FALSE)),FALSE,TRUE)</f>
        <v>0</v>
      </c>
    </row>
    <row r="575" spans="1:7" x14ac:dyDescent="0.3">
      <c r="A575">
        <v>88</v>
      </c>
      <c r="B575">
        <v>574</v>
      </c>
      <c r="C575" s="52" t="s">
        <v>300</v>
      </c>
      <c r="D575" s="52">
        <v>2012</v>
      </c>
      <c r="E575" s="78" t="s">
        <v>301</v>
      </c>
      <c r="F575" s="133" t="s">
        <v>76</v>
      </c>
      <c r="G575" t="b">
        <f>IF(ISERROR(VLOOKUP(StudiesGeneral!B575,StudiesDetails!A:A,1,FALSE)),FALSE,TRUE)</f>
        <v>0</v>
      </c>
    </row>
    <row r="576" spans="1:7" x14ac:dyDescent="0.3">
      <c r="A576">
        <v>88</v>
      </c>
      <c r="B576">
        <v>575</v>
      </c>
      <c r="C576" s="52" t="s">
        <v>300</v>
      </c>
      <c r="D576" s="52">
        <v>2012</v>
      </c>
      <c r="E576" s="78" t="s">
        <v>301</v>
      </c>
      <c r="F576" s="52" t="s">
        <v>57</v>
      </c>
      <c r="G576" t="b">
        <f>IF(ISERROR(VLOOKUP(StudiesGeneral!B576,StudiesDetails!A:A,1,FALSE)),FALSE,TRUE)</f>
        <v>0</v>
      </c>
    </row>
    <row r="577" spans="1:7" x14ac:dyDescent="0.3">
      <c r="A577">
        <v>88</v>
      </c>
      <c r="B577">
        <v>576</v>
      </c>
      <c r="C577" s="52" t="s">
        <v>300</v>
      </c>
      <c r="D577" s="52">
        <v>2012</v>
      </c>
      <c r="E577" s="78" t="s">
        <v>301</v>
      </c>
      <c r="F577" s="52" t="s">
        <v>56</v>
      </c>
      <c r="G577" t="b">
        <f>IF(ISERROR(VLOOKUP(StudiesGeneral!B577,StudiesDetails!A:A,1,FALSE)),FALSE,TRUE)</f>
        <v>0</v>
      </c>
    </row>
    <row r="578" spans="1:7" x14ac:dyDescent="0.3">
      <c r="A578">
        <v>88</v>
      </c>
      <c r="B578">
        <v>577</v>
      </c>
      <c r="C578" s="52" t="s">
        <v>300</v>
      </c>
      <c r="D578" s="52">
        <v>2012</v>
      </c>
      <c r="E578" s="78" t="s">
        <v>301</v>
      </c>
      <c r="F578" s="52" t="s">
        <v>58</v>
      </c>
      <c r="G578" t="b">
        <f>IF(ISERROR(VLOOKUP(StudiesGeneral!B578,StudiesDetails!A:A,1,FALSE)),FALSE,TRUE)</f>
        <v>0</v>
      </c>
    </row>
    <row r="579" spans="1:7" x14ac:dyDescent="0.3">
      <c r="A579">
        <v>88</v>
      </c>
      <c r="B579">
        <v>578</v>
      </c>
      <c r="C579" s="52" t="s">
        <v>300</v>
      </c>
      <c r="D579" s="52">
        <v>2012</v>
      </c>
      <c r="E579" s="78" t="s">
        <v>301</v>
      </c>
      <c r="F579" s="52" t="s">
        <v>66</v>
      </c>
      <c r="G579" t="b">
        <f>IF(ISERROR(VLOOKUP(StudiesGeneral!B579,StudiesDetails!A:A,1,FALSE)),FALSE,TRUE)</f>
        <v>0</v>
      </c>
    </row>
    <row r="580" spans="1:7" x14ac:dyDescent="0.3">
      <c r="A580">
        <v>88</v>
      </c>
      <c r="B580">
        <v>579</v>
      </c>
      <c r="C580" s="52" t="s">
        <v>300</v>
      </c>
      <c r="D580" s="52">
        <v>2012</v>
      </c>
      <c r="E580" s="78" t="s">
        <v>301</v>
      </c>
      <c r="F580" s="52" t="s">
        <v>59</v>
      </c>
      <c r="G580" t="b">
        <f>IF(ISERROR(VLOOKUP(StudiesGeneral!B580,StudiesDetails!A:A,1,FALSE)),FALSE,TRUE)</f>
        <v>0</v>
      </c>
    </row>
    <row r="581" spans="1:7" x14ac:dyDescent="0.3">
      <c r="A581">
        <v>88</v>
      </c>
      <c r="B581">
        <v>580</v>
      </c>
      <c r="C581" s="52" t="s">
        <v>300</v>
      </c>
      <c r="D581" s="52">
        <v>2012</v>
      </c>
      <c r="E581" s="78" t="s">
        <v>301</v>
      </c>
      <c r="F581" s="52" t="s">
        <v>70</v>
      </c>
      <c r="G581" t="b">
        <f>IF(ISERROR(VLOOKUP(StudiesGeneral!B581,StudiesDetails!A:A,1,FALSE)),FALSE,TRUE)</f>
        <v>0</v>
      </c>
    </row>
    <row r="582" spans="1:7" x14ac:dyDescent="0.3">
      <c r="A582">
        <v>88</v>
      </c>
      <c r="B582">
        <v>581</v>
      </c>
      <c r="C582" s="52" t="s">
        <v>300</v>
      </c>
      <c r="D582" s="52">
        <v>2012</v>
      </c>
      <c r="E582" s="78" t="s">
        <v>301</v>
      </c>
      <c r="F582" s="52" t="s">
        <v>72</v>
      </c>
      <c r="G582" t="b">
        <f>IF(ISERROR(VLOOKUP(StudiesGeneral!B582,StudiesDetails!A:A,1,FALSE)),FALSE,TRUE)</f>
        <v>0</v>
      </c>
    </row>
    <row r="583" spans="1:7" x14ac:dyDescent="0.3">
      <c r="A583">
        <v>88</v>
      </c>
      <c r="B583">
        <v>582</v>
      </c>
      <c r="C583" s="52" t="s">
        <v>300</v>
      </c>
      <c r="D583" s="52">
        <v>2012</v>
      </c>
      <c r="E583" s="78" t="s">
        <v>301</v>
      </c>
      <c r="F583" s="52" t="s">
        <v>78</v>
      </c>
      <c r="G583" t="b">
        <f>IF(ISERROR(VLOOKUP(StudiesGeneral!B583,StudiesDetails!A:A,1,FALSE)),FALSE,TRUE)</f>
        <v>0</v>
      </c>
    </row>
    <row r="584" spans="1:7" x14ac:dyDescent="0.3">
      <c r="A584">
        <v>88</v>
      </c>
      <c r="B584">
        <v>583</v>
      </c>
      <c r="C584" s="52" t="s">
        <v>300</v>
      </c>
      <c r="D584" s="52">
        <v>2012</v>
      </c>
      <c r="E584" s="78" t="s">
        <v>301</v>
      </c>
      <c r="F584" s="52" t="s">
        <v>67</v>
      </c>
      <c r="G584" t="b">
        <f>IF(ISERROR(VLOOKUP(StudiesGeneral!B584,StudiesDetails!A:A,1,FALSE)),FALSE,TRUE)</f>
        <v>0</v>
      </c>
    </row>
    <row r="585" spans="1:7" x14ac:dyDescent="0.3">
      <c r="A585">
        <v>88</v>
      </c>
      <c r="B585">
        <v>584</v>
      </c>
      <c r="C585" s="52" t="s">
        <v>300</v>
      </c>
      <c r="D585" s="52">
        <v>2012</v>
      </c>
      <c r="E585" s="78" t="s">
        <v>301</v>
      </c>
      <c r="F585" s="52" t="s">
        <v>61</v>
      </c>
      <c r="G585" t="b">
        <f>IF(ISERROR(VLOOKUP(StudiesGeneral!B585,StudiesDetails!A:A,1,FALSE)),FALSE,TRUE)</f>
        <v>0</v>
      </c>
    </row>
    <row r="586" spans="1:7" x14ac:dyDescent="0.3">
      <c r="A586">
        <v>88</v>
      </c>
      <c r="B586">
        <v>585</v>
      </c>
      <c r="C586" s="52" t="s">
        <v>300</v>
      </c>
      <c r="D586" s="52">
        <v>2012</v>
      </c>
      <c r="E586" s="78" t="s">
        <v>301</v>
      </c>
      <c r="F586" s="52" t="s">
        <v>136</v>
      </c>
      <c r="G586" t="b">
        <f>IF(ISERROR(VLOOKUP(StudiesGeneral!B586,StudiesDetails!A:A,1,FALSE)),FALSE,TRUE)</f>
        <v>0</v>
      </c>
    </row>
    <row r="587" spans="1:7" x14ac:dyDescent="0.3">
      <c r="A587">
        <v>88</v>
      </c>
      <c r="B587">
        <v>586</v>
      </c>
      <c r="C587" s="52" t="s">
        <v>300</v>
      </c>
      <c r="D587" s="52">
        <v>2012</v>
      </c>
      <c r="E587" s="78" t="s">
        <v>301</v>
      </c>
      <c r="F587" s="52" t="s">
        <v>64</v>
      </c>
      <c r="G587" t="b">
        <f>IF(ISERROR(VLOOKUP(StudiesGeneral!B587,StudiesDetails!A:A,1,FALSE)),FALSE,TRUE)</f>
        <v>0</v>
      </c>
    </row>
    <row r="588" spans="1:7" x14ac:dyDescent="0.3">
      <c r="A588">
        <v>88</v>
      </c>
      <c r="B588">
        <v>587</v>
      </c>
      <c r="C588" s="52" t="s">
        <v>300</v>
      </c>
      <c r="D588" s="52">
        <v>2012</v>
      </c>
      <c r="E588" s="78" t="s">
        <v>301</v>
      </c>
      <c r="F588" s="52" t="s">
        <v>68</v>
      </c>
      <c r="G588" t="b">
        <f>IF(ISERROR(VLOOKUP(StudiesGeneral!B588,StudiesDetails!A:A,1,FALSE)),FALSE,TRUE)</f>
        <v>0</v>
      </c>
    </row>
    <row r="589" spans="1:7" x14ac:dyDescent="0.3">
      <c r="A589">
        <v>88</v>
      </c>
      <c r="B589">
        <v>588</v>
      </c>
      <c r="C589" s="52" t="s">
        <v>300</v>
      </c>
      <c r="D589" s="52">
        <v>2012</v>
      </c>
      <c r="E589" s="78" t="s">
        <v>301</v>
      </c>
      <c r="F589" s="16" t="s">
        <v>63</v>
      </c>
      <c r="G589" t="b">
        <f>IF(ISERROR(VLOOKUP(StudiesGeneral!B589,StudiesDetails!A:A,1,FALSE)),FALSE,TRUE)</f>
        <v>0</v>
      </c>
    </row>
    <row r="590" spans="1:7" x14ac:dyDescent="0.3">
      <c r="A590">
        <v>88</v>
      </c>
      <c r="B590">
        <v>589</v>
      </c>
      <c r="C590" s="52" t="s">
        <v>300</v>
      </c>
      <c r="D590" s="52">
        <v>2012</v>
      </c>
      <c r="E590" s="78" t="s">
        <v>301</v>
      </c>
      <c r="F590" s="52" t="s">
        <v>69</v>
      </c>
      <c r="G590" t="b">
        <f>IF(ISERROR(VLOOKUP(StudiesGeneral!B590,StudiesDetails!A:A,1,FALSE)),FALSE,TRUE)</f>
        <v>0</v>
      </c>
    </row>
    <row r="591" spans="1:7" x14ac:dyDescent="0.3">
      <c r="A591">
        <v>88</v>
      </c>
      <c r="B591">
        <v>590</v>
      </c>
      <c r="C591" s="52" t="s">
        <v>300</v>
      </c>
      <c r="D591" s="52">
        <v>2012</v>
      </c>
      <c r="E591" s="78" t="s">
        <v>301</v>
      </c>
      <c r="F591" s="52" t="s">
        <v>71</v>
      </c>
      <c r="G591" t="b">
        <f>IF(ISERROR(VLOOKUP(StudiesGeneral!B591,StudiesDetails!A:A,1,FALSE)),FALSE,TRUE)</f>
        <v>0</v>
      </c>
    </row>
    <row r="592" spans="1:7" x14ac:dyDescent="0.3">
      <c r="A592">
        <v>88</v>
      </c>
      <c r="B592">
        <v>591</v>
      </c>
      <c r="C592" s="52" t="s">
        <v>300</v>
      </c>
      <c r="D592" s="52">
        <v>2012</v>
      </c>
      <c r="E592" s="78" t="s">
        <v>301</v>
      </c>
      <c r="F592" s="52" t="s">
        <v>65</v>
      </c>
      <c r="G592" t="b">
        <f>IF(ISERROR(VLOOKUP(StudiesGeneral!B592,StudiesDetails!A:A,1,FALSE)),FALSE,TRUE)</f>
        <v>0</v>
      </c>
    </row>
    <row r="593" spans="1:7" x14ac:dyDescent="0.3">
      <c r="A593">
        <v>88</v>
      </c>
      <c r="B593">
        <v>592</v>
      </c>
      <c r="C593" s="52" t="s">
        <v>300</v>
      </c>
      <c r="D593" s="52">
        <v>2012</v>
      </c>
      <c r="E593" s="78" t="s">
        <v>301</v>
      </c>
      <c r="F593" s="52" t="s">
        <v>77</v>
      </c>
      <c r="G593" t="b">
        <f>IF(ISERROR(VLOOKUP(StudiesGeneral!B593,StudiesDetails!A:A,1,FALSE)),FALSE,TRUE)</f>
        <v>0</v>
      </c>
    </row>
    <row r="594" spans="1:7" x14ac:dyDescent="0.3">
      <c r="A594">
        <v>88</v>
      </c>
      <c r="B594">
        <v>593</v>
      </c>
      <c r="C594" s="52" t="s">
        <v>300</v>
      </c>
      <c r="D594" s="52">
        <v>2012</v>
      </c>
      <c r="E594" s="78" t="s">
        <v>301</v>
      </c>
      <c r="F594" s="52" t="s">
        <v>75</v>
      </c>
      <c r="G594" t="b">
        <f>IF(ISERROR(VLOOKUP(StudiesGeneral!B594,StudiesDetails!A:A,1,FALSE)),FALSE,TRUE)</f>
        <v>0</v>
      </c>
    </row>
    <row r="595" spans="1:7" x14ac:dyDescent="0.3">
      <c r="A595">
        <v>88</v>
      </c>
      <c r="B595">
        <v>594</v>
      </c>
      <c r="C595" s="52" t="s">
        <v>300</v>
      </c>
      <c r="D595" s="52">
        <v>2012</v>
      </c>
      <c r="E595" s="78" t="s">
        <v>301</v>
      </c>
      <c r="F595" s="52" t="s">
        <v>74</v>
      </c>
      <c r="G595" t="b">
        <f>IF(ISERROR(VLOOKUP(StudiesGeneral!B595,StudiesDetails!A:A,1,FALSE)),FALSE,TRUE)</f>
        <v>0</v>
      </c>
    </row>
    <row r="596" spans="1:7" x14ac:dyDescent="0.3">
      <c r="A596">
        <v>88</v>
      </c>
      <c r="B596">
        <v>595</v>
      </c>
      <c r="C596" s="52" t="s">
        <v>300</v>
      </c>
      <c r="D596" s="52">
        <v>2012</v>
      </c>
      <c r="E596" s="78" t="s">
        <v>301</v>
      </c>
      <c r="F596" s="52" t="s">
        <v>60</v>
      </c>
      <c r="G596" t="b">
        <f>IF(ISERROR(VLOOKUP(StudiesGeneral!B596,StudiesDetails!A:A,1,FALSE)),FALSE,TRUE)</f>
        <v>0</v>
      </c>
    </row>
    <row r="597" spans="1:7" x14ac:dyDescent="0.3">
      <c r="A597">
        <v>89</v>
      </c>
      <c r="B597">
        <v>596</v>
      </c>
      <c r="C597" s="52" t="s">
        <v>97</v>
      </c>
      <c r="D597" s="52">
        <v>2019</v>
      </c>
      <c r="E597" s="78" t="s">
        <v>306</v>
      </c>
      <c r="F597" s="52" t="s">
        <v>10</v>
      </c>
      <c r="G597" t="b">
        <f>IF(ISERROR(VLOOKUP(StudiesGeneral!B597,StudiesDetails!A:A,1,FALSE)),FALSE,TRUE)</f>
        <v>0</v>
      </c>
    </row>
    <row r="598" spans="1:7" x14ac:dyDescent="0.3">
      <c r="A598">
        <v>89</v>
      </c>
      <c r="B598">
        <v>597</v>
      </c>
      <c r="C598" s="52" t="s">
        <v>97</v>
      </c>
      <c r="D598" s="52">
        <v>2019</v>
      </c>
      <c r="E598" s="78" t="s">
        <v>306</v>
      </c>
      <c r="F598" s="52" t="s">
        <v>11</v>
      </c>
      <c r="G598" t="b">
        <f>IF(ISERROR(VLOOKUP(StudiesGeneral!B598,StudiesDetails!A:A,1,FALSE)),FALSE,TRUE)</f>
        <v>0</v>
      </c>
    </row>
    <row r="599" spans="1:7" x14ac:dyDescent="0.3">
      <c r="A599">
        <v>89</v>
      </c>
      <c r="B599">
        <v>598</v>
      </c>
      <c r="C599" s="52" t="s">
        <v>97</v>
      </c>
      <c r="D599" s="52">
        <v>2019</v>
      </c>
      <c r="E599" s="78" t="s">
        <v>306</v>
      </c>
      <c r="F599" s="52" t="s">
        <v>307</v>
      </c>
      <c r="G599" t="b">
        <f>IF(ISERROR(VLOOKUP(StudiesGeneral!B599,StudiesDetails!A:A,1,FALSE)),FALSE,TRUE)</f>
        <v>0</v>
      </c>
    </row>
    <row r="600" spans="1:7" x14ac:dyDescent="0.3">
      <c r="A600">
        <v>89</v>
      </c>
      <c r="B600">
        <v>599</v>
      </c>
      <c r="C600" s="52" t="s">
        <v>97</v>
      </c>
      <c r="D600" s="52">
        <v>2019</v>
      </c>
      <c r="E600" s="78" t="s">
        <v>306</v>
      </c>
      <c r="F600" s="52" t="s">
        <v>12</v>
      </c>
      <c r="G600" t="b">
        <f>IF(ISERROR(VLOOKUP(StudiesGeneral!B600,StudiesDetails!A:A,1,FALSE)),FALSE,TRUE)</f>
        <v>0</v>
      </c>
    </row>
    <row r="601" spans="1:7" x14ac:dyDescent="0.3">
      <c r="A601">
        <v>89</v>
      </c>
      <c r="B601">
        <v>600</v>
      </c>
      <c r="C601" s="52" t="s">
        <v>97</v>
      </c>
      <c r="D601" s="52">
        <v>2019</v>
      </c>
      <c r="E601" s="78" t="s">
        <v>306</v>
      </c>
      <c r="F601" s="52" t="s">
        <v>13</v>
      </c>
      <c r="G601" t="b">
        <f>IF(ISERROR(VLOOKUP(StudiesGeneral!B601,StudiesDetails!A:A,1,FALSE)),FALSE,TRUE)</f>
        <v>0</v>
      </c>
    </row>
    <row r="602" spans="1:7" x14ac:dyDescent="0.3">
      <c r="A602">
        <v>89</v>
      </c>
      <c r="B602">
        <v>601</v>
      </c>
      <c r="C602" s="52" t="s">
        <v>97</v>
      </c>
      <c r="D602" s="52">
        <v>2019</v>
      </c>
      <c r="E602" s="78" t="s">
        <v>306</v>
      </c>
      <c r="F602" s="52" t="s">
        <v>14</v>
      </c>
      <c r="G602" t="b">
        <f>IF(ISERROR(VLOOKUP(StudiesGeneral!B602,StudiesDetails!A:A,1,FALSE)),FALSE,TRUE)</f>
        <v>0</v>
      </c>
    </row>
    <row r="603" spans="1:7" x14ac:dyDescent="0.3">
      <c r="A603">
        <v>89</v>
      </c>
      <c r="B603">
        <v>602</v>
      </c>
      <c r="C603" s="52" t="s">
        <v>97</v>
      </c>
      <c r="D603" s="52">
        <v>2019</v>
      </c>
      <c r="E603" s="78" t="s">
        <v>306</v>
      </c>
      <c r="F603" s="52" t="s">
        <v>15</v>
      </c>
      <c r="G603" t="b">
        <f>IF(ISERROR(VLOOKUP(StudiesGeneral!B603,StudiesDetails!A:A,1,FALSE)),FALSE,TRUE)</f>
        <v>0</v>
      </c>
    </row>
    <row r="604" spans="1:7" x14ac:dyDescent="0.3">
      <c r="A604">
        <v>89</v>
      </c>
      <c r="B604">
        <v>603</v>
      </c>
      <c r="C604" s="52" t="s">
        <v>97</v>
      </c>
      <c r="D604" s="52">
        <v>2019</v>
      </c>
      <c r="E604" s="78" t="s">
        <v>306</v>
      </c>
      <c r="F604" s="52" t="s">
        <v>33</v>
      </c>
      <c r="G604" t="b">
        <f>IF(ISERROR(VLOOKUP(StudiesGeneral!B604,StudiesDetails!A:A,1,FALSE)),FALSE,TRUE)</f>
        <v>0</v>
      </c>
    </row>
    <row r="605" spans="1:7" x14ac:dyDescent="0.3">
      <c r="A605">
        <v>89</v>
      </c>
      <c r="B605">
        <v>604</v>
      </c>
      <c r="C605" s="52" t="s">
        <v>97</v>
      </c>
      <c r="D605" s="52">
        <v>2019</v>
      </c>
      <c r="E605" s="78" t="s">
        <v>306</v>
      </c>
      <c r="F605" s="52" t="s">
        <v>16</v>
      </c>
      <c r="G605" t="b">
        <f>IF(ISERROR(VLOOKUP(StudiesGeneral!B605,StudiesDetails!A:A,1,FALSE)),FALSE,TRUE)</f>
        <v>0</v>
      </c>
    </row>
    <row r="606" spans="1:7" x14ac:dyDescent="0.3">
      <c r="A606">
        <v>89</v>
      </c>
      <c r="B606">
        <v>605</v>
      </c>
      <c r="C606" s="52" t="s">
        <v>97</v>
      </c>
      <c r="D606" s="52">
        <v>2019</v>
      </c>
      <c r="E606" s="78" t="s">
        <v>306</v>
      </c>
      <c r="F606" s="52" t="s">
        <v>34</v>
      </c>
      <c r="G606" t="b">
        <f>IF(ISERROR(VLOOKUP(StudiesGeneral!B606,StudiesDetails!A:A,1,FALSE)),FALSE,TRUE)</f>
        <v>0</v>
      </c>
    </row>
    <row r="607" spans="1:7" x14ac:dyDescent="0.3">
      <c r="A607">
        <v>89</v>
      </c>
      <c r="B607">
        <v>606</v>
      </c>
      <c r="C607" s="52" t="s">
        <v>97</v>
      </c>
      <c r="D607" s="52">
        <v>2019</v>
      </c>
      <c r="E607" s="78" t="s">
        <v>306</v>
      </c>
      <c r="F607" s="52" t="s">
        <v>17</v>
      </c>
      <c r="G607" t="b">
        <f>IF(ISERROR(VLOOKUP(StudiesGeneral!B607,StudiesDetails!A:A,1,FALSE)),FALSE,TRUE)</f>
        <v>0</v>
      </c>
    </row>
    <row r="608" spans="1:7" x14ac:dyDescent="0.3">
      <c r="A608">
        <v>89</v>
      </c>
      <c r="B608">
        <v>607</v>
      </c>
      <c r="C608" s="52" t="s">
        <v>97</v>
      </c>
      <c r="D608" s="52">
        <v>2019</v>
      </c>
      <c r="E608" s="78" t="s">
        <v>306</v>
      </c>
      <c r="F608" s="52" t="s">
        <v>18</v>
      </c>
      <c r="G608" t="b">
        <f>IF(ISERROR(VLOOKUP(StudiesGeneral!B608,StudiesDetails!A:A,1,FALSE)),FALSE,TRUE)</f>
        <v>1</v>
      </c>
    </row>
    <row r="609" spans="1:7" x14ac:dyDescent="0.3">
      <c r="A609">
        <v>89</v>
      </c>
      <c r="B609">
        <v>608</v>
      </c>
      <c r="C609" s="52" t="s">
        <v>97</v>
      </c>
      <c r="D609" s="52">
        <v>2019</v>
      </c>
      <c r="E609" s="78" t="s">
        <v>306</v>
      </c>
      <c r="F609" s="52" t="s">
        <v>19</v>
      </c>
      <c r="G609" t="b">
        <f>IF(ISERROR(VLOOKUP(StudiesGeneral!B609,StudiesDetails!A:A,1,FALSE)),FALSE,TRUE)</f>
        <v>1</v>
      </c>
    </row>
    <row r="610" spans="1:7" x14ac:dyDescent="0.3">
      <c r="A610">
        <v>89</v>
      </c>
      <c r="B610">
        <v>609</v>
      </c>
      <c r="C610" s="52" t="s">
        <v>97</v>
      </c>
      <c r="D610" s="52">
        <v>2019</v>
      </c>
      <c r="E610" s="78" t="s">
        <v>306</v>
      </c>
      <c r="F610" s="52" t="s">
        <v>20</v>
      </c>
      <c r="G610" t="b">
        <f>IF(ISERROR(VLOOKUP(StudiesGeneral!B610,StudiesDetails!A:A,1,FALSE)),FALSE,TRUE)</f>
        <v>1</v>
      </c>
    </row>
    <row r="611" spans="1:7" x14ac:dyDescent="0.3">
      <c r="A611">
        <v>89</v>
      </c>
      <c r="B611">
        <v>610</v>
      </c>
      <c r="C611" s="52" t="s">
        <v>97</v>
      </c>
      <c r="D611" s="52">
        <v>2019</v>
      </c>
      <c r="E611" s="78" t="s">
        <v>306</v>
      </c>
      <c r="F611" s="52" t="s">
        <v>22</v>
      </c>
      <c r="G611" t="b">
        <f>IF(ISERROR(VLOOKUP(StudiesGeneral!B611,StudiesDetails!A:A,1,FALSE)),FALSE,TRUE)</f>
        <v>0</v>
      </c>
    </row>
    <row r="612" spans="1:7" x14ac:dyDescent="0.3">
      <c r="A612">
        <v>89</v>
      </c>
      <c r="B612">
        <v>611</v>
      </c>
      <c r="C612" s="52" t="s">
        <v>97</v>
      </c>
      <c r="D612" s="52">
        <v>2019</v>
      </c>
      <c r="E612" s="78" t="s">
        <v>306</v>
      </c>
      <c r="F612" s="52" t="s">
        <v>37</v>
      </c>
      <c r="G612" t="b">
        <f>IF(ISERROR(VLOOKUP(StudiesGeneral!B612,StudiesDetails!A:A,1,FALSE)),FALSE,TRUE)</f>
        <v>0</v>
      </c>
    </row>
    <row r="613" spans="1:7" x14ac:dyDescent="0.3">
      <c r="A613">
        <v>89</v>
      </c>
      <c r="B613">
        <v>612</v>
      </c>
      <c r="C613" s="52" t="s">
        <v>97</v>
      </c>
      <c r="D613" s="52">
        <v>2019</v>
      </c>
      <c r="E613" s="78" t="s">
        <v>306</v>
      </c>
      <c r="F613" s="52" t="s">
        <v>308</v>
      </c>
      <c r="G613" t="b">
        <f>IF(ISERROR(VLOOKUP(StudiesGeneral!B613,StudiesDetails!A:A,1,FALSE)),FALSE,TRUE)</f>
        <v>0</v>
      </c>
    </row>
    <row r="614" spans="1:7" x14ac:dyDescent="0.3">
      <c r="A614">
        <v>89</v>
      </c>
      <c r="B614">
        <v>613</v>
      </c>
      <c r="C614" s="52" t="s">
        <v>97</v>
      </c>
      <c r="D614" s="52">
        <v>2019</v>
      </c>
      <c r="E614" s="78" t="s">
        <v>306</v>
      </c>
      <c r="F614" s="52" t="s">
        <v>309</v>
      </c>
      <c r="G614" t="b">
        <f>IF(ISERROR(VLOOKUP(StudiesGeneral!B614,StudiesDetails!A:A,1,FALSE)),FALSE,TRUE)</f>
        <v>0</v>
      </c>
    </row>
    <row r="615" spans="1:7" x14ac:dyDescent="0.3">
      <c r="A615">
        <v>89</v>
      </c>
      <c r="B615">
        <v>614</v>
      </c>
      <c r="C615" s="52" t="s">
        <v>97</v>
      </c>
      <c r="D615" s="52">
        <v>2019</v>
      </c>
      <c r="E615" s="78" t="s">
        <v>306</v>
      </c>
      <c r="F615" s="52" t="s">
        <v>310</v>
      </c>
      <c r="G615" t="b">
        <f>IF(ISERROR(VLOOKUP(StudiesGeneral!B615,StudiesDetails!A:A,1,FALSE)),FALSE,TRUE)</f>
        <v>0</v>
      </c>
    </row>
    <row r="616" spans="1:7" x14ac:dyDescent="0.3">
      <c r="A616">
        <v>89</v>
      </c>
      <c r="B616">
        <v>615</v>
      </c>
      <c r="C616" s="52" t="s">
        <v>97</v>
      </c>
      <c r="D616" s="52">
        <v>2019</v>
      </c>
      <c r="E616" s="78" t="s">
        <v>306</v>
      </c>
      <c r="F616" s="52" t="s">
        <v>111</v>
      </c>
      <c r="G616" t="b">
        <f>IF(ISERROR(VLOOKUP(StudiesGeneral!B616,StudiesDetails!A:A,1,FALSE)),FALSE,TRUE)</f>
        <v>0</v>
      </c>
    </row>
    <row r="617" spans="1:7" x14ac:dyDescent="0.3">
      <c r="A617">
        <v>89</v>
      </c>
      <c r="B617">
        <v>616</v>
      </c>
      <c r="C617" s="52" t="s">
        <v>97</v>
      </c>
      <c r="D617" s="52">
        <v>2019</v>
      </c>
      <c r="E617" s="78" t="s">
        <v>306</v>
      </c>
      <c r="F617" s="52" t="s">
        <v>53</v>
      </c>
      <c r="G617" t="b">
        <f>IF(ISERROR(VLOOKUP(StudiesGeneral!B617,StudiesDetails!A:A,1,FALSE)),FALSE,TRUE)</f>
        <v>0</v>
      </c>
    </row>
    <row r="618" spans="1:7" x14ac:dyDescent="0.3">
      <c r="A618">
        <v>89</v>
      </c>
      <c r="B618">
        <v>617</v>
      </c>
      <c r="C618" s="52" t="s">
        <v>97</v>
      </c>
      <c r="D618" s="52">
        <v>2019</v>
      </c>
      <c r="E618" s="78" t="s">
        <v>306</v>
      </c>
      <c r="F618" s="52" t="s">
        <v>311</v>
      </c>
      <c r="G618" t="b">
        <f>IF(ISERROR(VLOOKUP(StudiesGeneral!B618,StudiesDetails!A:A,1,FALSE)),FALSE,TRUE)</f>
        <v>0</v>
      </c>
    </row>
    <row r="619" spans="1:7" x14ac:dyDescent="0.3">
      <c r="A619">
        <v>89</v>
      </c>
      <c r="B619">
        <v>618</v>
      </c>
      <c r="C619" s="52" t="s">
        <v>97</v>
      </c>
      <c r="D619" s="52">
        <v>2019</v>
      </c>
      <c r="E619" s="78" t="s">
        <v>306</v>
      </c>
      <c r="F619" s="52" t="s">
        <v>312</v>
      </c>
      <c r="G619" t="b">
        <f>IF(ISERROR(VLOOKUP(StudiesGeneral!B619,StudiesDetails!A:A,1,FALSE)),FALSE,TRUE)</f>
        <v>0</v>
      </c>
    </row>
    <row r="620" spans="1:7" x14ac:dyDescent="0.3">
      <c r="A620">
        <v>89</v>
      </c>
      <c r="B620">
        <v>619</v>
      </c>
      <c r="C620" s="52" t="s">
        <v>97</v>
      </c>
      <c r="D620" s="52">
        <v>2019</v>
      </c>
      <c r="E620" s="78" t="s">
        <v>306</v>
      </c>
      <c r="F620" s="52" t="s">
        <v>229</v>
      </c>
      <c r="G620" t="b">
        <f>IF(ISERROR(VLOOKUP(StudiesGeneral!B620,StudiesDetails!A:A,1,FALSE)),FALSE,TRUE)</f>
        <v>0</v>
      </c>
    </row>
    <row r="621" spans="1:7" x14ac:dyDescent="0.3">
      <c r="A621">
        <v>89</v>
      </c>
      <c r="B621">
        <v>620</v>
      </c>
      <c r="C621" s="52" t="s">
        <v>97</v>
      </c>
      <c r="D621" s="52">
        <v>2019</v>
      </c>
      <c r="E621" s="78" t="s">
        <v>306</v>
      </c>
      <c r="F621" s="52" t="s">
        <v>313</v>
      </c>
      <c r="G621" t="b">
        <f>IF(ISERROR(VLOOKUP(StudiesGeneral!B621,StudiesDetails!A:A,1,FALSE)),FALSE,TRUE)</f>
        <v>0</v>
      </c>
    </row>
    <row r="622" spans="1:7" x14ac:dyDescent="0.3">
      <c r="A622">
        <v>89</v>
      </c>
      <c r="B622">
        <v>621</v>
      </c>
      <c r="C622" s="52" t="s">
        <v>97</v>
      </c>
      <c r="D622" s="52">
        <v>2019</v>
      </c>
      <c r="E622" s="78" t="s">
        <v>306</v>
      </c>
      <c r="F622" s="52" t="s">
        <v>314</v>
      </c>
      <c r="G622" t="b">
        <f>IF(ISERROR(VLOOKUP(StudiesGeneral!B622,StudiesDetails!A:A,1,FALSE)),FALSE,TRUE)</f>
        <v>0</v>
      </c>
    </row>
    <row r="623" spans="1:7" x14ac:dyDescent="0.3">
      <c r="A623">
        <v>89</v>
      </c>
      <c r="B623">
        <v>622</v>
      </c>
      <c r="C623" s="52" t="s">
        <v>97</v>
      </c>
      <c r="D623" s="52">
        <v>2019</v>
      </c>
      <c r="E623" s="78" t="s">
        <v>306</v>
      </c>
      <c r="F623" s="52" t="s">
        <v>92</v>
      </c>
      <c r="G623" t="b">
        <f>IF(ISERROR(VLOOKUP(StudiesGeneral!B623,StudiesDetails!A:A,1,FALSE)),FALSE,TRUE)</f>
        <v>0</v>
      </c>
    </row>
    <row r="624" spans="1:7" x14ac:dyDescent="0.3">
      <c r="A624">
        <v>89</v>
      </c>
      <c r="B624">
        <v>623</v>
      </c>
      <c r="C624" s="52" t="s">
        <v>97</v>
      </c>
      <c r="D624" s="52">
        <v>2019</v>
      </c>
      <c r="E624" s="78" t="s">
        <v>306</v>
      </c>
      <c r="F624" s="52" t="s">
        <v>315</v>
      </c>
      <c r="G624" t="b">
        <f>IF(ISERROR(VLOOKUP(StudiesGeneral!B624,StudiesDetails!A:A,1,FALSE)),FALSE,TRUE)</f>
        <v>0</v>
      </c>
    </row>
    <row r="625" spans="1:7" x14ac:dyDescent="0.3">
      <c r="A625">
        <v>89</v>
      </c>
      <c r="B625">
        <v>624</v>
      </c>
      <c r="C625" s="52" t="s">
        <v>97</v>
      </c>
      <c r="D625" s="52">
        <v>2019</v>
      </c>
      <c r="E625" s="78" t="s">
        <v>306</v>
      </c>
      <c r="F625" s="52" t="s">
        <v>21</v>
      </c>
      <c r="G625" t="b">
        <f>IF(ISERROR(VLOOKUP(StudiesGeneral!B625,StudiesDetails!A:A,1,FALSE)),FALSE,TRUE)</f>
        <v>1</v>
      </c>
    </row>
    <row r="626" spans="1:7" x14ac:dyDescent="0.3">
      <c r="A626">
        <v>89</v>
      </c>
      <c r="B626">
        <v>625</v>
      </c>
      <c r="C626" s="52" t="s">
        <v>97</v>
      </c>
      <c r="D626" s="52">
        <v>2019</v>
      </c>
      <c r="E626" s="78" t="s">
        <v>306</v>
      </c>
      <c r="F626" s="52" t="s">
        <v>316</v>
      </c>
      <c r="G626" t="b">
        <f>IF(ISERROR(VLOOKUP(StudiesGeneral!B626,StudiesDetails!A:A,1,FALSE)),FALSE,TRUE)</f>
        <v>0</v>
      </c>
    </row>
    <row r="627" spans="1:7" x14ac:dyDescent="0.3">
      <c r="A627">
        <v>89</v>
      </c>
      <c r="B627">
        <v>626</v>
      </c>
      <c r="C627" s="52" t="s">
        <v>97</v>
      </c>
      <c r="D627" s="52">
        <v>2019</v>
      </c>
      <c r="E627" s="78" t="s">
        <v>306</v>
      </c>
      <c r="F627" s="52" t="s">
        <v>317</v>
      </c>
      <c r="G627" t="b">
        <f>IF(ISERROR(VLOOKUP(StudiesGeneral!B627,StudiesDetails!A:A,1,FALSE)),FALSE,TRUE)</f>
        <v>0</v>
      </c>
    </row>
    <row r="628" spans="1:7" x14ac:dyDescent="0.3">
      <c r="A628">
        <v>89</v>
      </c>
      <c r="B628">
        <v>627</v>
      </c>
      <c r="C628" s="52" t="s">
        <v>97</v>
      </c>
      <c r="D628" s="52">
        <v>2019</v>
      </c>
      <c r="E628" s="78" t="s">
        <v>306</v>
      </c>
      <c r="F628" s="52" t="s">
        <v>318</v>
      </c>
      <c r="G628" t="b">
        <f>IF(ISERROR(VLOOKUP(StudiesGeneral!B628,StudiesDetails!A:A,1,FALSE)),FALSE,TRUE)</f>
        <v>0</v>
      </c>
    </row>
    <row r="629" spans="1:7" x14ac:dyDescent="0.3">
      <c r="A629">
        <v>89</v>
      </c>
      <c r="B629">
        <v>628</v>
      </c>
      <c r="C629" s="52" t="s">
        <v>97</v>
      </c>
      <c r="D629" s="52">
        <v>2019</v>
      </c>
      <c r="E629" s="78" t="s">
        <v>306</v>
      </c>
      <c r="F629" s="52" t="s">
        <v>319</v>
      </c>
      <c r="G629" t="b">
        <f>IF(ISERROR(VLOOKUP(StudiesGeneral!B629,StudiesDetails!A:A,1,FALSE)),FALSE,TRUE)</f>
        <v>0</v>
      </c>
    </row>
    <row r="630" spans="1:7" x14ac:dyDescent="0.3">
      <c r="A630">
        <v>89</v>
      </c>
      <c r="B630">
        <v>629</v>
      </c>
      <c r="C630" s="52" t="s">
        <v>97</v>
      </c>
      <c r="D630" s="52">
        <v>2019</v>
      </c>
      <c r="E630" s="78" t="s">
        <v>306</v>
      </c>
      <c r="F630" s="52" t="s">
        <v>320</v>
      </c>
      <c r="G630" t="b">
        <f>IF(ISERROR(VLOOKUP(StudiesGeneral!B630,StudiesDetails!A:A,1,FALSE)),FALSE,TRUE)</f>
        <v>0</v>
      </c>
    </row>
    <row r="631" spans="1:7" x14ac:dyDescent="0.3">
      <c r="A631">
        <v>89</v>
      </c>
      <c r="B631">
        <v>630</v>
      </c>
      <c r="C631" s="52" t="s">
        <v>97</v>
      </c>
      <c r="D631" s="52">
        <v>2019</v>
      </c>
      <c r="E631" s="78" t="s">
        <v>306</v>
      </c>
      <c r="F631" s="52" t="s">
        <v>321</v>
      </c>
      <c r="G631" t="b">
        <f>IF(ISERROR(VLOOKUP(StudiesGeneral!B631,StudiesDetails!A:A,1,FALSE)),FALSE,TRUE)</f>
        <v>0</v>
      </c>
    </row>
    <row r="632" spans="1:7" x14ac:dyDescent="0.3">
      <c r="A632">
        <v>89</v>
      </c>
      <c r="B632">
        <v>631</v>
      </c>
      <c r="C632" s="52" t="s">
        <v>97</v>
      </c>
      <c r="D632" s="52">
        <v>2019</v>
      </c>
      <c r="E632" s="78" t="s">
        <v>306</v>
      </c>
      <c r="F632" s="52" t="s">
        <v>322</v>
      </c>
      <c r="G632" t="b">
        <f>IF(ISERROR(VLOOKUP(StudiesGeneral!B632,StudiesDetails!A:A,1,FALSE)),FALSE,TRUE)</f>
        <v>0</v>
      </c>
    </row>
    <row r="633" spans="1:7" x14ac:dyDescent="0.3">
      <c r="A633">
        <v>89</v>
      </c>
      <c r="B633">
        <v>632</v>
      </c>
      <c r="C633" s="52" t="s">
        <v>97</v>
      </c>
      <c r="D633" s="52">
        <v>2019</v>
      </c>
      <c r="E633" s="78" t="s">
        <v>306</v>
      </c>
      <c r="F633" s="52" t="s">
        <v>296</v>
      </c>
      <c r="G633" t="b">
        <f>IF(ISERROR(VLOOKUP(StudiesGeneral!B633,StudiesDetails!A:A,1,FALSE)),FALSE,TRUE)</f>
        <v>0</v>
      </c>
    </row>
    <row r="634" spans="1:7" x14ac:dyDescent="0.3">
      <c r="A634">
        <v>89</v>
      </c>
      <c r="B634">
        <v>633</v>
      </c>
      <c r="C634" s="52" t="s">
        <v>97</v>
      </c>
      <c r="D634" s="52">
        <v>2019</v>
      </c>
      <c r="E634" s="78" t="s">
        <v>306</v>
      </c>
      <c r="F634" s="52" t="s">
        <v>23</v>
      </c>
      <c r="G634" t="b">
        <f>IF(ISERROR(VLOOKUP(StudiesGeneral!B634,StudiesDetails!A:A,1,FALSE)),FALSE,TRUE)</f>
        <v>0</v>
      </c>
    </row>
    <row r="635" spans="1:7" x14ac:dyDescent="0.3">
      <c r="A635">
        <v>89</v>
      </c>
      <c r="B635">
        <v>634</v>
      </c>
      <c r="C635" s="52" t="s">
        <v>97</v>
      </c>
      <c r="D635" s="52">
        <v>2019</v>
      </c>
      <c r="E635" s="78" t="s">
        <v>306</v>
      </c>
      <c r="F635" s="52" t="s">
        <v>24</v>
      </c>
      <c r="G635" t="b">
        <f>IF(ISERROR(VLOOKUP(StudiesGeneral!B635,StudiesDetails!A:A,1,FALSE)),FALSE,TRUE)</f>
        <v>0</v>
      </c>
    </row>
    <row r="636" spans="1:7" x14ac:dyDescent="0.3">
      <c r="A636">
        <v>89</v>
      </c>
      <c r="B636">
        <v>635</v>
      </c>
      <c r="C636" s="52" t="s">
        <v>97</v>
      </c>
      <c r="D636" s="52">
        <v>2019</v>
      </c>
      <c r="E636" s="78" t="s">
        <v>306</v>
      </c>
      <c r="F636" s="52" t="s">
        <v>25</v>
      </c>
      <c r="G636" t="b">
        <f>IF(ISERROR(VLOOKUP(StudiesGeneral!B636,StudiesDetails!A:A,1,FALSE)),FALSE,TRUE)</f>
        <v>0</v>
      </c>
    </row>
    <row r="637" spans="1:7" x14ac:dyDescent="0.3">
      <c r="A637">
        <v>89</v>
      </c>
      <c r="B637">
        <v>636</v>
      </c>
      <c r="C637" s="52" t="s">
        <v>97</v>
      </c>
      <c r="D637" s="52">
        <v>2019</v>
      </c>
      <c r="E637" s="78" t="s">
        <v>306</v>
      </c>
      <c r="F637" s="52" t="s">
        <v>26</v>
      </c>
      <c r="G637" t="b">
        <f>IF(ISERROR(VLOOKUP(StudiesGeneral!B637,StudiesDetails!A:A,1,FALSE)),FALSE,TRUE)</f>
        <v>0</v>
      </c>
    </row>
    <row r="638" spans="1:7" x14ac:dyDescent="0.3">
      <c r="A638">
        <v>89</v>
      </c>
      <c r="B638">
        <v>637</v>
      </c>
      <c r="C638" s="52" t="s">
        <v>97</v>
      </c>
      <c r="D638" s="52">
        <v>2019</v>
      </c>
      <c r="E638" s="78" t="s">
        <v>306</v>
      </c>
      <c r="F638" s="52" t="s">
        <v>27</v>
      </c>
      <c r="G638" t="b">
        <f>IF(ISERROR(VLOOKUP(StudiesGeneral!B638,StudiesDetails!A:A,1,FALSE)),FALSE,TRUE)</f>
        <v>0</v>
      </c>
    </row>
    <row r="639" spans="1:7" x14ac:dyDescent="0.3">
      <c r="A639">
        <v>89</v>
      </c>
      <c r="B639">
        <v>638</v>
      </c>
      <c r="C639" s="52" t="s">
        <v>97</v>
      </c>
      <c r="D639" s="52">
        <v>2019</v>
      </c>
      <c r="E639" s="78" t="s">
        <v>306</v>
      </c>
      <c r="F639" s="52" t="s">
        <v>28</v>
      </c>
      <c r="G639" t="b">
        <f>IF(ISERROR(VLOOKUP(StudiesGeneral!B639,StudiesDetails!A:A,1,FALSE)),FALSE,TRUE)</f>
        <v>0</v>
      </c>
    </row>
    <row r="640" spans="1:7" x14ac:dyDescent="0.3">
      <c r="A640">
        <v>89</v>
      </c>
      <c r="B640">
        <v>639</v>
      </c>
      <c r="C640" s="52" t="s">
        <v>97</v>
      </c>
      <c r="D640" s="52">
        <v>2019</v>
      </c>
      <c r="E640" s="78" t="s">
        <v>306</v>
      </c>
      <c r="F640" s="52" t="s">
        <v>29</v>
      </c>
      <c r="G640" t="b">
        <f>IF(ISERROR(VLOOKUP(StudiesGeneral!B640,StudiesDetails!A:A,1,FALSE)),FALSE,TRUE)</f>
        <v>0</v>
      </c>
    </row>
    <row r="641" spans="1:7" x14ac:dyDescent="0.3">
      <c r="A641">
        <v>89</v>
      </c>
      <c r="B641">
        <v>640</v>
      </c>
      <c r="C641" s="52" t="s">
        <v>97</v>
      </c>
      <c r="D641" s="52">
        <v>2019</v>
      </c>
      <c r="E641" s="78" t="s">
        <v>306</v>
      </c>
      <c r="F641" s="52" t="s">
        <v>166</v>
      </c>
      <c r="G641" t="b">
        <f>IF(ISERROR(VLOOKUP(StudiesGeneral!B641,StudiesDetails!A:A,1,FALSE)),FALSE,TRUE)</f>
        <v>0</v>
      </c>
    </row>
    <row r="642" spans="1:7" x14ac:dyDescent="0.3">
      <c r="A642">
        <v>89</v>
      </c>
      <c r="B642">
        <v>641</v>
      </c>
      <c r="C642" s="52" t="s">
        <v>97</v>
      </c>
      <c r="D642" s="52">
        <v>2019</v>
      </c>
      <c r="E642" s="78" t="s">
        <v>306</v>
      </c>
      <c r="F642" s="52" t="s">
        <v>30</v>
      </c>
      <c r="G642" t="b">
        <f>IF(ISERROR(VLOOKUP(StudiesGeneral!B642,StudiesDetails!A:A,1,FALSE)),FALSE,TRUE)</f>
        <v>0</v>
      </c>
    </row>
    <row r="643" spans="1:7" x14ac:dyDescent="0.3">
      <c r="A643">
        <v>89</v>
      </c>
      <c r="B643">
        <v>642</v>
      </c>
      <c r="C643" s="52" t="s">
        <v>97</v>
      </c>
      <c r="D643" s="52">
        <v>2019</v>
      </c>
      <c r="E643" s="78" t="s">
        <v>306</v>
      </c>
      <c r="F643" s="52" t="s">
        <v>94</v>
      </c>
      <c r="G643" t="b">
        <f>IF(ISERROR(VLOOKUP(StudiesGeneral!B643,StudiesDetails!A:A,1,FALSE)),FALSE,TRUE)</f>
        <v>0</v>
      </c>
    </row>
    <row r="644" spans="1:7" x14ac:dyDescent="0.3">
      <c r="A644">
        <v>89</v>
      </c>
      <c r="B644">
        <v>643</v>
      </c>
      <c r="C644" s="52" t="s">
        <v>97</v>
      </c>
      <c r="D644" s="52">
        <v>2019</v>
      </c>
      <c r="E644" s="78" t="s">
        <v>306</v>
      </c>
      <c r="F644" s="52" t="s">
        <v>323</v>
      </c>
      <c r="G644" t="b">
        <f>IF(ISERROR(VLOOKUP(StudiesGeneral!B644,StudiesDetails!A:A,1,FALSE)),FALSE,TRUE)</f>
        <v>0</v>
      </c>
    </row>
    <row r="645" spans="1:7" x14ac:dyDescent="0.3">
      <c r="A645">
        <v>89</v>
      </c>
      <c r="B645">
        <v>644</v>
      </c>
      <c r="C645" s="52" t="s">
        <v>97</v>
      </c>
      <c r="D645" s="52">
        <v>2019</v>
      </c>
      <c r="E645" s="78" t="s">
        <v>306</v>
      </c>
      <c r="F645" s="52" t="s">
        <v>324</v>
      </c>
      <c r="G645" t="b">
        <f>IF(ISERROR(VLOOKUP(StudiesGeneral!B645,StudiesDetails!A:A,1,FALSE)),FALSE,TRUE)</f>
        <v>0</v>
      </c>
    </row>
    <row r="646" spans="1:7" x14ac:dyDescent="0.3">
      <c r="A646">
        <v>89</v>
      </c>
      <c r="B646">
        <v>645</v>
      </c>
      <c r="C646" s="52" t="s">
        <v>97</v>
      </c>
      <c r="D646" s="52">
        <v>2019</v>
      </c>
      <c r="E646" s="78" t="s">
        <v>306</v>
      </c>
      <c r="F646" s="52" t="s">
        <v>325</v>
      </c>
      <c r="G646" t="b">
        <f>IF(ISERROR(VLOOKUP(StudiesGeneral!B646,StudiesDetails!A:A,1,FALSE)),FALSE,TRUE)</f>
        <v>0</v>
      </c>
    </row>
    <row r="647" spans="1:7" x14ac:dyDescent="0.3">
      <c r="A647">
        <v>89</v>
      </c>
      <c r="B647">
        <v>646</v>
      </c>
      <c r="C647" s="52" t="s">
        <v>97</v>
      </c>
      <c r="D647" s="52">
        <v>2019</v>
      </c>
      <c r="E647" s="78" t="s">
        <v>306</v>
      </c>
      <c r="F647" s="52" t="s">
        <v>326</v>
      </c>
      <c r="G647" t="b">
        <f>IF(ISERROR(VLOOKUP(StudiesGeneral!B647,StudiesDetails!A:A,1,FALSE)),FALSE,TRUE)</f>
        <v>0</v>
      </c>
    </row>
    <row r="648" spans="1:7" x14ac:dyDescent="0.3">
      <c r="A648">
        <v>89</v>
      </c>
      <c r="B648">
        <v>647</v>
      </c>
      <c r="C648" s="52" t="s">
        <v>97</v>
      </c>
      <c r="D648" s="52">
        <v>2019</v>
      </c>
      <c r="E648" s="78" t="s">
        <v>306</v>
      </c>
      <c r="F648" s="52" t="s">
        <v>135</v>
      </c>
      <c r="G648" t="b">
        <f>IF(ISERROR(VLOOKUP(StudiesGeneral!B648,StudiesDetails!A:A,1,FALSE)),FALSE,TRUE)</f>
        <v>0</v>
      </c>
    </row>
    <row r="649" spans="1:7" x14ac:dyDescent="0.3">
      <c r="A649">
        <v>89</v>
      </c>
      <c r="B649">
        <v>648</v>
      </c>
      <c r="C649" s="52" t="s">
        <v>97</v>
      </c>
      <c r="D649" s="52">
        <v>2019</v>
      </c>
      <c r="E649" s="78" t="s">
        <v>306</v>
      </c>
      <c r="F649" s="52" t="s">
        <v>76</v>
      </c>
      <c r="G649" t="b">
        <f>IF(ISERROR(VLOOKUP(StudiesGeneral!B649,StudiesDetails!A:A,1,FALSE)),FALSE,TRUE)</f>
        <v>0</v>
      </c>
    </row>
    <row r="650" spans="1:7" x14ac:dyDescent="0.3">
      <c r="A650">
        <v>89</v>
      </c>
      <c r="B650">
        <v>649</v>
      </c>
      <c r="C650" s="52" t="s">
        <v>97</v>
      </c>
      <c r="D650" s="52">
        <v>2019</v>
      </c>
      <c r="E650" s="78" t="s">
        <v>306</v>
      </c>
      <c r="F650" s="52" t="s">
        <v>327</v>
      </c>
      <c r="G650" t="b">
        <f>IF(ISERROR(VLOOKUP(StudiesGeneral!B650,StudiesDetails!A:A,1,FALSE)),FALSE,TRUE)</f>
        <v>0</v>
      </c>
    </row>
    <row r="651" spans="1:7" x14ac:dyDescent="0.3">
      <c r="A651">
        <v>89</v>
      </c>
      <c r="B651">
        <v>650</v>
      </c>
      <c r="C651" s="52" t="s">
        <v>97</v>
      </c>
      <c r="D651" s="52">
        <v>2019</v>
      </c>
      <c r="E651" s="78" t="s">
        <v>306</v>
      </c>
      <c r="F651" s="52" t="s">
        <v>328</v>
      </c>
      <c r="G651" t="b">
        <f>IF(ISERROR(VLOOKUP(StudiesGeneral!B651,StudiesDetails!A:A,1,FALSE)),FALSE,TRUE)</f>
        <v>0</v>
      </c>
    </row>
    <row r="652" spans="1:7" x14ac:dyDescent="0.3">
      <c r="A652">
        <v>89</v>
      </c>
      <c r="B652">
        <v>651</v>
      </c>
      <c r="C652" s="52" t="s">
        <v>97</v>
      </c>
      <c r="D652" s="52">
        <v>2019</v>
      </c>
      <c r="E652" s="78" t="s">
        <v>306</v>
      </c>
      <c r="F652" s="52" t="s">
        <v>329</v>
      </c>
      <c r="G652" t="b">
        <f>IF(ISERROR(VLOOKUP(StudiesGeneral!B652,StudiesDetails!A:A,1,FALSE)),FALSE,TRUE)</f>
        <v>0</v>
      </c>
    </row>
    <row r="653" spans="1:7" x14ac:dyDescent="0.3">
      <c r="A653">
        <v>89</v>
      </c>
      <c r="B653">
        <v>652</v>
      </c>
      <c r="C653" s="52" t="s">
        <v>97</v>
      </c>
      <c r="D653" s="52">
        <v>2019</v>
      </c>
      <c r="E653" s="78" t="s">
        <v>306</v>
      </c>
      <c r="F653" s="52" t="s">
        <v>330</v>
      </c>
      <c r="G653" t="b">
        <f>IF(ISERROR(VLOOKUP(StudiesGeneral!B653,StudiesDetails!A:A,1,FALSE)),FALSE,TRUE)</f>
        <v>0</v>
      </c>
    </row>
    <row r="654" spans="1:7" x14ac:dyDescent="0.3">
      <c r="A654">
        <v>89</v>
      </c>
      <c r="B654">
        <v>653</v>
      </c>
      <c r="C654" s="52" t="s">
        <v>97</v>
      </c>
      <c r="D654" s="52">
        <v>2019</v>
      </c>
      <c r="E654" s="78" t="s">
        <v>306</v>
      </c>
      <c r="F654" s="52" t="s">
        <v>331</v>
      </c>
      <c r="G654" t="b">
        <f>IF(ISERROR(VLOOKUP(StudiesGeneral!B654,StudiesDetails!A:A,1,FALSE)),FALSE,TRUE)</f>
        <v>0</v>
      </c>
    </row>
    <row r="655" spans="1:7" x14ac:dyDescent="0.3">
      <c r="A655">
        <v>89</v>
      </c>
      <c r="B655">
        <v>654</v>
      </c>
      <c r="C655" s="52" t="s">
        <v>97</v>
      </c>
      <c r="D655" s="52">
        <v>2019</v>
      </c>
      <c r="E655" s="78" t="s">
        <v>306</v>
      </c>
      <c r="F655" s="52" t="s">
        <v>123</v>
      </c>
      <c r="G655" t="b">
        <f>IF(ISERROR(VLOOKUP(StudiesGeneral!B655,StudiesDetails!A:A,1,FALSE)),FALSE,TRUE)</f>
        <v>0</v>
      </c>
    </row>
    <row r="656" spans="1:7" x14ac:dyDescent="0.3">
      <c r="A656">
        <v>89</v>
      </c>
      <c r="B656">
        <v>655</v>
      </c>
      <c r="C656" s="52" t="s">
        <v>97</v>
      </c>
      <c r="D656" s="52">
        <v>2019</v>
      </c>
      <c r="E656" s="78" t="s">
        <v>306</v>
      </c>
      <c r="F656" s="52" t="s">
        <v>332</v>
      </c>
      <c r="G656" t="b">
        <f>IF(ISERROR(VLOOKUP(StudiesGeneral!B656,StudiesDetails!A:A,1,FALSE)),FALSE,TRUE)</f>
        <v>0</v>
      </c>
    </row>
    <row r="657" spans="1:7" x14ac:dyDescent="0.3">
      <c r="A657">
        <v>89</v>
      </c>
      <c r="B657">
        <v>656</v>
      </c>
      <c r="C657" s="52" t="s">
        <v>97</v>
      </c>
      <c r="D657" s="52">
        <v>2019</v>
      </c>
      <c r="E657" s="78" t="s">
        <v>306</v>
      </c>
      <c r="F657" s="52" t="s">
        <v>73</v>
      </c>
      <c r="G657" t="b">
        <f>IF(ISERROR(VLOOKUP(StudiesGeneral!B657,StudiesDetails!A:A,1,FALSE)),FALSE,TRUE)</f>
        <v>0</v>
      </c>
    </row>
    <row r="658" spans="1:7" x14ac:dyDescent="0.3">
      <c r="A658">
        <v>89</v>
      </c>
      <c r="B658">
        <v>657</v>
      </c>
      <c r="C658" s="52" t="s">
        <v>97</v>
      </c>
      <c r="D658" s="52">
        <v>2019</v>
      </c>
      <c r="E658" s="78" t="s">
        <v>306</v>
      </c>
      <c r="F658" s="52" t="s">
        <v>333</v>
      </c>
      <c r="G658" t="b">
        <f>IF(ISERROR(VLOOKUP(StudiesGeneral!B658,StudiesDetails!A:A,1,FALSE)),FALSE,TRUE)</f>
        <v>0</v>
      </c>
    </row>
    <row r="659" spans="1:7" x14ac:dyDescent="0.3">
      <c r="A659">
        <v>89</v>
      </c>
      <c r="B659">
        <v>658</v>
      </c>
      <c r="C659" s="52" t="s">
        <v>97</v>
      </c>
      <c r="D659" s="52">
        <v>2019</v>
      </c>
      <c r="E659" s="78" t="s">
        <v>306</v>
      </c>
      <c r="F659" s="52" t="s">
        <v>334</v>
      </c>
      <c r="G659" t="b">
        <f>IF(ISERROR(VLOOKUP(StudiesGeneral!B659,StudiesDetails!A:A,1,FALSE)),FALSE,TRUE)</f>
        <v>0</v>
      </c>
    </row>
    <row r="660" spans="1:7" x14ac:dyDescent="0.3">
      <c r="A660">
        <v>89</v>
      </c>
      <c r="B660">
        <v>659</v>
      </c>
      <c r="C660" s="52" t="s">
        <v>97</v>
      </c>
      <c r="D660" s="52">
        <v>2019</v>
      </c>
      <c r="E660" s="78" t="s">
        <v>306</v>
      </c>
      <c r="F660" s="52" t="s">
        <v>335</v>
      </c>
      <c r="G660" t="b">
        <f>IF(ISERROR(VLOOKUP(StudiesGeneral!B660,StudiesDetails!A:A,1,FALSE)),FALSE,TRUE)</f>
        <v>0</v>
      </c>
    </row>
    <row r="661" spans="1:7" x14ac:dyDescent="0.3">
      <c r="A661">
        <v>89</v>
      </c>
      <c r="B661">
        <v>660</v>
      </c>
      <c r="C661" s="52" t="s">
        <v>97</v>
      </c>
      <c r="D661" s="52">
        <v>2019</v>
      </c>
      <c r="E661" s="78" t="s">
        <v>306</v>
      </c>
      <c r="F661" s="52" t="s">
        <v>336</v>
      </c>
      <c r="G661" t="b">
        <f>IF(ISERROR(VLOOKUP(StudiesGeneral!B661,StudiesDetails!A:A,1,FALSE)),FALSE,TRUE)</f>
        <v>0</v>
      </c>
    </row>
    <row r="662" spans="1:7" x14ac:dyDescent="0.3">
      <c r="A662">
        <v>89</v>
      </c>
      <c r="B662">
        <v>661</v>
      </c>
      <c r="C662" s="52" t="s">
        <v>97</v>
      </c>
      <c r="D662" s="52">
        <v>2019</v>
      </c>
      <c r="E662" s="78" t="s">
        <v>306</v>
      </c>
      <c r="F662" s="52" t="s">
        <v>337</v>
      </c>
      <c r="G662" t="b">
        <f>IF(ISERROR(VLOOKUP(StudiesGeneral!B662,StudiesDetails!A:A,1,FALSE)),FALSE,TRUE)</f>
        <v>0</v>
      </c>
    </row>
    <row r="663" spans="1:7" x14ac:dyDescent="0.3">
      <c r="A663">
        <v>89</v>
      </c>
      <c r="B663">
        <v>662</v>
      </c>
      <c r="C663" s="52" t="s">
        <v>97</v>
      </c>
      <c r="D663" s="52">
        <v>2019</v>
      </c>
      <c r="E663" s="78" t="s">
        <v>306</v>
      </c>
      <c r="F663" s="52" t="s">
        <v>338</v>
      </c>
      <c r="G663" t="b">
        <f>IF(ISERROR(VLOOKUP(StudiesGeneral!B663,StudiesDetails!A:A,1,FALSE)),FALSE,TRUE)</f>
        <v>0</v>
      </c>
    </row>
    <row r="664" spans="1:7" x14ac:dyDescent="0.3">
      <c r="A664">
        <v>89</v>
      </c>
      <c r="B664">
        <v>663</v>
      </c>
      <c r="C664" s="52" t="s">
        <v>97</v>
      </c>
      <c r="D664" s="52">
        <v>2019</v>
      </c>
      <c r="E664" s="78" t="s">
        <v>306</v>
      </c>
      <c r="F664" s="52" t="s">
        <v>339</v>
      </c>
      <c r="G664" t="b">
        <f>IF(ISERROR(VLOOKUP(StudiesGeneral!B664,StudiesDetails!A:A,1,FALSE)),FALSE,TRUE)</f>
        <v>0</v>
      </c>
    </row>
    <row r="665" spans="1:7" x14ac:dyDescent="0.3">
      <c r="A665">
        <v>89</v>
      </c>
      <c r="B665">
        <v>664</v>
      </c>
      <c r="C665" s="52" t="s">
        <v>97</v>
      </c>
      <c r="D665" s="52">
        <v>2019</v>
      </c>
      <c r="E665" s="78" t="s">
        <v>306</v>
      </c>
      <c r="F665" s="52" t="s">
        <v>340</v>
      </c>
      <c r="G665" t="b">
        <f>IF(ISERROR(VLOOKUP(StudiesGeneral!B665,StudiesDetails!A:A,1,FALSE)),FALSE,TRUE)</f>
        <v>0</v>
      </c>
    </row>
    <row r="666" spans="1:7" x14ac:dyDescent="0.3">
      <c r="A666">
        <v>89</v>
      </c>
      <c r="B666">
        <v>665</v>
      </c>
      <c r="C666" s="52" t="s">
        <v>97</v>
      </c>
      <c r="D666" s="52">
        <v>2019</v>
      </c>
      <c r="E666" s="78" t="s">
        <v>306</v>
      </c>
      <c r="F666" s="52" t="s">
        <v>341</v>
      </c>
      <c r="G666" t="b">
        <f>IF(ISERROR(VLOOKUP(StudiesGeneral!B666,StudiesDetails!A:A,1,FALSE)),FALSE,TRUE)</f>
        <v>0</v>
      </c>
    </row>
    <row r="667" spans="1:7" x14ac:dyDescent="0.3">
      <c r="A667">
        <v>89</v>
      </c>
      <c r="B667">
        <v>666</v>
      </c>
      <c r="C667" s="52" t="s">
        <v>97</v>
      </c>
      <c r="D667" s="52">
        <v>2019</v>
      </c>
      <c r="E667" s="78" t="s">
        <v>306</v>
      </c>
      <c r="F667" s="52" t="s">
        <v>342</v>
      </c>
      <c r="G667" t="b">
        <f>IF(ISERROR(VLOOKUP(StudiesGeneral!B667,StudiesDetails!A:A,1,FALSE)),FALSE,TRUE)</f>
        <v>0</v>
      </c>
    </row>
    <row r="668" spans="1:7" x14ac:dyDescent="0.3">
      <c r="A668">
        <v>89</v>
      </c>
      <c r="B668">
        <v>667</v>
      </c>
      <c r="C668" s="52" t="s">
        <v>97</v>
      </c>
      <c r="D668" s="52">
        <v>2019</v>
      </c>
      <c r="E668" s="78" t="s">
        <v>306</v>
      </c>
      <c r="F668" s="52" t="s">
        <v>343</v>
      </c>
      <c r="G668" t="b">
        <f>IF(ISERROR(VLOOKUP(StudiesGeneral!B668,StudiesDetails!A:A,1,FALSE)),FALSE,TRUE)</f>
        <v>0</v>
      </c>
    </row>
    <row r="669" spans="1:7" x14ac:dyDescent="0.3">
      <c r="A669">
        <v>89</v>
      </c>
      <c r="B669">
        <v>668</v>
      </c>
      <c r="C669" s="52" t="s">
        <v>97</v>
      </c>
      <c r="D669" s="52">
        <v>2019</v>
      </c>
      <c r="E669" s="78" t="s">
        <v>306</v>
      </c>
      <c r="F669" s="52" t="s">
        <v>136</v>
      </c>
      <c r="G669" t="b">
        <f>IF(ISERROR(VLOOKUP(StudiesGeneral!B669,StudiesDetails!A:A,1,FALSE)),FALSE,TRUE)</f>
        <v>0</v>
      </c>
    </row>
    <row r="670" spans="1:7" x14ac:dyDescent="0.3">
      <c r="A670">
        <v>89</v>
      </c>
      <c r="B670">
        <v>669</v>
      </c>
      <c r="C670" s="52" t="s">
        <v>97</v>
      </c>
      <c r="D670" s="52">
        <v>2019</v>
      </c>
      <c r="E670" s="78" t="s">
        <v>306</v>
      </c>
      <c r="F670" s="52" t="s">
        <v>344</v>
      </c>
      <c r="G670" t="b">
        <f>IF(ISERROR(VLOOKUP(StudiesGeneral!B670,StudiesDetails!A:A,1,FALSE)),FALSE,TRUE)</f>
        <v>0</v>
      </c>
    </row>
    <row r="671" spans="1:7" x14ac:dyDescent="0.3">
      <c r="A671">
        <v>89</v>
      </c>
      <c r="B671">
        <v>670</v>
      </c>
      <c r="C671" s="52" t="s">
        <v>97</v>
      </c>
      <c r="D671" s="52">
        <v>2019</v>
      </c>
      <c r="E671" s="78" t="s">
        <v>306</v>
      </c>
      <c r="F671" s="52" t="s">
        <v>345</v>
      </c>
      <c r="G671" t="b">
        <f>IF(ISERROR(VLOOKUP(StudiesGeneral!B671,StudiesDetails!A:A,1,FALSE)),FALSE,TRUE)</f>
        <v>0</v>
      </c>
    </row>
    <row r="672" spans="1:7" x14ac:dyDescent="0.3">
      <c r="A672">
        <v>89</v>
      </c>
      <c r="B672">
        <v>671</v>
      </c>
      <c r="C672" s="52" t="s">
        <v>97</v>
      </c>
      <c r="D672" s="52">
        <v>2019</v>
      </c>
      <c r="E672" s="78" t="s">
        <v>306</v>
      </c>
      <c r="F672" s="52" t="s">
        <v>124</v>
      </c>
      <c r="G672" t="b">
        <f>IF(ISERROR(VLOOKUP(StudiesGeneral!B672,StudiesDetails!A:A,1,FALSE)),FALSE,TRUE)</f>
        <v>0</v>
      </c>
    </row>
    <row r="673" spans="1:7" x14ac:dyDescent="0.3">
      <c r="A673">
        <v>89</v>
      </c>
      <c r="B673">
        <v>672</v>
      </c>
      <c r="C673" s="52" t="s">
        <v>97</v>
      </c>
      <c r="D673" s="52">
        <v>2019</v>
      </c>
      <c r="E673" s="78" t="s">
        <v>306</v>
      </c>
      <c r="F673" s="52" t="s">
        <v>346</v>
      </c>
      <c r="G673" t="b">
        <f>IF(ISERROR(VLOOKUP(StudiesGeneral!B673,StudiesDetails!A:A,1,FALSE)),FALSE,TRUE)</f>
        <v>0</v>
      </c>
    </row>
    <row r="674" spans="1:7" x14ac:dyDescent="0.3">
      <c r="A674">
        <v>89</v>
      </c>
      <c r="B674">
        <v>673</v>
      </c>
      <c r="C674" s="52" t="s">
        <v>97</v>
      </c>
      <c r="D674" s="52">
        <v>2019</v>
      </c>
      <c r="E674" s="78" t="s">
        <v>306</v>
      </c>
      <c r="F674" s="52" t="s">
        <v>156</v>
      </c>
      <c r="G674" t="b">
        <f>IF(ISERROR(VLOOKUP(StudiesGeneral!B674,StudiesDetails!A:A,1,FALSE)),FALSE,TRUE)</f>
        <v>0</v>
      </c>
    </row>
    <row r="675" spans="1:7" x14ac:dyDescent="0.3">
      <c r="A675">
        <v>89</v>
      </c>
      <c r="B675">
        <v>674</v>
      </c>
      <c r="C675" s="52" t="s">
        <v>97</v>
      </c>
      <c r="D675" s="52">
        <v>2019</v>
      </c>
      <c r="E675" s="78" t="s">
        <v>306</v>
      </c>
      <c r="F675" s="52" t="s">
        <v>347</v>
      </c>
      <c r="G675" t="b">
        <f>IF(ISERROR(VLOOKUP(StudiesGeneral!B675,StudiesDetails!A:A,1,FALSE)),FALSE,TRUE)</f>
        <v>0</v>
      </c>
    </row>
    <row r="676" spans="1:7" x14ac:dyDescent="0.3">
      <c r="A676">
        <v>89</v>
      </c>
      <c r="B676">
        <v>675</v>
      </c>
      <c r="C676" s="52" t="s">
        <v>97</v>
      </c>
      <c r="D676" s="52">
        <v>2019</v>
      </c>
      <c r="E676" s="78" t="s">
        <v>306</v>
      </c>
      <c r="F676" s="52" t="s">
        <v>348</v>
      </c>
      <c r="G676" t="b">
        <f>IF(ISERROR(VLOOKUP(StudiesGeneral!B676,StudiesDetails!A:A,1,FALSE)),FALSE,TRUE)</f>
        <v>0</v>
      </c>
    </row>
    <row r="677" spans="1:7" x14ac:dyDescent="0.3">
      <c r="A677">
        <v>89</v>
      </c>
      <c r="B677">
        <v>676</v>
      </c>
      <c r="C677" s="52" t="s">
        <v>97</v>
      </c>
      <c r="D677" s="52">
        <v>2019</v>
      </c>
      <c r="E677" s="78" t="s">
        <v>306</v>
      </c>
      <c r="F677" s="52" t="s">
        <v>349</v>
      </c>
      <c r="G677" t="b">
        <f>IF(ISERROR(VLOOKUP(StudiesGeneral!B677,StudiesDetails!A:A,1,FALSE)),FALSE,TRUE)</f>
        <v>0</v>
      </c>
    </row>
    <row r="678" spans="1:7" x14ac:dyDescent="0.3">
      <c r="A678">
        <v>89</v>
      </c>
      <c r="B678">
        <v>677</v>
      </c>
      <c r="C678" s="52" t="s">
        <v>97</v>
      </c>
      <c r="D678" s="52">
        <v>2019</v>
      </c>
      <c r="E678" s="78" t="s">
        <v>306</v>
      </c>
      <c r="F678" s="52" t="s">
        <v>350</v>
      </c>
      <c r="G678" t="b">
        <f>IF(ISERROR(VLOOKUP(StudiesGeneral!B678,StudiesDetails!A:A,1,FALSE)),FALSE,TRUE)</f>
        <v>0</v>
      </c>
    </row>
    <row r="679" spans="1:7" x14ac:dyDescent="0.3">
      <c r="A679">
        <v>89</v>
      </c>
      <c r="B679">
        <v>678</v>
      </c>
      <c r="C679" s="52" t="s">
        <v>97</v>
      </c>
      <c r="D679" s="52">
        <v>2019</v>
      </c>
      <c r="E679" s="78" t="s">
        <v>306</v>
      </c>
      <c r="F679" s="52" t="s">
        <v>351</v>
      </c>
      <c r="G679" t="b">
        <f>IF(ISERROR(VLOOKUP(StudiesGeneral!B679,StudiesDetails!A:A,1,FALSE)),FALSE,TRUE)</f>
        <v>0</v>
      </c>
    </row>
    <row r="680" spans="1:7" x14ac:dyDescent="0.3">
      <c r="A680">
        <v>89</v>
      </c>
      <c r="B680">
        <v>679</v>
      </c>
      <c r="C680" s="52" t="s">
        <v>97</v>
      </c>
      <c r="D680" s="52">
        <v>2019</v>
      </c>
      <c r="E680" s="78" t="s">
        <v>306</v>
      </c>
      <c r="F680" s="52" t="s">
        <v>141</v>
      </c>
      <c r="G680" t="b">
        <f>IF(ISERROR(VLOOKUP(StudiesGeneral!B680,StudiesDetails!A:A,1,FALSE)),FALSE,TRUE)</f>
        <v>0</v>
      </c>
    </row>
    <row r="681" spans="1:7" x14ac:dyDescent="0.3">
      <c r="A681">
        <v>89</v>
      </c>
      <c r="B681">
        <v>680</v>
      </c>
      <c r="C681" s="52" t="s">
        <v>97</v>
      </c>
      <c r="D681" s="52">
        <v>2019</v>
      </c>
      <c r="E681" s="78" t="s">
        <v>306</v>
      </c>
      <c r="F681" s="52" t="s">
        <v>352</v>
      </c>
      <c r="G681" t="b">
        <f>IF(ISERROR(VLOOKUP(StudiesGeneral!B681,StudiesDetails!A:A,1,FALSE)),FALSE,TRUE)</f>
        <v>0</v>
      </c>
    </row>
    <row r="682" spans="1:7" x14ac:dyDescent="0.3">
      <c r="A682">
        <v>89</v>
      </c>
      <c r="B682">
        <v>681</v>
      </c>
      <c r="C682" s="52" t="s">
        <v>97</v>
      </c>
      <c r="D682" s="52">
        <v>2019</v>
      </c>
      <c r="E682" s="78" t="s">
        <v>306</v>
      </c>
      <c r="F682" s="52" t="s">
        <v>146</v>
      </c>
      <c r="G682" t="b">
        <f>IF(ISERROR(VLOOKUP(StudiesGeneral!B682,StudiesDetails!A:A,1,FALSE)),FALSE,TRUE)</f>
        <v>0</v>
      </c>
    </row>
    <row r="683" spans="1:7" x14ac:dyDescent="0.3">
      <c r="A683">
        <v>89</v>
      </c>
      <c r="B683">
        <v>682</v>
      </c>
      <c r="C683" s="52" t="s">
        <v>97</v>
      </c>
      <c r="D683" s="52">
        <v>2019</v>
      </c>
      <c r="E683" s="78" t="s">
        <v>306</v>
      </c>
      <c r="F683" s="52" t="s">
        <v>353</v>
      </c>
      <c r="G683" t="b">
        <f>IF(ISERROR(VLOOKUP(StudiesGeneral!B683,StudiesDetails!A:A,1,FALSE)),FALSE,TRUE)</f>
        <v>0</v>
      </c>
    </row>
    <row r="684" spans="1:7" x14ac:dyDescent="0.3">
      <c r="A684">
        <v>89</v>
      </c>
      <c r="B684">
        <v>683</v>
      </c>
      <c r="C684" s="52" t="s">
        <v>97</v>
      </c>
      <c r="D684" s="52">
        <v>2019</v>
      </c>
      <c r="E684" s="78" t="s">
        <v>306</v>
      </c>
      <c r="F684" s="52" t="s">
        <v>147</v>
      </c>
      <c r="G684" t="b">
        <f>IF(ISERROR(VLOOKUP(StudiesGeneral!B684,StudiesDetails!A:A,1,FALSE)),FALSE,TRUE)</f>
        <v>0</v>
      </c>
    </row>
    <row r="685" spans="1:7" x14ac:dyDescent="0.3">
      <c r="A685">
        <v>89</v>
      </c>
      <c r="B685">
        <v>684</v>
      </c>
      <c r="C685" s="52" t="s">
        <v>97</v>
      </c>
      <c r="D685" s="52">
        <v>2019</v>
      </c>
      <c r="E685" s="78" t="s">
        <v>306</v>
      </c>
      <c r="F685" s="52" t="s">
        <v>354</v>
      </c>
      <c r="G685" t="b">
        <f>IF(ISERROR(VLOOKUP(StudiesGeneral!B685,StudiesDetails!A:A,1,FALSE)),FALSE,TRUE)</f>
        <v>0</v>
      </c>
    </row>
    <row r="686" spans="1:7" x14ac:dyDescent="0.3">
      <c r="A686">
        <v>89</v>
      </c>
      <c r="B686">
        <v>685</v>
      </c>
      <c r="C686" s="52" t="s">
        <v>97</v>
      </c>
      <c r="D686" s="52">
        <v>2019</v>
      </c>
      <c r="E686" s="78" t="s">
        <v>306</v>
      </c>
      <c r="F686" s="52" t="s">
        <v>355</v>
      </c>
      <c r="G686" t="b">
        <f>IF(ISERROR(VLOOKUP(StudiesGeneral!B686,StudiesDetails!A:A,1,FALSE)),FALSE,TRUE)</f>
        <v>0</v>
      </c>
    </row>
    <row r="687" spans="1:7" x14ac:dyDescent="0.3">
      <c r="A687">
        <v>89</v>
      </c>
      <c r="B687">
        <v>686</v>
      </c>
      <c r="C687" s="52" t="s">
        <v>97</v>
      </c>
      <c r="D687" s="52">
        <v>2019</v>
      </c>
      <c r="E687" s="78" t="s">
        <v>306</v>
      </c>
      <c r="F687" s="52" t="s">
        <v>356</v>
      </c>
      <c r="G687" t="b">
        <f>IF(ISERROR(VLOOKUP(StudiesGeneral!B687,StudiesDetails!A:A,1,FALSE)),FALSE,TRUE)</f>
        <v>0</v>
      </c>
    </row>
    <row r="688" spans="1:7" x14ac:dyDescent="0.3">
      <c r="A688">
        <v>89</v>
      </c>
      <c r="B688">
        <v>687</v>
      </c>
      <c r="C688" s="52" t="s">
        <v>97</v>
      </c>
      <c r="D688" s="52">
        <v>2019</v>
      </c>
      <c r="E688" s="78" t="s">
        <v>306</v>
      </c>
      <c r="F688" s="52" t="s">
        <v>140</v>
      </c>
      <c r="G688" t="b">
        <f>IF(ISERROR(VLOOKUP(StudiesGeneral!B688,StudiesDetails!A:A,1,FALSE)),FALSE,TRUE)</f>
        <v>0</v>
      </c>
    </row>
    <row r="689" spans="1:7" x14ac:dyDescent="0.3">
      <c r="A689">
        <v>89</v>
      </c>
      <c r="B689">
        <v>688</v>
      </c>
      <c r="C689" s="52" t="s">
        <v>97</v>
      </c>
      <c r="D689" s="52">
        <v>2019</v>
      </c>
      <c r="E689" s="78" t="s">
        <v>306</v>
      </c>
      <c r="F689" s="52" t="s">
        <v>357</v>
      </c>
      <c r="G689" t="b">
        <f>IF(ISERROR(VLOOKUP(StudiesGeneral!B689,StudiesDetails!A:A,1,FALSE)),FALSE,TRUE)</f>
        <v>0</v>
      </c>
    </row>
    <row r="690" spans="1:7" x14ac:dyDescent="0.3">
      <c r="A690">
        <v>89</v>
      </c>
      <c r="B690">
        <v>689</v>
      </c>
      <c r="C690" s="52" t="s">
        <v>97</v>
      </c>
      <c r="D690" s="52">
        <v>2019</v>
      </c>
      <c r="E690" s="78" t="s">
        <v>306</v>
      </c>
      <c r="F690" s="52" t="s">
        <v>358</v>
      </c>
      <c r="G690" t="b">
        <f>IF(ISERROR(VLOOKUP(StudiesGeneral!B690,StudiesDetails!A:A,1,FALSE)),FALSE,TRUE)</f>
        <v>0</v>
      </c>
    </row>
    <row r="691" spans="1:7" x14ac:dyDescent="0.3">
      <c r="A691">
        <v>89</v>
      </c>
      <c r="B691">
        <v>690</v>
      </c>
      <c r="C691" s="52" t="s">
        <v>97</v>
      </c>
      <c r="D691" s="52">
        <v>2019</v>
      </c>
      <c r="E691" s="78" t="s">
        <v>306</v>
      </c>
      <c r="F691" s="52" t="s">
        <v>359</v>
      </c>
      <c r="G691" t="b">
        <f>IF(ISERROR(VLOOKUP(StudiesGeneral!B691,StudiesDetails!A:A,1,FALSE)),FALSE,TRUE)</f>
        <v>0</v>
      </c>
    </row>
    <row r="692" spans="1:7" x14ac:dyDescent="0.3">
      <c r="A692">
        <v>89</v>
      </c>
      <c r="B692">
        <v>691</v>
      </c>
      <c r="C692" s="52" t="s">
        <v>97</v>
      </c>
      <c r="D692" s="52">
        <v>2019</v>
      </c>
      <c r="E692" s="78" t="s">
        <v>306</v>
      </c>
      <c r="F692" s="52" t="s">
        <v>360</v>
      </c>
      <c r="G692" t="b">
        <f>IF(ISERROR(VLOOKUP(StudiesGeneral!B692,StudiesDetails!A:A,1,FALSE)),FALSE,TRUE)</f>
        <v>0</v>
      </c>
    </row>
    <row r="693" spans="1:7" x14ac:dyDescent="0.3">
      <c r="A693">
        <v>89</v>
      </c>
      <c r="B693">
        <v>692</v>
      </c>
      <c r="C693" s="52" t="s">
        <v>97</v>
      </c>
      <c r="D693" s="52">
        <v>2019</v>
      </c>
      <c r="E693" s="78" t="s">
        <v>306</v>
      </c>
      <c r="F693" s="52" t="s">
        <v>361</v>
      </c>
      <c r="G693" t="b">
        <f>IF(ISERROR(VLOOKUP(StudiesGeneral!B693,StudiesDetails!A:A,1,FALSE)),FALSE,TRUE)</f>
        <v>0</v>
      </c>
    </row>
    <row r="694" spans="1:7" x14ac:dyDescent="0.3">
      <c r="A694">
        <v>89</v>
      </c>
      <c r="B694">
        <v>693</v>
      </c>
      <c r="C694" s="52" t="s">
        <v>97</v>
      </c>
      <c r="D694" s="52">
        <v>2019</v>
      </c>
      <c r="E694" s="78" t="s">
        <v>306</v>
      </c>
      <c r="F694" s="52" t="s">
        <v>362</v>
      </c>
      <c r="G694" t="b">
        <f>IF(ISERROR(VLOOKUP(StudiesGeneral!B694,StudiesDetails!A:A,1,FALSE)),FALSE,TRUE)</f>
        <v>0</v>
      </c>
    </row>
    <row r="695" spans="1:7" x14ac:dyDescent="0.3">
      <c r="A695">
        <v>89</v>
      </c>
      <c r="B695">
        <v>694</v>
      </c>
      <c r="C695" s="52" t="s">
        <v>97</v>
      </c>
      <c r="D695" s="52">
        <v>2019</v>
      </c>
      <c r="E695" s="78" t="s">
        <v>306</v>
      </c>
      <c r="F695" s="52" t="s">
        <v>363</v>
      </c>
      <c r="G695" t="b">
        <f>IF(ISERROR(VLOOKUP(StudiesGeneral!B695,StudiesDetails!A:A,1,FALSE)),FALSE,TRUE)</f>
        <v>0</v>
      </c>
    </row>
    <row r="696" spans="1:7" x14ac:dyDescent="0.3">
      <c r="A696">
        <v>89</v>
      </c>
      <c r="B696">
        <v>695</v>
      </c>
      <c r="C696" s="52" t="s">
        <v>97</v>
      </c>
      <c r="D696" s="52">
        <v>2019</v>
      </c>
      <c r="E696" s="78" t="s">
        <v>306</v>
      </c>
      <c r="F696" s="52" t="s">
        <v>364</v>
      </c>
      <c r="G696" t="b">
        <f>IF(ISERROR(VLOOKUP(StudiesGeneral!B696,StudiesDetails!A:A,1,FALSE)),FALSE,TRUE)</f>
        <v>0</v>
      </c>
    </row>
    <row r="697" spans="1:7" x14ac:dyDescent="0.3">
      <c r="A697">
        <v>89</v>
      </c>
      <c r="B697">
        <v>696</v>
      </c>
      <c r="C697" s="52" t="s">
        <v>97</v>
      </c>
      <c r="D697" s="52">
        <v>2019</v>
      </c>
      <c r="E697" s="78" t="s">
        <v>306</v>
      </c>
      <c r="F697" s="52" t="s">
        <v>365</v>
      </c>
      <c r="G697" t="b">
        <f>IF(ISERROR(VLOOKUP(StudiesGeneral!B697,StudiesDetails!A:A,1,FALSE)),FALSE,TRUE)</f>
        <v>0</v>
      </c>
    </row>
    <row r="698" spans="1:7" x14ac:dyDescent="0.3">
      <c r="A698">
        <v>89</v>
      </c>
      <c r="B698">
        <v>697</v>
      </c>
      <c r="C698" s="52" t="s">
        <v>97</v>
      </c>
      <c r="D698" s="52">
        <v>2019</v>
      </c>
      <c r="E698" s="78" t="s">
        <v>306</v>
      </c>
      <c r="F698" s="52" t="s">
        <v>366</v>
      </c>
      <c r="G698" t="b">
        <f>IF(ISERROR(VLOOKUP(StudiesGeneral!B698,StudiesDetails!A:A,1,FALSE)),FALSE,TRUE)</f>
        <v>0</v>
      </c>
    </row>
    <row r="699" spans="1:7" x14ac:dyDescent="0.3">
      <c r="A699">
        <v>89</v>
      </c>
      <c r="B699">
        <v>698</v>
      </c>
      <c r="C699" s="52" t="s">
        <v>97</v>
      </c>
      <c r="D699" s="52">
        <v>2019</v>
      </c>
      <c r="E699" s="78" t="s">
        <v>306</v>
      </c>
      <c r="F699" s="52" t="s">
        <v>367</v>
      </c>
      <c r="G699" t="b">
        <f>IF(ISERROR(VLOOKUP(StudiesGeneral!B699,StudiesDetails!A:A,1,FALSE)),FALSE,TRUE)</f>
        <v>0</v>
      </c>
    </row>
    <row r="700" spans="1:7" x14ac:dyDescent="0.3">
      <c r="A700">
        <v>89</v>
      </c>
      <c r="B700">
        <v>699</v>
      </c>
      <c r="C700" s="52" t="s">
        <v>97</v>
      </c>
      <c r="D700" s="52">
        <v>2019</v>
      </c>
      <c r="E700" s="78" t="s">
        <v>306</v>
      </c>
      <c r="F700" s="52" t="s">
        <v>368</v>
      </c>
      <c r="G700" t="b">
        <f>IF(ISERROR(VLOOKUP(StudiesGeneral!B700,StudiesDetails!A:A,1,FALSE)),FALSE,TRUE)</f>
        <v>0</v>
      </c>
    </row>
    <row r="701" spans="1:7" x14ac:dyDescent="0.3">
      <c r="A701">
        <v>89</v>
      </c>
      <c r="B701">
        <v>700</v>
      </c>
      <c r="C701" s="52" t="s">
        <v>97</v>
      </c>
      <c r="D701" s="52">
        <v>2019</v>
      </c>
      <c r="E701" s="78" t="s">
        <v>306</v>
      </c>
      <c r="F701" s="52" t="s">
        <v>369</v>
      </c>
      <c r="G701" t="b">
        <f>IF(ISERROR(VLOOKUP(StudiesGeneral!B701,StudiesDetails!A:A,1,FALSE)),FALSE,TRUE)</f>
        <v>0</v>
      </c>
    </row>
    <row r="702" spans="1:7" x14ac:dyDescent="0.3">
      <c r="A702">
        <v>89</v>
      </c>
      <c r="B702">
        <v>701</v>
      </c>
      <c r="C702" s="52" t="s">
        <v>97</v>
      </c>
      <c r="D702" s="52">
        <v>2019</v>
      </c>
      <c r="E702" s="78" t="s">
        <v>306</v>
      </c>
      <c r="F702" s="52" t="s">
        <v>370</v>
      </c>
      <c r="G702" t="b">
        <f>IF(ISERROR(VLOOKUP(StudiesGeneral!B702,StudiesDetails!A:A,1,FALSE)),FALSE,TRUE)</f>
        <v>0</v>
      </c>
    </row>
    <row r="703" spans="1:7" x14ac:dyDescent="0.3">
      <c r="A703">
        <v>89</v>
      </c>
      <c r="B703">
        <v>702</v>
      </c>
      <c r="C703" s="52" t="s">
        <v>97</v>
      </c>
      <c r="D703" s="52">
        <v>2019</v>
      </c>
      <c r="E703" s="78" t="s">
        <v>306</v>
      </c>
      <c r="F703" s="52" t="s">
        <v>371</v>
      </c>
      <c r="G703" t="b">
        <f>IF(ISERROR(VLOOKUP(StudiesGeneral!B703,StudiesDetails!A:A,1,FALSE)),FALSE,TRUE)</f>
        <v>0</v>
      </c>
    </row>
    <row r="704" spans="1:7" x14ac:dyDescent="0.3">
      <c r="A704">
        <v>89</v>
      </c>
      <c r="B704">
        <v>703</v>
      </c>
      <c r="C704" s="52" t="s">
        <v>97</v>
      </c>
      <c r="D704" s="52">
        <v>2019</v>
      </c>
      <c r="E704" s="78" t="s">
        <v>306</v>
      </c>
      <c r="F704" s="52" t="s">
        <v>372</v>
      </c>
      <c r="G704" t="b">
        <f>IF(ISERROR(VLOOKUP(StudiesGeneral!B704,StudiesDetails!A:A,1,FALSE)),FALSE,TRUE)</f>
        <v>0</v>
      </c>
    </row>
    <row r="705" spans="1:7" x14ac:dyDescent="0.3">
      <c r="A705">
        <v>89</v>
      </c>
      <c r="B705">
        <v>704</v>
      </c>
      <c r="C705" s="52" t="s">
        <v>97</v>
      </c>
      <c r="D705" s="52">
        <v>2019</v>
      </c>
      <c r="E705" s="78" t="s">
        <v>306</v>
      </c>
      <c r="F705" s="52" t="s">
        <v>373</v>
      </c>
      <c r="G705" t="b">
        <f>IF(ISERROR(VLOOKUP(StudiesGeneral!B705,StudiesDetails!A:A,1,FALSE)),FALSE,TRUE)</f>
        <v>0</v>
      </c>
    </row>
    <row r="706" spans="1:7" x14ac:dyDescent="0.3">
      <c r="A706">
        <v>89</v>
      </c>
      <c r="B706">
        <v>705</v>
      </c>
      <c r="C706" s="52" t="s">
        <v>97</v>
      </c>
      <c r="D706" s="52">
        <v>2019</v>
      </c>
      <c r="E706" s="78" t="s">
        <v>306</v>
      </c>
      <c r="F706" s="52" t="s">
        <v>374</v>
      </c>
      <c r="G706" t="b">
        <f>IF(ISERROR(VLOOKUP(StudiesGeneral!B706,StudiesDetails!A:A,1,FALSE)),FALSE,TRUE)</f>
        <v>0</v>
      </c>
    </row>
    <row r="707" spans="1:7" x14ac:dyDescent="0.3">
      <c r="A707">
        <v>89</v>
      </c>
      <c r="B707">
        <v>706</v>
      </c>
      <c r="C707" s="52" t="s">
        <v>97</v>
      </c>
      <c r="D707" s="52">
        <v>2019</v>
      </c>
      <c r="E707" s="78" t="s">
        <v>306</v>
      </c>
      <c r="F707" s="52" t="s">
        <v>375</v>
      </c>
      <c r="G707" t="b">
        <f>IF(ISERROR(VLOOKUP(StudiesGeneral!B707,StudiesDetails!A:A,1,FALSE)),FALSE,TRUE)</f>
        <v>0</v>
      </c>
    </row>
    <row r="708" spans="1:7" x14ac:dyDescent="0.3">
      <c r="A708">
        <v>89</v>
      </c>
      <c r="B708">
        <v>707</v>
      </c>
      <c r="C708" s="52" t="s">
        <v>97</v>
      </c>
      <c r="D708" s="52">
        <v>2019</v>
      </c>
      <c r="E708" s="78" t="s">
        <v>306</v>
      </c>
      <c r="F708" s="52" t="s">
        <v>376</v>
      </c>
      <c r="G708" t="b">
        <f>IF(ISERROR(VLOOKUP(StudiesGeneral!B708,StudiesDetails!A:A,1,FALSE)),FALSE,TRUE)</f>
        <v>0</v>
      </c>
    </row>
    <row r="709" spans="1:7" x14ac:dyDescent="0.3">
      <c r="A709">
        <v>89</v>
      </c>
      <c r="B709">
        <v>708</v>
      </c>
      <c r="C709" s="52" t="s">
        <v>97</v>
      </c>
      <c r="D709" s="52">
        <v>2019</v>
      </c>
      <c r="E709" s="78" t="s">
        <v>306</v>
      </c>
      <c r="F709" s="52" t="s">
        <v>377</v>
      </c>
      <c r="G709" t="b">
        <f>IF(ISERROR(VLOOKUP(StudiesGeneral!B709,StudiesDetails!A:A,1,FALSE)),FALSE,TRUE)</f>
        <v>0</v>
      </c>
    </row>
    <row r="710" spans="1:7" x14ac:dyDescent="0.3">
      <c r="A710">
        <v>89</v>
      </c>
      <c r="B710">
        <v>709</v>
      </c>
      <c r="C710" s="52" t="s">
        <v>97</v>
      </c>
      <c r="D710" s="52">
        <v>2019</v>
      </c>
      <c r="E710" s="78" t="s">
        <v>306</v>
      </c>
      <c r="F710" s="52" t="s">
        <v>378</v>
      </c>
      <c r="G710" t="b">
        <f>IF(ISERROR(VLOOKUP(StudiesGeneral!B710,StudiesDetails!A:A,1,FALSE)),FALSE,TRUE)</f>
        <v>0</v>
      </c>
    </row>
    <row r="711" spans="1:7" x14ac:dyDescent="0.3">
      <c r="A711">
        <v>89</v>
      </c>
      <c r="B711">
        <v>710</v>
      </c>
      <c r="C711" s="52" t="s">
        <v>97</v>
      </c>
      <c r="D711" s="52">
        <v>2019</v>
      </c>
      <c r="E711" s="78" t="s">
        <v>306</v>
      </c>
      <c r="F711" s="52" t="s">
        <v>379</v>
      </c>
      <c r="G711" t="b">
        <f>IF(ISERROR(VLOOKUP(StudiesGeneral!B711,StudiesDetails!A:A,1,FALSE)),FALSE,TRUE)</f>
        <v>0</v>
      </c>
    </row>
    <row r="712" spans="1:7" x14ac:dyDescent="0.3">
      <c r="A712">
        <v>89</v>
      </c>
      <c r="B712">
        <v>711</v>
      </c>
      <c r="C712" s="52" t="s">
        <v>97</v>
      </c>
      <c r="D712" s="52">
        <v>2019</v>
      </c>
      <c r="E712" s="78" t="s">
        <v>306</v>
      </c>
      <c r="F712" s="52" t="s">
        <v>380</v>
      </c>
      <c r="G712" t="b">
        <f>IF(ISERROR(VLOOKUP(StudiesGeneral!B712,StudiesDetails!A:A,1,FALSE)),FALSE,TRUE)</f>
        <v>0</v>
      </c>
    </row>
    <row r="713" spans="1:7" x14ac:dyDescent="0.3">
      <c r="A713">
        <v>89</v>
      </c>
      <c r="B713">
        <v>712</v>
      </c>
      <c r="C713" s="52" t="s">
        <v>97</v>
      </c>
      <c r="D713" s="52">
        <v>2019</v>
      </c>
      <c r="E713" s="78" t="s">
        <v>306</v>
      </c>
      <c r="F713" s="52" t="s">
        <v>381</v>
      </c>
      <c r="G713" t="b">
        <f>IF(ISERROR(VLOOKUP(StudiesGeneral!B713,StudiesDetails!A:A,1,FALSE)),FALSE,TRUE)</f>
        <v>0</v>
      </c>
    </row>
    <row r="714" spans="1:7" x14ac:dyDescent="0.3">
      <c r="A714">
        <v>89</v>
      </c>
      <c r="B714">
        <v>713</v>
      </c>
      <c r="C714" s="52" t="s">
        <v>97</v>
      </c>
      <c r="D714" s="52">
        <v>2019</v>
      </c>
      <c r="E714" s="78" t="s">
        <v>306</v>
      </c>
      <c r="F714" s="52" t="s">
        <v>382</v>
      </c>
      <c r="G714" t="b">
        <f>IF(ISERROR(VLOOKUP(StudiesGeneral!B714,StudiesDetails!A:A,1,FALSE)),FALSE,TRUE)</f>
        <v>0</v>
      </c>
    </row>
    <row r="715" spans="1:7" x14ac:dyDescent="0.3">
      <c r="A715">
        <v>89</v>
      </c>
      <c r="B715">
        <v>714</v>
      </c>
      <c r="C715" s="52" t="s">
        <v>97</v>
      </c>
      <c r="D715" s="52">
        <v>2019</v>
      </c>
      <c r="E715" s="78" t="s">
        <v>306</v>
      </c>
      <c r="F715" s="52" t="s">
        <v>383</v>
      </c>
      <c r="G715" t="b">
        <f>IF(ISERROR(VLOOKUP(StudiesGeneral!B715,StudiesDetails!A:A,1,FALSE)),FALSE,TRUE)</f>
        <v>0</v>
      </c>
    </row>
    <row r="716" spans="1:7" x14ac:dyDescent="0.3">
      <c r="A716">
        <v>89</v>
      </c>
      <c r="B716">
        <v>715</v>
      </c>
      <c r="C716" s="52" t="s">
        <v>97</v>
      </c>
      <c r="D716" s="52">
        <v>2019</v>
      </c>
      <c r="E716" s="78" t="s">
        <v>306</v>
      </c>
      <c r="F716" s="52" t="s">
        <v>384</v>
      </c>
      <c r="G716" t="b">
        <f>IF(ISERROR(VLOOKUP(StudiesGeneral!B716,StudiesDetails!A:A,1,FALSE)),FALSE,TRUE)</f>
        <v>0</v>
      </c>
    </row>
    <row r="717" spans="1:7" x14ac:dyDescent="0.3">
      <c r="A717">
        <v>89</v>
      </c>
      <c r="B717">
        <v>716</v>
      </c>
      <c r="C717" s="52" t="s">
        <v>97</v>
      </c>
      <c r="D717" s="52">
        <v>2019</v>
      </c>
      <c r="E717" s="78" t="s">
        <v>306</v>
      </c>
      <c r="F717" s="52" t="s">
        <v>385</v>
      </c>
      <c r="G717" t="b">
        <f>IF(ISERROR(VLOOKUP(StudiesGeneral!B717,StudiesDetails!A:A,1,FALSE)),FALSE,TRUE)</f>
        <v>0</v>
      </c>
    </row>
    <row r="718" spans="1:7" x14ac:dyDescent="0.3">
      <c r="A718">
        <v>89</v>
      </c>
      <c r="B718">
        <v>717</v>
      </c>
      <c r="C718" s="52" t="s">
        <v>97</v>
      </c>
      <c r="D718" s="52">
        <v>2019</v>
      </c>
      <c r="E718" s="78" t="s">
        <v>306</v>
      </c>
      <c r="F718" s="52" t="s">
        <v>386</v>
      </c>
      <c r="G718" t="b">
        <f>IF(ISERROR(VLOOKUP(StudiesGeneral!B718,StudiesDetails!A:A,1,FALSE)),FALSE,TRUE)</f>
        <v>0</v>
      </c>
    </row>
    <row r="719" spans="1:7" x14ac:dyDescent="0.3">
      <c r="A719">
        <v>89</v>
      </c>
      <c r="B719">
        <v>718</v>
      </c>
      <c r="C719" s="52" t="s">
        <v>97</v>
      </c>
      <c r="D719" s="52">
        <v>2019</v>
      </c>
      <c r="E719" s="78" t="s">
        <v>306</v>
      </c>
      <c r="F719" s="52" t="s">
        <v>387</v>
      </c>
      <c r="G719" t="b">
        <f>IF(ISERROR(VLOOKUP(StudiesGeneral!B719,StudiesDetails!A:A,1,FALSE)),FALSE,TRUE)</f>
        <v>0</v>
      </c>
    </row>
    <row r="720" spans="1:7" x14ac:dyDescent="0.3">
      <c r="A720">
        <v>89</v>
      </c>
      <c r="B720">
        <v>719</v>
      </c>
      <c r="C720" s="52" t="s">
        <v>97</v>
      </c>
      <c r="D720" s="52">
        <v>2019</v>
      </c>
      <c r="E720" s="78" t="s">
        <v>306</v>
      </c>
      <c r="F720" s="52" t="s">
        <v>388</v>
      </c>
      <c r="G720" t="b">
        <f>IF(ISERROR(VLOOKUP(StudiesGeneral!B720,StudiesDetails!A:A,1,FALSE)),FALSE,TRUE)</f>
        <v>0</v>
      </c>
    </row>
    <row r="721" spans="1:7" x14ac:dyDescent="0.3">
      <c r="A721">
        <v>89</v>
      </c>
      <c r="B721">
        <v>720</v>
      </c>
      <c r="C721" s="52" t="s">
        <v>97</v>
      </c>
      <c r="D721" s="52">
        <v>2019</v>
      </c>
      <c r="E721" s="78" t="s">
        <v>306</v>
      </c>
      <c r="F721" s="52" t="s">
        <v>389</v>
      </c>
      <c r="G721" t="b">
        <f>IF(ISERROR(VLOOKUP(StudiesGeneral!B721,StudiesDetails!A:A,1,FALSE)),FALSE,TRUE)</f>
        <v>0</v>
      </c>
    </row>
    <row r="722" spans="1:7" x14ac:dyDescent="0.3">
      <c r="A722">
        <v>89</v>
      </c>
      <c r="B722">
        <v>721</v>
      </c>
      <c r="C722" s="52" t="s">
        <v>97</v>
      </c>
      <c r="D722" s="52">
        <v>2019</v>
      </c>
      <c r="E722" s="78" t="s">
        <v>306</v>
      </c>
      <c r="F722" s="52" t="s">
        <v>390</v>
      </c>
      <c r="G722" t="b">
        <f>IF(ISERROR(VLOOKUP(StudiesGeneral!B722,StudiesDetails!A:A,1,FALSE)),FALSE,TRUE)</f>
        <v>0</v>
      </c>
    </row>
    <row r="723" spans="1:7" x14ac:dyDescent="0.3">
      <c r="A723">
        <v>89</v>
      </c>
      <c r="B723">
        <v>722</v>
      </c>
      <c r="C723" s="52" t="s">
        <v>97</v>
      </c>
      <c r="D723" s="52">
        <v>2019</v>
      </c>
      <c r="E723" s="78" t="s">
        <v>306</v>
      </c>
      <c r="F723" s="52" t="s">
        <v>391</v>
      </c>
      <c r="G723" t="b">
        <f>IF(ISERROR(VLOOKUP(StudiesGeneral!B723,StudiesDetails!A:A,1,FALSE)),FALSE,TRUE)</f>
        <v>0</v>
      </c>
    </row>
    <row r="724" spans="1:7" x14ac:dyDescent="0.3">
      <c r="A724">
        <v>89</v>
      </c>
      <c r="B724">
        <v>723</v>
      </c>
      <c r="C724" s="52" t="s">
        <v>97</v>
      </c>
      <c r="D724" s="52">
        <v>2019</v>
      </c>
      <c r="E724" s="78" t="s">
        <v>306</v>
      </c>
      <c r="F724" s="52" t="s">
        <v>392</v>
      </c>
      <c r="G724" t="b">
        <f>IF(ISERROR(VLOOKUP(StudiesGeneral!B724,StudiesDetails!A:A,1,FALSE)),FALSE,TRUE)</f>
        <v>0</v>
      </c>
    </row>
    <row r="725" spans="1:7" x14ac:dyDescent="0.3">
      <c r="A725">
        <v>89</v>
      </c>
      <c r="B725">
        <v>724</v>
      </c>
      <c r="C725" s="52" t="s">
        <v>97</v>
      </c>
      <c r="D725" s="52">
        <v>2019</v>
      </c>
      <c r="E725" s="78" t="s">
        <v>306</v>
      </c>
      <c r="F725" s="52" t="s">
        <v>393</v>
      </c>
      <c r="G725" t="b">
        <f>IF(ISERROR(VLOOKUP(StudiesGeneral!B725,StudiesDetails!A:A,1,FALSE)),FALSE,TRUE)</f>
        <v>0</v>
      </c>
    </row>
    <row r="726" spans="1:7" x14ac:dyDescent="0.3">
      <c r="A726">
        <v>89</v>
      </c>
      <c r="B726">
        <v>725</v>
      </c>
      <c r="C726" s="52" t="s">
        <v>97</v>
      </c>
      <c r="D726" s="52">
        <v>2019</v>
      </c>
      <c r="E726" s="78" t="s">
        <v>306</v>
      </c>
      <c r="F726" s="52" t="s">
        <v>394</v>
      </c>
      <c r="G726" t="b">
        <f>IF(ISERROR(VLOOKUP(StudiesGeneral!B726,StudiesDetails!A:A,1,FALSE)),FALSE,TRUE)</f>
        <v>0</v>
      </c>
    </row>
    <row r="727" spans="1:7" x14ac:dyDescent="0.3">
      <c r="A727">
        <v>89</v>
      </c>
      <c r="B727">
        <v>726</v>
      </c>
      <c r="C727" s="52" t="s">
        <v>97</v>
      </c>
      <c r="D727" s="52">
        <v>2019</v>
      </c>
      <c r="E727" s="78" t="s">
        <v>306</v>
      </c>
      <c r="F727" s="52" t="s">
        <v>395</v>
      </c>
      <c r="G727" t="b">
        <f>IF(ISERROR(VLOOKUP(StudiesGeneral!B727,StudiesDetails!A:A,1,FALSE)),FALSE,TRUE)</f>
        <v>0</v>
      </c>
    </row>
    <row r="728" spans="1:7" x14ac:dyDescent="0.3">
      <c r="A728">
        <v>89</v>
      </c>
      <c r="B728">
        <v>727</v>
      </c>
      <c r="C728" s="52" t="s">
        <v>97</v>
      </c>
      <c r="D728" s="52">
        <v>2019</v>
      </c>
      <c r="E728" s="78" t="s">
        <v>306</v>
      </c>
      <c r="F728" s="52" t="s">
        <v>396</v>
      </c>
      <c r="G728" t="b">
        <f>IF(ISERROR(VLOOKUP(StudiesGeneral!B728,StudiesDetails!A:A,1,FALSE)),FALSE,TRUE)</f>
        <v>0</v>
      </c>
    </row>
    <row r="729" spans="1:7" x14ac:dyDescent="0.3">
      <c r="A729">
        <v>89</v>
      </c>
      <c r="B729">
        <v>728</v>
      </c>
      <c r="C729" s="52" t="s">
        <v>97</v>
      </c>
      <c r="D729" s="52">
        <v>2019</v>
      </c>
      <c r="E729" s="78" t="s">
        <v>306</v>
      </c>
      <c r="F729" s="52" t="s">
        <v>397</v>
      </c>
      <c r="G729" t="b">
        <f>IF(ISERROR(VLOOKUP(StudiesGeneral!B729,StudiesDetails!A:A,1,FALSE)),FALSE,TRUE)</f>
        <v>0</v>
      </c>
    </row>
    <row r="730" spans="1:7" x14ac:dyDescent="0.3">
      <c r="A730">
        <v>89</v>
      </c>
      <c r="B730">
        <v>729</v>
      </c>
      <c r="C730" s="52" t="s">
        <v>97</v>
      </c>
      <c r="D730" s="52">
        <v>2019</v>
      </c>
      <c r="E730" s="78" t="s">
        <v>306</v>
      </c>
      <c r="F730" s="52" t="s">
        <v>147</v>
      </c>
      <c r="G730" t="b">
        <f>IF(ISERROR(VLOOKUP(StudiesGeneral!B730,StudiesDetails!A:A,1,FALSE)),FALSE,TRUE)</f>
        <v>0</v>
      </c>
    </row>
    <row r="731" spans="1:7" x14ac:dyDescent="0.3">
      <c r="A731">
        <v>89</v>
      </c>
      <c r="B731">
        <v>730</v>
      </c>
      <c r="C731" s="52" t="s">
        <v>97</v>
      </c>
      <c r="D731" s="52">
        <v>2019</v>
      </c>
      <c r="E731" s="78" t="s">
        <v>306</v>
      </c>
      <c r="F731" s="52" t="s">
        <v>398</v>
      </c>
      <c r="G731" t="b">
        <f>IF(ISERROR(VLOOKUP(StudiesGeneral!B731,StudiesDetails!A:A,1,FALSE)),FALSE,TRUE)</f>
        <v>0</v>
      </c>
    </row>
    <row r="732" spans="1:7" x14ac:dyDescent="0.3">
      <c r="A732">
        <v>89</v>
      </c>
      <c r="B732">
        <v>731</v>
      </c>
      <c r="C732" s="52" t="s">
        <v>97</v>
      </c>
      <c r="D732" s="52">
        <v>2019</v>
      </c>
      <c r="E732" s="78" t="s">
        <v>306</v>
      </c>
      <c r="F732" s="52" t="s">
        <v>399</v>
      </c>
      <c r="G732" t="b">
        <f>IF(ISERROR(VLOOKUP(StudiesGeneral!B732,StudiesDetails!A:A,1,FALSE)),FALSE,TRUE)</f>
        <v>0</v>
      </c>
    </row>
    <row r="733" spans="1:7" x14ac:dyDescent="0.3">
      <c r="A733">
        <v>89</v>
      </c>
      <c r="B733">
        <v>732</v>
      </c>
      <c r="C733" s="52" t="s">
        <v>97</v>
      </c>
      <c r="D733" s="52">
        <v>2019</v>
      </c>
      <c r="E733" s="78" t="s">
        <v>306</v>
      </c>
      <c r="F733" s="52" t="s">
        <v>400</v>
      </c>
      <c r="G733" t="b">
        <f>IF(ISERROR(VLOOKUP(StudiesGeneral!B733,StudiesDetails!A:A,1,FALSE)),FALSE,TRUE)</f>
        <v>0</v>
      </c>
    </row>
    <row r="734" spans="1:7" x14ac:dyDescent="0.3">
      <c r="A734">
        <v>89</v>
      </c>
      <c r="B734">
        <v>733</v>
      </c>
      <c r="C734" s="52" t="s">
        <v>97</v>
      </c>
      <c r="D734" s="52">
        <v>2019</v>
      </c>
      <c r="E734" s="78" t="s">
        <v>306</v>
      </c>
      <c r="F734" s="52" t="s">
        <v>401</v>
      </c>
      <c r="G734" t="b">
        <f>IF(ISERROR(VLOOKUP(StudiesGeneral!B734,StudiesDetails!A:A,1,FALSE)),FALSE,TRUE)</f>
        <v>0</v>
      </c>
    </row>
    <row r="735" spans="1:7" x14ac:dyDescent="0.3">
      <c r="A735">
        <v>89</v>
      </c>
      <c r="B735">
        <v>734</v>
      </c>
      <c r="C735" s="52" t="s">
        <v>97</v>
      </c>
      <c r="D735" s="52">
        <v>2019</v>
      </c>
      <c r="E735" s="78" t="s">
        <v>306</v>
      </c>
      <c r="F735" s="52" t="s">
        <v>402</v>
      </c>
      <c r="G735" t="b">
        <f>IF(ISERROR(VLOOKUP(StudiesGeneral!B735,StudiesDetails!A:A,1,FALSE)),FALSE,TRUE)</f>
        <v>0</v>
      </c>
    </row>
    <row r="736" spans="1:7" x14ac:dyDescent="0.3">
      <c r="A736">
        <v>89</v>
      </c>
      <c r="B736">
        <v>735</v>
      </c>
      <c r="C736" s="52" t="s">
        <v>97</v>
      </c>
      <c r="D736" s="52">
        <v>2019</v>
      </c>
      <c r="E736" s="78" t="s">
        <v>306</v>
      </c>
      <c r="F736" s="52" t="s">
        <v>148</v>
      </c>
      <c r="G736" t="b">
        <f>IF(ISERROR(VLOOKUP(StudiesGeneral!B736,StudiesDetails!A:A,1,FALSE)),FALSE,TRUE)</f>
        <v>0</v>
      </c>
    </row>
    <row r="737" spans="1:7" x14ac:dyDescent="0.3">
      <c r="A737">
        <v>89</v>
      </c>
      <c r="B737">
        <v>736</v>
      </c>
      <c r="C737" s="52" t="s">
        <v>97</v>
      </c>
      <c r="D737" s="52">
        <v>2019</v>
      </c>
      <c r="E737" s="78" t="s">
        <v>306</v>
      </c>
      <c r="F737" s="52" t="s">
        <v>403</v>
      </c>
      <c r="G737" t="b">
        <f>IF(ISERROR(VLOOKUP(StudiesGeneral!B737,StudiesDetails!A:A,1,FALSE)),FALSE,TRUE)</f>
        <v>0</v>
      </c>
    </row>
    <row r="738" spans="1:7" x14ac:dyDescent="0.3">
      <c r="A738">
        <v>89</v>
      </c>
      <c r="B738">
        <v>737</v>
      </c>
      <c r="C738" s="52" t="s">
        <v>97</v>
      </c>
      <c r="D738" s="52">
        <v>2019</v>
      </c>
      <c r="E738" s="78" t="s">
        <v>306</v>
      </c>
      <c r="F738" s="52" t="s">
        <v>404</v>
      </c>
      <c r="G738" t="b">
        <f>IF(ISERROR(VLOOKUP(StudiesGeneral!B738,StudiesDetails!A:A,1,FALSE)),FALSE,TRUE)</f>
        <v>0</v>
      </c>
    </row>
    <row r="739" spans="1:7" x14ac:dyDescent="0.3">
      <c r="A739">
        <v>89</v>
      </c>
      <c r="B739">
        <v>738</v>
      </c>
      <c r="C739" s="52" t="s">
        <v>97</v>
      </c>
      <c r="D739" s="52">
        <v>2019</v>
      </c>
      <c r="E739" s="78" t="s">
        <v>306</v>
      </c>
      <c r="F739" s="52" t="s">
        <v>405</v>
      </c>
      <c r="G739" t="b">
        <f>IF(ISERROR(VLOOKUP(StudiesGeneral!B739,StudiesDetails!A:A,1,FALSE)),FALSE,TRUE)</f>
        <v>0</v>
      </c>
    </row>
    <row r="740" spans="1:7" x14ac:dyDescent="0.3">
      <c r="A740">
        <v>89</v>
      </c>
      <c r="B740">
        <v>739</v>
      </c>
      <c r="C740" s="52" t="s">
        <v>97</v>
      </c>
      <c r="D740" s="52">
        <v>2019</v>
      </c>
      <c r="E740" s="78" t="s">
        <v>306</v>
      </c>
      <c r="F740" s="52" t="s">
        <v>406</v>
      </c>
      <c r="G740" t="b">
        <f>IF(ISERROR(VLOOKUP(StudiesGeneral!B740,StudiesDetails!A:A,1,FALSE)),FALSE,TRUE)</f>
        <v>0</v>
      </c>
    </row>
    <row r="741" spans="1:7" x14ac:dyDescent="0.3">
      <c r="A741">
        <v>89</v>
      </c>
      <c r="B741">
        <v>740</v>
      </c>
      <c r="C741" s="52" t="s">
        <v>97</v>
      </c>
      <c r="D741" s="52">
        <v>2019</v>
      </c>
      <c r="E741" s="78" t="s">
        <v>306</v>
      </c>
      <c r="F741" s="52" t="s">
        <v>407</v>
      </c>
      <c r="G741" t="b">
        <f>IF(ISERROR(VLOOKUP(StudiesGeneral!B741,StudiesDetails!A:A,1,FALSE)),FALSE,TRUE)</f>
        <v>0</v>
      </c>
    </row>
    <row r="742" spans="1:7" x14ac:dyDescent="0.3">
      <c r="A742">
        <v>89</v>
      </c>
      <c r="B742">
        <v>741</v>
      </c>
      <c r="C742" s="52" t="s">
        <v>97</v>
      </c>
      <c r="D742" s="52">
        <v>2019</v>
      </c>
      <c r="E742" s="78" t="s">
        <v>306</v>
      </c>
      <c r="F742" s="52" t="s">
        <v>149</v>
      </c>
      <c r="G742" t="b">
        <f>IF(ISERROR(VLOOKUP(StudiesGeneral!B742,StudiesDetails!A:A,1,FALSE)),FALSE,TRUE)</f>
        <v>0</v>
      </c>
    </row>
    <row r="743" spans="1:7" x14ac:dyDescent="0.3">
      <c r="A743">
        <v>89</v>
      </c>
      <c r="B743">
        <v>742</v>
      </c>
      <c r="C743" s="52" t="s">
        <v>97</v>
      </c>
      <c r="D743" s="52">
        <v>2019</v>
      </c>
      <c r="E743" s="78" t="s">
        <v>306</v>
      </c>
      <c r="F743" s="52" t="s">
        <v>408</v>
      </c>
      <c r="G743" t="b">
        <f>IF(ISERROR(VLOOKUP(StudiesGeneral!B743,StudiesDetails!A:A,1,FALSE)),FALSE,TRUE)</f>
        <v>0</v>
      </c>
    </row>
    <row r="744" spans="1:7" x14ac:dyDescent="0.3">
      <c r="A744">
        <v>89</v>
      </c>
      <c r="B744">
        <v>743</v>
      </c>
      <c r="C744" s="52" t="s">
        <v>97</v>
      </c>
      <c r="D744" s="52">
        <v>2019</v>
      </c>
      <c r="E744" s="78" t="s">
        <v>306</v>
      </c>
      <c r="F744" s="52" t="s">
        <v>409</v>
      </c>
      <c r="G744" t="b">
        <f>IF(ISERROR(VLOOKUP(StudiesGeneral!B744,StudiesDetails!A:A,1,FALSE)),FALSE,TRUE)</f>
        <v>0</v>
      </c>
    </row>
    <row r="745" spans="1:7" x14ac:dyDescent="0.3">
      <c r="A745">
        <v>89</v>
      </c>
      <c r="B745">
        <v>744</v>
      </c>
      <c r="C745" s="52" t="s">
        <v>97</v>
      </c>
      <c r="D745" s="52">
        <v>2019</v>
      </c>
      <c r="E745" s="78" t="s">
        <v>306</v>
      </c>
      <c r="F745" s="52" t="s">
        <v>410</v>
      </c>
      <c r="G745" t="b">
        <f>IF(ISERROR(VLOOKUP(StudiesGeneral!B745,StudiesDetails!A:A,1,FALSE)),FALSE,TRUE)</f>
        <v>0</v>
      </c>
    </row>
    <row r="746" spans="1:7" x14ac:dyDescent="0.3">
      <c r="A746">
        <v>89</v>
      </c>
      <c r="B746">
        <v>745</v>
      </c>
      <c r="C746" s="52" t="s">
        <v>97</v>
      </c>
      <c r="D746" s="52">
        <v>2019</v>
      </c>
      <c r="E746" s="78" t="s">
        <v>306</v>
      </c>
      <c r="F746" s="52" t="s">
        <v>411</v>
      </c>
      <c r="G746" t="b">
        <f>IF(ISERROR(VLOOKUP(StudiesGeneral!B746,StudiesDetails!A:A,1,FALSE)),FALSE,TRUE)</f>
        <v>0</v>
      </c>
    </row>
    <row r="747" spans="1:7" x14ac:dyDescent="0.3">
      <c r="A747">
        <v>89</v>
      </c>
      <c r="B747">
        <v>746</v>
      </c>
      <c r="C747" s="52" t="s">
        <v>97</v>
      </c>
      <c r="D747" s="52">
        <v>2019</v>
      </c>
      <c r="E747" s="78" t="s">
        <v>306</v>
      </c>
      <c r="F747" s="52" t="s">
        <v>412</v>
      </c>
      <c r="G747" t="b">
        <f>IF(ISERROR(VLOOKUP(StudiesGeneral!B747,StudiesDetails!A:A,1,FALSE)),FALSE,TRUE)</f>
        <v>0</v>
      </c>
    </row>
    <row r="748" spans="1:7" x14ac:dyDescent="0.3">
      <c r="A748">
        <v>89</v>
      </c>
      <c r="B748">
        <v>747</v>
      </c>
      <c r="C748" s="52" t="s">
        <v>97</v>
      </c>
      <c r="D748" s="52">
        <v>2019</v>
      </c>
      <c r="E748" s="78" t="s">
        <v>306</v>
      </c>
      <c r="F748" s="52" t="s">
        <v>413</v>
      </c>
      <c r="G748" t="b">
        <f>IF(ISERROR(VLOOKUP(StudiesGeneral!B748,StudiesDetails!A:A,1,FALSE)),FALSE,TRUE)</f>
        <v>0</v>
      </c>
    </row>
    <row r="749" spans="1:7" x14ac:dyDescent="0.3">
      <c r="A749">
        <v>89</v>
      </c>
      <c r="B749">
        <v>748</v>
      </c>
      <c r="C749" s="52" t="s">
        <v>97</v>
      </c>
      <c r="D749" s="52">
        <v>2019</v>
      </c>
      <c r="E749" s="78" t="s">
        <v>306</v>
      </c>
      <c r="F749" s="52" t="s">
        <v>414</v>
      </c>
      <c r="G749" t="b">
        <f>IF(ISERROR(VLOOKUP(StudiesGeneral!B749,StudiesDetails!A:A,1,FALSE)),FALSE,TRUE)</f>
        <v>0</v>
      </c>
    </row>
    <row r="750" spans="1:7" x14ac:dyDescent="0.3">
      <c r="A750">
        <v>89</v>
      </c>
      <c r="B750">
        <v>749</v>
      </c>
      <c r="C750" s="52" t="s">
        <v>97</v>
      </c>
      <c r="D750" s="52">
        <v>2019</v>
      </c>
      <c r="E750" s="78" t="s">
        <v>306</v>
      </c>
      <c r="F750" s="52" t="s">
        <v>415</v>
      </c>
      <c r="G750" t="b">
        <f>IF(ISERROR(VLOOKUP(StudiesGeneral!B750,StudiesDetails!A:A,1,FALSE)),FALSE,TRUE)</f>
        <v>0</v>
      </c>
    </row>
    <row r="751" spans="1:7" x14ac:dyDescent="0.3">
      <c r="A751">
        <v>89</v>
      </c>
      <c r="B751">
        <v>750</v>
      </c>
      <c r="C751" s="52" t="s">
        <v>97</v>
      </c>
      <c r="D751" s="52">
        <v>2019</v>
      </c>
      <c r="E751" s="78" t="s">
        <v>306</v>
      </c>
      <c r="F751" s="52" t="s">
        <v>416</v>
      </c>
      <c r="G751" t="b">
        <f>IF(ISERROR(VLOOKUP(StudiesGeneral!B751,StudiesDetails!A:A,1,FALSE)),FALSE,TRUE)</f>
        <v>0</v>
      </c>
    </row>
    <row r="752" spans="1:7" x14ac:dyDescent="0.3">
      <c r="A752">
        <v>89</v>
      </c>
      <c r="B752">
        <v>751</v>
      </c>
      <c r="C752" s="52" t="s">
        <v>97</v>
      </c>
      <c r="D752" s="52">
        <v>2019</v>
      </c>
      <c r="E752" s="78" t="s">
        <v>306</v>
      </c>
      <c r="F752" s="52" t="s">
        <v>417</v>
      </c>
      <c r="G752" t="b">
        <f>IF(ISERROR(VLOOKUP(StudiesGeneral!B752,StudiesDetails!A:A,1,FALSE)),FALSE,TRUE)</f>
        <v>0</v>
      </c>
    </row>
    <row r="753" spans="1:7" x14ac:dyDescent="0.3">
      <c r="A753">
        <v>89</v>
      </c>
      <c r="B753">
        <v>752</v>
      </c>
      <c r="C753" s="52" t="s">
        <v>97</v>
      </c>
      <c r="D753" s="52">
        <v>2019</v>
      </c>
      <c r="E753" s="78" t="s">
        <v>306</v>
      </c>
      <c r="F753" s="52" t="s">
        <v>418</v>
      </c>
      <c r="G753" t="b">
        <f>IF(ISERROR(VLOOKUP(StudiesGeneral!B753,StudiesDetails!A:A,1,FALSE)),FALSE,TRUE)</f>
        <v>0</v>
      </c>
    </row>
    <row r="754" spans="1:7" x14ac:dyDescent="0.3">
      <c r="A754">
        <v>89</v>
      </c>
      <c r="B754">
        <v>753</v>
      </c>
      <c r="C754" s="52" t="s">
        <v>97</v>
      </c>
      <c r="D754" s="52">
        <v>2019</v>
      </c>
      <c r="E754" s="78" t="s">
        <v>306</v>
      </c>
      <c r="F754" s="52" t="s">
        <v>380</v>
      </c>
      <c r="G754" t="b">
        <f>IF(ISERROR(VLOOKUP(StudiesGeneral!B754,StudiesDetails!A:A,1,FALSE)),FALSE,TRUE)</f>
        <v>0</v>
      </c>
    </row>
    <row r="755" spans="1:7" x14ac:dyDescent="0.3">
      <c r="A755">
        <v>89</v>
      </c>
      <c r="B755">
        <v>754</v>
      </c>
      <c r="C755" s="52" t="s">
        <v>97</v>
      </c>
      <c r="D755" s="52">
        <v>2019</v>
      </c>
      <c r="E755" s="78" t="s">
        <v>306</v>
      </c>
      <c r="F755" s="52" t="s">
        <v>419</v>
      </c>
      <c r="G755" t="b">
        <f>IF(ISERROR(VLOOKUP(StudiesGeneral!B755,StudiesDetails!A:A,1,FALSE)),FALSE,TRUE)</f>
        <v>0</v>
      </c>
    </row>
    <row r="756" spans="1:7" x14ac:dyDescent="0.3">
      <c r="A756">
        <v>89</v>
      </c>
      <c r="B756">
        <v>755</v>
      </c>
      <c r="C756" s="52" t="s">
        <v>97</v>
      </c>
      <c r="D756" s="52">
        <v>2019</v>
      </c>
      <c r="E756" s="78" t="s">
        <v>306</v>
      </c>
      <c r="F756" s="52" t="s">
        <v>420</v>
      </c>
      <c r="G756" t="b">
        <f>IF(ISERROR(VLOOKUP(StudiesGeneral!B756,StudiesDetails!A:A,1,FALSE)),FALSE,TRUE)</f>
        <v>0</v>
      </c>
    </row>
    <row r="757" spans="1:7" x14ac:dyDescent="0.3">
      <c r="A757">
        <v>89</v>
      </c>
      <c r="B757">
        <v>756</v>
      </c>
      <c r="C757" s="52" t="s">
        <v>97</v>
      </c>
      <c r="D757" s="52">
        <v>2019</v>
      </c>
      <c r="E757" s="78" t="s">
        <v>306</v>
      </c>
      <c r="F757" s="52" t="s">
        <v>421</v>
      </c>
      <c r="G757" t="b">
        <f>IF(ISERROR(VLOOKUP(StudiesGeneral!B757,StudiesDetails!A:A,1,FALSE)),FALSE,TRUE)</f>
        <v>0</v>
      </c>
    </row>
    <row r="758" spans="1:7" x14ac:dyDescent="0.3">
      <c r="A758">
        <v>89</v>
      </c>
      <c r="B758">
        <v>757</v>
      </c>
      <c r="C758" s="52" t="s">
        <v>97</v>
      </c>
      <c r="D758" s="52">
        <v>2019</v>
      </c>
      <c r="E758" s="78" t="s">
        <v>306</v>
      </c>
      <c r="F758" s="52" t="s">
        <v>422</v>
      </c>
      <c r="G758" t="b">
        <f>IF(ISERROR(VLOOKUP(StudiesGeneral!B758,StudiesDetails!A:A,1,FALSE)),FALSE,TRUE)</f>
        <v>0</v>
      </c>
    </row>
    <row r="759" spans="1:7" x14ac:dyDescent="0.3">
      <c r="A759">
        <v>89</v>
      </c>
      <c r="B759">
        <v>758</v>
      </c>
      <c r="C759" s="52" t="s">
        <v>97</v>
      </c>
      <c r="D759" s="52">
        <v>2019</v>
      </c>
      <c r="E759" s="78" t="s">
        <v>306</v>
      </c>
      <c r="F759" s="52" t="s">
        <v>423</v>
      </c>
      <c r="G759" t="b">
        <f>IF(ISERROR(VLOOKUP(StudiesGeneral!B759,StudiesDetails!A:A,1,FALSE)),FALSE,TRUE)</f>
        <v>0</v>
      </c>
    </row>
    <row r="760" spans="1:7" x14ac:dyDescent="0.3">
      <c r="A760">
        <v>89</v>
      </c>
      <c r="B760">
        <v>759</v>
      </c>
      <c r="C760" s="52" t="s">
        <v>97</v>
      </c>
      <c r="D760" s="52">
        <v>2019</v>
      </c>
      <c r="E760" s="78" t="s">
        <v>306</v>
      </c>
      <c r="F760" s="52" t="s">
        <v>424</v>
      </c>
      <c r="G760" t="b">
        <f>IF(ISERROR(VLOOKUP(StudiesGeneral!B760,StudiesDetails!A:A,1,FALSE)),FALSE,TRUE)</f>
        <v>0</v>
      </c>
    </row>
    <row r="761" spans="1:7" x14ac:dyDescent="0.3">
      <c r="A761">
        <v>89</v>
      </c>
      <c r="B761">
        <v>760</v>
      </c>
      <c r="C761" s="52" t="s">
        <v>97</v>
      </c>
      <c r="D761" s="52">
        <v>2019</v>
      </c>
      <c r="E761" s="78" t="s">
        <v>306</v>
      </c>
      <c r="F761" s="52" t="s">
        <v>425</v>
      </c>
      <c r="G761" t="b">
        <f>IF(ISERROR(VLOOKUP(StudiesGeneral!B761,StudiesDetails!A:A,1,FALSE)),FALSE,TRUE)</f>
        <v>0</v>
      </c>
    </row>
    <row r="762" spans="1:7" x14ac:dyDescent="0.3">
      <c r="A762">
        <v>89</v>
      </c>
      <c r="B762">
        <v>761</v>
      </c>
      <c r="C762" s="52" t="s">
        <v>97</v>
      </c>
      <c r="D762" s="52">
        <v>2019</v>
      </c>
      <c r="E762" s="78" t="s">
        <v>306</v>
      </c>
      <c r="F762" s="52" t="s">
        <v>426</v>
      </c>
      <c r="G762" t="b">
        <f>IF(ISERROR(VLOOKUP(StudiesGeneral!B762,StudiesDetails!A:A,1,FALSE)),FALSE,TRUE)</f>
        <v>0</v>
      </c>
    </row>
    <row r="763" spans="1:7" x14ac:dyDescent="0.3">
      <c r="A763">
        <v>89</v>
      </c>
      <c r="B763">
        <v>762</v>
      </c>
      <c r="C763" s="52" t="s">
        <v>97</v>
      </c>
      <c r="D763" s="52">
        <v>2019</v>
      </c>
      <c r="E763" s="78" t="s">
        <v>306</v>
      </c>
      <c r="F763" s="52" t="s">
        <v>427</v>
      </c>
      <c r="G763" t="b">
        <f>IF(ISERROR(VLOOKUP(StudiesGeneral!B763,StudiesDetails!A:A,1,FALSE)),FALSE,TRUE)</f>
        <v>0</v>
      </c>
    </row>
    <row r="764" spans="1:7" x14ac:dyDescent="0.3">
      <c r="A764">
        <v>89</v>
      </c>
      <c r="B764">
        <v>763</v>
      </c>
      <c r="C764" s="52" t="s">
        <v>97</v>
      </c>
      <c r="D764" s="52">
        <v>2019</v>
      </c>
      <c r="E764" s="78" t="s">
        <v>306</v>
      </c>
      <c r="F764" s="52" t="s">
        <v>428</v>
      </c>
      <c r="G764" t="b">
        <f>IF(ISERROR(VLOOKUP(StudiesGeneral!B764,StudiesDetails!A:A,1,FALSE)),FALSE,TRUE)</f>
        <v>0</v>
      </c>
    </row>
    <row r="765" spans="1:7" x14ac:dyDescent="0.3">
      <c r="A765">
        <v>90</v>
      </c>
      <c r="B765">
        <v>764</v>
      </c>
      <c r="C765" s="52" t="s">
        <v>8</v>
      </c>
      <c r="D765" s="52">
        <v>2017</v>
      </c>
      <c r="E765" s="78" t="s">
        <v>429</v>
      </c>
      <c r="F765" s="52" t="s">
        <v>18</v>
      </c>
      <c r="G765" t="b">
        <f>IF(ISERROR(VLOOKUP(StudiesGeneral!B765,StudiesDetails!A:A,1,FALSE)),FALSE,TRUE)</f>
        <v>1</v>
      </c>
    </row>
    <row r="766" spans="1:7" x14ac:dyDescent="0.3">
      <c r="A766">
        <v>90</v>
      </c>
      <c r="B766">
        <v>765</v>
      </c>
      <c r="C766" s="52" t="s">
        <v>8</v>
      </c>
      <c r="D766" s="52">
        <v>2017</v>
      </c>
      <c r="E766" s="78" t="s">
        <v>429</v>
      </c>
      <c r="F766" s="52" t="s">
        <v>34</v>
      </c>
      <c r="G766" t="b">
        <f>IF(ISERROR(VLOOKUP(StudiesGeneral!B766,StudiesDetails!A:A,1,FALSE)),FALSE,TRUE)</f>
        <v>0</v>
      </c>
    </row>
    <row r="767" spans="1:7" x14ac:dyDescent="0.3">
      <c r="A767">
        <v>90</v>
      </c>
      <c r="B767">
        <v>766</v>
      </c>
      <c r="C767" s="52" t="s">
        <v>8</v>
      </c>
      <c r="D767" s="52">
        <v>2017</v>
      </c>
      <c r="E767" s="78" t="s">
        <v>429</v>
      </c>
      <c r="F767" s="52" t="s">
        <v>14</v>
      </c>
      <c r="G767" t="b">
        <f>IF(ISERROR(VLOOKUP(StudiesGeneral!B767,StudiesDetails!A:A,1,FALSE)),FALSE,TRUE)</f>
        <v>0</v>
      </c>
    </row>
    <row r="768" spans="1:7" x14ac:dyDescent="0.3">
      <c r="A768">
        <v>90</v>
      </c>
      <c r="B768">
        <v>767</v>
      </c>
      <c r="C768" s="52" t="s">
        <v>8</v>
      </c>
      <c r="D768" s="52">
        <v>2017</v>
      </c>
      <c r="E768" s="78" t="s">
        <v>429</v>
      </c>
      <c r="F768" s="52" t="s">
        <v>430</v>
      </c>
      <c r="G768" t="b">
        <f>IF(ISERROR(VLOOKUP(StudiesGeneral!B768,StudiesDetails!A:A,1,FALSE)),FALSE,TRUE)</f>
        <v>0</v>
      </c>
    </row>
    <row r="769" spans="1:7" x14ac:dyDescent="0.3">
      <c r="A769">
        <v>90</v>
      </c>
      <c r="B769">
        <v>768</v>
      </c>
      <c r="C769" s="52" t="s">
        <v>8</v>
      </c>
      <c r="D769" s="52">
        <v>2017</v>
      </c>
      <c r="E769" s="78" t="s">
        <v>429</v>
      </c>
      <c r="F769" s="52" t="s">
        <v>11</v>
      </c>
      <c r="G769" t="b">
        <f>IF(ISERROR(VLOOKUP(StudiesGeneral!B769,StudiesDetails!A:A,1,FALSE)),FALSE,TRUE)</f>
        <v>0</v>
      </c>
    </row>
    <row r="770" spans="1:7" x14ac:dyDescent="0.3">
      <c r="A770">
        <v>90</v>
      </c>
      <c r="B770">
        <v>769</v>
      </c>
      <c r="C770" s="52" t="s">
        <v>8</v>
      </c>
      <c r="D770" s="52">
        <v>2017</v>
      </c>
      <c r="E770" s="78" t="s">
        <v>429</v>
      </c>
      <c r="F770" s="52" t="s">
        <v>19</v>
      </c>
      <c r="G770" t="b">
        <f>IF(ISERROR(VLOOKUP(StudiesGeneral!B770,StudiesDetails!A:A,1,FALSE)),FALSE,TRUE)</f>
        <v>1</v>
      </c>
    </row>
    <row r="771" spans="1:7" x14ac:dyDescent="0.3">
      <c r="A771">
        <v>90</v>
      </c>
      <c r="B771">
        <v>770</v>
      </c>
      <c r="C771" s="52" t="s">
        <v>8</v>
      </c>
      <c r="D771" s="52">
        <v>2017</v>
      </c>
      <c r="E771" s="78" t="s">
        <v>429</v>
      </c>
      <c r="F771" s="52" t="s">
        <v>10</v>
      </c>
      <c r="G771" t="b">
        <f>IF(ISERROR(VLOOKUP(StudiesGeneral!B771,StudiesDetails!A:A,1,FALSE)),FALSE,TRUE)</f>
        <v>0</v>
      </c>
    </row>
    <row r="772" spans="1:7" x14ac:dyDescent="0.3">
      <c r="A772">
        <v>90</v>
      </c>
      <c r="B772">
        <v>771</v>
      </c>
      <c r="C772" s="52" t="s">
        <v>8</v>
      </c>
      <c r="D772" s="52">
        <v>2017</v>
      </c>
      <c r="E772" s="78" t="s">
        <v>429</v>
      </c>
      <c r="F772" s="52" t="s">
        <v>13</v>
      </c>
      <c r="G772" t="b">
        <f>IF(ISERROR(VLOOKUP(StudiesGeneral!B772,StudiesDetails!A:A,1,FALSE)),FALSE,TRUE)</f>
        <v>0</v>
      </c>
    </row>
    <row r="773" spans="1:7" x14ac:dyDescent="0.3">
      <c r="A773">
        <v>90</v>
      </c>
      <c r="B773">
        <v>772</v>
      </c>
      <c r="C773" s="52" t="s">
        <v>8</v>
      </c>
      <c r="D773" s="52">
        <v>2017</v>
      </c>
      <c r="E773" s="78" t="s">
        <v>429</v>
      </c>
      <c r="F773" s="52" t="s">
        <v>12</v>
      </c>
      <c r="G773" t="b">
        <f>IF(ISERROR(VLOOKUP(StudiesGeneral!B773,StudiesDetails!A:A,1,FALSE)),FALSE,TRUE)</f>
        <v>0</v>
      </c>
    </row>
    <row r="774" spans="1:7" x14ac:dyDescent="0.3">
      <c r="A774">
        <v>90</v>
      </c>
      <c r="B774">
        <v>773</v>
      </c>
      <c r="C774" s="52" t="s">
        <v>8</v>
      </c>
      <c r="D774" s="52">
        <v>2017</v>
      </c>
      <c r="E774" s="78" t="s">
        <v>429</v>
      </c>
      <c r="F774" s="52" t="s">
        <v>16</v>
      </c>
      <c r="G774" t="b">
        <f>IF(ISERROR(VLOOKUP(StudiesGeneral!B774,StudiesDetails!A:A,1,FALSE)),FALSE,TRUE)</f>
        <v>0</v>
      </c>
    </row>
    <row r="775" spans="1:7" x14ac:dyDescent="0.3">
      <c r="A775">
        <v>90</v>
      </c>
      <c r="B775">
        <v>774</v>
      </c>
      <c r="C775" s="52" t="s">
        <v>8</v>
      </c>
      <c r="D775" s="52">
        <v>2017</v>
      </c>
      <c r="E775" s="78" t="s">
        <v>429</v>
      </c>
      <c r="F775" s="52" t="s">
        <v>20</v>
      </c>
      <c r="G775" t="b">
        <f>IF(ISERROR(VLOOKUP(StudiesGeneral!B775,StudiesDetails!A:A,1,FALSE)),FALSE,TRUE)</f>
        <v>0</v>
      </c>
    </row>
    <row r="776" spans="1:7" x14ac:dyDescent="0.3">
      <c r="A776">
        <v>90</v>
      </c>
      <c r="B776">
        <v>775</v>
      </c>
      <c r="C776" s="52" t="s">
        <v>8</v>
      </c>
      <c r="D776" s="52">
        <v>2017</v>
      </c>
      <c r="E776" s="78" t="s">
        <v>429</v>
      </c>
      <c r="F776" s="52" t="s">
        <v>33</v>
      </c>
      <c r="G776" t="b">
        <f>IF(ISERROR(VLOOKUP(StudiesGeneral!B776,StudiesDetails!A:A,1,FALSE)),FALSE,TRUE)</f>
        <v>0</v>
      </c>
    </row>
    <row r="777" spans="1:7" x14ac:dyDescent="0.3">
      <c r="A777">
        <v>90</v>
      </c>
      <c r="B777">
        <v>776</v>
      </c>
      <c r="C777" s="52" t="s">
        <v>8</v>
      </c>
      <c r="D777" s="52">
        <v>2017</v>
      </c>
      <c r="E777" s="78" t="s">
        <v>429</v>
      </c>
      <c r="F777" s="52" t="s">
        <v>21</v>
      </c>
      <c r="G777" t="b">
        <f>IF(ISERROR(VLOOKUP(StudiesGeneral!B777,StudiesDetails!A:A,1,FALSE)),FALSE,TRUE)</f>
        <v>1</v>
      </c>
    </row>
    <row r="778" spans="1:7" x14ac:dyDescent="0.3">
      <c r="A778">
        <v>90</v>
      </c>
      <c r="B778">
        <v>777</v>
      </c>
      <c r="C778" s="52" t="s">
        <v>8</v>
      </c>
      <c r="D778" s="52">
        <v>2017</v>
      </c>
      <c r="E778" s="78" t="s">
        <v>429</v>
      </c>
      <c r="F778" s="52" t="s">
        <v>296</v>
      </c>
      <c r="G778" t="b">
        <f>IF(ISERROR(VLOOKUP(StudiesGeneral!B778,StudiesDetails!A:A,1,FALSE)),FALSE,TRUE)</f>
        <v>0</v>
      </c>
    </row>
    <row r="779" spans="1:7" x14ac:dyDescent="0.3">
      <c r="A779">
        <v>91</v>
      </c>
      <c r="B779">
        <v>778</v>
      </c>
      <c r="C779" s="52" t="s">
        <v>431</v>
      </c>
      <c r="D779" s="52">
        <v>2021</v>
      </c>
      <c r="E779" s="78" t="s">
        <v>432</v>
      </c>
      <c r="F779" s="52" t="s">
        <v>10</v>
      </c>
      <c r="G779" t="b">
        <f>IF(ISERROR(VLOOKUP(StudiesGeneral!B779,StudiesDetails!A:A,1,FALSE)),FALSE,TRUE)</f>
        <v>0</v>
      </c>
    </row>
    <row r="780" spans="1:7" x14ac:dyDescent="0.3">
      <c r="A780">
        <v>91</v>
      </c>
      <c r="B780">
        <v>779</v>
      </c>
      <c r="C780" s="52" t="s">
        <v>431</v>
      </c>
      <c r="D780" s="52">
        <v>2021</v>
      </c>
      <c r="E780" s="78" t="s">
        <v>432</v>
      </c>
      <c r="F780" s="52" t="s">
        <v>13</v>
      </c>
      <c r="G780" t="b">
        <f>IF(ISERROR(VLOOKUP(StudiesGeneral!B780,StudiesDetails!A:A,1,FALSE)),FALSE,TRUE)</f>
        <v>0</v>
      </c>
    </row>
    <row r="781" spans="1:7" x14ac:dyDescent="0.3">
      <c r="A781">
        <v>91</v>
      </c>
      <c r="B781">
        <v>780</v>
      </c>
      <c r="C781" s="52" t="s">
        <v>431</v>
      </c>
      <c r="D781" s="52">
        <v>2021</v>
      </c>
      <c r="E781" s="78" t="s">
        <v>432</v>
      </c>
      <c r="F781" s="52" t="s">
        <v>14</v>
      </c>
      <c r="G781" t="b">
        <f>IF(ISERROR(VLOOKUP(StudiesGeneral!B781,StudiesDetails!A:A,1,FALSE)),FALSE,TRUE)</f>
        <v>0</v>
      </c>
    </row>
    <row r="782" spans="1:7" x14ac:dyDescent="0.3">
      <c r="A782">
        <v>91</v>
      </c>
      <c r="B782">
        <v>781</v>
      </c>
      <c r="C782" s="52" t="s">
        <v>431</v>
      </c>
      <c r="D782" s="52">
        <v>2021</v>
      </c>
      <c r="E782" s="78" t="s">
        <v>432</v>
      </c>
      <c r="F782" s="52" t="s">
        <v>16</v>
      </c>
      <c r="G782" t="b">
        <f>IF(ISERROR(VLOOKUP(StudiesGeneral!B782,StudiesDetails!A:A,1,FALSE)),FALSE,TRUE)</f>
        <v>0</v>
      </c>
    </row>
    <row r="783" spans="1:7" x14ac:dyDescent="0.3">
      <c r="A783">
        <v>91</v>
      </c>
      <c r="B783">
        <v>782</v>
      </c>
      <c r="C783" s="52" t="s">
        <v>431</v>
      </c>
      <c r="D783" s="52">
        <v>2021</v>
      </c>
      <c r="E783" s="78" t="s">
        <v>432</v>
      </c>
      <c r="F783" s="52" t="s">
        <v>34</v>
      </c>
      <c r="G783" t="b">
        <f>IF(ISERROR(VLOOKUP(StudiesGeneral!B783,StudiesDetails!A:A,1,FALSE)),FALSE,TRUE)</f>
        <v>0</v>
      </c>
    </row>
    <row r="784" spans="1:7" x14ac:dyDescent="0.3">
      <c r="A784">
        <v>91</v>
      </c>
      <c r="B784">
        <v>783</v>
      </c>
      <c r="C784" s="52" t="s">
        <v>431</v>
      </c>
      <c r="D784" s="52">
        <v>2021</v>
      </c>
      <c r="E784" s="78" t="s">
        <v>432</v>
      </c>
      <c r="F784" s="52" t="s">
        <v>18</v>
      </c>
      <c r="G784" t="b">
        <f>IF(ISERROR(VLOOKUP(StudiesGeneral!B784,StudiesDetails!A:A,1,FALSE)),FALSE,TRUE)</f>
        <v>1</v>
      </c>
    </row>
    <row r="785" spans="1:7" x14ac:dyDescent="0.3">
      <c r="A785">
        <v>91</v>
      </c>
      <c r="B785">
        <v>784</v>
      </c>
      <c r="C785" s="52" t="s">
        <v>431</v>
      </c>
      <c r="D785" s="52">
        <v>2021</v>
      </c>
      <c r="E785" s="78" t="s">
        <v>432</v>
      </c>
      <c r="F785" s="52" t="s">
        <v>19</v>
      </c>
      <c r="G785" t="b">
        <f>IF(ISERROR(VLOOKUP(StudiesGeneral!B785,StudiesDetails!A:A,1,FALSE)),FALSE,TRUE)</f>
        <v>1</v>
      </c>
    </row>
    <row r="786" spans="1:7" x14ac:dyDescent="0.3">
      <c r="A786">
        <v>91</v>
      </c>
      <c r="B786">
        <v>785</v>
      </c>
      <c r="C786" s="52" t="s">
        <v>431</v>
      </c>
      <c r="D786" s="52">
        <v>2021</v>
      </c>
      <c r="E786" s="78" t="s">
        <v>432</v>
      </c>
      <c r="F786" s="52" t="s">
        <v>23</v>
      </c>
      <c r="G786" t="b">
        <f>IF(ISERROR(VLOOKUP(StudiesGeneral!B786,StudiesDetails!A:A,1,FALSE)),FALSE,TRUE)</f>
        <v>0</v>
      </c>
    </row>
    <row r="787" spans="1:7" x14ac:dyDescent="0.3">
      <c r="A787">
        <v>91</v>
      </c>
      <c r="B787">
        <v>786</v>
      </c>
      <c r="C787" s="52" t="s">
        <v>431</v>
      </c>
      <c r="D787" s="52">
        <v>2021</v>
      </c>
      <c r="E787" s="78" t="s">
        <v>432</v>
      </c>
      <c r="F787" s="52" t="s">
        <v>24</v>
      </c>
      <c r="G787" t="b">
        <f>IF(ISERROR(VLOOKUP(StudiesGeneral!B787,StudiesDetails!A:A,1,FALSE)),FALSE,TRUE)</f>
        <v>0</v>
      </c>
    </row>
    <row r="788" spans="1:7" x14ac:dyDescent="0.3">
      <c r="A788">
        <v>91</v>
      </c>
      <c r="B788">
        <v>787</v>
      </c>
      <c r="C788" s="52" t="s">
        <v>431</v>
      </c>
      <c r="D788" s="52">
        <v>2021</v>
      </c>
      <c r="E788" s="78" t="s">
        <v>432</v>
      </c>
      <c r="F788" s="52" t="s">
        <v>25</v>
      </c>
      <c r="G788" t="b">
        <f>IF(ISERROR(VLOOKUP(StudiesGeneral!B788,StudiesDetails!A:A,1,FALSE)),FALSE,TRUE)</f>
        <v>0</v>
      </c>
    </row>
    <row r="789" spans="1:7" x14ac:dyDescent="0.3">
      <c r="A789">
        <v>91</v>
      </c>
      <c r="B789">
        <v>788</v>
      </c>
      <c r="C789" s="52" t="s">
        <v>431</v>
      </c>
      <c r="D789" s="52">
        <v>2021</v>
      </c>
      <c r="E789" s="78" t="s">
        <v>432</v>
      </c>
      <c r="F789" s="52" t="s">
        <v>26</v>
      </c>
      <c r="G789" t="b">
        <f>IF(ISERROR(VLOOKUP(StudiesGeneral!B789,StudiesDetails!A:A,1,FALSE)),FALSE,TRUE)</f>
        <v>0</v>
      </c>
    </row>
    <row r="790" spans="1:7" x14ac:dyDescent="0.3">
      <c r="A790">
        <v>91</v>
      </c>
      <c r="B790">
        <v>789</v>
      </c>
      <c r="C790" s="52" t="s">
        <v>431</v>
      </c>
      <c r="D790" s="52">
        <v>2021</v>
      </c>
      <c r="E790" s="78" t="s">
        <v>432</v>
      </c>
      <c r="F790" s="52" t="s">
        <v>28</v>
      </c>
      <c r="G790" t="b">
        <f>IF(ISERROR(VLOOKUP(StudiesGeneral!B790,StudiesDetails!A:A,1,FALSE)),FALSE,TRUE)</f>
        <v>0</v>
      </c>
    </row>
    <row r="791" spans="1:7" x14ac:dyDescent="0.3">
      <c r="A791">
        <v>91</v>
      </c>
      <c r="B791">
        <v>790</v>
      </c>
      <c r="C791" s="52" t="s">
        <v>431</v>
      </c>
      <c r="D791" s="52">
        <v>2021</v>
      </c>
      <c r="E791" s="78" t="s">
        <v>432</v>
      </c>
      <c r="F791" s="52" t="s">
        <v>29</v>
      </c>
      <c r="G791" t="b">
        <f>IF(ISERROR(VLOOKUP(StudiesGeneral!B791,StudiesDetails!A:A,1,FALSE)),FALSE,TRUE)</f>
        <v>0</v>
      </c>
    </row>
    <row r="792" spans="1:7" x14ac:dyDescent="0.3">
      <c r="A792">
        <v>91</v>
      </c>
      <c r="B792">
        <v>791</v>
      </c>
      <c r="C792" s="52" t="s">
        <v>431</v>
      </c>
      <c r="D792" s="52">
        <v>2021</v>
      </c>
      <c r="E792" s="78" t="s">
        <v>432</v>
      </c>
      <c r="F792" s="52" t="s">
        <v>30</v>
      </c>
      <c r="G792" t="b">
        <f>IF(ISERROR(VLOOKUP(StudiesGeneral!B792,StudiesDetails!A:A,1,FALSE)),FALSE,TRUE)</f>
        <v>0</v>
      </c>
    </row>
    <row r="793" spans="1:7" x14ac:dyDescent="0.3">
      <c r="A793">
        <v>91</v>
      </c>
      <c r="B793">
        <v>792</v>
      </c>
      <c r="C793" s="52" t="s">
        <v>431</v>
      </c>
      <c r="D793" s="52">
        <v>2021</v>
      </c>
      <c r="E793" s="78" t="s">
        <v>432</v>
      </c>
      <c r="F793" s="52" t="s">
        <v>94</v>
      </c>
      <c r="G793" t="b">
        <f>IF(ISERROR(VLOOKUP(StudiesGeneral!B793,StudiesDetails!A:A,1,FALSE)),FALSE,TRUE)</f>
        <v>0</v>
      </c>
    </row>
    <row r="794" spans="1:7" x14ac:dyDescent="0.3">
      <c r="A794">
        <v>91</v>
      </c>
      <c r="B794">
        <v>793</v>
      </c>
      <c r="C794" s="52" t="s">
        <v>431</v>
      </c>
      <c r="D794" s="52">
        <v>2021</v>
      </c>
      <c r="E794" s="78" t="s">
        <v>432</v>
      </c>
      <c r="F794" s="52" t="s">
        <v>170</v>
      </c>
      <c r="G794" t="b">
        <f>IF(ISERROR(VLOOKUP(StudiesGeneral!B794,StudiesDetails!A:A,1,FALSE)),FALSE,TRUE)</f>
        <v>0</v>
      </c>
    </row>
    <row r="795" spans="1:7" x14ac:dyDescent="0.3">
      <c r="A795">
        <v>91</v>
      </c>
      <c r="B795">
        <v>794</v>
      </c>
      <c r="C795" s="52" t="s">
        <v>431</v>
      </c>
      <c r="D795" s="52">
        <v>2021</v>
      </c>
      <c r="E795" s="78" t="s">
        <v>432</v>
      </c>
      <c r="F795" s="52" t="s">
        <v>171</v>
      </c>
      <c r="G795" t="b">
        <f>IF(ISERROR(VLOOKUP(StudiesGeneral!B795,StudiesDetails!A:A,1,FALSE)),FALSE,TRUE)</f>
        <v>0</v>
      </c>
    </row>
    <row r="796" spans="1:7" x14ac:dyDescent="0.3">
      <c r="A796">
        <v>91</v>
      </c>
      <c r="B796">
        <v>795</v>
      </c>
      <c r="C796" s="52" t="s">
        <v>431</v>
      </c>
      <c r="D796" s="52">
        <v>2021</v>
      </c>
      <c r="E796" s="78" t="s">
        <v>432</v>
      </c>
      <c r="F796" s="52" t="s">
        <v>169</v>
      </c>
      <c r="G796" t="b">
        <f>IF(ISERROR(VLOOKUP(StudiesGeneral!B796,StudiesDetails!A:A,1,FALSE)),FALSE,TRUE)</f>
        <v>0</v>
      </c>
    </row>
    <row r="797" spans="1:7" x14ac:dyDescent="0.3">
      <c r="A797">
        <v>91</v>
      </c>
      <c r="B797">
        <v>796</v>
      </c>
      <c r="C797" s="52" t="s">
        <v>431</v>
      </c>
      <c r="D797" s="52">
        <v>2021</v>
      </c>
      <c r="E797" s="78" t="s">
        <v>432</v>
      </c>
      <c r="F797" s="52" t="s">
        <v>234</v>
      </c>
      <c r="G797" t="b">
        <f>IF(ISERROR(VLOOKUP(StudiesGeneral!B797,StudiesDetails!A:A,1,FALSE)),FALSE,TRUE)</f>
        <v>0</v>
      </c>
    </row>
    <row r="798" spans="1:7" x14ac:dyDescent="0.3">
      <c r="A798">
        <v>92</v>
      </c>
      <c r="B798">
        <v>797</v>
      </c>
      <c r="C798" s="52" t="s">
        <v>433</v>
      </c>
      <c r="D798" s="52">
        <v>2021</v>
      </c>
      <c r="E798" s="78" t="s">
        <v>434</v>
      </c>
      <c r="F798" s="52" t="s">
        <v>14</v>
      </c>
      <c r="G798" t="b">
        <f>IF(ISERROR(VLOOKUP(StudiesGeneral!B798,StudiesDetails!A:A,1,FALSE)),FALSE,TRUE)</f>
        <v>0</v>
      </c>
    </row>
    <row r="799" spans="1:7" x14ac:dyDescent="0.3">
      <c r="A799">
        <v>92</v>
      </c>
      <c r="B799">
        <v>798</v>
      </c>
      <c r="C799" s="52" t="s">
        <v>433</v>
      </c>
      <c r="D799" s="52">
        <v>2021</v>
      </c>
      <c r="E799" s="78" t="s">
        <v>434</v>
      </c>
      <c r="F799" s="52" t="s">
        <v>33</v>
      </c>
      <c r="G799" t="b">
        <f>IF(ISERROR(VLOOKUP(StudiesGeneral!B799,StudiesDetails!A:A,1,FALSE)),FALSE,TRUE)</f>
        <v>0</v>
      </c>
    </row>
    <row r="800" spans="1:7" x14ac:dyDescent="0.3">
      <c r="A800">
        <v>92</v>
      </c>
      <c r="B800">
        <v>799</v>
      </c>
      <c r="C800" s="52" t="s">
        <v>433</v>
      </c>
      <c r="D800" s="52">
        <v>2021</v>
      </c>
      <c r="E800" s="78" t="s">
        <v>434</v>
      </c>
      <c r="F800" s="52" t="s">
        <v>321</v>
      </c>
      <c r="G800" t="b">
        <f>IF(ISERROR(VLOOKUP(StudiesGeneral!B800,StudiesDetails!A:A,1,FALSE)),FALSE,TRUE)</f>
        <v>0</v>
      </c>
    </row>
    <row r="801" spans="1:7" x14ac:dyDescent="0.3">
      <c r="A801">
        <v>92</v>
      </c>
      <c r="B801">
        <v>800</v>
      </c>
      <c r="C801" s="52" t="s">
        <v>433</v>
      </c>
      <c r="D801" s="52">
        <v>2021</v>
      </c>
      <c r="E801" s="78" t="s">
        <v>434</v>
      </c>
      <c r="F801" s="52" t="s">
        <v>18</v>
      </c>
      <c r="G801" t="b">
        <f>IF(ISERROR(VLOOKUP(StudiesGeneral!B801,StudiesDetails!A:A,1,FALSE)),FALSE,TRUE)</f>
        <v>1</v>
      </c>
    </row>
    <row r="802" spans="1:7" x14ac:dyDescent="0.3">
      <c r="A802">
        <v>92</v>
      </c>
      <c r="B802">
        <v>801</v>
      </c>
      <c r="C802" s="52" t="s">
        <v>433</v>
      </c>
      <c r="D802" s="52">
        <v>2021</v>
      </c>
      <c r="E802" s="78" t="s">
        <v>434</v>
      </c>
      <c r="F802" s="52" t="s">
        <v>22</v>
      </c>
      <c r="G802" t="b">
        <f>IF(ISERROR(VLOOKUP(StudiesGeneral!B802,StudiesDetails!A:A,1,FALSE)),FALSE,TRUE)</f>
        <v>0</v>
      </c>
    </row>
    <row r="803" spans="1:7" x14ac:dyDescent="0.3">
      <c r="A803">
        <v>92</v>
      </c>
      <c r="B803">
        <v>802</v>
      </c>
      <c r="C803" s="52" t="s">
        <v>433</v>
      </c>
      <c r="D803" s="52">
        <v>2021</v>
      </c>
      <c r="E803" s="78" t="s">
        <v>434</v>
      </c>
      <c r="F803" s="52" t="s">
        <v>435</v>
      </c>
      <c r="G803" t="b">
        <f>IF(ISERROR(VLOOKUP(StudiesGeneral!B803,StudiesDetails!A:A,1,FALSE)),FALSE,TRUE)</f>
        <v>0</v>
      </c>
    </row>
    <row r="804" spans="1:7" x14ac:dyDescent="0.3">
      <c r="A804">
        <v>92</v>
      </c>
      <c r="B804">
        <v>803</v>
      </c>
      <c r="C804" s="52" t="s">
        <v>433</v>
      </c>
      <c r="D804" s="52">
        <v>2021</v>
      </c>
      <c r="E804" s="78" t="s">
        <v>434</v>
      </c>
      <c r="F804" s="52" t="s">
        <v>233</v>
      </c>
      <c r="G804" t="b">
        <f>IF(ISERROR(VLOOKUP(StudiesGeneral!B804,StudiesDetails!A:A,1,FALSE)),FALSE,TRUE)</f>
        <v>0</v>
      </c>
    </row>
    <row r="805" spans="1:7" x14ac:dyDescent="0.3">
      <c r="A805">
        <v>92</v>
      </c>
      <c r="B805">
        <v>804</v>
      </c>
      <c r="C805" s="52" t="s">
        <v>433</v>
      </c>
      <c r="D805" s="52">
        <v>2021</v>
      </c>
      <c r="E805" s="78" t="s">
        <v>434</v>
      </c>
      <c r="F805" s="52" t="s">
        <v>436</v>
      </c>
      <c r="G805" t="b">
        <f>IF(ISERROR(VLOOKUP(StudiesGeneral!B805,StudiesDetails!A:A,1,FALSE)),FALSE,TRUE)</f>
        <v>0</v>
      </c>
    </row>
    <row r="806" spans="1:7" x14ac:dyDescent="0.3">
      <c r="A806">
        <v>92</v>
      </c>
      <c r="B806">
        <v>805</v>
      </c>
      <c r="C806" s="52" t="s">
        <v>433</v>
      </c>
      <c r="D806" s="52">
        <v>2021</v>
      </c>
      <c r="E806" s="78" t="s">
        <v>434</v>
      </c>
      <c r="F806" s="52" t="s">
        <v>437</v>
      </c>
      <c r="G806" t="b">
        <f>IF(ISERROR(VLOOKUP(StudiesGeneral!B806,StudiesDetails!A:A,1,FALSE)),FALSE,TRUE)</f>
        <v>0</v>
      </c>
    </row>
    <row r="807" spans="1:7" x14ac:dyDescent="0.3">
      <c r="A807">
        <v>92</v>
      </c>
      <c r="B807">
        <v>806</v>
      </c>
      <c r="C807" s="52" t="s">
        <v>433</v>
      </c>
      <c r="D807" s="52">
        <v>2021</v>
      </c>
      <c r="E807" s="78" t="s">
        <v>434</v>
      </c>
      <c r="F807" s="52" t="s">
        <v>296</v>
      </c>
      <c r="G807" t="b">
        <f>IF(ISERROR(VLOOKUP(StudiesGeneral!B807,StudiesDetails!A:A,1,FALSE)),FALSE,TRUE)</f>
        <v>0</v>
      </c>
    </row>
    <row r="808" spans="1:7" x14ac:dyDescent="0.3">
      <c r="A808">
        <v>92</v>
      </c>
      <c r="B808">
        <v>807</v>
      </c>
      <c r="C808" s="52" t="s">
        <v>433</v>
      </c>
      <c r="D808" s="52">
        <v>2021</v>
      </c>
      <c r="E808" s="78" t="s">
        <v>434</v>
      </c>
      <c r="F808" s="52" t="s">
        <v>23</v>
      </c>
      <c r="G808" t="b">
        <f>IF(ISERROR(VLOOKUP(StudiesGeneral!B808,StudiesDetails!A:A,1,FALSE)),FALSE,TRUE)</f>
        <v>0</v>
      </c>
    </row>
    <row r="809" spans="1:7" x14ac:dyDescent="0.3">
      <c r="A809">
        <v>92</v>
      </c>
      <c r="B809">
        <v>808</v>
      </c>
      <c r="C809" s="52" t="s">
        <v>433</v>
      </c>
      <c r="D809" s="52">
        <v>2021</v>
      </c>
      <c r="E809" s="78" t="s">
        <v>434</v>
      </c>
      <c r="F809" s="52" t="s">
        <v>26</v>
      </c>
      <c r="G809" t="b">
        <f>IF(ISERROR(VLOOKUP(StudiesGeneral!B809,StudiesDetails!A:A,1,FALSE)),FALSE,TRUE)</f>
        <v>0</v>
      </c>
    </row>
    <row r="810" spans="1:7" x14ac:dyDescent="0.3">
      <c r="A810">
        <v>92</v>
      </c>
      <c r="B810">
        <v>809</v>
      </c>
      <c r="C810" s="52" t="s">
        <v>433</v>
      </c>
      <c r="D810" s="52">
        <v>2021</v>
      </c>
      <c r="E810" s="78" t="s">
        <v>434</v>
      </c>
      <c r="F810" s="52" t="s">
        <v>162</v>
      </c>
      <c r="G810" t="b">
        <f>IF(ISERROR(VLOOKUP(StudiesGeneral!B810,StudiesDetails!A:A,1,FALSE)),FALSE,TRUE)</f>
        <v>0</v>
      </c>
    </row>
    <row r="811" spans="1:7" x14ac:dyDescent="0.3">
      <c r="A811">
        <v>92</v>
      </c>
      <c r="B811">
        <v>810</v>
      </c>
      <c r="C811" s="52" t="s">
        <v>433</v>
      </c>
      <c r="D811" s="52">
        <v>2021</v>
      </c>
      <c r="E811" s="78" t="s">
        <v>434</v>
      </c>
      <c r="F811" s="52" t="s">
        <v>323</v>
      </c>
      <c r="G811" t="b">
        <f>IF(ISERROR(VLOOKUP(StudiesGeneral!B811,StudiesDetails!A:A,1,FALSE)),FALSE,TRUE)</f>
        <v>0</v>
      </c>
    </row>
    <row r="812" spans="1:7" x14ac:dyDescent="0.3">
      <c r="A812">
        <v>92</v>
      </c>
      <c r="B812">
        <v>811</v>
      </c>
      <c r="C812" s="52" t="s">
        <v>433</v>
      </c>
      <c r="D812" s="52">
        <v>2021</v>
      </c>
      <c r="E812" s="78" t="s">
        <v>434</v>
      </c>
      <c r="F812" s="52" t="s">
        <v>29</v>
      </c>
      <c r="G812" t="b">
        <f>IF(ISERROR(VLOOKUP(StudiesGeneral!B812,StudiesDetails!A:A,1,FALSE)),FALSE,TRUE)</f>
        <v>0</v>
      </c>
    </row>
    <row r="813" spans="1:7" x14ac:dyDescent="0.3">
      <c r="A813">
        <v>92</v>
      </c>
      <c r="B813">
        <v>812</v>
      </c>
      <c r="C813" s="52" t="s">
        <v>433</v>
      </c>
      <c r="D813" s="52">
        <v>2021</v>
      </c>
      <c r="E813" s="78" t="s">
        <v>434</v>
      </c>
      <c r="F813" s="52" t="s">
        <v>94</v>
      </c>
      <c r="G813" t="b">
        <f>IF(ISERROR(VLOOKUP(StudiesGeneral!B813,StudiesDetails!A:A,1,FALSE)),FALSE,TRUE)</f>
        <v>0</v>
      </c>
    </row>
    <row r="814" spans="1:7" x14ac:dyDescent="0.3">
      <c r="A814">
        <v>92</v>
      </c>
      <c r="B814">
        <v>813</v>
      </c>
      <c r="C814" s="52" t="s">
        <v>433</v>
      </c>
      <c r="D814" s="52">
        <v>2021</v>
      </c>
      <c r="E814" s="78" t="s">
        <v>434</v>
      </c>
      <c r="F814" s="52" t="s">
        <v>438</v>
      </c>
      <c r="G814" t="b">
        <f>IF(ISERROR(VLOOKUP(StudiesGeneral!B814,StudiesDetails!A:A,1,FALSE)),FALSE,TRUE)</f>
        <v>0</v>
      </c>
    </row>
    <row r="815" spans="1:7" x14ac:dyDescent="0.3">
      <c r="A815">
        <v>92</v>
      </c>
      <c r="B815">
        <v>814</v>
      </c>
      <c r="C815" s="52" t="s">
        <v>433</v>
      </c>
      <c r="D815" s="52">
        <v>2021</v>
      </c>
      <c r="E815" s="78" t="s">
        <v>434</v>
      </c>
      <c r="F815" s="52" t="s">
        <v>439</v>
      </c>
      <c r="G815" t="b">
        <f>IF(ISERROR(VLOOKUP(StudiesGeneral!B815,StudiesDetails!A:A,1,FALSE)),FALSE,TRUE)</f>
        <v>0</v>
      </c>
    </row>
    <row r="816" spans="1:7" x14ac:dyDescent="0.3">
      <c r="A816">
        <v>92</v>
      </c>
      <c r="B816">
        <v>815</v>
      </c>
      <c r="C816" s="52" t="s">
        <v>433</v>
      </c>
      <c r="D816" s="52">
        <v>2021</v>
      </c>
      <c r="E816" s="78" t="s">
        <v>434</v>
      </c>
      <c r="F816" s="52" t="s">
        <v>440</v>
      </c>
      <c r="G816" t="b">
        <f>IF(ISERROR(VLOOKUP(StudiesGeneral!B816,StudiesDetails!A:A,1,FALSE)),FALSE,TRUE)</f>
        <v>0</v>
      </c>
    </row>
    <row r="817" spans="1:7" x14ac:dyDescent="0.3">
      <c r="A817">
        <v>92</v>
      </c>
      <c r="B817">
        <v>816</v>
      </c>
      <c r="C817" s="52" t="s">
        <v>433</v>
      </c>
      <c r="D817" s="52">
        <v>2021</v>
      </c>
      <c r="E817" s="78" t="s">
        <v>434</v>
      </c>
      <c r="F817" s="52" t="s">
        <v>441</v>
      </c>
      <c r="G817" t="b">
        <f>IF(ISERROR(VLOOKUP(StudiesGeneral!B817,StudiesDetails!A:A,1,FALSE)),FALSE,TRUE)</f>
        <v>0</v>
      </c>
    </row>
    <row r="818" spans="1:7" x14ac:dyDescent="0.3">
      <c r="A818">
        <v>92</v>
      </c>
      <c r="B818">
        <v>817</v>
      </c>
      <c r="C818" s="52" t="s">
        <v>433</v>
      </c>
      <c r="D818" s="52">
        <v>2021</v>
      </c>
      <c r="E818" s="78" t="s">
        <v>434</v>
      </c>
      <c r="F818" s="52" t="s">
        <v>442</v>
      </c>
      <c r="G818" t="b">
        <f>IF(ISERROR(VLOOKUP(StudiesGeneral!B818,StudiesDetails!A:A,1,FALSE)),FALSE,TRUE)</f>
        <v>0</v>
      </c>
    </row>
    <row r="819" spans="1:7" x14ac:dyDescent="0.3">
      <c r="A819">
        <v>92</v>
      </c>
      <c r="B819">
        <v>818</v>
      </c>
      <c r="C819" s="52" t="s">
        <v>433</v>
      </c>
      <c r="D819" s="52">
        <v>2021</v>
      </c>
      <c r="E819" s="78" t="s">
        <v>434</v>
      </c>
      <c r="F819" s="52" t="s">
        <v>443</v>
      </c>
      <c r="G819" t="b">
        <f>IF(ISERROR(VLOOKUP(StudiesGeneral!B819,StudiesDetails!A:A,1,FALSE)),FALSE,TRUE)</f>
        <v>0</v>
      </c>
    </row>
    <row r="820" spans="1:7" x14ac:dyDescent="0.3">
      <c r="A820">
        <v>92</v>
      </c>
      <c r="B820">
        <v>819</v>
      </c>
      <c r="C820" s="52" t="s">
        <v>433</v>
      </c>
      <c r="D820" s="52">
        <v>2021</v>
      </c>
      <c r="E820" s="78" t="s">
        <v>434</v>
      </c>
      <c r="F820" s="52" t="s">
        <v>173</v>
      </c>
      <c r="G820" t="b">
        <f>IF(ISERROR(VLOOKUP(StudiesGeneral!B820,StudiesDetails!A:A,1,FALSE)),FALSE,TRUE)</f>
        <v>0</v>
      </c>
    </row>
    <row r="821" spans="1:7" x14ac:dyDescent="0.3">
      <c r="A821">
        <v>92</v>
      </c>
      <c r="B821">
        <v>820</v>
      </c>
      <c r="C821" s="52" t="s">
        <v>433</v>
      </c>
      <c r="D821" s="52">
        <v>2021</v>
      </c>
      <c r="E821" s="78" t="s">
        <v>434</v>
      </c>
      <c r="F821" s="52" t="s">
        <v>173</v>
      </c>
      <c r="G821" t="b">
        <f>IF(ISERROR(VLOOKUP(StudiesGeneral!B821,StudiesDetails!A:A,1,FALSE)),FALSE,TRUE)</f>
        <v>0</v>
      </c>
    </row>
    <row r="822" spans="1:7" x14ac:dyDescent="0.3">
      <c r="A822">
        <v>92</v>
      </c>
      <c r="B822">
        <v>821</v>
      </c>
      <c r="C822" s="52" t="s">
        <v>433</v>
      </c>
      <c r="D822" s="52">
        <v>2021</v>
      </c>
      <c r="E822" s="78" t="s">
        <v>434</v>
      </c>
      <c r="F822" s="52" t="s">
        <v>174</v>
      </c>
      <c r="G822" t="b">
        <f>IF(ISERROR(VLOOKUP(StudiesGeneral!B822,StudiesDetails!A:A,1,FALSE)),FALSE,TRUE)</f>
        <v>0</v>
      </c>
    </row>
    <row r="823" spans="1:7" x14ac:dyDescent="0.3">
      <c r="A823">
        <v>92</v>
      </c>
      <c r="B823">
        <v>822</v>
      </c>
      <c r="C823" s="52" t="s">
        <v>433</v>
      </c>
      <c r="D823" s="52">
        <v>2021</v>
      </c>
      <c r="E823" s="78" t="s">
        <v>434</v>
      </c>
      <c r="F823" s="52" t="s">
        <v>175</v>
      </c>
      <c r="G823" t="b">
        <f>IF(ISERROR(VLOOKUP(StudiesGeneral!B823,StudiesDetails!A:A,1,FALSE)),FALSE,TRUE)</f>
        <v>0</v>
      </c>
    </row>
    <row r="824" spans="1:7" x14ac:dyDescent="0.3">
      <c r="A824">
        <v>92</v>
      </c>
      <c r="B824">
        <v>823</v>
      </c>
      <c r="C824" s="52" t="s">
        <v>433</v>
      </c>
      <c r="D824" s="52">
        <v>2021</v>
      </c>
      <c r="E824" s="78" t="s">
        <v>434</v>
      </c>
      <c r="F824" s="52" t="s">
        <v>176</v>
      </c>
      <c r="G824" t="b">
        <f>IF(ISERROR(VLOOKUP(StudiesGeneral!B824,StudiesDetails!A:A,1,FALSE)),FALSE,TRUE)</f>
        <v>0</v>
      </c>
    </row>
    <row r="825" spans="1:7" x14ac:dyDescent="0.3">
      <c r="A825">
        <v>92</v>
      </c>
      <c r="B825">
        <v>824</v>
      </c>
      <c r="C825" s="52" t="s">
        <v>433</v>
      </c>
      <c r="D825" s="52">
        <v>2021</v>
      </c>
      <c r="E825" s="78" t="s">
        <v>434</v>
      </c>
      <c r="F825" s="52" t="s">
        <v>444</v>
      </c>
      <c r="G825" t="b">
        <f>IF(ISERROR(VLOOKUP(StudiesGeneral!B825,StudiesDetails!A:A,1,FALSE)),FALSE,TRUE)</f>
        <v>0</v>
      </c>
    </row>
    <row r="826" spans="1:7" x14ac:dyDescent="0.3">
      <c r="A826">
        <v>92</v>
      </c>
      <c r="B826">
        <v>825</v>
      </c>
      <c r="C826" s="52" t="s">
        <v>433</v>
      </c>
      <c r="D826" s="52">
        <v>2021</v>
      </c>
      <c r="E826" s="78" t="s">
        <v>434</v>
      </c>
      <c r="F826" s="52" t="s">
        <v>445</v>
      </c>
      <c r="G826" t="b">
        <f>IF(ISERROR(VLOOKUP(StudiesGeneral!B826,StudiesDetails!A:A,1,FALSE)),FALSE,TRUE)</f>
        <v>0</v>
      </c>
    </row>
    <row r="827" spans="1:7" x14ac:dyDescent="0.3">
      <c r="A827">
        <v>92</v>
      </c>
      <c r="B827">
        <v>826</v>
      </c>
      <c r="C827" s="52" t="s">
        <v>433</v>
      </c>
      <c r="D827" s="52">
        <v>2021</v>
      </c>
      <c r="E827" s="78" t="s">
        <v>434</v>
      </c>
      <c r="F827" s="52" t="s">
        <v>446</v>
      </c>
      <c r="G827" t="b">
        <f>IF(ISERROR(VLOOKUP(StudiesGeneral!B827,StudiesDetails!A:A,1,FALSE)),FALSE,TRUE)</f>
        <v>0</v>
      </c>
    </row>
    <row r="828" spans="1:7" x14ac:dyDescent="0.3">
      <c r="A828">
        <v>92</v>
      </c>
      <c r="B828">
        <v>827</v>
      </c>
      <c r="C828" s="52" t="s">
        <v>433</v>
      </c>
      <c r="D828" s="52">
        <v>2021</v>
      </c>
      <c r="E828" s="78" t="s">
        <v>434</v>
      </c>
      <c r="F828" s="52" t="s">
        <v>447</v>
      </c>
      <c r="G828" t="b">
        <f>IF(ISERROR(VLOOKUP(StudiesGeneral!B828,StudiesDetails!A:A,1,FALSE)),FALSE,TRUE)</f>
        <v>0</v>
      </c>
    </row>
    <row r="829" spans="1:7" x14ac:dyDescent="0.3">
      <c r="A829">
        <v>93</v>
      </c>
      <c r="B829">
        <v>828</v>
      </c>
      <c r="C829" s="52" t="s">
        <v>448</v>
      </c>
      <c r="D829" s="52">
        <v>2021</v>
      </c>
      <c r="E829" s="78" t="s">
        <v>449</v>
      </c>
      <c r="F829" s="52" t="s">
        <v>18</v>
      </c>
      <c r="G829" t="b">
        <f>IF(ISERROR(VLOOKUP(StudiesGeneral!B829,StudiesDetails!A:A,1,FALSE)),FALSE,TRUE)</f>
        <v>1</v>
      </c>
    </row>
    <row r="830" spans="1:7" x14ac:dyDescent="0.3">
      <c r="A830">
        <v>93</v>
      </c>
      <c r="B830">
        <v>829</v>
      </c>
      <c r="C830" s="52" t="s">
        <v>448</v>
      </c>
      <c r="D830" s="52">
        <v>2021</v>
      </c>
      <c r="E830" s="78" t="s">
        <v>449</v>
      </c>
      <c r="F830" s="52" t="s">
        <v>19</v>
      </c>
      <c r="G830" t="b">
        <f>IF(ISERROR(VLOOKUP(StudiesGeneral!B830,StudiesDetails!A:A,1,FALSE)),FALSE,TRUE)</f>
        <v>1</v>
      </c>
    </row>
    <row r="831" spans="1:7" x14ac:dyDescent="0.3">
      <c r="A831">
        <v>93</v>
      </c>
      <c r="B831">
        <v>830</v>
      </c>
      <c r="C831" s="52" t="s">
        <v>448</v>
      </c>
      <c r="D831" s="52">
        <v>2021</v>
      </c>
      <c r="E831" s="78" t="s">
        <v>449</v>
      </c>
      <c r="F831" s="52" t="s">
        <v>12</v>
      </c>
      <c r="G831" t="b">
        <f>IF(ISERROR(VLOOKUP(StudiesGeneral!B831,StudiesDetails!A:A,1,FALSE)),FALSE,TRUE)</f>
        <v>0</v>
      </c>
    </row>
    <row r="832" spans="1:7" x14ac:dyDescent="0.3">
      <c r="A832">
        <v>93</v>
      </c>
      <c r="B832">
        <v>831</v>
      </c>
      <c r="C832" s="52" t="s">
        <v>448</v>
      </c>
      <c r="D832" s="52">
        <v>2021</v>
      </c>
      <c r="E832" s="78" t="s">
        <v>449</v>
      </c>
      <c r="F832" s="52" t="s">
        <v>13</v>
      </c>
      <c r="G832" t="b">
        <f>IF(ISERROR(VLOOKUP(StudiesGeneral!B832,StudiesDetails!A:A,1,FALSE)),FALSE,TRUE)</f>
        <v>0</v>
      </c>
    </row>
    <row r="833" spans="1:7" x14ac:dyDescent="0.3">
      <c r="A833">
        <v>93</v>
      </c>
      <c r="B833">
        <v>832</v>
      </c>
      <c r="C833" s="52" t="s">
        <v>448</v>
      </c>
      <c r="D833" s="52">
        <v>2021</v>
      </c>
      <c r="E833" s="78" t="s">
        <v>449</v>
      </c>
      <c r="F833" s="52" t="s">
        <v>11</v>
      </c>
      <c r="G833" t="b">
        <f>IF(ISERROR(VLOOKUP(StudiesGeneral!B833,StudiesDetails!A:A,1,FALSE)),FALSE,TRUE)</f>
        <v>0</v>
      </c>
    </row>
    <row r="834" spans="1:7" x14ac:dyDescent="0.3">
      <c r="A834">
        <v>93</v>
      </c>
      <c r="B834">
        <v>833</v>
      </c>
      <c r="C834" s="52" t="s">
        <v>448</v>
      </c>
      <c r="D834" s="52">
        <v>2021</v>
      </c>
      <c r="E834" s="78" t="s">
        <v>449</v>
      </c>
      <c r="F834" s="52" t="s">
        <v>14</v>
      </c>
      <c r="G834" t="b">
        <f>IF(ISERROR(VLOOKUP(StudiesGeneral!B834,StudiesDetails!A:A,1,FALSE)),FALSE,TRUE)</f>
        <v>0</v>
      </c>
    </row>
    <row r="835" spans="1:7" x14ac:dyDescent="0.3">
      <c r="A835">
        <v>93</v>
      </c>
      <c r="B835">
        <v>834</v>
      </c>
      <c r="C835" s="52" t="s">
        <v>448</v>
      </c>
      <c r="D835" s="52">
        <v>2021</v>
      </c>
      <c r="E835" s="78" t="s">
        <v>449</v>
      </c>
      <c r="F835" s="52" t="s">
        <v>10</v>
      </c>
      <c r="G835" t="b">
        <f>IF(ISERROR(VLOOKUP(StudiesGeneral!B835,StudiesDetails!A:A,1,FALSE)),FALSE,TRUE)</f>
        <v>0</v>
      </c>
    </row>
    <row r="836" spans="1:7" x14ac:dyDescent="0.3">
      <c r="A836">
        <v>93</v>
      </c>
      <c r="B836">
        <v>835</v>
      </c>
      <c r="C836" s="52" t="s">
        <v>448</v>
      </c>
      <c r="D836" s="52">
        <v>2021</v>
      </c>
      <c r="E836" s="78" t="s">
        <v>449</v>
      </c>
      <c r="F836" s="52" t="s">
        <v>17</v>
      </c>
      <c r="G836" t="b">
        <f>IF(ISERROR(VLOOKUP(StudiesGeneral!B836,StudiesDetails!A:A,1,FALSE)),FALSE,TRUE)</f>
        <v>0</v>
      </c>
    </row>
    <row r="837" spans="1:7" x14ac:dyDescent="0.3">
      <c r="A837">
        <v>93</v>
      </c>
      <c r="B837">
        <v>836</v>
      </c>
      <c r="C837" s="52" t="s">
        <v>448</v>
      </c>
      <c r="D837" s="52">
        <v>2021</v>
      </c>
      <c r="E837" s="78" t="s">
        <v>449</v>
      </c>
      <c r="F837" s="52" t="s">
        <v>33</v>
      </c>
      <c r="G837" t="b">
        <f>IF(ISERROR(VLOOKUP(StudiesGeneral!B837,StudiesDetails!A:A,1,FALSE)),FALSE,TRUE)</f>
        <v>0</v>
      </c>
    </row>
    <row r="838" spans="1:7" x14ac:dyDescent="0.3">
      <c r="A838">
        <v>93</v>
      </c>
      <c r="B838">
        <v>837</v>
      </c>
      <c r="C838" s="52" t="s">
        <v>448</v>
      </c>
      <c r="D838" s="52">
        <v>2021</v>
      </c>
      <c r="E838" s="78" t="s">
        <v>449</v>
      </c>
      <c r="F838" s="52" t="s">
        <v>16</v>
      </c>
      <c r="G838" t="b">
        <f>IF(ISERROR(VLOOKUP(StudiesGeneral!B838,StudiesDetails!A:A,1,FALSE)),FALSE,TRUE)</f>
        <v>0</v>
      </c>
    </row>
    <row r="839" spans="1:7" x14ac:dyDescent="0.3">
      <c r="A839">
        <v>93</v>
      </c>
      <c r="B839">
        <v>838</v>
      </c>
      <c r="C839" s="52" t="s">
        <v>448</v>
      </c>
      <c r="D839" s="52">
        <v>2021</v>
      </c>
      <c r="E839" s="78" t="s">
        <v>449</v>
      </c>
      <c r="F839" s="52" t="s">
        <v>34</v>
      </c>
      <c r="G839" t="b">
        <f>IF(ISERROR(VLOOKUP(StudiesGeneral!B839,StudiesDetails!A:A,1,FALSE)),FALSE,TRUE)</f>
        <v>0</v>
      </c>
    </row>
    <row r="840" spans="1:7" x14ac:dyDescent="0.3">
      <c r="A840">
        <v>93</v>
      </c>
      <c r="B840">
        <v>839</v>
      </c>
      <c r="C840" s="52" t="s">
        <v>448</v>
      </c>
      <c r="D840" s="52">
        <v>2021</v>
      </c>
      <c r="E840" s="78" t="s">
        <v>449</v>
      </c>
      <c r="F840" s="52" t="s">
        <v>22</v>
      </c>
      <c r="G840" t="b">
        <f>IF(ISERROR(VLOOKUP(StudiesGeneral!B840,StudiesDetails!A:A,1,FALSE)),FALSE,TRUE)</f>
        <v>0</v>
      </c>
    </row>
    <row r="841" spans="1:7" x14ac:dyDescent="0.3">
      <c r="A841">
        <v>94</v>
      </c>
      <c r="B841">
        <v>840</v>
      </c>
      <c r="C841" s="52" t="s">
        <v>450</v>
      </c>
      <c r="D841" s="52">
        <v>2014</v>
      </c>
      <c r="E841" s="78" t="s">
        <v>451</v>
      </c>
      <c r="F841" s="52" t="s">
        <v>10</v>
      </c>
      <c r="G841" t="b">
        <f>IF(ISERROR(VLOOKUP(StudiesGeneral!B841,StudiesDetails!A:A,1,FALSE)),FALSE,TRUE)</f>
        <v>0</v>
      </c>
    </row>
    <row r="842" spans="1:7" x14ac:dyDescent="0.3">
      <c r="A842">
        <v>94</v>
      </c>
      <c r="B842">
        <v>841</v>
      </c>
      <c r="C842" s="52" t="s">
        <v>450</v>
      </c>
      <c r="D842" s="52">
        <v>2014</v>
      </c>
      <c r="E842" s="78" t="s">
        <v>451</v>
      </c>
      <c r="F842" s="52" t="s">
        <v>16</v>
      </c>
      <c r="G842" t="b">
        <f>IF(ISERROR(VLOOKUP(StudiesGeneral!B842,StudiesDetails!A:A,1,FALSE)),FALSE,TRUE)</f>
        <v>0</v>
      </c>
    </row>
    <row r="843" spans="1:7" x14ac:dyDescent="0.3">
      <c r="A843">
        <v>94</v>
      </c>
      <c r="B843">
        <v>842</v>
      </c>
      <c r="C843" s="52" t="s">
        <v>450</v>
      </c>
      <c r="D843" s="52">
        <v>2014</v>
      </c>
      <c r="E843" s="78" t="s">
        <v>451</v>
      </c>
      <c r="F843" s="52" t="s">
        <v>14</v>
      </c>
      <c r="G843" t="b">
        <f>IF(ISERROR(VLOOKUP(StudiesGeneral!B843,StudiesDetails!A:A,1,FALSE)),FALSE,TRUE)</f>
        <v>0</v>
      </c>
    </row>
    <row r="844" spans="1:7" x14ac:dyDescent="0.3">
      <c r="A844">
        <v>94</v>
      </c>
      <c r="B844">
        <v>843</v>
      </c>
      <c r="C844" s="52" t="s">
        <v>450</v>
      </c>
      <c r="D844" s="52">
        <v>2014</v>
      </c>
      <c r="E844" s="78" t="s">
        <v>451</v>
      </c>
      <c r="F844" s="52" t="s">
        <v>18</v>
      </c>
      <c r="G844" t="b">
        <f>IF(ISERROR(VLOOKUP(StudiesGeneral!B844,StudiesDetails!A:A,1,FALSE)),FALSE,TRUE)</f>
        <v>1</v>
      </c>
    </row>
    <row r="845" spans="1:7" x14ac:dyDescent="0.3">
      <c r="A845">
        <v>94</v>
      </c>
      <c r="B845">
        <v>844</v>
      </c>
      <c r="C845" s="52" t="s">
        <v>450</v>
      </c>
      <c r="D845" s="52">
        <v>2014</v>
      </c>
      <c r="E845" s="78" t="s">
        <v>451</v>
      </c>
      <c r="F845" s="52" t="s">
        <v>19</v>
      </c>
      <c r="G845" t="b">
        <f>IF(ISERROR(VLOOKUP(StudiesGeneral!B845,StudiesDetails!A:A,1,FALSE)),FALSE,TRUE)</f>
        <v>1</v>
      </c>
    </row>
    <row r="846" spans="1:7" x14ac:dyDescent="0.3">
      <c r="A846">
        <v>94</v>
      </c>
      <c r="B846">
        <v>845</v>
      </c>
      <c r="C846" s="52" t="s">
        <v>450</v>
      </c>
      <c r="D846" s="52">
        <v>2014</v>
      </c>
      <c r="E846" s="78" t="s">
        <v>451</v>
      </c>
      <c r="F846" s="52" t="s">
        <v>17</v>
      </c>
      <c r="G846" t="b">
        <f>IF(ISERROR(VLOOKUP(StudiesGeneral!B846,StudiesDetails!A:A,1,FALSE)),FALSE,TRUE)</f>
        <v>0</v>
      </c>
    </row>
    <row r="847" spans="1:7" x14ac:dyDescent="0.3">
      <c r="A847">
        <v>95</v>
      </c>
      <c r="B847">
        <v>846</v>
      </c>
      <c r="C847" s="52" t="s">
        <v>8</v>
      </c>
      <c r="D847" s="52">
        <v>2021</v>
      </c>
      <c r="E847" s="78" t="s">
        <v>452</v>
      </c>
      <c r="F847" s="52" t="s">
        <v>18</v>
      </c>
      <c r="G847" t="b">
        <f>IF(ISERROR(VLOOKUP(StudiesGeneral!B847,StudiesDetails!A:A,1,FALSE)),FALSE,TRUE)</f>
        <v>1</v>
      </c>
    </row>
    <row r="848" spans="1:7" x14ac:dyDescent="0.3">
      <c r="A848">
        <v>95</v>
      </c>
      <c r="B848">
        <v>847</v>
      </c>
      <c r="C848" s="52" t="s">
        <v>8</v>
      </c>
      <c r="D848" s="52">
        <v>2021</v>
      </c>
      <c r="E848" s="78" t="s">
        <v>452</v>
      </c>
      <c r="F848" s="52" t="s">
        <v>16</v>
      </c>
      <c r="G848" t="b">
        <f>IF(ISERROR(VLOOKUP(StudiesGeneral!B848,StudiesDetails!A:A,1,FALSE)),FALSE,TRUE)</f>
        <v>0</v>
      </c>
    </row>
    <row r="849" spans="1:7" x14ac:dyDescent="0.3">
      <c r="A849">
        <v>95</v>
      </c>
      <c r="B849">
        <v>848</v>
      </c>
      <c r="C849" s="52" t="s">
        <v>8</v>
      </c>
      <c r="D849" s="52">
        <v>2021</v>
      </c>
      <c r="E849" s="78" t="s">
        <v>452</v>
      </c>
      <c r="F849" s="52" t="s">
        <v>14</v>
      </c>
      <c r="G849" t="b">
        <f>IF(ISERROR(VLOOKUP(StudiesGeneral!B849,StudiesDetails!A:A,1,FALSE)),FALSE,TRUE)</f>
        <v>0</v>
      </c>
    </row>
    <row r="850" spans="1:7" x14ac:dyDescent="0.3">
      <c r="A850">
        <v>95</v>
      </c>
      <c r="B850">
        <v>849</v>
      </c>
      <c r="C850" s="52" t="s">
        <v>8</v>
      </c>
      <c r="D850" s="52">
        <v>2021</v>
      </c>
      <c r="E850" s="78" t="s">
        <v>452</v>
      </c>
      <c r="F850" s="52" t="s">
        <v>10</v>
      </c>
      <c r="G850" t="b">
        <f>IF(ISERROR(VLOOKUP(StudiesGeneral!B850,StudiesDetails!A:A,1,FALSE)),FALSE,TRUE)</f>
        <v>0</v>
      </c>
    </row>
    <row r="851" spans="1:7" x14ac:dyDescent="0.3">
      <c r="A851">
        <v>95</v>
      </c>
      <c r="B851">
        <v>850</v>
      </c>
      <c r="C851" s="52" t="s">
        <v>8</v>
      </c>
      <c r="D851" s="52">
        <v>2021</v>
      </c>
      <c r="E851" s="78" t="s">
        <v>452</v>
      </c>
      <c r="F851" s="52" t="s">
        <v>11</v>
      </c>
      <c r="G851" t="b">
        <f>IF(ISERROR(VLOOKUP(StudiesGeneral!B851,StudiesDetails!A:A,1,FALSE)),FALSE,TRUE)</f>
        <v>0</v>
      </c>
    </row>
    <row r="852" spans="1:7" x14ac:dyDescent="0.3">
      <c r="A852">
        <v>95</v>
      </c>
      <c r="B852">
        <v>851</v>
      </c>
      <c r="C852" s="52" t="s">
        <v>8</v>
      </c>
      <c r="D852" s="52">
        <v>2021</v>
      </c>
      <c r="E852" s="78" t="s">
        <v>452</v>
      </c>
      <c r="F852" s="52" t="s">
        <v>33</v>
      </c>
      <c r="G852" t="b">
        <f>IF(ISERROR(VLOOKUP(StudiesGeneral!B852,StudiesDetails!A:A,1,FALSE)),FALSE,TRUE)</f>
        <v>0</v>
      </c>
    </row>
    <row r="853" spans="1:7" x14ac:dyDescent="0.3">
      <c r="A853">
        <v>95</v>
      </c>
      <c r="B853">
        <v>852</v>
      </c>
      <c r="C853" s="52" t="s">
        <v>8</v>
      </c>
      <c r="D853" s="52">
        <v>2021</v>
      </c>
      <c r="E853" s="78" t="s">
        <v>452</v>
      </c>
      <c r="F853" s="52" t="s">
        <v>34</v>
      </c>
      <c r="G853" t="b">
        <f>IF(ISERROR(VLOOKUP(StudiesGeneral!B853,StudiesDetails!A:A,1,FALSE)),FALSE,TRUE)</f>
        <v>0</v>
      </c>
    </row>
    <row r="854" spans="1:7" x14ac:dyDescent="0.3">
      <c r="A854">
        <v>95</v>
      </c>
      <c r="B854">
        <v>853</v>
      </c>
      <c r="C854" s="52" t="s">
        <v>8</v>
      </c>
      <c r="D854" s="52">
        <v>2021</v>
      </c>
      <c r="E854" s="78" t="s">
        <v>452</v>
      </c>
      <c r="F854" s="52" t="s">
        <v>19</v>
      </c>
      <c r="G854" t="b">
        <f>IF(ISERROR(VLOOKUP(StudiesGeneral!B854,StudiesDetails!A:A,1,FALSE)),FALSE,TRUE)</f>
        <v>1</v>
      </c>
    </row>
    <row r="855" spans="1:7" x14ac:dyDescent="0.3">
      <c r="A855">
        <v>95</v>
      </c>
      <c r="B855">
        <v>854</v>
      </c>
      <c r="C855" s="52" t="s">
        <v>8</v>
      </c>
      <c r="D855" s="52">
        <v>2021</v>
      </c>
      <c r="E855" s="78" t="s">
        <v>452</v>
      </c>
      <c r="F855" s="52" t="s">
        <v>23</v>
      </c>
      <c r="G855" t="b">
        <f>IF(ISERROR(VLOOKUP(StudiesGeneral!B855,StudiesDetails!A:A,1,FALSE)),FALSE,TRUE)</f>
        <v>0</v>
      </c>
    </row>
    <row r="856" spans="1:7" x14ac:dyDescent="0.3">
      <c r="A856">
        <v>95</v>
      </c>
      <c r="B856">
        <v>855</v>
      </c>
      <c r="C856" s="52" t="s">
        <v>8</v>
      </c>
      <c r="D856" s="52">
        <v>2021</v>
      </c>
      <c r="E856" s="78" t="s">
        <v>452</v>
      </c>
      <c r="F856" s="52" t="s">
        <v>27</v>
      </c>
      <c r="G856" t="b">
        <f>IF(ISERROR(VLOOKUP(StudiesGeneral!B856,StudiesDetails!A:A,1,FALSE)),FALSE,TRUE)</f>
        <v>0</v>
      </c>
    </row>
    <row r="857" spans="1:7" x14ac:dyDescent="0.3">
      <c r="A857">
        <v>95</v>
      </c>
      <c r="B857">
        <v>856</v>
      </c>
      <c r="C857" s="52" t="s">
        <v>8</v>
      </c>
      <c r="D857" s="52">
        <v>2021</v>
      </c>
      <c r="E857" s="78" t="s">
        <v>452</v>
      </c>
      <c r="F857" s="52" t="s">
        <v>28</v>
      </c>
      <c r="G857" t="b">
        <f>IF(ISERROR(VLOOKUP(StudiesGeneral!B857,StudiesDetails!A:A,1,FALSE)),FALSE,TRUE)</f>
        <v>0</v>
      </c>
    </row>
    <row r="858" spans="1:7" x14ac:dyDescent="0.3">
      <c r="A858">
        <v>95</v>
      </c>
      <c r="B858">
        <v>857</v>
      </c>
      <c r="C858" s="52" t="s">
        <v>8</v>
      </c>
      <c r="D858" s="52">
        <v>2021</v>
      </c>
      <c r="E858" s="78" t="s">
        <v>452</v>
      </c>
      <c r="F858" s="52" t="s">
        <v>29</v>
      </c>
      <c r="G858" t="b">
        <f>IF(ISERROR(VLOOKUP(StudiesGeneral!B858,StudiesDetails!A:A,1,FALSE)),FALSE,TRUE)</f>
        <v>0</v>
      </c>
    </row>
    <row r="859" spans="1:7" x14ac:dyDescent="0.3">
      <c r="A859">
        <v>95</v>
      </c>
      <c r="B859">
        <v>858</v>
      </c>
      <c r="C859" s="52" t="s">
        <v>8</v>
      </c>
      <c r="D859" s="52">
        <v>2021</v>
      </c>
      <c r="E859" s="78" t="s">
        <v>452</v>
      </c>
      <c r="F859" s="52" t="s">
        <v>108</v>
      </c>
      <c r="G859" t="b">
        <f>IF(ISERROR(VLOOKUP(StudiesGeneral!B859,StudiesDetails!A:A,1,FALSE)),FALSE,TRUE)</f>
        <v>0</v>
      </c>
    </row>
    <row r="860" spans="1:7" x14ac:dyDescent="0.3">
      <c r="A860">
        <v>95</v>
      </c>
      <c r="B860">
        <v>859</v>
      </c>
      <c r="C860" s="52" t="s">
        <v>8</v>
      </c>
      <c r="D860" s="52">
        <v>2021</v>
      </c>
      <c r="E860" s="78" t="s">
        <v>452</v>
      </c>
      <c r="F860" s="52" t="s">
        <v>61</v>
      </c>
      <c r="G860" t="b">
        <f>IF(ISERROR(VLOOKUP(StudiesGeneral!B860,StudiesDetails!A:A,1,FALSE)),FALSE,TRUE)</f>
        <v>0</v>
      </c>
    </row>
    <row r="861" spans="1:7" x14ac:dyDescent="0.3">
      <c r="A861">
        <v>95</v>
      </c>
      <c r="B861">
        <v>860</v>
      </c>
      <c r="C861" s="52" t="s">
        <v>8</v>
      </c>
      <c r="D861" s="52">
        <v>2021</v>
      </c>
      <c r="E861" s="78" t="s">
        <v>452</v>
      </c>
      <c r="F861" s="52" t="s">
        <v>59</v>
      </c>
      <c r="G861" t="b">
        <f>IF(ISERROR(VLOOKUP(StudiesGeneral!B861,StudiesDetails!A:A,1,FALSE)),FALSE,TRUE)</f>
        <v>0</v>
      </c>
    </row>
    <row r="862" spans="1:7" x14ac:dyDescent="0.3">
      <c r="A862">
        <v>95</v>
      </c>
      <c r="B862">
        <v>861</v>
      </c>
      <c r="C862" s="52" t="s">
        <v>8</v>
      </c>
      <c r="D862" s="52">
        <v>2021</v>
      </c>
      <c r="E862" s="78" t="s">
        <v>452</v>
      </c>
      <c r="F862" s="52" t="s">
        <v>65</v>
      </c>
      <c r="G862" t="b">
        <f>IF(ISERROR(VLOOKUP(StudiesGeneral!B862,StudiesDetails!A:A,1,FALSE)),FALSE,TRUE)</f>
        <v>0</v>
      </c>
    </row>
    <row r="863" spans="1:7" x14ac:dyDescent="0.3">
      <c r="A863">
        <v>96</v>
      </c>
      <c r="B863">
        <v>862</v>
      </c>
      <c r="C863" s="52" t="s">
        <v>453</v>
      </c>
      <c r="D863" s="52">
        <v>2011</v>
      </c>
      <c r="E863" s="78" t="s">
        <v>454</v>
      </c>
      <c r="F863" s="52" t="s">
        <v>435</v>
      </c>
      <c r="G863" t="b">
        <f>IF(ISERROR(VLOOKUP(StudiesGeneral!B863,StudiesDetails!A:A,1,FALSE)),FALSE,TRUE)</f>
        <v>0</v>
      </c>
    </row>
    <row r="864" spans="1:7" x14ac:dyDescent="0.3">
      <c r="A864">
        <v>96</v>
      </c>
      <c r="B864">
        <v>863</v>
      </c>
      <c r="C864" s="52" t="s">
        <v>453</v>
      </c>
      <c r="D864" s="52">
        <v>2011</v>
      </c>
      <c r="E864" s="78" t="s">
        <v>454</v>
      </c>
      <c r="F864" s="52" t="s">
        <v>455</v>
      </c>
      <c r="G864" t="b">
        <f>IF(ISERROR(VLOOKUP(StudiesGeneral!B864,StudiesDetails!A:A,1,FALSE)),FALSE,TRUE)</f>
        <v>0</v>
      </c>
    </row>
    <row r="865" spans="1:7" x14ac:dyDescent="0.3">
      <c r="A865">
        <v>97</v>
      </c>
      <c r="B865">
        <v>864</v>
      </c>
      <c r="C865" s="52" t="s">
        <v>456</v>
      </c>
      <c r="D865" s="52">
        <v>2021</v>
      </c>
      <c r="E865" s="78" t="s">
        <v>457</v>
      </c>
      <c r="F865" s="52" t="s">
        <v>17</v>
      </c>
      <c r="G865" t="b">
        <f>IF(ISERROR(VLOOKUP(StudiesGeneral!B865,StudiesDetails!A:A,1,FALSE)),FALSE,TRUE)</f>
        <v>0</v>
      </c>
    </row>
    <row r="866" spans="1:7" x14ac:dyDescent="0.3">
      <c r="A866">
        <v>97</v>
      </c>
      <c r="B866">
        <v>865</v>
      </c>
      <c r="C866" s="52" t="s">
        <v>456</v>
      </c>
      <c r="D866" s="52">
        <v>2021</v>
      </c>
      <c r="E866" s="78" t="s">
        <v>457</v>
      </c>
      <c r="F866" s="52" t="s">
        <v>33</v>
      </c>
      <c r="G866" t="b">
        <f>IF(ISERROR(VLOOKUP(StudiesGeneral!B866,StudiesDetails!A:A,1,FALSE)),FALSE,TRUE)</f>
        <v>0</v>
      </c>
    </row>
    <row r="867" spans="1:7" x14ac:dyDescent="0.3">
      <c r="A867">
        <v>97</v>
      </c>
      <c r="B867">
        <v>866</v>
      </c>
      <c r="C867" s="52" t="s">
        <v>456</v>
      </c>
      <c r="D867" s="52">
        <v>2021</v>
      </c>
      <c r="E867" s="78" t="s">
        <v>457</v>
      </c>
      <c r="F867" s="52" t="s">
        <v>12</v>
      </c>
      <c r="G867" t="b">
        <f>IF(ISERROR(VLOOKUP(StudiesGeneral!B867,StudiesDetails!A:A,1,FALSE)),FALSE,TRUE)</f>
        <v>0</v>
      </c>
    </row>
    <row r="868" spans="1:7" x14ac:dyDescent="0.3">
      <c r="A868">
        <v>97</v>
      </c>
      <c r="B868">
        <v>867</v>
      </c>
      <c r="C868" s="52" t="s">
        <v>456</v>
      </c>
      <c r="D868" s="52">
        <v>2021</v>
      </c>
      <c r="E868" s="78" t="s">
        <v>457</v>
      </c>
      <c r="F868" s="52" t="s">
        <v>19</v>
      </c>
      <c r="G868" t="b">
        <f>IF(ISERROR(VLOOKUP(StudiesGeneral!B868,StudiesDetails!A:A,1,FALSE)),FALSE,TRUE)</f>
        <v>1</v>
      </c>
    </row>
    <row r="869" spans="1:7" x14ac:dyDescent="0.3">
      <c r="A869">
        <v>97</v>
      </c>
      <c r="B869">
        <v>868</v>
      </c>
      <c r="C869" s="52" t="s">
        <v>456</v>
      </c>
      <c r="D869" s="52">
        <v>2021</v>
      </c>
      <c r="E869" s="78" t="s">
        <v>457</v>
      </c>
      <c r="F869" s="52" t="s">
        <v>16</v>
      </c>
      <c r="G869" t="b">
        <f>IF(ISERROR(VLOOKUP(StudiesGeneral!B869,StudiesDetails!A:A,1,FALSE)),FALSE,TRUE)</f>
        <v>0</v>
      </c>
    </row>
    <row r="870" spans="1:7" x14ac:dyDescent="0.3">
      <c r="A870">
        <v>97</v>
      </c>
      <c r="B870">
        <v>869</v>
      </c>
      <c r="C870" s="52" t="s">
        <v>456</v>
      </c>
      <c r="D870" s="52">
        <v>2021</v>
      </c>
      <c r="E870" s="78" t="s">
        <v>457</v>
      </c>
      <c r="F870" s="52" t="s">
        <v>10</v>
      </c>
      <c r="G870" t="b">
        <f>IF(ISERROR(VLOOKUP(StudiesGeneral!B870,StudiesDetails!A:A,1,FALSE)),FALSE,TRUE)</f>
        <v>0</v>
      </c>
    </row>
    <row r="871" spans="1:7" x14ac:dyDescent="0.3">
      <c r="A871">
        <v>97</v>
      </c>
      <c r="B871">
        <v>870</v>
      </c>
      <c r="C871" s="52" t="s">
        <v>456</v>
      </c>
      <c r="D871" s="52">
        <v>2021</v>
      </c>
      <c r="E871" s="78" t="s">
        <v>457</v>
      </c>
      <c r="F871" s="52" t="s">
        <v>34</v>
      </c>
      <c r="G871" t="b">
        <f>IF(ISERROR(VLOOKUP(StudiesGeneral!B871,StudiesDetails!A:A,1,FALSE)),FALSE,TRUE)</f>
        <v>0</v>
      </c>
    </row>
    <row r="872" spans="1:7" x14ac:dyDescent="0.3">
      <c r="A872">
        <v>97</v>
      </c>
      <c r="B872">
        <v>871</v>
      </c>
      <c r="C872" s="52" t="s">
        <v>456</v>
      </c>
      <c r="D872" s="52">
        <v>2021</v>
      </c>
      <c r="E872" s="78" t="s">
        <v>457</v>
      </c>
      <c r="F872" s="52" t="s">
        <v>18</v>
      </c>
      <c r="G872" t="b">
        <f>IF(ISERROR(VLOOKUP(StudiesGeneral!B872,StudiesDetails!A:A,1,FALSE)),FALSE,TRUE)</f>
        <v>1</v>
      </c>
    </row>
    <row r="873" spans="1:7" x14ac:dyDescent="0.3">
      <c r="A873">
        <v>97</v>
      </c>
      <c r="B873">
        <v>872</v>
      </c>
      <c r="C873" s="52" t="s">
        <v>456</v>
      </c>
      <c r="D873" s="52">
        <v>2021</v>
      </c>
      <c r="E873" s="78" t="s">
        <v>457</v>
      </c>
      <c r="F873" s="52" t="s">
        <v>14</v>
      </c>
      <c r="G873" t="b">
        <f>IF(ISERROR(VLOOKUP(StudiesGeneral!B873,StudiesDetails!A:A,1,FALSE)),FALSE,TRUE)</f>
        <v>0</v>
      </c>
    </row>
    <row r="874" spans="1:7" x14ac:dyDescent="0.3">
      <c r="A874">
        <v>97</v>
      </c>
      <c r="B874">
        <v>873</v>
      </c>
      <c r="C874" s="52" t="s">
        <v>456</v>
      </c>
      <c r="D874" s="52">
        <v>2021</v>
      </c>
      <c r="E874" s="78" t="s">
        <v>457</v>
      </c>
      <c r="F874" s="52" t="s">
        <v>11</v>
      </c>
      <c r="G874" t="b">
        <f>IF(ISERROR(VLOOKUP(StudiesGeneral!B874,StudiesDetails!A:A,1,FALSE)),FALSE,TRUE)</f>
        <v>0</v>
      </c>
    </row>
    <row r="875" spans="1:7" x14ac:dyDescent="0.3">
      <c r="A875">
        <v>97</v>
      </c>
      <c r="B875">
        <v>874</v>
      </c>
      <c r="C875" s="52" t="s">
        <v>456</v>
      </c>
      <c r="D875" s="52">
        <v>2021</v>
      </c>
      <c r="E875" s="78" t="s">
        <v>457</v>
      </c>
      <c r="F875" s="52" t="s">
        <v>13</v>
      </c>
      <c r="G875" t="b">
        <f>IF(ISERROR(VLOOKUP(StudiesGeneral!B875,StudiesDetails!A:A,1,FALSE)),FALSE,TRUE)</f>
        <v>0</v>
      </c>
    </row>
    <row r="876" spans="1:7" x14ac:dyDescent="0.3">
      <c r="A876">
        <v>97</v>
      </c>
      <c r="B876">
        <v>875</v>
      </c>
      <c r="C876" s="52" t="s">
        <v>456</v>
      </c>
      <c r="D876" s="52">
        <v>2021</v>
      </c>
      <c r="E876" s="78" t="s">
        <v>457</v>
      </c>
      <c r="F876" s="52" t="s">
        <v>24</v>
      </c>
      <c r="G876" t="b">
        <f>IF(ISERROR(VLOOKUP(StudiesGeneral!B876,StudiesDetails!A:A,1,FALSE)),FALSE,TRUE)</f>
        <v>0</v>
      </c>
    </row>
    <row r="877" spans="1:7" x14ac:dyDescent="0.3">
      <c r="A877">
        <v>97</v>
      </c>
      <c r="B877">
        <v>876</v>
      </c>
      <c r="C877" s="52" t="s">
        <v>456</v>
      </c>
      <c r="D877" s="52">
        <v>2021</v>
      </c>
      <c r="E877" s="78" t="s">
        <v>457</v>
      </c>
      <c r="F877" s="52" t="s">
        <v>135</v>
      </c>
      <c r="G877" t="b">
        <f>IF(ISERROR(VLOOKUP(StudiesGeneral!B877,StudiesDetails!A:A,1,FALSE)),FALSE,TRUE)</f>
        <v>0</v>
      </c>
    </row>
    <row r="878" spans="1:7" x14ac:dyDescent="0.3">
      <c r="A878">
        <v>97</v>
      </c>
      <c r="B878">
        <v>877</v>
      </c>
      <c r="C878" s="52" t="s">
        <v>456</v>
      </c>
      <c r="D878" s="52">
        <v>2021</v>
      </c>
      <c r="E878" s="78" t="s">
        <v>457</v>
      </c>
      <c r="F878" s="52" t="s">
        <v>26</v>
      </c>
      <c r="G878" t="b">
        <f>IF(ISERROR(VLOOKUP(StudiesGeneral!B878,StudiesDetails!A:A,1,FALSE)),FALSE,TRUE)</f>
        <v>0</v>
      </c>
    </row>
    <row r="879" spans="1:7" x14ac:dyDescent="0.3">
      <c r="A879">
        <v>97</v>
      </c>
      <c r="B879">
        <v>878</v>
      </c>
      <c r="C879" s="52" t="s">
        <v>456</v>
      </c>
      <c r="D879" s="52">
        <v>2021</v>
      </c>
      <c r="E879" s="78" t="s">
        <v>457</v>
      </c>
      <c r="F879" s="52" t="s">
        <v>23</v>
      </c>
      <c r="G879" t="b">
        <f>IF(ISERROR(VLOOKUP(StudiesGeneral!B879,StudiesDetails!A:A,1,FALSE)),FALSE,TRUE)</f>
        <v>0</v>
      </c>
    </row>
    <row r="880" spans="1:7" x14ac:dyDescent="0.3">
      <c r="A880">
        <v>97</v>
      </c>
      <c r="B880">
        <v>879</v>
      </c>
      <c r="C880" s="52" t="s">
        <v>456</v>
      </c>
      <c r="D880" s="52">
        <v>2021</v>
      </c>
      <c r="E880" s="78" t="s">
        <v>457</v>
      </c>
      <c r="F880" s="52" t="s">
        <v>458</v>
      </c>
      <c r="G880" t="b">
        <f>IF(ISERROR(VLOOKUP(StudiesGeneral!B880,StudiesDetails!A:A,1,FALSE)),FALSE,TRUE)</f>
        <v>0</v>
      </c>
    </row>
    <row r="881" spans="1:7" x14ac:dyDescent="0.3">
      <c r="A881">
        <v>97</v>
      </c>
      <c r="B881">
        <v>880</v>
      </c>
      <c r="C881" s="52" t="s">
        <v>456</v>
      </c>
      <c r="D881" s="52">
        <v>2021</v>
      </c>
      <c r="E881" s="78" t="s">
        <v>457</v>
      </c>
      <c r="F881" s="52" t="s">
        <v>25</v>
      </c>
      <c r="G881" t="b">
        <f>IF(ISERROR(VLOOKUP(StudiesGeneral!B881,StudiesDetails!A:A,1,FALSE)),FALSE,TRUE)</f>
        <v>0</v>
      </c>
    </row>
    <row r="882" spans="1:7" x14ac:dyDescent="0.3">
      <c r="A882">
        <v>97</v>
      </c>
      <c r="B882">
        <v>881</v>
      </c>
      <c r="C882" s="52" t="s">
        <v>456</v>
      </c>
      <c r="D882" s="52">
        <v>2021</v>
      </c>
      <c r="E882" s="78" t="s">
        <v>457</v>
      </c>
      <c r="F882" s="52" t="s">
        <v>459</v>
      </c>
      <c r="G882" t="b">
        <f>IF(ISERROR(VLOOKUP(StudiesGeneral!B882,StudiesDetails!A:A,1,FALSE)),FALSE,TRUE)</f>
        <v>0</v>
      </c>
    </row>
    <row r="883" spans="1:7" x14ac:dyDescent="0.3">
      <c r="A883">
        <v>98</v>
      </c>
      <c r="B883">
        <v>882</v>
      </c>
      <c r="C883" s="52" t="s">
        <v>460</v>
      </c>
      <c r="D883" s="52">
        <v>2020</v>
      </c>
      <c r="E883" s="78" t="s">
        <v>461</v>
      </c>
      <c r="F883" s="52" t="s">
        <v>18</v>
      </c>
      <c r="G883" t="b">
        <f>IF(ISERROR(VLOOKUP(StudiesGeneral!B883,StudiesDetails!A:A,1,FALSE)),FALSE,TRUE)</f>
        <v>1</v>
      </c>
    </row>
    <row r="884" spans="1:7" x14ac:dyDescent="0.3">
      <c r="A884">
        <v>98</v>
      </c>
      <c r="B884">
        <v>883</v>
      </c>
      <c r="C884" s="52" t="s">
        <v>460</v>
      </c>
      <c r="D884" s="52">
        <v>2020</v>
      </c>
      <c r="E884" s="78" t="s">
        <v>461</v>
      </c>
      <c r="F884" s="52" t="s">
        <v>19</v>
      </c>
      <c r="G884" t="b">
        <f>IF(ISERROR(VLOOKUP(StudiesGeneral!B884,StudiesDetails!A:A,1,FALSE)),FALSE,TRUE)</f>
        <v>1</v>
      </c>
    </row>
    <row r="885" spans="1:7" x14ac:dyDescent="0.3">
      <c r="A885">
        <v>99</v>
      </c>
      <c r="B885">
        <v>884</v>
      </c>
      <c r="C885" s="52" t="s">
        <v>462</v>
      </c>
      <c r="D885" s="52">
        <v>2014</v>
      </c>
      <c r="E885" s="78" t="s">
        <v>463</v>
      </c>
      <c r="F885" s="52" t="s">
        <v>10</v>
      </c>
      <c r="G885" t="b">
        <f>IF(ISERROR(VLOOKUP(StudiesGeneral!B885,StudiesDetails!A:A,1,FALSE)),FALSE,TRUE)</f>
        <v>0</v>
      </c>
    </row>
    <row r="886" spans="1:7" x14ac:dyDescent="0.3">
      <c r="A886">
        <v>99</v>
      </c>
      <c r="B886">
        <v>885</v>
      </c>
      <c r="C886" s="52" t="s">
        <v>462</v>
      </c>
      <c r="D886" s="52">
        <v>2014</v>
      </c>
      <c r="E886" s="78" t="s">
        <v>463</v>
      </c>
      <c r="F886" s="52" t="s">
        <v>12</v>
      </c>
      <c r="G886" t="b">
        <f>IF(ISERROR(VLOOKUP(StudiesGeneral!B886,StudiesDetails!A:A,1,FALSE)),FALSE,TRUE)</f>
        <v>0</v>
      </c>
    </row>
    <row r="887" spans="1:7" x14ac:dyDescent="0.3">
      <c r="A887">
        <v>99</v>
      </c>
      <c r="B887">
        <v>886</v>
      </c>
      <c r="C887" s="52" t="s">
        <v>462</v>
      </c>
      <c r="D887" s="52">
        <v>2014</v>
      </c>
      <c r="E887" s="78" t="s">
        <v>463</v>
      </c>
      <c r="F887" s="52" t="s">
        <v>18</v>
      </c>
      <c r="G887" t="b">
        <f>IF(ISERROR(VLOOKUP(StudiesGeneral!B887,StudiesDetails!A:A,1,FALSE)),FALSE,TRUE)</f>
        <v>1</v>
      </c>
    </row>
    <row r="888" spans="1:7" x14ac:dyDescent="0.3">
      <c r="A888">
        <v>99</v>
      </c>
      <c r="B888">
        <v>887</v>
      </c>
      <c r="C888" s="52" t="s">
        <v>462</v>
      </c>
      <c r="D888" s="52">
        <v>2014</v>
      </c>
      <c r="E888" s="78" t="s">
        <v>463</v>
      </c>
      <c r="F888" s="52" t="s">
        <v>19</v>
      </c>
      <c r="G888" t="b">
        <f>IF(ISERROR(VLOOKUP(StudiesGeneral!B888,StudiesDetails!A:A,1,FALSE)),FALSE,TRUE)</f>
        <v>1</v>
      </c>
    </row>
    <row r="889" spans="1:7" x14ac:dyDescent="0.3">
      <c r="A889">
        <v>99</v>
      </c>
      <c r="B889">
        <v>888</v>
      </c>
      <c r="C889" s="52" t="s">
        <v>462</v>
      </c>
      <c r="D889" s="52">
        <v>2014</v>
      </c>
      <c r="E889" s="78" t="s">
        <v>463</v>
      </c>
      <c r="F889" s="52" t="s">
        <v>14</v>
      </c>
      <c r="G889" t="b">
        <f>IF(ISERROR(VLOOKUP(StudiesGeneral!B889,StudiesDetails!A:A,1,FALSE)),FALSE,TRUE)</f>
        <v>0</v>
      </c>
    </row>
    <row r="890" spans="1:7" x14ac:dyDescent="0.3">
      <c r="A890">
        <v>99</v>
      </c>
      <c r="B890">
        <v>889</v>
      </c>
      <c r="C890" s="52" t="s">
        <v>462</v>
      </c>
      <c r="D890" s="52">
        <v>2014</v>
      </c>
      <c r="E890" s="78" t="s">
        <v>463</v>
      </c>
      <c r="F890" s="52" t="s">
        <v>33</v>
      </c>
      <c r="G890" t="b">
        <f>IF(ISERROR(VLOOKUP(StudiesGeneral!B890,StudiesDetails!A:A,1,FALSE)),FALSE,TRUE)</f>
        <v>0</v>
      </c>
    </row>
    <row r="891" spans="1:7" x14ac:dyDescent="0.3">
      <c r="A891">
        <v>99</v>
      </c>
      <c r="B891">
        <v>890</v>
      </c>
      <c r="C891" s="52" t="s">
        <v>462</v>
      </c>
      <c r="D891" s="52">
        <v>2014</v>
      </c>
      <c r="E891" s="78" t="s">
        <v>463</v>
      </c>
      <c r="F891" s="52" t="s">
        <v>34</v>
      </c>
      <c r="G891" t="b">
        <f>IF(ISERROR(VLOOKUP(StudiesGeneral!B891,StudiesDetails!A:A,1,FALSE)),FALSE,TRUE)</f>
        <v>0</v>
      </c>
    </row>
    <row r="892" spans="1:7" x14ac:dyDescent="0.3">
      <c r="A892">
        <v>100</v>
      </c>
      <c r="B892">
        <v>891</v>
      </c>
      <c r="C892" s="52" t="s">
        <v>464</v>
      </c>
      <c r="D892" s="52">
        <v>2014</v>
      </c>
      <c r="E892" s="78" t="s">
        <v>465</v>
      </c>
      <c r="F892" s="52" t="s">
        <v>108</v>
      </c>
      <c r="G892" t="b">
        <f>IF(ISERROR(VLOOKUP(StudiesGeneral!B892,StudiesDetails!A:A,1,FALSE)),FALSE,TRUE)</f>
        <v>0</v>
      </c>
    </row>
    <row r="893" spans="1:7" x14ac:dyDescent="0.3">
      <c r="A893">
        <v>100</v>
      </c>
      <c r="B893">
        <v>892</v>
      </c>
      <c r="C893" s="52" t="s">
        <v>464</v>
      </c>
      <c r="D893" s="52">
        <v>2014</v>
      </c>
      <c r="E893" s="78" t="s">
        <v>465</v>
      </c>
      <c r="F893" s="52" t="s">
        <v>61</v>
      </c>
      <c r="G893" t="b">
        <f>IF(ISERROR(VLOOKUP(StudiesGeneral!B893,StudiesDetails!A:A,1,FALSE)),FALSE,TRUE)</f>
        <v>0</v>
      </c>
    </row>
    <row r="894" spans="1:7" x14ac:dyDescent="0.3">
      <c r="A894">
        <v>100</v>
      </c>
      <c r="B894">
        <v>893</v>
      </c>
      <c r="C894" s="52" t="s">
        <v>464</v>
      </c>
      <c r="D894" s="52">
        <v>2014</v>
      </c>
      <c r="E894" s="78" t="s">
        <v>465</v>
      </c>
      <c r="F894" s="52" t="s">
        <v>59</v>
      </c>
      <c r="G894" t="b">
        <f>IF(ISERROR(VLOOKUP(StudiesGeneral!B894,StudiesDetails!A:A,1,FALSE)),FALSE,TRUE)</f>
        <v>0</v>
      </c>
    </row>
    <row r="895" spans="1:7" x14ac:dyDescent="0.3">
      <c r="A895">
        <v>100</v>
      </c>
      <c r="B895">
        <v>894</v>
      </c>
      <c r="C895" s="52" t="s">
        <v>464</v>
      </c>
      <c r="D895" s="52">
        <v>2014</v>
      </c>
      <c r="E895" s="78" t="s">
        <v>465</v>
      </c>
      <c r="F895" s="52" t="s">
        <v>65</v>
      </c>
      <c r="G895" t="b">
        <f>IF(ISERROR(VLOOKUP(StudiesGeneral!B895,StudiesDetails!A:A,1,FALSE)),FALSE,TRUE)</f>
        <v>0</v>
      </c>
    </row>
    <row r="896" spans="1:7" x14ac:dyDescent="0.3">
      <c r="A896">
        <v>100</v>
      </c>
      <c r="B896">
        <v>895</v>
      </c>
      <c r="C896" s="52" t="s">
        <v>464</v>
      </c>
      <c r="D896" s="52">
        <v>2014</v>
      </c>
      <c r="E896" s="78" t="s">
        <v>465</v>
      </c>
      <c r="F896" s="52" t="s">
        <v>69</v>
      </c>
      <c r="G896" t="b">
        <f>IF(ISERROR(VLOOKUP(StudiesGeneral!B896,StudiesDetails!A:A,1,FALSE)),FALSE,TRUE)</f>
        <v>0</v>
      </c>
    </row>
    <row r="897" spans="1:7" x14ac:dyDescent="0.3">
      <c r="A897">
        <v>100</v>
      </c>
      <c r="B897">
        <v>896</v>
      </c>
      <c r="C897" s="52" t="s">
        <v>464</v>
      </c>
      <c r="D897" s="52">
        <v>2014</v>
      </c>
      <c r="E897" s="78" t="s">
        <v>465</v>
      </c>
      <c r="F897" s="52" t="s">
        <v>71</v>
      </c>
      <c r="G897" t="b">
        <f>IF(ISERROR(VLOOKUP(StudiesGeneral!B897,StudiesDetails!A:A,1,FALSE)),FALSE,TRUE)</f>
        <v>0</v>
      </c>
    </row>
    <row r="898" spans="1:7" x14ac:dyDescent="0.3">
      <c r="A898">
        <v>100</v>
      </c>
      <c r="B898">
        <v>897</v>
      </c>
      <c r="C898" s="52" t="s">
        <v>464</v>
      </c>
      <c r="D898" s="52">
        <v>2014</v>
      </c>
      <c r="E898" s="78" t="s">
        <v>465</v>
      </c>
      <c r="F898" s="16" t="s">
        <v>63</v>
      </c>
      <c r="G898" t="b">
        <f>IF(ISERROR(VLOOKUP(StudiesGeneral!B898,StudiesDetails!A:A,1,FALSE)),FALSE,TRUE)</f>
        <v>0</v>
      </c>
    </row>
    <row r="899" spans="1:7" x14ac:dyDescent="0.3">
      <c r="A899">
        <v>100</v>
      </c>
      <c r="B899">
        <v>898</v>
      </c>
      <c r="C899" s="52" t="s">
        <v>464</v>
      </c>
      <c r="D899" s="52">
        <v>2014</v>
      </c>
      <c r="E899" s="78" t="s">
        <v>465</v>
      </c>
      <c r="F899" s="52" t="s">
        <v>60</v>
      </c>
      <c r="G899" t="b">
        <f>IF(ISERROR(VLOOKUP(StudiesGeneral!B899,StudiesDetails!A:A,1,FALSE)),FALSE,TRUE)</f>
        <v>0</v>
      </c>
    </row>
    <row r="900" spans="1:7" x14ac:dyDescent="0.3">
      <c r="A900">
        <v>100</v>
      </c>
      <c r="B900">
        <v>899</v>
      </c>
      <c r="C900" s="52" t="s">
        <v>464</v>
      </c>
      <c r="D900" s="52">
        <v>2014</v>
      </c>
      <c r="E900" s="78" t="s">
        <v>465</v>
      </c>
      <c r="F900" s="52" t="s">
        <v>58</v>
      </c>
      <c r="G900" t="b">
        <f>IF(ISERROR(VLOOKUP(StudiesGeneral!B900,StudiesDetails!A:A,1,FALSE)),FALSE,TRUE)</f>
        <v>0</v>
      </c>
    </row>
    <row r="901" spans="1:7" x14ac:dyDescent="0.3">
      <c r="A901">
        <v>101</v>
      </c>
      <c r="B901">
        <v>900</v>
      </c>
      <c r="C901" s="52" t="s">
        <v>466</v>
      </c>
      <c r="D901" s="52">
        <v>2018</v>
      </c>
      <c r="E901" s="78" t="s">
        <v>467</v>
      </c>
      <c r="F901" s="52" t="s">
        <v>92</v>
      </c>
      <c r="G901" t="b">
        <f>IF(ISERROR(VLOOKUP(StudiesGeneral!B901,StudiesDetails!A:A,1,FALSE)),FALSE,TRUE)</f>
        <v>0</v>
      </c>
    </row>
    <row r="902" spans="1:7" x14ac:dyDescent="0.3">
      <c r="A902">
        <v>101</v>
      </c>
      <c r="B902">
        <v>901</v>
      </c>
      <c r="C902" s="52" t="s">
        <v>466</v>
      </c>
      <c r="D902" s="52">
        <v>2018</v>
      </c>
      <c r="E902" s="78" t="s">
        <v>467</v>
      </c>
      <c r="F902" s="52" t="s">
        <v>10</v>
      </c>
      <c r="G902" t="b">
        <f>IF(ISERROR(VLOOKUP(StudiesGeneral!B902,StudiesDetails!A:A,1,FALSE)),FALSE,TRUE)</f>
        <v>0</v>
      </c>
    </row>
    <row r="903" spans="1:7" x14ac:dyDescent="0.3">
      <c r="A903">
        <v>101</v>
      </c>
      <c r="B903">
        <v>902</v>
      </c>
      <c r="C903" s="52" t="s">
        <v>466</v>
      </c>
      <c r="D903" s="52">
        <v>2018</v>
      </c>
      <c r="E903" s="78" t="s">
        <v>467</v>
      </c>
      <c r="F903" s="52" t="s">
        <v>12</v>
      </c>
      <c r="G903" t="b">
        <f>IF(ISERROR(VLOOKUP(StudiesGeneral!B903,StudiesDetails!A:A,1,FALSE)),FALSE,TRUE)</f>
        <v>0</v>
      </c>
    </row>
    <row r="904" spans="1:7" x14ac:dyDescent="0.3">
      <c r="A904">
        <v>101</v>
      </c>
      <c r="B904">
        <v>903</v>
      </c>
      <c r="C904" s="52" t="s">
        <v>466</v>
      </c>
      <c r="D904" s="52">
        <v>2018</v>
      </c>
      <c r="E904" s="78" t="s">
        <v>467</v>
      </c>
      <c r="F904" s="52" t="s">
        <v>13</v>
      </c>
      <c r="G904" t="b">
        <f>IF(ISERROR(VLOOKUP(StudiesGeneral!B904,StudiesDetails!A:A,1,FALSE)),FALSE,TRUE)</f>
        <v>0</v>
      </c>
    </row>
    <row r="905" spans="1:7" x14ac:dyDescent="0.3">
      <c r="A905">
        <v>101</v>
      </c>
      <c r="B905">
        <v>904</v>
      </c>
      <c r="C905" s="52" t="s">
        <v>466</v>
      </c>
      <c r="D905" s="52">
        <v>2018</v>
      </c>
      <c r="E905" s="78" t="s">
        <v>467</v>
      </c>
      <c r="F905" s="52" t="s">
        <v>14</v>
      </c>
      <c r="G905" t="b">
        <f>IF(ISERROR(VLOOKUP(StudiesGeneral!B905,StudiesDetails!A:A,1,FALSE)),FALSE,TRUE)</f>
        <v>0</v>
      </c>
    </row>
    <row r="906" spans="1:7" x14ac:dyDescent="0.3">
      <c r="A906">
        <v>101</v>
      </c>
      <c r="B906">
        <v>905</v>
      </c>
      <c r="C906" s="52" t="s">
        <v>466</v>
      </c>
      <c r="D906" s="52">
        <v>2018</v>
      </c>
      <c r="E906" s="78" t="s">
        <v>467</v>
      </c>
      <c r="F906" s="52" t="s">
        <v>15</v>
      </c>
      <c r="G906" t="b">
        <f>IF(ISERROR(VLOOKUP(StudiesGeneral!B906,StudiesDetails!A:A,1,FALSE)),FALSE,TRUE)</f>
        <v>0</v>
      </c>
    </row>
    <row r="907" spans="1:7" x14ac:dyDescent="0.3">
      <c r="A907">
        <v>101</v>
      </c>
      <c r="B907">
        <v>906</v>
      </c>
      <c r="C907" s="52" t="s">
        <v>466</v>
      </c>
      <c r="D907" s="52">
        <v>2018</v>
      </c>
      <c r="E907" s="78" t="s">
        <v>467</v>
      </c>
      <c r="F907" s="52" t="s">
        <v>33</v>
      </c>
      <c r="G907" t="b">
        <f>IF(ISERROR(VLOOKUP(StudiesGeneral!B907,StudiesDetails!A:A,1,FALSE)),FALSE,TRUE)</f>
        <v>0</v>
      </c>
    </row>
    <row r="908" spans="1:7" x14ac:dyDescent="0.3">
      <c r="A908">
        <v>101</v>
      </c>
      <c r="B908">
        <v>907</v>
      </c>
      <c r="C908" s="52" t="s">
        <v>466</v>
      </c>
      <c r="D908" s="52">
        <v>2018</v>
      </c>
      <c r="E908" s="78" t="s">
        <v>467</v>
      </c>
      <c r="F908" s="52" t="s">
        <v>16</v>
      </c>
      <c r="G908" t="b">
        <f>IF(ISERROR(VLOOKUP(StudiesGeneral!B908,StudiesDetails!A:A,1,FALSE)),FALSE,TRUE)</f>
        <v>0</v>
      </c>
    </row>
    <row r="909" spans="1:7" x14ac:dyDescent="0.3">
      <c r="A909">
        <v>101</v>
      </c>
      <c r="B909">
        <v>908</v>
      </c>
      <c r="C909" s="52" t="s">
        <v>466</v>
      </c>
      <c r="D909" s="52">
        <v>2018</v>
      </c>
      <c r="E909" s="78" t="s">
        <v>467</v>
      </c>
      <c r="F909" s="52" t="s">
        <v>34</v>
      </c>
      <c r="G909" t="b">
        <f>IF(ISERROR(VLOOKUP(StudiesGeneral!B909,StudiesDetails!A:A,1,FALSE)),FALSE,TRUE)</f>
        <v>0</v>
      </c>
    </row>
    <row r="910" spans="1:7" x14ac:dyDescent="0.3">
      <c r="A910">
        <v>101</v>
      </c>
      <c r="B910">
        <v>909</v>
      </c>
      <c r="C910" s="52" t="s">
        <v>466</v>
      </c>
      <c r="D910" s="52">
        <v>2018</v>
      </c>
      <c r="E910" s="78" t="s">
        <v>467</v>
      </c>
      <c r="F910" s="52" t="s">
        <v>18</v>
      </c>
      <c r="G910" t="b">
        <f>IF(ISERROR(VLOOKUP(StudiesGeneral!B910,StudiesDetails!A:A,1,FALSE)),FALSE,TRUE)</f>
        <v>1</v>
      </c>
    </row>
    <row r="911" spans="1:7" x14ac:dyDescent="0.3">
      <c r="A911">
        <v>101</v>
      </c>
      <c r="B911">
        <v>910</v>
      </c>
      <c r="C911" s="52" t="s">
        <v>466</v>
      </c>
      <c r="D911" s="52">
        <v>2018</v>
      </c>
      <c r="E911" s="78" t="s">
        <v>467</v>
      </c>
      <c r="F911" s="52" t="s">
        <v>19</v>
      </c>
      <c r="G911" t="b">
        <f>IF(ISERROR(VLOOKUP(StudiesGeneral!B911,StudiesDetails!A:A,1,FALSE)),FALSE,TRUE)</f>
        <v>1</v>
      </c>
    </row>
    <row r="912" spans="1:7" x14ac:dyDescent="0.3">
      <c r="A912">
        <v>101</v>
      </c>
      <c r="B912">
        <v>911</v>
      </c>
      <c r="C912" s="52" t="s">
        <v>466</v>
      </c>
      <c r="D912" s="52">
        <v>2018</v>
      </c>
      <c r="E912" s="78" t="s">
        <v>467</v>
      </c>
      <c r="F912" s="52" t="s">
        <v>20</v>
      </c>
      <c r="G912" t="b">
        <f>IF(ISERROR(VLOOKUP(StudiesGeneral!B912,StudiesDetails!A:A,1,FALSE)),FALSE,TRUE)</f>
        <v>1</v>
      </c>
    </row>
    <row r="913" spans="1:7" x14ac:dyDescent="0.3">
      <c r="A913">
        <v>101</v>
      </c>
      <c r="B913">
        <v>912</v>
      </c>
      <c r="C913" s="52" t="s">
        <v>466</v>
      </c>
      <c r="D913" s="52">
        <v>2018</v>
      </c>
      <c r="E913" s="78" t="s">
        <v>467</v>
      </c>
      <c r="F913" s="52" t="s">
        <v>296</v>
      </c>
      <c r="G913" t="b">
        <f>IF(ISERROR(VLOOKUP(StudiesGeneral!B913,StudiesDetails!A:A,1,FALSE)),FALSE,TRUE)</f>
        <v>0</v>
      </c>
    </row>
    <row r="914" spans="1:7" x14ac:dyDescent="0.3">
      <c r="A914">
        <v>101</v>
      </c>
      <c r="B914">
        <v>913</v>
      </c>
      <c r="C914" s="52" t="s">
        <v>466</v>
      </c>
      <c r="D914" s="52">
        <v>2018</v>
      </c>
      <c r="E914" s="78" t="s">
        <v>467</v>
      </c>
      <c r="F914" s="52" t="s">
        <v>327</v>
      </c>
      <c r="G914" t="b">
        <f>IF(ISERROR(VLOOKUP(StudiesGeneral!B914,StudiesDetails!A:A,1,FALSE)),FALSE,TRUE)</f>
        <v>0</v>
      </c>
    </row>
    <row r="915" spans="1:7" x14ac:dyDescent="0.3">
      <c r="A915">
        <v>101</v>
      </c>
      <c r="B915">
        <v>914</v>
      </c>
      <c r="C915" s="52" t="s">
        <v>466</v>
      </c>
      <c r="D915" s="52">
        <v>2018</v>
      </c>
      <c r="E915" s="78" t="s">
        <v>467</v>
      </c>
      <c r="F915" s="52" t="s">
        <v>329</v>
      </c>
      <c r="G915" t="b">
        <f>IF(ISERROR(VLOOKUP(StudiesGeneral!B915,StudiesDetails!A:A,1,FALSE)),FALSE,TRUE)</f>
        <v>0</v>
      </c>
    </row>
    <row r="916" spans="1:7" x14ac:dyDescent="0.3">
      <c r="A916">
        <v>101</v>
      </c>
      <c r="B916">
        <v>915</v>
      </c>
      <c r="C916" s="52" t="s">
        <v>466</v>
      </c>
      <c r="D916" s="52">
        <v>2018</v>
      </c>
      <c r="E916" s="78" t="s">
        <v>467</v>
      </c>
      <c r="F916" s="52" t="s">
        <v>330</v>
      </c>
      <c r="G916" t="b">
        <f>IF(ISERROR(VLOOKUP(StudiesGeneral!B916,StudiesDetails!A:A,1,FALSE)),FALSE,TRUE)</f>
        <v>0</v>
      </c>
    </row>
    <row r="917" spans="1:7" x14ac:dyDescent="0.3">
      <c r="A917">
        <v>101</v>
      </c>
      <c r="B917">
        <v>916</v>
      </c>
      <c r="C917" s="52" t="s">
        <v>466</v>
      </c>
      <c r="D917" s="52">
        <v>2018</v>
      </c>
      <c r="E917" s="78" t="s">
        <v>467</v>
      </c>
      <c r="F917" s="52" t="s">
        <v>468</v>
      </c>
      <c r="G917" t="b">
        <f>IF(ISERROR(VLOOKUP(StudiesGeneral!B917,StudiesDetails!A:A,1,FALSE)),FALSE,TRUE)</f>
        <v>0</v>
      </c>
    </row>
    <row r="918" spans="1:7" x14ac:dyDescent="0.3">
      <c r="A918">
        <v>101</v>
      </c>
      <c r="B918">
        <v>917</v>
      </c>
      <c r="C918" s="52" t="s">
        <v>466</v>
      </c>
      <c r="D918" s="52">
        <v>2018</v>
      </c>
      <c r="E918" s="78" t="s">
        <v>467</v>
      </c>
      <c r="F918" s="52" t="s">
        <v>124</v>
      </c>
      <c r="G918" t="b">
        <f>IF(ISERROR(VLOOKUP(StudiesGeneral!B918,StudiesDetails!A:A,1,FALSE)),FALSE,TRUE)</f>
        <v>0</v>
      </c>
    </row>
    <row r="919" spans="1:7" x14ac:dyDescent="0.3">
      <c r="A919">
        <v>101</v>
      </c>
      <c r="B919">
        <v>918</v>
      </c>
      <c r="C919" s="52" t="s">
        <v>466</v>
      </c>
      <c r="D919" s="52">
        <v>2018</v>
      </c>
      <c r="E919" s="78" t="s">
        <v>467</v>
      </c>
      <c r="F919" s="52" t="s">
        <v>346</v>
      </c>
      <c r="G919" t="b">
        <f>IF(ISERROR(VLOOKUP(StudiesGeneral!B919,StudiesDetails!A:A,1,FALSE)),FALSE,TRUE)</f>
        <v>0</v>
      </c>
    </row>
    <row r="920" spans="1:7" x14ac:dyDescent="0.3">
      <c r="A920">
        <v>101</v>
      </c>
      <c r="B920">
        <v>919</v>
      </c>
      <c r="C920" s="52" t="s">
        <v>466</v>
      </c>
      <c r="D920" s="52">
        <v>2018</v>
      </c>
      <c r="E920" s="78" t="s">
        <v>467</v>
      </c>
      <c r="F920" s="52" t="s">
        <v>469</v>
      </c>
      <c r="G920" t="b">
        <f>IF(ISERROR(VLOOKUP(StudiesGeneral!B920,StudiesDetails!A:A,1,FALSE)),FALSE,TRUE)</f>
        <v>0</v>
      </c>
    </row>
    <row r="921" spans="1:7" x14ac:dyDescent="0.3">
      <c r="A921">
        <v>102</v>
      </c>
      <c r="B921">
        <v>920</v>
      </c>
      <c r="C921" s="52" t="s">
        <v>240</v>
      </c>
      <c r="D921" s="52">
        <v>2015</v>
      </c>
      <c r="E921" s="78" t="s">
        <v>470</v>
      </c>
      <c r="F921" s="52" t="s">
        <v>10</v>
      </c>
      <c r="G921" t="b">
        <f>IF(ISERROR(VLOOKUP(StudiesGeneral!B921,StudiesDetails!A:A,1,FALSE)),FALSE,TRUE)</f>
        <v>0</v>
      </c>
    </row>
    <row r="922" spans="1:7" x14ac:dyDescent="0.3">
      <c r="A922">
        <v>102</v>
      </c>
      <c r="B922">
        <v>921</v>
      </c>
      <c r="C922" s="52" t="s">
        <v>240</v>
      </c>
      <c r="D922" s="52">
        <v>2015</v>
      </c>
      <c r="E922" s="78" t="s">
        <v>470</v>
      </c>
      <c r="F922" s="52" t="s">
        <v>11</v>
      </c>
      <c r="G922" t="b">
        <f>IF(ISERROR(VLOOKUP(StudiesGeneral!B922,StudiesDetails!A:A,1,FALSE)),FALSE,TRUE)</f>
        <v>0</v>
      </c>
    </row>
    <row r="923" spans="1:7" x14ac:dyDescent="0.3">
      <c r="A923">
        <v>102</v>
      </c>
      <c r="B923">
        <v>922</v>
      </c>
      <c r="C923" s="52" t="s">
        <v>240</v>
      </c>
      <c r="D923" s="52">
        <v>2015</v>
      </c>
      <c r="E923" s="78" t="s">
        <v>470</v>
      </c>
      <c r="F923" s="52" t="s">
        <v>12</v>
      </c>
      <c r="G923" t="b">
        <f>IF(ISERROR(VLOOKUP(StudiesGeneral!B923,StudiesDetails!A:A,1,FALSE)),FALSE,TRUE)</f>
        <v>0</v>
      </c>
    </row>
    <row r="924" spans="1:7" x14ac:dyDescent="0.3">
      <c r="A924">
        <v>102</v>
      </c>
      <c r="B924">
        <v>923</v>
      </c>
      <c r="C924" s="52" t="s">
        <v>240</v>
      </c>
      <c r="D924" s="52">
        <v>2015</v>
      </c>
      <c r="E924" s="78" t="s">
        <v>470</v>
      </c>
      <c r="F924" s="52" t="s">
        <v>13</v>
      </c>
      <c r="G924" t="b">
        <f>IF(ISERROR(VLOOKUP(StudiesGeneral!B924,StudiesDetails!A:A,1,FALSE)),FALSE,TRUE)</f>
        <v>0</v>
      </c>
    </row>
    <row r="925" spans="1:7" x14ac:dyDescent="0.3">
      <c r="A925">
        <v>102</v>
      </c>
      <c r="B925">
        <v>924</v>
      </c>
      <c r="C925" s="52" t="s">
        <v>240</v>
      </c>
      <c r="D925" s="52">
        <v>2015</v>
      </c>
      <c r="E925" s="78" t="s">
        <v>470</v>
      </c>
      <c r="F925" s="52" t="s">
        <v>14</v>
      </c>
      <c r="G925" t="b">
        <f>IF(ISERROR(VLOOKUP(StudiesGeneral!B925,StudiesDetails!A:A,1,FALSE)),FALSE,TRUE)</f>
        <v>0</v>
      </c>
    </row>
    <row r="926" spans="1:7" x14ac:dyDescent="0.3">
      <c r="A926">
        <v>102</v>
      </c>
      <c r="B926">
        <v>925</v>
      </c>
      <c r="C926" s="52" t="s">
        <v>240</v>
      </c>
      <c r="D926" s="52">
        <v>2015</v>
      </c>
      <c r="E926" s="78" t="s">
        <v>470</v>
      </c>
      <c r="F926" s="52" t="s">
        <v>33</v>
      </c>
      <c r="G926" t="b">
        <f>IF(ISERROR(VLOOKUP(StudiesGeneral!B926,StudiesDetails!A:A,1,FALSE)),FALSE,TRUE)</f>
        <v>0</v>
      </c>
    </row>
    <row r="927" spans="1:7" x14ac:dyDescent="0.3">
      <c r="A927">
        <v>102</v>
      </c>
      <c r="B927">
        <v>926</v>
      </c>
      <c r="C927" s="52" t="s">
        <v>240</v>
      </c>
      <c r="D927" s="52">
        <v>2015</v>
      </c>
      <c r="E927" s="78" t="s">
        <v>470</v>
      </c>
      <c r="F927" s="52" t="s">
        <v>16</v>
      </c>
      <c r="G927" t="b">
        <f>IF(ISERROR(VLOOKUP(StudiesGeneral!B927,StudiesDetails!A:A,1,FALSE)),FALSE,TRUE)</f>
        <v>0</v>
      </c>
    </row>
    <row r="928" spans="1:7" x14ac:dyDescent="0.3">
      <c r="A928">
        <v>102</v>
      </c>
      <c r="B928">
        <v>927</v>
      </c>
      <c r="C928" s="52" t="s">
        <v>240</v>
      </c>
      <c r="D928" s="52">
        <v>2015</v>
      </c>
      <c r="E928" s="78" t="s">
        <v>470</v>
      </c>
      <c r="F928" s="52" t="s">
        <v>34</v>
      </c>
      <c r="G928" t="b">
        <f>IF(ISERROR(VLOOKUP(StudiesGeneral!B928,StudiesDetails!A:A,1,FALSE)),FALSE,TRUE)</f>
        <v>0</v>
      </c>
    </row>
    <row r="929" spans="1:7" x14ac:dyDescent="0.3">
      <c r="A929">
        <v>102</v>
      </c>
      <c r="B929">
        <v>928</v>
      </c>
      <c r="C929" s="52" t="s">
        <v>240</v>
      </c>
      <c r="D929" s="52">
        <v>2015</v>
      </c>
      <c r="E929" s="78" t="s">
        <v>470</v>
      </c>
      <c r="F929" s="52" t="s">
        <v>18</v>
      </c>
      <c r="G929" t="b">
        <f>IF(ISERROR(VLOOKUP(StudiesGeneral!B929,StudiesDetails!A:A,1,FALSE)),FALSE,TRUE)</f>
        <v>1</v>
      </c>
    </row>
    <row r="930" spans="1:7" x14ac:dyDescent="0.3">
      <c r="A930">
        <v>102</v>
      </c>
      <c r="B930">
        <v>929</v>
      </c>
      <c r="C930" s="52" t="s">
        <v>240</v>
      </c>
      <c r="D930" s="52">
        <v>2015</v>
      </c>
      <c r="E930" s="78" t="s">
        <v>470</v>
      </c>
      <c r="F930" s="52" t="s">
        <v>19</v>
      </c>
      <c r="G930" t="b">
        <f>IF(ISERROR(VLOOKUP(StudiesGeneral!B930,StudiesDetails!A:A,1,FALSE)),FALSE,TRUE)</f>
        <v>1</v>
      </c>
    </row>
    <row r="931" spans="1:7" x14ac:dyDescent="0.3">
      <c r="A931">
        <v>102</v>
      </c>
      <c r="B931">
        <v>930</v>
      </c>
      <c r="C931" s="52" t="s">
        <v>240</v>
      </c>
      <c r="D931" s="52">
        <v>2015</v>
      </c>
      <c r="E931" s="78" t="s">
        <v>470</v>
      </c>
      <c r="F931" s="52" t="s">
        <v>471</v>
      </c>
      <c r="G931" t="b">
        <f>IF(ISERROR(VLOOKUP(StudiesGeneral!B931,StudiesDetails!A:A,1,FALSE)),FALSE,TRUE)</f>
        <v>0</v>
      </c>
    </row>
    <row r="932" spans="1:7" x14ac:dyDescent="0.3">
      <c r="A932">
        <v>102</v>
      </c>
      <c r="B932">
        <v>931</v>
      </c>
      <c r="C932" s="52" t="s">
        <v>240</v>
      </c>
      <c r="D932" s="52">
        <v>2015</v>
      </c>
      <c r="E932" s="78" t="s">
        <v>470</v>
      </c>
      <c r="F932" s="52" t="s">
        <v>472</v>
      </c>
      <c r="G932" t="b">
        <f>IF(ISERROR(VLOOKUP(StudiesGeneral!B932,StudiesDetails!A:A,1,FALSE)),FALSE,TRUE)</f>
        <v>0</v>
      </c>
    </row>
    <row r="933" spans="1:7" x14ac:dyDescent="0.3">
      <c r="A933">
        <v>102</v>
      </c>
      <c r="B933">
        <v>932</v>
      </c>
      <c r="C933" s="52" t="s">
        <v>240</v>
      </c>
      <c r="D933" s="52">
        <v>2015</v>
      </c>
      <c r="E933" s="78" t="s">
        <v>470</v>
      </c>
      <c r="F933" s="52" t="s">
        <v>444</v>
      </c>
      <c r="G933" t="b">
        <f>IF(ISERROR(VLOOKUP(StudiesGeneral!B933,StudiesDetails!A:A,1,FALSE)),FALSE,TRUE)</f>
        <v>0</v>
      </c>
    </row>
    <row r="934" spans="1:7" x14ac:dyDescent="0.3">
      <c r="A934">
        <v>102</v>
      </c>
      <c r="B934">
        <v>933</v>
      </c>
      <c r="C934" s="52" t="s">
        <v>240</v>
      </c>
      <c r="D934" s="52">
        <v>2015</v>
      </c>
      <c r="E934" s="78" t="s">
        <v>470</v>
      </c>
      <c r="F934" s="52" t="s">
        <v>445</v>
      </c>
      <c r="G934" t="b">
        <f>IF(ISERROR(VLOOKUP(StudiesGeneral!B934,StudiesDetails!A:A,1,FALSE)),FALSE,TRUE)</f>
        <v>0</v>
      </c>
    </row>
    <row r="935" spans="1:7" x14ac:dyDescent="0.3">
      <c r="A935">
        <v>103</v>
      </c>
      <c r="B935">
        <v>934</v>
      </c>
      <c r="C935" s="52" t="s">
        <v>473</v>
      </c>
      <c r="D935" s="52">
        <v>2017</v>
      </c>
      <c r="E935" s="78" t="s">
        <v>474</v>
      </c>
      <c r="F935" s="52" t="s">
        <v>10</v>
      </c>
      <c r="G935" t="b">
        <f>IF(ISERROR(VLOOKUP(StudiesGeneral!B935,StudiesDetails!A:A,1,FALSE)),FALSE,TRUE)</f>
        <v>0</v>
      </c>
    </row>
    <row r="936" spans="1:7" x14ac:dyDescent="0.3">
      <c r="A936">
        <v>103</v>
      </c>
      <c r="B936">
        <v>935</v>
      </c>
      <c r="C936" s="52" t="s">
        <v>473</v>
      </c>
      <c r="D936" s="52">
        <v>2017</v>
      </c>
      <c r="E936" s="78" t="s">
        <v>474</v>
      </c>
      <c r="F936" s="52" t="s">
        <v>12</v>
      </c>
      <c r="G936" t="b">
        <f>IF(ISERROR(VLOOKUP(StudiesGeneral!B936,StudiesDetails!A:A,1,FALSE)),FALSE,TRUE)</f>
        <v>0</v>
      </c>
    </row>
    <row r="937" spans="1:7" x14ac:dyDescent="0.3">
      <c r="A937">
        <v>103</v>
      </c>
      <c r="B937">
        <v>936</v>
      </c>
      <c r="C937" s="52" t="s">
        <v>473</v>
      </c>
      <c r="D937" s="52">
        <v>2017</v>
      </c>
      <c r="E937" s="78" t="s">
        <v>474</v>
      </c>
      <c r="F937" s="52" t="s">
        <v>18</v>
      </c>
      <c r="G937" t="b">
        <f>IF(ISERROR(VLOOKUP(StudiesGeneral!B937,StudiesDetails!A:A,1,FALSE)),FALSE,TRUE)</f>
        <v>1</v>
      </c>
    </row>
    <row r="938" spans="1:7" x14ac:dyDescent="0.3">
      <c r="A938">
        <v>103</v>
      </c>
      <c r="B938">
        <v>937</v>
      </c>
      <c r="C938" s="52" t="s">
        <v>473</v>
      </c>
      <c r="D938" s="52">
        <v>2017</v>
      </c>
      <c r="E938" s="78" t="s">
        <v>474</v>
      </c>
      <c r="F938" s="52" t="s">
        <v>13</v>
      </c>
      <c r="G938" t="b">
        <f>IF(ISERROR(VLOOKUP(StudiesGeneral!B938,StudiesDetails!A:A,1,FALSE)),FALSE,TRUE)</f>
        <v>0</v>
      </c>
    </row>
    <row r="939" spans="1:7" x14ac:dyDescent="0.3">
      <c r="A939">
        <v>104</v>
      </c>
      <c r="B939">
        <v>938</v>
      </c>
      <c r="C939" s="52" t="s">
        <v>475</v>
      </c>
      <c r="D939" s="52">
        <v>2021</v>
      </c>
      <c r="E939" s="78" t="s">
        <v>476</v>
      </c>
      <c r="F939" s="52" t="s">
        <v>10</v>
      </c>
      <c r="G939" t="b">
        <f>IF(ISERROR(VLOOKUP(StudiesGeneral!B939,StudiesDetails!A:A,1,FALSE)),FALSE,TRUE)</f>
        <v>0</v>
      </c>
    </row>
    <row r="940" spans="1:7" x14ac:dyDescent="0.3">
      <c r="A940">
        <v>104</v>
      </c>
      <c r="B940">
        <v>939</v>
      </c>
      <c r="C940" s="52" t="s">
        <v>475</v>
      </c>
      <c r="D940" s="52">
        <v>2021</v>
      </c>
      <c r="E940" s="78" t="s">
        <v>476</v>
      </c>
      <c r="F940" s="52" t="s">
        <v>14</v>
      </c>
      <c r="G940" t="b">
        <f>IF(ISERROR(VLOOKUP(StudiesGeneral!B940,StudiesDetails!A:A,1,FALSE)),FALSE,TRUE)</f>
        <v>0</v>
      </c>
    </row>
    <row r="941" spans="1:7" x14ac:dyDescent="0.3">
      <c r="A941">
        <v>105</v>
      </c>
      <c r="B941">
        <v>940</v>
      </c>
      <c r="C941" s="52" t="s">
        <v>86</v>
      </c>
      <c r="D941" s="52">
        <v>2006</v>
      </c>
      <c r="E941" s="78" t="s">
        <v>477</v>
      </c>
      <c r="F941" s="52" t="s">
        <v>34</v>
      </c>
      <c r="G941" t="b">
        <f>IF(ISERROR(VLOOKUP(StudiesGeneral!B941,StudiesDetails!A:A,1,FALSE)),FALSE,TRUE)</f>
        <v>0</v>
      </c>
    </row>
    <row r="942" spans="1:7" x14ac:dyDescent="0.3">
      <c r="A942">
        <v>106</v>
      </c>
      <c r="B942">
        <v>941</v>
      </c>
      <c r="C942" s="52" t="s">
        <v>478</v>
      </c>
      <c r="D942" s="52">
        <v>2020</v>
      </c>
      <c r="E942" s="78" t="s">
        <v>479</v>
      </c>
      <c r="F942" s="52" t="s">
        <v>170</v>
      </c>
      <c r="G942" t="b">
        <f>IF(ISERROR(VLOOKUP(StudiesGeneral!B942,StudiesDetails!A:A,1,FALSE)),FALSE,TRUE)</f>
        <v>0</v>
      </c>
    </row>
    <row r="943" spans="1:7" x14ac:dyDescent="0.3">
      <c r="A943">
        <v>106</v>
      </c>
      <c r="B943">
        <v>942</v>
      </c>
      <c r="C943" s="52" t="s">
        <v>478</v>
      </c>
      <c r="D943" s="52">
        <v>2020</v>
      </c>
      <c r="E943" s="78" t="s">
        <v>479</v>
      </c>
      <c r="F943" s="52" t="s">
        <v>171</v>
      </c>
      <c r="G943" t="b">
        <f>IF(ISERROR(VLOOKUP(StudiesGeneral!B943,StudiesDetails!A:A,1,FALSE)),FALSE,TRUE)</f>
        <v>0</v>
      </c>
    </row>
    <row r="944" spans="1:7" x14ac:dyDescent="0.3">
      <c r="A944">
        <v>106</v>
      </c>
      <c r="B944">
        <v>943</v>
      </c>
      <c r="C944" s="52" t="s">
        <v>478</v>
      </c>
      <c r="D944" s="52">
        <v>2020</v>
      </c>
      <c r="E944" s="78" t="s">
        <v>479</v>
      </c>
      <c r="F944" s="52" t="s">
        <v>23</v>
      </c>
      <c r="G944" t="b">
        <f>IF(ISERROR(VLOOKUP(StudiesGeneral!B944,StudiesDetails!A:A,1,FALSE)),FALSE,TRUE)</f>
        <v>0</v>
      </c>
    </row>
    <row r="945" spans="1:7" x14ac:dyDescent="0.3">
      <c r="A945">
        <v>106</v>
      </c>
      <c r="B945">
        <v>944</v>
      </c>
      <c r="C945" s="52" t="s">
        <v>478</v>
      </c>
      <c r="D945" s="52">
        <v>2020</v>
      </c>
      <c r="E945" s="78" t="s">
        <v>479</v>
      </c>
      <c r="F945" s="52" t="s">
        <v>24</v>
      </c>
      <c r="G945" t="b">
        <f>IF(ISERROR(VLOOKUP(StudiesGeneral!B945,StudiesDetails!A:A,1,FALSE)),FALSE,TRUE)</f>
        <v>0</v>
      </c>
    </row>
    <row r="946" spans="1:7" x14ac:dyDescent="0.3">
      <c r="A946">
        <v>106</v>
      </c>
      <c r="B946">
        <v>945</v>
      </c>
      <c r="C946" s="52" t="s">
        <v>478</v>
      </c>
      <c r="D946" s="52">
        <v>2020</v>
      </c>
      <c r="E946" s="78" t="s">
        <v>479</v>
      </c>
      <c r="F946" s="52" t="s">
        <v>162</v>
      </c>
      <c r="G946" t="b">
        <f>IF(ISERROR(VLOOKUP(StudiesGeneral!B946,StudiesDetails!A:A,1,FALSE)),FALSE,TRUE)</f>
        <v>0</v>
      </c>
    </row>
    <row r="947" spans="1:7" x14ac:dyDescent="0.3">
      <c r="A947">
        <v>106</v>
      </c>
      <c r="B947">
        <v>946</v>
      </c>
      <c r="C947" s="52" t="s">
        <v>478</v>
      </c>
      <c r="D947" s="52">
        <v>2020</v>
      </c>
      <c r="E947" s="78" t="s">
        <v>479</v>
      </c>
      <c r="F947" s="52" t="s">
        <v>29</v>
      </c>
      <c r="G947" t="b">
        <f>IF(ISERROR(VLOOKUP(StudiesGeneral!B947,StudiesDetails!A:A,1,FALSE)),FALSE,TRUE)</f>
        <v>0</v>
      </c>
    </row>
    <row r="948" spans="1:7" x14ac:dyDescent="0.3">
      <c r="A948">
        <v>106</v>
      </c>
      <c r="B948">
        <v>947</v>
      </c>
      <c r="C948" s="52" t="s">
        <v>478</v>
      </c>
      <c r="D948" s="52">
        <v>2020</v>
      </c>
      <c r="E948" s="78" t="s">
        <v>479</v>
      </c>
      <c r="F948" s="52" t="s">
        <v>94</v>
      </c>
      <c r="G948" t="b">
        <f>IF(ISERROR(VLOOKUP(StudiesGeneral!B948,StudiesDetails!A:A,1,FALSE)),FALSE,TRUE)</f>
        <v>0</v>
      </c>
    </row>
    <row r="949" spans="1:7" x14ac:dyDescent="0.3">
      <c r="A949">
        <v>106</v>
      </c>
      <c r="B949">
        <v>948</v>
      </c>
      <c r="C949" s="52" t="s">
        <v>478</v>
      </c>
      <c r="D949" s="52">
        <v>2020</v>
      </c>
      <c r="E949" s="78" t="s">
        <v>479</v>
      </c>
      <c r="F949" s="52" t="s">
        <v>172</v>
      </c>
      <c r="G949" t="b">
        <f>IF(ISERROR(VLOOKUP(StudiesGeneral!B949,StudiesDetails!A:A,1,FALSE)),FALSE,TRUE)</f>
        <v>0</v>
      </c>
    </row>
    <row r="950" spans="1:7" x14ac:dyDescent="0.3">
      <c r="A950">
        <v>106</v>
      </c>
      <c r="B950">
        <v>949</v>
      </c>
      <c r="C950" s="52" t="s">
        <v>478</v>
      </c>
      <c r="D950" s="52">
        <v>2020</v>
      </c>
      <c r="E950" s="78" t="s">
        <v>479</v>
      </c>
      <c r="F950" s="52" t="s">
        <v>176</v>
      </c>
      <c r="G950" t="b">
        <f>IF(ISERROR(VLOOKUP(StudiesGeneral!B950,StudiesDetails!A:A,1,FALSE)),FALSE,TRUE)</f>
        <v>0</v>
      </c>
    </row>
    <row r="951" spans="1:7" x14ac:dyDescent="0.3">
      <c r="A951">
        <v>107</v>
      </c>
      <c r="B951">
        <v>950</v>
      </c>
      <c r="C951" s="52" t="s">
        <v>480</v>
      </c>
      <c r="D951" s="52">
        <v>2014</v>
      </c>
      <c r="E951" s="78" t="s">
        <v>481</v>
      </c>
      <c r="F951" s="52" t="s">
        <v>23</v>
      </c>
      <c r="G951" t="b">
        <f>IF(ISERROR(VLOOKUP(StudiesGeneral!B951,StudiesDetails!A:A,1,FALSE)),FALSE,TRUE)</f>
        <v>0</v>
      </c>
    </row>
    <row r="952" spans="1:7" x14ac:dyDescent="0.3">
      <c r="A952">
        <v>108</v>
      </c>
      <c r="B952">
        <v>951</v>
      </c>
      <c r="C952" s="52" t="s">
        <v>448</v>
      </c>
      <c r="D952" s="52">
        <v>2021</v>
      </c>
      <c r="E952" s="78" t="s">
        <v>482</v>
      </c>
      <c r="F952" s="52" t="s">
        <v>483</v>
      </c>
      <c r="G952" t="b">
        <f>IF(ISERROR(VLOOKUP(StudiesGeneral!B952,StudiesDetails!A:A,1,FALSE)),FALSE,TRUE)</f>
        <v>0</v>
      </c>
    </row>
    <row r="953" spans="1:7" x14ac:dyDescent="0.3">
      <c r="A953">
        <v>108</v>
      </c>
      <c r="B953">
        <v>952</v>
      </c>
      <c r="C953" s="52" t="s">
        <v>448</v>
      </c>
      <c r="D953" s="52">
        <v>2021</v>
      </c>
      <c r="E953" s="78" t="s">
        <v>482</v>
      </c>
      <c r="F953" s="52" t="s">
        <v>25</v>
      </c>
      <c r="G953" t="b">
        <f>IF(ISERROR(VLOOKUP(StudiesGeneral!B953,StudiesDetails!A:A,1,FALSE)),FALSE,TRUE)</f>
        <v>0</v>
      </c>
    </row>
    <row r="954" spans="1:7" x14ac:dyDescent="0.3">
      <c r="A954">
        <v>108</v>
      </c>
      <c r="B954">
        <v>953</v>
      </c>
      <c r="C954" s="52" t="s">
        <v>448</v>
      </c>
      <c r="D954" s="52">
        <v>2021</v>
      </c>
      <c r="E954" s="78" t="s">
        <v>482</v>
      </c>
      <c r="F954" s="52" t="s">
        <v>29</v>
      </c>
      <c r="G954" t="b">
        <f>IF(ISERROR(VLOOKUP(StudiesGeneral!B954,StudiesDetails!A:A,1,FALSE)),FALSE,TRUE)</f>
        <v>0</v>
      </c>
    </row>
    <row r="955" spans="1:7" x14ac:dyDescent="0.3">
      <c r="A955">
        <v>109</v>
      </c>
      <c r="B955">
        <v>954</v>
      </c>
      <c r="C955" s="52" t="s">
        <v>97</v>
      </c>
      <c r="D955" s="52">
        <v>2021</v>
      </c>
      <c r="E955" s="78" t="s">
        <v>484</v>
      </c>
      <c r="F955" s="52" t="s">
        <v>111</v>
      </c>
      <c r="G955" t="b">
        <f>IF(ISERROR(VLOOKUP(StudiesGeneral!B955,StudiesDetails!A:A,1,FALSE)),FALSE,TRUE)</f>
        <v>0</v>
      </c>
    </row>
    <row r="956" spans="1:7" x14ac:dyDescent="0.3">
      <c r="A956">
        <v>109</v>
      </c>
      <c r="B956">
        <v>955</v>
      </c>
      <c r="C956" s="52" t="s">
        <v>97</v>
      </c>
      <c r="D956" s="52">
        <v>2021</v>
      </c>
      <c r="E956" s="78" t="s">
        <v>484</v>
      </c>
      <c r="F956" s="52" t="s">
        <v>311</v>
      </c>
      <c r="G956" t="b">
        <f>IF(ISERROR(VLOOKUP(StudiesGeneral!B956,StudiesDetails!A:A,1,FALSE)),FALSE,TRUE)</f>
        <v>0</v>
      </c>
    </row>
    <row r="957" spans="1:7" x14ac:dyDescent="0.3">
      <c r="A957">
        <v>109</v>
      </c>
      <c r="B957">
        <v>956</v>
      </c>
      <c r="C957" s="52" t="s">
        <v>97</v>
      </c>
      <c r="D957" s="52">
        <v>2021</v>
      </c>
      <c r="E957" s="78" t="s">
        <v>484</v>
      </c>
      <c r="F957" s="52" t="s">
        <v>485</v>
      </c>
      <c r="G957" t="b">
        <f>IF(ISERROR(VLOOKUP(StudiesGeneral!B957,StudiesDetails!A:A,1,FALSE)),FALSE,TRUE)</f>
        <v>0</v>
      </c>
    </row>
    <row r="958" spans="1:7" x14ac:dyDescent="0.3">
      <c r="A958">
        <v>109</v>
      </c>
      <c r="B958">
        <v>957</v>
      </c>
      <c r="C958" s="52" t="s">
        <v>97</v>
      </c>
      <c r="D958" s="52">
        <v>2021</v>
      </c>
      <c r="E958" s="78" t="s">
        <v>484</v>
      </c>
      <c r="F958" s="52" t="s">
        <v>296</v>
      </c>
      <c r="G958" t="b">
        <f>IF(ISERROR(VLOOKUP(StudiesGeneral!B958,StudiesDetails!A:A,1,FALSE)),FALSE,TRUE)</f>
        <v>0</v>
      </c>
    </row>
    <row r="959" spans="1:7" x14ac:dyDescent="0.3">
      <c r="A959">
        <v>109</v>
      </c>
      <c r="B959">
        <v>958</v>
      </c>
      <c r="C959" s="52" t="s">
        <v>97</v>
      </c>
      <c r="D959" s="52">
        <v>2021</v>
      </c>
      <c r="E959" s="78" t="s">
        <v>484</v>
      </c>
      <c r="F959" s="52" t="s">
        <v>437</v>
      </c>
      <c r="G959" t="b">
        <f>IF(ISERROR(VLOOKUP(StudiesGeneral!B959,StudiesDetails!A:A,1,FALSE)),FALSE,TRUE)</f>
        <v>0</v>
      </c>
    </row>
    <row r="960" spans="1:7" x14ac:dyDescent="0.3">
      <c r="A960">
        <v>109</v>
      </c>
      <c r="B960">
        <v>959</v>
      </c>
      <c r="C960" s="52" t="s">
        <v>97</v>
      </c>
      <c r="D960" s="52">
        <v>2021</v>
      </c>
      <c r="E960" s="78" t="s">
        <v>484</v>
      </c>
      <c r="F960" s="52" t="s">
        <v>486</v>
      </c>
      <c r="G960" t="b">
        <f>IF(ISERROR(VLOOKUP(StudiesGeneral!B960,StudiesDetails!A:A,1,FALSE)),FALSE,TRUE)</f>
        <v>0</v>
      </c>
    </row>
    <row r="961" spans="1:7" x14ac:dyDescent="0.3">
      <c r="A961">
        <v>109</v>
      </c>
      <c r="B961">
        <v>960</v>
      </c>
      <c r="C961" s="52" t="s">
        <v>97</v>
      </c>
      <c r="D961" s="52">
        <v>2021</v>
      </c>
      <c r="E961" s="78" t="s">
        <v>484</v>
      </c>
      <c r="F961" s="52" t="s">
        <v>487</v>
      </c>
      <c r="G961" t="b">
        <f>IF(ISERROR(VLOOKUP(StudiesGeneral!B961,StudiesDetails!A:A,1,FALSE)),FALSE,TRUE)</f>
        <v>0</v>
      </c>
    </row>
    <row r="962" spans="1:7" x14ac:dyDescent="0.3">
      <c r="A962">
        <v>109</v>
      </c>
      <c r="B962">
        <v>961</v>
      </c>
      <c r="C962" s="52" t="s">
        <v>97</v>
      </c>
      <c r="D962" s="52">
        <v>2021</v>
      </c>
      <c r="E962" s="78" t="s">
        <v>484</v>
      </c>
      <c r="F962" s="52" t="s">
        <v>488</v>
      </c>
      <c r="G962" t="b">
        <f>IF(ISERROR(VLOOKUP(StudiesGeneral!B962,StudiesDetails!A:A,1,FALSE)),FALSE,TRUE)</f>
        <v>0</v>
      </c>
    </row>
    <row r="963" spans="1:7" x14ac:dyDescent="0.3">
      <c r="A963">
        <v>109</v>
      </c>
      <c r="B963">
        <v>962</v>
      </c>
      <c r="C963" s="52" t="s">
        <v>97</v>
      </c>
      <c r="D963" s="52">
        <v>2021</v>
      </c>
      <c r="E963" s="78" t="s">
        <v>484</v>
      </c>
      <c r="F963" s="52" t="s">
        <v>489</v>
      </c>
      <c r="G963" t="b">
        <f>IF(ISERROR(VLOOKUP(StudiesGeneral!B963,StudiesDetails!A:A,1,FALSE)),FALSE,TRUE)</f>
        <v>0</v>
      </c>
    </row>
    <row r="964" spans="1:7" x14ac:dyDescent="0.3">
      <c r="A964">
        <v>109</v>
      </c>
      <c r="B964">
        <v>963</v>
      </c>
      <c r="C964" s="52" t="s">
        <v>97</v>
      </c>
      <c r="D964" s="52">
        <v>2021</v>
      </c>
      <c r="E964" s="78" t="s">
        <v>484</v>
      </c>
      <c r="F964" s="52" t="s">
        <v>490</v>
      </c>
      <c r="G964" t="b">
        <f>IF(ISERROR(VLOOKUP(StudiesGeneral!B964,StudiesDetails!A:A,1,FALSE)),FALSE,TRUE)</f>
        <v>0</v>
      </c>
    </row>
    <row r="965" spans="1:7" x14ac:dyDescent="0.3">
      <c r="A965">
        <v>109</v>
      </c>
      <c r="B965">
        <v>964</v>
      </c>
      <c r="C965" s="52" t="s">
        <v>97</v>
      </c>
      <c r="D965" s="52">
        <v>2021</v>
      </c>
      <c r="E965" s="78" t="s">
        <v>484</v>
      </c>
      <c r="F965" s="52" t="s">
        <v>491</v>
      </c>
      <c r="G965" t="b">
        <f>IF(ISERROR(VLOOKUP(StudiesGeneral!B965,StudiesDetails!A:A,1,FALSE)),FALSE,TRUE)</f>
        <v>0</v>
      </c>
    </row>
    <row r="966" spans="1:7" x14ac:dyDescent="0.3">
      <c r="A966">
        <v>109</v>
      </c>
      <c r="B966">
        <v>965</v>
      </c>
      <c r="C966" s="52" t="s">
        <v>97</v>
      </c>
      <c r="D966" s="52">
        <v>2021</v>
      </c>
      <c r="E966" s="78" t="s">
        <v>484</v>
      </c>
      <c r="F966" s="52" t="s">
        <v>492</v>
      </c>
      <c r="G966" t="b">
        <f>IF(ISERROR(VLOOKUP(StudiesGeneral!B966,StudiesDetails!A:A,1,FALSE)),FALSE,TRUE)</f>
        <v>0</v>
      </c>
    </row>
    <row r="967" spans="1:7" x14ac:dyDescent="0.3">
      <c r="A967">
        <v>109</v>
      </c>
      <c r="B967">
        <v>966</v>
      </c>
      <c r="C967" s="52" t="s">
        <v>97</v>
      </c>
      <c r="D967" s="52">
        <v>2021</v>
      </c>
      <c r="E967" s="78" t="s">
        <v>484</v>
      </c>
      <c r="F967" s="52" t="s">
        <v>493</v>
      </c>
      <c r="G967" t="b">
        <f>IF(ISERROR(VLOOKUP(StudiesGeneral!B967,StudiesDetails!A:A,1,FALSE)),FALSE,TRUE)</f>
        <v>0</v>
      </c>
    </row>
    <row r="968" spans="1:7" x14ac:dyDescent="0.3">
      <c r="A968">
        <v>109</v>
      </c>
      <c r="B968">
        <v>967</v>
      </c>
      <c r="C968" s="52" t="s">
        <v>97</v>
      </c>
      <c r="D968" s="52">
        <v>2021</v>
      </c>
      <c r="E968" s="78" t="s">
        <v>484</v>
      </c>
      <c r="F968" s="52" t="s">
        <v>494</v>
      </c>
      <c r="G968" t="b">
        <f>IF(ISERROR(VLOOKUP(StudiesGeneral!B968,StudiesDetails!A:A,1,FALSE)),FALSE,TRUE)</f>
        <v>0</v>
      </c>
    </row>
    <row r="969" spans="1:7" x14ac:dyDescent="0.3">
      <c r="A969">
        <v>109</v>
      </c>
      <c r="B969">
        <v>968</v>
      </c>
      <c r="C969" s="52" t="s">
        <v>97</v>
      </c>
      <c r="D969" s="52">
        <v>2021</v>
      </c>
      <c r="E969" s="78" t="s">
        <v>484</v>
      </c>
      <c r="F969" s="52" t="s">
        <v>495</v>
      </c>
      <c r="G969" t="b">
        <f>IF(ISERROR(VLOOKUP(StudiesGeneral!B969,StudiesDetails!A:A,1,FALSE)),FALSE,TRUE)</f>
        <v>0</v>
      </c>
    </row>
    <row r="970" spans="1:7" x14ac:dyDescent="0.3">
      <c r="A970">
        <v>109</v>
      </c>
      <c r="B970">
        <v>969</v>
      </c>
      <c r="C970" s="52" t="s">
        <v>97</v>
      </c>
      <c r="D970" s="52">
        <v>2021</v>
      </c>
      <c r="E970" s="78" t="s">
        <v>484</v>
      </c>
      <c r="F970" s="52" t="s">
        <v>496</v>
      </c>
      <c r="G970" t="b">
        <f>IF(ISERROR(VLOOKUP(StudiesGeneral!B970,StudiesDetails!A:A,1,FALSE)),FALSE,TRUE)</f>
        <v>0</v>
      </c>
    </row>
    <row r="971" spans="1:7" x14ac:dyDescent="0.3">
      <c r="A971">
        <v>109</v>
      </c>
      <c r="B971">
        <v>970</v>
      </c>
      <c r="C971" s="52" t="s">
        <v>97</v>
      </c>
      <c r="D971" s="52">
        <v>2021</v>
      </c>
      <c r="E971" s="78" t="s">
        <v>484</v>
      </c>
      <c r="F971" s="52" t="s">
        <v>497</v>
      </c>
      <c r="G971" t="b">
        <f>IF(ISERROR(VLOOKUP(StudiesGeneral!B971,StudiesDetails!A:A,1,FALSE)),FALSE,TRUE)</f>
        <v>0</v>
      </c>
    </row>
    <row r="972" spans="1:7" x14ac:dyDescent="0.3">
      <c r="A972">
        <v>109</v>
      </c>
      <c r="B972">
        <v>971</v>
      </c>
      <c r="C972" s="52" t="s">
        <v>97</v>
      </c>
      <c r="D972" s="52">
        <v>2021</v>
      </c>
      <c r="E972" s="78" t="s">
        <v>484</v>
      </c>
      <c r="F972" s="52" t="s">
        <v>498</v>
      </c>
      <c r="G972" t="b">
        <f>IF(ISERROR(VLOOKUP(StudiesGeneral!B972,StudiesDetails!A:A,1,FALSE)),FALSE,TRUE)</f>
        <v>0</v>
      </c>
    </row>
    <row r="973" spans="1:7" x14ac:dyDescent="0.3">
      <c r="A973">
        <v>109</v>
      </c>
      <c r="B973">
        <v>972</v>
      </c>
      <c r="C973" s="52" t="s">
        <v>97</v>
      </c>
      <c r="D973" s="52">
        <v>2021</v>
      </c>
      <c r="E973" s="78" t="s">
        <v>484</v>
      </c>
      <c r="F973" s="52" t="s">
        <v>499</v>
      </c>
      <c r="G973" t="b">
        <f>IF(ISERROR(VLOOKUP(StudiesGeneral!B973,StudiesDetails!A:A,1,FALSE)),FALSE,TRUE)</f>
        <v>0</v>
      </c>
    </row>
    <row r="974" spans="1:7" x14ac:dyDescent="0.3">
      <c r="A974">
        <v>109</v>
      </c>
      <c r="B974">
        <v>973</v>
      </c>
      <c r="C974" s="52" t="s">
        <v>97</v>
      </c>
      <c r="D974" s="52">
        <v>2021</v>
      </c>
      <c r="E974" s="78" t="s">
        <v>484</v>
      </c>
      <c r="F974" s="52" t="s">
        <v>500</v>
      </c>
      <c r="G974" t="b">
        <f>IF(ISERROR(VLOOKUP(StudiesGeneral!B974,StudiesDetails!A:A,1,FALSE)),FALSE,TRUE)</f>
        <v>0</v>
      </c>
    </row>
    <row r="975" spans="1:7" x14ac:dyDescent="0.3">
      <c r="A975">
        <v>109</v>
      </c>
      <c r="B975">
        <v>974</v>
      </c>
      <c r="C975" s="52" t="s">
        <v>97</v>
      </c>
      <c r="D975" s="52">
        <v>2021</v>
      </c>
      <c r="E975" s="78" t="s">
        <v>484</v>
      </c>
      <c r="F975" s="52" t="s">
        <v>501</v>
      </c>
      <c r="G975" t="b">
        <f>IF(ISERROR(VLOOKUP(StudiesGeneral!B975,StudiesDetails!A:A,1,FALSE)),FALSE,TRUE)</f>
        <v>0</v>
      </c>
    </row>
    <row r="976" spans="1:7" x14ac:dyDescent="0.3">
      <c r="A976">
        <v>109</v>
      </c>
      <c r="B976">
        <v>975</v>
      </c>
      <c r="C976" s="52" t="s">
        <v>97</v>
      </c>
      <c r="D976" s="52">
        <v>2021</v>
      </c>
      <c r="E976" s="78" t="s">
        <v>484</v>
      </c>
      <c r="F976" s="52" t="s">
        <v>502</v>
      </c>
      <c r="G976" t="b">
        <f>IF(ISERROR(VLOOKUP(StudiesGeneral!B976,StudiesDetails!A:A,1,FALSE)),FALSE,TRUE)</f>
        <v>0</v>
      </c>
    </row>
    <row r="977" spans="1:7" x14ac:dyDescent="0.3">
      <c r="A977">
        <v>109</v>
      </c>
      <c r="B977">
        <v>976</v>
      </c>
      <c r="C977" s="52" t="s">
        <v>97</v>
      </c>
      <c r="D977" s="52">
        <v>2021</v>
      </c>
      <c r="E977" s="78" t="s">
        <v>484</v>
      </c>
      <c r="F977" s="52" t="s">
        <v>503</v>
      </c>
      <c r="G977" t="b">
        <f>IF(ISERROR(VLOOKUP(StudiesGeneral!B977,StudiesDetails!A:A,1,FALSE)),FALSE,TRUE)</f>
        <v>0</v>
      </c>
    </row>
    <row r="978" spans="1:7" x14ac:dyDescent="0.3">
      <c r="A978">
        <v>109</v>
      </c>
      <c r="B978">
        <v>977</v>
      </c>
      <c r="C978" s="52" t="s">
        <v>97</v>
      </c>
      <c r="D978" s="52">
        <v>2021</v>
      </c>
      <c r="E978" s="78" t="s">
        <v>484</v>
      </c>
      <c r="F978" s="52" t="s">
        <v>504</v>
      </c>
      <c r="G978" t="b">
        <f>IF(ISERROR(VLOOKUP(StudiesGeneral!B978,StudiesDetails!A:A,1,FALSE)),FALSE,TRUE)</f>
        <v>0</v>
      </c>
    </row>
    <row r="979" spans="1:7" x14ac:dyDescent="0.3">
      <c r="A979">
        <v>109</v>
      </c>
      <c r="B979">
        <v>978</v>
      </c>
      <c r="C979" s="52" t="s">
        <v>97</v>
      </c>
      <c r="D979" s="52">
        <v>2021</v>
      </c>
      <c r="E979" s="78" t="s">
        <v>484</v>
      </c>
      <c r="F979" s="52" t="s">
        <v>505</v>
      </c>
      <c r="G979" t="b">
        <f>IF(ISERROR(VLOOKUP(StudiesGeneral!B979,StudiesDetails!A:A,1,FALSE)),FALSE,TRUE)</f>
        <v>0</v>
      </c>
    </row>
    <row r="980" spans="1:7" x14ac:dyDescent="0.3">
      <c r="A980">
        <v>109</v>
      </c>
      <c r="B980">
        <v>979</v>
      </c>
      <c r="C980" s="52" t="s">
        <v>97</v>
      </c>
      <c r="D980" s="52">
        <v>2021</v>
      </c>
      <c r="E980" s="78" t="s">
        <v>484</v>
      </c>
      <c r="F980" s="52" t="s">
        <v>506</v>
      </c>
      <c r="G980" t="b">
        <f>IF(ISERROR(VLOOKUP(StudiesGeneral!B980,StudiesDetails!A:A,1,FALSE)),FALSE,TRUE)</f>
        <v>0</v>
      </c>
    </row>
    <row r="981" spans="1:7" x14ac:dyDescent="0.3">
      <c r="A981">
        <v>109</v>
      </c>
      <c r="B981">
        <v>980</v>
      </c>
      <c r="C981" s="52" t="s">
        <v>97</v>
      </c>
      <c r="D981" s="52">
        <v>2021</v>
      </c>
      <c r="E981" s="78" t="s">
        <v>484</v>
      </c>
      <c r="F981" s="52" t="s">
        <v>507</v>
      </c>
      <c r="G981" t="b">
        <f>IF(ISERROR(VLOOKUP(StudiesGeneral!B981,StudiesDetails!A:A,1,FALSE)),FALSE,TRUE)</f>
        <v>0</v>
      </c>
    </row>
    <row r="982" spans="1:7" x14ac:dyDescent="0.3">
      <c r="A982">
        <v>109</v>
      </c>
      <c r="B982">
        <v>981</v>
      </c>
      <c r="C982" s="52" t="s">
        <v>97</v>
      </c>
      <c r="D982" s="52">
        <v>2021</v>
      </c>
      <c r="E982" s="78" t="s">
        <v>484</v>
      </c>
      <c r="F982" s="52" t="s">
        <v>508</v>
      </c>
      <c r="G982" t="b">
        <f>IF(ISERROR(VLOOKUP(StudiesGeneral!B982,StudiesDetails!A:A,1,FALSE)),FALSE,TRUE)</f>
        <v>0</v>
      </c>
    </row>
    <row r="983" spans="1:7" x14ac:dyDescent="0.3">
      <c r="A983">
        <v>109</v>
      </c>
      <c r="B983">
        <v>982</v>
      </c>
      <c r="C983" s="52" t="s">
        <v>97</v>
      </c>
      <c r="D983" s="52">
        <v>2021</v>
      </c>
      <c r="E983" s="78" t="s">
        <v>484</v>
      </c>
      <c r="F983" s="52" t="s">
        <v>509</v>
      </c>
      <c r="G983" t="b">
        <f>IF(ISERROR(VLOOKUP(StudiesGeneral!B983,StudiesDetails!A:A,1,FALSE)),FALSE,TRUE)</f>
        <v>0</v>
      </c>
    </row>
    <row r="984" spans="1:7" x14ac:dyDescent="0.3">
      <c r="A984">
        <v>109</v>
      </c>
      <c r="B984">
        <v>983</v>
      </c>
      <c r="C984" s="52" t="s">
        <v>97</v>
      </c>
      <c r="D984" s="52">
        <v>2021</v>
      </c>
      <c r="E984" s="78" t="s">
        <v>484</v>
      </c>
      <c r="F984" s="52" t="s">
        <v>510</v>
      </c>
      <c r="G984" t="b">
        <f>IF(ISERROR(VLOOKUP(StudiesGeneral!B984,StudiesDetails!A:A,1,FALSE)),FALSE,TRUE)</f>
        <v>0</v>
      </c>
    </row>
    <row r="985" spans="1:7" x14ac:dyDescent="0.3">
      <c r="A985">
        <v>109</v>
      </c>
      <c r="B985">
        <v>984</v>
      </c>
      <c r="C985" s="52" t="s">
        <v>97</v>
      </c>
      <c r="D985" s="52">
        <v>2021</v>
      </c>
      <c r="E985" s="78" t="s">
        <v>484</v>
      </c>
      <c r="F985" s="52" t="s">
        <v>511</v>
      </c>
      <c r="G985" t="b">
        <f>IF(ISERROR(VLOOKUP(StudiesGeneral!B985,StudiesDetails!A:A,1,FALSE)),FALSE,TRUE)</f>
        <v>0</v>
      </c>
    </row>
    <row r="986" spans="1:7" x14ac:dyDescent="0.3">
      <c r="A986">
        <v>109</v>
      </c>
      <c r="B986">
        <v>985</v>
      </c>
      <c r="C986" s="52" t="s">
        <v>97</v>
      </c>
      <c r="D986" s="52">
        <v>2021</v>
      </c>
      <c r="E986" s="78" t="s">
        <v>484</v>
      </c>
      <c r="F986" s="52" t="s">
        <v>512</v>
      </c>
      <c r="G986" t="b">
        <f>IF(ISERROR(VLOOKUP(StudiesGeneral!B986,StudiesDetails!A:A,1,FALSE)),FALSE,TRUE)</f>
        <v>0</v>
      </c>
    </row>
    <row r="987" spans="1:7" x14ac:dyDescent="0.3">
      <c r="A987">
        <v>109</v>
      </c>
      <c r="B987">
        <v>986</v>
      </c>
      <c r="C987" s="52" t="s">
        <v>97</v>
      </c>
      <c r="D987" s="52">
        <v>2021</v>
      </c>
      <c r="E987" s="78" t="s">
        <v>484</v>
      </c>
      <c r="F987" s="52" t="s">
        <v>513</v>
      </c>
      <c r="G987" t="b">
        <f>IF(ISERROR(VLOOKUP(StudiesGeneral!B987,StudiesDetails!A:A,1,FALSE)),FALSE,TRUE)</f>
        <v>0</v>
      </c>
    </row>
    <row r="988" spans="1:7" x14ac:dyDescent="0.3">
      <c r="A988">
        <v>109</v>
      </c>
      <c r="B988">
        <v>987</v>
      </c>
      <c r="C988" s="52" t="s">
        <v>97</v>
      </c>
      <c r="D988" s="52">
        <v>2021</v>
      </c>
      <c r="E988" s="78" t="s">
        <v>484</v>
      </c>
      <c r="F988" s="52" t="s">
        <v>514</v>
      </c>
      <c r="G988" t="b">
        <f>IF(ISERROR(VLOOKUP(StudiesGeneral!B988,StudiesDetails!A:A,1,FALSE)),FALSE,TRUE)</f>
        <v>0</v>
      </c>
    </row>
    <row r="989" spans="1:7" x14ac:dyDescent="0.3">
      <c r="A989">
        <v>109</v>
      </c>
      <c r="B989">
        <v>988</v>
      </c>
      <c r="C989" s="52" t="s">
        <v>97</v>
      </c>
      <c r="D989" s="52">
        <v>2021</v>
      </c>
      <c r="E989" s="78" t="s">
        <v>484</v>
      </c>
      <c r="F989" s="52" t="s">
        <v>515</v>
      </c>
      <c r="G989" t="b">
        <f>IF(ISERROR(VLOOKUP(StudiesGeneral!B989,StudiesDetails!A:A,1,FALSE)),FALSE,TRUE)</f>
        <v>0</v>
      </c>
    </row>
    <row r="990" spans="1:7" x14ac:dyDescent="0.3">
      <c r="A990">
        <v>109</v>
      </c>
      <c r="B990">
        <v>989</v>
      </c>
      <c r="C990" s="52" t="s">
        <v>97</v>
      </c>
      <c r="D990" s="52">
        <v>2021</v>
      </c>
      <c r="E990" s="78" t="s">
        <v>484</v>
      </c>
      <c r="F990" s="52" t="s">
        <v>170</v>
      </c>
      <c r="G990" t="b">
        <f>IF(ISERROR(VLOOKUP(StudiesGeneral!B990,StudiesDetails!A:A,1,FALSE)),FALSE,TRUE)</f>
        <v>0</v>
      </c>
    </row>
    <row r="991" spans="1:7" x14ac:dyDescent="0.3">
      <c r="A991">
        <v>109</v>
      </c>
      <c r="B991">
        <v>990</v>
      </c>
      <c r="C991" s="52" t="s">
        <v>97</v>
      </c>
      <c r="D991" s="52">
        <v>2021</v>
      </c>
      <c r="E991" s="78" t="s">
        <v>484</v>
      </c>
      <c r="F991" s="52" t="s">
        <v>516</v>
      </c>
      <c r="G991" t="b">
        <f>IF(ISERROR(VLOOKUP(StudiesGeneral!B991,StudiesDetails!A:A,1,FALSE)),FALSE,TRUE)</f>
        <v>0</v>
      </c>
    </row>
    <row r="992" spans="1:7" x14ac:dyDescent="0.3">
      <c r="A992">
        <v>109</v>
      </c>
      <c r="B992">
        <v>991</v>
      </c>
      <c r="C992" s="52" t="s">
        <v>97</v>
      </c>
      <c r="D992" s="52">
        <v>2021</v>
      </c>
      <c r="E992" s="78" t="s">
        <v>484</v>
      </c>
      <c r="F992" s="52" t="s">
        <v>517</v>
      </c>
      <c r="G992" t="b">
        <f>IF(ISERROR(VLOOKUP(StudiesGeneral!B992,StudiesDetails!A:A,1,FALSE)),FALSE,TRUE)</f>
        <v>0</v>
      </c>
    </row>
    <row r="993" spans="1:7" x14ac:dyDescent="0.3">
      <c r="A993">
        <v>109</v>
      </c>
      <c r="B993">
        <v>992</v>
      </c>
      <c r="C993" s="52" t="s">
        <v>97</v>
      </c>
      <c r="D993" s="52">
        <v>2021</v>
      </c>
      <c r="E993" s="78" t="s">
        <v>484</v>
      </c>
      <c r="F993" s="52" t="s">
        <v>518</v>
      </c>
      <c r="G993" t="b">
        <f>IF(ISERROR(VLOOKUP(StudiesGeneral!B993,StudiesDetails!A:A,1,FALSE)),FALSE,TRUE)</f>
        <v>0</v>
      </c>
    </row>
    <row r="994" spans="1:7" x14ac:dyDescent="0.3">
      <c r="A994">
        <v>109</v>
      </c>
      <c r="B994">
        <v>993</v>
      </c>
      <c r="C994" s="52" t="s">
        <v>97</v>
      </c>
      <c r="D994" s="52">
        <v>2021</v>
      </c>
      <c r="E994" s="78" t="s">
        <v>484</v>
      </c>
      <c r="F994" s="52" t="s">
        <v>519</v>
      </c>
      <c r="G994" t="b">
        <f>IF(ISERROR(VLOOKUP(StudiesGeneral!B994,StudiesDetails!A:A,1,FALSE)),FALSE,TRUE)</f>
        <v>0</v>
      </c>
    </row>
    <row r="995" spans="1:7" x14ac:dyDescent="0.3">
      <c r="A995">
        <v>109</v>
      </c>
      <c r="B995">
        <v>994</v>
      </c>
      <c r="C995" s="52" t="s">
        <v>97</v>
      </c>
      <c r="D995" s="52">
        <v>2021</v>
      </c>
      <c r="E995" s="78" t="s">
        <v>484</v>
      </c>
      <c r="F995" s="52" t="s">
        <v>520</v>
      </c>
      <c r="G995" t="b">
        <f>IF(ISERROR(VLOOKUP(StudiesGeneral!B995,StudiesDetails!A:A,1,FALSE)),FALSE,TRUE)</f>
        <v>0</v>
      </c>
    </row>
    <row r="996" spans="1:7" x14ac:dyDescent="0.3">
      <c r="A996">
        <v>109</v>
      </c>
      <c r="B996">
        <v>995</v>
      </c>
      <c r="C996" s="52" t="s">
        <v>97</v>
      </c>
      <c r="D996" s="52">
        <v>2021</v>
      </c>
      <c r="E996" s="78" t="s">
        <v>484</v>
      </c>
      <c r="F996" s="52" t="s">
        <v>521</v>
      </c>
      <c r="G996" t="b">
        <f>IF(ISERROR(VLOOKUP(StudiesGeneral!B996,StudiesDetails!A:A,1,FALSE)),FALSE,TRUE)</f>
        <v>0</v>
      </c>
    </row>
    <row r="997" spans="1:7" x14ac:dyDescent="0.3">
      <c r="A997">
        <v>109</v>
      </c>
      <c r="B997">
        <v>996</v>
      </c>
      <c r="C997" s="52" t="s">
        <v>97</v>
      </c>
      <c r="D997" s="52">
        <v>2021</v>
      </c>
      <c r="E997" s="78" t="s">
        <v>484</v>
      </c>
      <c r="F997" s="52" t="s">
        <v>522</v>
      </c>
      <c r="G997" t="b">
        <f>IF(ISERROR(VLOOKUP(StudiesGeneral!B997,StudiesDetails!A:A,1,FALSE)),FALSE,TRUE)</f>
        <v>0</v>
      </c>
    </row>
    <row r="998" spans="1:7" x14ac:dyDescent="0.3">
      <c r="A998">
        <v>109</v>
      </c>
      <c r="B998">
        <v>997</v>
      </c>
      <c r="C998" s="52" t="s">
        <v>97</v>
      </c>
      <c r="D998" s="52">
        <v>2021</v>
      </c>
      <c r="E998" s="78" t="s">
        <v>484</v>
      </c>
      <c r="F998" s="52" t="s">
        <v>523</v>
      </c>
      <c r="G998" t="b">
        <f>IF(ISERROR(VLOOKUP(StudiesGeneral!B998,StudiesDetails!A:A,1,FALSE)),FALSE,TRUE)</f>
        <v>0</v>
      </c>
    </row>
    <row r="999" spans="1:7" x14ac:dyDescent="0.3">
      <c r="A999">
        <v>109</v>
      </c>
      <c r="B999">
        <v>998</v>
      </c>
      <c r="C999" s="52" t="s">
        <v>97</v>
      </c>
      <c r="D999" s="52">
        <v>2021</v>
      </c>
      <c r="E999" s="78" t="s">
        <v>484</v>
      </c>
      <c r="F999" s="52" t="s">
        <v>524</v>
      </c>
      <c r="G999" t="b">
        <f>IF(ISERROR(VLOOKUP(StudiesGeneral!B999,StudiesDetails!A:A,1,FALSE)),FALSE,TRUE)</f>
        <v>0</v>
      </c>
    </row>
    <row r="1000" spans="1:7" x14ac:dyDescent="0.3">
      <c r="A1000">
        <v>109</v>
      </c>
      <c r="B1000">
        <v>999</v>
      </c>
      <c r="C1000" s="52" t="s">
        <v>97</v>
      </c>
      <c r="D1000" s="52">
        <v>2021</v>
      </c>
      <c r="E1000" s="78" t="s">
        <v>484</v>
      </c>
      <c r="F1000" s="52" t="s">
        <v>525</v>
      </c>
      <c r="G1000" t="b">
        <f>IF(ISERROR(VLOOKUP(StudiesGeneral!B1000,StudiesDetails!A:A,1,FALSE)),FALSE,TRUE)</f>
        <v>0</v>
      </c>
    </row>
    <row r="1001" spans="1:7" x14ac:dyDescent="0.3">
      <c r="A1001">
        <v>109</v>
      </c>
      <c r="B1001">
        <v>1000</v>
      </c>
      <c r="C1001" s="52" t="s">
        <v>97</v>
      </c>
      <c r="D1001" s="52">
        <v>2021</v>
      </c>
      <c r="E1001" s="78" t="s">
        <v>484</v>
      </c>
      <c r="F1001" s="52" t="s">
        <v>526</v>
      </c>
      <c r="G1001" t="b">
        <f>IF(ISERROR(VLOOKUP(StudiesGeneral!B1001,StudiesDetails!A:A,1,FALSE)),FALSE,TRUE)</f>
        <v>0</v>
      </c>
    </row>
    <row r="1002" spans="1:7" x14ac:dyDescent="0.3">
      <c r="A1002">
        <v>109</v>
      </c>
      <c r="B1002">
        <v>1001</v>
      </c>
      <c r="C1002" s="52" t="s">
        <v>97</v>
      </c>
      <c r="D1002" s="52">
        <v>2021</v>
      </c>
      <c r="E1002" s="78" t="s">
        <v>484</v>
      </c>
      <c r="F1002" s="52" t="s">
        <v>527</v>
      </c>
      <c r="G1002" t="b">
        <f>IF(ISERROR(VLOOKUP(StudiesGeneral!B1002,StudiesDetails!A:A,1,FALSE)),FALSE,TRUE)</f>
        <v>0</v>
      </c>
    </row>
    <row r="1003" spans="1:7" x14ac:dyDescent="0.3">
      <c r="A1003">
        <v>109</v>
      </c>
      <c r="B1003">
        <v>1002</v>
      </c>
      <c r="C1003" s="52" t="s">
        <v>97</v>
      </c>
      <c r="D1003" s="52">
        <v>2021</v>
      </c>
      <c r="E1003" s="78" t="s">
        <v>484</v>
      </c>
      <c r="F1003" s="52" t="s">
        <v>528</v>
      </c>
      <c r="G1003" t="b">
        <f>IF(ISERROR(VLOOKUP(StudiesGeneral!B1003,StudiesDetails!A:A,1,FALSE)),FALSE,TRUE)</f>
        <v>0</v>
      </c>
    </row>
    <row r="1004" spans="1:7" x14ac:dyDescent="0.3">
      <c r="A1004">
        <v>109</v>
      </c>
      <c r="B1004">
        <v>1003</v>
      </c>
      <c r="C1004" s="52" t="s">
        <v>97</v>
      </c>
      <c r="D1004" s="52">
        <v>2021</v>
      </c>
      <c r="E1004" s="78" t="s">
        <v>484</v>
      </c>
      <c r="F1004" s="52" t="s">
        <v>529</v>
      </c>
      <c r="G1004" t="b">
        <f>IF(ISERROR(VLOOKUP(StudiesGeneral!B1004,StudiesDetails!A:A,1,FALSE)),FALSE,TRUE)</f>
        <v>0</v>
      </c>
    </row>
    <row r="1005" spans="1:7" x14ac:dyDescent="0.3">
      <c r="A1005">
        <v>109</v>
      </c>
      <c r="B1005">
        <v>1004</v>
      </c>
      <c r="C1005" s="52" t="s">
        <v>97</v>
      </c>
      <c r="D1005" s="52">
        <v>2021</v>
      </c>
      <c r="E1005" s="78" t="s">
        <v>484</v>
      </c>
      <c r="F1005" s="52" t="s">
        <v>530</v>
      </c>
      <c r="G1005" t="b">
        <f>IF(ISERROR(VLOOKUP(StudiesGeneral!B1005,StudiesDetails!A:A,1,FALSE)),FALSE,TRUE)</f>
        <v>0</v>
      </c>
    </row>
    <row r="1006" spans="1:7" x14ac:dyDescent="0.3">
      <c r="A1006">
        <v>109</v>
      </c>
      <c r="B1006">
        <v>1005</v>
      </c>
      <c r="C1006" s="52" t="s">
        <v>97</v>
      </c>
      <c r="D1006" s="52">
        <v>2021</v>
      </c>
      <c r="E1006" s="78" t="s">
        <v>484</v>
      </c>
      <c r="F1006" s="52" t="s">
        <v>439</v>
      </c>
      <c r="G1006" t="b">
        <f>IF(ISERROR(VLOOKUP(StudiesGeneral!B1006,StudiesDetails!A:A,1,FALSE)),FALSE,TRUE)</f>
        <v>0</v>
      </c>
    </row>
    <row r="1007" spans="1:7" x14ac:dyDescent="0.3">
      <c r="A1007">
        <v>109</v>
      </c>
      <c r="B1007">
        <v>1006</v>
      </c>
      <c r="C1007" s="52" t="s">
        <v>97</v>
      </c>
      <c r="D1007" s="52">
        <v>2021</v>
      </c>
      <c r="E1007" s="78" t="s">
        <v>484</v>
      </c>
      <c r="F1007" s="52" t="s">
        <v>440</v>
      </c>
      <c r="G1007" t="b">
        <f>IF(ISERROR(VLOOKUP(StudiesGeneral!B1007,StudiesDetails!A:A,1,FALSE)),FALSE,TRUE)</f>
        <v>0</v>
      </c>
    </row>
    <row r="1008" spans="1:7" x14ac:dyDescent="0.3">
      <c r="A1008">
        <v>109</v>
      </c>
      <c r="B1008">
        <v>1007</v>
      </c>
      <c r="C1008" s="52" t="s">
        <v>97</v>
      </c>
      <c r="D1008" s="52">
        <v>2021</v>
      </c>
      <c r="E1008" s="78" t="s">
        <v>484</v>
      </c>
      <c r="F1008" s="52" t="s">
        <v>531</v>
      </c>
      <c r="G1008" t="b">
        <f>IF(ISERROR(VLOOKUP(StudiesGeneral!B1008,StudiesDetails!A:A,1,FALSE)),FALSE,TRUE)</f>
        <v>0</v>
      </c>
    </row>
    <row r="1009" spans="1:7" x14ac:dyDescent="0.3">
      <c r="A1009">
        <v>109</v>
      </c>
      <c r="B1009">
        <v>1008</v>
      </c>
      <c r="C1009" s="52" t="s">
        <v>97</v>
      </c>
      <c r="D1009" s="52">
        <v>2021</v>
      </c>
      <c r="E1009" s="78" t="s">
        <v>484</v>
      </c>
      <c r="F1009" s="52" t="s">
        <v>441</v>
      </c>
      <c r="G1009" t="b">
        <f>IF(ISERROR(VLOOKUP(StudiesGeneral!B1009,StudiesDetails!A:A,1,FALSE)),FALSE,TRUE)</f>
        <v>0</v>
      </c>
    </row>
    <row r="1010" spans="1:7" x14ac:dyDescent="0.3">
      <c r="A1010">
        <v>109</v>
      </c>
      <c r="B1010">
        <v>1009</v>
      </c>
      <c r="C1010" s="52" t="s">
        <v>97</v>
      </c>
      <c r="D1010" s="52">
        <v>2021</v>
      </c>
      <c r="E1010" s="78" t="s">
        <v>484</v>
      </c>
      <c r="F1010" s="52" t="s">
        <v>532</v>
      </c>
      <c r="G1010" t="b">
        <f>IF(ISERROR(VLOOKUP(StudiesGeneral!B1010,StudiesDetails!A:A,1,FALSE)),FALSE,TRUE)</f>
        <v>0</v>
      </c>
    </row>
    <row r="1011" spans="1:7" x14ac:dyDescent="0.3">
      <c r="A1011">
        <v>109</v>
      </c>
      <c r="B1011">
        <v>1010</v>
      </c>
      <c r="C1011" s="52" t="s">
        <v>97</v>
      </c>
      <c r="D1011" s="52">
        <v>2021</v>
      </c>
      <c r="E1011" s="78" t="s">
        <v>484</v>
      </c>
      <c r="F1011" s="52" t="s">
        <v>442</v>
      </c>
      <c r="G1011" t="b">
        <f>IF(ISERROR(VLOOKUP(StudiesGeneral!B1011,StudiesDetails!A:A,1,FALSE)),FALSE,TRUE)</f>
        <v>0</v>
      </c>
    </row>
    <row r="1012" spans="1:7" x14ac:dyDescent="0.3">
      <c r="A1012">
        <v>109</v>
      </c>
      <c r="B1012">
        <v>1011</v>
      </c>
      <c r="C1012" s="52" t="s">
        <v>97</v>
      </c>
      <c r="D1012" s="52">
        <v>2021</v>
      </c>
      <c r="E1012" s="78" t="s">
        <v>484</v>
      </c>
      <c r="F1012" s="52" t="s">
        <v>533</v>
      </c>
      <c r="G1012" t="b">
        <f>IF(ISERROR(VLOOKUP(StudiesGeneral!B1012,StudiesDetails!A:A,1,FALSE)),FALSE,TRUE)</f>
        <v>0</v>
      </c>
    </row>
    <row r="1013" spans="1:7" x14ac:dyDescent="0.3">
      <c r="A1013">
        <v>109</v>
      </c>
      <c r="B1013">
        <v>1012</v>
      </c>
      <c r="C1013" s="52" t="s">
        <v>97</v>
      </c>
      <c r="D1013" s="52">
        <v>2021</v>
      </c>
      <c r="E1013" s="78" t="s">
        <v>484</v>
      </c>
      <c r="F1013" s="52" t="s">
        <v>534</v>
      </c>
      <c r="G1013" t="b">
        <f>IF(ISERROR(VLOOKUP(StudiesGeneral!B1013,StudiesDetails!A:A,1,FALSE)),FALSE,TRUE)</f>
        <v>0</v>
      </c>
    </row>
    <row r="1014" spans="1:7" x14ac:dyDescent="0.3">
      <c r="A1014">
        <v>109</v>
      </c>
      <c r="B1014">
        <v>1013</v>
      </c>
      <c r="C1014" s="52" t="s">
        <v>97</v>
      </c>
      <c r="D1014" s="52">
        <v>2021</v>
      </c>
      <c r="E1014" s="78" t="s">
        <v>484</v>
      </c>
      <c r="F1014" s="52" t="s">
        <v>472</v>
      </c>
      <c r="G1014" t="b">
        <f>IF(ISERROR(VLOOKUP(StudiesGeneral!B1014,StudiesDetails!A:A,1,FALSE)),FALSE,TRUE)</f>
        <v>0</v>
      </c>
    </row>
    <row r="1015" spans="1:7" x14ac:dyDescent="0.3">
      <c r="A1015">
        <v>109</v>
      </c>
      <c r="B1015">
        <v>1014</v>
      </c>
      <c r="C1015" s="52" t="s">
        <v>97</v>
      </c>
      <c r="D1015" s="52">
        <v>2021</v>
      </c>
      <c r="E1015" s="78" t="s">
        <v>484</v>
      </c>
      <c r="F1015" s="52" t="s">
        <v>535</v>
      </c>
      <c r="G1015" t="b">
        <f>IF(ISERROR(VLOOKUP(StudiesGeneral!B1015,StudiesDetails!A:A,1,FALSE)),FALSE,TRUE)</f>
        <v>0</v>
      </c>
    </row>
    <row r="1016" spans="1:7" x14ac:dyDescent="0.3">
      <c r="A1016">
        <v>109</v>
      </c>
      <c r="B1016">
        <v>1015</v>
      </c>
      <c r="C1016" s="52" t="s">
        <v>97</v>
      </c>
      <c r="D1016" s="52">
        <v>2021</v>
      </c>
      <c r="E1016" s="78" t="s">
        <v>484</v>
      </c>
      <c r="F1016" s="52" t="s">
        <v>536</v>
      </c>
      <c r="G1016" t="b">
        <f>IF(ISERROR(VLOOKUP(StudiesGeneral!B1016,StudiesDetails!A:A,1,FALSE)),FALSE,TRUE)</f>
        <v>0</v>
      </c>
    </row>
    <row r="1017" spans="1:7" x14ac:dyDescent="0.3">
      <c r="A1017">
        <v>109</v>
      </c>
      <c r="B1017">
        <v>1016</v>
      </c>
      <c r="C1017" s="52" t="s">
        <v>97</v>
      </c>
      <c r="D1017" s="52">
        <v>2021</v>
      </c>
      <c r="E1017" s="78" t="s">
        <v>484</v>
      </c>
      <c r="F1017" s="52" t="s">
        <v>537</v>
      </c>
      <c r="G1017" t="b">
        <f>IF(ISERROR(VLOOKUP(StudiesGeneral!B1017,StudiesDetails!A:A,1,FALSE)),FALSE,TRUE)</f>
        <v>0</v>
      </c>
    </row>
    <row r="1018" spans="1:7" x14ac:dyDescent="0.3">
      <c r="A1018">
        <v>109</v>
      </c>
      <c r="B1018">
        <v>1017</v>
      </c>
      <c r="C1018" s="52" t="s">
        <v>97</v>
      </c>
      <c r="D1018" s="52">
        <v>2021</v>
      </c>
      <c r="E1018" s="78" t="s">
        <v>484</v>
      </c>
      <c r="F1018" s="52" t="s">
        <v>538</v>
      </c>
      <c r="G1018" t="b">
        <f>IF(ISERROR(VLOOKUP(StudiesGeneral!B1018,StudiesDetails!A:A,1,FALSE)),FALSE,TRUE)</f>
        <v>0</v>
      </c>
    </row>
    <row r="1019" spans="1:7" x14ac:dyDescent="0.3">
      <c r="A1019">
        <v>109</v>
      </c>
      <c r="B1019">
        <v>1018</v>
      </c>
      <c r="C1019" s="52" t="s">
        <v>97</v>
      </c>
      <c r="D1019" s="52">
        <v>2021</v>
      </c>
      <c r="E1019" s="78" t="s">
        <v>484</v>
      </c>
      <c r="F1019" s="52" t="s">
        <v>539</v>
      </c>
      <c r="G1019" t="b">
        <f>IF(ISERROR(VLOOKUP(StudiesGeneral!B1019,StudiesDetails!A:A,1,FALSE)),FALSE,TRUE)</f>
        <v>0</v>
      </c>
    </row>
    <row r="1020" spans="1:7" x14ac:dyDescent="0.3">
      <c r="A1020">
        <v>109</v>
      </c>
      <c r="B1020">
        <v>1019</v>
      </c>
      <c r="C1020" s="52" t="s">
        <v>97</v>
      </c>
      <c r="D1020" s="52">
        <v>2021</v>
      </c>
      <c r="E1020" s="78" t="s">
        <v>484</v>
      </c>
      <c r="F1020" s="52" t="s">
        <v>540</v>
      </c>
      <c r="G1020" t="b">
        <f>IF(ISERROR(VLOOKUP(StudiesGeneral!B1020,StudiesDetails!A:A,1,FALSE)),FALSE,TRUE)</f>
        <v>0</v>
      </c>
    </row>
    <row r="1021" spans="1:7" x14ac:dyDescent="0.3">
      <c r="A1021">
        <v>109</v>
      </c>
      <c r="B1021">
        <v>1020</v>
      </c>
      <c r="C1021" s="52" t="s">
        <v>97</v>
      </c>
      <c r="D1021" s="52">
        <v>2021</v>
      </c>
      <c r="E1021" s="78" t="s">
        <v>484</v>
      </c>
      <c r="F1021" s="52" t="s">
        <v>541</v>
      </c>
      <c r="G1021" t="b">
        <f>IF(ISERROR(VLOOKUP(StudiesGeneral!B1021,StudiesDetails!A:A,1,FALSE)),FALSE,TRUE)</f>
        <v>0</v>
      </c>
    </row>
    <row r="1022" spans="1:7" x14ac:dyDescent="0.3">
      <c r="A1022">
        <v>109</v>
      </c>
      <c r="B1022">
        <v>1021</v>
      </c>
      <c r="C1022" s="52" t="s">
        <v>97</v>
      </c>
      <c r="D1022" s="52">
        <v>2021</v>
      </c>
      <c r="E1022" s="78" t="s">
        <v>484</v>
      </c>
      <c r="F1022" s="52" t="s">
        <v>542</v>
      </c>
      <c r="G1022" t="b">
        <f>IF(ISERROR(VLOOKUP(StudiesGeneral!B1022,StudiesDetails!A:A,1,FALSE)),FALSE,TRUE)</f>
        <v>0</v>
      </c>
    </row>
    <row r="1023" spans="1:7" x14ac:dyDescent="0.3">
      <c r="A1023">
        <v>109</v>
      </c>
      <c r="B1023">
        <v>1022</v>
      </c>
      <c r="C1023" s="52" t="s">
        <v>97</v>
      </c>
      <c r="D1023" s="52">
        <v>2021</v>
      </c>
      <c r="E1023" s="78" t="s">
        <v>484</v>
      </c>
      <c r="F1023" s="52" t="s">
        <v>543</v>
      </c>
      <c r="G1023" t="b">
        <f>IF(ISERROR(VLOOKUP(StudiesGeneral!B1023,StudiesDetails!A:A,1,FALSE)),FALSE,TRUE)</f>
        <v>0</v>
      </c>
    </row>
    <row r="1024" spans="1:7" x14ac:dyDescent="0.3">
      <c r="A1024">
        <v>109</v>
      </c>
      <c r="B1024">
        <v>1023</v>
      </c>
      <c r="C1024" s="52" t="s">
        <v>97</v>
      </c>
      <c r="D1024" s="52">
        <v>2021</v>
      </c>
      <c r="E1024" s="78" t="s">
        <v>484</v>
      </c>
      <c r="F1024" s="52" t="s">
        <v>76</v>
      </c>
      <c r="G1024" t="b">
        <f>IF(ISERROR(VLOOKUP(StudiesGeneral!B1024,StudiesDetails!A:A,1,FALSE)),FALSE,TRUE)</f>
        <v>0</v>
      </c>
    </row>
    <row r="1025" spans="1:7" x14ac:dyDescent="0.3">
      <c r="A1025">
        <v>109</v>
      </c>
      <c r="B1025">
        <v>1024</v>
      </c>
      <c r="C1025" s="52" t="s">
        <v>97</v>
      </c>
      <c r="D1025" s="52">
        <v>2021</v>
      </c>
      <c r="E1025" s="78" t="s">
        <v>484</v>
      </c>
      <c r="F1025" s="52" t="s">
        <v>329</v>
      </c>
      <c r="G1025" t="b">
        <f>IF(ISERROR(VLOOKUP(StudiesGeneral!B1025,StudiesDetails!A:A,1,FALSE)),FALSE,TRUE)</f>
        <v>0</v>
      </c>
    </row>
    <row r="1026" spans="1:7" x14ac:dyDescent="0.3">
      <c r="A1026">
        <v>109</v>
      </c>
      <c r="B1026">
        <v>1025</v>
      </c>
      <c r="C1026" s="52" t="s">
        <v>97</v>
      </c>
      <c r="D1026" s="52">
        <v>2021</v>
      </c>
      <c r="E1026" s="78" t="s">
        <v>484</v>
      </c>
      <c r="F1026" s="52" t="s">
        <v>544</v>
      </c>
      <c r="G1026" t="b">
        <f>IF(ISERROR(VLOOKUP(StudiesGeneral!B1026,StudiesDetails!A:A,1,FALSE)),FALSE,TRUE)</f>
        <v>0</v>
      </c>
    </row>
    <row r="1027" spans="1:7" x14ac:dyDescent="0.3">
      <c r="A1027">
        <v>109</v>
      </c>
      <c r="B1027">
        <v>1026</v>
      </c>
      <c r="C1027" s="52" t="s">
        <v>97</v>
      </c>
      <c r="D1027" s="52">
        <v>2021</v>
      </c>
      <c r="E1027" s="78" t="s">
        <v>484</v>
      </c>
      <c r="F1027" s="52" t="s">
        <v>411</v>
      </c>
      <c r="G1027" t="b">
        <f>IF(ISERROR(VLOOKUP(StudiesGeneral!B1027,StudiesDetails!A:A,1,FALSE)),FALSE,TRUE)</f>
        <v>0</v>
      </c>
    </row>
    <row r="1028" spans="1:7" x14ac:dyDescent="0.3">
      <c r="A1028">
        <v>109</v>
      </c>
      <c r="B1028">
        <v>1027</v>
      </c>
      <c r="C1028" s="52" t="s">
        <v>97</v>
      </c>
      <c r="D1028" s="52">
        <v>2021</v>
      </c>
      <c r="E1028" s="78" t="s">
        <v>484</v>
      </c>
      <c r="F1028" s="52" t="s">
        <v>360</v>
      </c>
      <c r="G1028" t="b">
        <f>IF(ISERROR(VLOOKUP(StudiesGeneral!B1028,StudiesDetails!A:A,1,FALSE)),FALSE,TRUE)</f>
        <v>0</v>
      </c>
    </row>
    <row r="1029" spans="1:7" x14ac:dyDescent="0.3">
      <c r="A1029">
        <v>109</v>
      </c>
      <c r="B1029">
        <v>1028</v>
      </c>
      <c r="C1029" s="52" t="s">
        <v>97</v>
      </c>
      <c r="D1029" s="52">
        <v>2021</v>
      </c>
      <c r="E1029" s="78" t="s">
        <v>484</v>
      </c>
      <c r="F1029" s="52" t="s">
        <v>361</v>
      </c>
      <c r="G1029" t="b">
        <f>IF(ISERROR(VLOOKUP(StudiesGeneral!B1029,StudiesDetails!A:A,1,FALSE)),FALSE,TRUE)</f>
        <v>0</v>
      </c>
    </row>
    <row r="1030" spans="1:7" x14ac:dyDescent="0.3">
      <c r="A1030">
        <v>109</v>
      </c>
      <c r="B1030">
        <v>1029</v>
      </c>
      <c r="C1030" s="52" t="s">
        <v>97</v>
      </c>
      <c r="D1030" s="52">
        <v>2021</v>
      </c>
      <c r="E1030" s="78" t="s">
        <v>484</v>
      </c>
      <c r="F1030" s="52" t="s">
        <v>347</v>
      </c>
      <c r="G1030" t="b">
        <f>IF(ISERROR(VLOOKUP(StudiesGeneral!B1030,StudiesDetails!A:A,1,FALSE)),FALSE,TRUE)</f>
        <v>0</v>
      </c>
    </row>
    <row r="1031" spans="1:7" x14ac:dyDescent="0.3">
      <c r="A1031">
        <v>109</v>
      </c>
      <c r="B1031">
        <v>1030</v>
      </c>
      <c r="C1031" s="52" t="s">
        <v>97</v>
      </c>
      <c r="D1031" s="52">
        <v>2021</v>
      </c>
      <c r="E1031" s="78" t="s">
        <v>484</v>
      </c>
      <c r="F1031" s="52" t="s">
        <v>384</v>
      </c>
      <c r="G1031" t="b">
        <f>IF(ISERROR(VLOOKUP(StudiesGeneral!B1031,StudiesDetails!A:A,1,FALSE)),FALSE,TRUE)</f>
        <v>0</v>
      </c>
    </row>
    <row r="1032" spans="1:7" x14ac:dyDescent="0.3">
      <c r="A1032">
        <v>109</v>
      </c>
      <c r="B1032">
        <v>1031</v>
      </c>
      <c r="C1032" s="52" t="s">
        <v>97</v>
      </c>
      <c r="D1032" s="52">
        <v>2021</v>
      </c>
      <c r="E1032" s="78" t="s">
        <v>484</v>
      </c>
      <c r="F1032" s="52" t="s">
        <v>422</v>
      </c>
      <c r="G1032" t="b">
        <f>IF(ISERROR(VLOOKUP(StudiesGeneral!B1032,StudiesDetails!A:A,1,FALSE)),FALSE,TRUE)</f>
        <v>0</v>
      </c>
    </row>
    <row r="1033" spans="1:7" x14ac:dyDescent="0.3">
      <c r="A1033">
        <v>109</v>
      </c>
      <c r="B1033">
        <v>1032</v>
      </c>
      <c r="C1033" s="52" t="s">
        <v>97</v>
      </c>
      <c r="D1033" s="52">
        <v>2021</v>
      </c>
      <c r="E1033" s="78" t="s">
        <v>484</v>
      </c>
      <c r="F1033" s="52" t="s">
        <v>354</v>
      </c>
      <c r="G1033" t="b">
        <f>IF(ISERROR(VLOOKUP(StudiesGeneral!B1033,StudiesDetails!A:A,1,FALSE)),FALSE,TRUE)</f>
        <v>0</v>
      </c>
    </row>
    <row r="1034" spans="1:7" x14ac:dyDescent="0.3">
      <c r="A1034">
        <v>109</v>
      </c>
      <c r="B1034">
        <v>1033</v>
      </c>
      <c r="C1034" s="52" t="s">
        <v>97</v>
      </c>
      <c r="D1034" s="52">
        <v>2021</v>
      </c>
      <c r="E1034" s="78" t="s">
        <v>484</v>
      </c>
      <c r="F1034" s="52" t="s">
        <v>545</v>
      </c>
      <c r="G1034" t="b">
        <f>IF(ISERROR(VLOOKUP(StudiesGeneral!B1034,StudiesDetails!A:A,1,FALSE)),FALSE,TRUE)</f>
        <v>0</v>
      </c>
    </row>
    <row r="1035" spans="1:7" x14ac:dyDescent="0.3">
      <c r="A1035">
        <v>109</v>
      </c>
      <c r="B1035">
        <v>1034</v>
      </c>
      <c r="C1035" s="52" t="s">
        <v>97</v>
      </c>
      <c r="D1035" s="52">
        <v>2021</v>
      </c>
      <c r="E1035" s="78" t="s">
        <v>484</v>
      </c>
      <c r="F1035" s="52" t="s">
        <v>546</v>
      </c>
      <c r="G1035" t="b">
        <f>IF(ISERROR(VLOOKUP(StudiesGeneral!B1035,StudiesDetails!A:A,1,FALSE)),FALSE,TRUE)</f>
        <v>0</v>
      </c>
    </row>
    <row r="1036" spans="1:7" x14ac:dyDescent="0.3">
      <c r="A1036">
        <v>109</v>
      </c>
      <c r="B1036">
        <v>1035</v>
      </c>
      <c r="C1036" s="52" t="s">
        <v>97</v>
      </c>
      <c r="D1036" s="52">
        <v>2021</v>
      </c>
      <c r="E1036" s="78" t="s">
        <v>484</v>
      </c>
      <c r="F1036" s="52" t="s">
        <v>547</v>
      </c>
      <c r="G1036" t="b">
        <f>IF(ISERROR(VLOOKUP(StudiesGeneral!B1036,StudiesDetails!A:A,1,FALSE)),FALSE,TRUE)</f>
        <v>0</v>
      </c>
    </row>
    <row r="1037" spans="1:7" x14ac:dyDescent="0.3">
      <c r="A1037">
        <v>109</v>
      </c>
      <c r="B1037">
        <v>1036</v>
      </c>
      <c r="C1037" s="52" t="s">
        <v>97</v>
      </c>
      <c r="D1037" s="52">
        <v>2021</v>
      </c>
      <c r="E1037" s="78" t="s">
        <v>484</v>
      </c>
      <c r="F1037" s="52" t="s">
        <v>548</v>
      </c>
      <c r="G1037" t="b">
        <f>IF(ISERROR(VLOOKUP(StudiesGeneral!B1037,StudiesDetails!A:A,1,FALSE)),FALSE,TRUE)</f>
        <v>0</v>
      </c>
    </row>
    <row r="1038" spans="1:7" x14ac:dyDescent="0.3">
      <c r="A1038">
        <v>109</v>
      </c>
      <c r="B1038">
        <v>1037</v>
      </c>
      <c r="C1038" s="52" t="s">
        <v>97</v>
      </c>
      <c r="D1038" s="52">
        <v>2021</v>
      </c>
      <c r="E1038" s="78" t="s">
        <v>484</v>
      </c>
      <c r="F1038" s="52" t="s">
        <v>549</v>
      </c>
      <c r="G1038" t="b">
        <f>IF(ISERROR(VLOOKUP(StudiesGeneral!B1038,StudiesDetails!A:A,1,FALSE)),FALSE,TRUE)</f>
        <v>0</v>
      </c>
    </row>
    <row r="1039" spans="1:7" x14ac:dyDescent="0.3">
      <c r="A1039">
        <v>109</v>
      </c>
      <c r="B1039">
        <v>1038</v>
      </c>
      <c r="C1039" s="52" t="s">
        <v>97</v>
      </c>
      <c r="D1039" s="52">
        <v>2021</v>
      </c>
      <c r="E1039" s="78" t="s">
        <v>484</v>
      </c>
      <c r="F1039" s="52" t="s">
        <v>550</v>
      </c>
      <c r="G1039" t="b">
        <f>IF(ISERROR(VLOOKUP(StudiesGeneral!B1039,StudiesDetails!A:A,1,FALSE)),FALSE,TRUE)</f>
        <v>0</v>
      </c>
    </row>
    <row r="1040" spans="1:7" x14ac:dyDescent="0.3">
      <c r="A1040">
        <v>109</v>
      </c>
      <c r="B1040">
        <v>1039</v>
      </c>
      <c r="C1040" s="52" t="s">
        <v>97</v>
      </c>
      <c r="D1040" s="52">
        <v>2021</v>
      </c>
      <c r="E1040" s="78" t="s">
        <v>484</v>
      </c>
      <c r="F1040" s="52" t="s">
        <v>551</v>
      </c>
      <c r="G1040" t="b">
        <f>IF(ISERROR(VLOOKUP(StudiesGeneral!B1040,StudiesDetails!A:A,1,FALSE)),FALSE,TRUE)</f>
        <v>0</v>
      </c>
    </row>
    <row r="1041" spans="1:7" x14ac:dyDescent="0.3">
      <c r="A1041">
        <v>109</v>
      </c>
      <c r="B1041">
        <v>1040</v>
      </c>
      <c r="C1041" s="52" t="s">
        <v>97</v>
      </c>
      <c r="D1041" s="52">
        <v>2021</v>
      </c>
      <c r="E1041" s="78" t="s">
        <v>484</v>
      </c>
      <c r="F1041" s="52" t="s">
        <v>552</v>
      </c>
      <c r="G1041" t="b">
        <f>IF(ISERROR(VLOOKUP(StudiesGeneral!B1041,StudiesDetails!A:A,1,FALSE)),FALSE,TRUE)</f>
        <v>0</v>
      </c>
    </row>
    <row r="1042" spans="1:7" x14ac:dyDescent="0.3">
      <c r="A1042">
        <v>109</v>
      </c>
      <c r="B1042">
        <v>1041</v>
      </c>
      <c r="C1042" s="52" t="s">
        <v>97</v>
      </c>
      <c r="D1042" s="52">
        <v>2021</v>
      </c>
      <c r="E1042" s="78" t="s">
        <v>484</v>
      </c>
      <c r="F1042" s="52" t="s">
        <v>553</v>
      </c>
      <c r="G1042" t="b">
        <f>IF(ISERROR(VLOOKUP(StudiesGeneral!B1042,StudiesDetails!A:A,1,FALSE)),FALSE,TRUE)</f>
        <v>0</v>
      </c>
    </row>
    <row r="1043" spans="1:7" x14ac:dyDescent="0.3">
      <c r="A1043">
        <v>109</v>
      </c>
      <c r="B1043">
        <v>1042</v>
      </c>
      <c r="C1043" s="52" t="s">
        <v>97</v>
      </c>
      <c r="D1043" s="52">
        <v>2021</v>
      </c>
      <c r="E1043" s="78" t="s">
        <v>484</v>
      </c>
      <c r="F1043" s="52" t="s">
        <v>554</v>
      </c>
      <c r="G1043" t="b">
        <f>IF(ISERROR(VLOOKUP(StudiesGeneral!B1043,StudiesDetails!A:A,1,FALSE)),FALSE,TRUE)</f>
        <v>0</v>
      </c>
    </row>
    <row r="1044" spans="1:7" x14ac:dyDescent="0.3">
      <c r="A1044">
        <v>109</v>
      </c>
      <c r="B1044">
        <v>1043</v>
      </c>
      <c r="C1044" s="52" t="s">
        <v>97</v>
      </c>
      <c r="D1044" s="52">
        <v>2021</v>
      </c>
      <c r="E1044" s="78" t="s">
        <v>484</v>
      </c>
      <c r="F1044" s="52" t="s">
        <v>555</v>
      </c>
      <c r="G1044" t="b">
        <f>IF(ISERROR(VLOOKUP(StudiesGeneral!B1044,StudiesDetails!A:A,1,FALSE)),FALSE,TRUE)</f>
        <v>0</v>
      </c>
    </row>
    <row r="1045" spans="1:7" x14ac:dyDescent="0.3">
      <c r="A1045">
        <v>109</v>
      </c>
      <c r="B1045">
        <v>1044</v>
      </c>
      <c r="C1045" s="52" t="s">
        <v>97</v>
      </c>
      <c r="D1045" s="52">
        <v>2021</v>
      </c>
      <c r="E1045" s="78" t="s">
        <v>484</v>
      </c>
      <c r="F1045" s="52" t="s">
        <v>446</v>
      </c>
      <c r="G1045" t="b">
        <f>IF(ISERROR(VLOOKUP(StudiesGeneral!B1045,StudiesDetails!A:A,1,FALSE)),FALSE,TRUE)</f>
        <v>0</v>
      </c>
    </row>
    <row r="1046" spans="1:7" x14ac:dyDescent="0.3">
      <c r="A1046">
        <v>109</v>
      </c>
      <c r="B1046">
        <v>1045</v>
      </c>
      <c r="C1046" s="52" t="s">
        <v>97</v>
      </c>
      <c r="D1046" s="52">
        <v>2021</v>
      </c>
      <c r="E1046" s="78" t="s">
        <v>484</v>
      </c>
      <c r="F1046" s="52" t="s">
        <v>556</v>
      </c>
      <c r="G1046" t="b">
        <f>IF(ISERROR(VLOOKUP(StudiesGeneral!B1046,StudiesDetails!A:A,1,FALSE)),FALSE,TRUE)</f>
        <v>0</v>
      </c>
    </row>
    <row r="1047" spans="1:7" x14ac:dyDescent="0.3">
      <c r="A1047">
        <v>109</v>
      </c>
      <c r="B1047">
        <v>1046</v>
      </c>
      <c r="C1047" s="52" t="s">
        <v>97</v>
      </c>
      <c r="D1047" s="52">
        <v>2021</v>
      </c>
      <c r="E1047" s="78" t="s">
        <v>484</v>
      </c>
      <c r="F1047" s="52" t="s">
        <v>557</v>
      </c>
      <c r="G1047" t="b">
        <f>IF(ISERROR(VLOOKUP(StudiesGeneral!B1047,StudiesDetails!A:A,1,FALSE)),FALSE,TRUE)</f>
        <v>0</v>
      </c>
    </row>
    <row r="1048" spans="1:7" x14ac:dyDescent="0.3">
      <c r="A1048">
        <v>109</v>
      </c>
      <c r="B1048">
        <v>1047</v>
      </c>
      <c r="C1048" s="52" t="s">
        <v>97</v>
      </c>
      <c r="D1048" s="52">
        <v>2021</v>
      </c>
      <c r="E1048" s="78" t="s">
        <v>484</v>
      </c>
      <c r="F1048" s="52" t="s">
        <v>558</v>
      </c>
      <c r="G1048" t="b">
        <f>IF(ISERROR(VLOOKUP(StudiesGeneral!B1048,StudiesDetails!A:A,1,FALSE)),FALSE,TRUE)</f>
        <v>0</v>
      </c>
    </row>
    <row r="1049" spans="1:7" x14ac:dyDescent="0.3">
      <c r="A1049">
        <v>109</v>
      </c>
      <c r="B1049">
        <v>1048</v>
      </c>
      <c r="C1049" s="52" t="s">
        <v>97</v>
      </c>
      <c r="D1049" s="52">
        <v>2021</v>
      </c>
      <c r="E1049" s="78" t="s">
        <v>484</v>
      </c>
      <c r="F1049" s="52" t="s">
        <v>559</v>
      </c>
      <c r="G1049" t="b">
        <f>IF(ISERROR(VLOOKUP(StudiesGeneral!B1049,StudiesDetails!A:A,1,FALSE)),FALSE,TRUE)</f>
        <v>0</v>
      </c>
    </row>
    <row r="1050" spans="1:7" x14ac:dyDescent="0.3">
      <c r="A1050">
        <v>109</v>
      </c>
      <c r="B1050">
        <v>1049</v>
      </c>
      <c r="C1050" s="52" t="s">
        <v>97</v>
      </c>
      <c r="D1050" s="52">
        <v>2021</v>
      </c>
      <c r="E1050" s="78" t="s">
        <v>484</v>
      </c>
      <c r="F1050" s="52" t="s">
        <v>560</v>
      </c>
      <c r="G1050" t="b">
        <f>IF(ISERROR(VLOOKUP(StudiesGeneral!B1050,StudiesDetails!A:A,1,FALSE)),FALSE,TRUE)</f>
        <v>0</v>
      </c>
    </row>
    <row r="1051" spans="1:7" x14ac:dyDescent="0.3">
      <c r="A1051">
        <v>109</v>
      </c>
      <c r="B1051">
        <v>1050</v>
      </c>
      <c r="C1051" s="52" t="s">
        <v>97</v>
      </c>
      <c r="D1051" s="52">
        <v>2021</v>
      </c>
      <c r="E1051" s="78" t="s">
        <v>484</v>
      </c>
      <c r="F1051" s="52" t="s">
        <v>561</v>
      </c>
      <c r="G1051" t="b">
        <f>IF(ISERROR(VLOOKUP(StudiesGeneral!B1051,StudiesDetails!A:A,1,FALSE)),FALSE,TRUE)</f>
        <v>0</v>
      </c>
    </row>
    <row r="1052" spans="1:7" x14ac:dyDescent="0.3">
      <c r="A1052">
        <v>109</v>
      </c>
      <c r="B1052">
        <v>1051</v>
      </c>
      <c r="C1052" s="52" t="s">
        <v>97</v>
      </c>
      <c r="D1052" s="52">
        <v>2021</v>
      </c>
      <c r="E1052" s="78" t="s">
        <v>484</v>
      </c>
      <c r="F1052" s="52" t="s">
        <v>562</v>
      </c>
      <c r="G1052" t="b">
        <f>IF(ISERROR(VLOOKUP(StudiesGeneral!B1052,StudiesDetails!A:A,1,FALSE)),FALSE,TRUE)</f>
        <v>0</v>
      </c>
    </row>
    <row r="1053" spans="1:7" x14ac:dyDescent="0.3">
      <c r="A1053">
        <v>109</v>
      </c>
      <c r="B1053">
        <v>1052</v>
      </c>
      <c r="C1053" s="52" t="s">
        <v>97</v>
      </c>
      <c r="D1053" s="52">
        <v>2021</v>
      </c>
      <c r="E1053" s="78" t="s">
        <v>484</v>
      </c>
      <c r="F1053" s="52" t="s">
        <v>563</v>
      </c>
      <c r="G1053" t="b">
        <f>IF(ISERROR(VLOOKUP(StudiesGeneral!B1053,StudiesDetails!A:A,1,FALSE)),FALSE,TRUE)</f>
        <v>0</v>
      </c>
    </row>
    <row r="1054" spans="1:7" x14ac:dyDescent="0.3">
      <c r="A1054">
        <v>109</v>
      </c>
      <c r="B1054">
        <v>1053</v>
      </c>
      <c r="C1054" s="52" t="s">
        <v>97</v>
      </c>
      <c r="D1054" s="52">
        <v>2021</v>
      </c>
      <c r="E1054" s="78" t="s">
        <v>484</v>
      </c>
      <c r="F1054" s="52" t="s">
        <v>564</v>
      </c>
      <c r="G1054" t="b">
        <f>IF(ISERROR(VLOOKUP(StudiesGeneral!B1054,StudiesDetails!A:A,1,FALSE)),FALSE,TRUE)</f>
        <v>0</v>
      </c>
    </row>
    <row r="1055" spans="1:7" x14ac:dyDescent="0.3">
      <c r="A1055">
        <v>109</v>
      </c>
      <c r="B1055">
        <v>1054</v>
      </c>
      <c r="C1055" s="52" t="s">
        <v>97</v>
      </c>
      <c r="D1055" s="52">
        <v>2021</v>
      </c>
      <c r="E1055" s="78" t="s">
        <v>484</v>
      </c>
      <c r="F1055" s="52" t="s">
        <v>565</v>
      </c>
      <c r="G1055" t="b">
        <f>IF(ISERROR(VLOOKUP(StudiesGeneral!B1055,StudiesDetails!A:A,1,FALSE)),FALSE,TRUE)</f>
        <v>0</v>
      </c>
    </row>
    <row r="1056" spans="1:7" x14ac:dyDescent="0.3">
      <c r="A1056">
        <v>109</v>
      </c>
      <c r="B1056">
        <v>1055</v>
      </c>
      <c r="C1056" s="52" t="s">
        <v>97</v>
      </c>
      <c r="D1056" s="52">
        <v>2021</v>
      </c>
      <c r="E1056" s="78" t="s">
        <v>484</v>
      </c>
      <c r="F1056" s="52" t="s">
        <v>566</v>
      </c>
      <c r="G1056" t="b">
        <f>IF(ISERROR(VLOOKUP(StudiesGeneral!B1056,StudiesDetails!A:A,1,FALSE)),FALSE,TRUE)</f>
        <v>0</v>
      </c>
    </row>
    <row r="1057" spans="1:7" x14ac:dyDescent="0.3">
      <c r="A1057">
        <v>109</v>
      </c>
      <c r="B1057">
        <v>1056</v>
      </c>
      <c r="C1057" s="52" t="s">
        <v>97</v>
      </c>
      <c r="D1057" s="52">
        <v>2021</v>
      </c>
      <c r="E1057" s="78" t="s">
        <v>484</v>
      </c>
      <c r="F1057" s="52" t="s">
        <v>567</v>
      </c>
      <c r="G1057" t="b">
        <f>IF(ISERROR(VLOOKUP(StudiesGeneral!B1057,StudiesDetails!A:A,1,FALSE)),FALSE,TRUE)</f>
        <v>0</v>
      </c>
    </row>
    <row r="1058" spans="1:7" x14ac:dyDescent="0.3">
      <c r="A1058">
        <v>109</v>
      </c>
      <c r="B1058">
        <v>1057</v>
      </c>
      <c r="C1058" s="52" t="s">
        <v>97</v>
      </c>
      <c r="D1058" s="52">
        <v>2021</v>
      </c>
      <c r="E1058" s="78" t="s">
        <v>484</v>
      </c>
      <c r="F1058" s="52" t="s">
        <v>568</v>
      </c>
      <c r="G1058" t="b">
        <f>IF(ISERROR(VLOOKUP(StudiesGeneral!B1058,StudiesDetails!A:A,1,FALSE)),FALSE,TRUE)</f>
        <v>0</v>
      </c>
    </row>
    <row r="1059" spans="1:7" x14ac:dyDescent="0.3">
      <c r="A1059">
        <v>109</v>
      </c>
      <c r="B1059">
        <v>1058</v>
      </c>
      <c r="C1059" s="52" t="s">
        <v>97</v>
      </c>
      <c r="D1059" s="52">
        <v>2021</v>
      </c>
      <c r="E1059" s="78" t="s">
        <v>484</v>
      </c>
      <c r="F1059" s="52" t="s">
        <v>569</v>
      </c>
      <c r="G1059" t="b">
        <f>IF(ISERROR(VLOOKUP(StudiesGeneral!B1059,StudiesDetails!A:A,1,FALSE)),FALSE,TRUE)</f>
        <v>0</v>
      </c>
    </row>
    <row r="1060" spans="1:7" x14ac:dyDescent="0.3">
      <c r="A1060">
        <v>109</v>
      </c>
      <c r="B1060">
        <v>1059</v>
      </c>
      <c r="C1060" s="52" t="s">
        <v>97</v>
      </c>
      <c r="D1060" s="52">
        <v>2021</v>
      </c>
      <c r="E1060" s="78" t="s">
        <v>484</v>
      </c>
      <c r="F1060" s="52" t="s">
        <v>570</v>
      </c>
      <c r="G1060" t="b">
        <f>IF(ISERROR(VLOOKUP(StudiesGeneral!B1060,StudiesDetails!A:A,1,FALSE)),FALSE,TRUE)</f>
        <v>0</v>
      </c>
    </row>
    <row r="1061" spans="1:7" x14ac:dyDescent="0.3">
      <c r="A1061">
        <v>109</v>
      </c>
      <c r="B1061">
        <v>1060</v>
      </c>
      <c r="C1061" s="52" t="s">
        <v>97</v>
      </c>
      <c r="D1061" s="52">
        <v>2021</v>
      </c>
      <c r="E1061" s="78" t="s">
        <v>484</v>
      </c>
      <c r="F1061" s="52" t="s">
        <v>571</v>
      </c>
      <c r="G1061" t="b">
        <f>IF(ISERROR(VLOOKUP(StudiesGeneral!B1061,StudiesDetails!A:A,1,FALSE)),FALSE,TRUE)</f>
        <v>0</v>
      </c>
    </row>
    <row r="1062" spans="1:7" x14ac:dyDescent="0.3">
      <c r="A1062">
        <v>109</v>
      </c>
      <c r="B1062">
        <v>1061</v>
      </c>
      <c r="C1062" s="52" t="s">
        <v>97</v>
      </c>
      <c r="D1062" s="52">
        <v>2021</v>
      </c>
      <c r="E1062" s="78" t="s">
        <v>484</v>
      </c>
      <c r="F1062" s="52" t="s">
        <v>572</v>
      </c>
      <c r="G1062" t="b">
        <f>IF(ISERROR(VLOOKUP(StudiesGeneral!B1062,StudiesDetails!A:A,1,FALSE)),FALSE,TRUE)</f>
        <v>0</v>
      </c>
    </row>
    <row r="1063" spans="1:7" x14ac:dyDescent="0.3">
      <c r="A1063">
        <v>109</v>
      </c>
      <c r="B1063">
        <v>1062</v>
      </c>
      <c r="C1063" s="52" t="s">
        <v>97</v>
      </c>
      <c r="D1063" s="52">
        <v>2021</v>
      </c>
      <c r="E1063" s="78" t="s">
        <v>484</v>
      </c>
      <c r="F1063" s="52" t="s">
        <v>573</v>
      </c>
      <c r="G1063" t="b">
        <f>IF(ISERROR(VLOOKUP(StudiesGeneral!B1063,StudiesDetails!A:A,1,FALSE)),FALSE,TRUE)</f>
        <v>0</v>
      </c>
    </row>
    <row r="1064" spans="1:7" x14ac:dyDescent="0.3">
      <c r="A1064">
        <v>109</v>
      </c>
      <c r="B1064">
        <v>1063</v>
      </c>
      <c r="C1064" s="52" t="s">
        <v>97</v>
      </c>
      <c r="D1064" s="52">
        <v>2021</v>
      </c>
      <c r="E1064" s="78" t="s">
        <v>484</v>
      </c>
      <c r="F1064" s="52" t="s">
        <v>574</v>
      </c>
      <c r="G1064" t="b">
        <f>IF(ISERROR(VLOOKUP(StudiesGeneral!B1064,StudiesDetails!A:A,1,FALSE)),FALSE,TRUE)</f>
        <v>0</v>
      </c>
    </row>
    <row r="1065" spans="1:7" x14ac:dyDescent="0.3">
      <c r="A1065">
        <v>109</v>
      </c>
      <c r="B1065">
        <v>1064</v>
      </c>
      <c r="C1065" s="52" t="s">
        <v>97</v>
      </c>
      <c r="D1065" s="52">
        <v>2021</v>
      </c>
      <c r="E1065" s="78" t="s">
        <v>484</v>
      </c>
      <c r="F1065" s="52" t="s">
        <v>575</v>
      </c>
      <c r="G1065" t="b">
        <f>IF(ISERROR(VLOOKUP(StudiesGeneral!B1065,StudiesDetails!A:A,1,FALSE)),FALSE,TRUE)</f>
        <v>0</v>
      </c>
    </row>
    <row r="1066" spans="1:7" x14ac:dyDescent="0.3">
      <c r="A1066">
        <v>109</v>
      </c>
      <c r="B1066">
        <v>1065</v>
      </c>
      <c r="C1066" s="52" t="s">
        <v>97</v>
      </c>
      <c r="D1066" s="52">
        <v>2021</v>
      </c>
      <c r="E1066" s="78" t="s">
        <v>484</v>
      </c>
      <c r="F1066" s="52" t="s">
        <v>576</v>
      </c>
      <c r="G1066" t="b">
        <f>IF(ISERROR(VLOOKUP(StudiesGeneral!B1066,StudiesDetails!A:A,1,FALSE)),FALSE,TRUE)</f>
        <v>0</v>
      </c>
    </row>
    <row r="1067" spans="1:7" x14ac:dyDescent="0.3">
      <c r="A1067">
        <v>109</v>
      </c>
      <c r="B1067">
        <v>1066</v>
      </c>
      <c r="C1067" s="52" t="s">
        <v>97</v>
      </c>
      <c r="D1067" s="52">
        <v>2021</v>
      </c>
      <c r="E1067" s="78" t="s">
        <v>484</v>
      </c>
      <c r="F1067" s="52" t="s">
        <v>577</v>
      </c>
      <c r="G1067" t="b">
        <f>IF(ISERROR(VLOOKUP(StudiesGeneral!B1067,StudiesDetails!A:A,1,FALSE)),FALSE,TRUE)</f>
        <v>0</v>
      </c>
    </row>
    <row r="1068" spans="1:7" x14ac:dyDescent="0.3">
      <c r="A1068">
        <v>109</v>
      </c>
      <c r="B1068">
        <v>1067</v>
      </c>
      <c r="C1068" s="52" t="s">
        <v>97</v>
      </c>
      <c r="D1068" s="52">
        <v>2021</v>
      </c>
      <c r="E1068" s="78" t="s">
        <v>484</v>
      </c>
      <c r="F1068" s="52" t="s">
        <v>578</v>
      </c>
      <c r="G1068" t="b">
        <f>IF(ISERROR(VLOOKUP(StudiesGeneral!B1068,StudiesDetails!A:A,1,FALSE)),FALSE,TRUE)</f>
        <v>0</v>
      </c>
    </row>
    <row r="1069" spans="1:7" x14ac:dyDescent="0.3">
      <c r="A1069">
        <v>109</v>
      </c>
      <c r="B1069">
        <v>1068</v>
      </c>
      <c r="C1069" s="52" t="s">
        <v>97</v>
      </c>
      <c r="D1069" s="52">
        <v>2021</v>
      </c>
      <c r="E1069" s="78" t="s">
        <v>484</v>
      </c>
      <c r="F1069" s="52" t="s">
        <v>579</v>
      </c>
      <c r="G1069" t="b">
        <f>IF(ISERROR(VLOOKUP(StudiesGeneral!B1069,StudiesDetails!A:A,1,FALSE)),FALSE,TRUE)</f>
        <v>0</v>
      </c>
    </row>
    <row r="1070" spans="1:7" x14ac:dyDescent="0.3">
      <c r="A1070">
        <v>109</v>
      </c>
      <c r="B1070">
        <v>1069</v>
      </c>
      <c r="C1070" s="52" t="s">
        <v>97</v>
      </c>
      <c r="D1070" s="52">
        <v>2021</v>
      </c>
      <c r="E1070" s="78" t="s">
        <v>484</v>
      </c>
      <c r="F1070" s="52" t="s">
        <v>580</v>
      </c>
      <c r="G1070" t="b">
        <f>IF(ISERROR(VLOOKUP(StudiesGeneral!B1070,StudiesDetails!A:A,1,FALSE)),FALSE,TRUE)</f>
        <v>0</v>
      </c>
    </row>
    <row r="1071" spans="1:7" x14ac:dyDescent="0.3">
      <c r="A1071">
        <v>109</v>
      </c>
      <c r="B1071">
        <v>1070</v>
      </c>
      <c r="C1071" s="52" t="s">
        <v>97</v>
      </c>
      <c r="D1071" s="52">
        <v>2021</v>
      </c>
      <c r="E1071" s="78" t="s">
        <v>484</v>
      </c>
      <c r="F1071" s="52" t="s">
        <v>581</v>
      </c>
      <c r="G1071" t="b">
        <f>IF(ISERROR(VLOOKUP(StudiesGeneral!B1071,StudiesDetails!A:A,1,FALSE)),FALSE,TRUE)</f>
        <v>0</v>
      </c>
    </row>
    <row r="1072" spans="1:7" x14ac:dyDescent="0.3">
      <c r="A1072">
        <v>109</v>
      </c>
      <c r="B1072">
        <v>1071</v>
      </c>
      <c r="C1072" s="52" t="s">
        <v>97</v>
      </c>
      <c r="D1072" s="52">
        <v>2021</v>
      </c>
      <c r="E1072" s="78" t="s">
        <v>484</v>
      </c>
      <c r="F1072" s="52" t="s">
        <v>582</v>
      </c>
      <c r="G1072" t="b">
        <f>IF(ISERROR(VLOOKUP(StudiesGeneral!B1072,StudiesDetails!A:A,1,FALSE)),FALSE,TRUE)</f>
        <v>0</v>
      </c>
    </row>
    <row r="1073" spans="1:7" x14ac:dyDescent="0.3">
      <c r="A1073">
        <v>109</v>
      </c>
      <c r="B1073">
        <v>1072</v>
      </c>
      <c r="C1073" s="52" t="s">
        <v>97</v>
      </c>
      <c r="D1073" s="52">
        <v>2021</v>
      </c>
      <c r="E1073" s="78" t="s">
        <v>484</v>
      </c>
      <c r="F1073" s="52" t="s">
        <v>583</v>
      </c>
      <c r="G1073" t="b">
        <f>IF(ISERROR(VLOOKUP(StudiesGeneral!B1073,StudiesDetails!A:A,1,FALSE)),FALSE,TRUE)</f>
        <v>0</v>
      </c>
    </row>
    <row r="1074" spans="1:7" x14ac:dyDescent="0.3">
      <c r="A1074">
        <v>109</v>
      </c>
      <c r="B1074">
        <v>1073</v>
      </c>
      <c r="C1074" s="52" t="s">
        <v>97</v>
      </c>
      <c r="D1074" s="52">
        <v>2021</v>
      </c>
      <c r="E1074" s="78" t="s">
        <v>484</v>
      </c>
      <c r="F1074" s="52" t="s">
        <v>584</v>
      </c>
      <c r="G1074" t="b">
        <f>IF(ISERROR(VLOOKUP(StudiesGeneral!B1074,StudiesDetails!A:A,1,FALSE)),FALSE,TRUE)</f>
        <v>0</v>
      </c>
    </row>
    <row r="1075" spans="1:7" x14ac:dyDescent="0.3">
      <c r="A1075">
        <v>109</v>
      </c>
      <c r="B1075">
        <v>1074</v>
      </c>
      <c r="C1075" s="52" t="s">
        <v>97</v>
      </c>
      <c r="D1075" s="52">
        <v>2021</v>
      </c>
      <c r="E1075" s="78" t="s">
        <v>484</v>
      </c>
      <c r="F1075" s="52" t="s">
        <v>585</v>
      </c>
      <c r="G1075" t="b">
        <f>IF(ISERROR(VLOOKUP(StudiesGeneral!B1075,StudiesDetails!A:A,1,FALSE)),FALSE,TRUE)</f>
        <v>0</v>
      </c>
    </row>
    <row r="1076" spans="1:7" x14ac:dyDescent="0.3">
      <c r="A1076">
        <v>109</v>
      </c>
      <c r="B1076">
        <v>1075</v>
      </c>
      <c r="C1076" s="52" t="s">
        <v>97</v>
      </c>
      <c r="D1076" s="52">
        <v>2021</v>
      </c>
      <c r="E1076" s="78" t="s">
        <v>484</v>
      </c>
      <c r="F1076" s="52" t="s">
        <v>586</v>
      </c>
      <c r="G1076" t="b">
        <f>IF(ISERROR(VLOOKUP(StudiesGeneral!B1076,StudiesDetails!A:A,1,FALSE)),FALSE,TRUE)</f>
        <v>0</v>
      </c>
    </row>
    <row r="1077" spans="1:7" x14ac:dyDescent="0.3">
      <c r="A1077">
        <v>109</v>
      </c>
      <c r="B1077">
        <v>1076</v>
      </c>
      <c r="C1077" s="52" t="s">
        <v>97</v>
      </c>
      <c r="D1077" s="52">
        <v>2021</v>
      </c>
      <c r="E1077" s="78" t="s">
        <v>484</v>
      </c>
      <c r="F1077" s="52" t="s">
        <v>587</v>
      </c>
      <c r="G1077" t="b">
        <f>IF(ISERROR(VLOOKUP(StudiesGeneral!B1077,StudiesDetails!A:A,1,FALSE)),FALSE,TRUE)</f>
        <v>0</v>
      </c>
    </row>
    <row r="1078" spans="1:7" x14ac:dyDescent="0.3">
      <c r="A1078">
        <v>109</v>
      </c>
      <c r="B1078">
        <v>1077</v>
      </c>
      <c r="C1078" s="52" t="s">
        <v>97</v>
      </c>
      <c r="D1078" s="52">
        <v>2021</v>
      </c>
      <c r="E1078" s="78" t="s">
        <v>484</v>
      </c>
      <c r="F1078" s="52" t="s">
        <v>588</v>
      </c>
      <c r="G1078" t="b">
        <f>IF(ISERROR(VLOOKUP(StudiesGeneral!B1078,StudiesDetails!A:A,1,FALSE)),FALSE,TRUE)</f>
        <v>0</v>
      </c>
    </row>
    <row r="1079" spans="1:7" x14ac:dyDescent="0.3">
      <c r="A1079">
        <v>109</v>
      </c>
      <c r="B1079">
        <v>1078</v>
      </c>
      <c r="C1079" s="52" t="s">
        <v>97</v>
      </c>
      <c r="D1079" s="52">
        <v>2021</v>
      </c>
      <c r="E1079" s="78" t="s">
        <v>484</v>
      </c>
      <c r="F1079" s="52" t="s">
        <v>589</v>
      </c>
      <c r="G1079" t="b">
        <f>IF(ISERROR(VLOOKUP(StudiesGeneral!B1079,StudiesDetails!A:A,1,FALSE)),FALSE,TRUE)</f>
        <v>0</v>
      </c>
    </row>
    <row r="1080" spans="1:7" x14ac:dyDescent="0.3">
      <c r="A1080">
        <v>109</v>
      </c>
      <c r="B1080">
        <v>1079</v>
      </c>
      <c r="C1080" s="52" t="s">
        <v>97</v>
      </c>
      <c r="D1080" s="52">
        <v>2021</v>
      </c>
      <c r="E1080" s="78" t="s">
        <v>484</v>
      </c>
      <c r="F1080" s="52" t="s">
        <v>590</v>
      </c>
      <c r="G1080" t="b">
        <f>IF(ISERROR(VLOOKUP(StudiesGeneral!B1080,StudiesDetails!A:A,1,FALSE)),FALSE,TRUE)</f>
        <v>0</v>
      </c>
    </row>
    <row r="1081" spans="1:7" x14ac:dyDescent="0.3">
      <c r="A1081">
        <v>109</v>
      </c>
      <c r="B1081">
        <v>1080</v>
      </c>
      <c r="C1081" s="52" t="s">
        <v>97</v>
      </c>
      <c r="D1081" s="52">
        <v>2021</v>
      </c>
      <c r="E1081" s="78" t="s">
        <v>484</v>
      </c>
      <c r="F1081" s="52" t="s">
        <v>591</v>
      </c>
      <c r="G1081" t="b">
        <f>IF(ISERROR(VLOOKUP(StudiesGeneral!B1081,StudiesDetails!A:A,1,FALSE)),FALSE,TRUE)</f>
        <v>0</v>
      </c>
    </row>
    <row r="1082" spans="1:7" x14ac:dyDescent="0.3">
      <c r="A1082">
        <v>109</v>
      </c>
      <c r="B1082">
        <v>1081</v>
      </c>
      <c r="C1082" s="52" t="s">
        <v>97</v>
      </c>
      <c r="D1082" s="52">
        <v>2021</v>
      </c>
      <c r="E1082" s="78" t="s">
        <v>484</v>
      </c>
      <c r="F1082" s="52" t="s">
        <v>592</v>
      </c>
      <c r="G1082" t="b">
        <f>IF(ISERROR(VLOOKUP(StudiesGeneral!B1082,StudiesDetails!A:A,1,FALSE)),FALSE,TRUE)</f>
        <v>0</v>
      </c>
    </row>
    <row r="1083" spans="1:7" x14ac:dyDescent="0.3">
      <c r="A1083">
        <v>109</v>
      </c>
      <c r="B1083">
        <v>1082</v>
      </c>
      <c r="C1083" s="52" t="s">
        <v>97</v>
      </c>
      <c r="D1083" s="52">
        <v>2021</v>
      </c>
      <c r="E1083" s="78" t="s">
        <v>484</v>
      </c>
      <c r="F1083" s="52" t="s">
        <v>593</v>
      </c>
      <c r="G1083" t="b">
        <f>IF(ISERROR(VLOOKUP(StudiesGeneral!B1083,StudiesDetails!A:A,1,FALSE)),FALSE,TRUE)</f>
        <v>0</v>
      </c>
    </row>
    <row r="1084" spans="1:7" x14ac:dyDescent="0.3">
      <c r="A1084">
        <v>109</v>
      </c>
      <c r="B1084">
        <v>1083</v>
      </c>
      <c r="C1084" s="52" t="s">
        <v>97</v>
      </c>
      <c r="D1084" s="52">
        <v>2021</v>
      </c>
      <c r="E1084" s="78" t="s">
        <v>484</v>
      </c>
      <c r="F1084" s="52" t="s">
        <v>594</v>
      </c>
      <c r="G1084" t="b">
        <f>IF(ISERROR(VLOOKUP(StudiesGeneral!B1084,StudiesDetails!A:A,1,FALSE)),FALSE,TRUE)</f>
        <v>0</v>
      </c>
    </row>
    <row r="1085" spans="1:7" x14ac:dyDescent="0.3">
      <c r="A1085">
        <v>109</v>
      </c>
      <c r="B1085">
        <v>1084</v>
      </c>
      <c r="C1085" s="52" t="s">
        <v>97</v>
      </c>
      <c r="D1085" s="52">
        <v>2021</v>
      </c>
      <c r="E1085" s="78" t="s">
        <v>484</v>
      </c>
      <c r="F1085" s="52" t="s">
        <v>595</v>
      </c>
      <c r="G1085" t="b">
        <f>IF(ISERROR(VLOOKUP(StudiesGeneral!B1085,StudiesDetails!A:A,1,FALSE)),FALSE,TRUE)</f>
        <v>0</v>
      </c>
    </row>
    <row r="1086" spans="1:7" x14ac:dyDescent="0.3">
      <c r="A1086">
        <v>109</v>
      </c>
      <c r="B1086">
        <v>1085</v>
      </c>
      <c r="C1086" s="52" t="s">
        <v>97</v>
      </c>
      <c r="D1086" s="52">
        <v>2021</v>
      </c>
      <c r="E1086" s="78" t="s">
        <v>484</v>
      </c>
      <c r="F1086" s="52" t="s">
        <v>596</v>
      </c>
      <c r="G1086" t="b">
        <f>IF(ISERROR(VLOOKUP(StudiesGeneral!B1086,StudiesDetails!A:A,1,FALSE)),FALSE,TRUE)</f>
        <v>0</v>
      </c>
    </row>
    <row r="1087" spans="1:7" x14ac:dyDescent="0.3">
      <c r="A1087">
        <v>109</v>
      </c>
      <c r="B1087">
        <v>1086</v>
      </c>
      <c r="C1087" s="52" t="s">
        <v>97</v>
      </c>
      <c r="D1087" s="52">
        <v>2021</v>
      </c>
      <c r="E1087" s="78" t="s">
        <v>484</v>
      </c>
      <c r="F1087" s="52" t="s">
        <v>597</v>
      </c>
      <c r="G1087" t="b">
        <f>IF(ISERROR(VLOOKUP(StudiesGeneral!B1087,StudiesDetails!A:A,1,FALSE)),FALSE,TRUE)</f>
        <v>0</v>
      </c>
    </row>
    <row r="1088" spans="1:7" x14ac:dyDescent="0.3">
      <c r="A1088">
        <v>109</v>
      </c>
      <c r="B1088">
        <v>1087</v>
      </c>
      <c r="C1088" s="52" t="s">
        <v>97</v>
      </c>
      <c r="D1088" s="52">
        <v>2021</v>
      </c>
      <c r="E1088" s="78" t="s">
        <v>484</v>
      </c>
      <c r="F1088" s="52" t="s">
        <v>598</v>
      </c>
      <c r="G1088" t="b">
        <f>IF(ISERROR(VLOOKUP(StudiesGeneral!B1088,StudiesDetails!A:A,1,FALSE)),FALSE,TRUE)</f>
        <v>0</v>
      </c>
    </row>
    <row r="1089" spans="1:7" x14ac:dyDescent="0.3">
      <c r="A1089">
        <v>109</v>
      </c>
      <c r="B1089">
        <v>1088</v>
      </c>
      <c r="C1089" s="52" t="s">
        <v>97</v>
      </c>
      <c r="D1089" s="52">
        <v>2021</v>
      </c>
      <c r="E1089" s="78" t="s">
        <v>484</v>
      </c>
      <c r="F1089" s="52" t="s">
        <v>599</v>
      </c>
      <c r="G1089" t="b">
        <f>IF(ISERROR(VLOOKUP(StudiesGeneral!B1089,StudiesDetails!A:A,1,FALSE)),FALSE,TRUE)</f>
        <v>0</v>
      </c>
    </row>
    <row r="1090" spans="1:7" x14ac:dyDescent="0.3">
      <c r="A1090">
        <v>109</v>
      </c>
      <c r="B1090">
        <v>1089</v>
      </c>
      <c r="C1090" s="52" t="s">
        <v>97</v>
      </c>
      <c r="D1090" s="52">
        <v>2021</v>
      </c>
      <c r="E1090" s="78" t="s">
        <v>484</v>
      </c>
      <c r="F1090" s="52" t="s">
        <v>600</v>
      </c>
      <c r="G1090" t="b">
        <f>IF(ISERROR(VLOOKUP(StudiesGeneral!B1090,StudiesDetails!A:A,1,FALSE)),FALSE,TRUE)</f>
        <v>0</v>
      </c>
    </row>
    <row r="1091" spans="1:7" x14ac:dyDescent="0.3">
      <c r="A1091">
        <v>109</v>
      </c>
      <c r="B1091">
        <v>1090</v>
      </c>
      <c r="C1091" s="52" t="s">
        <v>97</v>
      </c>
      <c r="D1091" s="52">
        <v>2021</v>
      </c>
      <c r="E1091" s="78" t="s">
        <v>484</v>
      </c>
      <c r="F1091" s="52" t="s">
        <v>601</v>
      </c>
      <c r="G1091" t="b">
        <f>IF(ISERROR(VLOOKUP(StudiesGeneral!B1091,StudiesDetails!A:A,1,FALSE)),FALSE,TRUE)</f>
        <v>0</v>
      </c>
    </row>
    <row r="1092" spans="1:7" x14ac:dyDescent="0.3">
      <c r="A1092">
        <v>109</v>
      </c>
      <c r="B1092">
        <v>1091</v>
      </c>
      <c r="C1092" s="52" t="s">
        <v>97</v>
      </c>
      <c r="D1092" s="52">
        <v>2021</v>
      </c>
      <c r="E1092" s="78" t="s">
        <v>484</v>
      </c>
      <c r="F1092" s="52" t="s">
        <v>602</v>
      </c>
      <c r="G1092" t="b">
        <f>IF(ISERROR(VLOOKUP(StudiesGeneral!B1092,StudiesDetails!A:A,1,FALSE)),FALSE,TRUE)</f>
        <v>0</v>
      </c>
    </row>
    <row r="1093" spans="1:7" x14ac:dyDescent="0.3">
      <c r="A1093">
        <v>109</v>
      </c>
      <c r="B1093">
        <v>1092</v>
      </c>
      <c r="C1093" s="52" t="s">
        <v>97</v>
      </c>
      <c r="D1093" s="52">
        <v>2021</v>
      </c>
      <c r="E1093" s="78" t="s">
        <v>484</v>
      </c>
      <c r="F1093" s="52" t="s">
        <v>603</v>
      </c>
      <c r="G1093" t="b">
        <f>IF(ISERROR(VLOOKUP(StudiesGeneral!B1093,StudiesDetails!A:A,1,FALSE)),FALSE,TRUE)</f>
        <v>0</v>
      </c>
    </row>
    <row r="1094" spans="1:7" x14ac:dyDescent="0.3">
      <c r="A1094">
        <v>109</v>
      </c>
      <c r="B1094">
        <v>1093</v>
      </c>
      <c r="C1094" s="52" t="s">
        <v>97</v>
      </c>
      <c r="D1094" s="52">
        <v>2021</v>
      </c>
      <c r="E1094" s="78" t="s">
        <v>484</v>
      </c>
      <c r="F1094" s="52" t="s">
        <v>604</v>
      </c>
      <c r="G1094" t="b">
        <f>IF(ISERROR(VLOOKUP(StudiesGeneral!B1094,StudiesDetails!A:A,1,FALSE)),FALSE,TRUE)</f>
        <v>0</v>
      </c>
    </row>
    <row r="1095" spans="1:7" x14ac:dyDescent="0.3">
      <c r="A1095">
        <v>109</v>
      </c>
      <c r="B1095">
        <v>1094</v>
      </c>
      <c r="C1095" s="52" t="s">
        <v>97</v>
      </c>
      <c r="D1095" s="52">
        <v>2021</v>
      </c>
      <c r="E1095" s="78" t="s">
        <v>484</v>
      </c>
      <c r="F1095" s="52" t="s">
        <v>605</v>
      </c>
      <c r="G1095" t="b">
        <f>IF(ISERROR(VLOOKUP(StudiesGeneral!B1095,StudiesDetails!A:A,1,FALSE)),FALSE,TRUE)</f>
        <v>0</v>
      </c>
    </row>
    <row r="1096" spans="1:7" x14ac:dyDescent="0.3">
      <c r="A1096">
        <v>109</v>
      </c>
      <c r="B1096">
        <v>1095</v>
      </c>
      <c r="C1096" s="52" t="s">
        <v>97</v>
      </c>
      <c r="D1096" s="52">
        <v>2021</v>
      </c>
      <c r="E1096" s="78" t="s">
        <v>484</v>
      </c>
      <c r="F1096" s="52" t="s">
        <v>606</v>
      </c>
      <c r="G1096" t="b">
        <f>IF(ISERROR(VLOOKUP(StudiesGeneral!B1096,StudiesDetails!A:A,1,FALSE)),FALSE,TRUE)</f>
        <v>0</v>
      </c>
    </row>
    <row r="1097" spans="1:7" x14ac:dyDescent="0.3">
      <c r="A1097">
        <v>109</v>
      </c>
      <c r="B1097">
        <v>1096</v>
      </c>
      <c r="C1097" s="52" t="s">
        <v>97</v>
      </c>
      <c r="D1097" s="52">
        <v>2021</v>
      </c>
      <c r="E1097" s="78" t="s">
        <v>484</v>
      </c>
      <c r="F1097" s="52" t="s">
        <v>607</v>
      </c>
      <c r="G1097" t="b">
        <f>IF(ISERROR(VLOOKUP(StudiesGeneral!B1097,StudiesDetails!A:A,1,FALSE)),FALSE,TRUE)</f>
        <v>0</v>
      </c>
    </row>
    <row r="1098" spans="1:7" x14ac:dyDescent="0.3">
      <c r="A1098">
        <v>109</v>
      </c>
      <c r="B1098">
        <v>1097</v>
      </c>
      <c r="C1098" s="52" t="s">
        <v>97</v>
      </c>
      <c r="D1098" s="52">
        <v>2021</v>
      </c>
      <c r="E1098" s="78" t="s">
        <v>484</v>
      </c>
      <c r="F1098" s="52" t="s">
        <v>608</v>
      </c>
      <c r="G1098" t="b">
        <f>IF(ISERROR(VLOOKUP(StudiesGeneral!B1098,StudiesDetails!A:A,1,FALSE)),FALSE,TRUE)</f>
        <v>0</v>
      </c>
    </row>
    <row r="1099" spans="1:7" x14ac:dyDescent="0.3">
      <c r="A1099">
        <v>109</v>
      </c>
      <c r="B1099">
        <v>1098</v>
      </c>
      <c r="C1099" s="52" t="s">
        <v>97</v>
      </c>
      <c r="D1099" s="52">
        <v>2021</v>
      </c>
      <c r="E1099" s="78" t="s">
        <v>484</v>
      </c>
      <c r="F1099" s="52" t="s">
        <v>609</v>
      </c>
      <c r="G1099" t="b">
        <f>IF(ISERROR(VLOOKUP(StudiesGeneral!B1099,StudiesDetails!A:A,1,FALSE)),FALSE,TRUE)</f>
        <v>0</v>
      </c>
    </row>
    <row r="1100" spans="1:7" x14ac:dyDescent="0.3">
      <c r="A1100">
        <v>109</v>
      </c>
      <c r="B1100">
        <v>1099</v>
      </c>
      <c r="C1100" s="52" t="s">
        <v>97</v>
      </c>
      <c r="D1100" s="52">
        <v>2021</v>
      </c>
      <c r="E1100" s="78" t="s">
        <v>484</v>
      </c>
      <c r="F1100" s="52" t="s">
        <v>610</v>
      </c>
      <c r="G1100" t="b">
        <f>IF(ISERROR(VLOOKUP(StudiesGeneral!B1100,StudiesDetails!A:A,1,FALSE)),FALSE,TRUE)</f>
        <v>0</v>
      </c>
    </row>
    <row r="1101" spans="1:7" x14ac:dyDescent="0.3">
      <c r="A1101">
        <v>109</v>
      </c>
      <c r="B1101">
        <v>1100</v>
      </c>
      <c r="C1101" s="52" t="s">
        <v>97</v>
      </c>
      <c r="D1101" s="52">
        <v>2021</v>
      </c>
      <c r="E1101" s="78" t="s">
        <v>484</v>
      </c>
      <c r="F1101" s="52" t="s">
        <v>611</v>
      </c>
      <c r="G1101" t="b">
        <f>IF(ISERROR(VLOOKUP(StudiesGeneral!B1101,StudiesDetails!A:A,1,FALSE)),FALSE,TRUE)</f>
        <v>0</v>
      </c>
    </row>
    <row r="1102" spans="1:7" x14ac:dyDescent="0.3">
      <c r="A1102">
        <v>109</v>
      </c>
      <c r="B1102">
        <v>1101</v>
      </c>
      <c r="C1102" s="52" t="s">
        <v>97</v>
      </c>
      <c r="D1102" s="52">
        <v>2021</v>
      </c>
      <c r="E1102" s="78" t="s">
        <v>484</v>
      </c>
      <c r="F1102" s="52" t="s">
        <v>612</v>
      </c>
      <c r="G1102" t="b">
        <f>IF(ISERROR(VLOOKUP(StudiesGeneral!B1102,StudiesDetails!A:A,1,FALSE)),FALSE,TRUE)</f>
        <v>0</v>
      </c>
    </row>
    <row r="1103" spans="1:7" x14ac:dyDescent="0.3">
      <c r="A1103">
        <v>109</v>
      </c>
      <c r="B1103">
        <v>1102</v>
      </c>
      <c r="C1103" s="52" t="s">
        <v>97</v>
      </c>
      <c r="D1103" s="52">
        <v>2021</v>
      </c>
      <c r="E1103" s="78" t="s">
        <v>484</v>
      </c>
      <c r="F1103" s="52" t="s">
        <v>613</v>
      </c>
      <c r="G1103" t="b">
        <f>IF(ISERROR(VLOOKUP(StudiesGeneral!B1103,StudiesDetails!A:A,1,FALSE)),FALSE,TRUE)</f>
        <v>0</v>
      </c>
    </row>
    <row r="1104" spans="1:7" x14ac:dyDescent="0.3">
      <c r="A1104">
        <v>109</v>
      </c>
      <c r="B1104">
        <v>1103</v>
      </c>
      <c r="C1104" s="52" t="s">
        <v>97</v>
      </c>
      <c r="D1104" s="52">
        <v>2021</v>
      </c>
      <c r="E1104" s="78" t="s">
        <v>484</v>
      </c>
      <c r="F1104" s="52" t="s">
        <v>614</v>
      </c>
      <c r="G1104" t="b">
        <f>IF(ISERROR(VLOOKUP(StudiesGeneral!B1104,StudiesDetails!A:A,1,FALSE)),FALSE,TRUE)</f>
        <v>0</v>
      </c>
    </row>
    <row r="1105" spans="1:7" x14ac:dyDescent="0.3">
      <c r="A1105">
        <v>109</v>
      </c>
      <c r="B1105">
        <v>1104</v>
      </c>
      <c r="C1105" s="52" t="s">
        <v>97</v>
      </c>
      <c r="D1105" s="52">
        <v>2021</v>
      </c>
      <c r="E1105" s="78" t="s">
        <v>484</v>
      </c>
      <c r="F1105" s="52" t="s">
        <v>615</v>
      </c>
      <c r="G1105" t="b">
        <f>IF(ISERROR(VLOOKUP(StudiesGeneral!B1105,StudiesDetails!A:A,1,FALSE)),FALSE,TRUE)</f>
        <v>0</v>
      </c>
    </row>
    <row r="1106" spans="1:7" x14ac:dyDescent="0.3">
      <c r="A1106">
        <v>109</v>
      </c>
      <c r="B1106">
        <v>1105</v>
      </c>
      <c r="C1106" s="52" t="s">
        <v>97</v>
      </c>
      <c r="D1106" s="52">
        <v>2021</v>
      </c>
      <c r="E1106" s="78" t="s">
        <v>484</v>
      </c>
      <c r="F1106" s="52" t="s">
        <v>616</v>
      </c>
      <c r="G1106" t="b">
        <f>IF(ISERROR(VLOOKUP(StudiesGeneral!B1106,StudiesDetails!A:A,1,FALSE)),FALSE,TRUE)</f>
        <v>0</v>
      </c>
    </row>
    <row r="1107" spans="1:7" x14ac:dyDescent="0.3">
      <c r="A1107">
        <v>109</v>
      </c>
      <c r="B1107">
        <v>1106</v>
      </c>
      <c r="C1107" s="52" t="s">
        <v>97</v>
      </c>
      <c r="D1107" s="52">
        <v>2021</v>
      </c>
      <c r="E1107" s="78" t="s">
        <v>484</v>
      </c>
      <c r="F1107" s="52" t="s">
        <v>617</v>
      </c>
      <c r="G1107" t="b">
        <f>IF(ISERROR(VLOOKUP(StudiesGeneral!B1107,StudiesDetails!A:A,1,FALSE)),FALSE,TRUE)</f>
        <v>0</v>
      </c>
    </row>
    <row r="1108" spans="1:7" x14ac:dyDescent="0.3">
      <c r="A1108">
        <v>109</v>
      </c>
      <c r="B1108">
        <v>1107</v>
      </c>
      <c r="C1108" s="52" t="s">
        <v>97</v>
      </c>
      <c r="D1108" s="52">
        <v>2021</v>
      </c>
      <c r="E1108" s="78" t="s">
        <v>484</v>
      </c>
      <c r="F1108" s="52" t="s">
        <v>618</v>
      </c>
      <c r="G1108" t="b">
        <f>IF(ISERROR(VLOOKUP(StudiesGeneral!B1108,StudiesDetails!A:A,1,FALSE)),FALSE,TRUE)</f>
        <v>0</v>
      </c>
    </row>
    <row r="1109" spans="1:7" x14ac:dyDescent="0.3">
      <c r="A1109">
        <v>109</v>
      </c>
      <c r="B1109">
        <v>1108</v>
      </c>
      <c r="C1109" s="52" t="s">
        <v>97</v>
      </c>
      <c r="D1109" s="52">
        <v>2021</v>
      </c>
      <c r="E1109" s="78" t="s">
        <v>484</v>
      </c>
      <c r="F1109" s="52" t="s">
        <v>619</v>
      </c>
      <c r="G1109" t="b">
        <f>IF(ISERROR(VLOOKUP(StudiesGeneral!B1109,StudiesDetails!A:A,1,FALSE)),FALSE,TRUE)</f>
        <v>0</v>
      </c>
    </row>
    <row r="1110" spans="1:7" x14ac:dyDescent="0.3">
      <c r="A1110">
        <v>109</v>
      </c>
      <c r="B1110">
        <v>1109</v>
      </c>
      <c r="C1110" s="52" t="s">
        <v>97</v>
      </c>
      <c r="D1110" s="52">
        <v>2021</v>
      </c>
      <c r="E1110" s="78" t="s">
        <v>484</v>
      </c>
      <c r="F1110" s="52" t="s">
        <v>620</v>
      </c>
      <c r="G1110" t="b">
        <f>IF(ISERROR(VLOOKUP(StudiesGeneral!B1110,StudiesDetails!A:A,1,FALSE)),FALSE,TRUE)</f>
        <v>0</v>
      </c>
    </row>
    <row r="1111" spans="1:7" x14ac:dyDescent="0.3">
      <c r="A1111">
        <v>109</v>
      </c>
      <c r="B1111">
        <v>1110</v>
      </c>
      <c r="C1111" s="52" t="s">
        <v>97</v>
      </c>
      <c r="D1111" s="52">
        <v>2021</v>
      </c>
      <c r="E1111" s="78" t="s">
        <v>484</v>
      </c>
      <c r="F1111" s="52" t="s">
        <v>621</v>
      </c>
      <c r="G1111" t="b">
        <f>IF(ISERROR(VLOOKUP(StudiesGeneral!B1111,StudiesDetails!A:A,1,FALSE)),FALSE,TRUE)</f>
        <v>0</v>
      </c>
    </row>
    <row r="1112" spans="1:7" x14ac:dyDescent="0.3">
      <c r="A1112">
        <v>109</v>
      </c>
      <c r="B1112">
        <v>1111</v>
      </c>
      <c r="C1112" s="52" t="s">
        <v>97</v>
      </c>
      <c r="D1112" s="52">
        <v>2021</v>
      </c>
      <c r="E1112" s="78" t="s">
        <v>484</v>
      </c>
      <c r="F1112" s="52" t="s">
        <v>622</v>
      </c>
      <c r="G1112" t="b">
        <f>IF(ISERROR(VLOOKUP(StudiesGeneral!B1112,StudiesDetails!A:A,1,FALSE)),FALSE,TRUE)</f>
        <v>0</v>
      </c>
    </row>
    <row r="1113" spans="1:7" x14ac:dyDescent="0.3">
      <c r="A1113">
        <v>109</v>
      </c>
      <c r="B1113">
        <v>1112</v>
      </c>
      <c r="C1113" s="52" t="s">
        <v>97</v>
      </c>
      <c r="D1113" s="52">
        <v>2021</v>
      </c>
      <c r="E1113" s="78" t="s">
        <v>484</v>
      </c>
      <c r="F1113" s="52" t="s">
        <v>623</v>
      </c>
      <c r="G1113" t="b">
        <f>IF(ISERROR(VLOOKUP(StudiesGeneral!B1113,StudiesDetails!A:A,1,FALSE)),FALSE,TRUE)</f>
        <v>0</v>
      </c>
    </row>
    <row r="1114" spans="1:7" x14ac:dyDescent="0.3">
      <c r="A1114">
        <v>109</v>
      </c>
      <c r="B1114">
        <v>1113</v>
      </c>
      <c r="C1114" s="52" t="s">
        <v>97</v>
      </c>
      <c r="D1114" s="52">
        <v>2021</v>
      </c>
      <c r="E1114" s="78" t="s">
        <v>484</v>
      </c>
      <c r="F1114" s="52" t="s">
        <v>624</v>
      </c>
      <c r="G1114" t="b">
        <f>IF(ISERROR(VLOOKUP(StudiesGeneral!B1114,StudiesDetails!A:A,1,FALSE)),FALSE,TRUE)</f>
        <v>0</v>
      </c>
    </row>
    <row r="1115" spans="1:7" x14ac:dyDescent="0.3">
      <c r="A1115">
        <v>109</v>
      </c>
      <c r="B1115">
        <v>1114</v>
      </c>
      <c r="C1115" s="52" t="s">
        <v>97</v>
      </c>
      <c r="D1115" s="52">
        <v>2021</v>
      </c>
      <c r="E1115" s="78" t="s">
        <v>484</v>
      </c>
      <c r="F1115" s="52" t="s">
        <v>625</v>
      </c>
      <c r="G1115" t="b">
        <f>IF(ISERROR(VLOOKUP(StudiesGeneral!B1115,StudiesDetails!A:A,1,FALSE)),FALSE,TRUE)</f>
        <v>0</v>
      </c>
    </row>
    <row r="1116" spans="1:7" x14ac:dyDescent="0.3">
      <c r="A1116">
        <v>109</v>
      </c>
      <c r="B1116">
        <v>1115</v>
      </c>
      <c r="C1116" s="52" t="s">
        <v>97</v>
      </c>
      <c r="D1116" s="52">
        <v>2021</v>
      </c>
      <c r="E1116" s="78" t="s">
        <v>484</v>
      </c>
      <c r="F1116" s="52" t="s">
        <v>626</v>
      </c>
      <c r="G1116" t="b">
        <f>IF(ISERROR(VLOOKUP(StudiesGeneral!B1116,StudiesDetails!A:A,1,FALSE)),FALSE,TRUE)</f>
        <v>0</v>
      </c>
    </row>
    <row r="1117" spans="1:7" x14ac:dyDescent="0.3">
      <c r="A1117">
        <v>109</v>
      </c>
      <c r="B1117">
        <v>1116</v>
      </c>
      <c r="C1117" s="52" t="s">
        <v>97</v>
      </c>
      <c r="D1117" s="52">
        <v>2021</v>
      </c>
      <c r="E1117" s="78" t="s">
        <v>484</v>
      </c>
      <c r="F1117" s="52" t="s">
        <v>627</v>
      </c>
      <c r="G1117" t="b">
        <f>IF(ISERROR(VLOOKUP(StudiesGeneral!B1117,StudiesDetails!A:A,1,FALSE)),FALSE,TRUE)</f>
        <v>0</v>
      </c>
    </row>
    <row r="1118" spans="1:7" x14ac:dyDescent="0.3">
      <c r="A1118">
        <v>109</v>
      </c>
      <c r="B1118">
        <v>1117</v>
      </c>
      <c r="C1118" s="52" t="s">
        <v>97</v>
      </c>
      <c r="D1118" s="52">
        <v>2021</v>
      </c>
      <c r="E1118" s="78" t="s">
        <v>484</v>
      </c>
      <c r="F1118" s="52" t="s">
        <v>628</v>
      </c>
      <c r="G1118" t="b">
        <f>IF(ISERROR(VLOOKUP(StudiesGeneral!B1118,StudiesDetails!A:A,1,FALSE)),FALSE,TRUE)</f>
        <v>0</v>
      </c>
    </row>
    <row r="1119" spans="1:7" x14ac:dyDescent="0.3">
      <c r="A1119">
        <v>109</v>
      </c>
      <c r="B1119">
        <v>1118</v>
      </c>
      <c r="C1119" s="52" t="s">
        <v>97</v>
      </c>
      <c r="D1119" s="52">
        <v>2021</v>
      </c>
      <c r="E1119" s="78" t="s">
        <v>484</v>
      </c>
      <c r="F1119" s="52" t="s">
        <v>629</v>
      </c>
      <c r="G1119" t="b">
        <f>IF(ISERROR(VLOOKUP(StudiesGeneral!B1119,StudiesDetails!A:A,1,FALSE)),FALSE,TRUE)</f>
        <v>0</v>
      </c>
    </row>
    <row r="1120" spans="1:7" x14ac:dyDescent="0.3">
      <c r="A1120">
        <v>109</v>
      </c>
      <c r="B1120">
        <v>1119</v>
      </c>
      <c r="C1120" s="52" t="s">
        <v>97</v>
      </c>
      <c r="D1120" s="52">
        <v>2021</v>
      </c>
      <c r="E1120" s="78" t="s">
        <v>484</v>
      </c>
      <c r="F1120" s="52" t="s">
        <v>630</v>
      </c>
      <c r="G1120" t="b">
        <f>IF(ISERROR(VLOOKUP(StudiesGeneral!B1120,StudiesDetails!A:A,1,FALSE)),FALSE,TRUE)</f>
        <v>0</v>
      </c>
    </row>
    <row r="1121" spans="1:7" x14ac:dyDescent="0.3">
      <c r="A1121">
        <v>109</v>
      </c>
      <c r="B1121">
        <v>1120</v>
      </c>
      <c r="C1121" s="52" t="s">
        <v>97</v>
      </c>
      <c r="D1121" s="52">
        <v>2021</v>
      </c>
      <c r="E1121" s="78" t="s">
        <v>484</v>
      </c>
      <c r="F1121" s="52" t="s">
        <v>631</v>
      </c>
      <c r="G1121" t="b">
        <f>IF(ISERROR(VLOOKUP(StudiesGeneral!B1121,StudiesDetails!A:A,1,FALSE)),FALSE,TRUE)</f>
        <v>0</v>
      </c>
    </row>
    <row r="1122" spans="1:7" x14ac:dyDescent="0.3">
      <c r="A1122">
        <v>109</v>
      </c>
      <c r="B1122">
        <v>1121</v>
      </c>
      <c r="C1122" s="52" t="s">
        <v>97</v>
      </c>
      <c r="D1122" s="52">
        <v>2021</v>
      </c>
      <c r="E1122" s="78" t="s">
        <v>484</v>
      </c>
      <c r="F1122" s="52" t="s">
        <v>632</v>
      </c>
      <c r="G1122" t="b">
        <f>IF(ISERROR(VLOOKUP(StudiesGeneral!B1122,StudiesDetails!A:A,1,FALSE)),FALSE,TRUE)</f>
        <v>0</v>
      </c>
    </row>
    <row r="1123" spans="1:7" x14ac:dyDescent="0.3">
      <c r="A1123">
        <v>109</v>
      </c>
      <c r="B1123">
        <v>1122</v>
      </c>
      <c r="C1123" s="52" t="s">
        <v>97</v>
      </c>
      <c r="D1123" s="52">
        <v>2021</v>
      </c>
      <c r="E1123" s="78" t="s">
        <v>484</v>
      </c>
      <c r="F1123" s="52" t="s">
        <v>633</v>
      </c>
      <c r="G1123" t="b">
        <f>IF(ISERROR(VLOOKUP(StudiesGeneral!B1123,StudiesDetails!A:A,1,FALSE)),FALSE,TRUE)</f>
        <v>0</v>
      </c>
    </row>
    <row r="1124" spans="1:7" x14ac:dyDescent="0.3">
      <c r="A1124">
        <v>109</v>
      </c>
      <c r="B1124">
        <v>1123</v>
      </c>
      <c r="C1124" s="52" t="s">
        <v>97</v>
      </c>
      <c r="D1124" s="52">
        <v>2021</v>
      </c>
      <c r="E1124" s="78" t="s">
        <v>484</v>
      </c>
      <c r="F1124" s="52" t="s">
        <v>634</v>
      </c>
      <c r="G1124" t="b">
        <f>IF(ISERROR(VLOOKUP(StudiesGeneral!B1124,StudiesDetails!A:A,1,FALSE)),FALSE,TRUE)</f>
        <v>0</v>
      </c>
    </row>
    <row r="1125" spans="1:7" x14ac:dyDescent="0.3">
      <c r="A1125">
        <v>109</v>
      </c>
      <c r="B1125">
        <v>1124</v>
      </c>
      <c r="C1125" s="52" t="s">
        <v>97</v>
      </c>
      <c r="D1125" s="52">
        <v>2021</v>
      </c>
      <c r="E1125" s="78" t="s">
        <v>484</v>
      </c>
      <c r="F1125" s="52" t="s">
        <v>635</v>
      </c>
      <c r="G1125" t="b">
        <f>IF(ISERROR(VLOOKUP(StudiesGeneral!B1125,StudiesDetails!A:A,1,FALSE)),FALSE,TRUE)</f>
        <v>0</v>
      </c>
    </row>
    <row r="1126" spans="1:7" x14ac:dyDescent="0.3">
      <c r="A1126">
        <v>109</v>
      </c>
      <c r="B1126">
        <v>1125</v>
      </c>
      <c r="C1126" s="52" t="s">
        <v>97</v>
      </c>
      <c r="D1126" s="52">
        <v>2021</v>
      </c>
      <c r="E1126" s="78" t="s">
        <v>484</v>
      </c>
      <c r="F1126" s="52" t="s">
        <v>636</v>
      </c>
      <c r="G1126" t="b">
        <f>IF(ISERROR(VLOOKUP(StudiesGeneral!B1126,StudiesDetails!A:A,1,FALSE)),FALSE,TRUE)</f>
        <v>0</v>
      </c>
    </row>
    <row r="1127" spans="1:7" x14ac:dyDescent="0.3">
      <c r="A1127">
        <v>109</v>
      </c>
      <c r="B1127">
        <v>1126</v>
      </c>
      <c r="C1127" s="52" t="s">
        <v>97</v>
      </c>
      <c r="D1127" s="52">
        <v>2021</v>
      </c>
      <c r="E1127" s="78" t="s">
        <v>484</v>
      </c>
      <c r="F1127" s="52" t="s">
        <v>637</v>
      </c>
      <c r="G1127" t="b">
        <f>IF(ISERROR(VLOOKUP(StudiesGeneral!B1127,StudiesDetails!A:A,1,FALSE)),FALSE,TRUE)</f>
        <v>0</v>
      </c>
    </row>
    <row r="1128" spans="1:7" x14ac:dyDescent="0.3">
      <c r="A1128">
        <v>109</v>
      </c>
      <c r="B1128">
        <v>1127</v>
      </c>
      <c r="C1128" s="52" t="s">
        <v>97</v>
      </c>
      <c r="D1128" s="52">
        <v>2021</v>
      </c>
      <c r="E1128" s="78" t="s">
        <v>484</v>
      </c>
      <c r="F1128" s="52" t="s">
        <v>638</v>
      </c>
      <c r="G1128" t="b">
        <f>IF(ISERROR(VLOOKUP(StudiesGeneral!B1128,StudiesDetails!A:A,1,FALSE)),FALSE,TRUE)</f>
        <v>0</v>
      </c>
    </row>
    <row r="1129" spans="1:7" x14ac:dyDescent="0.3">
      <c r="A1129">
        <v>109</v>
      </c>
      <c r="B1129">
        <v>1128</v>
      </c>
      <c r="C1129" s="52" t="s">
        <v>97</v>
      </c>
      <c r="D1129" s="52">
        <v>2021</v>
      </c>
      <c r="E1129" s="78" t="s">
        <v>484</v>
      </c>
      <c r="F1129" s="52" t="s">
        <v>639</v>
      </c>
      <c r="G1129" t="b">
        <f>IF(ISERROR(VLOOKUP(StudiesGeneral!B1129,StudiesDetails!A:A,1,FALSE)),FALSE,TRUE)</f>
        <v>0</v>
      </c>
    </row>
    <row r="1130" spans="1:7" x14ac:dyDescent="0.3">
      <c r="A1130">
        <v>110</v>
      </c>
      <c r="B1130">
        <v>1129</v>
      </c>
      <c r="C1130" s="52" t="s">
        <v>456</v>
      </c>
      <c r="D1130" s="52">
        <v>2022</v>
      </c>
      <c r="E1130" s="78" t="s">
        <v>640</v>
      </c>
      <c r="F1130" s="52" t="s">
        <v>18</v>
      </c>
      <c r="G1130" t="b">
        <f>IF(ISERROR(VLOOKUP(StudiesGeneral!B1130,StudiesDetails!A:A,1,FALSE)),FALSE,TRUE)</f>
        <v>1</v>
      </c>
    </row>
    <row r="1131" spans="1:7" x14ac:dyDescent="0.3">
      <c r="A1131">
        <v>110</v>
      </c>
      <c r="B1131">
        <v>1130</v>
      </c>
      <c r="C1131" s="52" t="s">
        <v>456</v>
      </c>
      <c r="D1131" s="52">
        <v>2022</v>
      </c>
      <c r="E1131" s="78" t="s">
        <v>640</v>
      </c>
      <c r="F1131" s="52" t="s">
        <v>435</v>
      </c>
      <c r="G1131" t="b">
        <f>IF(ISERROR(VLOOKUP(StudiesGeneral!B1131,StudiesDetails!A:A,1,FALSE)),FALSE,TRUE)</f>
        <v>0</v>
      </c>
    </row>
    <row r="1132" spans="1:7" x14ac:dyDescent="0.3">
      <c r="A1132">
        <v>110</v>
      </c>
      <c r="B1132">
        <v>1131</v>
      </c>
      <c r="C1132" s="52" t="s">
        <v>456</v>
      </c>
      <c r="D1132" s="52">
        <v>2022</v>
      </c>
      <c r="E1132" s="78" t="s">
        <v>640</v>
      </c>
      <c r="F1132" s="52" t="s">
        <v>22</v>
      </c>
      <c r="G1132" t="b">
        <f>IF(ISERROR(VLOOKUP(StudiesGeneral!B1132,StudiesDetails!A:A,1,FALSE)),FALSE,TRUE)</f>
        <v>0</v>
      </c>
    </row>
    <row r="1133" spans="1:7" x14ac:dyDescent="0.3">
      <c r="A1133">
        <v>110</v>
      </c>
      <c r="B1133">
        <v>1132</v>
      </c>
      <c r="C1133" s="52" t="s">
        <v>456</v>
      </c>
      <c r="D1133" s="52">
        <v>2022</v>
      </c>
      <c r="E1133" s="78" t="s">
        <v>640</v>
      </c>
      <c r="F1133" s="52" t="s">
        <v>321</v>
      </c>
      <c r="G1133" t="b">
        <f>IF(ISERROR(VLOOKUP(StudiesGeneral!B1133,StudiesDetails!A:A,1,FALSE)),FALSE,TRUE)</f>
        <v>0</v>
      </c>
    </row>
    <row r="1134" spans="1:7" x14ac:dyDescent="0.3">
      <c r="A1134">
        <v>110</v>
      </c>
      <c r="B1134">
        <v>1133</v>
      </c>
      <c r="C1134" s="52" t="s">
        <v>456</v>
      </c>
      <c r="D1134" s="52">
        <v>2022</v>
      </c>
      <c r="E1134" s="78" t="s">
        <v>640</v>
      </c>
      <c r="F1134" s="52" t="s">
        <v>641</v>
      </c>
      <c r="G1134" t="b">
        <f>IF(ISERROR(VLOOKUP(StudiesGeneral!B1134,StudiesDetails!A:A,1,FALSE)),FALSE,TRUE)</f>
        <v>0</v>
      </c>
    </row>
    <row r="1135" spans="1:7" x14ac:dyDescent="0.3">
      <c r="A1135">
        <v>110</v>
      </c>
      <c r="B1135">
        <v>1134</v>
      </c>
      <c r="C1135" s="52" t="s">
        <v>456</v>
      </c>
      <c r="D1135" s="52">
        <v>2022</v>
      </c>
      <c r="E1135" s="78" t="s">
        <v>640</v>
      </c>
      <c r="F1135" s="52" t="s">
        <v>19</v>
      </c>
      <c r="G1135" t="b">
        <f>IF(ISERROR(VLOOKUP(StudiesGeneral!B1135,StudiesDetails!A:A,1,FALSE)),FALSE,TRUE)</f>
        <v>1</v>
      </c>
    </row>
    <row r="1136" spans="1:7" x14ac:dyDescent="0.3">
      <c r="A1136">
        <v>110</v>
      </c>
      <c r="B1136">
        <v>1135</v>
      </c>
      <c r="C1136" s="52" t="s">
        <v>456</v>
      </c>
      <c r="D1136" s="52">
        <v>2022</v>
      </c>
      <c r="E1136" s="78" t="s">
        <v>640</v>
      </c>
      <c r="F1136" s="52" t="s">
        <v>309</v>
      </c>
      <c r="G1136" t="b">
        <f>IF(ISERROR(VLOOKUP(StudiesGeneral!B1136,StudiesDetails!A:A,1,FALSE)),FALSE,TRUE)</f>
        <v>0</v>
      </c>
    </row>
    <row r="1137" spans="1:7" x14ac:dyDescent="0.3">
      <c r="A1137">
        <v>110</v>
      </c>
      <c r="B1137">
        <v>1136</v>
      </c>
      <c r="C1137" s="52" t="s">
        <v>456</v>
      </c>
      <c r="D1137" s="52">
        <v>2022</v>
      </c>
      <c r="E1137" s="78" t="s">
        <v>640</v>
      </c>
      <c r="F1137" s="52" t="s">
        <v>15</v>
      </c>
      <c r="G1137" t="b">
        <f>IF(ISERROR(VLOOKUP(StudiesGeneral!B1137,StudiesDetails!A:A,1,FALSE)),FALSE,TRUE)</f>
        <v>0</v>
      </c>
    </row>
    <row r="1138" spans="1:7" x14ac:dyDescent="0.3">
      <c r="A1138">
        <v>110</v>
      </c>
      <c r="B1138">
        <v>1137</v>
      </c>
      <c r="C1138" s="52" t="s">
        <v>456</v>
      </c>
      <c r="D1138" s="52">
        <v>2022</v>
      </c>
      <c r="E1138" s="78" t="s">
        <v>640</v>
      </c>
      <c r="F1138" s="52" t="s">
        <v>93</v>
      </c>
      <c r="G1138" t="b">
        <f>IF(ISERROR(VLOOKUP(StudiesGeneral!B1138,StudiesDetails!A:A,1,FALSE)),FALSE,TRUE)</f>
        <v>0</v>
      </c>
    </row>
    <row r="1139" spans="1:7" x14ac:dyDescent="0.3">
      <c r="A1139">
        <v>110</v>
      </c>
      <c r="B1139">
        <v>1138</v>
      </c>
      <c r="C1139" s="52" t="s">
        <v>456</v>
      </c>
      <c r="D1139" s="52">
        <v>2022</v>
      </c>
      <c r="E1139" s="78" t="s">
        <v>640</v>
      </c>
      <c r="F1139" s="52" t="s">
        <v>642</v>
      </c>
      <c r="G1139" t="b">
        <f>IF(ISERROR(VLOOKUP(StudiesGeneral!B1139,StudiesDetails!A:A,1,FALSE)),FALSE,TRUE)</f>
        <v>0</v>
      </c>
    </row>
    <row r="1140" spans="1:7" x14ac:dyDescent="0.3">
      <c r="A1140">
        <v>110</v>
      </c>
      <c r="B1140">
        <v>1139</v>
      </c>
      <c r="C1140" s="52" t="s">
        <v>456</v>
      </c>
      <c r="D1140" s="52">
        <v>2022</v>
      </c>
      <c r="E1140" s="78" t="s">
        <v>640</v>
      </c>
      <c r="F1140" s="52" t="s">
        <v>17</v>
      </c>
      <c r="G1140" t="b">
        <f>IF(ISERROR(VLOOKUP(StudiesGeneral!B1140,StudiesDetails!A:A,1,FALSE)),FALSE,TRUE)</f>
        <v>0</v>
      </c>
    </row>
    <row r="1141" spans="1:7" x14ac:dyDescent="0.3">
      <c r="A1141">
        <v>110</v>
      </c>
      <c r="B1141">
        <v>1140</v>
      </c>
      <c r="C1141" s="52" t="s">
        <v>456</v>
      </c>
      <c r="D1141" s="52">
        <v>2022</v>
      </c>
      <c r="E1141" s="78" t="s">
        <v>640</v>
      </c>
      <c r="F1141" s="52" t="s">
        <v>92</v>
      </c>
      <c r="G1141" t="b">
        <f>IF(ISERROR(VLOOKUP(StudiesGeneral!B1141,StudiesDetails!A:A,1,FALSE)),FALSE,TRUE)</f>
        <v>0</v>
      </c>
    </row>
    <row r="1142" spans="1:7" x14ac:dyDescent="0.3">
      <c r="A1142">
        <v>110</v>
      </c>
      <c r="B1142">
        <v>1141</v>
      </c>
      <c r="C1142" s="52" t="s">
        <v>456</v>
      </c>
      <c r="D1142" s="52">
        <v>2022</v>
      </c>
      <c r="E1142" s="78" t="s">
        <v>640</v>
      </c>
      <c r="F1142" s="52" t="s">
        <v>111</v>
      </c>
      <c r="G1142" t="b">
        <f>IF(ISERROR(VLOOKUP(StudiesGeneral!B1142,StudiesDetails!A:A,1,FALSE)),FALSE,TRUE)</f>
        <v>0</v>
      </c>
    </row>
    <row r="1143" spans="1:7" x14ac:dyDescent="0.3">
      <c r="A1143">
        <v>110</v>
      </c>
      <c r="B1143">
        <v>1142</v>
      </c>
      <c r="C1143" s="52" t="s">
        <v>456</v>
      </c>
      <c r="D1143" s="52">
        <v>2022</v>
      </c>
      <c r="E1143" s="78" t="s">
        <v>640</v>
      </c>
      <c r="F1143" s="52" t="s">
        <v>37</v>
      </c>
      <c r="G1143" t="b">
        <f>IF(ISERROR(VLOOKUP(StudiesGeneral!B1143,StudiesDetails!A:A,1,FALSE)),FALSE,TRUE)</f>
        <v>0</v>
      </c>
    </row>
    <row r="1144" spans="1:7" x14ac:dyDescent="0.3">
      <c r="A1144">
        <v>110</v>
      </c>
      <c r="B1144">
        <v>1143</v>
      </c>
      <c r="C1144" s="52" t="s">
        <v>456</v>
      </c>
      <c r="D1144" s="52">
        <v>2022</v>
      </c>
      <c r="E1144" s="78" t="s">
        <v>640</v>
      </c>
      <c r="F1144" s="52" t="s">
        <v>33</v>
      </c>
      <c r="G1144" t="b">
        <f>IF(ISERROR(VLOOKUP(StudiesGeneral!B1144,StudiesDetails!A:A,1,FALSE)),FALSE,TRUE)</f>
        <v>0</v>
      </c>
    </row>
    <row r="1145" spans="1:7" x14ac:dyDescent="0.3">
      <c r="A1145">
        <v>110</v>
      </c>
      <c r="B1145">
        <v>1144</v>
      </c>
      <c r="C1145" s="52" t="s">
        <v>456</v>
      </c>
      <c r="D1145" s="52">
        <v>2022</v>
      </c>
      <c r="E1145" s="78" t="s">
        <v>640</v>
      </c>
      <c r="F1145" s="52" t="s">
        <v>12</v>
      </c>
      <c r="G1145" t="b">
        <f>IF(ISERROR(VLOOKUP(StudiesGeneral!B1145,StudiesDetails!A:A,1,FALSE)),FALSE,TRUE)</f>
        <v>0</v>
      </c>
    </row>
    <row r="1146" spans="1:7" x14ac:dyDescent="0.3">
      <c r="A1146">
        <v>110</v>
      </c>
      <c r="B1146">
        <v>1145</v>
      </c>
      <c r="C1146" s="52" t="s">
        <v>456</v>
      </c>
      <c r="D1146" s="52">
        <v>2022</v>
      </c>
      <c r="E1146" s="78" t="s">
        <v>640</v>
      </c>
      <c r="F1146" s="52" t="s">
        <v>643</v>
      </c>
      <c r="G1146" t="b">
        <f>IF(ISERROR(VLOOKUP(StudiesGeneral!B1146,StudiesDetails!A:A,1,FALSE)),FALSE,TRUE)</f>
        <v>0</v>
      </c>
    </row>
    <row r="1147" spans="1:7" x14ac:dyDescent="0.3">
      <c r="A1147">
        <v>110</v>
      </c>
      <c r="B1147">
        <v>1146</v>
      </c>
      <c r="C1147" s="52" t="s">
        <v>456</v>
      </c>
      <c r="D1147" s="52">
        <v>2022</v>
      </c>
      <c r="E1147" s="78" t="s">
        <v>640</v>
      </c>
      <c r="F1147" s="52" t="s">
        <v>644</v>
      </c>
      <c r="G1147" t="b">
        <f>IF(ISERROR(VLOOKUP(StudiesGeneral!B1147,StudiesDetails!A:A,1,FALSE)),FALSE,TRUE)</f>
        <v>0</v>
      </c>
    </row>
    <row r="1148" spans="1:7" x14ac:dyDescent="0.3">
      <c r="A1148">
        <v>110</v>
      </c>
      <c r="B1148">
        <v>1147</v>
      </c>
      <c r="C1148" s="52" t="s">
        <v>456</v>
      </c>
      <c r="D1148" s="52">
        <v>2022</v>
      </c>
      <c r="E1148" s="78" t="s">
        <v>640</v>
      </c>
      <c r="F1148" s="52" t="s">
        <v>11</v>
      </c>
      <c r="G1148" t="b">
        <f>IF(ISERROR(VLOOKUP(StudiesGeneral!B1148,StudiesDetails!A:A,1,FALSE)),FALSE,TRUE)</f>
        <v>0</v>
      </c>
    </row>
    <row r="1149" spans="1:7" x14ac:dyDescent="0.3">
      <c r="A1149">
        <v>110</v>
      </c>
      <c r="B1149">
        <v>1148</v>
      </c>
      <c r="C1149" s="52" t="s">
        <v>456</v>
      </c>
      <c r="D1149" s="52">
        <v>2022</v>
      </c>
      <c r="E1149" s="78" t="s">
        <v>640</v>
      </c>
      <c r="F1149" s="52" t="s">
        <v>34</v>
      </c>
      <c r="G1149" t="b">
        <f>IF(ISERROR(VLOOKUP(StudiesGeneral!B1149,StudiesDetails!A:A,1,FALSE)),FALSE,TRUE)</f>
        <v>0</v>
      </c>
    </row>
    <row r="1150" spans="1:7" x14ac:dyDescent="0.3">
      <c r="A1150">
        <v>110</v>
      </c>
      <c r="B1150">
        <v>1149</v>
      </c>
      <c r="C1150" s="52" t="s">
        <v>456</v>
      </c>
      <c r="D1150" s="52">
        <v>2022</v>
      </c>
      <c r="E1150" s="78" t="s">
        <v>640</v>
      </c>
      <c r="F1150" s="52" t="s">
        <v>645</v>
      </c>
      <c r="G1150" t="b">
        <f>IF(ISERROR(VLOOKUP(StudiesGeneral!B1150,StudiesDetails!A:A,1,FALSE)),FALSE,TRUE)</f>
        <v>0</v>
      </c>
    </row>
    <row r="1151" spans="1:7" x14ac:dyDescent="0.3">
      <c r="A1151">
        <v>110</v>
      </c>
      <c r="B1151">
        <v>1150</v>
      </c>
      <c r="C1151" s="52" t="s">
        <v>456</v>
      </c>
      <c r="D1151" s="52">
        <v>2022</v>
      </c>
      <c r="E1151" s="78" t="s">
        <v>640</v>
      </c>
      <c r="F1151" s="52" t="s">
        <v>312</v>
      </c>
      <c r="G1151" t="b">
        <f>IF(ISERROR(VLOOKUP(StudiesGeneral!B1151,StudiesDetails!A:A,1,FALSE)),FALSE,TRUE)</f>
        <v>0</v>
      </c>
    </row>
    <row r="1152" spans="1:7" x14ac:dyDescent="0.3">
      <c r="A1152">
        <v>110</v>
      </c>
      <c r="B1152">
        <v>1151</v>
      </c>
      <c r="C1152" s="52" t="s">
        <v>456</v>
      </c>
      <c r="D1152" s="52">
        <v>2022</v>
      </c>
      <c r="E1152" s="78" t="s">
        <v>640</v>
      </c>
      <c r="F1152" s="52" t="s">
        <v>13</v>
      </c>
      <c r="G1152" t="b">
        <f>IF(ISERROR(VLOOKUP(StudiesGeneral!B1152,StudiesDetails!A:A,1,FALSE)),FALSE,TRUE)</f>
        <v>0</v>
      </c>
    </row>
    <row r="1153" spans="1:7" x14ac:dyDescent="0.3">
      <c r="A1153">
        <v>110</v>
      </c>
      <c r="B1153">
        <v>1152</v>
      </c>
      <c r="C1153" s="52" t="s">
        <v>456</v>
      </c>
      <c r="D1153" s="52">
        <v>2022</v>
      </c>
      <c r="E1153" s="78" t="s">
        <v>640</v>
      </c>
      <c r="F1153" s="52" t="s">
        <v>314</v>
      </c>
      <c r="G1153" t="b">
        <f>IF(ISERROR(VLOOKUP(StudiesGeneral!B1153,StudiesDetails!A:A,1,FALSE)),FALSE,TRUE)</f>
        <v>0</v>
      </c>
    </row>
    <row r="1154" spans="1:7" x14ac:dyDescent="0.3">
      <c r="A1154">
        <v>110</v>
      </c>
      <c r="B1154">
        <v>1153</v>
      </c>
      <c r="C1154" s="52" t="s">
        <v>456</v>
      </c>
      <c r="D1154" s="52">
        <v>2022</v>
      </c>
      <c r="E1154" s="78" t="s">
        <v>640</v>
      </c>
      <c r="F1154" s="52" t="s">
        <v>646</v>
      </c>
      <c r="G1154" t="b">
        <f>IF(ISERROR(VLOOKUP(StudiesGeneral!B1154,StudiesDetails!A:A,1,FALSE)),FALSE,TRUE)</f>
        <v>0</v>
      </c>
    </row>
    <row r="1155" spans="1:7" x14ac:dyDescent="0.3">
      <c r="A1155">
        <v>110</v>
      </c>
      <c r="B1155">
        <v>1154</v>
      </c>
      <c r="C1155" s="52" t="s">
        <v>456</v>
      </c>
      <c r="D1155" s="52">
        <v>2022</v>
      </c>
      <c r="E1155" s="78" t="s">
        <v>640</v>
      </c>
      <c r="F1155" s="52" t="s">
        <v>311</v>
      </c>
      <c r="G1155" t="b">
        <f>IF(ISERROR(VLOOKUP(StudiesGeneral!B1155,StudiesDetails!A:A,1,FALSE)),FALSE,TRUE)</f>
        <v>0</v>
      </c>
    </row>
    <row r="1156" spans="1:7" x14ac:dyDescent="0.3">
      <c r="A1156">
        <v>110</v>
      </c>
      <c r="B1156">
        <v>1155</v>
      </c>
      <c r="C1156" s="52" t="s">
        <v>456</v>
      </c>
      <c r="D1156" s="52">
        <v>2022</v>
      </c>
      <c r="E1156" s="78" t="s">
        <v>640</v>
      </c>
      <c r="F1156" s="52" t="s">
        <v>53</v>
      </c>
      <c r="G1156" t="b">
        <f>IF(ISERROR(VLOOKUP(StudiesGeneral!B1156,StudiesDetails!A:A,1,FALSE)),FALSE,TRUE)</f>
        <v>0</v>
      </c>
    </row>
    <row r="1157" spans="1:7" x14ac:dyDescent="0.3">
      <c r="A1157">
        <v>110</v>
      </c>
      <c r="B1157">
        <v>1156</v>
      </c>
      <c r="C1157" s="52" t="s">
        <v>456</v>
      </c>
      <c r="D1157" s="52">
        <v>2022</v>
      </c>
      <c r="E1157" s="78" t="s">
        <v>640</v>
      </c>
      <c r="F1157" s="52" t="s">
        <v>316</v>
      </c>
      <c r="G1157" t="b">
        <f>IF(ISERROR(VLOOKUP(StudiesGeneral!B1157,StudiesDetails!A:A,1,FALSE)),FALSE,TRUE)</f>
        <v>0</v>
      </c>
    </row>
    <row r="1158" spans="1:7" x14ac:dyDescent="0.3">
      <c r="A1158">
        <v>110</v>
      </c>
      <c r="B1158">
        <v>1157</v>
      </c>
      <c r="C1158" s="52" t="s">
        <v>456</v>
      </c>
      <c r="D1158" s="52">
        <v>2022</v>
      </c>
      <c r="E1158" s="78" t="s">
        <v>640</v>
      </c>
      <c r="F1158" s="52" t="s">
        <v>310</v>
      </c>
      <c r="G1158" t="b">
        <f>IF(ISERROR(VLOOKUP(StudiesGeneral!B1158,StudiesDetails!A:A,1,FALSE)),FALSE,TRUE)</f>
        <v>0</v>
      </c>
    </row>
    <row r="1159" spans="1:7" x14ac:dyDescent="0.3">
      <c r="A1159">
        <v>110</v>
      </c>
      <c r="B1159">
        <v>1158</v>
      </c>
      <c r="C1159" s="52" t="s">
        <v>456</v>
      </c>
      <c r="D1159" s="52">
        <v>2022</v>
      </c>
      <c r="E1159" s="78" t="s">
        <v>640</v>
      </c>
      <c r="F1159" s="52" t="s">
        <v>20</v>
      </c>
      <c r="G1159" t="b">
        <f>IF(ISERROR(VLOOKUP(StudiesGeneral!B1159,StudiesDetails!A:A,1,FALSE)),FALSE,TRUE)</f>
        <v>1</v>
      </c>
    </row>
    <row r="1160" spans="1:7" x14ac:dyDescent="0.3">
      <c r="A1160">
        <v>110</v>
      </c>
      <c r="B1160">
        <v>1159</v>
      </c>
      <c r="C1160" s="52" t="s">
        <v>456</v>
      </c>
      <c r="D1160" s="52">
        <v>2022</v>
      </c>
      <c r="E1160" s="78" t="s">
        <v>640</v>
      </c>
      <c r="F1160" s="52" t="s">
        <v>320</v>
      </c>
      <c r="G1160" t="b">
        <f>IF(ISERROR(VLOOKUP(StudiesGeneral!B1160,StudiesDetails!A:A,1,FALSE)),FALSE,TRUE)</f>
        <v>0</v>
      </c>
    </row>
    <row r="1161" spans="1:7" x14ac:dyDescent="0.3">
      <c r="A1161">
        <v>110</v>
      </c>
      <c r="B1161">
        <v>1160</v>
      </c>
      <c r="C1161" s="52" t="s">
        <v>456</v>
      </c>
      <c r="D1161" s="52">
        <v>2022</v>
      </c>
      <c r="E1161" s="78" t="s">
        <v>640</v>
      </c>
      <c r="F1161" s="52" t="s">
        <v>647</v>
      </c>
      <c r="G1161" t="b">
        <f>IF(ISERROR(VLOOKUP(StudiesGeneral!B1161,StudiesDetails!A:A,1,FALSE)),FALSE,TRUE)</f>
        <v>0</v>
      </c>
    </row>
    <row r="1162" spans="1:7" x14ac:dyDescent="0.3">
      <c r="A1162">
        <v>110</v>
      </c>
      <c r="B1162">
        <v>1161</v>
      </c>
      <c r="C1162" s="52" t="s">
        <v>456</v>
      </c>
      <c r="D1162" s="52">
        <v>2022</v>
      </c>
      <c r="E1162" s="78" t="s">
        <v>640</v>
      </c>
      <c r="F1162" s="52" t="s">
        <v>315</v>
      </c>
      <c r="G1162" t="b">
        <f>IF(ISERROR(VLOOKUP(StudiesGeneral!B1162,StudiesDetails!A:A,1,FALSE)),FALSE,TRUE)</f>
        <v>0</v>
      </c>
    </row>
    <row r="1163" spans="1:7" x14ac:dyDescent="0.3">
      <c r="A1163">
        <v>110</v>
      </c>
      <c r="B1163">
        <v>1162</v>
      </c>
      <c r="C1163" s="52" t="s">
        <v>456</v>
      </c>
      <c r="D1163" s="52">
        <v>2022</v>
      </c>
      <c r="E1163" s="78" t="s">
        <v>640</v>
      </c>
      <c r="F1163" s="52" t="s">
        <v>437</v>
      </c>
      <c r="G1163" t="b">
        <f>IF(ISERROR(VLOOKUP(StudiesGeneral!B1163,StudiesDetails!A:A,1,FALSE)),FALSE,TRUE)</f>
        <v>0</v>
      </c>
    </row>
    <row r="1164" spans="1:7" x14ac:dyDescent="0.3">
      <c r="A1164">
        <v>110</v>
      </c>
      <c r="B1164">
        <v>1163</v>
      </c>
      <c r="C1164" s="52" t="s">
        <v>456</v>
      </c>
      <c r="D1164" s="52">
        <v>2022</v>
      </c>
      <c r="E1164" s="78" t="s">
        <v>640</v>
      </c>
      <c r="F1164" s="52" t="s">
        <v>296</v>
      </c>
      <c r="G1164" t="b">
        <f>IF(ISERROR(VLOOKUP(StudiesGeneral!B1164,StudiesDetails!A:A,1,FALSE)),FALSE,TRUE)</f>
        <v>0</v>
      </c>
    </row>
    <row r="1165" spans="1:7" x14ac:dyDescent="0.3">
      <c r="A1165">
        <v>110</v>
      </c>
      <c r="B1165">
        <v>1164</v>
      </c>
      <c r="C1165" s="52" t="s">
        <v>456</v>
      </c>
      <c r="D1165" s="52">
        <v>2022</v>
      </c>
      <c r="E1165" s="78" t="s">
        <v>640</v>
      </c>
      <c r="F1165" s="52" t="s">
        <v>23</v>
      </c>
      <c r="G1165" t="b">
        <f>IF(ISERROR(VLOOKUP(StudiesGeneral!B1165,StudiesDetails!A:A,1,FALSE)),FALSE,TRUE)</f>
        <v>0</v>
      </c>
    </row>
    <row r="1166" spans="1:7" x14ac:dyDescent="0.3">
      <c r="A1166">
        <v>110</v>
      </c>
      <c r="B1166">
        <v>1165</v>
      </c>
      <c r="C1166" s="52" t="s">
        <v>456</v>
      </c>
      <c r="D1166" s="52">
        <v>2022</v>
      </c>
      <c r="E1166" s="78" t="s">
        <v>640</v>
      </c>
      <c r="F1166" s="52" t="s">
        <v>162</v>
      </c>
      <c r="G1166" t="b">
        <f>IF(ISERROR(VLOOKUP(StudiesGeneral!B1166,StudiesDetails!A:A,1,FALSE)),FALSE,TRUE)</f>
        <v>0</v>
      </c>
    </row>
    <row r="1167" spans="1:7" x14ac:dyDescent="0.3">
      <c r="A1167">
        <v>110</v>
      </c>
      <c r="B1167">
        <v>1166</v>
      </c>
      <c r="C1167" s="52" t="s">
        <v>456</v>
      </c>
      <c r="D1167" s="52">
        <v>2022</v>
      </c>
      <c r="E1167" s="78" t="s">
        <v>640</v>
      </c>
      <c r="F1167" s="52" t="s">
        <v>24</v>
      </c>
      <c r="G1167" t="b">
        <f>IF(ISERROR(VLOOKUP(StudiesGeneral!B1167,StudiesDetails!A:A,1,FALSE)),FALSE,TRUE)</f>
        <v>0</v>
      </c>
    </row>
    <row r="1168" spans="1:7" x14ac:dyDescent="0.3">
      <c r="A1168">
        <v>110</v>
      </c>
      <c r="B1168">
        <v>1167</v>
      </c>
      <c r="C1168" s="52" t="s">
        <v>456</v>
      </c>
      <c r="D1168" s="52">
        <v>2022</v>
      </c>
      <c r="E1168" s="78" t="s">
        <v>640</v>
      </c>
      <c r="F1168" s="52" t="s">
        <v>25</v>
      </c>
      <c r="G1168" t="b">
        <f>IF(ISERROR(VLOOKUP(StudiesGeneral!B1168,StudiesDetails!A:A,1,FALSE)),FALSE,TRUE)</f>
        <v>0</v>
      </c>
    </row>
    <row r="1169" spans="1:7" x14ac:dyDescent="0.3">
      <c r="A1169">
        <v>110</v>
      </c>
      <c r="B1169">
        <v>1168</v>
      </c>
      <c r="C1169" s="52" t="s">
        <v>456</v>
      </c>
      <c r="D1169" s="52">
        <v>2022</v>
      </c>
      <c r="E1169" s="78" t="s">
        <v>640</v>
      </c>
      <c r="F1169" s="52" t="s">
        <v>26</v>
      </c>
      <c r="G1169" t="b">
        <f>IF(ISERROR(VLOOKUP(StudiesGeneral!B1169,StudiesDetails!A:A,1,FALSE)),FALSE,TRUE)</f>
        <v>0</v>
      </c>
    </row>
    <row r="1170" spans="1:7" x14ac:dyDescent="0.3">
      <c r="A1170">
        <v>110</v>
      </c>
      <c r="B1170">
        <v>1169</v>
      </c>
      <c r="C1170" s="52" t="s">
        <v>456</v>
      </c>
      <c r="D1170" s="52">
        <v>2022</v>
      </c>
      <c r="E1170" s="78" t="s">
        <v>640</v>
      </c>
      <c r="F1170" s="52" t="s">
        <v>28</v>
      </c>
      <c r="G1170" t="b">
        <f>IF(ISERROR(VLOOKUP(StudiesGeneral!B1170,StudiesDetails!A:A,1,FALSE)),FALSE,TRUE)</f>
        <v>0</v>
      </c>
    </row>
    <row r="1171" spans="1:7" x14ac:dyDescent="0.3">
      <c r="A1171">
        <v>110</v>
      </c>
      <c r="B1171">
        <v>1170</v>
      </c>
      <c r="C1171" s="52" t="s">
        <v>456</v>
      </c>
      <c r="D1171" s="52">
        <v>2022</v>
      </c>
      <c r="E1171" s="78" t="s">
        <v>640</v>
      </c>
      <c r="F1171" s="52" t="s">
        <v>29</v>
      </c>
      <c r="G1171" t="b">
        <f>IF(ISERROR(VLOOKUP(StudiesGeneral!B1171,StudiesDetails!A:A,1,FALSE)),FALSE,TRUE)</f>
        <v>0</v>
      </c>
    </row>
    <row r="1172" spans="1:7" x14ac:dyDescent="0.3">
      <c r="A1172">
        <v>110</v>
      </c>
      <c r="B1172">
        <v>1171</v>
      </c>
      <c r="C1172" s="52" t="s">
        <v>456</v>
      </c>
      <c r="D1172" s="52">
        <v>2022</v>
      </c>
      <c r="E1172" s="78" t="s">
        <v>640</v>
      </c>
      <c r="F1172" s="52" t="s">
        <v>135</v>
      </c>
      <c r="G1172" t="b">
        <f>IF(ISERROR(VLOOKUP(StudiesGeneral!B1172,StudiesDetails!A:A,1,FALSE)),FALSE,TRUE)</f>
        <v>0</v>
      </c>
    </row>
    <row r="1173" spans="1:7" x14ac:dyDescent="0.3">
      <c r="A1173">
        <v>110</v>
      </c>
      <c r="B1173">
        <v>1172</v>
      </c>
      <c r="C1173" s="52" t="s">
        <v>456</v>
      </c>
      <c r="D1173" s="52">
        <v>2022</v>
      </c>
      <c r="E1173" s="78" t="s">
        <v>640</v>
      </c>
      <c r="F1173" s="52" t="s">
        <v>648</v>
      </c>
      <c r="G1173" t="b">
        <f>IF(ISERROR(VLOOKUP(StudiesGeneral!B1173,StudiesDetails!A:A,1,FALSE)),FALSE,TRUE)</f>
        <v>0</v>
      </c>
    </row>
    <row r="1174" spans="1:7" x14ac:dyDescent="0.3">
      <c r="A1174">
        <v>110</v>
      </c>
      <c r="B1174">
        <v>1173</v>
      </c>
      <c r="C1174" s="52" t="s">
        <v>456</v>
      </c>
      <c r="D1174" s="52">
        <v>2022</v>
      </c>
      <c r="E1174" s="78" t="s">
        <v>640</v>
      </c>
      <c r="F1174" s="52" t="s">
        <v>649</v>
      </c>
      <c r="G1174" t="b">
        <f>IF(ISERROR(VLOOKUP(StudiesGeneral!B1174,StudiesDetails!A:A,1,FALSE)),FALSE,TRUE)</f>
        <v>0</v>
      </c>
    </row>
    <row r="1175" spans="1:7" x14ac:dyDescent="0.3">
      <c r="A1175">
        <v>110</v>
      </c>
      <c r="B1175">
        <v>1174</v>
      </c>
      <c r="C1175" s="52" t="s">
        <v>456</v>
      </c>
      <c r="D1175" s="52">
        <v>2022</v>
      </c>
      <c r="E1175" s="78" t="s">
        <v>640</v>
      </c>
      <c r="F1175" s="52" t="s">
        <v>324</v>
      </c>
      <c r="G1175" t="b">
        <f>IF(ISERROR(VLOOKUP(StudiesGeneral!B1175,StudiesDetails!A:A,1,FALSE)),FALSE,TRUE)</f>
        <v>0</v>
      </c>
    </row>
    <row r="1176" spans="1:7" x14ac:dyDescent="0.3">
      <c r="A1176">
        <v>110</v>
      </c>
      <c r="B1176">
        <v>1175</v>
      </c>
      <c r="C1176" s="52" t="s">
        <v>456</v>
      </c>
      <c r="D1176" s="52">
        <v>2022</v>
      </c>
      <c r="E1176" s="78" t="s">
        <v>640</v>
      </c>
      <c r="F1176" s="52" t="s">
        <v>323</v>
      </c>
      <c r="G1176" t="b">
        <f>IF(ISERROR(VLOOKUP(StudiesGeneral!B1176,StudiesDetails!A:A,1,FALSE)),FALSE,TRUE)</f>
        <v>0</v>
      </c>
    </row>
    <row r="1177" spans="1:7" x14ac:dyDescent="0.3">
      <c r="A1177">
        <v>110</v>
      </c>
      <c r="B1177">
        <v>1176</v>
      </c>
      <c r="C1177" s="52" t="s">
        <v>456</v>
      </c>
      <c r="D1177" s="52">
        <v>2022</v>
      </c>
      <c r="E1177" s="78" t="s">
        <v>640</v>
      </c>
      <c r="F1177" s="52" t="s">
        <v>166</v>
      </c>
      <c r="G1177" t="b">
        <f>IF(ISERROR(VLOOKUP(StudiesGeneral!B1177,StudiesDetails!A:A,1,FALSE)),FALSE,TRUE)</f>
        <v>0</v>
      </c>
    </row>
    <row r="1178" spans="1:7" x14ac:dyDescent="0.3">
      <c r="A1178">
        <v>110</v>
      </c>
      <c r="B1178">
        <v>1177</v>
      </c>
      <c r="C1178" s="52" t="s">
        <v>456</v>
      </c>
      <c r="D1178" s="52">
        <v>2022</v>
      </c>
      <c r="E1178" s="78" t="s">
        <v>640</v>
      </c>
      <c r="F1178" s="52" t="s">
        <v>30</v>
      </c>
      <c r="G1178" t="b">
        <f>IF(ISERROR(VLOOKUP(StudiesGeneral!B1178,StudiesDetails!A:A,1,FALSE)),FALSE,TRUE)</f>
        <v>0</v>
      </c>
    </row>
    <row r="1179" spans="1:7" x14ac:dyDescent="0.3">
      <c r="A1179">
        <v>110</v>
      </c>
      <c r="B1179">
        <v>1178</v>
      </c>
      <c r="C1179" s="52" t="s">
        <v>456</v>
      </c>
      <c r="D1179" s="52">
        <v>2022</v>
      </c>
      <c r="E1179" s="78" t="s">
        <v>640</v>
      </c>
      <c r="F1179" s="52" t="s">
        <v>94</v>
      </c>
      <c r="G1179" t="b">
        <f>IF(ISERROR(VLOOKUP(StudiesGeneral!B1179,StudiesDetails!A:A,1,FALSE)),FALSE,TRUE)</f>
        <v>0</v>
      </c>
    </row>
    <row r="1180" spans="1:7" x14ac:dyDescent="0.3">
      <c r="A1180">
        <v>110</v>
      </c>
      <c r="B1180">
        <v>1179</v>
      </c>
      <c r="C1180" s="52" t="s">
        <v>456</v>
      </c>
      <c r="D1180" s="52">
        <v>2022</v>
      </c>
      <c r="E1180" s="78" t="s">
        <v>640</v>
      </c>
      <c r="F1180" s="52" t="s">
        <v>325</v>
      </c>
      <c r="G1180" t="b">
        <f>IF(ISERROR(VLOOKUP(StudiesGeneral!B1180,StudiesDetails!A:A,1,FALSE)),FALSE,TRUE)</f>
        <v>0</v>
      </c>
    </row>
    <row r="1181" spans="1:7" x14ac:dyDescent="0.3">
      <c r="A1181">
        <v>110</v>
      </c>
      <c r="B1181">
        <v>1180</v>
      </c>
      <c r="C1181" s="52" t="s">
        <v>456</v>
      </c>
      <c r="D1181" s="52">
        <v>2022</v>
      </c>
      <c r="E1181" s="78" t="s">
        <v>640</v>
      </c>
      <c r="F1181" s="52" t="s">
        <v>650</v>
      </c>
      <c r="G1181" t="b">
        <f>IF(ISERROR(VLOOKUP(StudiesGeneral!B1181,StudiesDetails!A:A,1,FALSE)),FALSE,TRUE)</f>
        <v>0</v>
      </c>
    </row>
    <row r="1182" spans="1:7" x14ac:dyDescent="0.3">
      <c r="A1182">
        <v>110</v>
      </c>
      <c r="B1182">
        <v>1181</v>
      </c>
      <c r="C1182" s="52" t="s">
        <v>456</v>
      </c>
      <c r="D1182" s="52">
        <v>2022</v>
      </c>
      <c r="E1182" s="78" t="s">
        <v>640</v>
      </c>
      <c r="F1182" s="52" t="s">
        <v>651</v>
      </c>
      <c r="G1182" t="b">
        <f>IF(ISERROR(VLOOKUP(StudiesGeneral!B1182,StudiesDetails!A:A,1,FALSE)),FALSE,TRUE)</f>
        <v>0</v>
      </c>
    </row>
    <row r="1183" spans="1:7" x14ac:dyDescent="0.3">
      <c r="A1183">
        <v>110</v>
      </c>
      <c r="B1183">
        <v>1182</v>
      </c>
      <c r="C1183" s="52" t="s">
        <v>456</v>
      </c>
      <c r="D1183" s="52">
        <v>2022</v>
      </c>
      <c r="E1183" s="78" t="s">
        <v>640</v>
      </c>
      <c r="F1183" s="52" t="s">
        <v>327</v>
      </c>
      <c r="G1183" t="b">
        <f>IF(ISERROR(VLOOKUP(StudiesGeneral!B1183,StudiesDetails!A:A,1,FALSE)),FALSE,TRUE)</f>
        <v>0</v>
      </c>
    </row>
    <row r="1184" spans="1:7" x14ac:dyDescent="0.3">
      <c r="A1184">
        <v>110</v>
      </c>
      <c r="B1184">
        <v>1183</v>
      </c>
      <c r="C1184" s="52" t="s">
        <v>456</v>
      </c>
      <c r="D1184" s="52">
        <v>2022</v>
      </c>
      <c r="E1184" s="78" t="s">
        <v>640</v>
      </c>
      <c r="F1184" s="52" t="s">
        <v>652</v>
      </c>
      <c r="G1184" t="b">
        <f>IF(ISERROR(VLOOKUP(StudiesGeneral!B1184,StudiesDetails!A:A,1,FALSE)),FALSE,TRUE)</f>
        <v>0</v>
      </c>
    </row>
    <row r="1185" spans="1:7" x14ac:dyDescent="0.3">
      <c r="A1185">
        <v>110</v>
      </c>
      <c r="B1185">
        <v>1184</v>
      </c>
      <c r="C1185" s="52" t="s">
        <v>456</v>
      </c>
      <c r="D1185" s="52">
        <v>2022</v>
      </c>
      <c r="E1185" s="78" t="s">
        <v>640</v>
      </c>
      <c r="F1185" s="52" t="s">
        <v>331</v>
      </c>
      <c r="G1185" t="b">
        <f>IF(ISERROR(VLOOKUP(StudiesGeneral!B1185,StudiesDetails!A:A,1,FALSE)),FALSE,TRUE)</f>
        <v>0</v>
      </c>
    </row>
    <row r="1186" spans="1:7" x14ac:dyDescent="0.3">
      <c r="A1186">
        <v>110</v>
      </c>
      <c r="B1186">
        <v>1185</v>
      </c>
      <c r="C1186" s="52" t="s">
        <v>456</v>
      </c>
      <c r="D1186" s="52">
        <v>2022</v>
      </c>
      <c r="E1186" s="78" t="s">
        <v>640</v>
      </c>
      <c r="F1186" s="52" t="s">
        <v>330</v>
      </c>
      <c r="G1186" t="b">
        <f>IF(ISERROR(VLOOKUP(StudiesGeneral!B1186,StudiesDetails!A:A,1,FALSE)),FALSE,TRUE)</f>
        <v>0</v>
      </c>
    </row>
    <row r="1187" spans="1:7" x14ac:dyDescent="0.3">
      <c r="A1187">
        <v>110</v>
      </c>
      <c r="B1187">
        <v>1186</v>
      </c>
      <c r="C1187" s="52" t="s">
        <v>456</v>
      </c>
      <c r="D1187" s="52">
        <v>2022</v>
      </c>
      <c r="E1187" s="78" t="s">
        <v>640</v>
      </c>
      <c r="F1187" s="52" t="s">
        <v>653</v>
      </c>
      <c r="G1187" t="b">
        <f>IF(ISERROR(VLOOKUP(StudiesGeneral!B1187,StudiesDetails!A:A,1,FALSE)),FALSE,TRUE)</f>
        <v>0</v>
      </c>
    </row>
    <row r="1188" spans="1:7" x14ac:dyDescent="0.3">
      <c r="A1188">
        <v>110</v>
      </c>
      <c r="B1188">
        <v>1187</v>
      </c>
      <c r="C1188" s="52" t="s">
        <v>456</v>
      </c>
      <c r="D1188" s="52">
        <v>2022</v>
      </c>
      <c r="E1188" s="78" t="s">
        <v>640</v>
      </c>
      <c r="F1188" s="52" t="s">
        <v>123</v>
      </c>
      <c r="G1188" t="b">
        <f>IF(ISERROR(VLOOKUP(StudiesGeneral!B1188,StudiesDetails!A:A,1,FALSE)),FALSE,TRUE)</f>
        <v>0</v>
      </c>
    </row>
    <row r="1189" spans="1:7" x14ac:dyDescent="0.3">
      <c r="A1189">
        <v>110</v>
      </c>
      <c r="B1189">
        <v>1188</v>
      </c>
      <c r="C1189" s="52" t="s">
        <v>456</v>
      </c>
      <c r="D1189" s="52">
        <v>2022</v>
      </c>
      <c r="E1189" s="78" t="s">
        <v>640</v>
      </c>
      <c r="F1189" s="52" t="s">
        <v>329</v>
      </c>
      <c r="G1189" t="b">
        <f>IF(ISERROR(VLOOKUP(StudiesGeneral!B1189,StudiesDetails!A:A,1,FALSE)),FALSE,TRUE)</f>
        <v>0</v>
      </c>
    </row>
    <row r="1190" spans="1:7" x14ac:dyDescent="0.3">
      <c r="A1190">
        <v>110</v>
      </c>
      <c r="B1190">
        <v>1189</v>
      </c>
      <c r="C1190" s="52" t="s">
        <v>456</v>
      </c>
      <c r="D1190" s="52">
        <v>2022</v>
      </c>
      <c r="E1190" s="78" t="s">
        <v>640</v>
      </c>
      <c r="F1190" s="52" t="s">
        <v>328</v>
      </c>
      <c r="G1190" t="b">
        <f>IF(ISERROR(VLOOKUP(StudiesGeneral!B1190,StudiesDetails!A:A,1,FALSE)),FALSE,TRUE)</f>
        <v>0</v>
      </c>
    </row>
    <row r="1191" spans="1:7" x14ac:dyDescent="0.3">
      <c r="A1191">
        <v>110</v>
      </c>
      <c r="B1191">
        <v>1190</v>
      </c>
      <c r="C1191" s="52" t="s">
        <v>456</v>
      </c>
      <c r="D1191" s="52">
        <v>2022</v>
      </c>
      <c r="E1191" s="78" t="s">
        <v>640</v>
      </c>
      <c r="F1191" s="52" t="s">
        <v>654</v>
      </c>
      <c r="G1191" t="b">
        <f>IF(ISERROR(VLOOKUP(StudiesGeneral!B1191,StudiesDetails!A:A,1,FALSE)),FALSE,TRUE)</f>
        <v>0</v>
      </c>
    </row>
    <row r="1192" spans="1:7" x14ac:dyDescent="0.3">
      <c r="A1192">
        <v>110</v>
      </c>
      <c r="B1192">
        <v>1191</v>
      </c>
      <c r="C1192" s="52" t="s">
        <v>456</v>
      </c>
      <c r="D1192" s="52">
        <v>2022</v>
      </c>
      <c r="E1192" s="78" t="s">
        <v>640</v>
      </c>
      <c r="F1192" s="52" t="s">
        <v>140</v>
      </c>
      <c r="G1192" t="b">
        <f>IF(ISERROR(VLOOKUP(StudiesGeneral!B1192,StudiesDetails!A:A,1,FALSE)),FALSE,TRUE)</f>
        <v>0</v>
      </c>
    </row>
    <row r="1193" spans="1:7" x14ac:dyDescent="0.3">
      <c r="A1193">
        <v>110</v>
      </c>
      <c r="B1193">
        <v>1192</v>
      </c>
      <c r="C1193" s="52" t="s">
        <v>456</v>
      </c>
      <c r="D1193" s="52">
        <v>2022</v>
      </c>
      <c r="E1193" s="78" t="s">
        <v>640</v>
      </c>
      <c r="F1193" s="52" t="s">
        <v>358</v>
      </c>
      <c r="G1193" t="b">
        <f>IF(ISERROR(VLOOKUP(StudiesGeneral!B1193,StudiesDetails!A:A,1,FALSE)),FALSE,TRUE)</f>
        <v>0</v>
      </c>
    </row>
    <row r="1194" spans="1:7" x14ac:dyDescent="0.3">
      <c r="A1194">
        <v>110</v>
      </c>
      <c r="B1194">
        <v>1193</v>
      </c>
      <c r="C1194" s="52" t="s">
        <v>456</v>
      </c>
      <c r="D1194" s="52">
        <v>2022</v>
      </c>
      <c r="E1194" s="78" t="s">
        <v>640</v>
      </c>
      <c r="F1194" s="52" t="s">
        <v>347</v>
      </c>
      <c r="G1194" t="b">
        <f>IF(ISERROR(VLOOKUP(StudiesGeneral!B1194,StudiesDetails!A:A,1,FALSE)),FALSE,TRUE)</f>
        <v>0</v>
      </c>
    </row>
    <row r="1195" spans="1:7" x14ac:dyDescent="0.3">
      <c r="A1195">
        <v>110</v>
      </c>
      <c r="B1195">
        <v>1194</v>
      </c>
      <c r="C1195" s="52" t="s">
        <v>456</v>
      </c>
      <c r="D1195" s="52">
        <v>2022</v>
      </c>
      <c r="E1195" s="78" t="s">
        <v>640</v>
      </c>
      <c r="F1195" s="52" t="s">
        <v>655</v>
      </c>
      <c r="G1195" t="b">
        <f>IF(ISERROR(VLOOKUP(StudiesGeneral!B1195,StudiesDetails!A:A,1,FALSE)),FALSE,TRUE)</f>
        <v>0</v>
      </c>
    </row>
    <row r="1196" spans="1:7" x14ac:dyDescent="0.3">
      <c r="A1196">
        <v>110</v>
      </c>
      <c r="B1196">
        <v>1195</v>
      </c>
      <c r="C1196" s="52" t="s">
        <v>456</v>
      </c>
      <c r="D1196" s="52">
        <v>2022</v>
      </c>
      <c r="E1196" s="78" t="s">
        <v>640</v>
      </c>
      <c r="F1196" s="52" t="s">
        <v>656</v>
      </c>
      <c r="G1196" t="b">
        <f>IF(ISERROR(VLOOKUP(StudiesGeneral!B1196,StudiesDetails!A:A,1,FALSE)),FALSE,TRUE)</f>
        <v>0</v>
      </c>
    </row>
    <row r="1197" spans="1:7" x14ac:dyDescent="0.3">
      <c r="A1197">
        <v>110</v>
      </c>
      <c r="B1197">
        <v>1196</v>
      </c>
      <c r="C1197" s="52" t="s">
        <v>456</v>
      </c>
      <c r="D1197" s="52">
        <v>2022</v>
      </c>
      <c r="E1197" s="78" t="s">
        <v>640</v>
      </c>
      <c r="F1197" s="52" t="s">
        <v>141</v>
      </c>
      <c r="G1197" t="b">
        <f>IF(ISERROR(VLOOKUP(StudiesGeneral!B1197,StudiesDetails!A:A,1,FALSE)),FALSE,TRUE)</f>
        <v>0</v>
      </c>
    </row>
    <row r="1198" spans="1:7" x14ac:dyDescent="0.3">
      <c r="A1198">
        <v>110</v>
      </c>
      <c r="B1198">
        <v>1197</v>
      </c>
      <c r="C1198" s="52" t="s">
        <v>456</v>
      </c>
      <c r="D1198" s="52">
        <v>2022</v>
      </c>
      <c r="E1198" s="78" t="s">
        <v>640</v>
      </c>
      <c r="F1198" s="52" t="s">
        <v>345</v>
      </c>
      <c r="G1198" t="b">
        <f>IF(ISERROR(VLOOKUP(StudiesGeneral!B1198,StudiesDetails!A:A,1,FALSE)),FALSE,TRUE)</f>
        <v>0</v>
      </c>
    </row>
    <row r="1199" spans="1:7" x14ac:dyDescent="0.3">
      <c r="A1199">
        <v>110</v>
      </c>
      <c r="B1199">
        <v>1198</v>
      </c>
      <c r="C1199" s="52" t="s">
        <v>456</v>
      </c>
      <c r="D1199" s="52">
        <v>2022</v>
      </c>
      <c r="E1199" s="78" t="s">
        <v>640</v>
      </c>
      <c r="F1199" s="52" t="s">
        <v>124</v>
      </c>
      <c r="G1199" t="b">
        <f>IF(ISERROR(VLOOKUP(StudiesGeneral!B1199,StudiesDetails!A:A,1,FALSE)),FALSE,TRUE)</f>
        <v>0</v>
      </c>
    </row>
    <row r="1200" spans="1:7" x14ac:dyDescent="0.3">
      <c r="A1200">
        <v>110</v>
      </c>
      <c r="B1200">
        <v>1199</v>
      </c>
      <c r="C1200" s="52" t="s">
        <v>456</v>
      </c>
      <c r="D1200" s="52">
        <v>2022</v>
      </c>
      <c r="E1200" s="78" t="s">
        <v>640</v>
      </c>
      <c r="F1200" s="52" t="s">
        <v>424</v>
      </c>
      <c r="G1200" t="b">
        <f>IF(ISERROR(VLOOKUP(StudiesGeneral!B1200,StudiesDetails!A:A,1,FALSE)),FALSE,TRUE)</f>
        <v>0</v>
      </c>
    </row>
    <row r="1201" spans="1:7" x14ac:dyDescent="0.3">
      <c r="A1201">
        <v>110</v>
      </c>
      <c r="B1201">
        <v>1200</v>
      </c>
      <c r="C1201" s="52" t="s">
        <v>456</v>
      </c>
      <c r="D1201" s="52">
        <v>2022</v>
      </c>
      <c r="E1201" s="78" t="s">
        <v>640</v>
      </c>
      <c r="F1201" s="52" t="s">
        <v>350</v>
      </c>
      <c r="G1201" t="b">
        <f>IF(ISERROR(VLOOKUP(StudiesGeneral!B1201,StudiesDetails!A:A,1,FALSE)),FALSE,TRUE)</f>
        <v>0</v>
      </c>
    </row>
    <row r="1202" spans="1:7" x14ac:dyDescent="0.3">
      <c r="A1202">
        <v>110</v>
      </c>
      <c r="B1202">
        <v>1201</v>
      </c>
      <c r="C1202" s="52" t="s">
        <v>456</v>
      </c>
      <c r="D1202" s="52">
        <v>2022</v>
      </c>
      <c r="E1202" s="78" t="s">
        <v>640</v>
      </c>
      <c r="F1202" s="52" t="s">
        <v>351</v>
      </c>
      <c r="G1202" t="b">
        <f>IF(ISERROR(VLOOKUP(StudiesGeneral!B1202,StudiesDetails!A:A,1,FALSE)),FALSE,TRUE)</f>
        <v>0</v>
      </c>
    </row>
    <row r="1203" spans="1:7" x14ac:dyDescent="0.3">
      <c r="A1203">
        <v>111</v>
      </c>
      <c r="B1203">
        <v>1202</v>
      </c>
      <c r="C1203" s="52" t="s">
        <v>657</v>
      </c>
      <c r="D1203" s="52">
        <v>1999</v>
      </c>
      <c r="E1203" s="78" t="s">
        <v>658</v>
      </c>
      <c r="F1203" s="52" t="s">
        <v>34</v>
      </c>
      <c r="G1203" t="b">
        <f>IF(ISERROR(VLOOKUP(StudiesGeneral!B1203,StudiesDetails!A:A,1,FALSE)),FALSE,TRUE)</f>
        <v>0</v>
      </c>
    </row>
    <row r="1204" spans="1:7" x14ac:dyDescent="0.3">
      <c r="A1204">
        <v>112</v>
      </c>
      <c r="B1204">
        <v>1203</v>
      </c>
      <c r="C1204" s="52" t="s">
        <v>659</v>
      </c>
      <c r="D1204" s="52">
        <v>2011</v>
      </c>
      <c r="E1204" s="78" t="s">
        <v>660</v>
      </c>
      <c r="F1204" s="52" t="s">
        <v>10</v>
      </c>
      <c r="G1204" t="b">
        <f>IF(ISERROR(VLOOKUP(StudiesGeneral!B1204,StudiesDetails!A:A,1,FALSE)),FALSE,TRUE)</f>
        <v>0</v>
      </c>
    </row>
    <row r="1205" spans="1:7" x14ac:dyDescent="0.3">
      <c r="A1205">
        <v>112</v>
      </c>
      <c r="B1205">
        <v>1204</v>
      </c>
      <c r="C1205" s="52" t="s">
        <v>659</v>
      </c>
      <c r="D1205" s="52">
        <v>2011</v>
      </c>
      <c r="E1205" s="78" t="s">
        <v>660</v>
      </c>
      <c r="F1205" s="52" t="s">
        <v>12</v>
      </c>
      <c r="G1205" t="b">
        <f>IF(ISERROR(VLOOKUP(StudiesGeneral!B1205,StudiesDetails!A:A,1,FALSE)),FALSE,TRUE)</f>
        <v>0</v>
      </c>
    </row>
    <row r="1206" spans="1:7" x14ac:dyDescent="0.3">
      <c r="A1206">
        <v>112</v>
      </c>
      <c r="B1206">
        <v>1205</v>
      </c>
      <c r="C1206" s="52" t="s">
        <v>659</v>
      </c>
      <c r="D1206" s="52">
        <v>2011</v>
      </c>
      <c r="E1206" s="78" t="s">
        <v>660</v>
      </c>
      <c r="F1206" s="52" t="s">
        <v>13</v>
      </c>
      <c r="G1206" t="b">
        <f>IF(ISERROR(VLOOKUP(StudiesGeneral!B1206,StudiesDetails!A:A,1,FALSE)),FALSE,TRUE)</f>
        <v>0</v>
      </c>
    </row>
    <row r="1207" spans="1:7" x14ac:dyDescent="0.3">
      <c r="A1207">
        <v>112</v>
      </c>
      <c r="B1207">
        <v>1206</v>
      </c>
      <c r="C1207" s="52" t="s">
        <v>659</v>
      </c>
      <c r="D1207" s="52">
        <v>2011</v>
      </c>
      <c r="E1207" s="78" t="s">
        <v>660</v>
      </c>
      <c r="F1207" s="52" t="s">
        <v>14</v>
      </c>
      <c r="G1207" t="b">
        <f>IF(ISERROR(VLOOKUP(StudiesGeneral!B1207,StudiesDetails!A:A,1,FALSE)),FALSE,TRUE)</f>
        <v>0</v>
      </c>
    </row>
    <row r="1208" spans="1:7" x14ac:dyDescent="0.3">
      <c r="A1208">
        <v>112</v>
      </c>
      <c r="B1208">
        <v>1207</v>
      </c>
      <c r="C1208" s="52" t="s">
        <v>659</v>
      </c>
      <c r="D1208" s="52">
        <v>2011</v>
      </c>
      <c r="E1208" s="78" t="s">
        <v>660</v>
      </c>
      <c r="F1208" s="52" t="s">
        <v>33</v>
      </c>
      <c r="G1208" t="b">
        <f>IF(ISERROR(VLOOKUP(StudiesGeneral!B1208,StudiesDetails!A:A,1,FALSE)),FALSE,TRUE)</f>
        <v>0</v>
      </c>
    </row>
    <row r="1209" spans="1:7" x14ac:dyDescent="0.3">
      <c r="A1209">
        <v>112</v>
      </c>
      <c r="B1209">
        <v>1208</v>
      </c>
      <c r="C1209" s="52" t="s">
        <v>659</v>
      </c>
      <c r="D1209" s="52">
        <v>2011</v>
      </c>
      <c r="E1209" s="78" t="s">
        <v>660</v>
      </c>
      <c r="F1209" s="52" t="s">
        <v>16</v>
      </c>
      <c r="G1209" t="b">
        <f>IF(ISERROR(VLOOKUP(StudiesGeneral!B1209,StudiesDetails!A:A,1,FALSE)),FALSE,TRUE)</f>
        <v>0</v>
      </c>
    </row>
    <row r="1210" spans="1:7" x14ac:dyDescent="0.3">
      <c r="A1210">
        <v>112</v>
      </c>
      <c r="B1210">
        <v>1209</v>
      </c>
      <c r="C1210" s="52" t="s">
        <v>659</v>
      </c>
      <c r="D1210" s="52">
        <v>2011</v>
      </c>
      <c r="E1210" s="78" t="s">
        <v>660</v>
      </c>
      <c r="F1210" s="52" t="s">
        <v>18</v>
      </c>
      <c r="G1210" t="b">
        <f>IF(ISERROR(VLOOKUP(StudiesGeneral!B1210,StudiesDetails!A:A,1,FALSE)),FALSE,TRUE)</f>
        <v>1</v>
      </c>
    </row>
    <row r="1211" spans="1:7" x14ac:dyDescent="0.3">
      <c r="A1211">
        <v>112</v>
      </c>
      <c r="B1211">
        <v>1210</v>
      </c>
      <c r="C1211" s="52" t="s">
        <v>659</v>
      </c>
      <c r="D1211" s="52">
        <v>2011</v>
      </c>
      <c r="E1211" s="78" t="s">
        <v>660</v>
      </c>
      <c r="F1211" s="52" t="s">
        <v>21</v>
      </c>
      <c r="G1211" t="b">
        <f>IF(ISERROR(VLOOKUP(StudiesGeneral!B1211,StudiesDetails!A:A,1,FALSE)),FALSE,TRUE)</f>
        <v>1</v>
      </c>
    </row>
    <row r="1212" spans="1:7" x14ac:dyDescent="0.3">
      <c r="A1212">
        <v>112</v>
      </c>
      <c r="B1212">
        <v>1211</v>
      </c>
      <c r="C1212" s="52" t="s">
        <v>659</v>
      </c>
      <c r="D1212" s="52">
        <v>2011</v>
      </c>
      <c r="E1212" s="78" t="s">
        <v>660</v>
      </c>
      <c r="F1212" s="52" t="s">
        <v>23</v>
      </c>
      <c r="G1212" t="b">
        <f>IF(ISERROR(VLOOKUP(StudiesGeneral!B1212,StudiesDetails!A:A,1,FALSE)),FALSE,TRUE)</f>
        <v>0</v>
      </c>
    </row>
    <row r="1213" spans="1:7" x14ac:dyDescent="0.3">
      <c r="A1213">
        <v>112</v>
      </c>
      <c r="B1213">
        <v>1212</v>
      </c>
      <c r="C1213" s="52" t="s">
        <v>659</v>
      </c>
      <c r="D1213" s="52">
        <v>2011</v>
      </c>
      <c r="E1213" s="78" t="s">
        <v>660</v>
      </c>
      <c r="F1213" s="52" t="s">
        <v>29</v>
      </c>
      <c r="G1213" t="b">
        <f>IF(ISERROR(VLOOKUP(StudiesGeneral!B1213,StudiesDetails!A:A,1,FALSE)),FALSE,TRUE)</f>
        <v>0</v>
      </c>
    </row>
    <row r="1214" spans="1:7" x14ac:dyDescent="0.3">
      <c r="A1214">
        <v>112</v>
      </c>
      <c r="B1214">
        <v>1213</v>
      </c>
      <c r="C1214" s="52" t="s">
        <v>659</v>
      </c>
      <c r="D1214" s="52">
        <v>2011</v>
      </c>
      <c r="E1214" s="78" t="s">
        <v>660</v>
      </c>
      <c r="F1214" s="52" t="s">
        <v>65</v>
      </c>
      <c r="G1214" t="b">
        <f>IF(ISERROR(VLOOKUP(StudiesGeneral!B1214,StudiesDetails!A:A,1,FALSE)),FALSE,TRUE)</f>
        <v>0</v>
      </c>
    </row>
    <row r="1215" spans="1:7" x14ac:dyDescent="0.3">
      <c r="A1215">
        <v>112</v>
      </c>
      <c r="B1215">
        <v>1214</v>
      </c>
      <c r="C1215" s="52" t="s">
        <v>659</v>
      </c>
      <c r="D1215" s="52">
        <v>2011</v>
      </c>
      <c r="E1215" s="78" t="s">
        <v>660</v>
      </c>
      <c r="F1215" s="52" t="s">
        <v>69</v>
      </c>
      <c r="G1215" t="b">
        <f>IF(ISERROR(VLOOKUP(StudiesGeneral!B1215,StudiesDetails!A:A,1,FALSE)),FALSE,TRUE)</f>
        <v>0</v>
      </c>
    </row>
    <row r="1216" spans="1:7" x14ac:dyDescent="0.3">
      <c r="A1216">
        <v>112</v>
      </c>
      <c r="B1216">
        <v>1215</v>
      </c>
      <c r="C1216" s="52" t="s">
        <v>659</v>
      </c>
      <c r="D1216" s="52">
        <v>2011</v>
      </c>
      <c r="E1216" s="78" t="s">
        <v>660</v>
      </c>
      <c r="F1216" s="52" t="s">
        <v>71</v>
      </c>
      <c r="G1216" t="b">
        <f>IF(ISERROR(VLOOKUP(StudiesGeneral!B1216,StudiesDetails!A:A,1,FALSE)),FALSE,TRUE)</f>
        <v>0</v>
      </c>
    </row>
    <row r="1217" spans="1:7" x14ac:dyDescent="0.3">
      <c r="A1217">
        <v>112</v>
      </c>
      <c r="B1217">
        <v>1216</v>
      </c>
      <c r="C1217" s="52" t="s">
        <v>659</v>
      </c>
      <c r="D1217" s="52">
        <v>2011</v>
      </c>
      <c r="E1217" s="78" t="s">
        <v>660</v>
      </c>
      <c r="F1217" s="52" t="s">
        <v>57</v>
      </c>
      <c r="G1217" t="b">
        <f>IF(ISERROR(VLOOKUP(StudiesGeneral!B1217,StudiesDetails!A:A,1,FALSE)),FALSE,TRUE)</f>
        <v>0</v>
      </c>
    </row>
    <row r="1218" spans="1:7" x14ac:dyDescent="0.3">
      <c r="A1218">
        <v>112</v>
      </c>
      <c r="B1218">
        <v>1217</v>
      </c>
      <c r="C1218" s="52" t="s">
        <v>659</v>
      </c>
      <c r="D1218" s="52">
        <v>2011</v>
      </c>
      <c r="E1218" s="78" t="s">
        <v>660</v>
      </c>
      <c r="F1218" s="52" t="s">
        <v>59</v>
      </c>
      <c r="G1218" t="b">
        <f>IF(ISERROR(VLOOKUP(StudiesGeneral!B1218,StudiesDetails!A:A,1,FALSE)),FALSE,TRUE)</f>
        <v>0</v>
      </c>
    </row>
    <row r="1219" spans="1:7" x14ac:dyDescent="0.3">
      <c r="A1219">
        <v>112</v>
      </c>
      <c r="B1219">
        <v>1218</v>
      </c>
      <c r="C1219" s="52" t="s">
        <v>659</v>
      </c>
      <c r="D1219" s="52">
        <v>2011</v>
      </c>
      <c r="E1219" s="78" t="s">
        <v>660</v>
      </c>
      <c r="F1219" s="52" t="s">
        <v>61</v>
      </c>
      <c r="G1219" t="b">
        <f>IF(ISERROR(VLOOKUP(StudiesGeneral!B1219,StudiesDetails!A:A,1,FALSE)),FALSE,TRUE)</f>
        <v>0</v>
      </c>
    </row>
    <row r="1220" spans="1:7" x14ac:dyDescent="0.3">
      <c r="A1220">
        <v>112</v>
      </c>
      <c r="B1220">
        <v>1219</v>
      </c>
      <c r="C1220" s="52" t="s">
        <v>659</v>
      </c>
      <c r="D1220" s="52">
        <v>2011</v>
      </c>
      <c r="E1220" s="78" t="s">
        <v>660</v>
      </c>
      <c r="F1220" s="52" t="s">
        <v>64</v>
      </c>
      <c r="G1220" t="b">
        <f>IF(ISERROR(VLOOKUP(StudiesGeneral!B1220,StudiesDetails!A:A,1,FALSE)),FALSE,TRUE)</f>
        <v>0</v>
      </c>
    </row>
    <row r="1221" spans="1:7" x14ac:dyDescent="0.3">
      <c r="A1221">
        <v>112</v>
      </c>
      <c r="B1221">
        <v>1220</v>
      </c>
      <c r="C1221" s="52" t="s">
        <v>659</v>
      </c>
      <c r="D1221" s="52">
        <v>2011</v>
      </c>
      <c r="E1221" s="78" t="s">
        <v>660</v>
      </c>
      <c r="F1221" s="143" t="s">
        <v>63</v>
      </c>
      <c r="G1221" t="b">
        <f>IF(ISERROR(VLOOKUP(StudiesGeneral!B1221,StudiesDetails!A:A,1,FALSE)),FALSE,TRUE)</f>
        <v>0</v>
      </c>
    </row>
    <row r="1222" spans="1:7" x14ac:dyDescent="0.3">
      <c r="A1222">
        <v>112</v>
      </c>
      <c r="B1222">
        <v>1221</v>
      </c>
      <c r="C1222" s="52" t="s">
        <v>659</v>
      </c>
      <c r="D1222" s="52">
        <v>2011</v>
      </c>
      <c r="E1222" s="78" t="s">
        <v>660</v>
      </c>
      <c r="F1222" s="52" t="s">
        <v>661</v>
      </c>
      <c r="G1222" t="b">
        <f>IF(ISERROR(VLOOKUP(StudiesGeneral!B1222,StudiesDetails!A:A,1,FALSE)),FALSE,TRUE)</f>
        <v>0</v>
      </c>
    </row>
    <row r="1223" spans="1:7" ht="15.6" x14ac:dyDescent="0.3">
      <c r="A1223">
        <v>112</v>
      </c>
      <c r="B1223">
        <v>1222</v>
      </c>
      <c r="C1223" s="52" t="s">
        <v>659</v>
      </c>
      <c r="D1223" s="52">
        <v>2011</v>
      </c>
      <c r="E1223" s="78" t="s">
        <v>660</v>
      </c>
      <c r="F1223" s="133" t="s">
        <v>305</v>
      </c>
      <c r="G1223" t="b">
        <f>IF(ISERROR(VLOOKUP(StudiesGeneral!B1223,StudiesDetails!A:A,1,FALSE)),FALSE,TRUE)</f>
        <v>0</v>
      </c>
    </row>
    <row r="1224" spans="1:7" x14ac:dyDescent="0.3">
      <c r="A1224">
        <v>113</v>
      </c>
      <c r="B1224">
        <v>1223</v>
      </c>
      <c r="C1224" s="52" t="s">
        <v>662</v>
      </c>
      <c r="D1224" s="52">
        <v>2005</v>
      </c>
      <c r="E1224" s="78" t="s">
        <v>663</v>
      </c>
      <c r="F1224" s="52" t="s">
        <v>19</v>
      </c>
      <c r="G1224" t="b">
        <f>IF(ISERROR(VLOOKUP(StudiesGeneral!B1224,StudiesDetails!A:A,1,FALSE)),FALSE,TRUE)</f>
        <v>1</v>
      </c>
    </row>
    <row r="1225" spans="1:7" x14ac:dyDescent="0.3">
      <c r="A1225">
        <v>113</v>
      </c>
      <c r="B1225">
        <v>1224</v>
      </c>
      <c r="C1225" s="52" t="s">
        <v>662</v>
      </c>
      <c r="D1225" s="52">
        <v>2005</v>
      </c>
      <c r="E1225" s="78" t="s">
        <v>663</v>
      </c>
      <c r="F1225" s="52" t="s">
        <v>20</v>
      </c>
      <c r="G1225" t="b">
        <f>IF(ISERROR(VLOOKUP(StudiesGeneral!B1225,StudiesDetails!A:A,1,FALSE)),FALSE,TRUE)</f>
        <v>1</v>
      </c>
    </row>
    <row r="1226" spans="1:7" x14ac:dyDescent="0.3">
      <c r="A1226">
        <v>113</v>
      </c>
      <c r="B1226">
        <v>1225</v>
      </c>
      <c r="C1226" s="52" t="s">
        <v>662</v>
      </c>
      <c r="D1226" s="52">
        <v>2005</v>
      </c>
      <c r="E1226" s="78" t="s">
        <v>663</v>
      </c>
      <c r="F1226" s="52" t="s">
        <v>18</v>
      </c>
      <c r="G1226" t="b">
        <f>IF(ISERROR(VLOOKUP(StudiesGeneral!B1226,StudiesDetails!A:A,1,FALSE)),FALSE,TRUE)</f>
        <v>1</v>
      </c>
    </row>
    <row r="1227" spans="1:7" x14ac:dyDescent="0.3">
      <c r="A1227">
        <v>114</v>
      </c>
      <c r="B1227">
        <v>1226</v>
      </c>
      <c r="C1227" s="52" t="s">
        <v>664</v>
      </c>
      <c r="D1227" s="52">
        <v>2003</v>
      </c>
      <c r="E1227" s="78" t="s">
        <v>665</v>
      </c>
      <c r="F1227" s="52" t="s">
        <v>13</v>
      </c>
      <c r="G1227" t="b">
        <f>IF(ISERROR(VLOOKUP(StudiesGeneral!B1227,StudiesDetails!A:A,1,FALSE)),FALSE,TRUE)</f>
        <v>0</v>
      </c>
    </row>
    <row r="1228" spans="1:7" x14ac:dyDescent="0.3">
      <c r="A1228">
        <v>114</v>
      </c>
      <c r="B1228">
        <v>1227</v>
      </c>
      <c r="C1228" s="52" t="s">
        <v>664</v>
      </c>
      <c r="D1228" s="52">
        <v>2003</v>
      </c>
      <c r="E1228" s="78" t="s">
        <v>665</v>
      </c>
      <c r="F1228" s="52" t="s">
        <v>14</v>
      </c>
      <c r="G1228" t="b">
        <f>IF(ISERROR(VLOOKUP(StudiesGeneral!B1228,StudiesDetails!A:A,1,FALSE)),FALSE,TRUE)</f>
        <v>0</v>
      </c>
    </row>
    <row r="1229" spans="1:7" x14ac:dyDescent="0.3">
      <c r="A1229">
        <v>114</v>
      </c>
      <c r="B1229">
        <v>1228</v>
      </c>
      <c r="C1229" s="52" t="s">
        <v>664</v>
      </c>
      <c r="D1229" s="52">
        <v>2003</v>
      </c>
      <c r="E1229" s="78" t="s">
        <v>665</v>
      </c>
      <c r="F1229" s="52" t="s">
        <v>33</v>
      </c>
      <c r="G1229" t="b">
        <f>IF(ISERROR(VLOOKUP(StudiesGeneral!B1229,StudiesDetails!A:A,1,FALSE)),FALSE,TRUE)</f>
        <v>0</v>
      </c>
    </row>
    <row r="1230" spans="1:7" x14ac:dyDescent="0.3">
      <c r="A1230">
        <v>115</v>
      </c>
      <c r="B1230">
        <v>1229</v>
      </c>
      <c r="C1230" s="52" t="s">
        <v>466</v>
      </c>
      <c r="D1230" s="52">
        <v>2015</v>
      </c>
      <c r="E1230" s="78" t="s">
        <v>666</v>
      </c>
      <c r="F1230" s="52" t="s">
        <v>18</v>
      </c>
      <c r="G1230" t="b">
        <f>IF(ISERROR(VLOOKUP(StudiesGeneral!B1230,StudiesDetails!A:A,1,FALSE)),FALSE,TRUE)</f>
        <v>1</v>
      </c>
    </row>
    <row r="1231" spans="1:7" x14ac:dyDescent="0.3">
      <c r="A1231">
        <v>115</v>
      </c>
      <c r="B1231">
        <v>1230</v>
      </c>
      <c r="C1231" s="52" t="s">
        <v>466</v>
      </c>
      <c r="D1231" s="52">
        <v>2015</v>
      </c>
      <c r="E1231" s="78" t="s">
        <v>666</v>
      </c>
      <c r="F1231" s="52" t="s">
        <v>19</v>
      </c>
      <c r="G1231" t="b">
        <f>IF(ISERROR(VLOOKUP(StudiesGeneral!B1231,StudiesDetails!A:A,1,FALSE)),FALSE,TRUE)</f>
        <v>1</v>
      </c>
    </row>
    <row r="1232" spans="1:7" x14ac:dyDescent="0.3">
      <c r="A1232">
        <v>115</v>
      </c>
      <c r="B1232">
        <v>1231</v>
      </c>
      <c r="C1232" s="52" t="s">
        <v>466</v>
      </c>
      <c r="D1232" s="52">
        <v>2015</v>
      </c>
      <c r="E1232" s="78" t="s">
        <v>666</v>
      </c>
      <c r="F1232" s="52" t="s">
        <v>20</v>
      </c>
      <c r="G1232" t="b">
        <f>IF(ISERROR(VLOOKUP(StudiesGeneral!B1232,StudiesDetails!A:A,1,FALSE)),FALSE,TRUE)</f>
        <v>1</v>
      </c>
    </row>
    <row r="1233" spans="1:7" x14ac:dyDescent="0.3">
      <c r="A1233">
        <v>115</v>
      </c>
      <c r="B1233">
        <v>1232</v>
      </c>
      <c r="C1233" s="52" t="s">
        <v>466</v>
      </c>
      <c r="D1233" s="52">
        <v>2015</v>
      </c>
      <c r="E1233" s="78" t="s">
        <v>666</v>
      </c>
      <c r="F1233" s="52" t="s">
        <v>57</v>
      </c>
      <c r="G1233" t="b">
        <f>IF(ISERROR(VLOOKUP(StudiesGeneral!B1233,StudiesDetails!A:A,1,FALSE)),FALSE,TRUE)</f>
        <v>0</v>
      </c>
    </row>
    <row r="1234" spans="1:7" x14ac:dyDescent="0.3">
      <c r="E1234" s="78"/>
    </row>
    <row r="1235" spans="1:7" x14ac:dyDescent="0.3">
      <c r="E1235" s="78"/>
    </row>
    <row r="1236" spans="1:7" x14ac:dyDescent="0.3">
      <c r="E1236" s="78"/>
    </row>
    <row r="1237" spans="1:7" x14ac:dyDescent="0.3">
      <c r="E1237" s="78"/>
    </row>
    <row r="1238" spans="1:7" x14ac:dyDescent="0.3">
      <c r="E1238" s="78"/>
    </row>
    <row r="1239" spans="1:7" x14ac:dyDescent="0.3">
      <c r="E1239" s="78"/>
    </row>
    <row r="1240" spans="1:7" x14ac:dyDescent="0.3">
      <c r="E1240" s="78"/>
    </row>
    <row r="1241" spans="1:7" x14ac:dyDescent="0.3">
      <c r="E1241" s="78"/>
    </row>
    <row r="1242" spans="1:7" x14ac:dyDescent="0.3">
      <c r="E1242" s="78"/>
    </row>
    <row r="1243" spans="1:7" x14ac:dyDescent="0.3">
      <c r="E1243" s="78"/>
    </row>
    <row r="1244" spans="1:7" x14ac:dyDescent="0.3">
      <c r="E1244" s="78"/>
    </row>
    <row r="1245" spans="1:7" x14ac:dyDescent="0.3">
      <c r="E1245" s="78"/>
    </row>
    <row r="1246" spans="1:7" x14ac:dyDescent="0.3">
      <c r="E1246" s="78"/>
    </row>
    <row r="1247" spans="1:7" x14ac:dyDescent="0.3">
      <c r="E1247" s="78"/>
    </row>
    <row r="1248" spans="1:7" x14ac:dyDescent="0.3">
      <c r="E1248" s="78"/>
    </row>
    <row r="1249" spans="5:5" x14ac:dyDescent="0.3">
      <c r="E1249" s="78"/>
    </row>
    <row r="1250" spans="5:5" x14ac:dyDescent="0.3">
      <c r="E1250" s="78"/>
    </row>
    <row r="1251" spans="5:5" x14ac:dyDescent="0.3">
      <c r="E1251" s="78"/>
    </row>
    <row r="1252" spans="5:5" x14ac:dyDescent="0.3">
      <c r="E1252" s="78"/>
    </row>
    <row r="1253" spans="5:5" x14ac:dyDescent="0.3">
      <c r="E1253" s="78"/>
    </row>
    <row r="1254" spans="5:5" x14ac:dyDescent="0.3">
      <c r="E1254" s="78"/>
    </row>
    <row r="1255" spans="5:5" x14ac:dyDescent="0.3">
      <c r="E1255" s="78"/>
    </row>
    <row r="1256" spans="5:5" x14ac:dyDescent="0.3">
      <c r="E1256" s="78"/>
    </row>
    <row r="1257" spans="5:5" x14ac:dyDescent="0.3">
      <c r="E1257" s="78"/>
    </row>
    <row r="1258" spans="5:5" x14ac:dyDescent="0.3">
      <c r="E1258" s="78"/>
    </row>
    <row r="1259" spans="5:5" x14ac:dyDescent="0.3">
      <c r="E1259" s="78"/>
    </row>
    <row r="1260" spans="5:5" x14ac:dyDescent="0.3">
      <c r="E1260" s="78"/>
    </row>
    <row r="1261" spans="5:5" x14ac:dyDescent="0.3">
      <c r="E1261" s="78"/>
    </row>
    <row r="1262" spans="5:5" x14ac:dyDescent="0.3">
      <c r="E1262" s="78"/>
    </row>
    <row r="1263" spans="5:5" x14ac:dyDescent="0.3">
      <c r="E1263" s="78"/>
    </row>
    <row r="1264" spans="5:5" x14ac:dyDescent="0.3">
      <c r="E1264" s="78"/>
    </row>
    <row r="1265" spans="5:6" x14ac:dyDescent="0.3">
      <c r="E1265" s="78"/>
    </row>
    <row r="1266" spans="5:6" x14ac:dyDescent="0.3">
      <c r="E1266" s="78"/>
    </row>
    <row r="1267" spans="5:6" x14ac:dyDescent="0.3">
      <c r="E1267" s="78"/>
    </row>
    <row r="1268" spans="5:6" x14ac:dyDescent="0.3">
      <c r="E1268" s="78"/>
    </row>
    <row r="1269" spans="5:6" x14ac:dyDescent="0.3">
      <c r="E1269" s="78"/>
    </row>
    <row r="1270" spans="5:6" x14ac:dyDescent="0.3">
      <c r="E1270" s="78"/>
    </row>
    <row r="1271" spans="5:6" x14ac:dyDescent="0.3">
      <c r="E1271" s="78"/>
    </row>
    <row r="1272" spans="5:6" x14ac:dyDescent="0.3">
      <c r="E1272" s="78"/>
      <c r="F1272" s="16"/>
    </row>
  </sheetData>
  <autoFilter ref="B2:G1233" xr:uid="{A6258F9F-9DEE-498F-BBE5-0FB5D926B412}"/>
  <mergeCells count="1">
    <mergeCell ref="B1:F1"/>
  </mergeCells>
  <phoneticPr fontId="7" type="noConversion"/>
  <conditionalFormatting sqref="G1:G1048576">
    <cfRule type="containsText" dxfId="5" priority="1" operator="containsText" text="FALSE">
      <formula>NOT(ISERROR(SEARCH("FALSE",G1)))</formula>
    </cfRule>
    <cfRule type="containsText" dxfId="4" priority="2" operator="containsText" text="TRUE">
      <formula>NOT(ISERROR(SEARCH("TRUE",G1)))</formula>
    </cfRule>
  </conditionalFormatting>
  <hyperlinks>
    <hyperlink ref="E37" r:id="rId1" xr:uid="{1D9C0BDE-7C56-484C-8DC4-2EC5950EADDC}"/>
    <hyperlink ref="E38" r:id="rId2" xr:uid="{3404F37A-2A15-417D-82A9-D29DAA49D173}"/>
    <hyperlink ref="E25" r:id="rId3" xr:uid="{E79722D8-2BF9-469B-BC28-4064C9BA12DB}"/>
    <hyperlink ref="E24" r:id="rId4" xr:uid="{E664CEAF-7DDB-405E-BDC7-CC59CC6A956D}"/>
    <hyperlink ref="E26" r:id="rId5" xr:uid="{2A537F80-53FD-41BA-BBCB-103B7F0E30F8}"/>
    <hyperlink ref="E27" r:id="rId6" xr:uid="{42A4DE91-AC0D-44CA-BC8F-5D2F141B3FA2}"/>
    <hyperlink ref="E28" r:id="rId7" xr:uid="{8601C4EE-8A32-4595-B0A4-BF4D38C57762}"/>
    <hyperlink ref="E29" r:id="rId8" xr:uid="{05C489C9-6182-4E3C-9046-ADB13C98930B}"/>
    <hyperlink ref="E30" r:id="rId9" xr:uid="{2DC6EA68-4F81-48A2-9FC8-7162F033E657}"/>
    <hyperlink ref="E31" r:id="rId10" xr:uid="{C989635C-A226-46F3-8238-3F50C8D7065E}"/>
    <hyperlink ref="E32" r:id="rId11" xr:uid="{74720B1B-70AD-4F4D-9AA0-FD3F46B4E8D3}"/>
    <hyperlink ref="E33" r:id="rId12" xr:uid="{4CB9C99F-87AE-45FC-9F3E-0EA250B7BBD8}"/>
    <hyperlink ref="E34" r:id="rId13" xr:uid="{5B965A89-3CC5-4494-BFF8-A75964C19F5B}"/>
    <hyperlink ref="E35" r:id="rId14" xr:uid="{924A81C2-BF30-47D0-B7F6-B3153056CBB3}"/>
    <hyperlink ref="E36" r:id="rId15" xr:uid="{29685180-8AD3-4E3E-9711-1FA5AF4DF8F3}"/>
    <hyperlink ref="E39" r:id="rId16" xr:uid="{94D47B8C-B588-42E1-9B9A-A581F4C3B3DC}"/>
    <hyperlink ref="E40" r:id="rId17" xr:uid="{DFEFB540-989E-437C-96DD-8E68321B029C}"/>
    <hyperlink ref="E41" r:id="rId18" xr:uid="{A1C3FF3F-A186-4CBE-8A05-2B61877AEC26}"/>
    <hyperlink ref="E42" r:id="rId19" xr:uid="{F4E0D4CB-0175-4693-8758-059B1749CB8D}"/>
    <hyperlink ref="E43" r:id="rId20" xr:uid="{2F50F8D3-06AA-41F4-9765-E125F5109B73}"/>
    <hyperlink ref="E44" r:id="rId21" xr:uid="{CA2ECE2C-5241-4509-A726-CA9A6B905997}"/>
    <hyperlink ref="E45" r:id="rId22" xr:uid="{358DEFD0-1255-4FBD-BB49-A4EF726A9C96}"/>
    <hyperlink ref="E46" r:id="rId23" xr:uid="{FF1C1154-361D-4F9D-A0BC-268863FE5D69}"/>
    <hyperlink ref="E47" r:id="rId24" xr:uid="{5C83B2E4-01E1-4A89-A67A-7AE7FD85B849}"/>
    <hyperlink ref="E48" r:id="rId25" xr:uid="{521827B6-7EA9-4FAF-BE87-7F999D123307}"/>
    <hyperlink ref="E49" r:id="rId26" xr:uid="{630F57EA-EFAA-4127-A010-642EAA8BBA1B}"/>
    <hyperlink ref="E50" r:id="rId27" xr:uid="{6D13E017-16E9-4225-AE97-38AE913E8D17}"/>
    <hyperlink ref="E51" r:id="rId28" xr:uid="{58B920E5-34B2-4C13-B9B1-48E34E235FBA}"/>
    <hyperlink ref="E52" r:id="rId29" xr:uid="{54CB8581-1266-4D7E-A90B-1E741C9CFE55}"/>
    <hyperlink ref="E53" r:id="rId30" xr:uid="{E3256B7B-834D-4368-8B60-281F08400BD1}"/>
    <hyperlink ref="E54:E62" r:id="rId31" display="http://dx.doi.org/10.1002/jps.22255" xr:uid="{C7B0787A-9A5F-4B37-A4AE-DEED1C162507}"/>
    <hyperlink ref="E63" r:id="rId32" xr:uid="{4EACE82B-9E27-449F-A749-6BB862E04CDF}"/>
    <hyperlink ref="E64" r:id="rId33" xr:uid="{558B0043-472A-446F-A713-D7B27F22248A}"/>
    <hyperlink ref="E65" r:id="rId34" xr:uid="{7147F040-8AA9-40C4-AA62-01171315BF61}"/>
    <hyperlink ref="E66" r:id="rId35" xr:uid="{E5BB7015-28BC-496D-B254-CF98B68D6DF6}"/>
    <hyperlink ref="E67" r:id="rId36" xr:uid="{6AC96C02-815C-426C-BA4E-FC6BD882BDCA}"/>
    <hyperlink ref="E68" r:id="rId37" xr:uid="{AEF3C301-FB52-44D2-A87F-5B5F09FE630C}"/>
    <hyperlink ref="E69" r:id="rId38" xr:uid="{CA37EE1A-1F8C-458E-BDE1-B80A54BA0CF1}"/>
    <hyperlink ref="E70" r:id="rId39" xr:uid="{91C9BC8F-0262-4DD9-9AD9-0AC2F97EFCBB}"/>
    <hyperlink ref="E71" r:id="rId40" xr:uid="{5AF98127-74FF-49E3-BF99-0AB306EF4F1B}"/>
    <hyperlink ref="E72" r:id="rId41" xr:uid="{4556C568-A9C9-463A-8012-D86A89358203}"/>
    <hyperlink ref="E73" r:id="rId42" xr:uid="{70B822EC-EED2-4289-BC25-79724CFF5FE6}"/>
    <hyperlink ref="E74" r:id="rId43" xr:uid="{FB4B6ED8-2B25-45C3-A860-A5AD4AC4A372}"/>
    <hyperlink ref="E75" r:id="rId44" xr:uid="{B0671455-D4C3-44A1-9155-05DDB0722658}"/>
    <hyperlink ref="E76" r:id="rId45" xr:uid="{D73C1790-AE86-48C7-984D-301F1E798D23}"/>
    <hyperlink ref="E77" r:id="rId46" xr:uid="{58FF416C-6A4E-41A4-AAAC-6BFD1D67C631}"/>
    <hyperlink ref="E78" r:id="rId47" xr:uid="{173484F9-3CC4-4824-95BA-9AFE0CEBB412}"/>
    <hyperlink ref="E79" r:id="rId48" xr:uid="{62D7407E-86A3-48B6-8573-C82798B77541}"/>
    <hyperlink ref="E80" r:id="rId49" xr:uid="{56F1DBC1-1DBB-4976-A6D1-76452CD9AC4C}"/>
    <hyperlink ref="E81" r:id="rId50" xr:uid="{D239F2AB-8B85-4FC9-A58E-E8005C64D8A9}"/>
    <hyperlink ref="E82" r:id="rId51" xr:uid="{8D49711F-A4BA-4677-AA18-E6DBCA953A9C}"/>
    <hyperlink ref="E83" r:id="rId52" xr:uid="{8755B71F-4817-418C-9EF0-8006BB9A5DF9}"/>
    <hyperlink ref="E84" r:id="rId53" xr:uid="{1FEDE12E-A28C-4E26-AFAB-6CD70D22976E}"/>
    <hyperlink ref="E85" r:id="rId54" xr:uid="{4D1D05BA-0CD3-4BA7-BDAD-0AF161D3AE19}"/>
    <hyperlink ref="E86" r:id="rId55" xr:uid="{822C3C8D-62F2-41EF-968A-9C9D24CC1577}"/>
    <hyperlink ref="E87" r:id="rId56" xr:uid="{977AD413-8268-4E31-8519-204A8A26E423}"/>
    <hyperlink ref="E88" r:id="rId57" xr:uid="{D2986928-6C77-4160-A6F8-5AA8AA17C5CF}"/>
    <hyperlink ref="E89" r:id="rId58" xr:uid="{A03F4A6E-C031-4D0E-8357-7EF0D9849D31}"/>
    <hyperlink ref="E90" r:id="rId59" xr:uid="{AD04F017-75AA-46A4-9539-442F7BB5B26B}"/>
    <hyperlink ref="E91" r:id="rId60" xr:uid="{E8B57B8F-3F5A-4AF8-B7F0-41E846EF85C3}"/>
    <hyperlink ref="E92" r:id="rId61" xr:uid="{B921EB50-3EF7-434B-AB9A-7710E90D1E7D}"/>
    <hyperlink ref="E93" r:id="rId62" xr:uid="{77DBB432-013A-4F60-BED7-BA851AF8409F}"/>
    <hyperlink ref="E94" r:id="rId63" xr:uid="{2E95A500-85EA-4C16-B2CD-53D5CCE4160A}"/>
    <hyperlink ref="E95" r:id="rId64" xr:uid="{E38E436C-E5C7-4948-8894-F588E14872B8}"/>
    <hyperlink ref="E96" r:id="rId65" xr:uid="{3EE7B99A-5E3F-402E-AC74-6AF8E704F102}"/>
    <hyperlink ref="E97" r:id="rId66" xr:uid="{E82D6DBB-B98C-46FD-A199-8691D1C2EEB4}"/>
    <hyperlink ref="E98" r:id="rId67" xr:uid="{108BE489-9C43-4F17-AED0-F0C84736306D}"/>
    <hyperlink ref="E99" r:id="rId68" xr:uid="{CA7C808A-63C9-4FE1-AF6C-3F34FAACAB7A}"/>
    <hyperlink ref="E100" r:id="rId69" xr:uid="{0A2FA6DA-F144-44CB-B86A-47F0F3D3740F}"/>
    <hyperlink ref="E101" r:id="rId70" xr:uid="{590D4141-9475-491C-AC95-82E349293DFD}"/>
    <hyperlink ref="E102" r:id="rId71" xr:uid="{1D37E8FF-47A4-41B3-AB62-EDA26B66A683}"/>
    <hyperlink ref="E103" r:id="rId72" xr:uid="{53055C8A-9A83-4E79-AFC0-0F55A595F9AE}"/>
    <hyperlink ref="E104" r:id="rId73" xr:uid="{34CB1F01-CB6A-49E1-9A00-7ACDADF6028F}"/>
    <hyperlink ref="E105" r:id="rId74" xr:uid="{D7FBCB81-AA47-4494-A5B6-22FF2796AF12}"/>
    <hyperlink ref="E106" r:id="rId75" xr:uid="{60DA4104-8430-4E75-A2E0-C230A26A10C2}"/>
    <hyperlink ref="E107" r:id="rId76" xr:uid="{79F7B28A-0C17-499C-BD66-5D1FE28F3650}"/>
    <hyperlink ref="E108" r:id="rId77" xr:uid="{60FD37C0-9C94-40A1-886B-CC3D3019B12A}"/>
    <hyperlink ref="E109" r:id="rId78" xr:uid="{F4C96B9A-DD7C-4E69-A29F-AC3C0E58D603}"/>
    <hyperlink ref="E110" r:id="rId79" xr:uid="{B394584D-1CE6-4A75-92E0-746B3A69A7AE}"/>
    <hyperlink ref="E111" r:id="rId80" xr:uid="{9222BB4A-9F80-42E3-98D7-529C2850EB87}"/>
    <hyperlink ref="E112" r:id="rId81" xr:uid="{F48DD735-381C-4DBD-BFAB-5816922AFB23}"/>
    <hyperlink ref="E113" r:id="rId82" xr:uid="{95287D9B-96EA-466F-B9DC-0D57A9C53541}"/>
    <hyperlink ref="E114" r:id="rId83" xr:uid="{DC9329EA-2715-4ECB-BCDB-9AB3840CE8DE}"/>
    <hyperlink ref="E115" r:id="rId84" xr:uid="{5C9A24E2-D20B-40E6-9017-E95146C08E1D}"/>
    <hyperlink ref="E116" r:id="rId85" xr:uid="{BF2D87C3-CB86-4D1A-89FC-30AAD21C7CC0}"/>
    <hyperlink ref="E117" r:id="rId86" xr:uid="{63D278C9-535D-402C-B60E-A48997C83012}"/>
    <hyperlink ref="E118" r:id="rId87" xr:uid="{94D9C292-734A-4A30-8922-EB14AC2B89BE}"/>
    <hyperlink ref="E119" r:id="rId88" xr:uid="{A01B7B0F-0BAE-4BEA-B098-AB6207BBD07A}"/>
    <hyperlink ref="E120" r:id="rId89" xr:uid="{03ECA2F6-9E20-474F-BA55-E5FEAE3701E0}"/>
    <hyperlink ref="E121" r:id="rId90" xr:uid="{028ABBCF-5E4F-4DD5-B6C3-14C83C730E94}"/>
    <hyperlink ref="E122" r:id="rId91" xr:uid="{AC87C22F-4FA5-4DDF-9179-4D9F1C67CD21}"/>
    <hyperlink ref="E123" r:id="rId92" xr:uid="{9AC3CB3A-6D09-4BDB-93CB-714B7848BAD1}"/>
    <hyperlink ref="E124" r:id="rId93" xr:uid="{0DDFF10F-452C-4D5B-99A3-04FA4C53537B}"/>
    <hyperlink ref="E125" r:id="rId94" xr:uid="{00011619-7ECF-404B-B7C6-8FC383859412}"/>
    <hyperlink ref="E126" r:id="rId95" xr:uid="{7FD6C2C8-746F-4F2E-AF86-40C605AAE13B}"/>
    <hyperlink ref="E127" r:id="rId96" xr:uid="{526E9393-25B6-4C02-B5A5-11F121618994}"/>
    <hyperlink ref="E128" r:id="rId97" xr:uid="{7C958986-7BE4-49C4-A7D0-D24B6A637D8B}"/>
    <hyperlink ref="E129:E134" r:id="rId98" display="https://pubmed.ncbi.nlm.nih.gov/8035341/ " xr:uid="{7CDD46DB-E787-4079-B28D-0430D93C92F5}"/>
    <hyperlink ref="E134" r:id="rId99" xr:uid="{45A80906-FE47-4621-82F4-2ED726CE41F3}"/>
    <hyperlink ref="E135" r:id="rId100" xr:uid="{74283CB0-A804-4485-8AB2-0029C242A74B}"/>
    <hyperlink ref="E136" r:id="rId101" xr:uid="{4D6834DD-6A89-4015-97C3-F87EDAA4E0D3}"/>
    <hyperlink ref="E137" r:id="rId102" xr:uid="{91B65BE6-2E1B-45B6-8AAC-0C4DA18906EC}"/>
    <hyperlink ref="E138" r:id="rId103" xr:uid="{28432AAB-6240-4DA3-9D38-AB64B1AE51B2}"/>
    <hyperlink ref="E139:E161" r:id="rId104" display="https://doi.org/10.1016/j.jchromb.2021.122891 " xr:uid="{5302240F-4DCA-499A-ABDF-3F573486BA38}"/>
    <hyperlink ref="E162" r:id="rId105" xr:uid="{455C83A0-A5B5-473C-964F-774177D187C5}"/>
    <hyperlink ref="E163" r:id="rId106" xr:uid="{BE7ACD32-59E6-4EF4-AFEA-23796D12E652}"/>
    <hyperlink ref="E164" r:id="rId107" xr:uid="{8EEA7C1C-BA6B-49A6-A7D6-7714D0849C53}"/>
    <hyperlink ref="E165" r:id="rId108" xr:uid="{7A4127FC-E2E5-4874-A490-7407537F3EB2}"/>
    <hyperlink ref="E166" r:id="rId109" xr:uid="{9C6D29C5-E7BE-4008-8DD2-78DCAD913B45}"/>
    <hyperlink ref="E167" r:id="rId110" xr:uid="{3832AAC2-13F3-471F-A0A9-70F30EDCC90D}"/>
    <hyperlink ref="E168" r:id="rId111" xr:uid="{5257A319-9C04-4326-BD52-2DF82FADF303}"/>
    <hyperlink ref="E169" r:id="rId112" xr:uid="{52AA5965-40F7-45B1-A047-FA8ABC487132}"/>
    <hyperlink ref="E170" r:id="rId113" xr:uid="{07C39CC9-B444-406E-8701-9F73E6512507}"/>
    <hyperlink ref="E171" r:id="rId114" xr:uid="{BAA01DB5-D8B6-47C1-BBA4-F76E386E462D}"/>
    <hyperlink ref="E172" r:id="rId115" xr:uid="{6F372989-044C-4658-A29D-CDBBBD38FDF3}"/>
    <hyperlink ref="E173" r:id="rId116" xr:uid="{4CD468B9-636C-45AF-A5A8-3A1C829D7898}"/>
    <hyperlink ref="E174" r:id="rId117" xr:uid="{5BA4483D-A696-4A86-A570-1D4E39D782A8}"/>
    <hyperlink ref="E175" r:id="rId118" xr:uid="{939F9041-6A24-48C2-B7B2-4E67AD5E6DFF}"/>
    <hyperlink ref="E176" r:id="rId119" xr:uid="{ABA7850D-7959-4BDE-9BE9-999ABFEBD2D8}"/>
    <hyperlink ref="E177" r:id="rId120" xr:uid="{F9A05869-C91F-4985-8487-8C373E7CC3CD}"/>
    <hyperlink ref="E178" r:id="rId121" xr:uid="{6DD18FCC-C144-438B-ADD1-44EB31740A8F}"/>
    <hyperlink ref="E179" r:id="rId122" xr:uid="{737AF78C-8768-4E4A-9753-BB1BAC1593CD}"/>
    <hyperlink ref="E180" r:id="rId123" xr:uid="{E797D187-D8C9-445B-9F29-15B3A35BCFD1}"/>
    <hyperlink ref="E181" r:id="rId124" xr:uid="{7CB6887F-443E-47AA-A5E7-08A80B9B7132}"/>
    <hyperlink ref="E182" r:id="rId125" xr:uid="{2807CE6F-E0A9-49D1-BCC9-C22ADAB50177}"/>
    <hyperlink ref="E183" r:id="rId126" xr:uid="{71B7174C-ACF9-4F57-9C03-72E76CD878FA}"/>
    <hyperlink ref="E184" r:id="rId127" xr:uid="{D0758B54-6E35-45EE-932C-376F66661B37}"/>
    <hyperlink ref="E185" r:id="rId128" xr:uid="{89C2EFA1-DE3F-41D0-989B-CAF8683F3E82}"/>
    <hyperlink ref="E186" r:id="rId129" xr:uid="{E6102906-3C23-408A-BB0A-B79CB411DCDD}"/>
    <hyperlink ref="E187" r:id="rId130" xr:uid="{0C82EFD9-94AB-4FE4-BB0B-77778B5DB00B}"/>
    <hyperlink ref="E188" r:id="rId131" xr:uid="{6187B364-9EC7-4EDF-9C06-7875618CFA84}"/>
    <hyperlink ref="E189" r:id="rId132" xr:uid="{D9E1D29A-1EA1-4D9C-A169-FDCE02AB86C7}"/>
    <hyperlink ref="E190" r:id="rId133" xr:uid="{DBF2E39F-002C-4C70-81E5-D4F7A87FE9DB}"/>
    <hyperlink ref="E192" r:id="rId134" xr:uid="{AD4FB896-652A-42C6-B917-87F3A886DF18}"/>
    <hyperlink ref="E193" r:id="rId135" xr:uid="{2B9CA5CC-0F73-464C-9CC2-45B0AE958734}"/>
    <hyperlink ref="E191" r:id="rId136" xr:uid="{02F143A6-582A-44CF-85B5-E6173EA06FB8}"/>
    <hyperlink ref="E194" r:id="rId137" xr:uid="{5BC93499-D34F-48C8-ABCC-2DEFEB8CCBE5}"/>
    <hyperlink ref="E195" r:id="rId138" xr:uid="{9702CF2A-AE65-4442-9AEE-9D0AC48C2888}"/>
    <hyperlink ref="E196" r:id="rId139" xr:uid="{C45D4095-F834-4996-A981-5527526A49C6}"/>
    <hyperlink ref="E197" r:id="rId140" xr:uid="{99E9164A-2334-4334-8DBA-0DF602E4F805}"/>
    <hyperlink ref="E198" r:id="rId141" xr:uid="{5EBA014F-13DD-4D36-B548-E2835D919E9A}"/>
    <hyperlink ref="E199" r:id="rId142" xr:uid="{746019D0-761B-47D5-91EF-B52012CF0FC8}"/>
    <hyperlink ref="E200" r:id="rId143" xr:uid="{2E193A32-014C-4D42-ADA7-268DAA2B1900}"/>
    <hyperlink ref="E201" r:id="rId144" xr:uid="{FB64140A-BB58-4F46-B5C7-298D18400032}"/>
    <hyperlink ref="E202" r:id="rId145" xr:uid="{4312BA0D-1567-4457-834D-E09496D43A5F}"/>
    <hyperlink ref="E203" r:id="rId146" xr:uid="{90292066-9103-481C-AEB8-3E4C1387E4F5}"/>
    <hyperlink ref="E204" r:id="rId147" xr:uid="{125FC095-F148-414A-8EA8-72025E149E2F}"/>
    <hyperlink ref="E205" r:id="rId148" xr:uid="{885598E1-C716-4A2D-89AF-57B7675BF228}"/>
    <hyperlink ref="E206" r:id="rId149" xr:uid="{2634186E-EED4-4C2D-B466-64153A33200B}"/>
    <hyperlink ref="E207" r:id="rId150" xr:uid="{595D7D11-67A7-49D6-B9D4-63F82A2F3AB5}"/>
    <hyperlink ref="E208" r:id="rId151" xr:uid="{501126CD-D687-48BB-8262-99D951CDF3BB}"/>
    <hyperlink ref="E209" r:id="rId152" xr:uid="{B536DCA7-4DB9-4101-BE1F-BF78C2EC18DE}"/>
    <hyperlink ref="E210" r:id="rId153" xr:uid="{B242D532-6DD6-4AA5-8352-E0CE61CFCC1A}"/>
    <hyperlink ref="E211" r:id="rId154" xr:uid="{63E4A311-DA09-4BD2-874C-689EB15A83B8}"/>
    <hyperlink ref="E212" r:id="rId155" xr:uid="{DED3D170-3E1F-48E5-B68F-D46822EC077F}"/>
    <hyperlink ref="E213" r:id="rId156" xr:uid="{7BB07799-FC7F-4E08-9044-0B12A6AE383F}"/>
    <hyperlink ref="E214" r:id="rId157" xr:uid="{7A8E4D0F-CDB4-4216-A54A-829D9E6B092F}"/>
    <hyperlink ref="E215" r:id="rId158" xr:uid="{4F8524F5-6318-409F-89CF-55139A0F7000}"/>
    <hyperlink ref="E216" r:id="rId159" xr:uid="{14F96E4B-FD50-4B49-9527-28F9831DE90F}"/>
    <hyperlink ref="E217" r:id="rId160" xr:uid="{F4834771-7BB5-44FD-9160-2ECADD4B9CCD}"/>
    <hyperlink ref="E218" r:id="rId161" xr:uid="{7EB82EC6-485C-48E9-A6C0-821FABEA9779}"/>
    <hyperlink ref="E219" r:id="rId162" xr:uid="{C7F12876-B96F-4ECA-84B0-3BFAEDDC2B3D}"/>
    <hyperlink ref="E220" r:id="rId163" xr:uid="{B553C0E5-CF0F-409C-B579-4C37C3F8F94C}"/>
    <hyperlink ref="E221" r:id="rId164" xr:uid="{C55C0B0F-4FA6-4CEC-999E-45DF2122055D}"/>
    <hyperlink ref="E222" r:id="rId165" xr:uid="{1928024E-4CAD-47A0-AB20-FABF052D5A78}"/>
    <hyperlink ref="E223" r:id="rId166" xr:uid="{0050803E-3BF7-4387-BCF9-F3961810EDC0}"/>
    <hyperlink ref="E224" r:id="rId167" xr:uid="{1031FA35-41FA-4634-A74E-B82A17B3574A}"/>
    <hyperlink ref="E225" r:id="rId168" xr:uid="{17D05F36-7FB5-4123-8DA4-D588BD54453E}"/>
    <hyperlink ref="E226" r:id="rId169" xr:uid="{BAE01EE2-1AB0-46E5-AA50-016ED5F72109}"/>
    <hyperlink ref="E227" r:id="rId170" xr:uid="{DA216D52-9B5C-42AE-8430-5FFF7995FDE5}"/>
    <hyperlink ref="E228" r:id="rId171" xr:uid="{1951D837-5283-4389-AE61-76A50374DCA3}"/>
    <hyperlink ref="E229" r:id="rId172" xr:uid="{0EE2F88E-3D0F-436D-B1F5-E00016D379F2}"/>
    <hyperlink ref="E230" r:id="rId173" xr:uid="{9648B955-782B-4F6F-A0A9-D2AC0CE9F906}"/>
    <hyperlink ref="E231" r:id="rId174" xr:uid="{95194E5A-5F7A-4CBD-A0C1-806B47397201}"/>
    <hyperlink ref="E232" r:id="rId175" xr:uid="{58857C21-E93F-4EF0-BFB5-D4BBBC40D037}"/>
    <hyperlink ref="E233" r:id="rId176" xr:uid="{1B69B250-1232-4279-9C75-BCD2B86CF8F2}"/>
    <hyperlink ref="E234" r:id="rId177" xr:uid="{9B2E7606-4708-455D-B0E5-030C6F7A5E27}"/>
    <hyperlink ref="E235" r:id="rId178" xr:uid="{42F3503A-83A3-46A0-AE05-E5B82CB1DFC0}"/>
    <hyperlink ref="E236" r:id="rId179" xr:uid="{C7EFD740-6C43-41CC-9904-D794D397F0CA}"/>
    <hyperlink ref="E237" r:id="rId180" xr:uid="{D737F8AC-C0D2-45F6-A95F-2234B57D9420}"/>
    <hyperlink ref="E238" r:id="rId181" xr:uid="{3424C824-08AD-4A5C-BDA6-FF37B84F4497}"/>
    <hyperlink ref="E239" r:id="rId182" xr:uid="{B646EADE-916E-480E-8608-6281AB1ACAB6}"/>
    <hyperlink ref="E240" r:id="rId183" xr:uid="{254B2A8C-3187-41F2-BEA5-6137D9C73EF3}"/>
    <hyperlink ref="E241" r:id="rId184" xr:uid="{FD8A5DEA-40D8-46DD-A76A-A272BDE1FB22}"/>
    <hyperlink ref="E242" r:id="rId185" xr:uid="{8705BCD3-1015-4D90-BDA2-93F169E1D0BE}"/>
    <hyperlink ref="E243" r:id="rId186" xr:uid="{C926FE59-24BB-4B09-87D3-299E3B8D746C}"/>
    <hyperlink ref="E244" r:id="rId187" xr:uid="{8B04D802-8125-48CC-9946-C458604E48F0}"/>
    <hyperlink ref="E245" r:id="rId188" xr:uid="{C8B81B45-F059-4325-9F0C-465947B60CD2}"/>
    <hyperlink ref="E246" r:id="rId189" xr:uid="{6EBB3A61-CD1E-48D4-A72E-020B459FA0F0}"/>
    <hyperlink ref="E247" r:id="rId190" xr:uid="{61128EC5-0206-4758-8910-6DD76E5767FE}"/>
    <hyperlink ref="E248" r:id="rId191" xr:uid="{0819A462-3CAC-4555-AD56-5DDD74411C5C}"/>
    <hyperlink ref="E249" r:id="rId192" xr:uid="{7B82813E-F290-4727-BFE7-1BC758FF67F8}"/>
    <hyperlink ref="E250" r:id="rId193" xr:uid="{DC5223A6-A2B8-46FA-BF44-0FA3F034B504}"/>
    <hyperlink ref="E251" r:id="rId194" xr:uid="{0525F858-DD05-401B-984E-D8073B87AE69}"/>
    <hyperlink ref="E252" r:id="rId195" xr:uid="{990FF182-B9A8-4852-92FA-80518B391278}"/>
    <hyperlink ref="E253" r:id="rId196" xr:uid="{6F4CC497-C57F-4358-A6CD-23D0A3CB5115}"/>
    <hyperlink ref="E254" r:id="rId197" xr:uid="{FF670302-E1E2-4C5B-9FE5-DDDA66A748BB}"/>
    <hyperlink ref="E255" r:id="rId198" xr:uid="{6CAA262A-8D59-4BD1-B8A6-FF129B250E5D}"/>
    <hyperlink ref="E256" r:id="rId199" xr:uid="{2BFC71BA-9362-4966-AAF0-6C24A10FFBAB}"/>
    <hyperlink ref="E257" r:id="rId200" xr:uid="{AEF69200-B6B1-4174-9D1E-E8275BCA4A01}"/>
    <hyperlink ref="E258" r:id="rId201" xr:uid="{4805E913-A817-4B60-B099-3408FA00EAC3}"/>
    <hyperlink ref="E259" r:id="rId202" xr:uid="{E528531E-377F-4EDB-8945-B8B12C1B7CA8}"/>
    <hyperlink ref="E260" r:id="rId203" xr:uid="{2F67412F-C9BC-4951-A912-20437A23C039}"/>
    <hyperlink ref="E261" r:id="rId204" xr:uid="{EEA29B81-9891-445F-AA1F-38F4366723D3}"/>
    <hyperlink ref="E262" r:id="rId205" xr:uid="{0105697A-D411-435C-8B6E-99163A200F7B}"/>
    <hyperlink ref="E263" r:id="rId206" xr:uid="{19A360F9-3D10-4F0C-9E0E-ED888DAEB33B}"/>
    <hyperlink ref="E264" r:id="rId207" xr:uid="{D5209FFC-9050-44A5-BF41-F767F00C9CCF}"/>
    <hyperlink ref="E265" r:id="rId208" xr:uid="{7A344B2A-49FA-4DC9-BC72-EA9C13D62004}"/>
    <hyperlink ref="E266" r:id="rId209" xr:uid="{0A10DD5E-0D27-44A0-8761-6A8DDCB3DA9E}"/>
    <hyperlink ref="E267" r:id="rId210" xr:uid="{0555C471-B3B1-4033-BCF0-D4278B5A1214}"/>
    <hyperlink ref="E268" r:id="rId211" xr:uid="{1E584B83-03FF-4479-8394-4F77B30B9072}"/>
    <hyperlink ref="E269" r:id="rId212" xr:uid="{C7F1064B-ABFF-412D-9E4E-C39356B56E93}"/>
    <hyperlink ref="E270" r:id="rId213" xr:uid="{5A09DA98-81A7-4E89-9507-6A2A52FFE5D3}"/>
    <hyperlink ref="E271" r:id="rId214" xr:uid="{1397652E-5345-43D0-A788-1092F787BACC}"/>
    <hyperlink ref="E272" r:id="rId215" xr:uid="{585B3CE3-7A66-47D3-AFD8-675DE52263BD}"/>
    <hyperlink ref="E273" r:id="rId216" xr:uid="{1CB162A3-00CE-4E0F-9EF0-6FB82A68F515}"/>
    <hyperlink ref="E274" r:id="rId217" xr:uid="{0D679281-9EE4-4227-96BD-953548A062F0}"/>
    <hyperlink ref="E275" r:id="rId218" xr:uid="{42D23DE3-38C8-4A2D-B4EA-026DBAF2174F}"/>
    <hyperlink ref="E277" r:id="rId219" xr:uid="{5626210F-ACF1-4245-90F0-3ACCC595859B}"/>
    <hyperlink ref="E278" r:id="rId220" xr:uid="{0B4C155A-7F9B-4BA2-9474-E779198426E0}"/>
    <hyperlink ref="E285" r:id="rId221" xr:uid="{A20EDBE4-829E-41E7-B083-37256FD38077}"/>
    <hyperlink ref="E286" r:id="rId222" xr:uid="{0F7E17C2-4276-4005-A2A6-5EAEF1D557C3}"/>
    <hyperlink ref="E317" r:id="rId223" xr:uid="{975F2635-2F1B-4184-83DB-EAA3B16751DE}"/>
    <hyperlink ref="E318" r:id="rId224" xr:uid="{D39E6D66-7511-4A8D-9FFE-95F6E98DB96C}"/>
    <hyperlink ref="E319" r:id="rId225" xr:uid="{258059FB-459D-4680-97A8-664145888E9F}"/>
    <hyperlink ref="E320" r:id="rId226" xr:uid="{07ABC858-5148-4460-885A-93DC36FEA247}"/>
    <hyperlink ref="E321" r:id="rId227" xr:uid="{FB819C04-3A91-4C53-9097-21733AAF9ECA}"/>
    <hyperlink ref="E322" r:id="rId228" xr:uid="{6DE29D0E-8DD4-4746-90A0-2496E8876379}"/>
    <hyperlink ref="E323" r:id="rId229" xr:uid="{88E91209-B991-4D5B-AC16-A65E97DDB175}"/>
    <hyperlink ref="E324" r:id="rId230" xr:uid="{F52F1416-5D94-4E7C-A51A-855DD227C01E}"/>
    <hyperlink ref="E325" r:id="rId231" xr:uid="{0B2506EF-0FEB-48A1-A63D-1690664EF7D5}"/>
    <hyperlink ref="E326" r:id="rId232" xr:uid="{9551EDBD-0CD9-406D-8F16-4B0277A20A1C}"/>
    <hyperlink ref="E327" r:id="rId233" xr:uid="{8E8D87D5-1FDD-47A5-A93F-6710EE2C6FB2}"/>
    <hyperlink ref="E328" r:id="rId234" xr:uid="{543FCD65-1F49-49C3-8347-B4D0951AE25D}"/>
    <hyperlink ref="E329" r:id="rId235" xr:uid="{21FD7D6F-E095-4929-B554-826E114D7041}"/>
    <hyperlink ref="E330" r:id="rId236" xr:uid="{EA00D808-7A9A-4925-88CB-A6F022BAF26D}"/>
    <hyperlink ref="E331" r:id="rId237" xr:uid="{7536DED4-E886-42A3-9955-5B105D2FC4A0}"/>
    <hyperlink ref="E332" r:id="rId238" xr:uid="{B101EB0B-97A8-4433-9655-D118699B22E0}"/>
    <hyperlink ref="E333" r:id="rId239" xr:uid="{37436A6F-7A58-4C26-B1F1-263ADA626C0B}"/>
    <hyperlink ref="E334" r:id="rId240" xr:uid="{D5325A08-DA24-4E51-B457-1B3C9E7315FE}"/>
    <hyperlink ref="E335" r:id="rId241" xr:uid="{29A61821-9C08-4E27-AADB-609CD8ACB060}"/>
    <hyperlink ref="E336" r:id="rId242" xr:uid="{8F17E394-DA9B-49C5-8059-69E91ADB85DF}"/>
    <hyperlink ref="E337" r:id="rId243" xr:uid="{18C3949D-3006-4E01-A161-94CD0725D052}"/>
    <hyperlink ref="E338" r:id="rId244" xr:uid="{652FF077-36C8-461C-AA66-41F635424ABB}"/>
    <hyperlink ref="E339" r:id="rId245" xr:uid="{BBB407E7-9154-46A4-A21C-8E77F16080D1}"/>
    <hyperlink ref="E340" r:id="rId246" xr:uid="{65D6A41D-8F07-4B4A-B554-4CB9B78F4149}"/>
    <hyperlink ref="E341" r:id="rId247" xr:uid="{9E2E4895-6530-44B3-A60E-EDB097A35736}"/>
    <hyperlink ref="E342" r:id="rId248" xr:uid="{227AFBE1-38E4-4408-900E-EFBEDD0EA099}"/>
    <hyperlink ref="E343" r:id="rId249" xr:uid="{D6001DD4-DA67-4D41-A9DF-B373176173F8}"/>
    <hyperlink ref="E344" r:id="rId250" xr:uid="{F97C9DBB-20A2-4B41-A0EF-2EF8A94ED8C3}"/>
    <hyperlink ref="E345" r:id="rId251" xr:uid="{7EB1D531-7A32-44AE-887F-A6EB2E3A8E6D}"/>
    <hyperlink ref="E346" r:id="rId252" xr:uid="{E4BF9BFB-0E61-4D2D-A5DF-732883359C86}"/>
    <hyperlink ref="E347" r:id="rId253" xr:uid="{14C4E523-7FE7-48C2-B12E-B4294D79AB00}"/>
    <hyperlink ref="E348" r:id="rId254" xr:uid="{EA42E17D-3388-48E7-9735-5E4D17AC492C}"/>
    <hyperlink ref="E349" r:id="rId255" xr:uid="{9EBB2482-A4A8-44B1-AD6F-241CD4A6D909}"/>
    <hyperlink ref="E350" r:id="rId256" xr:uid="{D825C7DE-3BF6-4A8E-A42B-A81D3F3932B5}"/>
    <hyperlink ref="E351" r:id="rId257" xr:uid="{7D622901-4766-4A8F-8AE4-F01D36C9365A}"/>
    <hyperlink ref="E352" r:id="rId258" xr:uid="{8EAE71F2-E5F2-41AD-AC66-E4D5964F6968}"/>
    <hyperlink ref="E353" r:id="rId259" xr:uid="{AA263674-04A0-412D-9329-D0A1A64D3FBF}"/>
    <hyperlink ref="E354" r:id="rId260" xr:uid="{C093127F-387A-41E1-828A-89470621F593}"/>
    <hyperlink ref="E355" r:id="rId261" xr:uid="{9CFEB446-16E2-46A5-B30E-69C66B65E42C}"/>
    <hyperlink ref="E356" r:id="rId262" xr:uid="{CD4F2C29-4A29-4910-95B6-A0E9B886EF55}"/>
    <hyperlink ref="E357" r:id="rId263" xr:uid="{938EB85C-D5D4-46A7-88E4-EBB233C04667}"/>
    <hyperlink ref="E358" r:id="rId264" xr:uid="{85ADE501-59BF-4B2A-AE43-26936B9B99D1}"/>
    <hyperlink ref="E359" r:id="rId265" xr:uid="{5F7AA8C3-7E38-42E2-814B-A7DC29A98843}"/>
    <hyperlink ref="E360" r:id="rId266" xr:uid="{DC11B99D-83F5-4C1B-98A9-7004267F7A6F}"/>
    <hyperlink ref="E361" r:id="rId267" xr:uid="{BAA128F3-ACAE-43B8-AADA-7ED345177F88}"/>
    <hyperlink ref="E362" r:id="rId268" xr:uid="{761E8AEA-6560-465A-AEE6-5976E2E614FB}"/>
    <hyperlink ref="E363" r:id="rId269" xr:uid="{F836858A-61DC-4916-9913-F34B59DFEF07}"/>
    <hyperlink ref="E364" r:id="rId270" xr:uid="{AA087A94-C8D2-40B7-9325-4140D1E2CE90}"/>
    <hyperlink ref="E365" r:id="rId271" xr:uid="{7B512483-C24D-4B63-95B9-34DD25344C8E}"/>
    <hyperlink ref="E366" r:id="rId272" xr:uid="{28923A44-EE0F-4C5A-A157-6CC7FDF15EA2}"/>
    <hyperlink ref="E367" r:id="rId273" xr:uid="{4CDDA053-1C0E-4F64-9B94-47063E4BEDFF}"/>
    <hyperlink ref="E368" r:id="rId274" xr:uid="{915BCA35-4DF0-41DF-AF6C-F4A723ED1ACE}"/>
    <hyperlink ref="E369" r:id="rId275" xr:uid="{7CF45E4E-A62F-4430-84DB-EE0452880A9D}"/>
    <hyperlink ref="E370" r:id="rId276" xr:uid="{90EA308B-57C2-49BE-AE0D-11EC4D1BA37F}"/>
    <hyperlink ref="E371" r:id="rId277" xr:uid="{A8B995BF-FDC7-4549-9875-27C03DDC561B}"/>
    <hyperlink ref="E372" r:id="rId278" xr:uid="{83505591-B509-44D8-BA76-6E83989FCA0D}"/>
    <hyperlink ref="E373" r:id="rId279" xr:uid="{BC22FEA8-220A-4C3A-837A-E647D12000E8}"/>
    <hyperlink ref="E374" r:id="rId280" xr:uid="{4DF01BF8-3B6E-4D13-953F-422A4D92E0F7}"/>
    <hyperlink ref="E375" r:id="rId281" xr:uid="{D358EE94-44C2-46F3-8B52-AA79C8D6961D}"/>
    <hyperlink ref="E376" r:id="rId282" xr:uid="{61D3E3D1-0C2E-4E10-965B-78C71EC89C2B}"/>
    <hyperlink ref="E377" r:id="rId283" xr:uid="{2A12B78E-5E04-4E8E-8195-D2A9A891D81D}"/>
    <hyperlink ref="E378" r:id="rId284" xr:uid="{82106500-43C8-4E04-9277-00926AFD1522}"/>
    <hyperlink ref="E379" r:id="rId285" xr:uid="{E32B1439-B067-41F7-AEE3-9B7843A59861}"/>
    <hyperlink ref="E380" r:id="rId286" xr:uid="{214C9648-384C-4FDD-95AF-4554D44056E0}"/>
    <hyperlink ref="E381" r:id="rId287" xr:uid="{C758AC53-B1CA-46FA-9851-9ADC6DDE2529}"/>
    <hyperlink ref="E382" r:id="rId288" xr:uid="{A9BF39DB-F040-4FBE-B519-52BB02D3040D}"/>
    <hyperlink ref="E383" r:id="rId289" xr:uid="{2A3FECB0-428E-4A8B-B65A-C752C4B2F344}"/>
    <hyperlink ref="E384" r:id="rId290" xr:uid="{30136B92-CCA2-48C4-82B0-1F89EBFC3B91}"/>
    <hyperlink ref="E385" r:id="rId291" xr:uid="{B00F4353-108F-48E5-9D06-B93AE3C6DF95}"/>
    <hyperlink ref="E386" r:id="rId292" xr:uid="{215111B9-BB46-42D8-9E40-E1FD3E7CE3E0}"/>
    <hyperlink ref="E387" r:id="rId293" xr:uid="{1DB59C00-7A10-46A5-85AB-DD374DEE6766}"/>
    <hyperlink ref="E388" r:id="rId294" xr:uid="{DF3BF48F-2F95-49C6-995D-D309C609B408}"/>
    <hyperlink ref="E389" r:id="rId295" xr:uid="{6CF9CB42-8B6C-46BA-B680-496635BDE17A}"/>
    <hyperlink ref="E390" r:id="rId296" xr:uid="{4E371619-3787-4AF9-A81F-BAEC0286434E}"/>
    <hyperlink ref="E391" r:id="rId297" xr:uid="{54EF13DA-F36A-41DC-B96A-36E3E10AB960}"/>
    <hyperlink ref="E392" r:id="rId298" xr:uid="{DFACB976-F443-40E0-AAC7-421B5F020BCD}"/>
    <hyperlink ref="E393" r:id="rId299" xr:uid="{71079F74-8E58-42CE-B071-0E31D785D510}"/>
    <hyperlink ref="E394" r:id="rId300" xr:uid="{B8712628-A78E-4D03-A83D-F8A52D64E397}"/>
    <hyperlink ref="E395" r:id="rId301" xr:uid="{67329865-6164-4331-8762-A5DDF1506425}"/>
    <hyperlink ref="E396" r:id="rId302" xr:uid="{69EFC454-4276-45BD-B8BF-3488D69E409B}"/>
    <hyperlink ref="E397" r:id="rId303" xr:uid="{D4BCE2AC-AB58-49EF-826D-2B6418859306}"/>
    <hyperlink ref="E398" r:id="rId304" xr:uid="{56A9DEB5-4E89-4403-8097-24E105AEE573}"/>
    <hyperlink ref="E399" r:id="rId305" xr:uid="{A119D579-F08A-4624-821B-189C2BC3296A}"/>
    <hyperlink ref="E400" r:id="rId306" xr:uid="{76B6E332-4AB2-4D8C-B5A7-78FA77D4E8EB}"/>
    <hyperlink ref="E401" r:id="rId307" xr:uid="{02F36156-9C15-42F3-A3D5-C4998EDBD7A5}"/>
    <hyperlink ref="E402" r:id="rId308" xr:uid="{9E85EF7D-1916-4633-9E0C-B537ABB68419}"/>
    <hyperlink ref="E403" r:id="rId309" xr:uid="{EB89C22C-A1BF-4A14-AC1B-9ED004A64A5E}"/>
    <hyperlink ref="E404" r:id="rId310" xr:uid="{99CE99D8-4B4D-4004-86C5-C74F5A3D6F2E}"/>
    <hyperlink ref="E405" r:id="rId311" xr:uid="{05BA05F8-808C-4C78-B42D-966507A07E8C}"/>
    <hyperlink ref="E406" r:id="rId312" xr:uid="{6247A2DA-0AF5-4DE7-89D9-2614F2E62BDF}"/>
    <hyperlink ref="E407" r:id="rId313" xr:uid="{551B8B81-DF56-47B5-9E89-E9A4E7B4889B}"/>
    <hyperlink ref="E408" r:id="rId314" xr:uid="{8591FD78-52E6-447B-8CF4-28C9A0486AAA}"/>
    <hyperlink ref="E409" r:id="rId315" xr:uid="{EE0EC59D-ACFE-4CB0-94EB-468B7612BA89}"/>
    <hyperlink ref="E410" r:id="rId316" xr:uid="{289F633B-79D5-46C3-8E8C-E5061935E428}"/>
    <hyperlink ref="E411" r:id="rId317" xr:uid="{BBC1C950-6ED3-4157-90F7-6B1DE6BBF063}"/>
    <hyperlink ref="E412" r:id="rId318" xr:uid="{E6263039-64CC-4776-811A-462300E0247F}"/>
    <hyperlink ref="E413" r:id="rId319" xr:uid="{607A5874-8E61-4E49-9C61-0DD0D4C0D589}"/>
    <hyperlink ref="E414" r:id="rId320" xr:uid="{E3EA4EE2-719E-4D36-A33C-83CFA86E6148}"/>
    <hyperlink ref="E415" r:id="rId321" xr:uid="{F986869B-878B-49B5-9542-9D1682461478}"/>
    <hyperlink ref="E416" r:id="rId322" xr:uid="{A45CA8F7-7ED0-455E-856C-FBB04E10A882}"/>
    <hyperlink ref="E417" r:id="rId323" xr:uid="{98FDD1B2-F518-4015-B15B-7606973751EA}"/>
    <hyperlink ref="E418" r:id="rId324" xr:uid="{FF01F90C-3BAD-43DA-9E50-307959CB3053}"/>
    <hyperlink ref="E419" r:id="rId325" xr:uid="{B72EAD42-BCBE-4247-AD29-33472932DE84}"/>
    <hyperlink ref="E420" r:id="rId326" xr:uid="{BC88022D-7BCD-4A53-AEFB-18A0B0A9FD86}"/>
    <hyperlink ref="E421" r:id="rId327" xr:uid="{A56B8389-50D7-4FBC-B94F-E496A810DB8E}"/>
    <hyperlink ref="E422" r:id="rId328" xr:uid="{4CAB6AF1-B814-4393-BC77-F6DFCF3D84F3}"/>
    <hyperlink ref="E423" r:id="rId329" xr:uid="{AC042A09-7AF9-4E5A-BF32-F9DE3BC919BA}"/>
    <hyperlink ref="E424" r:id="rId330" xr:uid="{4C437C23-E32E-4D55-B8B2-87D1A9125667}"/>
    <hyperlink ref="E425" r:id="rId331" xr:uid="{0D07BA7D-4DDB-41DD-B726-0CEA2FF325A5}"/>
    <hyperlink ref="E426" r:id="rId332" xr:uid="{BB921249-9986-4F16-A29D-10D1A4FC5F11}"/>
    <hyperlink ref="E427" r:id="rId333" xr:uid="{54167460-3652-46B0-8914-148B540158D1}"/>
    <hyperlink ref="E428" r:id="rId334" xr:uid="{F6DB2CC9-44AC-4E9F-ACF0-DC5A0E38BE5F}"/>
    <hyperlink ref="E429" r:id="rId335" xr:uid="{FB59F0C2-2159-41CF-9E2B-D661E4E5AA4F}"/>
    <hyperlink ref="E430" r:id="rId336" xr:uid="{092D7C3E-55E6-403B-98CF-AECFA992C8DA}"/>
    <hyperlink ref="E431" r:id="rId337" xr:uid="{D3D736E6-9E54-4209-84CD-C5AE542417B2}"/>
    <hyperlink ref="E432" r:id="rId338" xr:uid="{2DDF5204-3EDF-42F1-AE46-EECE6B4FBD42}"/>
    <hyperlink ref="E433" r:id="rId339" xr:uid="{03BFA70E-8CF2-4A03-99A4-80252926F5EF}"/>
    <hyperlink ref="E434" r:id="rId340" xr:uid="{C70A8775-CD7F-4D93-BE47-CA3DEF9062EB}"/>
    <hyperlink ref="E435" r:id="rId341" xr:uid="{EBB31AF8-B52C-45A7-A87E-A2525C7FE192}"/>
    <hyperlink ref="E436" r:id="rId342" xr:uid="{FAD589C5-EA5A-4A9C-BDCC-504AC99ECB7E}"/>
    <hyperlink ref="E437" r:id="rId343" xr:uid="{90D81519-1468-4F59-B4B1-476D9AC1A06A}"/>
    <hyperlink ref="E438" r:id="rId344" xr:uid="{D56C0D8E-8D29-4AE6-BBC7-0D91FB18A66B}"/>
    <hyperlink ref="E439" r:id="rId345" xr:uid="{EE395E09-06D7-46C8-A0F2-D0387C88BCCB}"/>
    <hyperlink ref="E440" r:id="rId346" xr:uid="{22F101C8-9845-4860-B00C-009EB382A0E2}"/>
    <hyperlink ref="E441" r:id="rId347" xr:uid="{7B067307-2F86-462B-B7F6-BA55AF7D6EB6}"/>
    <hyperlink ref="E442" r:id="rId348" xr:uid="{4943D666-41BC-4DAA-8C2F-EF727EC90C52}"/>
    <hyperlink ref="E443" r:id="rId349" xr:uid="{59DD2DA8-FEBE-4086-95D6-25F0F527587C}"/>
    <hyperlink ref="E444" r:id="rId350" xr:uid="{185EEE07-9C20-44F8-AC1D-62DF68603D6D}"/>
    <hyperlink ref="E445" r:id="rId351" xr:uid="{29E375F2-EB2A-4673-BAAD-298470ED37AA}"/>
    <hyperlink ref="E446" r:id="rId352" xr:uid="{8C650804-1E19-4F69-A5F1-595631AB525A}"/>
    <hyperlink ref="E447" r:id="rId353" xr:uid="{C08A88F1-00A6-446D-9150-49E68B975199}"/>
    <hyperlink ref="E448" r:id="rId354" xr:uid="{E74764D7-7DF0-4474-8DA2-C74130DE6974}"/>
    <hyperlink ref="E449" r:id="rId355" xr:uid="{5F951EF2-B4A8-4C0F-AB4C-CA966CFD4FDA}"/>
    <hyperlink ref="E450" r:id="rId356" xr:uid="{CE41464F-244B-4860-AF1E-171F4FA3F651}"/>
    <hyperlink ref="E451" r:id="rId357" xr:uid="{D55C9192-419C-49BF-BB15-C2A46C90727A}"/>
    <hyperlink ref="E452" r:id="rId358" xr:uid="{CE7932CB-33D5-4A02-AB8B-9BCFDEF06729}"/>
    <hyperlink ref="E453" r:id="rId359" xr:uid="{0F7F2B98-DE39-405E-8149-BC405EB6D376}"/>
    <hyperlink ref="E454" r:id="rId360" xr:uid="{F1E7B563-8450-486F-A548-10E4C4C5EE5D}"/>
    <hyperlink ref="E455" r:id="rId361" xr:uid="{34F025E8-5D99-4DD5-A3AB-35E19E4D4666}"/>
    <hyperlink ref="E456" r:id="rId362" xr:uid="{F8DFDA96-F05C-4124-AC9B-D5C4DC059866}"/>
    <hyperlink ref="E457" r:id="rId363" xr:uid="{718F5A99-AE9B-4CE4-96E0-12B9803FE08F}"/>
    <hyperlink ref="E458" r:id="rId364" xr:uid="{497FA54D-6848-40BC-8C0A-76E98E384C18}"/>
    <hyperlink ref="E459" r:id="rId365" xr:uid="{5D099CAD-37C4-4868-BFC8-8B4EE20CA0C9}"/>
    <hyperlink ref="E460" r:id="rId366" xr:uid="{2C73C794-04D9-4144-B233-43A34EE2D972}"/>
    <hyperlink ref="E461" r:id="rId367" xr:uid="{76AD5B42-2BD0-49F7-82FC-4186DB8BD5C6}"/>
    <hyperlink ref="E462" r:id="rId368" xr:uid="{92BC06A3-F448-4352-BA96-9EFB27C05DD2}"/>
    <hyperlink ref="E463" r:id="rId369" xr:uid="{CC4DD29E-CBA2-4269-B2D6-2470EA884216}"/>
    <hyperlink ref="E464" r:id="rId370" xr:uid="{12E8706F-3786-4329-9D75-1A3C0639AADF}"/>
    <hyperlink ref="E465" r:id="rId371" xr:uid="{691FCFBD-0DB9-49C9-88D2-EDAA4F209AEE}"/>
    <hyperlink ref="E466" r:id="rId372" xr:uid="{EB47EECE-C02C-4EF0-A2A8-BA72524288B8}"/>
    <hyperlink ref="E467" r:id="rId373" xr:uid="{DAB98AFB-CCB6-4AB8-8F2B-8C28F35DB4B8}"/>
    <hyperlink ref="E468" r:id="rId374" xr:uid="{FA774541-0715-4C6B-930B-687DEF48D266}"/>
    <hyperlink ref="E469" r:id="rId375" xr:uid="{C6B86938-AEF6-4484-B5F6-1FA5514A32BD}"/>
    <hyperlink ref="E470" r:id="rId376" xr:uid="{F1CD664F-902B-4A87-A52F-0CE250C4242C}"/>
    <hyperlink ref="E471" r:id="rId377" xr:uid="{68210F37-CB6E-4CC7-B558-846ED140A90A}"/>
    <hyperlink ref="E472" r:id="rId378" xr:uid="{2A76923F-0B80-4DB2-997C-BC490748B26C}"/>
    <hyperlink ref="E473" r:id="rId379" xr:uid="{3DCFA6EE-9AD0-4F4B-8220-6866BEDA9E6F}"/>
    <hyperlink ref="E474" r:id="rId380" xr:uid="{420EE69E-7B70-4EFA-BA46-EF95CF907CDD}"/>
    <hyperlink ref="E475" r:id="rId381" xr:uid="{3E077301-9516-49DB-B0F3-A42134766645}"/>
    <hyperlink ref="E476" r:id="rId382" xr:uid="{8641BAB0-BE04-41B0-A12A-D48511A345A9}"/>
    <hyperlink ref="E477" r:id="rId383" xr:uid="{3F06FEE0-DA6E-4787-996A-3EC0136070DB}"/>
    <hyperlink ref="E478" r:id="rId384" xr:uid="{7F5E4B03-14FB-4175-8ED9-49448098B339}"/>
    <hyperlink ref="E479" r:id="rId385" xr:uid="{28F1645F-93F5-4A78-8DAE-4EFF66454811}"/>
    <hyperlink ref="E480" r:id="rId386" xr:uid="{A7ACD11E-891C-469E-82C7-A14D0F25EECF}"/>
    <hyperlink ref="E481" r:id="rId387" xr:uid="{793FC226-EB42-4CEF-9FD5-2B288A9B5852}"/>
    <hyperlink ref="E482" r:id="rId388" xr:uid="{20727FA2-2D79-4D1B-B352-0AB9087FEC0E}"/>
    <hyperlink ref="E483" r:id="rId389" xr:uid="{F062E409-95A9-4F5B-91F3-6EB5B351E7D9}"/>
    <hyperlink ref="E484" r:id="rId390" xr:uid="{A8BA6EF5-E097-4B1A-88FD-CD4E36886D0A}"/>
    <hyperlink ref="E485" r:id="rId391" xr:uid="{6D722769-CFBA-4899-AAA2-A21B18AD9E78}"/>
    <hyperlink ref="E486" r:id="rId392" xr:uid="{3DFD03AD-4059-4BD6-8F51-91E7E04F9CAF}"/>
    <hyperlink ref="E487" r:id="rId393" xr:uid="{590676BD-E22D-48D6-90B1-7228DB1FCC15}"/>
    <hyperlink ref="E488" r:id="rId394" xr:uid="{7B0A5415-8EC6-433C-A14E-292514AF0BE1}"/>
    <hyperlink ref="E489" r:id="rId395" xr:uid="{B500CBE2-77FA-4ED6-B794-AD8EFB1EDE5D}"/>
    <hyperlink ref="E490" r:id="rId396" xr:uid="{B9ADF143-DA49-49AD-9377-5B59CF256D35}"/>
    <hyperlink ref="E491" r:id="rId397" xr:uid="{90DED7DF-650C-4661-B6D2-24B0DAB7B346}"/>
    <hyperlink ref="E492" r:id="rId398" xr:uid="{1F4F735C-E337-49F6-8EDE-C5CE584074B3}"/>
    <hyperlink ref="C492" r:id="rId399" display="https://pubmed.ncbi.nlm.nih.gov/?size=200&amp;term=Stiborov%C3%A1+M&amp;cauthor_id=12384524" xr:uid="{0DD952CC-FA6F-48D7-B977-C47C76720DF7}"/>
    <hyperlink ref="E493" r:id="rId400" xr:uid="{6B9721D9-9D7A-4418-9B22-A4C5C059DCD7}"/>
    <hyperlink ref="E494" r:id="rId401" xr:uid="{DA706BE9-35C8-40E0-9784-3DC312BCD54C}"/>
    <hyperlink ref="E495" r:id="rId402" xr:uid="{1F30631E-144C-46B0-B08F-EFAF5EA22A79}"/>
    <hyperlink ref="E496" r:id="rId403" xr:uid="{2DE179CE-481D-40D7-A4E9-EBF76A1ACBE6}"/>
    <hyperlink ref="E497" r:id="rId404" xr:uid="{298B1E62-1E69-4F29-A664-DED57231BBF8}"/>
    <hyperlink ref="E498" r:id="rId405" xr:uid="{42F900FB-8B2E-4062-A99E-F58C08478548}"/>
    <hyperlink ref="E499" r:id="rId406" xr:uid="{8CA94458-B18D-4281-AAE7-F34DD3F164C9}"/>
    <hyperlink ref="E500" r:id="rId407" xr:uid="{90744508-315E-4FDF-BCD5-B5B49270493E}"/>
    <hyperlink ref="E501" r:id="rId408" xr:uid="{F160923D-741E-41EC-B257-446225D7B9CD}"/>
    <hyperlink ref="E502" r:id="rId409" xr:uid="{4BB49CAF-24E4-4075-882D-4A42FB511651}"/>
    <hyperlink ref="E503" r:id="rId410" xr:uid="{3F970585-8DB1-4924-95E1-5BCA51935A2F}"/>
    <hyperlink ref="E504" r:id="rId411" xr:uid="{7E6F2F6B-C0F3-41DD-AC18-5FD7C91BC38C}"/>
    <hyperlink ref="E505" r:id="rId412" xr:uid="{5E849C38-5A5A-4F7B-AD10-E1F7B0937CF4}"/>
    <hyperlink ref="E506" r:id="rId413" xr:uid="{748675CB-563A-40C0-9D07-B67714D48262}"/>
    <hyperlink ref="E507" r:id="rId414" xr:uid="{EBC73C13-3172-4BD9-AF70-B3434DA0BC5D}"/>
    <hyperlink ref="E508" r:id="rId415" xr:uid="{17154A26-FE9F-4FB5-A5DF-D088CC686F80}"/>
    <hyperlink ref="E509" r:id="rId416" xr:uid="{55E84297-E746-4AC2-848D-6048C3B89387}"/>
    <hyperlink ref="E510" r:id="rId417" xr:uid="{B5F53B82-C087-4509-82AD-5D217E32F0C1}"/>
    <hyperlink ref="E511" r:id="rId418" xr:uid="{13F3308B-6B8E-495C-B0EC-5AA0541C5FC9}"/>
    <hyperlink ref="E512" r:id="rId419" xr:uid="{3095BB41-6695-4C01-956C-989A02EBD71C}"/>
    <hyperlink ref="E513" r:id="rId420" xr:uid="{03F04E74-1FFA-4DBF-96A0-A09ED57DD84A}"/>
    <hyperlink ref="E514" r:id="rId421" xr:uid="{704957E3-708D-4027-B3A1-7029170639FD}"/>
    <hyperlink ref="E515" r:id="rId422" xr:uid="{C5DF69EB-0DFF-41CD-AA5A-E4459F0307E4}"/>
    <hyperlink ref="E516" r:id="rId423" xr:uid="{C071B976-923E-4488-9905-CADAA3F12A90}"/>
    <hyperlink ref="E517" r:id="rId424" xr:uid="{857BA403-5AD6-4AFB-BDD7-1C3CA30098C9}"/>
    <hyperlink ref="E518" r:id="rId425" xr:uid="{97D09E53-E6F7-42A4-97EF-CAA7D3A44D7A}"/>
    <hyperlink ref="E519" r:id="rId426" xr:uid="{84B282FC-6057-4D72-9C45-1F6DF49051AC}"/>
    <hyperlink ref="E520" r:id="rId427" xr:uid="{DF9FFC24-8CF5-4285-BD45-C681A66A45C4}"/>
    <hyperlink ref="E521" r:id="rId428" xr:uid="{E024F62E-2F28-4745-9B78-AA1C13E28B29}"/>
    <hyperlink ref="E522" r:id="rId429" xr:uid="{81D220C2-68FB-4CBC-901E-439C95D030C7}"/>
    <hyperlink ref="E523" r:id="rId430" xr:uid="{40859422-FD35-4FAF-B309-9D9089F097A5}"/>
    <hyperlink ref="E524" r:id="rId431" xr:uid="{00400010-9C2B-4FA8-9B9F-A5F1B27AA95A}"/>
    <hyperlink ref="E525" r:id="rId432" xr:uid="{16C7AC2F-1300-4463-BF87-6C3DAA9DE0BF}"/>
    <hyperlink ref="E526" r:id="rId433" xr:uid="{A7ABB535-0CD0-4D7A-9B86-02E9F0B1740C}"/>
    <hyperlink ref="E527" r:id="rId434" xr:uid="{B320E6C0-67AA-49CC-8B98-A6F76FD0955A}"/>
    <hyperlink ref="E528" r:id="rId435" xr:uid="{A723A842-D2AE-4D63-B7C3-1E8C291A89E1}"/>
    <hyperlink ref="E529" r:id="rId436" xr:uid="{82382372-79EB-4B60-83C7-035552506A49}"/>
    <hyperlink ref="E530" r:id="rId437" xr:uid="{85E4E396-8D20-49E0-A8E4-AA1EAA339229}"/>
    <hyperlink ref="E531" r:id="rId438" xr:uid="{39F167DC-D7EB-4854-86E5-0823B54A37FE}"/>
    <hyperlink ref="E532" r:id="rId439" xr:uid="{83B7E9C2-7F35-4E7F-8721-2E506FE0B63A}"/>
    <hyperlink ref="E533" r:id="rId440" xr:uid="{07FE300E-C91A-4E4A-94DC-2CBC071DBA84}"/>
    <hyperlink ref="E534" r:id="rId441" xr:uid="{8EF38290-6EFC-456F-8EC1-F747E88891BE}"/>
    <hyperlink ref="E535" r:id="rId442" xr:uid="{94132220-FE72-46BA-96C4-C45078FE8C60}"/>
    <hyperlink ref="E536" r:id="rId443" xr:uid="{B9B65D6C-1C3F-4834-B429-26F9E047E781}"/>
    <hyperlink ref="E537" r:id="rId444" xr:uid="{7CE3F965-FB22-4878-A111-FC164C50615A}"/>
    <hyperlink ref="E538" r:id="rId445" xr:uid="{DAEF5D9C-7CD3-4AC8-B88D-02A1A0BD8B7C}"/>
    <hyperlink ref="E539" r:id="rId446" xr:uid="{6A6D807F-3854-40EA-AE29-981CF9ADEF0D}"/>
    <hyperlink ref="E540" r:id="rId447" xr:uid="{01D464EC-7B28-4055-A064-0E8485058583}"/>
    <hyperlink ref="E541" r:id="rId448" xr:uid="{A0338F94-DE65-4449-9067-75C0CACFFC83}"/>
    <hyperlink ref="E542" r:id="rId449" xr:uid="{B6B72DB2-091A-48DE-B9E9-DF32C9A26619}"/>
    <hyperlink ref="E543" r:id="rId450" xr:uid="{0E619549-05E0-48F7-8562-504E97454BD4}"/>
    <hyperlink ref="E544" r:id="rId451" xr:uid="{9D2B931C-F166-450A-857E-1CDCB13E91C6}"/>
    <hyperlink ref="E545" r:id="rId452" xr:uid="{7112E42B-5072-4E6D-9E42-94EBAA3D4E1E}"/>
    <hyperlink ref="E546" r:id="rId453" xr:uid="{3EC83AED-66A4-4C36-B7AC-729007194F93}"/>
    <hyperlink ref="E547" r:id="rId454" xr:uid="{7F75CE3D-D58E-4288-8601-42C4E54B023C}"/>
    <hyperlink ref="E548" r:id="rId455" xr:uid="{3CAE4EDF-6330-4ADF-BCD0-68DF579ADBED}"/>
    <hyperlink ref="E549" r:id="rId456" xr:uid="{FA889B20-CBA4-4695-A15B-874C0A1572D9}"/>
    <hyperlink ref="E550" r:id="rId457" xr:uid="{1FB55CE2-D7A2-476B-850F-15164AABEE84}"/>
    <hyperlink ref="E551" r:id="rId458" xr:uid="{FFE41235-EECB-4108-AE43-011E911A59C6}"/>
    <hyperlink ref="E552" r:id="rId459" xr:uid="{12AF278C-63DD-48A6-9D19-F0698794D18A}"/>
    <hyperlink ref="E553" r:id="rId460" xr:uid="{3E3420E8-F952-4FE5-AD20-4B201488EA31}"/>
    <hyperlink ref="E554" r:id="rId461" xr:uid="{6C65C7AC-3D58-4DA7-8354-F03B496AF28D}"/>
    <hyperlink ref="E555" r:id="rId462" xr:uid="{57F7088C-BA58-4728-A7FD-298BFDB4485B}"/>
    <hyperlink ref="E556" r:id="rId463" xr:uid="{B9C8BB51-427E-48A2-A5CA-FA727A8F33B8}"/>
    <hyperlink ref="E557" r:id="rId464" xr:uid="{E5326002-E835-4A3D-BF5F-D48CB54063AE}"/>
    <hyperlink ref="E558" r:id="rId465" xr:uid="{7EED38BC-231D-418A-AF5D-2412092EB3A2}"/>
    <hyperlink ref="E559" r:id="rId466" xr:uid="{064E5759-6DAF-4259-8076-85D3357CD6BC}"/>
    <hyperlink ref="E560" r:id="rId467" xr:uid="{37927C99-4152-4978-A5C5-F88479E0B99E}"/>
    <hyperlink ref="E561" r:id="rId468" xr:uid="{6CA94B19-7391-478C-9714-2D1123AAFC9A}"/>
    <hyperlink ref="E562" r:id="rId469" xr:uid="{8030508C-DEEC-45A1-AB23-5BEC23DF93D2}"/>
    <hyperlink ref="E563" r:id="rId470" xr:uid="{1A699BCC-D037-4AD7-B6D3-E0AC9837C787}"/>
    <hyperlink ref="E564" r:id="rId471" xr:uid="{0187703F-AFA0-4A5D-965B-4A895DFEEE31}"/>
    <hyperlink ref="E565" r:id="rId472" xr:uid="{C48B0C7B-0493-4156-811A-F6CBC497F92A}"/>
    <hyperlink ref="E566" r:id="rId473" xr:uid="{F6FE60A3-BC44-430F-926A-746D5C86BDFB}"/>
    <hyperlink ref="E567" r:id="rId474" xr:uid="{B19358D0-C513-497A-AF75-30B0740329AF}"/>
    <hyperlink ref="E568" r:id="rId475" xr:uid="{57D592F1-B85F-495C-864B-5F2AE8364A90}"/>
    <hyperlink ref="E569" r:id="rId476" xr:uid="{EB175618-E98F-45E1-A316-3CF327E920C5}"/>
    <hyperlink ref="E570" r:id="rId477" xr:uid="{88C99081-7C65-4AAC-AE7B-328AEFBCB409}"/>
    <hyperlink ref="E571" r:id="rId478" xr:uid="{466D942D-66BC-4FDC-B5A2-E6BF1AE9F911}"/>
    <hyperlink ref="E572" r:id="rId479" xr:uid="{D2911C48-A774-4702-84F6-C24D5F0B1EE7}"/>
    <hyperlink ref="E573" r:id="rId480" xr:uid="{DDEF4BAB-D5C9-4DE4-BA42-D5AA4197A2D0}"/>
    <hyperlink ref="E574" r:id="rId481" xr:uid="{B2B9BC7B-18FE-48E7-8B90-A9F7310AD835}"/>
    <hyperlink ref="E575" r:id="rId482" xr:uid="{E6F4E249-21CF-45B8-98E0-8EF98AA2CE8F}"/>
    <hyperlink ref="E576" r:id="rId483" xr:uid="{F5C1641B-AC43-4016-B7CB-8848BB75A24C}"/>
    <hyperlink ref="E577" r:id="rId484" xr:uid="{96EFD809-FAF7-41A2-A8C3-C1D7407BC406}"/>
    <hyperlink ref="E578" r:id="rId485" xr:uid="{B8F6C055-2255-4F25-AC20-03131994467F}"/>
    <hyperlink ref="E579" r:id="rId486" xr:uid="{655E85A4-AD74-46F7-869D-B4B557A6340E}"/>
    <hyperlink ref="E580" r:id="rId487" xr:uid="{E61C16CA-A646-4145-AF91-78F592FD5C9F}"/>
    <hyperlink ref="E581" r:id="rId488" xr:uid="{647CB8CC-9108-4264-A24B-51D4F4558726}"/>
    <hyperlink ref="E582" r:id="rId489" xr:uid="{4882F9F6-C054-4054-AC93-1BADBA9F6B51}"/>
    <hyperlink ref="E583" r:id="rId490" xr:uid="{48E9B590-7883-42E5-8D52-1D815CE49270}"/>
    <hyperlink ref="E584" r:id="rId491" xr:uid="{6CAC039D-CCA5-44AE-A8C8-94FEEEA11647}"/>
    <hyperlink ref="E585" r:id="rId492" xr:uid="{E5DB314F-7BA4-41A5-9CA3-FFCBB5A435E6}"/>
    <hyperlink ref="E586" r:id="rId493" xr:uid="{2245B6D4-3417-4F44-BCD7-EE5D94F7C533}"/>
    <hyperlink ref="E587" r:id="rId494" xr:uid="{4B08268B-B7ED-4767-8E9F-3886B1ED48E0}"/>
    <hyperlink ref="E588" r:id="rId495" xr:uid="{E7D183F2-53BD-4AFD-B816-DCA34185F81A}"/>
    <hyperlink ref="E589" r:id="rId496" xr:uid="{76D7C500-79E4-4C88-8C90-7744B81C987D}"/>
    <hyperlink ref="E590" r:id="rId497" xr:uid="{16B488F1-4FAD-47EB-8DEB-369DEA9A3C04}"/>
    <hyperlink ref="E591" r:id="rId498" xr:uid="{6F0D00C6-8720-4D28-8AF9-C795172E2312}"/>
    <hyperlink ref="E592" r:id="rId499" xr:uid="{946B0A36-BF35-4E65-BE11-CB32FD793B1F}"/>
    <hyperlink ref="E593" r:id="rId500" xr:uid="{403D851A-7780-477D-AD7E-3B8AAF2089AF}"/>
    <hyperlink ref="E594" r:id="rId501" xr:uid="{8AFAD45F-9983-45E8-B10E-18EC15209723}"/>
    <hyperlink ref="E595" r:id="rId502" xr:uid="{AD668313-9266-4862-AD32-7B4C4D4FCD8F}"/>
    <hyperlink ref="E596" r:id="rId503" xr:uid="{BD1CDEF1-C1E7-4C9A-A59D-7C1EBFE08EA7}"/>
    <hyperlink ref="E597" r:id="rId504" xr:uid="{14ADE794-9C2B-42A8-BFDD-8F9805FC9303}"/>
    <hyperlink ref="E598" r:id="rId505" xr:uid="{5CE6485F-2ABD-4C35-9A56-D6CD6F876E78}"/>
    <hyperlink ref="E599" r:id="rId506" xr:uid="{BD2A786B-F54F-494B-BE55-4345D72786D8}"/>
    <hyperlink ref="E600" r:id="rId507" xr:uid="{71C62568-C843-4860-87B8-8A24C50AC41D}"/>
    <hyperlink ref="E601" r:id="rId508" xr:uid="{7BD61338-905D-4576-9027-C7AF32930629}"/>
    <hyperlink ref="E602" r:id="rId509" xr:uid="{84A38F56-1240-4B3F-A7EC-133F238675E0}"/>
    <hyperlink ref="E603" r:id="rId510" xr:uid="{9644CB3C-A220-440B-A429-A69E435D096E}"/>
    <hyperlink ref="E604" r:id="rId511" xr:uid="{31A24D64-4C45-41CA-8C2D-5072E9DAD5DE}"/>
    <hyperlink ref="E605" r:id="rId512" xr:uid="{FC9CFD36-DACD-49D2-8FC8-A3A6E4FD293A}"/>
    <hyperlink ref="E606" r:id="rId513" xr:uid="{B08DE45F-27B6-48F9-95B2-BA0FE713B9AC}"/>
    <hyperlink ref="E607" r:id="rId514" xr:uid="{18F8C5DA-6FEB-4BA8-9043-4436F568510A}"/>
    <hyperlink ref="E608" r:id="rId515" xr:uid="{A0C1A1FE-C4B3-48C8-8D32-FC8F3AAFD10C}"/>
    <hyperlink ref="E609" r:id="rId516" xr:uid="{354A9A03-7635-4CFC-B4F7-B78D866EB846}"/>
    <hyperlink ref="E610" r:id="rId517" xr:uid="{DC69C62B-71AF-4360-855A-C549DA974419}"/>
    <hyperlink ref="E611" r:id="rId518" xr:uid="{33231B1D-E6F1-4B4A-A287-41F66F85AB9E}"/>
    <hyperlink ref="E613" r:id="rId519" xr:uid="{6BB2B029-2601-47DD-A757-AD7E8AC91BC1}"/>
    <hyperlink ref="E614" r:id="rId520" xr:uid="{E47ECC3D-79DD-4F54-8895-9245B2E31619}"/>
    <hyperlink ref="E615" r:id="rId521" xr:uid="{21C6E232-C4DA-4E24-9D70-246A3EB0958D}"/>
    <hyperlink ref="E612" r:id="rId522" xr:uid="{99157269-73E7-4778-B039-B594ABA118CA}"/>
    <hyperlink ref="E616" r:id="rId523" xr:uid="{60D147EB-D52D-4DCF-AF3C-A07253F7AD4F}"/>
    <hyperlink ref="E617" r:id="rId524" xr:uid="{9C6B450F-C15A-47FB-8B70-21BD54E1213C}"/>
    <hyperlink ref="E618" r:id="rId525" xr:uid="{D57185D0-D0B0-45D8-9A37-DA4B1005A9C8}"/>
    <hyperlink ref="E619" r:id="rId526" xr:uid="{9AFA7350-44C9-40E6-B876-263798A28D7E}"/>
    <hyperlink ref="E620" r:id="rId527" xr:uid="{B26E6B13-98C8-47CD-B74F-92826035D501}"/>
    <hyperlink ref="E621" r:id="rId528" xr:uid="{96AAB961-E1A7-49DB-A3E4-1D5029FD5E95}"/>
    <hyperlink ref="E622" r:id="rId529" xr:uid="{EC47D141-6076-4A4A-88A0-BE96FA034DF1}"/>
    <hyperlink ref="E623" r:id="rId530" xr:uid="{AE5EA5B9-98B9-49ED-8032-C10D789F3E50}"/>
    <hyperlink ref="E624" r:id="rId531" xr:uid="{081A63A9-71D2-4B6C-A9EF-DF11C00D2168}"/>
    <hyperlink ref="E625" r:id="rId532" xr:uid="{20D98329-3EC8-4E30-8DF7-565F7942E75B}"/>
    <hyperlink ref="E626" r:id="rId533" xr:uid="{3AA84CDF-8C1F-4D65-9636-A4FF4A2F6523}"/>
    <hyperlink ref="E627" r:id="rId534" xr:uid="{631013F7-BE1D-4B47-A212-2F565068712F}"/>
    <hyperlink ref="E628" r:id="rId535" xr:uid="{6739657D-C2DB-489C-BCDB-6AAA43A5822C}"/>
    <hyperlink ref="E629" r:id="rId536" xr:uid="{5147006E-0C80-49BF-94DD-0F03EA7A5C4C}"/>
    <hyperlink ref="E630" r:id="rId537" xr:uid="{634C8E7F-5990-4970-8CEE-C7352895D4B1}"/>
    <hyperlink ref="E631" r:id="rId538" xr:uid="{50D8B283-E059-44DD-ADEF-3A44CB787CEF}"/>
    <hyperlink ref="E632" r:id="rId539" xr:uid="{E8148789-8B03-4E74-87E4-F499D36B57AC}"/>
    <hyperlink ref="E633" r:id="rId540" xr:uid="{03BD747F-031A-4F58-9EC4-084F258AEF1F}"/>
    <hyperlink ref="E634" r:id="rId541" xr:uid="{E5386456-4B3A-4A12-A443-498B4E582A61}"/>
    <hyperlink ref="E635" r:id="rId542" xr:uid="{232209B9-F36A-40C0-AD90-C162210B3A83}"/>
    <hyperlink ref="E636" r:id="rId543" xr:uid="{662DDEED-88E6-48DE-BCB2-CA6B914E1BD9}"/>
    <hyperlink ref="E637" r:id="rId544" xr:uid="{6116A0EE-CB3B-491B-BCEB-B6B4D9029ECA}"/>
    <hyperlink ref="E638" r:id="rId545" xr:uid="{E85826B8-2849-494E-B314-C1D0AA216CAE}"/>
    <hyperlink ref="E639" r:id="rId546" xr:uid="{7E6CA393-A972-4950-A348-AEB10C4923F4}"/>
    <hyperlink ref="E640" r:id="rId547" xr:uid="{2ED2B57D-37C5-4EE4-AA71-089B3C2B4139}"/>
    <hyperlink ref="E641" r:id="rId548" xr:uid="{E040CF9E-D316-4BB0-BB6B-A29F0931A550}"/>
    <hyperlink ref="E642" r:id="rId549" xr:uid="{214C9F2D-640D-4B65-8945-1E4F83AB5A1A}"/>
    <hyperlink ref="E643" r:id="rId550" xr:uid="{DC71F7D1-99CA-43BB-8635-52298183FD5E}"/>
    <hyperlink ref="E644" r:id="rId551" xr:uid="{CDA6B923-48A1-4966-B72A-45256917D453}"/>
    <hyperlink ref="E645" r:id="rId552" xr:uid="{6AFBF2CA-8E14-4C1D-8309-B5097B13CE00}"/>
    <hyperlink ref="E646" r:id="rId553" xr:uid="{20F61DD2-0327-414D-BCAF-41DA9614DDEB}"/>
    <hyperlink ref="E647" r:id="rId554" xr:uid="{98F48EE3-A2C3-45E0-9676-2160A7998CD2}"/>
    <hyperlink ref="E648" r:id="rId555" xr:uid="{78CDD86E-ED28-4FF5-A222-41C685EC89CF}"/>
    <hyperlink ref="E649" r:id="rId556" xr:uid="{BA64F61A-65DE-47FD-A266-001B467C5B8F}"/>
    <hyperlink ref="E650" r:id="rId557" xr:uid="{050D4865-1EA1-4663-9FEF-80A6172FED76}"/>
    <hyperlink ref="E651" r:id="rId558" xr:uid="{ED3866CB-7D1A-4FAA-8CF4-2A08F45EE73B}"/>
    <hyperlink ref="E652" r:id="rId559" xr:uid="{544CAB91-3AEF-462C-BE10-787D4952DD3E}"/>
    <hyperlink ref="E653" r:id="rId560" xr:uid="{2B26C5E1-9C85-43F8-B501-D1635978D812}"/>
    <hyperlink ref="E654" r:id="rId561" xr:uid="{BE98EDB8-4FEE-4FFF-8EB4-E7F468704CF0}"/>
    <hyperlink ref="E655" r:id="rId562" xr:uid="{A949775C-896E-4515-A23C-225617580816}"/>
    <hyperlink ref="E656" r:id="rId563" xr:uid="{7D03C9CC-68E8-421A-977B-A01915EF89B9}"/>
    <hyperlink ref="E657" r:id="rId564" xr:uid="{B261039B-0207-40AB-AAC0-E70AB7F94328}"/>
    <hyperlink ref="E658" r:id="rId565" xr:uid="{077CCEED-7770-49D5-A9D1-92A714C11155}"/>
    <hyperlink ref="E659" r:id="rId566" xr:uid="{A3DD0B7C-2E59-4350-B935-20EB5CC6D8A7}"/>
    <hyperlink ref="E660" r:id="rId567" xr:uid="{C6905B1E-D4FB-4A0C-9642-0197B30EC9BF}"/>
    <hyperlink ref="E661" r:id="rId568" xr:uid="{0CF3CD55-77C2-43C9-8B91-E0B52537F93D}"/>
    <hyperlink ref="E662" r:id="rId569" xr:uid="{FC94E085-36E1-47A9-80E8-3F26016E1E4F}"/>
    <hyperlink ref="E663" r:id="rId570" xr:uid="{DA8DFA0C-39FA-4BD2-87FF-BD235244C229}"/>
    <hyperlink ref="E664" r:id="rId571" xr:uid="{C2CD779C-F90A-4123-80C7-EA14AB2B5E57}"/>
    <hyperlink ref="E665" r:id="rId572" xr:uid="{EDE58A7A-891B-4479-A759-E912A7BC96CF}"/>
    <hyperlink ref="E666" r:id="rId573" xr:uid="{688D70C6-7622-4516-94F9-A68DE53CE8EC}"/>
    <hyperlink ref="E667" r:id="rId574" xr:uid="{33ED9B0A-62AA-41C0-9155-53D314A01DC7}"/>
    <hyperlink ref="E668" r:id="rId575" xr:uid="{3B3FA9E8-2E06-4D18-8380-793D61E7A0EF}"/>
    <hyperlink ref="E669" r:id="rId576" xr:uid="{911E3C75-EF45-4156-9470-4E6F2406638B}"/>
    <hyperlink ref="E670" r:id="rId577" xr:uid="{64F2AAA2-1A54-4CD0-91D6-1408DCF3AA63}"/>
    <hyperlink ref="E671" r:id="rId578" xr:uid="{0601DBFB-E599-4535-ACA9-1C67010C161F}"/>
    <hyperlink ref="E672" r:id="rId579" xr:uid="{644ABFAA-3EF7-48EC-B029-B06F44112559}"/>
    <hyperlink ref="E673" r:id="rId580" xr:uid="{F12F0458-1B3C-429F-890A-825DA0821CA8}"/>
    <hyperlink ref="E674" r:id="rId581" xr:uid="{A2028F21-F7F2-4D30-8B28-588AF2901C10}"/>
    <hyperlink ref="E675" r:id="rId582" xr:uid="{81B8E04C-89DB-49BB-B71A-CC65167BA89C}"/>
    <hyperlink ref="E676" r:id="rId583" xr:uid="{4C537B2D-66F0-416B-AB2C-B89E433C549A}"/>
    <hyperlink ref="E677" r:id="rId584" xr:uid="{CC48D9FE-0A46-4554-B2E1-61F18FFE9983}"/>
    <hyperlink ref="E678" r:id="rId585" xr:uid="{C54CCFB0-9225-4005-B206-1EE45519EAD6}"/>
    <hyperlink ref="E679" r:id="rId586" xr:uid="{2402DE63-1795-4AF9-8710-D93104C4FD44}"/>
    <hyperlink ref="E680" r:id="rId587" xr:uid="{BF641FB7-7708-47BC-B432-A900167C8AD8}"/>
    <hyperlink ref="E681" r:id="rId588" xr:uid="{11A846DC-BB8C-46F6-8A94-D2D0A6AAB42D}"/>
    <hyperlink ref="E682" r:id="rId589" xr:uid="{24CDA8F9-5987-4F28-9AA3-94DFD28A37F3}"/>
    <hyperlink ref="E683" r:id="rId590" xr:uid="{E1AF5B59-6DD7-4B6C-B292-CC300C414DBF}"/>
    <hyperlink ref="E684" r:id="rId591" xr:uid="{DFDDDB99-A6A8-47C0-8BAB-666DE09A5425}"/>
    <hyperlink ref="E685" r:id="rId592" xr:uid="{27CBB2B3-84C1-40BA-B938-B74E94BAF0E5}"/>
    <hyperlink ref="E686" r:id="rId593" xr:uid="{896AF4F0-B3EB-4DDF-99B6-CAB41B57A0E8}"/>
    <hyperlink ref="E687" r:id="rId594" xr:uid="{2F31F7D2-95C2-4260-A9F8-C6EFF6568579}"/>
    <hyperlink ref="E688" r:id="rId595" xr:uid="{8170F952-E91D-4BD7-80FA-BF96CE5FA27D}"/>
    <hyperlink ref="E689" r:id="rId596" xr:uid="{0735C7C6-A48E-42A7-AF7F-C737C03776E4}"/>
    <hyperlink ref="E690" r:id="rId597" xr:uid="{C9732EBB-F3F9-4FA3-8E15-948ED933CAE1}"/>
    <hyperlink ref="E691" r:id="rId598" xr:uid="{D1129CD1-F260-4F0A-9021-9F900D6C1E8E}"/>
    <hyperlink ref="E692" r:id="rId599" xr:uid="{FB773770-2F4A-43AC-A23E-5C680BE653DC}"/>
    <hyperlink ref="E693" r:id="rId600" xr:uid="{48A6D22F-A787-4BF9-8121-DDCEBFA97A36}"/>
    <hyperlink ref="E694" r:id="rId601" xr:uid="{A44C16EC-1ABD-474D-B1B6-DF838A1513B7}"/>
    <hyperlink ref="E695" r:id="rId602" xr:uid="{62330552-1ABF-4805-84C8-9F2A39D3D7F7}"/>
    <hyperlink ref="E696" r:id="rId603" xr:uid="{0A1743B8-950F-467C-9CCE-5E622F3A945B}"/>
    <hyperlink ref="E697" r:id="rId604" xr:uid="{0BFC98ED-3770-445D-8E26-09DEC0EA71DF}"/>
    <hyperlink ref="E698" r:id="rId605" xr:uid="{60B6A78E-005E-41E2-B0EB-C7BD1FB7709C}"/>
    <hyperlink ref="E699" r:id="rId606" xr:uid="{7D322CB1-95E7-4747-877C-029AF2A7B158}"/>
    <hyperlink ref="E700" r:id="rId607" xr:uid="{006AD88C-18E4-49AE-AD96-CE854830FC6C}"/>
    <hyperlink ref="E701" r:id="rId608" xr:uid="{2FFC44B0-E6C1-4527-9EAD-94DC49BEC583}"/>
    <hyperlink ref="E702" r:id="rId609" xr:uid="{327DC757-26BE-4FD4-A6DF-D361270C40BE}"/>
    <hyperlink ref="E703" r:id="rId610" xr:uid="{7739D450-D534-4AA8-94AE-1E1CC9DB6650}"/>
    <hyperlink ref="E704" r:id="rId611" xr:uid="{00C0F1C3-3950-47CF-BBD9-EFA968E4CDAF}"/>
    <hyperlink ref="E705" r:id="rId612" xr:uid="{00D1CBF0-CC69-453F-A69F-359EB642E48A}"/>
    <hyperlink ref="E706" r:id="rId613" xr:uid="{59720BB8-F5B8-4555-BE53-78610E8408F2}"/>
    <hyperlink ref="E707" r:id="rId614" xr:uid="{61CDCCF6-7F4D-44F6-A8FC-DCB0542CA5D6}"/>
    <hyperlink ref="E708" r:id="rId615" xr:uid="{87D52FF1-226B-4317-A258-4912D9F03D3F}"/>
    <hyperlink ref="E709" r:id="rId616" xr:uid="{728F6A10-393A-4499-A35C-194D15E53411}"/>
    <hyperlink ref="E710" r:id="rId617" xr:uid="{AAF0002F-6F36-4856-9370-8A43CD27A663}"/>
    <hyperlink ref="E711" r:id="rId618" xr:uid="{123897B2-0D46-4C64-B2FF-33BE0CC4B5FA}"/>
    <hyperlink ref="E712" r:id="rId619" xr:uid="{AEDE6582-2A13-4B29-812B-CDAE51E4E589}"/>
    <hyperlink ref="E713" r:id="rId620" xr:uid="{11CC6D48-D794-41C4-996B-EC7630FED877}"/>
    <hyperlink ref="E714" r:id="rId621" xr:uid="{7FDBD41B-92C9-4A95-B5CD-6F8AFADF425A}"/>
    <hyperlink ref="E715" r:id="rId622" xr:uid="{B7F02425-25ED-431E-BC19-6B4E65789C5B}"/>
    <hyperlink ref="E716" r:id="rId623" xr:uid="{1AD654F9-99BD-421F-BBCC-B0910D8B1C97}"/>
    <hyperlink ref="E717" r:id="rId624" xr:uid="{2EBB1453-7963-48E7-AF0E-129DA38B50B7}"/>
    <hyperlink ref="E718" r:id="rId625" xr:uid="{661B5DA6-BFA2-4684-A76E-338D4106A9AD}"/>
    <hyperlink ref="E719" r:id="rId626" xr:uid="{0942D5A0-5D18-4E77-A3C4-A20BC2F0A257}"/>
    <hyperlink ref="E720" r:id="rId627" xr:uid="{B9CCE9DB-CB0F-4229-ACB0-5A988563928E}"/>
    <hyperlink ref="E721" r:id="rId628" xr:uid="{61ADF7A8-1500-4E75-839B-70AFC920B511}"/>
    <hyperlink ref="E722" r:id="rId629" xr:uid="{C93A8315-85FE-4598-9FC1-5BC192C72C94}"/>
    <hyperlink ref="E723" r:id="rId630" xr:uid="{95FF24D4-48AF-48D1-BD95-834933CAB517}"/>
    <hyperlink ref="E724" r:id="rId631" xr:uid="{33952650-60A5-4185-BEBD-DD9F4C9CD27B}"/>
    <hyperlink ref="E725" r:id="rId632" xr:uid="{30DBF58A-5C4B-4C89-8602-7892E4A06202}"/>
    <hyperlink ref="E726" r:id="rId633" xr:uid="{9673DEEA-E62B-4333-9A62-2D14FE89DBA4}"/>
    <hyperlink ref="E727" r:id="rId634" xr:uid="{68E9F563-1426-48B6-A79B-29ECF01BE1A9}"/>
    <hyperlink ref="E728" r:id="rId635" xr:uid="{B6686591-416A-47E9-8410-1C0F7C746050}"/>
    <hyperlink ref="E729" r:id="rId636" xr:uid="{1EBA1622-80C1-4FC6-BB1B-2DFBF6B889BF}"/>
    <hyperlink ref="E730" r:id="rId637" xr:uid="{FBE0DF2A-09B5-4882-BB83-92B40BFB5018}"/>
    <hyperlink ref="E731" r:id="rId638" xr:uid="{E6181A03-0A52-4DB3-B271-86B7D3932976}"/>
    <hyperlink ref="E732" r:id="rId639" xr:uid="{2D94AFB0-461B-40E3-ACCD-21A61A0683DE}"/>
    <hyperlink ref="E733" r:id="rId640" xr:uid="{7915D3E1-3FF7-41C2-AF5E-03135AF1BC61}"/>
    <hyperlink ref="E734" r:id="rId641" xr:uid="{4DD3D1EA-B3FB-447D-86FD-665F8FDC7CBB}"/>
    <hyperlink ref="E735" r:id="rId642" xr:uid="{96442C98-AB0E-496E-A221-5D1F231A7780}"/>
    <hyperlink ref="E736" r:id="rId643" xr:uid="{D6D98A92-16A0-4917-B05A-749830DF225E}"/>
    <hyperlink ref="E737" r:id="rId644" xr:uid="{F5C1BC6C-3CBB-46D8-AF8D-E3932B1F38F7}"/>
    <hyperlink ref="E738" r:id="rId645" xr:uid="{BFA555CD-E14A-44BF-A555-1594312EF843}"/>
    <hyperlink ref="E739" r:id="rId646" xr:uid="{217CFBC3-1976-423A-A7BB-CE4671D8FC7A}"/>
    <hyperlink ref="E740" r:id="rId647" xr:uid="{5E464D89-98EC-4FAE-B852-2793B80CEF8D}"/>
    <hyperlink ref="E741" r:id="rId648" xr:uid="{FB86B27A-4E49-477F-894E-1565BC8625AA}"/>
    <hyperlink ref="E742" r:id="rId649" xr:uid="{2F72CA32-51F9-42E0-9486-0C939BCA2727}"/>
    <hyperlink ref="E743" r:id="rId650" xr:uid="{1D7288E1-65E6-498F-8828-95F40D628387}"/>
    <hyperlink ref="E744" r:id="rId651" xr:uid="{9320BB1F-AA0E-4CE5-893B-B71537876CB4}"/>
    <hyperlink ref="E745" r:id="rId652" xr:uid="{E98132E4-10A2-4B72-BE44-CE3BA0FA7AB1}"/>
    <hyperlink ref="E746" r:id="rId653" xr:uid="{D48F3C2B-1F7B-4BCF-9241-ADA3D3A603BB}"/>
    <hyperlink ref="E747" r:id="rId654" xr:uid="{6E9A4CA1-2667-4645-8A07-3FFC9D6D5092}"/>
    <hyperlink ref="E748" r:id="rId655" xr:uid="{BAC77816-2598-44BE-A341-3C2F5386946E}"/>
    <hyperlink ref="E749" r:id="rId656" xr:uid="{9ADDC7A9-7BFA-40BB-BC78-4371A2A75CED}"/>
    <hyperlink ref="E750" r:id="rId657" xr:uid="{BE90C87B-3308-4228-8B84-11B1CF62A7CE}"/>
    <hyperlink ref="E751" r:id="rId658" xr:uid="{C4718D7C-EC96-4713-8071-681C16BBED0C}"/>
    <hyperlink ref="E752" r:id="rId659" xr:uid="{93EBD54B-A68B-4DA6-91CC-FF54AC2E60AD}"/>
    <hyperlink ref="E753" r:id="rId660" xr:uid="{7F82A56B-4B96-42C6-849A-0CBBDC0E2A80}"/>
    <hyperlink ref="E754" r:id="rId661" xr:uid="{F71ECC77-5251-4623-80F1-208B083479C3}"/>
    <hyperlink ref="E755" r:id="rId662" xr:uid="{E7FF9983-BCE6-462A-8604-E3880836240C}"/>
    <hyperlink ref="E756" r:id="rId663" xr:uid="{5ECEF87E-844F-4AD3-8C67-3CDAE31EDB50}"/>
    <hyperlink ref="E757" r:id="rId664" xr:uid="{51443773-4A77-43D7-B038-CD972D3CFC96}"/>
    <hyperlink ref="E758" r:id="rId665" xr:uid="{4699C9C0-7846-42AA-BA93-74F83B23FCC6}"/>
    <hyperlink ref="E759" r:id="rId666" xr:uid="{F6BD4499-7689-4114-BE04-211F9EA8D0F9}"/>
    <hyperlink ref="E760" r:id="rId667" xr:uid="{90DD782F-27D0-4F30-BDE3-112AD9433711}"/>
    <hyperlink ref="E761" r:id="rId668" xr:uid="{03A15F25-EC6D-4C6D-9386-FDCC4CE20F20}"/>
    <hyperlink ref="E762" r:id="rId669" xr:uid="{618DF0C4-FD9C-4345-8A3B-657A2B0EF56F}"/>
    <hyperlink ref="E763" r:id="rId670" xr:uid="{1D7678CD-FB18-4B67-BB22-F51D3BC37335}"/>
    <hyperlink ref="E764" r:id="rId671" xr:uid="{EFB908D5-1D97-4365-AEF1-16FB2FDD8057}"/>
    <hyperlink ref="E765" r:id="rId672" xr:uid="{A84BAC97-6C24-4D71-813E-8CC9493B73D7}"/>
    <hyperlink ref="E766" r:id="rId673" xr:uid="{522AAE10-EC84-4E4A-A872-B52E9A492277}"/>
    <hyperlink ref="E767" r:id="rId674" xr:uid="{EF9623C5-2CE7-481E-B481-898329771F98}"/>
    <hyperlink ref="E768" r:id="rId675" xr:uid="{134A9E08-65A6-40D6-A649-8DB02EC44B2B}"/>
    <hyperlink ref="E769" r:id="rId676" xr:uid="{DAB9E536-6938-4406-99B3-8BB3C1BA2481}"/>
    <hyperlink ref="E770" r:id="rId677" xr:uid="{513FD8FF-196B-4D02-8005-212261FCC56B}"/>
    <hyperlink ref="E771" r:id="rId678" xr:uid="{4AC38D2D-2703-41D6-8CC6-AD4E51F0521E}"/>
    <hyperlink ref="E772" r:id="rId679" xr:uid="{77542E27-C2C1-4AD9-905A-2B6111BAB8D4}"/>
    <hyperlink ref="E773" r:id="rId680" xr:uid="{8DD69E7A-28E3-40DB-89B4-D86820356F92}"/>
    <hyperlink ref="E774" r:id="rId681" xr:uid="{95D7DFEE-FA59-417E-910F-429C6B50330C}"/>
    <hyperlink ref="E775" r:id="rId682" xr:uid="{C7D0EBB3-A1EF-4A50-BBA1-131CFAC7E60C}"/>
    <hyperlink ref="E776" r:id="rId683" xr:uid="{EC8945B5-F3A5-4702-91A3-B51DD56D5225}"/>
    <hyperlink ref="E777" r:id="rId684" xr:uid="{F9E0C8F1-F684-4E54-B80F-1F67ED4343E3}"/>
    <hyperlink ref="E778" r:id="rId685" xr:uid="{35A68511-368B-4A5F-84E8-2640CB1FA17E}"/>
    <hyperlink ref="E779" r:id="rId686" xr:uid="{403F9789-23A2-43C5-BD59-1A168346C114}"/>
    <hyperlink ref="E780" r:id="rId687" xr:uid="{3D2122DE-264B-4C4A-9BAF-0B6BD001B105}"/>
    <hyperlink ref="E781" r:id="rId688" xr:uid="{368FA54C-88BB-4F29-BCBC-6DD3E33D22CC}"/>
    <hyperlink ref="E782" r:id="rId689" xr:uid="{11B186D5-85AF-42C6-AB1E-91CB133483C0}"/>
    <hyperlink ref="E783" r:id="rId690" xr:uid="{8AFE8E6C-9A6F-4D61-933C-B8E707724A1D}"/>
    <hyperlink ref="E784" r:id="rId691" xr:uid="{0552DD35-9D14-41BC-9F27-C8E98011353E}"/>
    <hyperlink ref="E785" r:id="rId692" xr:uid="{AD6B904A-69C5-4102-92AD-44F9C90824BD}"/>
    <hyperlink ref="E786" r:id="rId693" xr:uid="{CAA68FE0-4B22-4EA1-A285-985D6D850BB5}"/>
    <hyperlink ref="E787" r:id="rId694" xr:uid="{CCCE8F3B-074E-4A48-B999-D9FD5D4D4D76}"/>
    <hyperlink ref="E788" r:id="rId695" xr:uid="{D6678F9A-0728-4753-A93E-6C5CA47170CD}"/>
    <hyperlink ref="E789" r:id="rId696" xr:uid="{D2B1D261-4133-4D77-AC40-BB38B29C5F0A}"/>
    <hyperlink ref="E790" r:id="rId697" xr:uid="{9A854388-94DD-479C-9286-FE7D88846662}"/>
    <hyperlink ref="E791" r:id="rId698" xr:uid="{EF30F0FE-2ECD-4C44-BEC3-74ACA0272D9C}"/>
    <hyperlink ref="E792" r:id="rId699" xr:uid="{C2EE00A4-7F9E-4C0A-9249-CA44DA7EBB81}"/>
    <hyperlink ref="E793" r:id="rId700" xr:uid="{9374D23E-1D7F-4348-9697-F3A4CB3E40B9}"/>
    <hyperlink ref="E794" r:id="rId701" xr:uid="{E0A1B5BC-DD64-4099-9572-D89122975B5E}"/>
    <hyperlink ref="E795" r:id="rId702" xr:uid="{E1C8CD04-64C0-4986-85D4-B1DA9F74FA91}"/>
    <hyperlink ref="E796" r:id="rId703" xr:uid="{E5EAF24D-FA43-4DAC-A8C4-CD91D3A67D1B}"/>
    <hyperlink ref="E797" r:id="rId704" xr:uid="{1A4BDE7C-D5A8-416C-BECD-4E8A9F6F0508}"/>
    <hyperlink ref="E798" r:id="rId705" xr:uid="{18DA6DA9-7906-4C70-8286-437D7D07DA70}"/>
    <hyperlink ref="E799" r:id="rId706" xr:uid="{5ED566D8-6CDC-496F-98D1-468453925389}"/>
    <hyperlink ref="E800" r:id="rId707" xr:uid="{4370DC2F-C5AC-4ED2-AD7A-709C8D73AAAF}"/>
    <hyperlink ref="E801" r:id="rId708" xr:uid="{3FBC636F-8A79-4652-AEF0-F189716AAFAA}"/>
    <hyperlink ref="E802" r:id="rId709" xr:uid="{1CB6B9B0-794C-4934-A660-514B0FAF0079}"/>
    <hyperlink ref="E803" r:id="rId710" xr:uid="{987775A4-894A-428E-9E41-B6BCDA76C592}"/>
    <hyperlink ref="E804" r:id="rId711" xr:uid="{D9290297-FB1E-4C06-8886-3795867EB182}"/>
    <hyperlink ref="E805" r:id="rId712" xr:uid="{0DC95BC5-E289-498C-9DE1-9AD1FB552B89}"/>
    <hyperlink ref="E806" r:id="rId713" xr:uid="{74B50C29-8935-4DE6-BE96-C4CF15904D11}"/>
    <hyperlink ref="E807" r:id="rId714" xr:uid="{4B080C8B-2816-40C8-A52E-C2C7501518BC}"/>
    <hyperlink ref="E808" r:id="rId715" xr:uid="{EC9096D4-6725-4F38-AE4A-330DF1E54389}"/>
    <hyperlink ref="E809" r:id="rId716" xr:uid="{2C7F6DE2-1716-4D2D-A0B0-6169AE0CF8DB}"/>
    <hyperlink ref="E810" r:id="rId717" xr:uid="{4345FC2C-B6D5-4100-AA96-5680FB6CA528}"/>
    <hyperlink ref="E811" r:id="rId718" xr:uid="{B5F2D4D2-3D32-4BAD-81D6-E7B9E3FAD161}"/>
    <hyperlink ref="E812" r:id="rId719" xr:uid="{6339B791-079B-4639-B2D2-D0664D918433}"/>
    <hyperlink ref="E813" r:id="rId720" xr:uid="{CEB33D88-496F-46BD-90F4-BEAEC8C7CC3A}"/>
    <hyperlink ref="E814" r:id="rId721" xr:uid="{33FDBB0C-41D1-4375-9DA4-D100280A6383}"/>
    <hyperlink ref="E815" r:id="rId722" xr:uid="{DA527BD6-ABF5-4D78-B4E4-3E17F4EC8ADD}"/>
    <hyperlink ref="E816" r:id="rId723" xr:uid="{2473277B-F7AB-455A-B860-E66089422AA2}"/>
    <hyperlink ref="E817" r:id="rId724" xr:uid="{C6487B23-8513-404B-BE1A-C9B68D360AA3}"/>
    <hyperlink ref="E818" r:id="rId725" xr:uid="{E3DE3C61-E69C-49D7-98CD-E48389BA6DB8}"/>
    <hyperlink ref="E819" r:id="rId726" xr:uid="{1DAA1873-AB8F-460E-9B61-FB44BFCB630C}"/>
    <hyperlink ref="E820" r:id="rId727" xr:uid="{C5C0016C-F00A-4C80-8493-E96563FB2084}"/>
    <hyperlink ref="E821" r:id="rId728" xr:uid="{5DD0BC81-34B0-4B42-A068-B794D90BBE16}"/>
    <hyperlink ref="E822" r:id="rId729" xr:uid="{0F06B072-334D-4456-9CAF-DD25AA82FF82}"/>
    <hyperlink ref="E823" r:id="rId730" xr:uid="{0A40C8A1-A996-4F80-A3A6-34245B7A108E}"/>
    <hyperlink ref="E824" r:id="rId731" xr:uid="{4DDC8669-9426-4121-BF28-6B3C596EB155}"/>
    <hyperlink ref="E825" r:id="rId732" xr:uid="{B7C187A4-C49A-416D-8153-53909287A94F}"/>
    <hyperlink ref="E826" r:id="rId733" xr:uid="{375CBCA8-6C3E-4A08-B2D0-0D3CCAF37830}"/>
    <hyperlink ref="E827" r:id="rId734" xr:uid="{E4356596-C610-4D99-B627-C228DC0DE5D9}"/>
    <hyperlink ref="E828" r:id="rId735" xr:uid="{6CC54713-D92E-4794-B558-1B3C72EBB743}"/>
    <hyperlink ref="E829" r:id="rId736" xr:uid="{A380F3C5-3333-469D-A394-DAD8871A6EA9}"/>
    <hyperlink ref="E830" r:id="rId737" xr:uid="{8CB85B2D-D295-423F-A8C8-91F7F801D635}"/>
    <hyperlink ref="E831" r:id="rId738" xr:uid="{44E1B8D2-0BE0-476E-BBB6-2607EF1E68E2}"/>
    <hyperlink ref="E832" r:id="rId739" xr:uid="{F886B19A-1A94-4B29-BEE4-E8A1FC69A17F}"/>
    <hyperlink ref="E833" r:id="rId740" xr:uid="{E94CEC00-68A1-462B-9AF6-E556463C8946}"/>
    <hyperlink ref="E834" r:id="rId741" xr:uid="{ED68AADE-596A-460D-B04A-375F98C29E8B}"/>
    <hyperlink ref="E835" r:id="rId742" xr:uid="{D4BADC62-2DB8-4AAD-A977-2375EB3EC480}"/>
    <hyperlink ref="E836" r:id="rId743" xr:uid="{54EE63C8-D6A6-4789-A859-05391CE90D8F}"/>
    <hyperlink ref="E837" r:id="rId744" xr:uid="{F593360D-882A-4754-8B9A-379C9F3B8E90}"/>
    <hyperlink ref="E838" r:id="rId745" xr:uid="{9FE97927-F89A-460F-BADA-B67D1EE69AD8}"/>
    <hyperlink ref="E839" r:id="rId746" xr:uid="{3E83766D-5A31-4AC7-8044-B865E0B95600}"/>
    <hyperlink ref="E840" r:id="rId747" xr:uid="{C81D4463-13AE-4214-B3D2-11CEB19B6CED}"/>
    <hyperlink ref="E841" r:id="rId748" xr:uid="{CF5E8688-8B45-4C3C-AC11-42443B1D9624}"/>
    <hyperlink ref="E842" r:id="rId749" xr:uid="{A0427E0D-583A-4CE1-878E-408044BF10D8}"/>
    <hyperlink ref="E843" r:id="rId750" xr:uid="{A9A50948-CCA9-41F0-9152-FCAFA0B56965}"/>
    <hyperlink ref="E844" r:id="rId751" xr:uid="{5ECEED48-FABE-4190-A210-90836A1BCC85}"/>
    <hyperlink ref="E845" r:id="rId752" xr:uid="{13ACED23-7E61-49F5-B51D-ECB08A828B00}"/>
    <hyperlink ref="E846" r:id="rId753" xr:uid="{CBDAE483-6E39-4BF2-B0BF-E7ECFD3531E1}"/>
    <hyperlink ref="E847" r:id="rId754" xr:uid="{267E66D1-545E-46AE-9836-C4DD199C49B9}"/>
    <hyperlink ref="E848" r:id="rId755" xr:uid="{983C2B80-0288-4175-83DA-418781ABA784}"/>
    <hyperlink ref="E849" r:id="rId756" xr:uid="{C018A083-B8C6-455E-98B3-C7C00AC85C13}"/>
    <hyperlink ref="E850" r:id="rId757" xr:uid="{77D47FB5-2507-449B-8032-828E0025F42C}"/>
    <hyperlink ref="E851" r:id="rId758" xr:uid="{BC1AAA25-0163-474C-A562-98F584E47602}"/>
    <hyperlink ref="E852" r:id="rId759" xr:uid="{82CB5A93-DF70-411F-A829-5437C822FE6C}"/>
    <hyperlink ref="E853" r:id="rId760" xr:uid="{EAB3FFD2-1112-4AAA-A4A4-C1FD284B5177}"/>
    <hyperlink ref="E854" r:id="rId761" xr:uid="{8AD5CC28-5521-4421-9C29-FDD7E7EC45ED}"/>
    <hyperlink ref="E855" r:id="rId762" xr:uid="{1F83C9C5-C3B0-427F-ABD5-BFBA98022962}"/>
    <hyperlink ref="E856" r:id="rId763" xr:uid="{2307EDB3-116E-4118-9756-DD9A64CB591A}"/>
    <hyperlink ref="E857" r:id="rId764" xr:uid="{274EB9FB-2B16-42D8-A919-0C0B4989D21E}"/>
    <hyperlink ref="E858" r:id="rId765" xr:uid="{6727173F-834E-461C-9AD8-94DD23EE403D}"/>
    <hyperlink ref="E859" r:id="rId766" xr:uid="{E83D0F93-3583-4B71-B840-4F97BCBA4E5E}"/>
    <hyperlink ref="E860" r:id="rId767" xr:uid="{BA6C9FAB-C2DE-4076-B8FB-9730090A6607}"/>
    <hyperlink ref="E861" r:id="rId768" xr:uid="{9049FE19-850F-4EA2-92BA-8E7D5676584A}"/>
    <hyperlink ref="E862" r:id="rId769" xr:uid="{6199511B-49EE-4D30-B481-0A29E1C94238}"/>
    <hyperlink ref="E863" r:id="rId770" xr:uid="{752DA51D-DC17-4546-BA3E-61F3DF2EC769}"/>
    <hyperlink ref="E864" r:id="rId771" xr:uid="{BA43F7CA-3D01-4D64-9411-3A8912C07BBE}"/>
    <hyperlink ref="E865" r:id="rId772" xr:uid="{42885843-232E-4430-B65A-890523E9BF0E}"/>
    <hyperlink ref="E866" r:id="rId773" xr:uid="{42E09140-2427-4648-A00B-553FF3E9014A}"/>
    <hyperlink ref="E867" r:id="rId774" xr:uid="{8EDCFB66-AC11-4F5B-A751-96428DD867B4}"/>
    <hyperlink ref="E868" r:id="rId775" xr:uid="{80E62807-D970-42BB-9B84-31EC428BD08E}"/>
    <hyperlink ref="E869" r:id="rId776" xr:uid="{83D9D325-8ED8-4DC9-9D52-92D4ACF4C671}"/>
    <hyperlink ref="E870" r:id="rId777" xr:uid="{A94978EE-99BC-4EA1-9C90-4281AFD57EE0}"/>
    <hyperlink ref="E871" r:id="rId778" xr:uid="{BF9CAA87-0D69-4E7B-9BAB-626DCA1E154A}"/>
    <hyperlink ref="E872" r:id="rId779" xr:uid="{027FF439-211A-4FE4-B09E-AD73521714CA}"/>
    <hyperlink ref="E873" r:id="rId780" xr:uid="{34386122-BC4B-448F-B071-E0521642303F}"/>
    <hyperlink ref="E874" r:id="rId781" xr:uid="{D68D7B9D-9B2D-4798-9C42-C3C7D90C3E03}"/>
    <hyperlink ref="E875" r:id="rId782" xr:uid="{85A36147-6C6E-40D2-9132-2AD577AC003E}"/>
    <hyperlink ref="E876" r:id="rId783" xr:uid="{BAB4509D-C94A-4749-9B1B-FCB0B226C139}"/>
    <hyperlink ref="E877" r:id="rId784" xr:uid="{A4A37BB8-2CEB-440D-B9C5-CCBB1CD35C6C}"/>
    <hyperlink ref="E878" r:id="rId785" xr:uid="{7C0406E0-6A42-4A47-B910-86B92C8A377A}"/>
    <hyperlink ref="E879" r:id="rId786" xr:uid="{27BD399A-0495-4692-B8C7-B12DEDB72A02}"/>
    <hyperlink ref="E880" r:id="rId787" xr:uid="{D373C2E3-C14D-4BE7-A447-8C2F48C982BB}"/>
    <hyperlink ref="E881" r:id="rId788" xr:uid="{71E13AE7-322F-40E4-A401-85607205ACC0}"/>
    <hyperlink ref="E882" r:id="rId789" xr:uid="{CFA51B85-22E5-4509-B352-9E8416E4A4C8}"/>
    <hyperlink ref="E883" r:id="rId790" xr:uid="{60DFEBDD-4C76-40FB-AC2B-ADF3EABA9B5C}"/>
    <hyperlink ref="E884" r:id="rId791" xr:uid="{55CA4419-58F7-42A6-BA36-4799F177947C}"/>
    <hyperlink ref="E885" r:id="rId792" xr:uid="{A7DB00D7-680F-4F3C-A949-58E9AC1129AD}"/>
    <hyperlink ref="E886:E891" r:id="rId793" display="https://doi.org/10.1002/pmic.201400025" xr:uid="{46046F4D-9ADD-4D17-A960-F5C6626A9B41}"/>
    <hyperlink ref="E892" r:id="rId794" xr:uid="{091E9790-AE9F-4B9A-BD50-25C297BADBF9}"/>
    <hyperlink ref="E893:E900" r:id="rId795" display="https://doi.org/10.1208/s12248-014-9607-6" xr:uid="{9EB53D3C-58C5-40A1-A203-D1A7B487345F}"/>
    <hyperlink ref="E901" r:id="rId796" xr:uid="{25D62781-243E-437F-AD7A-81596F86CB12}"/>
    <hyperlink ref="E902" r:id="rId797" xr:uid="{2333C094-5C4A-4D82-AC30-E1D76208533C}"/>
    <hyperlink ref="E903" r:id="rId798" xr:uid="{A50C9B93-6869-4960-B448-9E0F72C94BB1}"/>
    <hyperlink ref="E904" r:id="rId799" xr:uid="{6BF2CBBE-9EA0-4BEF-9377-DC2AF68107A8}"/>
    <hyperlink ref="E905" r:id="rId800" xr:uid="{039E5F67-B41E-40AA-829E-E5D31B71C726}"/>
    <hyperlink ref="E906" r:id="rId801" xr:uid="{D7C63971-A4E8-4B6F-8CFF-3993E58F1622}"/>
    <hyperlink ref="E907" r:id="rId802" xr:uid="{5C707C79-8D87-4AB7-9505-A43401F00D55}"/>
    <hyperlink ref="E908" r:id="rId803" xr:uid="{E83E985F-18A8-4276-BDB8-8208F1AA45EC}"/>
    <hyperlink ref="E909" r:id="rId804" xr:uid="{0C83F169-2823-4C1B-960D-6C598A447156}"/>
    <hyperlink ref="E910" r:id="rId805" xr:uid="{7A3E2958-EC5A-4651-B509-ABAF32919EE8}"/>
    <hyperlink ref="E911" r:id="rId806" xr:uid="{853D856B-92DB-4725-A3E4-C267383BC0FE}"/>
    <hyperlink ref="E912" r:id="rId807" xr:uid="{ABBCD324-A570-485B-B383-4EAA58D02870}"/>
    <hyperlink ref="E913" r:id="rId808" xr:uid="{3E8E66E7-E830-47C3-9771-001C542D98F5}"/>
    <hyperlink ref="E914" r:id="rId809" xr:uid="{9E96357C-4BBC-430A-A0E0-793834B3886B}"/>
    <hyperlink ref="E915" r:id="rId810" xr:uid="{1657DEB4-ADB5-4DB1-9E7E-5E4A2A93FCE0}"/>
    <hyperlink ref="E916" r:id="rId811" xr:uid="{9F8132E1-7C2B-4A6E-926D-313E4D6D2F5D}"/>
    <hyperlink ref="E917" r:id="rId812" xr:uid="{87DA61B4-6FB3-48C7-B4D2-A2344BEB704B}"/>
    <hyperlink ref="E918" r:id="rId813" xr:uid="{1BD22043-291A-48EB-9F4C-05C8F723D62D}"/>
    <hyperlink ref="E919" r:id="rId814" xr:uid="{B558D3EA-EE1D-47E8-AB46-B1519DC0C300}"/>
    <hyperlink ref="E920" r:id="rId815" xr:uid="{4C0285CF-C4D3-41F4-B6F4-E06E1A1E0B39}"/>
    <hyperlink ref="E921" r:id="rId816" xr:uid="{D5099B17-4E54-4D95-8516-B5EFDE13B99F}"/>
    <hyperlink ref="E922" r:id="rId817" xr:uid="{E83DE1B7-147B-46DA-B2E0-7DAACD26B89A}"/>
    <hyperlink ref="E923" r:id="rId818" xr:uid="{8252714E-1209-4C5C-AADB-2FF1768E4118}"/>
    <hyperlink ref="E924" r:id="rId819" xr:uid="{CFA32E71-CA1F-4AA9-8A08-88CF8FBA46C7}"/>
    <hyperlink ref="E925" r:id="rId820" xr:uid="{8E018874-D321-47F6-8D86-FBC0CE4D0A50}"/>
    <hyperlink ref="E926" r:id="rId821" xr:uid="{EC03325F-47C1-4576-9537-13356628C464}"/>
    <hyperlink ref="E927" r:id="rId822" xr:uid="{CAFAC161-84FB-4C42-82A1-A233685D6A00}"/>
    <hyperlink ref="E928" r:id="rId823" xr:uid="{469F0603-C925-4091-9AA5-9E673338B740}"/>
    <hyperlink ref="E929" r:id="rId824" xr:uid="{BB2886C9-F3AA-44D0-A9A3-E40D338C5BDF}"/>
    <hyperlink ref="E930" r:id="rId825" xr:uid="{A7A35A5B-DBA7-49FF-BEF3-B3473FCE6625}"/>
    <hyperlink ref="E931" r:id="rId826" xr:uid="{D040B50F-B364-413E-BD96-C0A656AF9153}"/>
    <hyperlink ref="E932" r:id="rId827" xr:uid="{3C981F6B-0242-4EC5-A72D-5789D87F32BF}"/>
    <hyperlink ref="E933" r:id="rId828" xr:uid="{841C14CE-B93E-4C23-A9FF-CC67FD79514D}"/>
    <hyperlink ref="E934" r:id="rId829" xr:uid="{AAC21595-B281-496D-B4E6-48EA35A44E2C}"/>
    <hyperlink ref="E935" r:id="rId830" xr:uid="{C6E4B522-6BE5-4E62-861A-FBEB57DCCAC4}"/>
    <hyperlink ref="E936" r:id="rId831" xr:uid="{BBB55B7C-7225-41AF-A011-8D58B42E33FE}"/>
    <hyperlink ref="E937" r:id="rId832" xr:uid="{4524B985-0F30-495D-93C0-1ECA3A48A65E}"/>
    <hyperlink ref="E938" r:id="rId833" xr:uid="{22E491E0-BF1D-48B3-B6F0-0F4C82518622}"/>
    <hyperlink ref="E939" r:id="rId834" xr:uid="{4253FD8D-729B-431C-8E80-93AE861DDBB6}"/>
    <hyperlink ref="E940" r:id="rId835" xr:uid="{ED79741E-A22D-4681-9AC3-FF57F788E301}"/>
    <hyperlink ref="E941" r:id="rId836" xr:uid="{32F2BD16-2BF7-4FCA-B439-54E443EBC6F6}"/>
    <hyperlink ref="E942" r:id="rId837" xr:uid="{1495DE73-CAA4-4366-8C3C-AA375BBC6F66}"/>
    <hyperlink ref="E943" r:id="rId838" xr:uid="{D4D42DAB-F6AC-4E74-A46D-0D6DD725E137}"/>
    <hyperlink ref="E944" r:id="rId839" xr:uid="{92FB1609-0A7C-4826-812A-6B56D6534B61}"/>
    <hyperlink ref="E945" r:id="rId840" xr:uid="{08110AD1-B056-4C59-AD5D-3C714BBE1C6A}"/>
    <hyperlink ref="E946" r:id="rId841" xr:uid="{008E5F39-6F82-48B8-9E4E-010FCA8390C0}"/>
    <hyperlink ref="E947" r:id="rId842" xr:uid="{30BA3920-43D8-4482-8A2A-1F939DA2F958}"/>
    <hyperlink ref="E948" r:id="rId843" xr:uid="{93CF3C82-7DF9-48BD-9D62-5B4597B93537}"/>
    <hyperlink ref="E949" r:id="rId844" xr:uid="{375CE418-660C-4163-B5A2-7FC19A691C8E}"/>
    <hyperlink ref="E950" r:id="rId845" xr:uid="{F3B21A20-4E58-46F7-BFE9-50AF568CD386}"/>
    <hyperlink ref="E951" r:id="rId846" xr:uid="{7A144DA7-27FB-4965-86E4-97BB5BDC870B}"/>
    <hyperlink ref="E1130" r:id="rId847" xr:uid="{64CB16CB-1E09-4566-9277-61D95062DCCE}"/>
    <hyperlink ref="E952" r:id="rId848" xr:uid="{2752B0BD-3829-4CC6-8925-ED405BA12B05}"/>
    <hyperlink ref="E953" r:id="rId849" xr:uid="{68ABC2E2-F752-4F2B-91AA-7C4AB0837CF9}"/>
    <hyperlink ref="E954" r:id="rId850" xr:uid="{1821CF57-B6E2-49FD-A2D0-4B1BF333113F}"/>
    <hyperlink ref="E1131" r:id="rId851" xr:uid="{09EA208E-AD4D-4423-AB77-AB53514E10BA}"/>
    <hyperlink ref="E1132" r:id="rId852" xr:uid="{F01F13F3-4C9D-4904-9B89-E127E129DDBF}"/>
    <hyperlink ref="E1133" r:id="rId853" xr:uid="{7E513F58-07F3-401A-98AB-06D9129E64FC}"/>
    <hyperlink ref="E1134" r:id="rId854" xr:uid="{DF0A8D97-124C-4BA9-A897-E17DBA5FC2A0}"/>
    <hyperlink ref="E1135" r:id="rId855" xr:uid="{1B8EC63E-A6AF-4464-802D-3A700F3341D8}"/>
    <hyperlink ref="E1136" r:id="rId856" xr:uid="{D363264A-EE12-49AB-A3AA-5BDA8D20DAE3}"/>
    <hyperlink ref="E1137" r:id="rId857" xr:uid="{BC387341-D8FC-4DAA-80EF-D18595DC72B9}"/>
    <hyperlink ref="E1138" r:id="rId858" xr:uid="{6CFEAE42-E7A9-484C-B891-3B4A27E36DB4}"/>
    <hyperlink ref="E1139" r:id="rId859" xr:uid="{C5758A43-B22B-4DD7-B4C8-8D7E438F4CA6}"/>
    <hyperlink ref="E1140" r:id="rId860" xr:uid="{D205CE2F-47AC-4C8D-B143-2DDD7BA31DF0}"/>
    <hyperlink ref="E1141" r:id="rId861" xr:uid="{AAE92BE5-4C4A-4C5B-8742-A2A9D0D54377}"/>
    <hyperlink ref="E1142" r:id="rId862" xr:uid="{16FE95F6-2A63-46D6-9F9F-965C5E25F4D0}"/>
    <hyperlink ref="E1143" r:id="rId863" xr:uid="{1C538872-9E96-4F13-A392-0191CD33887A}"/>
    <hyperlink ref="E1144" r:id="rId864" xr:uid="{51B48F90-F561-4512-B63E-ACABDEEF102D}"/>
    <hyperlink ref="E1145" r:id="rId865" xr:uid="{F5111A87-3168-420F-8B03-D8A65F807B0D}"/>
    <hyperlink ref="E1146" r:id="rId866" xr:uid="{8B4ACFA8-D8F9-401C-8A84-4EE7A21C261B}"/>
    <hyperlink ref="E1147" r:id="rId867" xr:uid="{95A376BC-5185-40E2-A341-B707B43B8442}"/>
    <hyperlink ref="E1148" r:id="rId868" xr:uid="{886D2FEE-5A90-4818-8B5F-2578E6693420}"/>
    <hyperlink ref="E1149" r:id="rId869" xr:uid="{D0A136A0-921B-454C-8B8C-59CF75B41379}"/>
    <hyperlink ref="E1150" r:id="rId870" xr:uid="{3E230549-DCA8-44A1-9352-BFF58738F5E9}"/>
    <hyperlink ref="E1151" r:id="rId871" xr:uid="{27B78F6F-2535-4C84-B24F-291C3A8A499D}"/>
    <hyperlink ref="E1152" r:id="rId872" xr:uid="{CA6A291D-6108-4F40-B253-45B7882133E9}"/>
    <hyperlink ref="E1153" r:id="rId873" xr:uid="{E3177BFB-82AF-428D-AD49-CD00EE2495D3}"/>
    <hyperlink ref="E1154" r:id="rId874" xr:uid="{DD82E7B2-6F8E-4287-868C-D7D8C5BFFE5D}"/>
    <hyperlink ref="E1155" r:id="rId875" xr:uid="{760C77C4-42E8-4DC2-B99C-E5C661CFF495}"/>
    <hyperlink ref="E1156" r:id="rId876" xr:uid="{57239BFE-2AFD-4A1D-9F86-5BBFAFB9CF23}"/>
    <hyperlink ref="E1157" r:id="rId877" xr:uid="{DB7C4867-7E13-4FC7-84C1-80379FD3DC1C}"/>
    <hyperlink ref="E1158" r:id="rId878" xr:uid="{174D2575-DEEC-49E6-95AE-8844F35817F1}"/>
    <hyperlink ref="E1159" r:id="rId879" xr:uid="{66FC02C5-726E-40F5-9FD4-182572C8EE5A}"/>
    <hyperlink ref="E1160" r:id="rId880" xr:uid="{85238585-D5FF-419E-9CDE-DD4BA5BE5DFD}"/>
    <hyperlink ref="E1161" r:id="rId881" xr:uid="{D33E4F6F-9E4A-4C32-AFFA-17941AC54E58}"/>
    <hyperlink ref="E1162" r:id="rId882" xr:uid="{6DB3F6E8-F53B-4038-9E1C-1EBD8B45EE5F}"/>
    <hyperlink ref="E1163" r:id="rId883" xr:uid="{3637AEB6-A3FB-4643-989E-297960A65EA4}"/>
    <hyperlink ref="E1164" r:id="rId884" xr:uid="{AEB703D8-6960-4E94-B458-8752E5AAA612}"/>
    <hyperlink ref="E1165" r:id="rId885" xr:uid="{631B08AB-1023-4C5D-A01C-127EA5D5ACB9}"/>
    <hyperlink ref="E1166" r:id="rId886" xr:uid="{8D1DFE37-7238-46AA-A2DB-7E7457EF9033}"/>
    <hyperlink ref="E1167" r:id="rId887" xr:uid="{52526E23-4238-4319-8068-EFF69E83E808}"/>
    <hyperlink ref="E1168" r:id="rId888" xr:uid="{B1497F52-7ED8-4B64-BFD4-F3C7B8001224}"/>
    <hyperlink ref="E1169" r:id="rId889" xr:uid="{64D43704-F863-4F2B-894F-759689C8115D}"/>
    <hyperlink ref="E1170" r:id="rId890" xr:uid="{EA1C2605-0DB2-4CF0-BE0A-302E812D276D}"/>
    <hyperlink ref="E1171" r:id="rId891" xr:uid="{370B4E5F-4E39-47A8-AE97-AEF041E2F71A}"/>
    <hyperlink ref="E1172" r:id="rId892" xr:uid="{9E739952-C837-47F1-8134-2C7FCDF87033}"/>
    <hyperlink ref="E1173" r:id="rId893" xr:uid="{B81CFD2C-8577-4158-84A6-C6B0F7A9927A}"/>
    <hyperlink ref="E1174" r:id="rId894" xr:uid="{1D12082F-92A3-46F8-A7AE-E7A59B5E520F}"/>
    <hyperlink ref="E1175" r:id="rId895" xr:uid="{322399D2-8179-4D6F-AE2C-BBB0C5900EF1}"/>
    <hyperlink ref="E1176" r:id="rId896" xr:uid="{B0B263E3-79B7-4E98-B920-44C0934D0E23}"/>
    <hyperlink ref="E1177" r:id="rId897" xr:uid="{73E973C3-B489-4730-8AE4-BC9301E9D177}"/>
    <hyperlink ref="E1178" r:id="rId898" xr:uid="{F8AFCB18-3D75-4ED2-9215-8F83C0C1B589}"/>
    <hyperlink ref="E1179" r:id="rId899" xr:uid="{DFE19EF4-FAC7-43C3-90E8-8B1B2900295A}"/>
    <hyperlink ref="E1180" r:id="rId900" xr:uid="{FD7272B9-E9FC-4B80-AB3F-60DB740B427D}"/>
    <hyperlink ref="E1181" r:id="rId901" xr:uid="{FB30BEB9-6A45-490B-988C-E56578C73B34}"/>
    <hyperlink ref="E1182" r:id="rId902" xr:uid="{9971A622-575B-4027-BF82-7CEDD8772D76}"/>
    <hyperlink ref="E1183" r:id="rId903" xr:uid="{91AC3EFC-547D-4DD3-866E-FE2F3708C667}"/>
    <hyperlink ref="E1184" r:id="rId904" xr:uid="{B3D4D944-6C6C-4D7E-9098-0F891CE8255C}"/>
    <hyperlink ref="E1185" r:id="rId905" xr:uid="{2A77E07C-0E5F-44DE-8659-8BF158CE30C7}"/>
    <hyperlink ref="E1186" r:id="rId906" xr:uid="{08ECF6D6-E3FE-444C-B529-91E8478B13A2}"/>
    <hyperlink ref="E1187" r:id="rId907" xr:uid="{430DD431-3404-4CBF-AB6C-63C0639AD312}"/>
    <hyperlink ref="E1188" r:id="rId908" xr:uid="{1B53606B-01C9-4A52-BB77-489AC9FAFF8C}"/>
    <hyperlink ref="E1189" r:id="rId909" xr:uid="{74DEE36D-3CE8-48E6-B2E4-A29519AB6043}"/>
    <hyperlink ref="E1190" r:id="rId910" xr:uid="{75D5D0F4-5D9B-444B-B256-FBD17BC55699}"/>
    <hyperlink ref="E1191" r:id="rId911" xr:uid="{295A768E-9DDB-43EB-AF69-60B9029895F4}"/>
    <hyperlink ref="E1192" r:id="rId912" xr:uid="{AD43F09E-0C30-4C63-946B-5D06B9E9B79A}"/>
    <hyperlink ref="E1193" r:id="rId913" xr:uid="{9DA535F1-6267-4DFA-9D0A-32DFA3EEDBB7}"/>
    <hyperlink ref="E1194" r:id="rId914" xr:uid="{21ADCF09-41D6-4865-AAEA-C0C29EB81646}"/>
    <hyperlink ref="E1195" r:id="rId915" xr:uid="{3392FE14-3782-492B-BD04-ECFF14419877}"/>
    <hyperlink ref="E1196" r:id="rId916" xr:uid="{7945456C-35E9-47AF-8F50-CF9AFC8C105E}"/>
    <hyperlink ref="E1197" r:id="rId917" xr:uid="{476DD61E-DD38-4A84-8657-C605FD2AE30E}"/>
    <hyperlink ref="E1198" r:id="rId918" xr:uid="{829B08F7-9AAA-45A9-A69C-3E2FFAC10C30}"/>
    <hyperlink ref="E1199" r:id="rId919" xr:uid="{DC2161AF-20A1-4EA4-B634-AF7B322D7DC8}"/>
    <hyperlink ref="E1200" r:id="rId920" xr:uid="{FEA21A04-5A42-4110-A040-F0D8552D02D9}"/>
    <hyperlink ref="E1201" r:id="rId921" xr:uid="{4917A35D-6C53-4BFD-9749-F76C5E40404F}"/>
    <hyperlink ref="E1202" r:id="rId922" xr:uid="{0BDB6D6F-B5EE-42DF-8FF3-BBC08A18338A}"/>
    <hyperlink ref="E1203" r:id="rId923" xr:uid="{F9F969FF-E723-4228-8154-37C38A9AFD70}"/>
    <hyperlink ref="E1204" r:id="rId924" xr:uid="{1FAE0359-EBB5-4EA6-B92C-3C84DA46AD83}"/>
    <hyperlink ref="E1205" r:id="rId925" xr:uid="{B1ED1291-7DB9-419C-A86E-7A791E9851BD}"/>
    <hyperlink ref="E1206" r:id="rId926" xr:uid="{1C1A5C89-35CE-4B92-A431-E71C20D88D23}"/>
    <hyperlink ref="E1207" r:id="rId927" xr:uid="{8208045F-0570-46A1-AB6E-F11308DE53BC}"/>
    <hyperlink ref="E1208" r:id="rId928" xr:uid="{7ED43CCC-3594-484A-B4E9-3B8F2FDAD979}"/>
    <hyperlink ref="E1209" r:id="rId929" xr:uid="{93CCB725-D01B-41C5-A542-D36CE51FDF59}"/>
    <hyperlink ref="E1210" r:id="rId930" xr:uid="{D4C7AEEA-BAE2-4CCC-AB56-543E37FCC59C}"/>
    <hyperlink ref="E1211" r:id="rId931" xr:uid="{F20A5043-293B-4B7B-8C64-B1764FC74004}"/>
    <hyperlink ref="E1212" r:id="rId932" xr:uid="{DE95B467-C252-4BDE-B1DC-817D0BF1D464}"/>
    <hyperlink ref="E1213" r:id="rId933" xr:uid="{DF358BBE-2061-47C5-86A1-03777ECBFD54}"/>
    <hyperlink ref="E1214" r:id="rId934" xr:uid="{54466311-906A-4EB0-BC1B-831885E54275}"/>
    <hyperlink ref="E1215" r:id="rId935" xr:uid="{97D1CCB5-5A73-40C4-9640-C3091D021851}"/>
    <hyperlink ref="E1216" r:id="rId936" xr:uid="{5F16950C-AA40-47CB-8ADF-D10D393F20F6}"/>
    <hyperlink ref="E1217" r:id="rId937" xr:uid="{8037B2EC-08CB-4348-9F84-A02271AF77E7}"/>
    <hyperlink ref="E1218" r:id="rId938" xr:uid="{8530DE29-4706-4705-9B6C-D86F1E2C74BC}"/>
    <hyperlink ref="E1219" r:id="rId939" xr:uid="{B79BB60F-4FB0-472D-95B8-90CB15FFF327}"/>
    <hyperlink ref="E1220" r:id="rId940" xr:uid="{DE82F4E0-0768-45A1-BE62-36518898F301}"/>
    <hyperlink ref="E1221" r:id="rId941" xr:uid="{2DC78B8B-D897-4F3B-92A3-BA7B6A4F49D5}"/>
    <hyperlink ref="E1222" r:id="rId942" xr:uid="{BC46392A-CD93-4F45-8F23-F0DC051FF26A}"/>
    <hyperlink ref="E1223" r:id="rId943" xr:uid="{0B31C7DF-6D3D-455A-95B2-862C35162D8D}"/>
    <hyperlink ref="E1224" r:id="rId944" xr:uid="{A2FE7FDA-4C12-4846-9B90-E764470A7094}"/>
    <hyperlink ref="E1225" r:id="rId945" xr:uid="{617F96EA-4840-4A3F-9B2C-530E60C79E5F}"/>
    <hyperlink ref="E1226" r:id="rId946" xr:uid="{B85A8AD3-3283-47EE-AF06-1BD850984204}"/>
    <hyperlink ref="E1227" r:id="rId947" xr:uid="{7B66F861-8EE0-4E23-B041-3621F0DDDB76}"/>
    <hyperlink ref="E1228" r:id="rId948" xr:uid="{E6B5CC36-77CD-4EBE-8C80-2F0C1B015D1C}"/>
    <hyperlink ref="E1229" r:id="rId949" xr:uid="{07117F6E-51E4-4419-BFD1-2B4C4EAF90E5}"/>
    <hyperlink ref="E1230" r:id="rId950" xr:uid="{3B4173D2-8835-4F61-B744-3AB911061FC2}"/>
    <hyperlink ref="E1231" r:id="rId951" xr:uid="{CE1DFC00-D174-46EB-9412-15DD691C6931}"/>
    <hyperlink ref="E1232" r:id="rId952" xr:uid="{84D362D3-46C8-458E-87A0-D2E6CF73FC21}"/>
    <hyperlink ref="E1233" r:id="rId953" xr:uid="{911F1499-E25E-40F6-B0D6-132EDCF360A8}"/>
  </hyperlinks>
  <pageMargins left="0.7" right="0.7" top="0.75" bottom="0.75" header="0.3" footer="0.3"/>
  <pageSetup paperSize="9" orientation="portrait" r:id="rId954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0E21-E26F-499E-9537-568BE9FEF188}">
  <dimension ref="A1:BF2660"/>
  <sheetViews>
    <sheetView zoomScale="85" zoomScaleNormal="85" workbookViewId="0">
      <pane xSplit="7" ySplit="2" topLeftCell="H3" activePane="bottomRight" state="frozen"/>
      <selection pane="topRight" activeCell="G1" sqref="G1"/>
      <selection pane="bottomLeft" activeCell="A3" sqref="A3"/>
      <selection pane="bottomRight" activeCell="BH2196" sqref="BH2196"/>
    </sheetView>
  </sheetViews>
  <sheetFormatPr baseColWidth="10" defaultColWidth="11.5546875" defaultRowHeight="14.4" x14ac:dyDescent="0.3"/>
  <cols>
    <col min="1" max="1" width="11.33203125" bestFit="1" customWidth="1"/>
    <col min="2" max="2" width="10.5546875" bestFit="1" customWidth="1"/>
    <col min="3" max="3" width="21.6640625" style="23" bestFit="1" customWidth="1"/>
    <col min="4" max="4" width="7.5546875" style="23" bestFit="1" customWidth="1"/>
    <col min="5" max="5" width="7.6640625" style="23" customWidth="1"/>
    <col min="6" max="6" width="17.33203125" style="23" bestFit="1" customWidth="1"/>
    <col min="7" max="7" width="13.5546875" style="52" customWidth="1"/>
    <col min="8" max="8" width="16" style="12" bestFit="1" customWidth="1"/>
    <col min="9" max="9" width="17.33203125" style="12" bestFit="1" customWidth="1"/>
    <col min="10" max="10" width="16.33203125" style="12" customWidth="1"/>
    <col min="11" max="11" width="16.109375" style="12" bestFit="1" customWidth="1"/>
    <col min="12" max="12" width="26.109375" style="12" bestFit="1" customWidth="1"/>
    <col min="13" max="13" width="18.44140625" style="12" bestFit="1" customWidth="1"/>
    <col min="14" max="14" width="26.109375" style="12" bestFit="1" customWidth="1"/>
    <col min="15" max="15" width="25.6640625" style="12" bestFit="1" customWidth="1"/>
    <col min="16" max="16" width="8.6640625" style="12" customWidth="1"/>
    <col min="17" max="17" width="17.6640625" style="1" bestFit="1" customWidth="1"/>
    <col min="18" max="18" width="10.33203125" style="1" bestFit="1" customWidth="1"/>
    <col min="19" max="21" width="25.6640625" style="2" customWidth="1"/>
    <col min="22" max="22" width="13.33203125" style="2" bestFit="1" customWidth="1"/>
    <col min="23" max="23" width="28.88671875" style="2" bestFit="1" customWidth="1"/>
    <col min="24" max="24" width="18" style="2" bestFit="1" customWidth="1"/>
    <col min="25" max="25" width="22.6640625" style="2" bestFit="1" customWidth="1"/>
    <col min="26" max="26" width="21.6640625" style="2" bestFit="1" customWidth="1"/>
    <col min="27" max="27" width="12.6640625" style="19" customWidth="1"/>
    <col min="28" max="28" width="18.5546875" style="19" bestFit="1" customWidth="1"/>
    <col min="29" max="29" width="8.88671875" style="20" bestFit="1" customWidth="1"/>
    <col min="30" max="30" width="27.109375" style="37" customWidth="1"/>
    <col min="31" max="31" width="18.33203125" style="82" bestFit="1" customWidth="1"/>
    <col min="32" max="32" width="19.88671875" style="3" bestFit="1" customWidth="1"/>
    <col min="33" max="33" width="24" style="3" bestFit="1" customWidth="1"/>
    <col min="34" max="34" width="17.33203125" style="3" bestFit="1" customWidth="1"/>
    <col min="35" max="35" width="17.33203125" style="3" customWidth="1"/>
    <col min="36" max="36" width="16" style="20" bestFit="1" customWidth="1"/>
    <col min="37" max="37" width="20.6640625" style="3" bestFit="1" customWidth="1"/>
    <col min="38" max="38" width="21" style="20" bestFit="1" customWidth="1"/>
    <col min="39" max="40" width="15" style="3" bestFit="1" customWidth="1"/>
    <col min="41" max="41" width="15" style="3" customWidth="1"/>
    <col min="42" max="42" width="19.44140625" style="3" bestFit="1" customWidth="1"/>
    <col min="43" max="43" width="25.109375" style="3" bestFit="1" customWidth="1"/>
    <col min="44" max="44" width="22.6640625" style="3" bestFit="1" customWidth="1"/>
    <col min="45" max="45" width="17.6640625" style="3" bestFit="1" customWidth="1"/>
    <col min="46" max="46" width="15.44140625" style="3" bestFit="1" customWidth="1"/>
    <col min="47" max="47" width="21.109375" style="3" bestFit="1" customWidth="1"/>
    <col min="48" max="48" width="21.6640625" style="3" bestFit="1" customWidth="1"/>
    <col min="49" max="49" width="47.33203125" style="3" customWidth="1"/>
    <col min="50" max="50" width="86.5546875" style="3" bestFit="1" customWidth="1"/>
    <col min="51" max="51" width="13" style="3" bestFit="1" customWidth="1"/>
    <col min="52" max="52" width="29.33203125" style="3" bestFit="1" customWidth="1"/>
    <col min="53" max="53" width="21.33203125" style="21" customWidth="1"/>
    <col min="54" max="54" width="32.33203125" style="10" bestFit="1" customWidth="1"/>
    <col min="55" max="55" width="21.109375" style="20" bestFit="1" customWidth="1"/>
    <col min="56" max="56" width="37.6640625" style="3" bestFit="1" customWidth="1"/>
    <col min="57" max="57" width="48.33203125" style="16" bestFit="1" customWidth="1"/>
    <col min="58" max="58" width="24.6640625" bestFit="1" customWidth="1"/>
  </cols>
  <sheetData>
    <row r="1" spans="1:58" s="4" customFormat="1" x14ac:dyDescent="0.3">
      <c r="A1" s="155" t="s">
        <v>0</v>
      </c>
      <c r="B1" s="155"/>
      <c r="C1" s="155"/>
      <c r="D1" s="155"/>
      <c r="E1" s="155"/>
      <c r="F1" s="155"/>
      <c r="G1" s="22"/>
      <c r="H1" s="154" t="s">
        <v>667</v>
      </c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3" t="s">
        <v>668</v>
      </c>
      <c r="T1" s="153"/>
      <c r="U1" s="153"/>
      <c r="V1" s="153"/>
      <c r="W1" s="153"/>
      <c r="X1" s="66"/>
      <c r="Y1" s="66"/>
      <c r="Z1" s="66"/>
      <c r="AA1" s="151" t="s">
        <v>669</v>
      </c>
      <c r="AB1" s="151"/>
      <c r="AC1" s="152" t="s">
        <v>670</v>
      </c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  <c r="BB1" s="152"/>
      <c r="BC1" s="152"/>
      <c r="BD1" s="152"/>
      <c r="BE1" s="88"/>
    </row>
    <row r="2" spans="1:58" s="4" customFormat="1" x14ac:dyDescent="0.3">
      <c r="A2" s="8" t="s">
        <v>2</v>
      </c>
      <c r="B2" s="8" t="s">
        <v>671</v>
      </c>
      <c r="C2" s="53" t="s">
        <v>3</v>
      </c>
      <c r="D2" s="53" t="s">
        <v>4</v>
      </c>
      <c r="E2" s="53" t="s">
        <v>5</v>
      </c>
      <c r="F2" s="53" t="s">
        <v>6</v>
      </c>
      <c r="G2" s="8" t="s">
        <v>672</v>
      </c>
      <c r="H2" s="11" t="s">
        <v>673</v>
      </c>
      <c r="I2" s="11" t="s">
        <v>674</v>
      </c>
      <c r="J2" s="11" t="s">
        <v>675</v>
      </c>
      <c r="K2" s="11" t="s">
        <v>676</v>
      </c>
      <c r="L2" s="11" t="s">
        <v>677</v>
      </c>
      <c r="M2" s="11" t="s">
        <v>678</v>
      </c>
      <c r="N2" s="11" t="s">
        <v>679</v>
      </c>
      <c r="O2" s="11" t="s">
        <v>680</v>
      </c>
      <c r="P2" s="11" t="s">
        <v>681</v>
      </c>
      <c r="Q2" s="6" t="s">
        <v>682</v>
      </c>
      <c r="R2" s="6" t="s">
        <v>681</v>
      </c>
      <c r="S2" s="7" t="s">
        <v>683</v>
      </c>
      <c r="T2" s="7" t="s">
        <v>684</v>
      </c>
      <c r="U2" s="7" t="s">
        <v>685</v>
      </c>
      <c r="V2" s="7" t="s">
        <v>686</v>
      </c>
      <c r="W2" s="7" t="s">
        <v>687</v>
      </c>
      <c r="X2" s="7" t="s">
        <v>688</v>
      </c>
      <c r="Y2" s="7" t="s">
        <v>689</v>
      </c>
      <c r="Z2" s="7" t="s">
        <v>690</v>
      </c>
      <c r="AA2" s="17" t="s">
        <v>691</v>
      </c>
      <c r="AB2" s="17" t="s">
        <v>692</v>
      </c>
      <c r="AC2" s="18" t="s">
        <v>693</v>
      </c>
      <c r="AD2" s="68" t="s">
        <v>694</v>
      </c>
      <c r="AE2" s="80" t="s">
        <v>695</v>
      </c>
      <c r="AF2" s="5" t="s">
        <v>696</v>
      </c>
      <c r="AG2" s="5" t="s">
        <v>697</v>
      </c>
      <c r="AH2" s="5" t="s">
        <v>698</v>
      </c>
      <c r="AI2" s="5" t="s">
        <v>699</v>
      </c>
      <c r="AJ2" s="18" t="s">
        <v>700</v>
      </c>
      <c r="AK2" s="5" t="s">
        <v>701</v>
      </c>
      <c r="AL2" s="18" t="s">
        <v>702</v>
      </c>
      <c r="AM2" s="5" t="s">
        <v>703</v>
      </c>
      <c r="AN2" s="5" t="s">
        <v>704</v>
      </c>
      <c r="AO2" s="5" t="s">
        <v>705</v>
      </c>
      <c r="AP2" s="5" t="s">
        <v>706</v>
      </c>
      <c r="AQ2" s="5" t="s">
        <v>707</v>
      </c>
      <c r="AR2" s="5" t="s">
        <v>708</v>
      </c>
      <c r="AS2" s="5" t="s">
        <v>709</v>
      </c>
      <c r="AT2" s="5" t="s">
        <v>710</v>
      </c>
      <c r="AU2" s="5" t="s">
        <v>711</v>
      </c>
      <c r="AV2" s="5" t="s">
        <v>712</v>
      </c>
      <c r="AW2" s="18" t="s">
        <v>713</v>
      </c>
      <c r="AX2" s="18" t="s">
        <v>714</v>
      </c>
      <c r="AY2" s="18" t="s">
        <v>715</v>
      </c>
      <c r="AZ2" s="5" t="s">
        <v>716</v>
      </c>
      <c r="BA2" s="18" t="s">
        <v>717</v>
      </c>
      <c r="BB2" s="5" t="s">
        <v>718</v>
      </c>
      <c r="BC2" s="18" t="s">
        <v>719</v>
      </c>
      <c r="BD2" s="5" t="s">
        <v>720</v>
      </c>
      <c r="BE2" s="9" t="s">
        <v>721</v>
      </c>
      <c r="BF2" s="4" t="s">
        <v>722</v>
      </c>
    </row>
    <row r="3" spans="1:58" x14ac:dyDescent="0.3">
      <c r="A3">
        <v>1</v>
      </c>
      <c r="B3">
        <v>1</v>
      </c>
      <c r="C3" s="73" t="str">
        <f>IF(AND($A3&lt;&gt;"",ISNUMBER($A3)),VLOOKUP($A3,StudiesGeneral!$B:$CM,2,FALSE),"")</f>
        <v>Achour</v>
      </c>
      <c r="D3" s="73">
        <f>IF(AND($A3&lt;&gt;"",ISNUMBER($A3)),VLOOKUP($A3,StudiesGeneral!$B:$CM,3,FALSE),"")</f>
        <v>2014</v>
      </c>
      <c r="E3" s="89" t="str">
        <f>IF(AND($A3&lt;&gt;"",ISNUMBER($A3)),VLOOKUP($A3,StudiesGeneral!$B:$CM,4,FALSE),"")</f>
        <v>http://dx.doi.org/10.1124/dmd.113.055632</v>
      </c>
      <c r="F3" s="73" t="str">
        <f>IF(AND($A3&lt;&gt;"",ISNUMBER($A3)),VLOOKUP($A3,StudiesGeneral!$B:$CM,5,FALSE),"")</f>
        <v>CYP1A2</v>
      </c>
      <c r="G3" s="52" t="str">
        <f t="shared" ref="G3:G66" si="0">H3&amp;"-"&amp;I3&amp;"-"&amp;L3&amp;"-"&amp;AD3&amp;"-"&amp;BC3</f>
        <v>Liver--HLM--</v>
      </c>
      <c r="H3" s="12" t="s">
        <v>724</v>
      </c>
      <c r="K3" s="12" t="s">
        <v>725</v>
      </c>
      <c r="L3" s="12" t="s">
        <v>726</v>
      </c>
      <c r="Q3" s="1">
        <v>5</v>
      </c>
      <c r="R3" s="1" t="s">
        <v>727</v>
      </c>
      <c r="S3" s="90"/>
      <c r="T3" s="90"/>
      <c r="AA3" s="19" t="s">
        <v>728</v>
      </c>
      <c r="AB3" s="19" t="s">
        <v>729</v>
      </c>
      <c r="AC3" s="20" t="s">
        <v>730</v>
      </c>
      <c r="AE3" s="82">
        <v>1</v>
      </c>
      <c r="AF3" s="3">
        <v>24</v>
      </c>
      <c r="AG3" s="24">
        <v>14</v>
      </c>
      <c r="AM3" s="3">
        <v>27</v>
      </c>
      <c r="AN3" s="3">
        <v>66</v>
      </c>
      <c r="AW3" s="20"/>
      <c r="AX3" s="20" t="s">
        <v>731</v>
      </c>
      <c r="AY3" s="20" t="s">
        <v>732</v>
      </c>
      <c r="AZ3" s="3">
        <v>4</v>
      </c>
      <c r="BA3" s="21" t="s">
        <v>733</v>
      </c>
      <c r="BB3" s="10">
        <v>23</v>
      </c>
      <c r="BE3" s="16" t="s">
        <v>734</v>
      </c>
      <c r="BF3" s="4" t="b">
        <f>IF(ISERROR(VLOOKUP(StudiesDetails!B3,ProteinExpression!A:A,1,FALSE)),FALSE,TRUE)</f>
        <v>0</v>
      </c>
    </row>
    <row r="4" spans="1:58" x14ac:dyDescent="0.3">
      <c r="A4">
        <v>2</v>
      </c>
      <c r="B4">
        <v>2</v>
      </c>
      <c r="C4" s="73" t="str">
        <f>IF(AND($A4&lt;&gt;"",ISNUMBER($A4)),VLOOKUP($A4,StudiesGeneral!$B:$CM,2,FALSE),"")</f>
        <v>Achour</v>
      </c>
      <c r="D4" s="73">
        <f>IF(AND($A4&lt;&gt;"",ISNUMBER($A4)),VLOOKUP($A4,StudiesGeneral!$B:$CM,3,FALSE),"")</f>
        <v>2014</v>
      </c>
      <c r="E4" s="89" t="str">
        <f>IF(AND($A4&lt;&gt;"",ISNUMBER($A4)),VLOOKUP($A4,StudiesGeneral!$B:$CM,4,FALSE),"")</f>
        <v>http://dx.doi.org/10.1124/dmd.113.055632</v>
      </c>
      <c r="F4" s="73" t="str">
        <f>IF(AND($A4&lt;&gt;"",ISNUMBER($A4)),VLOOKUP($A4,StudiesGeneral!$B:$CM,5,FALSE),"")</f>
        <v>CYP2A6</v>
      </c>
      <c r="G4" s="52" t="str">
        <f t="shared" si="0"/>
        <v>Liver--HLM--</v>
      </c>
      <c r="H4" s="12" t="s">
        <v>724</v>
      </c>
      <c r="K4" s="12" t="s">
        <v>725</v>
      </c>
      <c r="L4" s="12" t="s">
        <v>726</v>
      </c>
      <c r="Q4" s="1">
        <v>5</v>
      </c>
      <c r="R4" s="1" t="s">
        <v>727</v>
      </c>
      <c r="AA4" s="19" t="s">
        <v>728</v>
      </c>
      <c r="AB4" s="19" t="s">
        <v>729</v>
      </c>
      <c r="AC4" s="20" t="s">
        <v>730</v>
      </c>
      <c r="AE4" s="82">
        <v>1</v>
      </c>
      <c r="AF4" s="3">
        <v>24</v>
      </c>
      <c r="AG4" s="24">
        <v>14</v>
      </c>
      <c r="AM4" s="3">
        <v>27</v>
      </c>
      <c r="AN4" s="3">
        <v>66</v>
      </c>
      <c r="AW4" s="20"/>
      <c r="AX4" s="20" t="s">
        <v>731</v>
      </c>
      <c r="AY4" s="20" t="s">
        <v>732</v>
      </c>
      <c r="AZ4" s="3">
        <v>4</v>
      </c>
      <c r="BA4" s="21" t="s">
        <v>733</v>
      </c>
      <c r="BB4" s="10">
        <v>23</v>
      </c>
      <c r="BE4" s="16" t="s">
        <v>734</v>
      </c>
      <c r="BF4" s="4" t="b">
        <f>IF(ISERROR(VLOOKUP(StudiesDetails!B4,ProteinExpression!A:A,1,FALSE)),FALSE,TRUE)</f>
        <v>0</v>
      </c>
    </row>
    <row r="5" spans="1:58" x14ac:dyDescent="0.3">
      <c r="A5">
        <v>3</v>
      </c>
      <c r="B5">
        <v>3</v>
      </c>
      <c r="C5" s="73" t="str">
        <f>IF(AND($A5&lt;&gt;"",ISNUMBER($A5)),VLOOKUP($A5,StudiesGeneral!$B:$CM,2,FALSE),"")</f>
        <v>Achour</v>
      </c>
      <c r="D5" s="73">
        <f>IF(AND($A5&lt;&gt;"",ISNUMBER($A5)),VLOOKUP($A5,StudiesGeneral!$B:$CM,3,FALSE),"")</f>
        <v>2014</v>
      </c>
      <c r="E5" s="89" t="str">
        <f>IF(AND($A5&lt;&gt;"",ISNUMBER($A5)),VLOOKUP($A5,StudiesGeneral!$B:$CM,4,FALSE),"")</f>
        <v>http://dx.doi.org/10.1124/dmd.113.055632</v>
      </c>
      <c r="F5" s="73" t="str">
        <f>IF(AND($A5&lt;&gt;"",ISNUMBER($A5)),VLOOKUP($A5,StudiesGeneral!$B:$CM,5,FALSE),"")</f>
        <v>CYP2B6</v>
      </c>
      <c r="G5" s="52" t="str">
        <f t="shared" si="0"/>
        <v>Liver--HLM--</v>
      </c>
      <c r="H5" s="12" t="s">
        <v>724</v>
      </c>
      <c r="K5" s="12" t="s">
        <v>725</v>
      </c>
      <c r="L5" s="12" t="s">
        <v>726</v>
      </c>
      <c r="Q5" s="1">
        <v>5</v>
      </c>
      <c r="R5" s="1" t="s">
        <v>727</v>
      </c>
      <c r="AA5" s="19" t="s">
        <v>728</v>
      </c>
      <c r="AB5" s="19" t="s">
        <v>729</v>
      </c>
      <c r="AC5" s="20" t="s">
        <v>730</v>
      </c>
      <c r="AE5" s="82">
        <v>1</v>
      </c>
      <c r="AF5" s="3">
        <v>24</v>
      </c>
      <c r="AG5" s="24">
        <v>14</v>
      </c>
      <c r="AM5" s="3">
        <v>27</v>
      </c>
      <c r="AN5" s="3">
        <v>66</v>
      </c>
      <c r="AW5" s="20"/>
      <c r="AX5" s="20" t="s">
        <v>731</v>
      </c>
      <c r="AY5" s="20" t="s">
        <v>732</v>
      </c>
      <c r="AZ5" s="3">
        <v>4</v>
      </c>
      <c r="BA5" s="21" t="s">
        <v>733</v>
      </c>
      <c r="BB5" s="10">
        <v>23</v>
      </c>
      <c r="BE5" s="16" t="s">
        <v>734</v>
      </c>
      <c r="BF5" s="4" t="b">
        <f>IF(ISERROR(VLOOKUP(StudiesDetails!B5,ProteinExpression!A:A,1,FALSE)),FALSE,TRUE)</f>
        <v>0</v>
      </c>
    </row>
    <row r="6" spans="1:58" x14ac:dyDescent="0.3">
      <c r="A6">
        <v>4</v>
      </c>
      <c r="B6">
        <v>4</v>
      </c>
      <c r="C6" s="73" t="str">
        <f>IF(AND($A6&lt;&gt;"",ISNUMBER($A6)),VLOOKUP($A6,StudiesGeneral!$B:$CM,2,FALSE),"")</f>
        <v>Achour</v>
      </c>
      <c r="D6" s="73">
        <f>IF(AND($A6&lt;&gt;"",ISNUMBER($A6)),VLOOKUP($A6,StudiesGeneral!$B:$CM,3,FALSE),"")</f>
        <v>2014</v>
      </c>
      <c r="E6" s="89" t="str">
        <f>IF(AND($A6&lt;&gt;"",ISNUMBER($A6)),VLOOKUP($A6,StudiesGeneral!$B:$CM,4,FALSE),"")</f>
        <v>http://dx.doi.org/10.1124/dmd.113.055632</v>
      </c>
      <c r="F6" s="73" t="str">
        <f>IF(AND($A6&lt;&gt;"",ISNUMBER($A6)),VLOOKUP($A6,StudiesGeneral!$B:$CM,5,FALSE),"")</f>
        <v>CYP2C8</v>
      </c>
      <c r="G6" s="52" t="str">
        <f t="shared" si="0"/>
        <v>Liver--HLM--</v>
      </c>
      <c r="H6" s="12" t="s">
        <v>724</v>
      </c>
      <c r="K6" s="12" t="s">
        <v>725</v>
      </c>
      <c r="L6" s="12" t="s">
        <v>726</v>
      </c>
      <c r="Q6" s="1">
        <v>5</v>
      </c>
      <c r="R6" s="1" t="s">
        <v>727</v>
      </c>
      <c r="AA6" s="19" t="s">
        <v>728</v>
      </c>
      <c r="AB6" s="19" t="s">
        <v>729</v>
      </c>
      <c r="AC6" s="20" t="s">
        <v>730</v>
      </c>
      <c r="AE6" s="82">
        <v>1</v>
      </c>
      <c r="AF6" s="3">
        <v>24</v>
      </c>
      <c r="AG6" s="24">
        <v>14</v>
      </c>
      <c r="AM6" s="3">
        <v>27</v>
      </c>
      <c r="AN6" s="3">
        <v>66</v>
      </c>
      <c r="AW6" s="20"/>
      <c r="AX6" s="20" t="s">
        <v>731</v>
      </c>
      <c r="AY6" s="20" t="s">
        <v>732</v>
      </c>
      <c r="AZ6" s="3">
        <v>4</v>
      </c>
      <c r="BA6" s="21" t="s">
        <v>733</v>
      </c>
      <c r="BB6" s="10">
        <v>23</v>
      </c>
      <c r="BE6" s="16" t="s">
        <v>734</v>
      </c>
      <c r="BF6" s="4" t="b">
        <f>IF(ISERROR(VLOOKUP(StudiesDetails!B6,ProteinExpression!A:A,1,FALSE)),FALSE,TRUE)</f>
        <v>0</v>
      </c>
    </row>
    <row r="7" spans="1:58" x14ac:dyDescent="0.3">
      <c r="A7">
        <v>5</v>
      </c>
      <c r="B7">
        <v>5</v>
      </c>
      <c r="C7" s="73" t="str">
        <f>IF(AND($A7&lt;&gt;"",ISNUMBER($A7)),VLOOKUP($A7,StudiesGeneral!$B:$CM,2,FALSE),"")</f>
        <v>Achour</v>
      </c>
      <c r="D7" s="73">
        <f>IF(AND($A7&lt;&gt;"",ISNUMBER($A7)),VLOOKUP($A7,StudiesGeneral!$B:$CM,3,FALSE),"")</f>
        <v>2014</v>
      </c>
      <c r="E7" s="89" t="str">
        <f>IF(AND($A7&lt;&gt;"",ISNUMBER($A7)),VLOOKUP($A7,StudiesGeneral!$B:$CM,4,FALSE),"")</f>
        <v>http://dx.doi.org/10.1124/dmd.113.055632</v>
      </c>
      <c r="F7" s="73" t="str">
        <f>IF(AND($A7&lt;&gt;"",ISNUMBER($A7)),VLOOKUP($A7,StudiesGeneral!$B:$CM,5,FALSE),"")</f>
        <v>CYP2C9</v>
      </c>
      <c r="G7" s="52" t="str">
        <f t="shared" si="0"/>
        <v>Liver--HLM--</v>
      </c>
      <c r="H7" s="12" t="s">
        <v>724</v>
      </c>
      <c r="K7" s="12" t="s">
        <v>725</v>
      </c>
      <c r="L7" s="12" t="s">
        <v>726</v>
      </c>
      <c r="Q7" s="1">
        <v>5</v>
      </c>
      <c r="R7" s="1" t="s">
        <v>727</v>
      </c>
      <c r="AA7" s="19" t="s">
        <v>728</v>
      </c>
      <c r="AB7" s="19" t="s">
        <v>729</v>
      </c>
      <c r="AC7" s="20" t="s">
        <v>730</v>
      </c>
      <c r="AE7" s="82">
        <v>1</v>
      </c>
      <c r="AF7" s="3">
        <v>23</v>
      </c>
      <c r="AG7" s="24"/>
      <c r="AM7" s="3">
        <v>27</v>
      </c>
      <c r="AN7" s="3">
        <v>66</v>
      </c>
      <c r="AW7" s="20"/>
      <c r="AX7" s="20" t="s">
        <v>731</v>
      </c>
      <c r="AY7" s="20" t="s">
        <v>732</v>
      </c>
      <c r="AZ7" s="3">
        <v>4</v>
      </c>
      <c r="BA7" s="21" t="s">
        <v>733</v>
      </c>
      <c r="BF7" s="4" t="b">
        <f>IF(ISERROR(VLOOKUP(StudiesDetails!B7,ProteinExpression!A:A,1,FALSE)),FALSE,TRUE)</f>
        <v>0</v>
      </c>
    </row>
    <row r="8" spans="1:58" x14ac:dyDescent="0.3">
      <c r="A8">
        <v>6</v>
      </c>
      <c r="B8">
        <v>6</v>
      </c>
      <c r="C8" s="73" t="str">
        <f>IF(AND($A8&lt;&gt;"",ISNUMBER($A8)),VLOOKUP($A8,StudiesGeneral!$B:$CM,2,FALSE),"")</f>
        <v>Achour</v>
      </c>
      <c r="D8" s="73">
        <f>IF(AND($A8&lt;&gt;"",ISNUMBER($A8)),VLOOKUP($A8,StudiesGeneral!$B:$CM,3,FALSE),"")</f>
        <v>2014</v>
      </c>
      <c r="E8" s="89" t="str">
        <f>IF(AND($A8&lt;&gt;"",ISNUMBER($A8)),VLOOKUP($A8,StudiesGeneral!$B:$CM,4,FALSE),"")</f>
        <v>http://dx.doi.org/10.1124/dmd.113.055632</v>
      </c>
      <c r="F8" s="73" t="str">
        <f>IF(AND($A8&lt;&gt;"",ISNUMBER($A8)),VLOOKUP($A8,StudiesGeneral!$B:$CM,5,FALSE),"")</f>
        <v>CYP2C18</v>
      </c>
      <c r="G8" s="52" t="str">
        <f t="shared" si="0"/>
        <v>Liver--HLM--</v>
      </c>
      <c r="H8" s="12" t="s">
        <v>724</v>
      </c>
      <c r="K8" s="12" t="s">
        <v>725</v>
      </c>
      <c r="L8" s="12" t="s">
        <v>726</v>
      </c>
      <c r="Q8" s="1">
        <v>5</v>
      </c>
      <c r="R8" s="1" t="s">
        <v>727</v>
      </c>
      <c r="AA8" s="19" t="s">
        <v>728</v>
      </c>
      <c r="AB8" s="19" t="s">
        <v>729</v>
      </c>
      <c r="AC8" s="20" t="s">
        <v>730</v>
      </c>
      <c r="AE8" s="82">
        <v>1</v>
      </c>
      <c r="AF8" s="3">
        <v>24</v>
      </c>
      <c r="AG8" s="24">
        <v>14</v>
      </c>
      <c r="AM8" s="3">
        <v>27</v>
      </c>
      <c r="AN8" s="3">
        <v>66</v>
      </c>
      <c r="AW8" s="20"/>
      <c r="AX8" s="20" t="s">
        <v>731</v>
      </c>
      <c r="AY8" s="20" t="s">
        <v>732</v>
      </c>
      <c r="AZ8" s="3">
        <v>4</v>
      </c>
      <c r="BA8" s="21" t="s">
        <v>733</v>
      </c>
      <c r="BB8" s="10">
        <v>23</v>
      </c>
      <c r="BE8" s="16" t="s">
        <v>734</v>
      </c>
      <c r="BF8" s="4" t="b">
        <f>IF(ISERROR(VLOOKUP(StudiesDetails!B8,ProteinExpression!A:A,1,FALSE)),FALSE,TRUE)</f>
        <v>0</v>
      </c>
    </row>
    <row r="9" spans="1:58" x14ac:dyDescent="0.3">
      <c r="A9">
        <v>7</v>
      </c>
      <c r="B9">
        <v>7</v>
      </c>
      <c r="C9" s="73" t="str">
        <f>IF(AND($A9&lt;&gt;"",ISNUMBER($A9)),VLOOKUP($A9,StudiesGeneral!$B:$CM,2,FALSE),"")</f>
        <v>Achour</v>
      </c>
      <c r="D9" s="73">
        <f>IF(AND($A9&lt;&gt;"",ISNUMBER($A9)),VLOOKUP($A9,StudiesGeneral!$B:$CM,3,FALSE),"")</f>
        <v>2014</v>
      </c>
      <c r="E9" s="89" t="str">
        <f>IF(AND($A9&lt;&gt;"",ISNUMBER($A9)),VLOOKUP($A9,StudiesGeneral!$B:$CM,4,FALSE),"")</f>
        <v>http://dx.doi.org/10.1124/dmd.113.055632</v>
      </c>
      <c r="F9" s="73" t="str">
        <f>IF(AND($A9&lt;&gt;"",ISNUMBER($A9)),VLOOKUP($A9,StudiesGeneral!$B:$CM,5,FALSE),"")</f>
        <v>CYP2D6</v>
      </c>
      <c r="G9" s="52" t="str">
        <f t="shared" si="0"/>
        <v>Liver--HLM--</v>
      </c>
      <c r="H9" s="12" t="s">
        <v>724</v>
      </c>
      <c r="K9" s="12" t="s">
        <v>725</v>
      </c>
      <c r="L9" s="12" t="s">
        <v>726</v>
      </c>
      <c r="Q9" s="1">
        <v>5</v>
      </c>
      <c r="R9" s="1" t="s">
        <v>727</v>
      </c>
      <c r="AA9" s="19" t="s">
        <v>728</v>
      </c>
      <c r="AB9" s="19" t="s">
        <v>729</v>
      </c>
      <c r="AC9" s="20" t="s">
        <v>730</v>
      </c>
      <c r="AE9" s="82">
        <v>1</v>
      </c>
      <c r="AF9" s="3">
        <v>24</v>
      </c>
      <c r="AG9" s="24">
        <v>14</v>
      </c>
      <c r="AM9" s="3">
        <v>27</v>
      </c>
      <c r="AN9" s="3">
        <v>66</v>
      </c>
      <c r="AW9" s="20"/>
      <c r="AX9" s="20" t="s">
        <v>731</v>
      </c>
      <c r="AY9" s="20" t="s">
        <v>732</v>
      </c>
      <c r="AZ9" s="3">
        <v>4</v>
      </c>
      <c r="BA9" s="21" t="s">
        <v>733</v>
      </c>
      <c r="BB9" s="10">
        <v>23</v>
      </c>
      <c r="BE9" s="16" t="s">
        <v>734</v>
      </c>
      <c r="BF9" s="4" t="b">
        <f>IF(ISERROR(VLOOKUP(StudiesDetails!B9,ProteinExpression!A:A,1,FALSE)),FALSE,TRUE)</f>
        <v>0</v>
      </c>
    </row>
    <row r="10" spans="1:58" x14ac:dyDescent="0.3">
      <c r="A10">
        <v>8</v>
      </c>
      <c r="B10">
        <v>8</v>
      </c>
      <c r="C10" s="73" t="str">
        <f>IF(AND($A10&lt;&gt;"",ISNUMBER($A10)),VLOOKUP($A10,StudiesGeneral!$B:$CM,2,FALSE),"")</f>
        <v>Achour</v>
      </c>
      <c r="D10" s="73">
        <f>IF(AND($A10&lt;&gt;"",ISNUMBER($A10)),VLOOKUP($A10,StudiesGeneral!$B:$CM,3,FALSE),"")</f>
        <v>2014</v>
      </c>
      <c r="E10" s="89" t="str">
        <f>IF(AND($A10&lt;&gt;"",ISNUMBER($A10)),VLOOKUP($A10,StudiesGeneral!$B:$CM,4,FALSE),"")</f>
        <v>http://dx.doi.org/10.1124/dmd.113.055632</v>
      </c>
      <c r="F10" s="73" t="str">
        <f>IF(AND($A10&lt;&gt;"",ISNUMBER($A10)),VLOOKUP($A10,StudiesGeneral!$B:$CM,5,FALSE),"")</f>
        <v>CYP2J2</v>
      </c>
      <c r="G10" s="52" t="str">
        <f t="shared" si="0"/>
        <v>Liver--HLM--</v>
      </c>
      <c r="H10" s="12" t="s">
        <v>724</v>
      </c>
      <c r="K10" s="12" t="s">
        <v>725</v>
      </c>
      <c r="L10" s="12" t="s">
        <v>726</v>
      </c>
      <c r="Q10" s="1">
        <v>5</v>
      </c>
      <c r="R10" s="1" t="s">
        <v>727</v>
      </c>
      <c r="AA10" s="19" t="s">
        <v>728</v>
      </c>
      <c r="AB10" s="19" t="s">
        <v>729</v>
      </c>
      <c r="AC10" s="20" t="s">
        <v>730</v>
      </c>
      <c r="AE10" s="82">
        <v>1</v>
      </c>
      <c r="AF10" s="3">
        <v>24</v>
      </c>
      <c r="AG10" s="24">
        <v>14</v>
      </c>
      <c r="AM10" s="3">
        <v>27</v>
      </c>
      <c r="AN10" s="3">
        <v>66</v>
      </c>
      <c r="AW10" s="20"/>
      <c r="AX10" s="20" t="s">
        <v>731</v>
      </c>
      <c r="AY10" s="20" t="s">
        <v>732</v>
      </c>
      <c r="AZ10" s="3">
        <v>4</v>
      </c>
      <c r="BA10" s="21" t="s">
        <v>733</v>
      </c>
      <c r="BB10" s="10">
        <v>23</v>
      </c>
      <c r="BE10" s="16" t="s">
        <v>734</v>
      </c>
      <c r="BF10" s="4" t="b">
        <f>IF(ISERROR(VLOOKUP(StudiesDetails!B10,ProteinExpression!A:A,1,FALSE)),FALSE,TRUE)</f>
        <v>0</v>
      </c>
    </row>
    <row r="11" spans="1:58" x14ac:dyDescent="0.3">
      <c r="A11">
        <v>9</v>
      </c>
      <c r="B11">
        <v>9</v>
      </c>
      <c r="C11" s="73" t="str">
        <f>IF(AND($A11&lt;&gt;"",ISNUMBER($A11)),VLOOKUP($A11,StudiesGeneral!$B:$CM,2,FALSE),"")</f>
        <v>Achour</v>
      </c>
      <c r="D11" s="73">
        <f>IF(AND($A11&lt;&gt;"",ISNUMBER($A11)),VLOOKUP($A11,StudiesGeneral!$B:$CM,3,FALSE),"")</f>
        <v>2014</v>
      </c>
      <c r="E11" s="89" t="str">
        <f>IF(AND($A11&lt;&gt;"",ISNUMBER($A11)),VLOOKUP($A11,StudiesGeneral!$B:$CM,4,FALSE),"")</f>
        <v>http://dx.doi.org/10.1124/dmd.113.055632</v>
      </c>
      <c r="F11" s="73" t="str">
        <f>IF(AND($A11&lt;&gt;"",ISNUMBER($A11)),VLOOKUP($A11,StudiesGeneral!$B:$CM,5,FALSE),"")</f>
        <v>CYP3A4</v>
      </c>
      <c r="G11" s="52" t="str">
        <f t="shared" si="0"/>
        <v>Liver--HLM--</v>
      </c>
      <c r="H11" s="12" t="s">
        <v>724</v>
      </c>
      <c r="K11" s="12" t="s">
        <v>725</v>
      </c>
      <c r="L11" s="12" t="s">
        <v>726</v>
      </c>
      <c r="Q11" s="1">
        <v>5</v>
      </c>
      <c r="R11" s="1" t="s">
        <v>727</v>
      </c>
      <c r="AA11" s="19" t="s">
        <v>728</v>
      </c>
      <c r="AB11" s="19" t="s">
        <v>729</v>
      </c>
      <c r="AC11" s="20" t="s">
        <v>730</v>
      </c>
      <c r="AE11" s="82">
        <v>1</v>
      </c>
      <c r="AF11" s="3">
        <v>24</v>
      </c>
      <c r="AG11" s="24">
        <v>14</v>
      </c>
      <c r="AM11" s="3">
        <v>27</v>
      </c>
      <c r="AN11" s="3">
        <v>66</v>
      </c>
      <c r="AW11" s="20"/>
      <c r="AX11" s="20" t="s">
        <v>731</v>
      </c>
      <c r="AY11" s="20" t="s">
        <v>732</v>
      </c>
      <c r="AZ11" s="3">
        <v>4</v>
      </c>
      <c r="BA11" s="21" t="s">
        <v>733</v>
      </c>
      <c r="BB11" s="10">
        <v>23</v>
      </c>
      <c r="BE11" s="16" t="s">
        <v>734</v>
      </c>
      <c r="BF11" s="4" t="b">
        <f>IF(ISERROR(VLOOKUP(StudiesDetails!B11,ProteinExpression!A:A,1,FALSE)),FALSE,TRUE)</f>
        <v>1</v>
      </c>
    </row>
    <row r="12" spans="1:58" x14ac:dyDescent="0.3">
      <c r="A12">
        <v>10</v>
      </c>
      <c r="B12">
        <v>10</v>
      </c>
      <c r="C12" s="73" t="str">
        <f>IF(AND($A12&lt;&gt;"",ISNUMBER($A12)),VLOOKUP($A12,StudiesGeneral!$B:$CM,2,FALSE),"")</f>
        <v>Achour</v>
      </c>
      <c r="D12" s="73">
        <f>IF(AND($A12&lt;&gt;"",ISNUMBER($A12)),VLOOKUP($A12,StudiesGeneral!$B:$CM,3,FALSE),"")</f>
        <v>2014</v>
      </c>
      <c r="E12" s="89" t="str">
        <f>IF(AND($A12&lt;&gt;"",ISNUMBER($A12)),VLOOKUP($A12,StudiesGeneral!$B:$CM,4,FALSE),"")</f>
        <v>http://dx.doi.org/10.1124/dmd.113.055632</v>
      </c>
      <c r="F12" s="73" t="str">
        <f>IF(AND($A12&lt;&gt;"",ISNUMBER($A12)),VLOOKUP($A12,StudiesGeneral!$B:$CM,5,FALSE),"")</f>
        <v>CYP3A5</v>
      </c>
      <c r="G12" s="52" t="str">
        <f t="shared" si="0"/>
        <v>Liver--HLM--</v>
      </c>
      <c r="H12" s="12" t="s">
        <v>724</v>
      </c>
      <c r="K12" s="12" t="s">
        <v>725</v>
      </c>
      <c r="L12" s="12" t="s">
        <v>726</v>
      </c>
      <c r="Q12" s="1">
        <v>5</v>
      </c>
      <c r="R12" s="1" t="s">
        <v>727</v>
      </c>
      <c r="AA12" s="19" t="s">
        <v>728</v>
      </c>
      <c r="AB12" s="19" t="s">
        <v>729</v>
      </c>
      <c r="AC12" s="20" t="s">
        <v>730</v>
      </c>
      <c r="AE12" s="82">
        <v>1</v>
      </c>
      <c r="AF12" s="3">
        <v>23</v>
      </c>
      <c r="AG12" s="24"/>
      <c r="AM12" s="3">
        <v>27</v>
      </c>
      <c r="AN12" s="3">
        <v>66</v>
      </c>
      <c r="AW12" s="20"/>
      <c r="AX12" s="20" t="s">
        <v>731</v>
      </c>
      <c r="AY12" s="20" t="s">
        <v>732</v>
      </c>
      <c r="AZ12" s="3">
        <v>4</v>
      </c>
      <c r="BA12" s="21" t="s">
        <v>733</v>
      </c>
      <c r="BF12" s="4" t="b">
        <f>IF(ISERROR(VLOOKUP(StudiesDetails!B12,ProteinExpression!A:A,1,FALSE)),FALSE,TRUE)</f>
        <v>1</v>
      </c>
    </row>
    <row r="13" spans="1:58" x14ac:dyDescent="0.3">
      <c r="A13">
        <v>11</v>
      </c>
      <c r="B13">
        <v>11</v>
      </c>
      <c r="C13" s="73" t="str">
        <f>IF(AND($A13&lt;&gt;"",ISNUMBER($A13)),VLOOKUP($A13,StudiesGeneral!$B:$CM,2,FALSE),"")</f>
        <v>Achour</v>
      </c>
      <c r="D13" s="73">
        <f>IF(AND($A13&lt;&gt;"",ISNUMBER($A13)),VLOOKUP($A13,StudiesGeneral!$B:$CM,3,FALSE),"")</f>
        <v>2014</v>
      </c>
      <c r="E13" s="89" t="str">
        <f>IF(AND($A13&lt;&gt;"",ISNUMBER($A13)),VLOOKUP($A13,StudiesGeneral!$B:$CM,4,FALSE),"")</f>
        <v>http://dx.doi.org/10.1124/dmd.113.055632</v>
      </c>
      <c r="F13" s="73" t="str">
        <f>IF(AND($A13&lt;&gt;"",ISNUMBER($A13)),VLOOKUP($A13,StudiesGeneral!$B:$CM,5,FALSE),"")</f>
        <v>CYP3A7</v>
      </c>
      <c r="G13" s="52" t="str">
        <f t="shared" si="0"/>
        <v>Liver--HLM--</v>
      </c>
      <c r="H13" s="12" t="s">
        <v>724</v>
      </c>
      <c r="K13" s="12" t="s">
        <v>725</v>
      </c>
      <c r="L13" s="12" t="s">
        <v>726</v>
      </c>
      <c r="Q13" s="1">
        <v>5</v>
      </c>
      <c r="R13" s="1" t="s">
        <v>727</v>
      </c>
      <c r="AA13" s="19" t="s">
        <v>728</v>
      </c>
      <c r="AB13" s="19" t="s">
        <v>729</v>
      </c>
      <c r="AC13" s="20" t="s">
        <v>730</v>
      </c>
      <c r="AE13" s="82">
        <v>1</v>
      </c>
      <c r="AF13" s="3">
        <v>23</v>
      </c>
      <c r="AG13" s="24"/>
      <c r="AM13" s="3">
        <v>27</v>
      </c>
      <c r="AN13" s="3">
        <v>66</v>
      </c>
      <c r="AW13" s="20"/>
      <c r="AX13" s="20" t="s">
        <v>731</v>
      </c>
      <c r="AY13" s="20" t="s">
        <v>732</v>
      </c>
      <c r="AZ13" s="3">
        <v>4</v>
      </c>
      <c r="BA13" s="21" t="s">
        <v>733</v>
      </c>
      <c r="BF13" s="4" t="b">
        <f>IF(ISERROR(VLOOKUP(StudiesDetails!B13,ProteinExpression!A:A,1,FALSE)),FALSE,TRUE)</f>
        <v>1</v>
      </c>
    </row>
    <row r="14" spans="1:58" x14ac:dyDescent="0.3">
      <c r="A14">
        <v>12</v>
      </c>
      <c r="B14">
        <v>12</v>
      </c>
      <c r="C14" s="73" t="str">
        <f>IF(AND($A14&lt;&gt;"",ISNUMBER($A14)),VLOOKUP($A14,StudiesGeneral!$B:$CM,2,FALSE),"")</f>
        <v>Achour</v>
      </c>
      <c r="D14" s="73">
        <f>IF(AND($A14&lt;&gt;"",ISNUMBER($A14)),VLOOKUP($A14,StudiesGeneral!$B:$CM,3,FALSE),"")</f>
        <v>2014</v>
      </c>
      <c r="E14" s="89" t="str">
        <f>IF(AND($A14&lt;&gt;"",ISNUMBER($A14)),VLOOKUP($A14,StudiesGeneral!$B:$CM,4,FALSE),"")</f>
        <v>http://dx.doi.org/10.1124/dmd.113.055632</v>
      </c>
      <c r="F14" s="73" t="str">
        <f>IF(AND($A14&lt;&gt;"",ISNUMBER($A14)),VLOOKUP($A14,StudiesGeneral!$B:$CM,5,FALSE),"")</f>
        <v>CYP3A43</v>
      </c>
      <c r="G14" s="52" t="str">
        <f t="shared" si="0"/>
        <v>Liver--HLM--</v>
      </c>
      <c r="H14" s="12" t="s">
        <v>724</v>
      </c>
      <c r="K14" s="12" t="s">
        <v>725</v>
      </c>
      <c r="L14" s="12" t="s">
        <v>726</v>
      </c>
      <c r="Q14" s="1">
        <v>5</v>
      </c>
      <c r="R14" s="1" t="s">
        <v>727</v>
      </c>
      <c r="AA14" s="19" t="s">
        <v>728</v>
      </c>
      <c r="AB14" s="19" t="s">
        <v>729</v>
      </c>
      <c r="AC14" s="20" t="s">
        <v>730</v>
      </c>
      <c r="AE14" s="82">
        <v>1</v>
      </c>
      <c r="AF14" s="3">
        <v>23</v>
      </c>
      <c r="AG14" s="24"/>
      <c r="AM14" s="3">
        <v>27</v>
      </c>
      <c r="AN14" s="3">
        <v>66</v>
      </c>
      <c r="AW14" s="20"/>
      <c r="AX14" s="20" t="s">
        <v>731</v>
      </c>
      <c r="AY14" s="20" t="s">
        <v>732</v>
      </c>
      <c r="AZ14" s="3">
        <v>4</v>
      </c>
      <c r="BA14" s="21" t="s">
        <v>733</v>
      </c>
      <c r="BF14" s="4" t="b">
        <f>IF(ISERROR(VLOOKUP(StudiesDetails!B14,ProteinExpression!A:A,1,FALSE)),FALSE,TRUE)</f>
        <v>1</v>
      </c>
    </row>
    <row r="15" spans="1:58" x14ac:dyDescent="0.3">
      <c r="A15">
        <v>13</v>
      </c>
      <c r="B15">
        <v>13</v>
      </c>
      <c r="C15" s="73" t="str">
        <f>IF(AND($A15&lt;&gt;"",ISNUMBER($A15)),VLOOKUP($A15,StudiesGeneral!$B:$CM,2,FALSE),"")</f>
        <v>Achour</v>
      </c>
      <c r="D15" s="73">
        <f>IF(AND($A15&lt;&gt;"",ISNUMBER($A15)),VLOOKUP($A15,StudiesGeneral!$B:$CM,3,FALSE),"")</f>
        <v>2014</v>
      </c>
      <c r="E15" s="89" t="str">
        <f>IF(AND($A15&lt;&gt;"",ISNUMBER($A15)),VLOOKUP($A15,StudiesGeneral!$B:$CM,4,FALSE),"")</f>
        <v>http://dx.doi.org/10.1124/dmd.113.055632</v>
      </c>
      <c r="F15" s="73" t="str">
        <f>IF(AND($A15&lt;&gt;"",ISNUMBER($A15)),VLOOKUP($A15,StudiesGeneral!$B:$CM,5,FALSE),"")</f>
        <v>CYP4F2</v>
      </c>
      <c r="G15" s="52" t="str">
        <f t="shared" si="0"/>
        <v>Liver--HLM--</v>
      </c>
      <c r="H15" s="12" t="s">
        <v>724</v>
      </c>
      <c r="K15" s="12" t="s">
        <v>725</v>
      </c>
      <c r="L15" s="12" t="s">
        <v>726</v>
      </c>
      <c r="Q15" s="1">
        <v>5</v>
      </c>
      <c r="R15" s="1" t="s">
        <v>727</v>
      </c>
      <c r="AA15" s="19" t="s">
        <v>728</v>
      </c>
      <c r="AB15" s="19" t="s">
        <v>729</v>
      </c>
      <c r="AC15" s="20" t="s">
        <v>730</v>
      </c>
      <c r="AE15" s="82">
        <v>1</v>
      </c>
      <c r="AF15" s="3">
        <v>24</v>
      </c>
      <c r="AG15" s="24">
        <v>14</v>
      </c>
      <c r="AM15" s="3">
        <v>27</v>
      </c>
      <c r="AN15" s="3">
        <v>66</v>
      </c>
      <c r="AW15" s="20"/>
      <c r="AX15" s="20" t="s">
        <v>731</v>
      </c>
      <c r="AY15" s="20" t="s">
        <v>732</v>
      </c>
      <c r="AZ15" s="3">
        <v>4</v>
      </c>
      <c r="BA15" s="21" t="s">
        <v>733</v>
      </c>
      <c r="BB15" s="10">
        <v>23</v>
      </c>
      <c r="BE15" s="16" t="s">
        <v>734</v>
      </c>
      <c r="BF15" s="4" t="b">
        <f>IF(ISERROR(VLOOKUP(StudiesDetails!B15,ProteinExpression!A:A,1,FALSE)),FALSE,TRUE)</f>
        <v>0</v>
      </c>
    </row>
    <row r="16" spans="1:58" s="33" customFormat="1" x14ac:dyDescent="0.3">
      <c r="A16" s="33">
        <v>22</v>
      </c>
      <c r="B16" s="33">
        <v>14</v>
      </c>
      <c r="C16" s="70" t="str">
        <f>IF(AND($A16&lt;&gt;"",ISNUMBER($A16)),VLOOKUP($A16,StudiesGeneral!$B:$CM,2,FALSE),"")</f>
        <v>Drozdzik</v>
      </c>
      <c r="D16" s="70">
        <f>IF(AND($A16&lt;&gt;"",ISNUMBER($A16)),VLOOKUP($A16,StudiesGeneral!$B:$CM,3,FALSE),"")</f>
        <v>2018</v>
      </c>
      <c r="E16" s="71" t="str">
        <f>IF(AND($A16&lt;&gt;"",ISNUMBER($A16)),VLOOKUP($A16,StudiesGeneral!$B:$CM,4,FALSE),"")</f>
        <v xml:space="preserve">http://dx.doi.org/10.1002/cpt.967 </v>
      </c>
      <c r="F16" s="70" t="str">
        <f>IF(AND($A16&lt;&gt;"",ISNUMBER($A16)),VLOOKUP($A16,StudiesGeneral!$B:$CM,5,FALSE),"")</f>
        <v>CYP1A2</v>
      </c>
      <c r="G16" s="72" t="str">
        <f t="shared" si="0"/>
        <v>Liver--Lysate--</v>
      </c>
      <c r="H16" s="25" t="s">
        <v>724</v>
      </c>
      <c r="I16" s="25"/>
      <c r="J16" s="25"/>
      <c r="K16" s="25" t="s">
        <v>735</v>
      </c>
      <c r="L16" s="25" t="s">
        <v>736</v>
      </c>
      <c r="M16" s="25" t="s">
        <v>737</v>
      </c>
      <c r="N16" s="25"/>
      <c r="O16" s="25"/>
      <c r="P16" s="25"/>
      <c r="Q16" s="26"/>
      <c r="R16" s="26"/>
      <c r="S16" s="27"/>
      <c r="T16" s="27"/>
      <c r="U16" s="27"/>
      <c r="V16" s="27"/>
      <c r="W16" s="27"/>
      <c r="X16" s="27"/>
      <c r="Y16" s="27"/>
      <c r="Z16" s="27"/>
      <c r="AA16" s="28" t="s">
        <v>728</v>
      </c>
      <c r="AB16" s="28" t="s">
        <v>738</v>
      </c>
      <c r="AC16" s="29" t="s">
        <v>730</v>
      </c>
      <c r="AD16" s="36"/>
      <c r="AE16" s="83">
        <v>1</v>
      </c>
      <c r="AF16" s="30">
        <v>9</v>
      </c>
      <c r="AG16" s="30">
        <v>6</v>
      </c>
      <c r="AH16" s="30"/>
      <c r="AI16" s="30"/>
      <c r="AJ16" s="29"/>
      <c r="AK16" s="30"/>
      <c r="AL16" s="29"/>
      <c r="AM16" s="30">
        <v>19</v>
      </c>
      <c r="AN16" s="30">
        <v>60</v>
      </c>
      <c r="AO16" s="30"/>
      <c r="AP16" s="30"/>
      <c r="AQ16" s="30"/>
      <c r="AR16" s="30"/>
      <c r="AS16" s="30"/>
      <c r="AT16" s="30"/>
      <c r="AU16" s="30"/>
      <c r="AV16" s="30"/>
      <c r="AW16" s="29" t="s">
        <v>739</v>
      </c>
      <c r="AX16" s="29" t="s">
        <v>740</v>
      </c>
      <c r="AY16" s="29"/>
      <c r="AZ16" s="30"/>
      <c r="BA16" s="31" t="s">
        <v>733</v>
      </c>
      <c r="BB16" s="32">
        <v>9</v>
      </c>
      <c r="BC16" s="29"/>
      <c r="BD16" s="30"/>
      <c r="BE16" s="75"/>
      <c r="BF16" s="91" t="b">
        <f>IF(ISERROR(VLOOKUP(StudiesDetails!B16,ProteinExpression!A:A,1,FALSE)),FALSE,TRUE)</f>
        <v>0</v>
      </c>
    </row>
    <row r="17" spans="1:58" x14ac:dyDescent="0.3">
      <c r="A17">
        <v>23</v>
      </c>
      <c r="B17">
        <v>15</v>
      </c>
      <c r="C17" s="73" t="str">
        <f>IF(AND($A17&lt;&gt;"",ISNUMBER($A17)),VLOOKUP($A17,StudiesGeneral!$B:$CM,2,FALSE),"")</f>
        <v>Drozdzik</v>
      </c>
      <c r="D17" s="73">
        <f>IF(AND($A17&lt;&gt;"",ISNUMBER($A17)),VLOOKUP($A17,StudiesGeneral!$B:$CM,3,FALSE),"")</f>
        <v>2018</v>
      </c>
      <c r="E17" s="89" t="str">
        <f>IF(AND($A17&lt;&gt;"",ISNUMBER($A17)),VLOOKUP($A17,StudiesGeneral!$B:$CM,4,FALSE),"")</f>
        <v xml:space="preserve">http://dx.doi.org/10.1002/cpt.967 </v>
      </c>
      <c r="F17" s="73" t="str">
        <f>IF(AND($A17&lt;&gt;"",ISNUMBER($A17)),VLOOKUP($A17,StudiesGeneral!$B:$CM,5,FALSE),"")</f>
        <v>CYP2B6</v>
      </c>
      <c r="G17" s="52" t="str">
        <f t="shared" si="0"/>
        <v>Liver--Lysate--</v>
      </c>
      <c r="H17" s="12" t="s">
        <v>724</v>
      </c>
      <c r="K17" s="12" t="s">
        <v>735</v>
      </c>
      <c r="L17" s="12" t="s">
        <v>736</v>
      </c>
      <c r="M17" s="12" t="s">
        <v>737</v>
      </c>
      <c r="AA17" s="19" t="s">
        <v>728</v>
      </c>
      <c r="AB17" s="19" t="s">
        <v>738</v>
      </c>
      <c r="AC17" s="20" t="s">
        <v>730</v>
      </c>
      <c r="AE17" s="82">
        <v>1</v>
      </c>
      <c r="AF17" s="3">
        <v>9</v>
      </c>
      <c r="AG17" s="3">
        <v>6</v>
      </c>
      <c r="AM17" s="3">
        <v>19</v>
      </c>
      <c r="AN17" s="3">
        <v>60</v>
      </c>
      <c r="AW17" s="20" t="s">
        <v>739</v>
      </c>
      <c r="AX17" s="20" t="s">
        <v>740</v>
      </c>
      <c r="AY17" s="20"/>
      <c r="BA17" s="21" t="s">
        <v>733</v>
      </c>
      <c r="BB17" s="10">
        <v>9</v>
      </c>
      <c r="BF17" s="4" t="b">
        <f>IF(ISERROR(VLOOKUP(StudiesDetails!B17,ProteinExpression!A:A,1,FALSE)),FALSE,TRUE)</f>
        <v>0</v>
      </c>
    </row>
    <row r="18" spans="1:58" x14ac:dyDescent="0.3">
      <c r="A18">
        <v>24</v>
      </c>
      <c r="B18">
        <v>16</v>
      </c>
      <c r="C18" s="73" t="str">
        <f>IF(AND($A18&lt;&gt;"",ISNUMBER($A18)),VLOOKUP($A18,StudiesGeneral!$B:$CM,2,FALSE),"")</f>
        <v>Drozdzik</v>
      </c>
      <c r="D18" s="73">
        <f>IF(AND($A18&lt;&gt;"",ISNUMBER($A18)),VLOOKUP($A18,StudiesGeneral!$B:$CM,3,FALSE),"")</f>
        <v>2018</v>
      </c>
      <c r="E18" s="89" t="str">
        <f>IF(AND($A18&lt;&gt;"",ISNUMBER($A18)),VLOOKUP($A18,StudiesGeneral!$B:$CM,4,FALSE),"")</f>
        <v xml:space="preserve">http://dx.doi.org/10.1002/cpt.967 </v>
      </c>
      <c r="F18" s="73" t="str">
        <f>IF(AND($A18&lt;&gt;"",ISNUMBER($A18)),VLOOKUP($A18,StudiesGeneral!$B:$CM,5,FALSE),"")</f>
        <v>CYP2C8</v>
      </c>
      <c r="G18" s="52" t="str">
        <f t="shared" si="0"/>
        <v>Liver--Lysate--</v>
      </c>
      <c r="H18" s="12" t="s">
        <v>724</v>
      </c>
      <c r="K18" s="12" t="s">
        <v>735</v>
      </c>
      <c r="L18" s="12" t="s">
        <v>736</v>
      </c>
      <c r="M18" s="12" t="s">
        <v>737</v>
      </c>
      <c r="AA18" s="19" t="s">
        <v>728</v>
      </c>
      <c r="AB18" s="19" t="s">
        <v>738</v>
      </c>
      <c r="AC18" s="20" t="s">
        <v>730</v>
      </c>
      <c r="AE18" s="82">
        <v>1</v>
      </c>
      <c r="AF18" s="3">
        <v>9</v>
      </c>
      <c r="AG18" s="3">
        <v>6</v>
      </c>
      <c r="AM18" s="3">
        <v>19</v>
      </c>
      <c r="AN18" s="3">
        <v>60</v>
      </c>
      <c r="AW18" s="20" t="s">
        <v>739</v>
      </c>
      <c r="AX18" s="20" t="s">
        <v>740</v>
      </c>
      <c r="AY18" s="20"/>
      <c r="BA18" s="21" t="s">
        <v>733</v>
      </c>
      <c r="BB18" s="10">
        <v>9</v>
      </c>
      <c r="BF18" s="4" t="b">
        <f>IF(ISERROR(VLOOKUP(StudiesDetails!B18,ProteinExpression!A:A,1,FALSE)),FALSE,TRUE)</f>
        <v>0</v>
      </c>
    </row>
    <row r="19" spans="1:58" x14ac:dyDescent="0.3">
      <c r="A19">
        <v>25</v>
      </c>
      <c r="B19">
        <v>17</v>
      </c>
      <c r="C19" s="73" t="str">
        <f>IF(AND($A19&lt;&gt;"",ISNUMBER($A19)),VLOOKUP($A19,StudiesGeneral!$B:$CM,2,FALSE),"")</f>
        <v>Drozdzik</v>
      </c>
      <c r="D19" s="73">
        <f>IF(AND($A19&lt;&gt;"",ISNUMBER($A19)),VLOOKUP($A19,StudiesGeneral!$B:$CM,3,FALSE),"")</f>
        <v>2018</v>
      </c>
      <c r="E19" s="89" t="str">
        <f>IF(AND($A19&lt;&gt;"",ISNUMBER($A19)),VLOOKUP($A19,StudiesGeneral!$B:$CM,4,FALSE),"")</f>
        <v xml:space="preserve">http://dx.doi.org/10.1002/cpt.967 </v>
      </c>
      <c r="F19" s="73" t="str">
        <f>IF(AND($A19&lt;&gt;"",ISNUMBER($A19)),VLOOKUP($A19,StudiesGeneral!$B:$CM,5,FALSE),"")</f>
        <v>CYP2C9</v>
      </c>
      <c r="G19" s="52" t="str">
        <f t="shared" si="0"/>
        <v>Liver--Lysate--*1/*1</v>
      </c>
      <c r="H19" s="12" t="s">
        <v>724</v>
      </c>
      <c r="K19" s="12" t="s">
        <v>735</v>
      </c>
      <c r="L19" s="12" t="s">
        <v>736</v>
      </c>
      <c r="M19" s="12" t="s">
        <v>737</v>
      </c>
      <c r="AA19" s="19" t="s">
        <v>728</v>
      </c>
      <c r="AB19" s="19" t="s">
        <v>738</v>
      </c>
      <c r="AC19" s="20" t="s">
        <v>730</v>
      </c>
      <c r="AE19" s="82">
        <v>1</v>
      </c>
      <c r="AF19" s="3">
        <v>9</v>
      </c>
      <c r="AG19" s="3">
        <v>6</v>
      </c>
      <c r="AM19" s="3">
        <v>19</v>
      </c>
      <c r="AN19" s="3">
        <v>60</v>
      </c>
      <c r="AW19" s="20" t="s">
        <v>739</v>
      </c>
      <c r="AX19" s="20" t="s">
        <v>740</v>
      </c>
      <c r="AY19" s="20"/>
      <c r="BA19" s="21" t="s">
        <v>733</v>
      </c>
      <c r="BB19" s="10">
        <v>9</v>
      </c>
      <c r="BC19" s="20" t="s">
        <v>741</v>
      </c>
      <c r="BD19" s="3">
        <v>7</v>
      </c>
      <c r="BE19" s="16" t="s">
        <v>742</v>
      </c>
      <c r="BF19" s="4" t="b">
        <f>IF(ISERROR(VLOOKUP(StudiesDetails!B19,ProteinExpression!A:A,1,FALSE)),FALSE,TRUE)</f>
        <v>0</v>
      </c>
    </row>
    <row r="20" spans="1:58" x14ac:dyDescent="0.3">
      <c r="A20">
        <v>26</v>
      </c>
      <c r="B20">
        <v>18</v>
      </c>
      <c r="C20" s="73" t="str">
        <f>IF(AND($A20&lt;&gt;"",ISNUMBER($A20)),VLOOKUP($A20,StudiesGeneral!$B:$CM,2,FALSE),"")</f>
        <v>Drozdzik</v>
      </c>
      <c r="D20" s="73">
        <f>IF(AND($A20&lt;&gt;"",ISNUMBER($A20)),VLOOKUP($A20,StudiesGeneral!$B:$CM,3,FALSE),"")</f>
        <v>2018</v>
      </c>
      <c r="E20" s="89" t="str">
        <f>IF(AND($A20&lt;&gt;"",ISNUMBER($A20)),VLOOKUP($A20,StudiesGeneral!$B:$CM,4,FALSE),"")</f>
        <v xml:space="preserve">http://dx.doi.org/10.1002/cpt.967 </v>
      </c>
      <c r="F20" s="73" t="str">
        <f>IF(AND($A20&lt;&gt;"",ISNUMBER($A20)),VLOOKUP($A20,StudiesGeneral!$B:$CM,5,FALSE),"")</f>
        <v>CYP2C19</v>
      </c>
      <c r="G20" s="52" t="str">
        <f t="shared" si="0"/>
        <v>Liver--Lysate--*1/*17</v>
      </c>
      <c r="H20" s="12" t="s">
        <v>724</v>
      </c>
      <c r="K20" s="12" t="s">
        <v>735</v>
      </c>
      <c r="L20" s="12" t="s">
        <v>736</v>
      </c>
      <c r="M20" s="12" t="s">
        <v>737</v>
      </c>
      <c r="AA20" s="19" t="s">
        <v>728</v>
      </c>
      <c r="AB20" s="19" t="s">
        <v>738</v>
      </c>
      <c r="AC20" s="20" t="s">
        <v>730</v>
      </c>
      <c r="AE20" s="82">
        <v>1</v>
      </c>
      <c r="AF20" s="3">
        <v>9</v>
      </c>
      <c r="AG20" s="3">
        <v>6</v>
      </c>
      <c r="AM20" s="3">
        <v>19</v>
      </c>
      <c r="AN20" s="3">
        <v>60</v>
      </c>
      <c r="AW20" s="20" t="s">
        <v>739</v>
      </c>
      <c r="AX20" s="20" t="s">
        <v>740</v>
      </c>
      <c r="AY20" s="20"/>
      <c r="BA20" s="21" t="s">
        <v>733</v>
      </c>
      <c r="BB20" s="10">
        <v>9</v>
      </c>
      <c r="BC20" s="20" t="s">
        <v>743</v>
      </c>
      <c r="BD20" s="3">
        <v>4</v>
      </c>
      <c r="BE20" s="16" t="s">
        <v>744</v>
      </c>
      <c r="BF20" s="4" t="b">
        <f>IF(ISERROR(VLOOKUP(StudiesDetails!B20,ProteinExpression!A:A,1,FALSE)),FALSE,TRUE)</f>
        <v>0</v>
      </c>
    </row>
    <row r="21" spans="1:58" x14ac:dyDescent="0.3">
      <c r="A21">
        <v>27</v>
      </c>
      <c r="B21">
        <v>19</v>
      </c>
      <c r="C21" s="73" t="str">
        <f>IF(AND($A21&lt;&gt;"",ISNUMBER($A21)),VLOOKUP($A21,StudiesGeneral!$B:$CM,2,FALSE),"")</f>
        <v>Drozdzik</v>
      </c>
      <c r="D21" s="73">
        <f>IF(AND($A21&lt;&gt;"",ISNUMBER($A21)),VLOOKUP($A21,StudiesGeneral!$B:$CM,3,FALSE),"")</f>
        <v>2018</v>
      </c>
      <c r="E21" s="89" t="str">
        <f>IF(AND($A21&lt;&gt;"",ISNUMBER($A21)),VLOOKUP($A21,StudiesGeneral!$B:$CM,4,FALSE),"")</f>
        <v xml:space="preserve">http://dx.doi.org/10.1002/cpt.967 </v>
      </c>
      <c r="F21" s="73" t="str">
        <f>IF(AND($A21&lt;&gt;"",ISNUMBER($A21)),VLOOKUP($A21,StudiesGeneral!$B:$CM,5,FALSE),"")</f>
        <v>CYP2D6</v>
      </c>
      <c r="G21" s="52" t="str">
        <f t="shared" si="0"/>
        <v>Liver--Lysate--*1/*1</v>
      </c>
      <c r="H21" s="12" t="s">
        <v>724</v>
      </c>
      <c r="K21" s="12" t="s">
        <v>735</v>
      </c>
      <c r="L21" s="12" t="s">
        <v>736</v>
      </c>
      <c r="M21" s="12" t="s">
        <v>737</v>
      </c>
      <c r="AA21" s="19" t="s">
        <v>728</v>
      </c>
      <c r="AB21" s="19" t="s">
        <v>738</v>
      </c>
      <c r="AC21" s="20" t="s">
        <v>730</v>
      </c>
      <c r="AE21" s="82">
        <v>1</v>
      </c>
      <c r="AF21" s="3">
        <v>9</v>
      </c>
      <c r="AG21" s="3">
        <v>6</v>
      </c>
      <c r="AM21" s="3">
        <v>19</v>
      </c>
      <c r="AN21" s="3">
        <v>60</v>
      </c>
      <c r="AW21" s="20" t="s">
        <v>739</v>
      </c>
      <c r="AX21" s="20" t="s">
        <v>740</v>
      </c>
      <c r="AY21" s="20"/>
      <c r="BA21" s="21" t="s">
        <v>733</v>
      </c>
      <c r="BB21" s="10">
        <v>9</v>
      </c>
      <c r="BC21" s="20" t="s">
        <v>741</v>
      </c>
      <c r="BD21" s="3">
        <v>4</v>
      </c>
      <c r="BE21" s="16" t="s">
        <v>745</v>
      </c>
      <c r="BF21" s="4" t="b">
        <f>IF(ISERROR(VLOOKUP(StudiesDetails!B21,ProteinExpression!A:A,1,FALSE)),FALSE,TRUE)</f>
        <v>0</v>
      </c>
    </row>
    <row r="22" spans="1:58" x14ac:dyDescent="0.3">
      <c r="A22">
        <v>28</v>
      </c>
      <c r="B22">
        <v>20</v>
      </c>
      <c r="C22" s="73" t="str">
        <f>IF(AND($A22&lt;&gt;"",ISNUMBER($A22)),VLOOKUP($A22,StudiesGeneral!$B:$CM,2,FALSE),"")</f>
        <v>Drozdzik</v>
      </c>
      <c r="D22" s="73">
        <f>IF(AND($A22&lt;&gt;"",ISNUMBER($A22)),VLOOKUP($A22,StudiesGeneral!$B:$CM,3,FALSE),"")</f>
        <v>2018</v>
      </c>
      <c r="E22" s="89" t="str">
        <f>IF(AND($A22&lt;&gt;"",ISNUMBER($A22)),VLOOKUP($A22,StudiesGeneral!$B:$CM,4,FALSE),"")</f>
        <v xml:space="preserve">http://dx.doi.org/10.1002/cpt.967 </v>
      </c>
      <c r="F22" s="73" t="str">
        <f>IF(AND($A22&lt;&gt;"",ISNUMBER($A22)),VLOOKUP($A22,StudiesGeneral!$B:$CM,5,FALSE),"")</f>
        <v>CYP2E1</v>
      </c>
      <c r="G22" s="52" t="str">
        <f t="shared" si="0"/>
        <v>Liver--Lysate--</v>
      </c>
      <c r="H22" s="12" t="s">
        <v>724</v>
      </c>
      <c r="K22" s="12" t="s">
        <v>735</v>
      </c>
      <c r="L22" s="12" t="s">
        <v>736</v>
      </c>
      <c r="M22" s="12" t="s">
        <v>737</v>
      </c>
      <c r="AA22" s="19" t="s">
        <v>728</v>
      </c>
      <c r="AB22" s="19" t="s">
        <v>738</v>
      </c>
      <c r="AC22" s="20" t="s">
        <v>730</v>
      </c>
      <c r="AE22" s="82">
        <v>1</v>
      </c>
      <c r="AF22" s="3">
        <v>9</v>
      </c>
      <c r="AG22" s="3">
        <v>6</v>
      </c>
      <c r="AM22" s="3">
        <v>19</v>
      </c>
      <c r="AN22" s="3">
        <v>60</v>
      </c>
      <c r="AW22" s="20" t="s">
        <v>739</v>
      </c>
      <c r="AX22" s="20" t="s">
        <v>740</v>
      </c>
      <c r="AY22" s="20"/>
      <c r="BA22" s="21" t="s">
        <v>733</v>
      </c>
      <c r="BB22" s="10">
        <v>9</v>
      </c>
      <c r="BF22" s="4" t="b">
        <f>IF(ISERROR(VLOOKUP(StudiesDetails!B22,ProteinExpression!A:A,1,FALSE)),FALSE,TRUE)</f>
        <v>0</v>
      </c>
    </row>
    <row r="23" spans="1:58" x14ac:dyDescent="0.3">
      <c r="A23">
        <v>29</v>
      </c>
      <c r="B23">
        <v>21</v>
      </c>
      <c r="C23" s="73" t="str">
        <f>IF(AND($A23&lt;&gt;"",ISNUMBER($A23)),VLOOKUP($A23,StudiesGeneral!$B:$CM,2,FALSE),"")</f>
        <v>Drozdzik</v>
      </c>
      <c r="D23" s="73">
        <f>IF(AND($A23&lt;&gt;"",ISNUMBER($A23)),VLOOKUP($A23,StudiesGeneral!$B:$CM,3,FALSE),"")</f>
        <v>2018</v>
      </c>
      <c r="E23" s="89" t="str">
        <f>IF(AND($A23&lt;&gt;"",ISNUMBER($A23)),VLOOKUP($A23,StudiesGeneral!$B:$CM,4,FALSE),"")</f>
        <v xml:space="preserve">http://dx.doi.org/10.1002/cpt.967 </v>
      </c>
      <c r="F23" s="73" t="str">
        <f>IF(AND($A23&lt;&gt;"",ISNUMBER($A23)),VLOOKUP($A23,StudiesGeneral!$B:$CM,5,FALSE),"")</f>
        <v>CYP3A4</v>
      </c>
      <c r="G23" s="52" t="str">
        <f t="shared" si="0"/>
        <v>Liver--Lysate--*1/*1</v>
      </c>
      <c r="H23" s="12" t="s">
        <v>724</v>
      </c>
      <c r="K23" s="12" t="s">
        <v>735</v>
      </c>
      <c r="L23" s="12" t="s">
        <v>736</v>
      </c>
      <c r="M23" s="12" t="s">
        <v>737</v>
      </c>
      <c r="AA23" s="19" t="s">
        <v>728</v>
      </c>
      <c r="AB23" s="19" t="s">
        <v>738</v>
      </c>
      <c r="AC23" s="20" t="s">
        <v>730</v>
      </c>
      <c r="AE23" s="82">
        <v>1</v>
      </c>
      <c r="AF23" s="3">
        <v>9</v>
      </c>
      <c r="AG23" s="3">
        <v>6</v>
      </c>
      <c r="AM23" s="3">
        <v>19</v>
      </c>
      <c r="AN23" s="3">
        <v>60</v>
      </c>
      <c r="AW23" s="20" t="s">
        <v>739</v>
      </c>
      <c r="AX23" s="20" t="s">
        <v>740</v>
      </c>
      <c r="AY23" s="20"/>
      <c r="BA23" s="21" t="s">
        <v>733</v>
      </c>
      <c r="BB23" s="10">
        <v>9</v>
      </c>
      <c r="BC23" s="20" t="s">
        <v>741</v>
      </c>
      <c r="BD23" s="3">
        <v>9</v>
      </c>
      <c r="BF23" s="4" t="b">
        <f>IF(ISERROR(VLOOKUP(StudiesDetails!B23,ProteinExpression!A:A,1,FALSE)),FALSE,TRUE)</f>
        <v>1</v>
      </c>
    </row>
    <row r="24" spans="1:58" x14ac:dyDescent="0.3">
      <c r="A24">
        <v>30</v>
      </c>
      <c r="B24">
        <v>22</v>
      </c>
      <c r="C24" s="73" t="str">
        <f>IF(AND($A24&lt;&gt;"",ISNUMBER($A24)),VLOOKUP($A24,StudiesGeneral!$B:$CM,2,FALSE),"")</f>
        <v>Drozdzik</v>
      </c>
      <c r="D24" s="73">
        <f>IF(AND($A24&lt;&gt;"",ISNUMBER($A24)),VLOOKUP($A24,StudiesGeneral!$B:$CM,3,FALSE),"")</f>
        <v>2018</v>
      </c>
      <c r="E24" s="89" t="str">
        <f>IF(AND($A24&lt;&gt;"",ISNUMBER($A24)),VLOOKUP($A24,StudiesGeneral!$B:$CM,4,FALSE),"")</f>
        <v xml:space="preserve">http://dx.doi.org/10.1002/cpt.967 </v>
      </c>
      <c r="F24" s="73" t="str">
        <f>IF(AND($A24&lt;&gt;"",ISNUMBER($A24)),VLOOKUP($A24,StudiesGeneral!$B:$CM,5,FALSE),"")</f>
        <v>CYP3A5</v>
      </c>
      <c r="G24" s="52" t="str">
        <f t="shared" si="0"/>
        <v>Liver--Lysate--*3/*3</v>
      </c>
      <c r="H24" s="12" t="s">
        <v>724</v>
      </c>
      <c r="K24" s="12" t="s">
        <v>735</v>
      </c>
      <c r="L24" s="12" t="s">
        <v>736</v>
      </c>
      <c r="M24" s="12" t="s">
        <v>737</v>
      </c>
      <c r="AA24" s="19" t="s">
        <v>728</v>
      </c>
      <c r="AB24" s="19" t="s">
        <v>738</v>
      </c>
      <c r="AC24" s="20" t="s">
        <v>730</v>
      </c>
      <c r="AE24" s="82">
        <v>1</v>
      </c>
      <c r="AF24" s="3">
        <v>9</v>
      </c>
      <c r="AG24" s="3">
        <v>6</v>
      </c>
      <c r="AM24" s="3">
        <v>19</v>
      </c>
      <c r="AN24" s="3">
        <v>60</v>
      </c>
      <c r="AW24" s="20" t="s">
        <v>739</v>
      </c>
      <c r="AX24" s="20" t="s">
        <v>740</v>
      </c>
      <c r="AY24" s="20"/>
      <c r="BA24" s="21" t="s">
        <v>733</v>
      </c>
      <c r="BB24" s="10">
        <v>9</v>
      </c>
      <c r="BC24" s="20" t="s">
        <v>746</v>
      </c>
      <c r="BD24" s="3">
        <v>9</v>
      </c>
      <c r="BF24" s="4" t="b">
        <f>IF(ISERROR(VLOOKUP(StudiesDetails!B24,ProteinExpression!A:A,1,FALSE)),FALSE,TRUE)</f>
        <v>1</v>
      </c>
    </row>
    <row r="25" spans="1:58" s="33" customFormat="1" x14ac:dyDescent="0.3">
      <c r="A25" s="33">
        <v>22</v>
      </c>
      <c r="B25" s="33">
        <v>23</v>
      </c>
      <c r="C25" s="70" t="str">
        <f>IF(AND($A25&lt;&gt;"",ISNUMBER($A25)),VLOOKUP($A25,StudiesGeneral!$B:$CM,2,FALSE),"")</f>
        <v>Drozdzik</v>
      </c>
      <c r="D25" s="70">
        <f>IF(AND($A25&lt;&gt;"",ISNUMBER($A25)),VLOOKUP($A25,StudiesGeneral!$B:$CM,3,FALSE),"")</f>
        <v>2018</v>
      </c>
      <c r="E25" s="71" t="str">
        <f>IF(AND($A25&lt;&gt;"",ISNUMBER($A25)),VLOOKUP($A25,StudiesGeneral!$B:$CM,4,FALSE),"")</f>
        <v xml:space="preserve">http://dx.doi.org/10.1002/cpt.967 </v>
      </c>
      <c r="F25" s="70" t="str">
        <f>IF(AND($A25&lt;&gt;"",ISNUMBER($A25)),VLOOKUP($A25,StudiesGeneral!$B:$CM,5,FALSE),"")</f>
        <v>CYP1A2</v>
      </c>
      <c r="G25" s="72" t="str">
        <f t="shared" si="0"/>
        <v>Small intestine-Duodenum-Lysate--</v>
      </c>
      <c r="H25" s="25" t="s">
        <v>747</v>
      </c>
      <c r="I25" s="25" t="s">
        <v>748</v>
      </c>
      <c r="J25" s="25"/>
      <c r="K25" s="25" t="s">
        <v>735</v>
      </c>
      <c r="L25" s="25" t="s">
        <v>736</v>
      </c>
      <c r="M25" s="25" t="s">
        <v>737</v>
      </c>
      <c r="N25" s="25"/>
      <c r="O25" s="25"/>
      <c r="P25" s="25"/>
      <c r="Q25" s="26"/>
      <c r="R25" s="26"/>
      <c r="S25" s="27"/>
      <c r="T25" s="27"/>
      <c r="U25" s="27"/>
      <c r="V25" s="27"/>
      <c r="W25" s="27"/>
      <c r="X25" s="27"/>
      <c r="Y25" s="27"/>
      <c r="Z25" s="27"/>
      <c r="AA25" s="28" t="s">
        <v>728</v>
      </c>
      <c r="AB25" s="28" t="s">
        <v>738</v>
      </c>
      <c r="AC25" s="29" t="s">
        <v>730</v>
      </c>
      <c r="AD25" s="36"/>
      <c r="AE25" s="83">
        <v>1</v>
      </c>
      <c r="AF25" s="30">
        <v>9</v>
      </c>
      <c r="AG25" s="30">
        <v>6</v>
      </c>
      <c r="AH25" s="30"/>
      <c r="AI25" s="30"/>
      <c r="AJ25" s="29"/>
      <c r="AK25" s="30"/>
      <c r="AL25" s="29"/>
      <c r="AM25" s="30">
        <v>19</v>
      </c>
      <c r="AN25" s="30">
        <v>60</v>
      </c>
      <c r="AO25" s="30"/>
      <c r="AP25" s="30"/>
      <c r="AQ25" s="30"/>
      <c r="AR25" s="30"/>
      <c r="AS25" s="30"/>
      <c r="AT25" s="30"/>
      <c r="AU25" s="30"/>
      <c r="AV25" s="30"/>
      <c r="AW25" s="29" t="s">
        <v>739</v>
      </c>
      <c r="AX25" s="29" t="s">
        <v>740</v>
      </c>
      <c r="AY25" s="29"/>
      <c r="AZ25" s="30"/>
      <c r="BA25" s="31" t="s">
        <v>733</v>
      </c>
      <c r="BB25" s="32">
        <v>9</v>
      </c>
      <c r="BC25" s="29"/>
      <c r="BD25" s="30"/>
      <c r="BE25" s="75"/>
      <c r="BF25" s="91" t="b">
        <f>IF(ISERROR(VLOOKUP(StudiesDetails!B25,ProteinExpression!A:A,1,FALSE)),FALSE,TRUE)</f>
        <v>0</v>
      </c>
    </row>
    <row r="26" spans="1:58" x14ac:dyDescent="0.3">
      <c r="A26">
        <v>23</v>
      </c>
      <c r="B26">
        <v>24</v>
      </c>
      <c r="C26" s="73" t="str">
        <f>IF(AND($A26&lt;&gt;"",ISNUMBER($A26)),VLOOKUP($A26,StudiesGeneral!$B:$CM,2,FALSE),"")</f>
        <v>Drozdzik</v>
      </c>
      <c r="D26" s="73">
        <f>IF(AND($A26&lt;&gt;"",ISNUMBER($A26)),VLOOKUP($A26,StudiesGeneral!$B:$CM,3,FALSE),"")</f>
        <v>2018</v>
      </c>
      <c r="E26" s="89" t="str">
        <f>IF(AND($A26&lt;&gt;"",ISNUMBER($A26)),VLOOKUP($A26,StudiesGeneral!$B:$CM,4,FALSE),"")</f>
        <v xml:space="preserve">http://dx.doi.org/10.1002/cpt.967 </v>
      </c>
      <c r="F26" s="73" t="str">
        <f>IF(AND($A26&lt;&gt;"",ISNUMBER($A26)),VLOOKUP($A26,StudiesGeneral!$B:$CM,5,FALSE),"")</f>
        <v>CYP2B6</v>
      </c>
      <c r="G26" s="52" t="str">
        <f t="shared" si="0"/>
        <v>Small intestine-Duodenum-Lysate--</v>
      </c>
      <c r="H26" s="12" t="s">
        <v>747</v>
      </c>
      <c r="I26" s="12" t="s">
        <v>748</v>
      </c>
      <c r="K26" s="12" t="s">
        <v>735</v>
      </c>
      <c r="L26" s="12" t="s">
        <v>736</v>
      </c>
      <c r="M26" s="12" t="s">
        <v>737</v>
      </c>
      <c r="AA26" s="19" t="s">
        <v>728</v>
      </c>
      <c r="AB26" s="19" t="s">
        <v>738</v>
      </c>
      <c r="AC26" s="20" t="s">
        <v>730</v>
      </c>
      <c r="AE26" s="82">
        <v>1</v>
      </c>
      <c r="AF26" s="3">
        <v>9</v>
      </c>
      <c r="AG26" s="3">
        <v>6</v>
      </c>
      <c r="AM26" s="3">
        <v>19</v>
      </c>
      <c r="AN26" s="3">
        <v>60</v>
      </c>
      <c r="AW26" s="20" t="s">
        <v>739</v>
      </c>
      <c r="AX26" s="20" t="s">
        <v>740</v>
      </c>
      <c r="AY26" s="20"/>
      <c r="BA26" s="21" t="s">
        <v>733</v>
      </c>
      <c r="BB26" s="10">
        <v>9</v>
      </c>
      <c r="BF26" s="4" t="b">
        <f>IF(ISERROR(VLOOKUP(StudiesDetails!B26,ProteinExpression!A:A,1,FALSE)),FALSE,TRUE)</f>
        <v>0</v>
      </c>
    </row>
    <row r="27" spans="1:58" x14ac:dyDescent="0.3">
      <c r="A27">
        <v>24</v>
      </c>
      <c r="B27">
        <v>25</v>
      </c>
      <c r="C27" s="73" t="str">
        <f>IF(AND($A27&lt;&gt;"",ISNUMBER($A27)),VLOOKUP($A27,StudiesGeneral!$B:$CM,2,FALSE),"")</f>
        <v>Drozdzik</v>
      </c>
      <c r="D27" s="73">
        <f>IF(AND($A27&lt;&gt;"",ISNUMBER($A27)),VLOOKUP($A27,StudiesGeneral!$B:$CM,3,FALSE),"")</f>
        <v>2018</v>
      </c>
      <c r="E27" s="89" t="str">
        <f>IF(AND($A27&lt;&gt;"",ISNUMBER($A27)),VLOOKUP($A27,StudiesGeneral!$B:$CM,4,FALSE),"")</f>
        <v xml:space="preserve">http://dx.doi.org/10.1002/cpt.967 </v>
      </c>
      <c r="F27" s="73" t="str">
        <f>IF(AND($A27&lt;&gt;"",ISNUMBER($A27)),VLOOKUP($A27,StudiesGeneral!$B:$CM,5,FALSE),"")</f>
        <v>CYP2C8</v>
      </c>
      <c r="G27" s="52" t="str">
        <f t="shared" si="0"/>
        <v>Small intestine-Duodenum-Lysate--</v>
      </c>
      <c r="H27" s="12" t="s">
        <v>747</v>
      </c>
      <c r="I27" s="12" t="s">
        <v>748</v>
      </c>
      <c r="K27" s="12" t="s">
        <v>735</v>
      </c>
      <c r="L27" s="12" t="s">
        <v>736</v>
      </c>
      <c r="M27" s="12" t="s">
        <v>737</v>
      </c>
      <c r="AA27" s="19" t="s">
        <v>728</v>
      </c>
      <c r="AB27" s="19" t="s">
        <v>738</v>
      </c>
      <c r="AC27" s="20" t="s">
        <v>730</v>
      </c>
      <c r="AE27" s="82">
        <v>1</v>
      </c>
      <c r="AF27" s="3">
        <v>9</v>
      </c>
      <c r="AG27" s="3">
        <v>6</v>
      </c>
      <c r="AM27" s="3">
        <v>19</v>
      </c>
      <c r="AN27" s="3">
        <v>60</v>
      </c>
      <c r="AW27" s="20" t="s">
        <v>739</v>
      </c>
      <c r="AX27" s="20" t="s">
        <v>740</v>
      </c>
      <c r="AY27" s="20"/>
      <c r="BA27" s="21" t="s">
        <v>733</v>
      </c>
      <c r="BB27" s="10">
        <v>9</v>
      </c>
      <c r="BF27" s="4" t="b">
        <f>IF(ISERROR(VLOOKUP(StudiesDetails!B27,ProteinExpression!A:A,1,FALSE)),FALSE,TRUE)</f>
        <v>0</v>
      </c>
    </row>
    <row r="28" spans="1:58" x14ac:dyDescent="0.3">
      <c r="A28">
        <v>25</v>
      </c>
      <c r="B28">
        <v>26</v>
      </c>
      <c r="C28" s="73" t="str">
        <f>IF(AND($A28&lt;&gt;"",ISNUMBER($A28)),VLOOKUP($A28,StudiesGeneral!$B:$CM,2,FALSE),"")</f>
        <v>Drozdzik</v>
      </c>
      <c r="D28" s="73">
        <f>IF(AND($A28&lt;&gt;"",ISNUMBER($A28)),VLOOKUP($A28,StudiesGeneral!$B:$CM,3,FALSE),"")</f>
        <v>2018</v>
      </c>
      <c r="E28" s="89" t="str">
        <f>IF(AND($A28&lt;&gt;"",ISNUMBER($A28)),VLOOKUP($A28,StudiesGeneral!$B:$CM,4,FALSE),"")</f>
        <v xml:space="preserve">http://dx.doi.org/10.1002/cpt.967 </v>
      </c>
      <c r="F28" s="73" t="str">
        <f>IF(AND($A28&lt;&gt;"",ISNUMBER($A28)),VLOOKUP($A28,StudiesGeneral!$B:$CM,5,FALSE),"")</f>
        <v>CYP2C9</v>
      </c>
      <c r="G28" s="52" t="str">
        <f t="shared" si="0"/>
        <v>Small intestine-Duodenum-Lysate--*1/*1</v>
      </c>
      <c r="H28" s="12" t="s">
        <v>747</v>
      </c>
      <c r="I28" s="12" t="s">
        <v>748</v>
      </c>
      <c r="K28" s="12" t="s">
        <v>735</v>
      </c>
      <c r="L28" s="12" t="s">
        <v>736</v>
      </c>
      <c r="M28" s="12" t="s">
        <v>737</v>
      </c>
      <c r="AA28" s="19" t="s">
        <v>728</v>
      </c>
      <c r="AB28" s="19" t="s">
        <v>738</v>
      </c>
      <c r="AC28" s="20" t="s">
        <v>730</v>
      </c>
      <c r="AE28" s="82">
        <v>1</v>
      </c>
      <c r="AF28" s="3">
        <v>9</v>
      </c>
      <c r="AG28" s="3">
        <v>6</v>
      </c>
      <c r="AM28" s="3">
        <v>19</v>
      </c>
      <c r="AN28" s="3">
        <v>60</v>
      </c>
      <c r="AW28" s="20" t="s">
        <v>739</v>
      </c>
      <c r="AX28" s="20" t="s">
        <v>740</v>
      </c>
      <c r="AY28" s="20"/>
      <c r="BA28" s="21" t="s">
        <v>733</v>
      </c>
      <c r="BB28" s="10">
        <v>9</v>
      </c>
      <c r="BC28" s="20" t="s">
        <v>741</v>
      </c>
      <c r="BD28" s="3">
        <v>7</v>
      </c>
      <c r="BE28" s="16" t="s">
        <v>742</v>
      </c>
      <c r="BF28" s="4" t="b">
        <f>IF(ISERROR(VLOOKUP(StudiesDetails!B28,ProteinExpression!A:A,1,FALSE)),FALSE,TRUE)</f>
        <v>0</v>
      </c>
    </row>
    <row r="29" spans="1:58" x14ac:dyDescent="0.3">
      <c r="A29">
        <v>26</v>
      </c>
      <c r="B29">
        <v>27</v>
      </c>
      <c r="C29" s="73" t="str">
        <f>IF(AND($A29&lt;&gt;"",ISNUMBER($A29)),VLOOKUP($A29,StudiesGeneral!$B:$CM,2,FALSE),"")</f>
        <v>Drozdzik</v>
      </c>
      <c r="D29" s="73">
        <f>IF(AND($A29&lt;&gt;"",ISNUMBER($A29)),VLOOKUP($A29,StudiesGeneral!$B:$CM,3,FALSE),"")</f>
        <v>2018</v>
      </c>
      <c r="E29" s="89" t="str">
        <f>IF(AND($A29&lt;&gt;"",ISNUMBER($A29)),VLOOKUP($A29,StudiesGeneral!$B:$CM,4,FALSE),"")</f>
        <v xml:space="preserve">http://dx.doi.org/10.1002/cpt.967 </v>
      </c>
      <c r="F29" s="73" t="str">
        <f>IF(AND($A29&lt;&gt;"",ISNUMBER($A29)),VLOOKUP($A29,StudiesGeneral!$B:$CM,5,FALSE),"")</f>
        <v>CYP2C19</v>
      </c>
      <c r="G29" s="52" t="str">
        <f t="shared" si="0"/>
        <v>Small intestine-Duodenum-Lysate--*1/*17</v>
      </c>
      <c r="H29" s="12" t="s">
        <v>747</v>
      </c>
      <c r="I29" s="12" t="s">
        <v>748</v>
      </c>
      <c r="K29" s="12" t="s">
        <v>735</v>
      </c>
      <c r="L29" s="12" t="s">
        <v>736</v>
      </c>
      <c r="M29" s="12" t="s">
        <v>737</v>
      </c>
      <c r="AA29" s="19" t="s">
        <v>728</v>
      </c>
      <c r="AB29" s="19" t="s">
        <v>738</v>
      </c>
      <c r="AC29" s="20" t="s">
        <v>730</v>
      </c>
      <c r="AE29" s="82">
        <v>1</v>
      </c>
      <c r="AF29" s="3">
        <v>9</v>
      </c>
      <c r="AG29" s="3">
        <v>6</v>
      </c>
      <c r="AM29" s="3">
        <v>19</v>
      </c>
      <c r="AN29" s="3">
        <v>60</v>
      </c>
      <c r="AW29" s="20" t="s">
        <v>739</v>
      </c>
      <c r="AX29" s="20" t="s">
        <v>740</v>
      </c>
      <c r="AY29" s="20"/>
      <c r="BA29" s="21" t="s">
        <v>733</v>
      </c>
      <c r="BB29" s="10">
        <v>9</v>
      </c>
      <c r="BC29" s="20" t="s">
        <v>743</v>
      </c>
      <c r="BD29" s="3">
        <v>4</v>
      </c>
      <c r="BE29" s="16" t="s">
        <v>744</v>
      </c>
      <c r="BF29" s="4" t="b">
        <f>IF(ISERROR(VLOOKUP(StudiesDetails!B29,ProteinExpression!A:A,1,FALSE)),FALSE,TRUE)</f>
        <v>0</v>
      </c>
    </row>
    <row r="30" spans="1:58" x14ac:dyDescent="0.3">
      <c r="A30">
        <v>27</v>
      </c>
      <c r="B30">
        <v>28</v>
      </c>
      <c r="C30" s="73" t="str">
        <f>IF(AND($A30&lt;&gt;"",ISNUMBER($A30)),VLOOKUP($A30,StudiesGeneral!$B:$CM,2,FALSE),"")</f>
        <v>Drozdzik</v>
      </c>
      <c r="D30" s="73">
        <f>IF(AND($A30&lt;&gt;"",ISNUMBER($A30)),VLOOKUP($A30,StudiesGeneral!$B:$CM,3,FALSE),"")</f>
        <v>2018</v>
      </c>
      <c r="E30" s="89" t="str">
        <f>IF(AND($A30&lt;&gt;"",ISNUMBER($A30)),VLOOKUP($A30,StudiesGeneral!$B:$CM,4,FALSE),"")</f>
        <v xml:space="preserve">http://dx.doi.org/10.1002/cpt.967 </v>
      </c>
      <c r="F30" s="73" t="str">
        <f>IF(AND($A30&lt;&gt;"",ISNUMBER($A30)),VLOOKUP($A30,StudiesGeneral!$B:$CM,5,FALSE),"")</f>
        <v>CYP2D6</v>
      </c>
      <c r="G30" s="52" t="str">
        <f t="shared" si="0"/>
        <v>Small intestine-Duodenum-Lysate--*1/*1</v>
      </c>
      <c r="H30" s="12" t="s">
        <v>747</v>
      </c>
      <c r="I30" s="12" t="s">
        <v>748</v>
      </c>
      <c r="K30" s="12" t="s">
        <v>735</v>
      </c>
      <c r="L30" s="12" t="s">
        <v>736</v>
      </c>
      <c r="M30" s="12" t="s">
        <v>737</v>
      </c>
      <c r="AA30" s="19" t="s">
        <v>728</v>
      </c>
      <c r="AB30" s="19" t="s">
        <v>738</v>
      </c>
      <c r="AC30" s="20" t="s">
        <v>730</v>
      </c>
      <c r="AE30" s="82">
        <v>1</v>
      </c>
      <c r="AF30" s="3">
        <v>9</v>
      </c>
      <c r="AG30" s="3">
        <v>6</v>
      </c>
      <c r="AM30" s="3">
        <v>19</v>
      </c>
      <c r="AN30" s="3">
        <v>60</v>
      </c>
      <c r="AW30" s="20" t="s">
        <v>739</v>
      </c>
      <c r="AX30" s="20" t="s">
        <v>740</v>
      </c>
      <c r="AY30" s="20"/>
      <c r="BA30" s="21" t="s">
        <v>733</v>
      </c>
      <c r="BB30" s="10">
        <v>9</v>
      </c>
      <c r="BC30" s="20" t="s">
        <v>741</v>
      </c>
      <c r="BD30" s="3">
        <v>4</v>
      </c>
      <c r="BE30" s="16" t="s">
        <v>745</v>
      </c>
      <c r="BF30" s="4" t="b">
        <f>IF(ISERROR(VLOOKUP(StudiesDetails!B30,ProteinExpression!A:A,1,FALSE)),FALSE,TRUE)</f>
        <v>0</v>
      </c>
    </row>
    <row r="31" spans="1:58" x14ac:dyDescent="0.3">
      <c r="A31">
        <v>28</v>
      </c>
      <c r="B31">
        <v>29</v>
      </c>
      <c r="C31" s="73" t="str">
        <f>IF(AND($A31&lt;&gt;"",ISNUMBER($A31)),VLOOKUP($A31,StudiesGeneral!$B:$CM,2,FALSE),"")</f>
        <v>Drozdzik</v>
      </c>
      <c r="D31" s="73">
        <f>IF(AND($A31&lt;&gt;"",ISNUMBER($A31)),VLOOKUP($A31,StudiesGeneral!$B:$CM,3,FALSE),"")</f>
        <v>2018</v>
      </c>
      <c r="E31" s="89" t="str">
        <f>IF(AND($A31&lt;&gt;"",ISNUMBER($A31)),VLOOKUP($A31,StudiesGeneral!$B:$CM,4,FALSE),"")</f>
        <v xml:space="preserve">http://dx.doi.org/10.1002/cpt.967 </v>
      </c>
      <c r="F31" s="73" t="str">
        <f>IF(AND($A31&lt;&gt;"",ISNUMBER($A31)),VLOOKUP($A31,StudiesGeneral!$B:$CM,5,FALSE),"")</f>
        <v>CYP2E1</v>
      </c>
      <c r="G31" s="52" t="str">
        <f t="shared" si="0"/>
        <v>Small intestine-Duodenum-Lysate--</v>
      </c>
      <c r="H31" s="12" t="s">
        <v>747</v>
      </c>
      <c r="I31" s="12" t="s">
        <v>748</v>
      </c>
      <c r="K31" s="12" t="s">
        <v>735</v>
      </c>
      <c r="L31" s="12" t="s">
        <v>736</v>
      </c>
      <c r="M31" s="12" t="s">
        <v>737</v>
      </c>
      <c r="AA31" s="19" t="s">
        <v>728</v>
      </c>
      <c r="AB31" s="19" t="s">
        <v>738</v>
      </c>
      <c r="AC31" s="20" t="s">
        <v>730</v>
      </c>
      <c r="AE31" s="82">
        <v>1</v>
      </c>
      <c r="AF31" s="3">
        <v>9</v>
      </c>
      <c r="AG31" s="3">
        <v>6</v>
      </c>
      <c r="AM31" s="3">
        <v>19</v>
      </c>
      <c r="AN31" s="3">
        <v>60</v>
      </c>
      <c r="AW31" s="20" t="s">
        <v>739</v>
      </c>
      <c r="AX31" s="20" t="s">
        <v>740</v>
      </c>
      <c r="AY31" s="20"/>
      <c r="BA31" s="21" t="s">
        <v>733</v>
      </c>
      <c r="BB31" s="10">
        <v>9</v>
      </c>
      <c r="BF31" s="4" t="b">
        <f>IF(ISERROR(VLOOKUP(StudiesDetails!B31,ProteinExpression!A:A,1,FALSE)),FALSE,TRUE)</f>
        <v>0</v>
      </c>
    </row>
    <row r="32" spans="1:58" x14ac:dyDescent="0.3">
      <c r="A32">
        <v>29</v>
      </c>
      <c r="B32">
        <v>30</v>
      </c>
      <c r="C32" s="73" t="str">
        <f>IF(AND($A32&lt;&gt;"",ISNUMBER($A32)),VLOOKUP($A32,StudiesGeneral!$B:$CM,2,FALSE),"")</f>
        <v>Drozdzik</v>
      </c>
      <c r="D32" s="73">
        <f>IF(AND($A32&lt;&gt;"",ISNUMBER($A32)),VLOOKUP($A32,StudiesGeneral!$B:$CM,3,FALSE),"")</f>
        <v>2018</v>
      </c>
      <c r="E32" s="74" t="str">
        <f>IF(AND($A32&lt;&gt;"",ISNUMBER($A32)),VLOOKUP($A32,StudiesGeneral!$B:$CM,4,FALSE),"")</f>
        <v xml:space="preserve">http://dx.doi.org/10.1002/cpt.967 </v>
      </c>
      <c r="F32" s="73" t="str">
        <f>IF(AND($A32&lt;&gt;"",ISNUMBER($A32)),VLOOKUP($A32,StudiesGeneral!$B:$CM,5,FALSE),"")</f>
        <v>CYP3A4</v>
      </c>
      <c r="G32" s="52" t="str">
        <f t="shared" si="0"/>
        <v>Small intestine-Duodenum-Lysate--*1/*1</v>
      </c>
      <c r="H32" s="12" t="s">
        <v>747</v>
      </c>
      <c r="I32" s="12" t="s">
        <v>748</v>
      </c>
      <c r="K32" s="12" t="s">
        <v>735</v>
      </c>
      <c r="L32" s="12" t="s">
        <v>736</v>
      </c>
      <c r="M32" s="12" t="s">
        <v>737</v>
      </c>
      <c r="AA32" s="19" t="s">
        <v>728</v>
      </c>
      <c r="AB32" s="19" t="s">
        <v>738</v>
      </c>
      <c r="AC32" s="20" t="s">
        <v>730</v>
      </c>
      <c r="AE32" s="82">
        <v>1</v>
      </c>
      <c r="AF32" s="3">
        <v>9</v>
      </c>
      <c r="AG32" s="3">
        <v>6</v>
      </c>
      <c r="AM32" s="3">
        <v>19</v>
      </c>
      <c r="AN32" s="3">
        <v>60</v>
      </c>
      <c r="AW32" s="20" t="s">
        <v>739</v>
      </c>
      <c r="AX32" s="20" t="s">
        <v>740</v>
      </c>
      <c r="AY32" s="20"/>
      <c r="BA32" s="21" t="s">
        <v>733</v>
      </c>
      <c r="BB32" s="10">
        <v>9</v>
      </c>
      <c r="BC32" s="20" t="s">
        <v>741</v>
      </c>
      <c r="BD32" s="3">
        <v>9</v>
      </c>
      <c r="BF32" s="4" t="b">
        <f>IF(ISERROR(VLOOKUP(StudiesDetails!B32,ProteinExpression!A:A,1,FALSE)),FALSE,TRUE)</f>
        <v>1</v>
      </c>
    </row>
    <row r="33" spans="1:58" x14ac:dyDescent="0.3">
      <c r="A33">
        <v>30</v>
      </c>
      <c r="B33">
        <v>31</v>
      </c>
      <c r="C33" s="73" t="str">
        <f>IF(AND($A33&lt;&gt;"",ISNUMBER($A33)),VLOOKUP($A33,StudiesGeneral!$B:$CM,2,FALSE),"")</f>
        <v>Drozdzik</v>
      </c>
      <c r="D33" s="73">
        <f>IF(AND($A33&lt;&gt;"",ISNUMBER($A33)),VLOOKUP($A33,StudiesGeneral!$B:$CM,3,FALSE),"")</f>
        <v>2018</v>
      </c>
      <c r="E33" s="89" t="str">
        <f>IF(AND($A33&lt;&gt;"",ISNUMBER($A33)),VLOOKUP($A33,StudiesGeneral!$B:$CM,4,FALSE),"")</f>
        <v xml:space="preserve">http://dx.doi.org/10.1002/cpt.967 </v>
      </c>
      <c r="F33" s="73" t="str">
        <f>IF(AND($A33&lt;&gt;"",ISNUMBER($A33)),VLOOKUP($A33,StudiesGeneral!$B:$CM,5,FALSE),"")</f>
        <v>CYP3A5</v>
      </c>
      <c r="G33" s="52" t="str">
        <f t="shared" si="0"/>
        <v>Small intestine-Duodenum-Lysate--*3/*3</v>
      </c>
      <c r="H33" s="12" t="s">
        <v>747</v>
      </c>
      <c r="I33" s="12" t="s">
        <v>748</v>
      </c>
      <c r="K33" s="12" t="s">
        <v>735</v>
      </c>
      <c r="L33" s="12" t="s">
        <v>736</v>
      </c>
      <c r="M33" s="12" t="s">
        <v>737</v>
      </c>
      <c r="AA33" s="19" t="s">
        <v>728</v>
      </c>
      <c r="AB33" s="19" t="s">
        <v>738</v>
      </c>
      <c r="AC33" s="20" t="s">
        <v>730</v>
      </c>
      <c r="AE33" s="82">
        <v>1</v>
      </c>
      <c r="AF33" s="3">
        <v>9</v>
      </c>
      <c r="AG33" s="3">
        <v>6</v>
      </c>
      <c r="AM33" s="3">
        <v>19</v>
      </c>
      <c r="AN33" s="3">
        <v>60</v>
      </c>
      <c r="AW33" s="20" t="s">
        <v>739</v>
      </c>
      <c r="AX33" s="20" t="s">
        <v>740</v>
      </c>
      <c r="AY33" s="20"/>
      <c r="BA33" s="21" t="s">
        <v>733</v>
      </c>
      <c r="BB33" s="10">
        <v>9</v>
      </c>
      <c r="BC33" s="20" t="s">
        <v>746</v>
      </c>
      <c r="BD33" s="3">
        <v>9</v>
      </c>
      <c r="BF33" s="4" t="b">
        <f>IF(ISERROR(VLOOKUP(StudiesDetails!B33,ProteinExpression!A:A,1,FALSE)),FALSE,TRUE)</f>
        <v>1</v>
      </c>
    </row>
    <row r="34" spans="1:58" s="33" customFormat="1" x14ac:dyDescent="0.3">
      <c r="A34" s="33">
        <v>22</v>
      </c>
      <c r="B34" s="33">
        <v>32</v>
      </c>
      <c r="C34" s="70" t="str">
        <f>IF(AND($A34&lt;&gt;"",ISNUMBER($A34)),VLOOKUP($A34,StudiesGeneral!$B:$CM,2,FALSE),"")</f>
        <v>Drozdzik</v>
      </c>
      <c r="D34" s="70">
        <f>IF(AND($A34&lt;&gt;"",ISNUMBER($A34)),VLOOKUP($A34,StudiesGeneral!$B:$CM,3,FALSE),"")</f>
        <v>2018</v>
      </c>
      <c r="E34" s="71" t="str">
        <f>IF(AND($A34&lt;&gt;"",ISNUMBER($A34)),VLOOKUP($A34,StudiesGeneral!$B:$CM,4,FALSE),"")</f>
        <v xml:space="preserve">http://dx.doi.org/10.1002/cpt.967 </v>
      </c>
      <c r="F34" s="70" t="str">
        <f>IF(AND($A34&lt;&gt;"",ISNUMBER($A34)),VLOOKUP($A34,StudiesGeneral!$B:$CM,5,FALSE),"")</f>
        <v>CYP1A2</v>
      </c>
      <c r="G34" s="72" t="str">
        <f t="shared" si="0"/>
        <v>Small intestine-Jejunum-Lysate--</v>
      </c>
      <c r="H34" s="25" t="s">
        <v>747</v>
      </c>
      <c r="I34" s="25" t="s">
        <v>749</v>
      </c>
      <c r="J34" s="25"/>
      <c r="K34" s="25" t="s">
        <v>735</v>
      </c>
      <c r="L34" s="25" t="s">
        <v>736</v>
      </c>
      <c r="M34" s="25" t="s">
        <v>737</v>
      </c>
      <c r="N34" s="25"/>
      <c r="O34" s="25"/>
      <c r="P34" s="25"/>
      <c r="Q34" s="26"/>
      <c r="R34" s="26"/>
      <c r="S34" s="27"/>
      <c r="T34" s="27"/>
      <c r="U34" s="27"/>
      <c r="V34" s="27"/>
      <c r="W34" s="27"/>
      <c r="X34" s="27"/>
      <c r="Y34" s="27"/>
      <c r="Z34" s="27"/>
      <c r="AA34" s="28" t="s">
        <v>728</v>
      </c>
      <c r="AB34" s="28" t="s">
        <v>738</v>
      </c>
      <c r="AC34" s="29" t="s">
        <v>730</v>
      </c>
      <c r="AD34" s="36"/>
      <c r="AE34" s="83">
        <v>1</v>
      </c>
      <c r="AF34" s="30">
        <v>9</v>
      </c>
      <c r="AG34" s="30">
        <v>6</v>
      </c>
      <c r="AH34" s="30"/>
      <c r="AI34" s="30"/>
      <c r="AJ34" s="29"/>
      <c r="AK34" s="30"/>
      <c r="AL34" s="29"/>
      <c r="AM34" s="30">
        <v>19</v>
      </c>
      <c r="AN34" s="30">
        <v>60</v>
      </c>
      <c r="AO34" s="30"/>
      <c r="AP34" s="30"/>
      <c r="AQ34" s="30"/>
      <c r="AR34" s="30"/>
      <c r="AS34" s="30"/>
      <c r="AT34" s="30"/>
      <c r="AU34" s="30"/>
      <c r="AV34" s="30"/>
      <c r="AW34" s="29" t="s">
        <v>739</v>
      </c>
      <c r="AX34" s="29" t="s">
        <v>740</v>
      </c>
      <c r="AY34" s="29"/>
      <c r="AZ34" s="30"/>
      <c r="BA34" s="31" t="s">
        <v>733</v>
      </c>
      <c r="BB34" s="32">
        <v>9</v>
      </c>
      <c r="BC34" s="29"/>
      <c r="BD34" s="30"/>
      <c r="BE34" s="75"/>
      <c r="BF34" s="91" t="b">
        <f>IF(ISERROR(VLOOKUP(StudiesDetails!B34,ProteinExpression!A:A,1,FALSE)),FALSE,TRUE)</f>
        <v>0</v>
      </c>
    </row>
    <row r="35" spans="1:58" x14ac:dyDescent="0.3">
      <c r="A35">
        <v>23</v>
      </c>
      <c r="B35">
        <v>33</v>
      </c>
      <c r="C35" s="73" t="str">
        <f>IF(AND($A35&lt;&gt;"",ISNUMBER($A35)),VLOOKUP($A35,StudiesGeneral!$B:$CM,2,FALSE),"")</f>
        <v>Drozdzik</v>
      </c>
      <c r="D35" s="73">
        <f>IF(AND($A35&lt;&gt;"",ISNUMBER($A35)),VLOOKUP($A35,StudiesGeneral!$B:$CM,3,FALSE),"")</f>
        <v>2018</v>
      </c>
      <c r="E35" s="89" t="str">
        <f>IF(AND($A35&lt;&gt;"",ISNUMBER($A35)),VLOOKUP($A35,StudiesGeneral!$B:$CM,4,FALSE),"")</f>
        <v xml:space="preserve">http://dx.doi.org/10.1002/cpt.967 </v>
      </c>
      <c r="F35" s="73" t="str">
        <f>IF(AND($A35&lt;&gt;"",ISNUMBER($A35)),VLOOKUP($A35,StudiesGeneral!$B:$CM,5,FALSE),"")</f>
        <v>CYP2B6</v>
      </c>
      <c r="G35" s="52" t="str">
        <f t="shared" si="0"/>
        <v>Small intestine-Jejunum-Lysate--</v>
      </c>
      <c r="H35" s="12" t="s">
        <v>747</v>
      </c>
      <c r="I35" s="12" t="s">
        <v>749</v>
      </c>
      <c r="K35" s="12" t="s">
        <v>735</v>
      </c>
      <c r="L35" s="12" t="s">
        <v>736</v>
      </c>
      <c r="M35" s="12" t="s">
        <v>737</v>
      </c>
      <c r="AA35" s="19" t="s">
        <v>728</v>
      </c>
      <c r="AB35" s="19" t="s">
        <v>738</v>
      </c>
      <c r="AC35" s="20" t="s">
        <v>730</v>
      </c>
      <c r="AE35" s="82">
        <v>1</v>
      </c>
      <c r="AF35" s="3">
        <v>9</v>
      </c>
      <c r="AG35" s="3">
        <v>6</v>
      </c>
      <c r="AM35" s="3">
        <v>19</v>
      </c>
      <c r="AN35" s="3">
        <v>60</v>
      </c>
      <c r="AW35" s="20" t="s">
        <v>739</v>
      </c>
      <c r="AX35" s="20" t="s">
        <v>740</v>
      </c>
      <c r="AY35" s="20"/>
      <c r="BA35" s="21" t="s">
        <v>733</v>
      </c>
      <c r="BB35" s="10">
        <v>9</v>
      </c>
      <c r="BF35" s="4" t="b">
        <f>IF(ISERROR(VLOOKUP(StudiesDetails!B35,ProteinExpression!A:A,1,FALSE)),FALSE,TRUE)</f>
        <v>0</v>
      </c>
    </row>
    <row r="36" spans="1:58" x14ac:dyDescent="0.3">
      <c r="A36">
        <v>24</v>
      </c>
      <c r="B36">
        <v>34</v>
      </c>
      <c r="C36" s="73" t="str">
        <f>IF(AND($A36&lt;&gt;"",ISNUMBER($A36)),VLOOKUP($A36,StudiesGeneral!$B:$CM,2,FALSE),"")</f>
        <v>Drozdzik</v>
      </c>
      <c r="D36" s="73">
        <f>IF(AND($A36&lt;&gt;"",ISNUMBER($A36)),VLOOKUP($A36,StudiesGeneral!$B:$CM,3,FALSE),"")</f>
        <v>2018</v>
      </c>
      <c r="E36" s="89" t="str">
        <f>IF(AND($A36&lt;&gt;"",ISNUMBER($A36)),VLOOKUP($A36,StudiesGeneral!$B:$CM,4,FALSE),"")</f>
        <v xml:space="preserve">http://dx.doi.org/10.1002/cpt.967 </v>
      </c>
      <c r="F36" s="73" t="str">
        <f>IF(AND($A36&lt;&gt;"",ISNUMBER($A36)),VLOOKUP($A36,StudiesGeneral!$B:$CM,5,FALSE),"")</f>
        <v>CYP2C8</v>
      </c>
      <c r="G36" s="52" t="str">
        <f t="shared" si="0"/>
        <v>Small intestine-Jejunum-Lysate--</v>
      </c>
      <c r="H36" s="12" t="s">
        <v>747</v>
      </c>
      <c r="I36" s="12" t="s">
        <v>749</v>
      </c>
      <c r="K36" s="12" t="s">
        <v>735</v>
      </c>
      <c r="L36" s="12" t="s">
        <v>736</v>
      </c>
      <c r="M36" s="12" t="s">
        <v>737</v>
      </c>
      <c r="AA36" s="19" t="s">
        <v>728</v>
      </c>
      <c r="AB36" s="19" t="s">
        <v>738</v>
      </c>
      <c r="AC36" s="20" t="s">
        <v>730</v>
      </c>
      <c r="AE36" s="82">
        <v>1</v>
      </c>
      <c r="AF36" s="3">
        <v>9</v>
      </c>
      <c r="AG36" s="3">
        <v>6</v>
      </c>
      <c r="AM36" s="3">
        <v>19</v>
      </c>
      <c r="AN36" s="3">
        <v>60</v>
      </c>
      <c r="AW36" s="20" t="s">
        <v>739</v>
      </c>
      <c r="AX36" s="20" t="s">
        <v>740</v>
      </c>
      <c r="AY36" s="20"/>
      <c r="BA36" s="21" t="s">
        <v>733</v>
      </c>
      <c r="BB36" s="10">
        <v>9</v>
      </c>
      <c r="BF36" s="4" t="b">
        <f>IF(ISERROR(VLOOKUP(StudiesDetails!B36,ProteinExpression!A:A,1,FALSE)),FALSE,TRUE)</f>
        <v>0</v>
      </c>
    </row>
    <row r="37" spans="1:58" x14ac:dyDescent="0.3">
      <c r="A37">
        <v>25</v>
      </c>
      <c r="B37">
        <v>35</v>
      </c>
      <c r="C37" s="73" t="str">
        <f>IF(AND($A37&lt;&gt;"",ISNUMBER($A37)),VLOOKUP($A37,StudiesGeneral!$B:$CM,2,FALSE),"")</f>
        <v>Drozdzik</v>
      </c>
      <c r="D37" s="73">
        <f>IF(AND($A37&lt;&gt;"",ISNUMBER($A37)),VLOOKUP($A37,StudiesGeneral!$B:$CM,3,FALSE),"")</f>
        <v>2018</v>
      </c>
      <c r="E37" s="89" t="str">
        <f>IF(AND($A37&lt;&gt;"",ISNUMBER($A37)),VLOOKUP($A37,StudiesGeneral!$B:$CM,4,FALSE),"")</f>
        <v xml:space="preserve">http://dx.doi.org/10.1002/cpt.967 </v>
      </c>
      <c r="F37" s="73" t="str">
        <f>IF(AND($A37&lt;&gt;"",ISNUMBER($A37)),VLOOKUP($A37,StudiesGeneral!$B:$CM,5,FALSE),"")</f>
        <v>CYP2C9</v>
      </c>
      <c r="G37" s="52" t="str">
        <f t="shared" si="0"/>
        <v>Small intestine-Jejunum-Lysate--*1/*1</v>
      </c>
      <c r="H37" s="12" t="s">
        <v>747</v>
      </c>
      <c r="I37" s="12" t="s">
        <v>749</v>
      </c>
      <c r="K37" s="12" t="s">
        <v>735</v>
      </c>
      <c r="L37" s="12" t="s">
        <v>736</v>
      </c>
      <c r="M37" s="12" t="s">
        <v>737</v>
      </c>
      <c r="AA37" s="19" t="s">
        <v>728</v>
      </c>
      <c r="AB37" s="19" t="s">
        <v>738</v>
      </c>
      <c r="AC37" s="20" t="s">
        <v>730</v>
      </c>
      <c r="AE37" s="82">
        <v>1</v>
      </c>
      <c r="AF37" s="3">
        <v>9</v>
      </c>
      <c r="AG37" s="3">
        <v>6</v>
      </c>
      <c r="AM37" s="3">
        <v>19</v>
      </c>
      <c r="AN37" s="3">
        <v>60</v>
      </c>
      <c r="AW37" s="20" t="s">
        <v>739</v>
      </c>
      <c r="AX37" s="20" t="s">
        <v>740</v>
      </c>
      <c r="AY37" s="20"/>
      <c r="BA37" s="21" t="s">
        <v>733</v>
      </c>
      <c r="BB37" s="10">
        <v>9</v>
      </c>
      <c r="BC37" s="20" t="s">
        <v>741</v>
      </c>
      <c r="BD37" s="3">
        <v>7</v>
      </c>
      <c r="BE37" s="16" t="s">
        <v>742</v>
      </c>
      <c r="BF37" s="4" t="b">
        <f>IF(ISERROR(VLOOKUP(StudiesDetails!B37,ProteinExpression!A:A,1,FALSE)),FALSE,TRUE)</f>
        <v>0</v>
      </c>
    </row>
    <row r="38" spans="1:58" x14ac:dyDescent="0.3">
      <c r="A38">
        <v>26</v>
      </c>
      <c r="B38">
        <v>36</v>
      </c>
      <c r="C38" s="73" t="str">
        <f>IF(AND($A38&lt;&gt;"",ISNUMBER($A38)),VLOOKUP($A38,StudiesGeneral!$B:$CM,2,FALSE),"")</f>
        <v>Drozdzik</v>
      </c>
      <c r="D38" s="73">
        <f>IF(AND($A38&lt;&gt;"",ISNUMBER($A38)),VLOOKUP($A38,StudiesGeneral!$B:$CM,3,FALSE),"")</f>
        <v>2018</v>
      </c>
      <c r="E38" s="89" t="str">
        <f>IF(AND($A38&lt;&gt;"",ISNUMBER($A38)),VLOOKUP($A38,StudiesGeneral!$B:$CM,4,FALSE),"")</f>
        <v xml:space="preserve">http://dx.doi.org/10.1002/cpt.967 </v>
      </c>
      <c r="F38" s="73" t="str">
        <f>IF(AND($A38&lt;&gt;"",ISNUMBER($A38)),VLOOKUP($A38,StudiesGeneral!$B:$CM,5,FALSE),"")</f>
        <v>CYP2C19</v>
      </c>
      <c r="G38" s="52" t="str">
        <f t="shared" si="0"/>
        <v>Small intestine-Jejunum-Lysate--*1/*17</v>
      </c>
      <c r="H38" s="12" t="s">
        <v>747</v>
      </c>
      <c r="I38" s="12" t="s">
        <v>749</v>
      </c>
      <c r="K38" s="12" t="s">
        <v>735</v>
      </c>
      <c r="L38" s="12" t="s">
        <v>736</v>
      </c>
      <c r="M38" s="12" t="s">
        <v>737</v>
      </c>
      <c r="AA38" s="19" t="s">
        <v>728</v>
      </c>
      <c r="AB38" s="19" t="s">
        <v>738</v>
      </c>
      <c r="AC38" s="20" t="s">
        <v>730</v>
      </c>
      <c r="AE38" s="82">
        <v>1</v>
      </c>
      <c r="AF38" s="3">
        <v>9</v>
      </c>
      <c r="AG38" s="3">
        <v>6</v>
      </c>
      <c r="AM38" s="3">
        <v>19</v>
      </c>
      <c r="AN38" s="3">
        <v>60</v>
      </c>
      <c r="AW38" s="20" t="s">
        <v>739</v>
      </c>
      <c r="AX38" s="20" t="s">
        <v>740</v>
      </c>
      <c r="AY38" s="20"/>
      <c r="BA38" s="21" t="s">
        <v>733</v>
      </c>
      <c r="BB38" s="10">
        <v>9</v>
      </c>
      <c r="BC38" s="20" t="s">
        <v>743</v>
      </c>
      <c r="BD38" s="3">
        <v>4</v>
      </c>
      <c r="BE38" s="16" t="s">
        <v>744</v>
      </c>
      <c r="BF38" s="4" t="b">
        <f>IF(ISERROR(VLOOKUP(StudiesDetails!B38,ProteinExpression!A:A,1,FALSE)),FALSE,TRUE)</f>
        <v>0</v>
      </c>
    </row>
    <row r="39" spans="1:58" x14ac:dyDescent="0.3">
      <c r="A39">
        <v>27</v>
      </c>
      <c r="B39">
        <v>37</v>
      </c>
      <c r="C39" s="73" t="str">
        <f>IF(AND($A39&lt;&gt;"",ISNUMBER($A39)),VLOOKUP($A39,StudiesGeneral!$B:$CM,2,FALSE),"")</f>
        <v>Drozdzik</v>
      </c>
      <c r="D39" s="73">
        <f>IF(AND($A39&lt;&gt;"",ISNUMBER($A39)),VLOOKUP($A39,StudiesGeneral!$B:$CM,3,FALSE),"")</f>
        <v>2018</v>
      </c>
      <c r="E39" s="74" t="str">
        <f>IF(AND($A39&lt;&gt;"",ISNUMBER($A39)),VLOOKUP($A39,StudiesGeneral!$B:$CM,4,FALSE),"")</f>
        <v xml:space="preserve">http://dx.doi.org/10.1002/cpt.967 </v>
      </c>
      <c r="F39" s="73" t="str">
        <f>IF(AND($A39&lt;&gt;"",ISNUMBER($A39)),VLOOKUP($A39,StudiesGeneral!$B:$CM,5,FALSE),"")</f>
        <v>CYP2D6</v>
      </c>
      <c r="G39" s="52" t="str">
        <f t="shared" si="0"/>
        <v>Small intestine-Jejunum-Lysate--*1/*1</v>
      </c>
      <c r="H39" s="12" t="s">
        <v>747</v>
      </c>
      <c r="I39" s="12" t="s">
        <v>749</v>
      </c>
      <c r="K39" s="12" t="s">
        <v>735</v>
      </c>
      <c r="L39" s="12" t="s">
        <v>736</v>
      </c>
      <c r="M39" s="12" t="s">
        <v>737</v>
      </c>
      <c r="AA39" s="19" t="s">
        <v>728</v>
      </c>
      <c r="AB39" s="19" t="s">
        <v>738</v>
      </c>
      <c r="AC39" s="20" t="s">
        <v>730</v>
      </c>
      <c r="AE39" s="82">
        <v>1</v>
      </c>
      <c r="AF39" s="3">
        <v>9</v>
      </c>
      <c r="AG39" s="3">
        <v>6</v>
      </c>
      <c r="AM39" s="3">
        <v>19</v>
      </c>
      <c r="AN39" s="3">
        <v>60</v>
      </c>
      <c r="AW39" s="20" t="s">
        <v>739</v>
      </c>
      <c r="AX39" s="20" t="s">
        <v>740</v>
      </c>
      <c r="AY39" s="20"/>
      <c r="BA39" s="21" t="s">
        <v>733</v>
      </c>
      <c r="BB39" s="10">
        <v>9</v>
      </c>
      <c r="BC39" s="20" t="s">
        <v>741</v>
      </c>
      <c r="BD39" s="3">
        <v>4</v>
      </c>
      <c r="BE39" s="16" t="s">
        <v>745</v>
      </c>
      <c r="BF39" s="4" t="b">
        <f>IF(ISERROR(VLOOKUP(StudiesDetails!B39,ProteinExpression!A:A,1,FALSE)),FALSE,TRUE)</f>
        <v>0</v>
      </c>
    </row>
    <row r="40" spans="1:58" x14ac:dyDescent="0.3">
      <c r="A40">
        <v>28</v>
      </c>
      <c r="B40">
        <v>38</v>
      </c>
      <c r="C40" s="73" t="str">
        <f>IF(AND($A40&lt;&gt;"",ISNUMBER($A40)),VLOOKUP($A40,StudiesGeneral!$B:$CM,2,FALSE),"")</f>
        <v>Drozdzik</v>
      </c>
      <c r="D40" s="73">
        <f>IF(AND($A40&lt;&gt;"",ISNUMBER($A40)),VLOOKUP($A40,StudiesGeneral!$B:$CM,3,FALSE),"")</f>
        <v>2018</v>
      </c>
      <c r="E40" s="89" t="str">
        <f>IF(AND($A40&lt;&gt;"",ISNUMBER($A40)),VLOOKUP($A40,StudiesGeneral!$B:$CM,4,FALSE),"")</f>
        <v xml:space="preserve">http://dx.doi.org/10.1002/cpt.967 </v>
      </c>
      <c r="F40" s="73" t="str">
        <f>IF(AND($A40&lt;&gt;"",ISNUMBER($A40)),VLOOKUP($A40,StudiesGeneral!$B:$CM,5,FALSE),"")</f>
        <v>CYP2E1</v>
      </c>
      <c r="G40" s="52" t="str">
        <f t="shared" si="0"/>
        <v>Small intestine-Jejunum-Lysate--</v>
      </c>
      <c r="H40" s="12" t="s">
        <v>747</v>
      </c>
      <c r="I40" s="12" t="s">
        <v>749</v>
      </c>
      <c r="K40" s="12" t="s">
        <v>735</v>
      </c>
      <c r="L40" s="12" t="s">
        <v>736</v>
      </c>
      <c r="M40" s="12" t="s">
        <v>737</v>
      </c>
      <c r="AA40" s="19" t="s">
        <v>728</v>
      </c>
      <c r="AB40" s="19" t="s">
        <v>738</v>
      </c>
      <c r="AC40" s="20" t="s">
        <v>730</v>
      </c>
      <c r="AE40" s="82">
        <v>1</v>
      </c>
      <c r="AF40" s="3">
        <v>9</v>
      </c>
      <c r="AG40" s="3">
        <v>6</v>
      </c>
      <c r="AM40" s="3">
        <v>19</v>
      </c>
      <c r="AN40" s="3">
        <v>60</v>
      </c>
      <c r="AW40" s="20" t="s">
        <v>739</v>
      </c>
      <c r="AX40" s="20" t="s">
        <v>740</v>
      </c>
      <c r="AY40" s="20"/>
      <c r="BA40" s="21" t="s">
        <v>733</v>
      </c>
      <c r="BB40" s="10">
        <v>9</v>
      </c>
      <c r="BF40" s="4" t="b">
        <f>IF(ISERROR(VLOOKUP(StudiesDetails!B40,ProteinExpression!A:A,1,FALSE)),FALSE,TRUE)</f>
        <v>0</v>
      </c>
    </row>
    <row r="41" spans="1:58" x14ac:dyDescent="0.3">
      <c r="A41">
        <v>29</v>
      </c>
      <c r="B41">
        <v>39</v>
      </c>
      <c r="C41" s="73" t="str">
        <f>IF(AND($A41&lt;&gt;"",ISNUMBER($A41)),VLOOKUP($A41,StudiesGeneral!$B:$CM,2,FALSE),"")</f>
        <v>Drozdzik</v>
      </c>
      <c r="D41" s="73">
        <f>IF(AND($A41&lt;&gt;"",ISNUMBER($A41)),VLOOKUP($A41,StudiesGeneral!$B:$CM,3,FALSE),"")</f>
        <v>2018</v>
      </c>
      <c r="E41" s="89" t="str">
        <f>IF(AND($A41&lt;&gt;"",ISNUMBER($A41)),VLOOKUP($A41,StudiesGeneral!$B:$CM,4,FALSE),"")</f>
        <v xml:space="preserve">http://dx.doi.org/10.1002/cpt.967 </v>
      </c>
      <c r="F41" s="73" t="str">
        <f>IF(AND($A41&lt;&gt;"",ISNUMBER($A41)),VLOOKUP($A41,StudiesGeneral!$B:$CM,5,FALSE),"")</f>
        <v>CYP3A4</v>
      </c>
      <c r="G41" s="52" t="str">
        <f t="shared" si="0"/>
        <v>Small intestine-Jejunum-Lysate--*1/*1</v>
      </c>
      <c r="H41" s="12" t="s">
        <v>747</v>
      </c>
      <c r="I41" s="12" t="s">
        <v>749</v>
      </c>
      <c r="K41" s="12" t="s">
        <v>735</v>
      </c>
      <c r="L41" s="12" t="s">
        <v>736</v>
      </c>
      <c r="M41" s="12" t="s">
        <v>737</v>
      </c>
      <c r="AA41" s="19" t="s">
        <v>728</v>
      </c>
      <c r="AB41" s="19" t="s">
        <v>738</v>
      </c>
      <c r="AC41" s="20" t="s">
        <v>730</v>
      </c>
      <c r="AE41" s="82">
        <v>1</v>
      </c>
      <c r="AF41" s="3">
        <v>9</v>
      </c>
      <c r="AG41" s="3">
        <v>6</v>
      </c>
      <c r="AM41" s="3">
        <v>19</v>
      </c>
      <c r="AN41" s="3">
        <v>60</v>
      </c>
      <c r="AW41" s="20" t="s">
        <v>739</v>
      </c>
      <c r="AX41" s="20" t="s">
        <v>740</v>
      </c>
      <c r="AY41" s="20"/>
      <c r="BA41" s="21" t="s">
        <v>733</v>
      </c>
      <c r="BB41" s="10">
        <v>9</v>
      </c>
      <c r="BC41" s="20" t="s">
        <v>741</v>
      </c>
      <c r="BD41" s="3">
        <v>9</v>
      </c>
      <c r="BF41" s="4" t="b">
        <f>IF(ISERROR(VLOOKUP(StudiesDetails!B41,ProteinExpression!A:A,1,FALSE)),FALSE,TRUE)</f>
        <v>1</v>
      </c>
    </row>
    <row r="42" spans="1:58" x14ac:dyDescent="0.3">
      <c r="A42">
        <v>30</v>
      </c>
      <c r="B42">
        <v>40</v>
      </c>
      <c r="C42" s="73" t="str">
        <f>IF(AND($A42&lt;&gt;"",ISNUMBER($A42)),VLOOKUP($A42,StudiesGeneral!$B:$CM,2,FALSE),"")</f>
        <v>Drozdzik</v>
      </c>
      <c r="D42" s="73">
        <f>IF(AND($A42&lt;&gt;"",ISNUMBER($A42)),VLOOKUP($A42,StudiesGeneral!$B:$CM,3,FALSE),"")</f>
        <v>2018</v>
      </c>
      <c r="E42" s="89" t="str">
        <f>IF(AND($A42&lt;&gt;"",ISNUMBER($A42)),VLOOKUP($A42,StudiesGeneral!$B:$CM,4,FALSE),"")</f>
        <v xml:space="preserve">http://dx.doi.org/10.1002/cpt.967 </v>
      </c>
      <c r="F42" s="73" t="str">
        <f>IF(AND($A42&lt;&gt;"",ISNUMBER($A42)),VLOOKUP($A42,StudiesGeneral!$B:$CM,5,FALSE),"")</f>
        <v>CYP3A5</v>
      </c>
      <c r="G42" s="52" t="str">
        <f t="shared" si="0"/>
        <v>Small intestine-Jejunum-Lysate--*3/*3</v>
      </c>
      <c r="H42" s="12" t="s">
        <v>747</v>
      </c>
      <c r="I42" s="12" t="s">
        <v>749</v>
      </c>
      <c r="K42" s="12" t="s">
        <v>735</v>
      </c>
      <c r="L42" s="12" t="s">
        <v>736</v>
      </c>
      <c r="M42" s="12" t="s">
        <v>737</v>
      </c>
      <c r="AA42" s="19" t="s">
        <v>728</v>
      </c>
      <c r="AB42" s="19" t="s">
        <v>738</v>
      </c>
      <c r="AC42" s="20" t="s">
        <v>730</v>
      </c>
      <c r="AE42" s="82">
        <v>1</v>
      </c>
      <c r="AF42" s="3">
        <v>9</v>
      </c>
      <c r="AG42" s="3">
        <v>6</v>
      </c>
      <c r="AM42" s="3">
        <v>19</v>
      </c>
      <c r="AN42" s="3">
        <v>60</v>
      </c>
      <c r="AW42" s="20" t="s">
        <v>739</v>
      </c>
      <c r="AX42" s="20" t="s">
        <v>740</v>
      </c>
      <c r="AY42" s="20"/>
      <c r="BA42" s="21" t="s">
        <v>733</v>
      </c>
      <c r="BB42" s="10">
        <v>9</v>
      </c>
      <c r="BC42" s="20" t="s">
        <v>746</v>
      </c>
      <c r="BD42" s="3">
        <v>9</v>
      </c>
      <c r="BF42" s="4" t="b">
        <f>IF(ISERROR(VLOOKUP(StudiesDetails!B42,ProteinExpression!A:A,1,FALSE)),FALSE,TRUE)</f>
        <v>1</v>
      </c>
    </row>
    <row r="43" spans="1:58" s="33" customFormat="1" x14ac:dyDescent="0.3">
      <c r="A43" s="33">
        <v>22</v>
      </c>
      <c r="B43" s="33">
        <v>41</v>
      </c>
      <c r="C43" s="70" t="str">
        <f>IF(AND($A43&lt;&gt;"",ISNUMBER($A43)),VLOOKUP($A43,StudiesGeneral!$B:$CM,2,FALSE),"")</f>
        <v>Drozdzik</v>
      </c>
      <c r="D43" s="70">
        <f>IF(AND($A43&lt;&gt;"",ISNUMBER($A43)),VLOOKUP($A43,StudiesGeneral!$B:$CM,3,FALSE),"")</f>
        <v>2018</v>
      </c>
      <c r="E43" s="71" t="str">
        <f>IF(AND($A43&lt;&gt;"",ISNUMBER($A43)),VLOOKUP($A43,StudiesGeneral!$B:$CM,4,FALSE),"")</f>
        <v xml:space="preserve">http://dx.doi.org/10.1002/cpt.967 </v>
      </c>
      <c r="F43" s="70" t="str">
        <f>IF(AND($A43&lt;&gt;"",ISNUMBER($A43)),VLOOKUP($A43,StudiesGeneral!$B:$CM,5,FALSE),"")</f>
        <v>CYP1A2</v>
      </c>
      <c r="G43" s="72" t="str">
        <f t="shared" si="0"/>
        <v>Small intestine-Ileum-Lysate--</v>
      </c>
      <c r="H43" s="25" t="s">
        <v>747</v>
      </c>
      <c r="I43" s="25" t="s">
        <v>750</v>
      </c>
      <c r="J43" s="25"/>
      <c r="K43" s="25" t="s">
        <v>735</v>
      </c>
      <c r="L43" s="25" t="s">
        <v>736</v>
      </c>
      <c r="M43" s="25" t="s">
        <v>737</v>
      </c>
      <c r="N43" s="25"/>
      <c r="O43" s="25"/>
      <c r="P43" s="25"/>
      <c r="Q43" s="26"/>
      <c r="R43" s="26"/>
      <c r="S43" s="27"/>
      <c r="T43" s="27"/>
      <c r="U43" s="27"/>
      <c r="V43" s="27"/>
      <c r="W43" s="27"/>
      <c r="X43" s="27"/>
      <c r="Y43" s="27"/>
      <c r="Z43" s="27"/>
      <c r="AA43" s="28" t="s">
        <v>728</v>
      </c>
      <c r="AB43" s="28" t="s">
        <v>738</v>
      </c>
      <c r="AC43" s="29" t="s">
        <v>730</v>
      </c>
      <c r="AD43" s="36"/>
      <c r="AE43" s="83">
        <v>1</v>
      </c>
      <c r="AF43" s="30">
        <v>9</v>
      </c>
      <c r="AG43" s="30">
        <v>6</v>
      </c>
      <c r="AH43" s="30"/>
      <c r="AI43" s="30"/>
      <c r="AJ43" s="29"/>
      <c r="AK43" s="30"/>
      <c r="AL43" s="29"/>
      <c r="AM43" s="30">
        <v>19</v>
      </c>
      <c r="AN43" s="30">
        <v>60</v>
      </c>
      <c r="AO43" s="30"/>
      <c r="AP43" s="30"/>
      <c r="AQ43" s="30"/>
      <c r="AR43" s="30"/>
      <c r="AS43" s="30"/>
      <c r="AT43" s="30"/>
      <c r="AU43" s="30"/>
      <c r="AV43" s="30"/>
      <c r="AW43" s="29" t="s">
        <v>739</v>
      </c>
      <c r="AX43" s="29" t="s">
        <v>740</v>
      </c>
      <c r="AY43" s="29"/>
      <c r="AZ43" s="30"/>
      <c r="BA43" s="31" t="s">
        <v>733</v>
      </c>
      <c r="BB43" s="32">
        <v>9</v>
      </c>
      <c r="BC43" s="29"/>
      <c r="BD43" s="30"/>
      <c r="BE43" s="75"/>
      <c r="BF43" s="91" t="b">
        <f>IF(ISERROR(VLOOKUP(StudiesDetails!B43,ProteinExpression!A:A,1,FALSE)),FALSE,TRUE)</f>
        <v>0</v>
      </c>
    </row>
    <row r="44" spans="1:58" x14ac:dyDescent="0.3">
      <c r="A44">
        <v>23</v>
      </c>
      <c r="B44">
        <v>42</v>
      </c>
      <c r="C44" s="73" t="str">
        <f>IF(AND($A44&lt;&gt;"",ISNUMBER($A44)),VLOOKUP($A44,StudiesGeneral!$B:$CM,2,FALSE),"")</f>
        <v>Drozdzik</v>
      </c>
      <c r="D44" s="73">
        <f>IF(AND($A44&lt;&gt;"",ISNUMBER($A44)),VLOOKUP($A44,StudiesGeneral!$B:$CM,3,FALSE),"")</f>
        <v>2018</v>
      </c>
      <c r="E44" s="89" t="str">
        <f>IF(AND($A44&lt;&gt;"",ISNUMBER($A44)),VLOOKUP($A44,StudiesGeneral!$B:$CM,4,FALSE),"")</f>
        <v xml:space="preserve">http://dx.doi.org/10.1002/cpt.967 </v>
      </c>
      <c r="F44" s="73" t="str">
        <f>IF(AND($A44&lt;&gt;"",ISNUMBER($A44)),VLOOKUP($A44,StudiesGeneral!$B:$CM,5,FALSE),"")</f>
        <v>CYP2B6</v>
      </c>
      <c r="G44" s="52" t="str">
        <f t="shared" si="0"/>
        <v>Small intestine-Ileum-Lysate--</v>
      </c>
      <c r="H44" s="12" t="s">
        <v>747</v>
      </c>
      <c r="I44" s="12" t="s">
        <v>750</v>
      </c>
      <c r="K44" s="12" t="s">
        <v>735</v>
      </c>
      <c r="L44" s="12" t="s">
        <v>736</v>
      </c>
      <c r="M44" s="12" t="s">
        <v>737</v>
      </c>
      <c r="AA44" s="19" t="s">
        <v>728</v>
      </c>
      <c r="AB44" s="19" t="s">
        <v>738</v>
      </c>
      <c r="AC44" s="20" t="s">
        <v>730</v>
      </c>
      <c r="AE44" s="82">
        <v>1</v>
      </c>
      <c r="AF44" s="3">
        <v>9</v>
      </c>
      <c r="AG44" s="3">
        <v>6</v>
      </c>
      <c r="AM44" s="3">
        <v>19</v>
      </c>
      <c r="AN44" s="3">
        <v>60</v>
      </c>
      <c r="AW44" s="20" t="s">
        <v>739</v>
      </c>
      <c r="AX44" s="20" t="s">
        <v>740</v>
      </c>
      <c r="AY44" s="20"/>
      <c r="BA44" s="21" t="s">
        <v>733</v>
      </c>
      <c r="BB44" s="10">
        <v>9</v>
      </c>
      <c r="BF44" s="4" t="b">
        <f>IF(ISERROR(VLOOKUP(StudiesDetails!B44,ProteinExpression!A:A,1,FALSE)),FALSE,TRUE)</f>
        <v>0</v>
      </c>
    </row>
    <row r="45" spans="1:58" x14ac:dyDescent="0.3">
      <c r="A45">
        <v>24</v>
      </c>
      <c r="B45">
        <v>43</v>
      </c>
      <c r="C45" s="73" t="str">
        <f>IF(AND($A45&lt;&gt;"",ISNUMBER($A45)),VLOOKUP($A45,StudiesGeneral!$B:$CM,2,FALSE),"")</f>
        <v>Drozdzik</v>
      </c>
      <c r="D45" s="73">
        <f>IF(AND($A45&lt;&gt;"",ISNUMBER($A45)),VLOOKUP($A45,StudiesGeneral!$B:$CM,3,FALSE),"")</f>
        <v>2018</v>
      </c>
      <c r="E45" s="89" t="str">
        <f>IF(AND($A45&lt;&gt;"",ISNUMBER($A45)),VLOOKUP($A45,StudiesGeneral!$B:$CM,4,FALSE),"")</f>
        <v xml:space="preserve">http://dx.doi.org/10.1002/cpt.967 </v>
      </c>
      <c r="F45" s="73" t="str">
        <f>IF(AND($A45&lt;&gt;"",ISNUMBER($A45)),VLOOKUP($A45,StudiesGeneral!$B:$CM,5,FALSE),"")</f>
        <v>CYP2C8</v>
      </c>
      <c r="G45" s="52" t="str">
        <f t="shared" si="0"/>
        <v>Small intestine-Ileum-Lysate--</v>
      </c>
      <c r="H45" s="12" t="s">
        <v>747</v>
      </c>
      <c r="I45" s="12" t="s">
        <v>750</v>
      </c>
      <c r="K45" s="12" t="s">
        <v>735</v>
      </c>
      <c r="L45" s="12" t="s">
        <v>736</v>
      </c>
      <c r="M45" s="12" t="s">
        <v>737</v>
      </c>
      <c r="AA45" s="19" t="s">
        <v>728</v>
      </c>
      <c r="AB45" s="19" t="s">
        <v>738</v>
      </c>
      <c r="AC45" s="20" t="s">
        <v>730</v>
      </c>
      <c r="AE45" s="82">
        <v>1</v>
      </c>
      <c r="AF45" s="3">
        <v>9</v>
      </c>
      <c r="AG45" s="3">
        <v>6</v>
      </c>
      <c r="AM45" s="3">
        <v>19</v>
      </c>
      <c r="AN45" s="3">
        <v>60</v>
      </c>
      <c r="AW45" s="20" t="s">
        <v>739</v>
      </c>
      <c r="AX45" s="20" t="s">
        <v>740</v>
      </c>
      <c r="AY45" s="20"/>
      <c r="BA45" s="21" t="s">
        <v>733</v>
      </c>
      <c r="BB45" s="10">
        <v>9</v>
      </c>
      <c r="BF45" s="4" t="b">
        <f>IF(ISERROR(VLOOKUP(StudiesDetails!B45,ProteinExpression!A:A,1,FALSE)),FALSE,TRUE)</f>
        <v>0</v>
      </c>
    </row>
    <row r="46" spans="1:58" x14ac:dyDescent="0.3">
      <c r="A46">
        <v>25</v>
      </c>
      <c r="B46">
        <v>44</v>
      </c>
      <c r="C46" s="73" t="str">
        <f>IF(AND($A46&lt;&gt;"",ISNUMBER($A46)),VLOOKUP($A46,StudiesGeneral!$B:$CM,2,FALSE),"")</f>
        <v>Drozdzik</v>
      </c>
      <c r="D46" s="73">
        <f>IF(AND($A46&lt;&gt;"",ISNUMBER($A46)),VLOOKUP($A46,StudiesGeneral!$B:$CM,3,FALSE),"")</f>
        <v>2018</v>
      </c>
      <c r="E46" s="74" t="str">
        <f>IF(AND($A46&lt;&gt;"",ISNUMBER($A46)),VLOOKUP($A46,StudiesGeneral!$B:$CM,4,FALSE),"")</f>
        <v xml:space="preserve">http://dx.doi.org/10.1002/cpt.967 </v>
      </c>
      <c r="F46" s="73" t="str">
        <f>IF(AND($A46&lt;&gt;"",ISNUMBER($A46)),VLOOKUP($A46,StudiesGeneral!$B:$CM,5,FALSE),"")</f>
        <v>CYP2C9</v>
      </c>
      <c r="G46" s="52" t="str">
        <f t="shared" si="0"/>
        <v>Small intestine-Ileum-Lysate--*1/*1</v>
      </c>
      <c r="H46" s="12" t="s">
        <v>747</v>
      </c>
      <c r="I46" s="12" t="s">
        <v>750</v>
      </c>
      <c r="K46" s="12" t="s">
        <v>735</v>
      </c>
      <c r="L46" s="12" t="s">
        <v>736</v>
      </c>
      <c r="M46" s="12" t="s">
        <v>737</v>
      </c>
      <c r="AA46" s="19" t="s">
        <v>728</v>
      </c>
      <c r="AB46" s="19" t="s">
        <v>738</v>
      </c>
      <c r="AC46" s="20" t="s">
        <v>730</v>
      </c>
      <c r="AE46" s="82">
        <v>1</v>
      </c>
      <c r="AF46" s="3">
        <v>9</v>
      </c>
      <c r="AG46" s="3">
        <v>6</v>
      </c>
      <c r="AM46" s="3">
        <v>19</v>
      </c>
      <c r="AN46" s="3">
        <v>60</v>
      </c>
      <c r="AW46" s="20" t="s">
        <v>739</v>
      </c>
      <c r="AX46" s="20" t="s">
        <v>740</v>
      </c>
      <c r="AY46" s="20"/>
      <c r="BA46" s="21" t="s">
        <v>733</v>
      </c>
      <c r="BB46" s="10">
        <v>9</v>
      </c>
      <c r="BC46" s="20" t="s">
        <v>741</v>
      </c>
      <c r="BD46" s="3">
        <v>7</v>
      </c>
      <c r="BE46" s="16" t="s">
        <v>742</v>
      </c>
      <c r="BF46" s="4" t="b">
        <f>IF(ISERROR(VLOOKUP(StudiesDetails!B46,ProteinExpression!A:A,1,FALSE)),FALSE,TRUE)</f>
        <v>0</v>
      </c>
    </row>
    <row r="47" spans="1:58" x14ac:dyDescent="0.3">
      <c r="A47">
        <v>26</v>
      </c>
      <c r="B47">
        <v>45</v>
      </c>
      <c r="C47" s="73" t="str">
        <f>IF(AND($A47&lt;&gt;"",ISNUMBER($A47)),VLOOKUP($A47,StudiesGeneral!$B:$CM,2,FALSE),"")</f>
        <v>Drozdzik</v>
      </c>
      <c r="D47" s="73">
        <f>IF(AND($A47&lt;&gt;"",ISNUMBER($A47)),VLOOKUP($A47,StudiesGeneral!$B:$CM,3,FALSE),"")</f>
        <v>2018</v>
      </c>
      <c r="E47" s="89" t="str">
        <f>IF(AND($A47&lt;&gt;"",ISNUMBER($A47)),VLOOKUP($A47,StudiesGeneral!$B:$CM,4,FALSE),"")</f>
        <v xml:space="preserve">http://dx.doi.org/10.1002/cpt.967 </v>
      </c>
      <c r="F47" s="73" t="str">
        <f>IF(AND($A47&lt;&gt;"",ISNUMBER($A47)),VLOOKUP($A47,StudiesGeneral!$B:$CM,5,FALSE),"")</f>
        <v>CYP2C19</v>
      </c>
      <c r="G47" s="52" t="str">
        <f t="shared" si="0"/>
        <v>Small intestine-Ileum-Lysate--*1/*17</v>
      </c>
      <c r="H47" s="12" t="s">
        <v>747</v>
      </c>
      <c r="I47" s="12" t="s">
        <v>750</v>
      </c>
      <c r="K47" s="12" t="s">
        <v>735</v>
      </c>
      <c r="L47" s="12" t="s">
        <v>736</v>
      </c>
      <c r="M47" s="12" t="s">
        <v>737</v>
      </c>
      <c r="AA47" s="19" t="s">
        <v>728</v>
      </c>
      <c r="AB47" s="19" t="s">
        <v>738</v>
      </c>
      <c r="AC47" s="20" t="s">
        <v>730</v>
      </c>
      <c r="AE47" s="82">
        <v>1</v>
      </c>
      <c r="AF47" s="3">
        <v>9</v>
      </c>
      <c r="AG47" s="3">
        <v>6</v>
      </c>
      <c r="AM47" s="3">
        <v>19</v>
      </c>
      <c r="AN47" s="3">
        <v>60</v>
      </c>
      <c r="AW47" s="20" t="s">
        <v>739</v>
      </c>
      <c r="AX47" s="20" t="s">
        <v>740</v>
      </c>
      <c r="AY47" s="20"/>
      <c r="BA47" s="21" t="s">
        <v>733</v>
      </c>
      <c r="BB47" s="10">
        <v>9</v>
      </c>
      <c r="BC47" s="20" t="s">
        <v>743</v>
      </c>
      <c r="BD47" s="3">
        <v>4</v>
      </c>
      <c r="BE47" s="16" t="s">
        <v>744</v>
      </c>
      <c r="BF47" s="4" t="b">
        <f>IF(ISERROR(VLOOKUP(StudiesDetails!B47,ProteinExpression!A:A,1,FALSE)),FALSE,TRUE)</f>
        <v>0</v>
      </c>
    </row>
    <row r="48" spans="1:58" x14ac:dyDescent="0.3">
      <c r="A48">
        <v>27</v>
      </c>
      <c r="B48">
        <v>46</v>
      </c>
      <c r="C48" s="73" t="str">
        <f>IF(AND($A48&lt;&gt;"",ISNUMBER($A48)),VLOOKUP($A48,StudiesGeneral!$B:$CM,2,FALSE),"")</f>
        <v>Drozdzik</v>
      </c>
      <c r="D48" s="73">
        <f>IF(AND($A48&lt;&gt;"",ISNUMBER($A48)),VLOOKUP($A48,StudiesGeneral!$B:$CM,3,FALSE),"")</f>
        <v>2018</v>
      </c>
      <c r="E48" s="89" t="str">
        <f>IF(AND($A48&lt;&gt;"",ISNUMBER($A48)),VLOOKUP($A48,StudiesGeneral!$B:$CM,4,FALSE),"")</f>
        <v xml:space="preserve">http://dx.doi.org/10.1002/cpt.967 </v>
      </c>
      <c r="F48" s="73" t="str">
        <f>IF(AND($A48&lt;&gt;"",ISNUMBER($A48)),VLOOKUP($A48,StudiesGeneral!$B:$CM,5,FALSE),"")</f>
        <v>CYP2D6</v>
      </c>
      <c r="G48" s="52" t="str">
        <f t="shared" si="0"/>
        <v>Small intestine-Ileum-Lysate--*1/*1</v>
      </c>
      <c r="H48" s="12" t="s">
        <v>747</v>
      </c>
      <c r="I48" s="12" t="s">
        <v>750</v>
      </c>
      <c r="K48" s="12" t="s">
        <v>735</v>
      </c>
      <c r="L48" s="12" t="s">
        <v>736</v>
      </c>
      <c r="M48" s="12" t="s">
        <v>737</v>
      </c>
      <c r="AA48" s="19" t="s">
        <v>728</v>
      </c>
      <c r="AB48" s="19" t="s">
        <v>738</v>
      </c>
      <c r="AC48" s="20" t="s">
        <v>730</v>
      </c>
      <c r="AE48" s="82">
        <v>1</v>
      </c>
      <c r="AF48" s="3">
        <v>9</v>
      </c>
      <c r="AG48" s="3">
        <v>6</v>
      </c>
      <c r="AM48" s="3">
        <v>19</v>
      </c>
      <c r="AN48" s="3">
        <v>60</v>
      </c>
      <c r="AW48" s="20" t="s">
        <v>739</v>
      </c>
      <c r="AX48" s="20" t="s">
        <v>740</v>
      </c>
      <c r="AY48" s="20"/>
      <c r="BA48" s="21" t="s">
        <v>733</v>
      </c>
      <c r="BB48" s="10">
        <v>9</v>
      </c>
      <c r="BC48" s="20" t="s">
        <v>741</v>
      </c>
      <c r="BD48" s="3">
        <v>4</v>
      </c>
      <c r="BE48" s="16" t="s">
        <v>745</v>
      </c>
      <c r="BF48" s="4" t="b">
        <f>IF(ISERROR(VLOOKUP(StudiesDetails!B48,ProteinExpression!A:A,1,FALSE)),FALSE,TRUE)</f>
        <v>0</v>
      </c>
    </row>
    <row r="49" spans="1:58" x14ac:dyDescent="0.3">
      <c r="A49">
        <v>28</v>
      </c>
      <c r="B49">
        <v>47</v>
      </c>
      <c r="C49" s="73" t="str">
        <f>IF(AND($A49&lt;&gt;"",ISNUMBER($A49)),VLOOKUP($A49,StudiesGeneral!$B:$CM,2,FALSE),"")</f>
        <v>Drozdzik</v>
      </c>
      <c r="D49" s="73">
        <f>IF(AND($A49&lt;&gt;"",ISNUMBER($A49)),VLOOKUP($A49,StudiesGeneral!$B:$CM,3,FALSE),"")</f>
        <v>2018</v>
      </c>
      <c r="E49" s="89" t="str">
        <f>IF(AND($A49&lt;&gt;"",ISNUMBER($A49)),VLOOKUP($A49,StudiesGeneral!$B:$CM,4,FALSE),"")</f>
        <v xml:space="preserve">http://dx.doi.org/10.1002/cpt.967 </v>
      </c>
      <c r="F49" s="73" t="str">
        <f>IF(AND($A49&lt;&gt;"",ISNUMBER($A49)),VLOOKUP($A49,StudiesGeneral!$B:$CM,5,FALSE),"")</f>
        <v>CYP2E1</v>
      </c>
      <c r="G49" s="52" t="str">
        <f t="shared" si="0"/>
        <v>Small intestine-Ileum-Lysate--</v>
      </c>
      <c r="H49" s="12" t="s">
        <v>747</v>
      </c>
      <c r="I49" s="12" t="s">
        <v>750</v>
      </c>
      <c r="K49" s="12" t="s">
        <v>735</v>
      </c>
      <c r="L49" s="12" t="s">
        <v>736</v>
      </c>
      <c r="M49" s="12" t="s">
        <v>737</v>
      </c>
      <c r="AA49" s="19" t="s">
        <v>728</v>
      </c>
      <c r="AB49" s="19" t="s">
        <v>738</v>
      </c>
      <c r="AC49" s="20" t="s">
        <v>730</v>
      </c>
      <c r="AE49" s="82">
        <v>1</v>
      </c>
      <c r="AF49" s="3">
        <v>9</v>
      </c>
      <c r="AG49" s="3">
        <v>6</v>
      </c>
      <c r="AM49" s="3">
        <v>19</v>
      </c>
      <c r="AN49" s="3">
        <v>60</v>
      </c>
      <c r="AW49" s="20" t="s">
        <v>739</v>
      </c>
      <c r="AX49" s="20" t="s">
        <v>740</v>
      </c>
      <c r="AY49" s="20"/>
      <c r="BA49" s="21" t="s">
        <v>733</v>
      </c>
      <c r="BB49" s="10">
        <v>9</v>
      </c>
      <c r="BF49" s="4" t="b">
        <f>IF(ISERROR(VLOOKUP(StudiesDetails!B49,ProteinExpression!A:A,1,FALSE)),FALSE,TRUE)</f>
        <v>0</v>
      </c>
    </row>
    <row r="50" spans="1:58" x14ac:dyDescent="0.3">
      <c r="A50">
        <v>29</v>
      </c>
      <c r="B50">
        <v>48</v>
      </c>
      <c r="C50" s="73" t="str">
        <f>IF(AND($A50&lt;&gt;"",ISNUMBER($A50)),VLOOKUP($A50,StudiesGeneral!$B:$CM,2,FALSE),"")</f>
        <v>Drozdzik</v>
      </c>
      <c r="D50" s="73">
        <f>IF(AND($A50&lt;&gt;"",ISNUMBER($A50)),VLOOKUP($A50,StudiesGeneral!$B:$CM,3,FALSE),"")</f>
        <v>2018</v>
      </c>
      <c r="E50" s="89" t="str">
        <f>IF(AND($A50&lt;&gt;"",ISNUMBER($A50)),VLOOKUP($A50,StudiesGeneral!$B:$CM,4,FALSE),"")</f>
        <v xml:space="preserve">http://dx.doi.org/10.1002/cpt.967 </v>
      </c>
      <c r="F50" s="73" t="str">
        <f>IF(AND($A50&lt;&gt;"",ISNUMBER($A50)),VLOOKUP($A50,StudiesGeneral!$B:$CM,5,FALSE),"")</f>
        <v>CYP3A4</v>
      </c>
      <c r="G50" s="52" t="str">
        <f t="shared" si="0"/>
        <v>Small intestine-Ileum-Lysate--*1/*1</v>
      </c>
      <c r="H50" s="12" t="s">
        <v>747</v>
      </c>
      <c r="I50" s="12" t="s">
        <v>750</v>
      </c>
      <c r="K50" s="12" t="s">
        <v>735</v>
      </c>
      <c r="L50" s="12" t="s">
        <v>736</v>
      </c>
      <c r="M50" s="12" t="s">
        <v>737</v>
      </c>
      <c r="AA50" s="19" t="s">
        <v>728</v>
      </c>
      <c r="AB50" s="19" t="s">
        <v>738</v>
      </c>
      <c r="AC50" s="20" t="s">
        <v>730</v>
      </c>
      <c r="AE50" s="82">
        <v>1</v>
      </c>
      <c r="AF50" s="3">
        <v>9</v>
      </c>
      <c r="AG50" s="3">
        <v>6</v>
      </c>
      <c r="AM50" s="3">
        <v>19</v>
      </c>
      <c r="AN50" s="3">
        <v>60</v>
      </c>
      <c r="AW50" s="20" t="s">
        <v>739</v>
      </c>
      <c r="AX50" s="20" t="s">
        <v>740</v>
      </c>
      <c r="AY50" s="20"/>
      <c r="BA50" s="21" t="s">
        <v>733</v>
      </c>
      <c r="BB50" s="10">
        <v>9</v>
      </c>
      <c r="BC50" s="20" t="s">
        <v>741</v>
      </c>
      <c r="BD50" s="3">
        <v>9</v>
      </c>
      <c r="BF50" s="4" t="b">
        <f>IF(ISERROR(VLOOKUP(StudiesDetails!B50,ProteinExpression!A:A,1,FALSE)),FALSE,TRUE)</f>
        <v>1</v>
      </c>
    </row>
    <row r="51" spans="1:58" x14ac:dyDescent="0.3">
      <c r="A51">
        <v>30</v>
      </c>
      <c r="B51">
        <v>49</v>
      </c>
      <c r="C51" s="73" t="str">
        <f>IF(AND($A51&lt;&gt;"",ISNUMBER($A51)),VLOOKUP($A51,StudiesGeneral!$B:$CM,2,FALSE),"")</f>
        <v>Drozdzik</v>
      </c>
      <c r="D51" s="73">
        <f>IF(AND($A51&lt;&gt;"",ISNUMBER($A51)),VLOOKUP($A51,StudiesGeneral!$B:$CM,3,FALSE),"")</f>
        <v>2018</v>
      </c>
      <c r="E51" s="89" t="str">
        <f>IF(AND($A51&lt;&gt;"",ISNUMBER($A51)),VLOOKUP($A51,StudiesGeneral!$B:$CM,4,FALSE),"")</f>
        <v xml:space="preserve">http://dx.doi.org/10.1002/cpt.967 </v>
      </c>
      <c r="F51" s="73" t="str">
        <f>IF(AND($A51&lt;&gt;"",ISNUMBER($A51)),VLOOKUP($A51,StudiesGeneral!$B:$CM,5,FALSE),"")</f>
        <v>CYP3A5</v>
      </c>
      <c r="G51" s="52" t="str">
        <f t="shared" si="0"/>
        <v>Small intestine-Ileum-Lysate--*3/*3</v>
      </c>
      <c r="H51" s="12" t="s">
        <v>747</v>
      </c>
      <c r="I51" s="12" t="s">
        <v>750</v>
      </c>
      <c r="K51" s="12" t="s">
        <v>735</v>
      </c>
      <c r="L51" s="12" t="s">
        <v>736</v>
      </c>
      <c r="M51" s="12" t="s">
        <v>737</v>
      </c>
      <c r="AA51" s="19" t="s">
        <v>728</v>
      </c>
      <c r="AB51" s="19" t="s">
        <v>738</v>
      </c>
      <c r="AC51" s="20" t="s">
        <v>730</v>
      </c>
      <c r="AE51" s="82">
        <v>1</v>
      </c>
      <c r="AF51" s="3">
        <v>9</v>
      </c>
      <c r="AG51" s="3">
        <v>6</v>
      </c>
      <c r="AM51" s="3">
        <v>19</v>
      </c>
      <c r="AN51" s="3">
        <v>60</v>
      </c>
      <c r="AW51" s="20" t="s">
        <v>739</v>
      </c>
      <c r="AX51" s="20" t="s">
        <v>740</v>
      </c>
      <c r="AY51" s="20"/>
      <c r="BA51" s="21" t="s">
        <v>733</v>
      </c>
      <c r="BB51" s="10">
        <v>9</v>
      </c>
      <c r="BC51" s="20" t="s">
        <v>746</v>
      </c>
      <c r="BD51" s="3">
        <v>9</v>
      </c>
      <c r="BF51" s="4" t="b">
        <f>IF(ISERROR(VLOOKUP(StudiesDetails!B51,ProteinExpression!A:A,1,FALSE)),FALSE,TRUE)</f>
        <v>1</v>
      </c>
    </row>
    <row r="52" spans="1:58" s="33" customFormat="1" x14ac:dyDescent="0.3">
      <c r="A52" s="33">
        <v>22</v>
      </c>
      <c r="B52" s="33">
        <v>50</v>
      </c>
      <c r="C52" s="70" t="str">
        <f>IF(AND($A52&lt;&gt;"",ISNUMBER($A52)),VLOOKUP($A52,StudiesGeneral!$B:$CM,2,FALSE),"")</f>
        <v>Drozdzik</v>
      </c>
      <c r="D52" s="70">
        <f>IF(AND($A52&lt;&gt;"",ISNUMBER($A52)),VLOOKUP($A52,StudiesGeneral!$B:$CM,3,FALSE),"")</f>
        <v>2018</v>
      </c>
      <c r="E52" s="71" t="str">
        <f>IF(AND($A52&lt;&gt;"",ISNUMBER($A52)),VLOOKUP($A52,StudiesGeneral!$B:$CM,4,FALSE),"")</f>
        <v xml:space="preserve">http://dx.doi.org/10.1002/cpt.967 </v>
      </c>
      <c r="F52" s="70" t="str">
        <f>IF(AND($A52&lt;&gt;"",ISNUMBER($A52)),VLOOKUP($A52,StudiesGeneral!$B:$CM,5,FALSE),"")</f>
        <v>CYP1A2</v>
      </c>
      <c r="G52" s="72" t="str">
        <f t="shared" si="0"/>
        <v>Large intestine-Transverse colon-Lysate--</v>
      </c>
      <c r="H52" s="25" t="s">
        <v>751</v>
      </c>
      <c r="I52" s="25" t="s">
        <v>752</v>
      </c>
      <c r="J52" s="25"/>
      <c r="K52" s="25" t="s">
        <v>735</v>
      </c>
      <c r="L52" s="25" t="s">
        <v>736</v>
      </c>
      <c r="M52" s="25" t="s">
        <v>737</v>
      </c>
      <c r="N52" s="25"/>
      <c r="O52" s="25"/>
      <c r="P52" s="25"/>
      <c r="Q52" s="26"/>
      <c r="R52" s="26"/>
      <c r="S52" s="27"/>
      <c r="T52" s="27"/>
      <c r="U52" s="27"/>
      <c r="V52" s="27"/>
      <c r="W52" s="27"/>
      <c r="X52" s="27"/>
      <c r="Y52" s="27"/>
      <c r="Z52" s="27"/>
      <c r="AA52" s="28" t="s">
        <v>728</v>
      </c>
      <c r="AB52" s="28" t="s">
        <v>738</v>
      </c>
      <c r="AC52" s="29" t="s">
        <v>730</v>
      </c>
      <c r="AD52" s="36"/>
      <c r="AE52" s="83">
        <v>1</v>
      </c>
      <c r="AF52" s="30">
        <v>9</v>
      </c>
      <c r="AG52" s="30">
        <v>6</v>
      </c>
      <c r="AH52" s="30"/>
      <c r="AI52" s="30"/>
      <c r="AJ52" s="29"/>
      <c r="AK52" s="30"/>
      <c r="AL52" s="29"/>
      <c r="AM52" s="30">
        <v>19</v>
      </c>
      <c r="AN52" s="30">
        <v>60</v>
      </c>
      <c r="AO52" s="30"/>
      <c r="AP52" s="30"/>
      <c r="AQ52" s="30"/>
      <c r="AR52" s="30"/>
      <c r="AS52" s="30"/>
      <c r="AT52" s="30"/>
      <c r="AU52" s="30"/>
      <c r="AV52" s="30"/>
      <c r="AW52" s="29" t="s">
        <v>739</v>
      </c>
      <c r="AX52" s="29" t="s">
        <v>740</v>
      </c>
      <c r="AY52" s="29"/>
      <c r="AZ52" s="30"/>
      <c r="BA52" s="31" t="s">
        <v>733</v>
      </c>
      <c r="BB52" s="32">
        <v>9</v>
      </c>
      <c r="BC52" s="29"/>
      <c r="BD52" s="30"/>
      <c r="BE52" s="75"/>
      <c r="BF52" s="91" t="b">
        <f>IF(ISERROR(VLOOKUP(StudiesDetails!B52,ProteinExpression!A:A,1,FALSE)),FALSE,TRUE)</f>
        <v>0</v>
      </c>
    </row>
    <row r="53" spans="1:58" x14ac:dyDescent="0.3">
      <c r="A53">
        <v>23</v>
      </c>
      <c r="B53">
        <v>51</v>
      </c>
      <c r="C53" s="73" t="str">
        <f>IF(AND($A53&lt;&gt;"",ISNUMBER($A53)),VLOOKUP($A53,StudiesGeneral!$B:$CM,2,FALSE),"")</f>
        <v>Drozdzik</v>
      </c>
      <c r="D53" s="73">
        <f>IF(AND($A53&lt;&gt;"",ISNUMBER($A53)),VLOOKUP($A53,StudiesGeneral!$B:$CM,3,FALSE),"")</f>
        <v>2018</v>
      </c>
      <c r="E53" s="74" t="str">
        <f>IF(AND($A53&lt;&gt;"",ISNUMBER($A53)),VLOOKUP($A53,StudiesGeneral!$B:$CM,4,FALSE),"")</f>
        <v xml:space="preserve">http://dx.doi.org/10.1002/cpt.967 </v>
      </c>
      <c r="F53" s="73" t="str">
        <f>IF(AND($A53&lt;&gt;"",ISNUMBER($A53)),VLOOKUP($A53,StudiesGeneral!$B:$CM,5,FALSE),"")</f>
        <v>CYP2B6</v>
      </c>
      <c r="G53" s="52" t="str">
        <f t="shared" si="0"/>
        <v>Large intestine-Transverse colon-Lysate--</v>
      </c>
      <c r="H53" s="12" t="s">
        <v>751</v>
      </c>
      <c r="I53" s="12" t="s">
        <v>752</v>
      </c>
      <c r="K53" s="12" t="s">
        <v>735</v>
      </c>
      <c r="L53" s="12" t="s">
        <v>736</v>
      </c>
      <c r="M53" s="12" t="s">
        <v>737</v>
      </c>
      <c r="AA53" s="19" t="s">
        <v>728</v>
      </c>
      <c r="AB53" s="19" t="s">
        <v>738</v>
      </c>
      <c r="AC53" s="20" t="s">
        <v>730</v>
      </c>
      <c r="AE53" s="82">
        <v>1</v>
      </c>
      <c r="AF53" s="3">
        <v>9</v>
      </c>
      <c r="AG53" s="3">
        <v>6</v>
      </c>
      <c r="AM53" s="3">
        <v>19</v>
      </c>
      <c r="AN53" s="3">
        <v>60</v>
      </c>
      <c r="AW53" s="20" t="s">
        <v>739</v>
      </c>
      <c r="AX53" s="20" t="s">
        <v>740</v>
      </c>
      <c r="AY53" s="20"/>
      <c r="BA53" s="21" t="s">
        <v>733</v>
      </c>
      <c r="BB53" s="10">
        <v>9</v>
      </c>
      <c r="BF53" s="4" t="b">
        <f>IF(ISERROR(VLOOKUP(StudiesDetails!B53,ProteinExpression!A:A,1,FALSE)),FALSE,TRUE)</f>
        <v>0</v>
      </c>
    </row>
    <row r="54" spans="1:58" x14ac:dyDescent="0.3">
      <c r="A54">
        <v>24</v>
      </c>
      <c r="B54">
        <v>52</v>
      </c>
      <c r="C54" s="73" t="str">
        <f>IF(AND($A54&lt;&gt;"",ISNUMBER($A54)),VLOOKUP($A54,StudiesGeneral!$B:$CM,2,FALSE),"")</f>
        <v>Drozdzik</v>
      </c>
      <c r="D54" s="73">
        <f>IF(AND($A54&lt;&gt;"",ISNUMBER($A54)),VLOOKUP($A54,StudiesGeneral!$B:$CM,3,FALSE),"")</f>
        <v>2018</v>
      </c>
      <c r="E54" s="89" t="str">
        <f>IF(AND($A54&lt;&gt;"",ISNUMBER($A54)),VLOOKUP($A54,StudiesGeneral!$B:$CM,4,FALSE),"")</f>
        <v xml:space="preserve">http://dx.doi.org/10.1002/cpt.967 </v>
      </c>
      <c r="F54" s="73" t="str">
        <f>IF(AND($A54&lt;&gt;"",ISNUMBER($A54)),VLOOKUP($A54,StudiesGeneral!$B:$CM,5,FALSE),"")</f>
        <v>CYP2C8</v>
      </c>
      <c r="G54" s="52" t="str">
        <f t="shared" si="0"/>
        <v>Large intestine-Transverse colon-Lysate--</v>
      </c>
      <c r="H54" s="12" t="s">
        <v>751</v>
      </c>
      <c r="I54" s="12" t="s">
        <v>752</v>
      </c>
      <c r="K54" s="12" t="s">
        <v>735</v>
      </c>
      <c r="L54" s="12" t="s">
        <v>736</v>
      </c>
      <c r="M54" s="12" t="s">
        <v>737</v>
      </c>
      <c r="AA54" s="19" t="s">
        <v>728</v>
      </c>
      <c r="AB54" s="19" t="s">
        <v>738</v>
      </c>
      <c r="AC54" s="20" t="s">
        <v>730</v>
      </c>
      <c r="AE54" s="82">
        <v>1</v>
      </c>
      <c r="AF54" s="3">
        <v>9</v>
      </c>
      <c r="AG54" s="3">
        <v>6</v>
      </c>
      <c r="AM54" s="3">
        <v>19</v>
      </c>
      <c r="AN54" s="3">
        <v>60</v>
      </c>
      <c r="AW54" s="20" t="s">
        <v>739</v>
      </c>
      <c r="AX54" s="20" t="s">
        <v>740</v>
      </c>
      <c r="AY54" s="20"/>
      <c r="BA54" s="21" t="s">
        <v>733</v>
      </c>
      <c r="BB54" s="10">
        <v>9</v>
      </c>
      <c r="BF54" s="4" t="b">
        <f>IF(ISERROR(VLOOKUP(StudiesDetails!B54,ProteinExpression!A:A,1,FALSE)),FALSE,TRUE)</f>
        <v>0</v>
      </c>
    </row>
    <row r="55" spans="1:58" x14ac:dyDescent="0.3">
      <c r="A55">
        <v>25</v>
      </c>
      <c r="B55">
        <v>53</v>
      </c>
      <c r="C55" s="73" t="str">
        <f>IF(AND($A55&lt;&gt;"",ISNUMBER($A55)),VLOOKUP($A55,StudiesGeneral!$B:$CM,2,FALSE),"")</f>
        <v>Drozdzik</v>
      </c>
      <c r="D55" s="73">
        <f>IF(AND($A55&lt;&gt;"",ISNUMBER($A55)),VLOOKUP($A55,StudiesGeneral!$B:$CM,3,FALSE),"")</f>
        <v>2018</v>
      </c>
      <c r="E55" s="89" t="str">
        <f>IF(AND($A55&lt;&gt;"",ISNUMBER($A55)),VLOOKUP($A55,StudiesGeneral!$B:$CM,4,FALSE),"")</f>
        <v xml:space="preserve">http://dx.doi.org/10.1002/cpt.967 </v>
      </c>
      <c r="F55" s="73" t="str">
        <f>IF(AND($A55&lt;&gt;"",ISNUMBER($A55)),VLOOKUP($A55,StudiesGeneral!$B:$CM,5,FALSE),"")</f>
        <v>CYP2C9</v>
      </c>
      <c r="G55" s="52" t="str">
        <f t="shared" si="0"/>
        <v>Large intestine-Transverse colon-Lysate--*1/*1</v>
      </c>
      <c r="H55" s="12" t="s">
        <v>751</v>
      </c>
      <c r="I55" s="12" t="s">
        <v>752</v>
      </c>
      <c r="K55" s="12" t="s">
        <v>735</v>
      </c>
      <c r="L55" s="12" t="s">
        <v>736</v>
      </c>
      <c r="M55" s="12" t="s">
        <v>737</v>
      </c>
      <c r="AA55" s="19" t="s">
        <v>728</v>
      </c>
      <c r="AB55" s="19" t="s">
        <v>738</v>
      </c>
      <c r="AC55" s="20" t="s">
        <v>730</v>
      </c>
      <c r="AE55" s="82">
        <v>1</v>
      </c>
      <c r="AF55" s="3">
        <v>9</v>
      </c>
      <c r="AG55" s="3">
        <v>6</v>
      </c>
      <c r="AM55" s="3">
        <v>19</v>
      </c>
      <c r="AN55" s="3">
        <v>60</v>
      </c>
      <c r="AW55" s="20" t="s">
        <v>739</v>
      </c>
      <c r="AX55" s="20" t="s">
        <v>740</v>
      </c>
      <c r="AY55" s="20"/>
      <c r="BA55" s="21" t="s">
        <v>733</v>
      </c>
      <c r="BB55" s="10">
        <v>9</v>
      </c>
      <c r="BC55" s="20" t="s">
        <v>741</v>
      </c>
      <c r="BD55" s="3">
        <v>7</v>
      </c>
      <c r="BE55" s="16" t="s">
        <v>742</v>
      </c>
      <c r="BF55" s="4" t="b">
        <f>IF(ISERROR(VLOOKUP(StudiesDetails!B55,ProteinExpression!A:A,1,FALSE)),FALSE,TRUE)</f>
        <v>0</v>
      </c>
    </row>
    <row r="56" spans="1:58" x14ac:dyDescent="0.3">
      <c r="A56">
        <v>26</v>
      </c>
      <c r="B56">
        <v>54</v>
      </c>
      <c r="C56" s="73" t="str">
        <f>IF(AND($A56&lt;&gt;"",ISNUMBER($A56)),VLOOKUP($A56,StudiesGeneral!$B:$CM,2,FALSE),"")</f>
        <v>Drozdzik</v>
      </c>
      <c r="D56" s="73">
        <f>IF(AND($A56&lt;&gt;"",ISNUMBER($A56)),VLOOKUP($A56,StudiesGeneral!$B:$CM,3,FALSE),"")</f>
        <v>2018</v>
      </c>
      <c r="E56" s="89" t="str">
        <f>IF(AND($A56&lt;&gt;"",ISNUMBER($A56)),VLOOKUP($A56,StudiesGeneral!$B:$CM,4,FALSE),"")</f>
        <v xml:space="preserve">http://dx.doi.org/10.1002/cpt.967 </v>
      </c>
      <c r="F56" s="73" t="str">
        <f>IF(AND($A56&lt;&gt;"",ISNUMBER($A56)),VLOOKUP($A56,StudiesGeneral!$B:$CM,5,FALSE),"")</f>
        <v>CYP2C19</v>
      </c>
      <c r="G56" s="52" t="str">
        <f t="shared" si="0"/>
        <v>Large intestine-Transverse colon-Lysate--*1/*17</v>
      </c>
      <c r="H56" s="12" t="s">
        <v>751</v>
      </c>
      <c r="I56" s="12" t="s">
        <v>752</v>
      </c>
      <c r="K56" s="12" t="s">
        <v>735</v>
      </c>
      <c r="L56" s="12" t="s">
        <v>736</v>
      </c>
      <c r="M56" s="12" t="s">
        <v>737</v>
      </c>
      <c r="AA56" s="19" t="s">
        <v>728</v>
      </c>
      <c r="AB56" s="19" t="s">
        <v>738</v>
      </c>
      <c r="AC56" s="20" t="s">
        <v>730</v>
      </c>
      <c r="AE56" s="82">
        <v>1</v>
      </c>
      <c r="AF56" s="3">
        <v>9</v>
      </c>
      <c r="AG56" s="3">
        <v>6</v>
      </c>
      <c r="AM56" s="3">
        <v>19</v>
      </c>
      <c r="AN56" s="3">
        <v>60</v>
      </c>
      <c r="AW56" s="20" t="s">
        <v>739</v>
      </c>
      <c r="AX56" s="20" t="s">
        <v>740</v>
      </c>
      <c r="AY56" s="20"/>
      <c r="BA56" s="21" t="s">
        <v>733</v>
      </c>
      <c r="BB56" s="10">
        <v>9</v>
      </c>
      <c r="BC56" s="20" t="s">
        <v>743</v>
      </c>
      <c r="BD56" s="3">
        <v>4</v>
      </c>
      <c r="BE56" s="16" t="s">
        <v>744</v>
      </c>
      <c r="BF56" s="4" t="b">
        <f>IF(ISERROR(VLOOKUP(StudiesDetails!B56,ProteinExpression!A:A,1,FALSE)),FALSE,TRUE)</f>
        <v>0</v>
      </c>
    </row>
    <row r="57" spans="1:58" x14ac:dyDescent="0.3">
      <c r="A57">
        <v>27</v>
      </c>
      <c r="B57">
        <v>55</v>
      </c>
      <c r="C57" s="73" t="str">
        <f>IF(AND($A57&lt;&gt;"",ISNUMBER($A57)),VLOOKUP($A57,StudiesGeneral!$B:$CM,2,FALSE),"")</f>
        <v>Drozdzik</v>
      </c>
      <c r="D57" s="73">
        <f>IF(AND($A57&lt;&gt;"",ISNUMBER($A57)),VLOOKUP($A57,StudiesGeneral!$B:$CM,3,FALSE),"")</f>
        <v>2018</v>
      </c>
      <c r="E57" s="89" t="str">
        <f>IF(AND($A57&lt;&gt;"",ISNUMBER($A57)),VLOOKUP($A57,StudiesGeneral!$B:$CM,4,FALSE),"")</f>
        <v xml:space="preserve">http://dx.doi.org/10.1002/cpt.967 </v>
      </c>
      <c r="F57" s="73" t="str">
        <f>IF(AND($A57&lt;&gt;"",ISNUMBER($A57)),VLOOKUP($A57,StudiesGeneral!$B:$CM,5,FALSE),"")</f>
        <v>CYP2D6</v>
      </c>
      <c r="G57" s="52" t="str">
        <f t="shared" si="0"/>
        <v>Large intestine-Transverse colon-Lysate--*1/*1</v>
      </c>
      <c r="H57" s="12" t="s">
        <v>751</v>
      </c>
      <c r="I57" s="12" t="s">
        <v>752</v>
      </c>
      <c r="K57" s="12" t="s">
        <v>735</v>
      </c>
      <c r="L57" s="12" t="s">
        <v>736</v>
      </c>
      <c r="M57" s="12" t="s">
        <v>737</v>
      </c>
      <c r="AA57" s="19" t="s">
        <v>728</v>
      </c>
      <c r="AB57" s="19" t="s">
        <v>738</v>
      </c>
      <c r="AC57" s="20" t="s">
        <v>730</v>
      </c>
      <c r="AE57" s="82">
        <v>1</v>
      </c>
      <c r="AF57" s="3">
        <v>9</v>
      </c>
      <c r="AG57" s="3">
        <v>6</v>
      </c>
      <c r="AM57" s="3">
        <v>19</v>
      </c>
      <c r="AN57" s="3">
        <v>60</v>
      </c>
      <c r="AW57" s="20" t="s">
        <v>739</v>
      </c>
      <c r="AX57" s="20" t="s">
        <v>740</v>
      </c>
      <c r="AY57" s="20"/>
      <c r="BA57" s="21" t="s">
        <v>733</v>
      </c>
      <c r="BB57" s="10">
        <v>9</v>
      </c>
      <c r="BC57" s="20" t="s">
        <v>741</v>
      </c>
      <c r="BD57" s="3">
        <v>4</v>
      </c>
      <c r="BE57" s="16" t="s">
        <v>745</v>
      </c>
      <c r="BF57" s="4" t="b">
        <f>IF(ISERROR(VLOOKUP(StudiesDetails!B57,ProteinExpression!A:A,1,FALSE)),FALSE,TRUE)</f>
        <v>0</v>
      </c>
    </row>
    <row r="58" spans="1:58" x14ac:dyDescent="0.3">
      <c r="A58">
        <v>28</v>
      </c>
      <c r="B58">
        <v>56</v>
      </c>
      <c r="C58" s="73" t="str">
        <f>IF(AND($A58&lt;&gt;"",ISNUMBER($A58)),VLOOKUP($A58,StudiesGeneral!$B:$CM,2,FALSE),"")</f>
        <v>Drozdzik</v>
      </c>
      <c r="D58" s="73">
        <f>IF(AND($A58&lt;&gt;"",ISNUMBER($A58)),VLOOKUP($A58,StudiesGeneral!$B:$CM,3,FALSE),"")</f>
        <v>2018</v>
      </c>
      <c r="E58" s="89" t="str">
        <f>IF(AND($A58&lt;&gt;"",ISNUMBER($A58)),VLOOKUP($A58,StudiesGeneral!$B:$CM,4,FALSE),"")</f>
        <v xml:space="preserve">http://dx.doi.org/10.1002/cpt.967 </v>
      </c>
      <c r="F58" s="73" t="str">
        <f>IF(AND($A58&lt;&gt;"",ISNUMBER($A58)),VLOOKUP($A58,StudiesGeneral!$B:$CM,5,FALSE),"")</f>
        <v>CYP2E1</v>
      </c>
      <c r="G58" s="52" t="str">
        <f t="shared" si="0"/>
        <v>Large intestine-Transverse colon-Lysate--</v>
      </c>
      <c r="H58" s="12" t="s">
        <v>751</v>
      </c>
      <c r="I58" s="12" t="s">
        <v>752</v>
      </c>
      <c r="K58" s="12" t="s">
        <v>735</v>
      </c>
      <c r="L58" s="12" t="s">
        <v>736</v>
      </c>
      <c r="M58" s="12" t="s">
        <v>737</v>
      </c>
      <c r="AA58" s="19" t="s">
        <v>728</v>
      </c>
      <c r="AB58" s="19" t="s">
        <v>738</v>
      </c>
      <c r="AC58" s="20" t="s">
        <v>730</v>
      </c>
      <c r="AE58" s="82">
        <v>1</v>
      </c>
      <c r="AF58" s="3">
        <v>9</v>
      </c>
      <c r="AG58" s="3">
        <v>6</v>
      </c>
      <c r="AM58" s="3">
        <v>19</v>
      </c>
      <c r="AN58" s="3">
        <v>60</v>
      </c>
      <c r="AW58" s="20" t="s">
        <v>739</v>
      </c>
      <c r="AX58" s="20" t="s">
        <v>740</v>
      </c>
      <c r="AY58" s="20"/>
      <c r="BA58" s="21" t="s">
        <v>733</v>
      </c>
      <c r="BB58" s="10">
        <v>9</v>
      </c>
      <c r="BF58" s="4" t="b">
        <f>IF(ISERROR(VLOOKUP(StudiesDetails!B58,ProteinExpression!A:A,1,FALSE)),FALSE,TRUE)</f>
        <v>0</v>
      </c>
    </row>
    <row r="59" spans="1:58" s="49" customFormat="1" x14ac:dyDescent="0.3">
      <c r="A59">
        <v>29</v>
      </c>
      <c r="B59">
        <v>57</v>
      </c>
      <c r="C59" s="73" t="str">
        <f>IF(AND($A59&lt;&gt;"",ISNUMBER($A59)),VLOOKUP($A59,StudiesGeneral!$B:$CM,2,FALSE),"")</f>
        <v>Drozdzik</v>
      </c>
      <c r="D59" s="73">
        <f>IF(AND($A59&lt;&gt;"",ISNUMBER($A59)),VLOOKUP($A59,StudiesGeneral!$B:$CM,3,FALSE),"")</f>
        <v>2018</v>
      </c>
      <c r="E59" s="89" t="str">
        <f>IF(AND($A59&lt;&gt;"",ISNUMBER($A59)),VLOOKUP($A59,StudiesGeneral!$B:$CM,4,FALSE),"")</f>
        <v xml:space="preserve">http://dx.doi.org/10.1002/cpt.967 </v>
      </c>
      <c r="F59" s="73" t="str">
        <f>IF(AND($A59&lt;&gt;"",ISNUMBER($A59)),VLOOKUP($A59,StudiesGeneral!$B:$CM,5,FALSE),"")</f>
        <v>CYP3A4</v>
      </c>
      <c r="G59" s="52" t="str">
        <f t="shared" si="0"/>
        <v>Large intestine-Transverse colon-Lysate--*1/*1</v>
      </c>
      <c r="H59" s="12" t="s">
        <v>751</v>
      </c>
      <c r="I59" s="12" t="s">
        <v>752</v>
      </c>
      <c r="J59" s="12"/>
      <c r="K59" s="12" t="s">
        <v>735</v>
      </c>
      <c r="L59" s="12" t="s">
        <v>736</v>
      </c>
      <c r="M59" s="12" t="s">
        <v>737</v>
      </c>
      <c r="N59" s="12"/>
      <c r="O59" s="12"/>
      <c r="P59" s="12"/>
      <c r="Q59" s="1"/>
      <c r="R59" s="1"/>
      <c r="S59" s="2"/>
      <c r="T59" s="2"/>
      <c r="U59" s="2"/>
      <c r="V59" s="2"/>
      <c r="W59" s="2"/>
      <c r="X59" s="2"/>
      <c r="Y59" s="2"/>
      <c r="Z59" s="2"/>
      <c r="AA59" s="19" t="s">
        <v>728</v>
      </c>
      <c r="AB59" s="19" t="s">
        <v>738</v>
      </c>
      <c r="AC59" s="20" t="s">
        <v>730</v>
      </c>
      <c r="AD59" s="37"/>
      <c r="AE59" s="82">
        <v>1</v>
      </c>
      <c r="AF59" s="3">
        <v>9</v>
      </c>
      <c r="AG59" s="3">
        <v>6</v>
      </c>
      <c r="AH59" s="3"/>
      <c r="AI59" s="3"/>
      <c r="AJ59" s="20"/>
      <c r="AK59" s="3"/>
      <c r="AL59" s="20"/>
      <c r="AM59" s="3">
        <v>19</v>
      </c>
      <c r="AN59" s="3">
        <v>60</v>
      </c>
      <c r="AO59" s="3"/>
      <c r="AP59" s="3"/>
      <c r="AQ59" s="3"/>
      <c r="AR59" s="3"/>
      <c r="AS59" s="3"/>
      <c r="AT59" s="3"/>
      <c r="AU59" s="3"/>
      <c r="AV59" s="3"/>
      <c r="AW59" s="20" t="s">
        <v>739</v>
      </c>
      <c r="AX59" s="20" t="s">
        <v>740</v>
      </c>
      <c r="AY59" s="20"/>
      <c r="AZ59" s="3"/>
      <c r="BA59" s="21" t="s">
        <v>733</v>
      </c>
      <c r="BB59" s="10">
        <v>9</v>
      </c>
      <c r="BC59" s="20" t="s">
        <v>741</v>
      </c>
      <c r="BD59" s="3">
        <v>9</v>
      </c>
      <c r="BE59" s="16"/>
      <c r="BF59" s="4" t="b">
        <f>IF(ISERROR(VLOOKUP(StudiesDetails!B59,ProteinExpression!A:A,1,FALSE)),FALSE,TRUE)</f>
        <v>1</v>
      </c>
    </row>
    <row r="60" spans="1:58" s="49" customFormat="1" x14ac:dyDescent="0.3">
      <c r="A60">
        <v>30</v>
      </c>
      <c r="B60">
        <v>58</v>
      </c>
      <c r="C60" s="73" t="str">
        <f>IF(AND($A60&lt;&gt;"",ISNUMBER($A60)),VLOOKUP($A60,StudiesGeneral!$B:$CM,2,FALSE),"")</f>
        <v>Drozdzik</v>
      </c>
      <c r="D60" s="73">
        <f>IF(AND($A60&lt;&gt;"",ISNUMBER($A60)),VLOOKUP($A60,StudiesGeneral!$B:$CM,3,FALSE),"")</f>
        <v>2018</v>
      </c>
      <c r="E60" s="89" t="str">
        <f>IF(AND($A60&lt;&gt;"",ISNUMBER($A60)),VLOOKUP($A60,StudiesGeneral!$B:$CM,4,FALSE),"")</f>
        <v xml:space="preserve">http://dx.doi.org/10.1002/cpt.967 </v>
      </c>
      <c r="F60" s="73" t="str">
        <f>IF(AND($A60&lt;&gt;"",ISNUMBER($A60)),VLOOKUP($A60,StudiesGeneral!$B:$CM,5,FALSE),"")</f>
        <v>CYP3A5</v>
      </c>
      <c r="G60" s="52" t="str">
        <f t="shared" si="0"/>
        <v>Large intestine-Transverse colon-Lysate--*3/*3</v>
      </c>
      <c r="H60" s="12" t="s">
        <v>751</v>
      </c>
      <c r="I60" s="12" t="s">
        <v>752</v>
      </c>
      <c r="J60" s="12"/>
      <c r="K60" s="12" t="s">
        <v>735</v>
      </c>
      <c r="L60" s="12" t="s">
        <v>736</v>
      </c>
      <c r="M60" s="12" t="s">
        <v>737</v>
      </c>
      <c r="N60" s="12"/>
      <c r="O60" s="12"/>
      <c r="P60" s="12"/>
      <c r="Q60" s="1"/>
      <c r="R60" s="1"/>
      <c r="S60" s="2"/>
      <c r="T60" s="2"/>
      <c r="U60" s="2"/>
      <c r="V60" s="2"/>
      <c r="W60" s="2"/>
      <c r="X60" s="2"/>
      <c r="Y60" s="2"/>
      <c r="Z60" s="2"/>
      <c r="AA60" s="19" t="s">
        <v>728</v>
      </c>
      <c r="AB60" s="19" t="s">
        <v>738</v>
      </c>
      <c r="AC60" s="20" t="s">
        <v>730</v>
      </c>
      <c r="AD60" s="37"/>
      <c r="AE60" s="82">
        <v>1</v>
      </c>
      <c r="AF60" s="3">
        <v>9</v>
      </c>
      <c r="AG60" s="3">
        <v>6</v>
      </c>
      <c r="AH60" s="3"/>
      <c r="AI60" s="3"/>
      <c r="AJ60" s="20"/>
      <c r="AK60" s="3"/>
      <c r="AL60" s="20"/>
      <c r="AM60" s="3">
        <v>19</v>
      </c>
      <c r="AN60" s="3">
        <v>60</v>
      </c>
      <c r="AO60" s="3"/>
      <c r="AP60" s="3"/>
      <c r="AQ60" s="3"/>
      <c r="AR60" s="3"/>
      <c r="AS60" s="3"/>
      <c r="AT60" s="3"/>
      <c r="AU60" s="3"/>
      <c r="AV60" s="3"/>
      <c r="AW60" s="20" t="s">
        <v>739</v>
      </c>
      <c r="AX60" s="20" t="s">
        <v>740</v>
      </c>
      <c r="AY60" s="20"/>
      <c r="AZ60" s="3"/>
      <c r="BA60" s="21" t="s">
        <v>733</v>
      </c>
      <c r="BB60" s="10">
        <v>9</v>
      </c>
      <c r="BC60" s="20" t="s">
        <v>746</v>
      </c>
      <c r="BD60" s="3">
        <v>9</v>
      </c>
      <c r="BE60" s="16"/>
      <c r="BF60" s="4" t="b">
        <f>IF(ISERROR(VLOOKUP(StudiesDetails!B60,ProteinExpression!A:A,1,FALSE)),FALSE,TRUE)</f>
        <v>1</v>
      </c>
    </row>
    <row r="61" spans="1:58" s="33" customFormat="1" x14ac:dyDescent="0.3">
      <c r="A61" s="33">
        <v>35</v>
      </c>
      <c r="B61" s="33">
        <v>59</v>
      </c>
      <c r="C61" s="70" t="str">
        <f>IF(AND($A61&lt;&gt;"",ISNUMBER($A61)),VLOOKUP($A61,StudiesGeneral!$B:$CM,2,FALSE),"")</f>
        <v>Edson</v>
      </c>
      <c r="D61" s="70">
        <f>IF(AND($A61&lt;&gt;"",ISNUMBER($A61)),VLOOKUP($A61,StudiesGeneral!$B:$CM,3,FALSE),"")</f>
        <v>2013</v>
      </c>
      <c r="E61" s="71" t="str">
        <f>IF(AND($A61&lt;&gt;"",ISNUMBER($A61)),VLOOKUP($A61,StudiesGeneral!$B:$CM,4,FALSE),"")</f>
        <v>http://dx.doi.org/doi:10.1021/bi401208m</v>
      </c>
      <c r="F61" s="70" t="str">
        <f>IF(AND($A61&lt;&gt;"",ISNUMBER($A61)),VLOOKUP($A61,StudiesGeneral!$B:$CM,5,FALSE),"")</f>
        <v>CYP4F2</v>
      </c>
      <c r="G61" s="72" t="str">
        <f t="shared" si="0"/>
        <v>Liver--HLM-commercial-</v>
      </c>
      <c r="H61" s="25" t="s">
        <v>724</v>
      </c>
      <c r="I61" s="25"/>
      <c r="J61" s="25"/>
      <c r="K61" s="25" t="s">
        <v>725</v>
      </c>
      <c r="L61" s="25" t="s">
        <v>726</v>
      </c>
      <c r="M61" s="25"/>
      <c r="N61" s="25"/>
      <c r="O61" s="25"/>
      <c r="P61" s="25"/>
      <c r="Q61" s="26">
        <v>2</v>
      </c>
      <c r="R61" s="26" t="s">
        <v>753</v>
      </c>
      <c r="S61" s="27"/>
      <c r="T61" s="27"/>
      <c r="U61" s="27"/>
      <c r="V61" s="27"/>
      <c r="W61" s="27"/>
      <c r="X61" s="27"/>
      <c r="Y61" s="27"/>
      <c r="Z61" s="27"/>
      <c r="AA61" s="28" t="s">
        <v>754</v>
      </c>
      <c r="AB61" s="28" t="s">
        <v>755</v>
      </c>
      <c r="AC61" s="29" t="s">
        <v>730</v>
      </c>
      <c r="AD61" s="36" t="s">
        <v>756</v>
      </c>
      <c r="AE61" s="83">
        <v>1</v>
      </c>
      <c r="AF61" s="92">
        <v>50</v>
      </c>
      <c r="AG61" s="30"/>
      <c r="AH61" s="30"/>
      <c r="AI61" s="30"/>
      <c r="AJ61" s="29"/>
      <c r="AK61" s="30"/>
      <c r="AL61" s="29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29"/>
      <c r="AX61" s="29"/>
      <c r="AY61" s="29"/>
      <c r="AZ61" s="30"/>
      <c r="BA61" s="31"/>
      <c r="BB61" s="32"/>
      <c r="BC61" s="29"/>
      <c r="BD61" s="30"/>
      <c r="BE61" s="75" t="s">
        <v>757</v>
      </c>
      <c r="BF61" s="91" t="b">
        <f>IF(ISERROR(VLOOKUP(StudiesDetails!B61,ProteinExpression!A:A,1,FALSE)),FALSE,TRUE)</f>
        <v>0</v>
      </c>
    </row>
    <row r="62" spans="1:58" x14ac:dyDescent="0.3">
      <c r="A62">
        <v>36</v>
      </c>
      <c r="B62">
        <v>60</v>
      </c>
      <c r="C62" s="73" t="str">
        <f>IF(AND($A62&lt;&gt;"",ISNUMBER($A62)),VLOOKUP($A62,StudiesGeneral!$B:$CM,2,FALSE),"")</f>
        <v>Edson</v>
      </c>
      <c r="D62" s="73">
        <f>IF(AND($A62&lt;&gt;"",ISNUMBER($A62)),VLOOKUP($A62,StudiesGeneral!$B:$CM,3,FALSE),"")</f>
        <v>2013</v>
      </c>
      <c r="E62" s="89" t="str">
        <f>IF(AND($A62&lt;&gt;"",ISNUMBER($A62)),VLOOKUP($A62,StudiesGeneral!$B:$CM,4,FALSE),"")</f>
        <v>http://dx.doi.org/doi:10.1021/bi401208m</v>
      </c>
      <c r="F62" s="73" t="str">
        <f>IF(AND($A62&lt;&gt;"",ISNUMBER($A62)),VLOOKUP($A62,StudiesGeneral!$B:$CM,5,FALSE),"")</f>
        <v>CYP4F11</v>
      </c>
      <c r="G62" s="52" t="str">
        <f t="shared" si="0"/>
        <v>Liver--HLM-commercial-</v>
      </c>
      <c r="H62" s="12" t="s">
        <v>724</v>
      </c>
      <c r="K62" s="12" t="s">
        <v>725</v>
      </c>
      <c r="L62" s="12" t="s">
        <v>726</v>
      </c>
      <c r="Q62" s="1">
        <v>2</v>
      </c>
      <c r="R62" s="1" t="s">
        <v>753</v>
      </c>
      <c r="AA62" s="19" t="s">
        <v>754</v>
      </c>
      <c r="AB62" s="19" t="s">
        <v>755</v>
      </c>
      <c r="AC62" s="20" t="s">
        <v>730</v>
      </c>
      <c r="AD62" s="37" t="s">
        <v>756</v>
      </c>
      <c r="AE62" s="82">
        <v>1</v>
      </c>
      <c r="AF62" s="93">
        <v>50</v>
      </c>
      <c r="AW62" s="20"/>
      <c r="AX62" s="20"/>
      <c r="AY62" s="20"/>
      <c r="BE62" s="16" t="s">
        <v>758</v>
      </c>
      <c r="BF62" s="4" t="b">
        <f>IF(ISERROR(VLOOKUP(StudiesDetails!B62,ProteinExpression!A:A,1,FALSE)),FALSE,TRUE)</f>
        <v>0</v>
      </c>
    </row>
    <row r="63" spans="1:58" x14ac:dyDescent="0.3">
      <c r="A63">
        <v>35</v>
      </c>
      <c r="B63">
        <v>61</v>
      </c>
      <c r="C63" s="73" t="str">
        <f>IF(AND($A63&lt;&gt;"",ISNUMBER($A63)),VLOOKUP($A63,StudiesGeneral!$B:$CM,2,FALSE),"")</f>
        <v>Edson</v>
      </c>
      <c r="D63" s="73">
        <f>IF(AND($A63&lt;&gt;"",ISNUMBER($A63)),VLOOKUP($A63,StudiesGeneral!$B:$CM,3,FALSE),"")</f>
        <v>2013</v>
      </c>
      <c r="E63" s="89" t="str">
        <f>IF(AND($A63&lt;&gt;"",ISNUMBER($A63)),VLOOKUP($A63,StudiesGeneral!$B:$CM,4,FALSE),"")</f>
        <v>http://dx.doi.org/doi:10.1021/bi401208m</v>
      </c>
      <c r="F63" s="73" t="str">
        <f>IF(AND($A63&lt;&gt;"",ISNUMBER($A63)),VLOOKUP($A63,StudiesGeneral!$B:$CM,5,FALSE),"")</f>
        <v>CYP4F2</v>
      </c>
      <c r="G63" s="52" t="str">
        <f t="shared" si="0"/>
        <v>Liver--HLM-self prepared-*1/*1</v>
      </c>
      <c r="H63" s="12" t="s">
        <v>724</v>
      </c>
      <c r="K63" s="12" t="s">
        <v>725</v>
      </c>
      <c r="L63" s="12" t="s">
        <v>726</v>
      </c>
      <c r="Q63" s="1">
        <v>2</v>
      </c>
      <c r="R63" s="1" t="s">
        <v>753</v>
      </c>
      <c r="AA63" s="19" t="s">
        <v>728</v>
      </c>
      <c r="AB63" s="19" t="s">
        <v>755</v>
      </c>
      <c r="AC63" s="20" t="s">
        <v>730</v>
      </c>
      <c r="AD63" s="37" t="s">
        <v>759</v>
      </c>
      <c r="AE63" s="82">
        <v>2</v>
      </c>
      <c r="AF63" s="3">
        <v>25</v>
      </c>
      <c r="AW63" s="20"/>
      <c r="AX63" s="20"/>
      <c r="AY63" s="20"/>
      <c r="BC63" s="20" t="s">
        <v>741</v>
      </c>
      <c r="BD63" s="3">
        <v>14</v>
      </c>
      <c r="BE63" s="16" t="s">
        <v>760</v>
      </c>
      <c r="BF63" s="4" t="b">
        <f>IF(ISERROR(VLOOKUP(StudiesDetails!B63,ProteinExpression!A:A,1,FALSE)),FALSE,TRUE)</f>
        <v>0</v>
      </c>
    </row>
    <row r="64" spans="1:58" x14ac:dyDescent="0.3">
      <c r="A64">
        <v>36</v>
      </c>
      <c r="B64">
        <v>62</v>
      </c>
      <c r="C64" s="73" t="str">
        <f>IF(AND($A64&lt;&gt;"",ISNUMBER($A64)),VLOOKUP($A64,StudiesGeneral!$B:$CM,2,FALSE),"")</f>
        <v>Edson</v>
      </c>
      <c r="D64" s="73">
        <f>IF(AND($A64&lt;&gt;"",ISNUMBER($A64)),VLOOKUP($A64,StudiesGeneral!$B:$CM,3,FALSE),"")</f>
        <v>2013</v>
      </c>
      <c r="E64" s="89" t="str">
        <f>IF(AND($A64&lt;&gt;"",ISNUMBER($A64)),VLOOKUP($A64,StudiesGeneral!$B:$CM,4,FALSE),"")</f>
        <v>http://dx.doi.org/doi:10.1021/bi401208m</v>
      </c>
      <c r="F64" s="73" t="str">
        <f>IF(AND($A64&lt;&gt;"",ISNUMBER($A64)),VLOOKUP($A64,StudiesGeneral!$B:$CM,5,FALSE),"")</f>
        <v>CYP4F11</v>
      </c>
      <c r="G64" s="52" t="str">
        <f t="shared" si="0"/>
        <v>Liver--HLM-self prepared-*1/*1</v>
      </c>
      <c r="H64" s="12" t="s">
        <v>724</v>
      </c>
      <c r="K64" s="12" t="s">
        <v>725</v>
      </c>
      <c r="L64" s="12" t="s">
        <v>726</v>
      </c>
      <c r="Q64" s="1">
        <v>2</v>
      </c>
      <c r="R64" s="1" t="s">
        <v>753</v>
      </c>
      <c r="AA64" s="19" t="s">
        <v>728</v>
      </c>
      <c r="AB64" s="19" t="s">
        <v>755</v>
      </c>
      <c r="AC64" s="20" t="s">
        <v>730</v>
      </c>
      <c r="AD64" s="37" t="s">
        <v>759</v>
      </c>
      <c r="AE64" s="82">
        <v>2</v>
      </c>
      <c r="AF64" s="3">
        <v>27</v>
      </c>
      <c r="AW64" s="20"/>
      <c r="AX64" s="20"/>
      <c r="AY64" s="20"/>
      <c r="BC64" s="20" t="s">
        <v>741</v>
      </c>
      <c r="BD64" s="3">
        <v>10</v>
      </c>
      <c r="BE64" s="16" t="s">
        <v>760</v>
      </c>
      <c r="BF64" s="4" t="b">
        <f>IF(ISERROR(VLOOKUP(StudiesDetails!B64,ProteinExpression!A:A,1,FALSE)),FALSE,TRUE)</f>
        <v>0</v>
      </c>
    </row>
    <row r="65" spans="1:58" s="33" customFormat="1" x14ac:dyDescent="0.3">
      <c r="A65" s="33">
        <v>37</v>
      </c>
      <c r="B65" s="33">
        <v>63</v>
      </c>
      <c r="C65" s="70" t="str">
        <f>IF(AND($A65&lt;&gt;"",ISNUMBER($A65)),VLOOKUP($A65,StudiesGeneral!$B:$CM,2,FALSE),"")</f>
        <v>Groer</v>
      </c>
      <c r="D65" s="70">
        <f>IF(AND($A65&lt;&gt;"",ISNUMBER($A65)),VLOOKUP($A65,StudiesGeneral!$B:$CM,3,FALSE),"")</f>
        <v>2014</v>
      </c>
      <c r="E65" s="71" t="str">
        <f>IF(AND($A65&lt;&gt;"",ISNUMBER($A65)),VLOOKUP($A65,StudiesGeneral!$B:$CM,4,FALSE),"")</f>
        <v>http://dx.doi.org/10.1016/j.jpba.2014.08.016</v>
      </c>
      <c r="F65" s="70" t="str">
        <f>IF(AND($A65&lt;&gt;"",ISNUMBER($A65)),VLOOKUP($A65,StudiesGeneral!$B:$CM,5,FALSE),"")</f>
        <v>CYP1A2</v>
      </c>
      <c r="G65" s="72" t="str">
        <f t="shared" si="0"/>
        <v>Liver--HLM-commercial-</v>
      </c>
      <c r="H65" s="25" t="s">
        <v>724</v>
      </c>
      <c r="I65" s="25"/>
      <c r="J65" s="25"/>
      <c r="K65" s="25" t="s">
        <v>725</v>
      </c>
      <c r="L65" s="25" t="s">
        <v>726</v>
      </c>
      <c r="M65" s="25"/>
      <c r="N65" s="25"/>
      <c r="O65" s="25"/>
      <c r="P65" s="25"/>
      <c r="Q65" s="94">
        <v>100</v>
      </c>
      <c r="R65" s="26" t="s">
        <v>727</v>
      </c>
      <c r="S65" s="27"/>
      <c r="T65" s="27"/>
      <c r="U65" s="27"/>
      <c r="V65" s="27"/>
      <c r="W65" s="27"/>
      <c r="X65" s="27"/>
      <c r="Y65" s="27"/>
      <c r="Z65" s="27"/>
      <c r="AA65" s="28" t="s">
        <v>754</v>
      </c>
      <c r="AB65" s="28" t="s">
        <v>761</v>
      </c>
      <c r="AC65" s="29" t="s">
        <v>730</v>
      </c>
      <c r="AD65" s="36" t="s">
        <v>756</v>
      </c>
      <c r="AE65" s="83">
        <v>1</v>
      </c>
      <c r="AF65" s="30">
        <v>25</v>
      </c>
      <c r="AG65" s="30">
        <v>18</v>
      </c>
      <c r="AH65" s="30"/>
      <c r="AI65" s="30"/>
      <c r="AJ65" s="29"/>
      <c r="AK65" s="30"/>
      <c r="AL65" s="29"/>
      <c r="AM65" s="30">
        <v>21</v>
      </c>
      <c r="AN65" s="30">
        <v>64</v>
      </c>
      <c r="AO65" s="30"/>
      <c r="AP65" s="30"/>
      <c r="AQ65" s="30"/>
      <c r="AR65" s="30"/>
      <c r="AS65" s="30"/>
      <c r="AT65" s="30"/>
      <c r="AU65" s="30"/>
      <c r="AV65" s="30"/>
      <c r="AW65" s="29"/>
      <c r="AX65" s="29"/>
      <c r="AY65" s="29"/>
      <c r="AZ65" s="30"/>
      <c r="BA65" s="31"/>
      <c r="BB65" s="32"/>
      <c r="BC65" s="29"/>
      <c r="BD65" s="30"/>
      <c r="BE65" s="75"/>
      <c r="BF65" s="91" t="b">
        <f>IF(ISERROR(VLOOKUP(StudiesDetails!B65,ProteinExpression!A:A,1,FALSE)),FALSE,TRUE)</f>
        <v>0</v>
      </c>
    </row>
    <row r="66" spans="1:58" x14ac:dyDescent="0.3">
      <c r="A66">
        <v>38</v>
      </c>
      <c r="B66">
        <v>64</v>
      </c>
      <c r="C66" s="73" t="str">
        <f>IF(AND($A66&lt;&gt;"",ISNUMBER($A66)),VLOOKUP($A66,StudiesGeneral!$B:$CM,2,FALSE),"")</f>
        <v>Groer</v>
      </c>
      <c r="D66" s="73">
        <f>IF(AND($A66&lt;&gt;"",ISNUMBER($A66)),VLOOKUP($A66,StudiesGeneral!$B:$CM,3,FALSE),"")</f>
        <v>2014</v>
      </c>
      <c r="E66" s="89" t="str">
        <f>IF(AND($A66&lt;&gt;"",ISNUMBER($A66)),VLOOKUP($A66,StudiesGeneral!$B:$CM,4,FALSE),"")</f>
        <v>http://dx.doi.org/10.1016/j.jpba.2014.08.016</v>
      </c>
      <c r="F66" s="73" t="str">
        <f>IF(AND($A66&lt;&gt;"",ISNUMBER($A66)),VLOOKUP($A66,StudiesGeneral!$B:$CM,5,FALSE),"")</f>
        <v>CYP3A4</v>
      </c>
      <c r="G66" s="52" t="str">
        <f t="shared" si="0"/>
        <v>Liver--HLM-commercial-</v>
      </c>
      <c r="H66" s="12" t="s">
        <v>724</v>
      </c>
      <c r="K66" s="12" t="s">
        <v>725</v>
      </c>
      <c r="L66" s="12" t="s">
        <v>726</v>
      </c>
      <c r="Q66" s="34">
        <v>100</v>
      </c>
      <c r="R66" s="1" t="s">
        <v>727</v>
      </c>
      <c r="AA66" s="19" t="s">
        <v>754</v>
      </c>
      <c r="AB66" s="19" t="s">
        <v>761</v>
      </c>
      <c r="AC66" s="20" t="s">
        <v>730</v>
      </c>
      <c r="AD66" s="37" t="s">
        <v>756</v>
      </c>
      <c r="AE66" s="82">
        <v>1</v>
      </c>
      <c r="AF66" s="3">
        <v>25</v>
      </c>
      <c r="AG66" s="3">
        <v>18</v>
      </c>
      <c r="AM66" s="3">
        <v>21</v>
      </c>
      <c r="AN66" s="3">
        <v>64</v>
      </c>
      <c r="AW66" s="20"/>
      <c r="AX66" s="20"/>
      <c r="AY66" s="20"/>
      <c r="BF66" s="4" t="b">
        <f>IF(ISERROR(VLOOKUP(StudiesDetails!B66,ProteinExpression!A:A,1,FALSE)),FALSE,TRUE)</f>
        <v>1</v>
      </c>
    </row>
    <row r="67" spans="1:58" x14ac:dyDescent="0.3">
      <c r="A67">
        <v>39</v>
      </c>
      <c r="B67">
        <v>65</v>
      </c>
      <c r="C67" s="73" t="str">
        <f>IF(AND($A67&lt;&gt;"",ISNUMBER($A67)),VLOOKUP($A67,StudiesGeneral!$B:$CM,2,FALSE),"")</f>
        <v>Groer</v>
      </c>
      <c r="D67" s="73">
        <f>IF(AND($A67&lt;&gt;"",ISNUMBER($A67)),VLOOKUP($A67,StudiesGeneral!$B:$CM,3,FALSE),"")</f>
        <v>2014</v>
      </c>
      <c r="E67" s="89" t="str">
        <f>IF(AND($A67&lt;&gt;"",ISNUMBER($A67)),VLOOKUP($A67,StudiesGeneral!$B:$CM,4,FALSE),"")</f>
        <v>http://dx.doi.org/10.1016/j.jpba.2014.08.016</v>
      </c>
      <c r="F67" s="73" t="str">
        <f>IF(AND($A67&lt;&gt;"",ISNUMBER($A67)),VLOOKUP($A67,StudiesGeneral!$B:$CM,5,FALSE),"")</f>
        <v>CYP3A5</v>
      </c>
      <c r="G67" s="52" t="str">
        <f t="shared" ref="G67:G128" si="1">H67&amp;"-"&amp;I67&amp;"-"&amp;L67&amp;"-"&amp;AD67&amp;"-"&amp;BC67</f>
        <v>Liver--HLM-commercial-</v>
      </c>
      <c r="H67" s="12" t="s">
        <v>724</v>
      </c>
      <c r="K67" s="12" t="s">
        <v>725</v>
      </c>
      <c r="L67" s="12" t="s">
        <v>726</v>
      </c>
      <c r="Q67" s="34">
        <v>100</v>
      </c>
      <c r="R67" s="1" t="s">
        <v>727</v>
      </c>
      <c r="AA67" s="19" t="s">
        <v>754</v>
      </c>
      <c r="AB67" s="19" t="s">
        <v>761</v>
      </c>
      <c r="AC67" s="20" t="s">
        <v>730</v>
      </c>
      <c r="AD67" s="37" t="s">
        <v>756</v>
      </c>
      <c r="AE67" s="82">
        <v>1</v>
      </c>
      <c r="AF67" s="3">
        <v>25</v>
      </c>
      <c r="AG67" s="3">
        <v>18</v>
      </c>
      <c r="AM67" s="3">
        <v>21</v>
      </c>
      <c r="AN67" s="3">
        <v>64</v>
      </c>
      <c r="AW67" s="20"/>
      <c r="AX67" s="20"/>
      <c r="AY67" s="20"/>
      <c r="BF67" s="4" t="b">
        <f>IF(ISERROR(VLOOKUP(StudiesDetails!B67,ProteinExpression!A:A,1,FALSE)),FALSE,TRUE)</f>
        <v>1</v>
      </c>
    </row>
    <row r="68" spans="1:58" x14ac:dyDescent="0.3">
      <c r="A68">
        <v>40</v>
      </c>
      <c r="B68">
        <v>66</v>
      </c>
      <c r="C68" s="73" t="str">
        <f>IF(AND($A68&lt;&gt;"",ISNUMBER($A68)),VLOOKUP($A68,StudiesGeneral!$B:$CM,2,FALSE),"")</f>
        <v>Groer</v>
      </c>
      <c r="D68" s="73">
        <f>IF(AND($A68&lt;&gt;"",ISNUMBER($A68)),VLOOKUP($A68,StudiesGeneral!$B:$CM,3,FALSE),"")</f>
        <v>2014</v>
      </c>
      <c r="E68" s="74" t="str">
        <f>IF(AND($A68&lt;&gt;"",ISNUMBER($A68)),VLOOKUP($A68,StudiesGeneral!$B:$CM,4,FALSE),"")</f>
        <v>http://dx.doi.org/10.1016/j.jpba.2014.08.016</v>
      </c>
      <c r="F68" s="73" t="str">
        <f>IF(AND($A68&lt;&gt;"",ISNUMBER($A68)),VLOOKUP($A68,StudiesGeneral!$B:$CM,5,FALSE),"")</f>
        <v>CYP2B6</v>
      </c>
      <c r="G68" s="52" t="str">
        <f t="shared" si="1"/>
        <v>Liver--HLM-commercial-</v>
      </c>
      <c r="H68" s="12" t="s">
        <v>724</v>
      </c>
      <c r="K68" s="12" t="s">
        <v>725</v>
      </c>
      <c r="L68" s="12" t="s">
        <v>726</v>
      </c>
      <c r="Q68" s="34">
        <v>100</v>
      </c>
      <c r="R68" s="1" t="s">
        <v>727</v>
      </c>
      <c r="AA68" s="19" t="s">
        <v>754</v>
      </c>
      <c r="AB68" s="19" t="s">
        <v>761</v>
      </c>
      <c r="AC68" s="20" t="s">
        <v>730</v>
      </c>
      <c r="AD68" s="37" t="s">
        <v>756</v>
      </c>
      <c r="AE68" s="82">
        <v>1</v>
      </c>
      <c r="AF68" s="3">
        <v>25</v>
      </c>
      <c r="AG68" s="3">
        <v>18</v>
      </c>
      <c r="AM68" s="3">
        <v>21</v>
      </c>
      <c r="AN68" s="3">
        <v>64</v>
      </c>
      <c r="AW68" s="20"/>
      <c r="AX68" s="20"/>
      <c r="AY68" s="20"/>
      <c r="BF68" s="4" t="b">
        <f>IF(ISERROR(VLOOKUP(StudiesDetails!B68,ProteinExpression!A:A,1,FALSE)),FALSE,TRUE)</f>
        <v>0</v>
      </c>
    </row>
    <row r="69" spans="1:58" x14ac:dyDescent="0.3">
      <c r="A69">
        <v>41</v>
      </c>
      <c r="B69">
        <v>67</v>
      </c>
      <c r="C69" s="73" t="str">
        <f>IF(AND($A69&lt;&gt;"",ISNUMBER($A69)),VLOOKUP($A69,StudiesGeneral!$B:$CM,2,FALSE),"")</f>
        <v>Groer</v>
      </c>
      <c r="D69" s="73">
        <f>IF(AND($A69&lt;&gt;"",ISNUMBER($A69)),VLOOKUP($A69,StudiesGeneral!$B:$CM,3,FALSE),"")</f>
        <v>2014</v>
      </c>
      <c r="E69" s="89" t="str">
        <f>IF(AND($A69&lt;&gt;"",ISNUMBER($A69)),VLOOKUP($A69,StudiesGeneral!$B:$CM,4,FALSE),"")</f>
        <v>http://dx.doi.org/10.1016/j.jpba.2014.08.016</v>
      </c>
      <c r="F69" s="73" t="str">
        <f>IF(AND($A69&lt;&gt;"",ISNUMBER($A69)),VLOOKUP($A69,StudiesGeneral!$B:$CM,5,FALSE),"")</f>
        <v>CYP2C8</v>
      </c>
      <c r="G69" s="52" t="str">
        <f t="shared" si="1"/>
        <v>Liver--HLM-commercial-</v>
      </c>
      <c r="H69" s="12" t="s">
        <v>724</v>
      </c>
      <c r="K69" s="12" t="s">
        <v>725</v>
      </c>
      <c r="L69" s="12" t="s">
        <v>726</v>
      </c>
      <c r="Q69" s="34">
        <v>100</v>
      </c>
      <c r="R69" s="1" t="s">
        <v>727</v>
      </c>
      <c r="AA69" s="19" t="s">
        <v>754</v>
      </c>
      <c r="AB69" s="19" t="s">
        <v>761</v>
      </c>
      <c r="AC69" s="20" t="s">
        <v>730</v>
      </c>
      <c r="AD69" s="37" t="s">
        <v>756</v>
      </c>
      <c r="AE69" s="82">
        <v>1</v>
      </c>
      <c r="AF69" s="3">
        <v>25</v>
      </c>
      <c r="AG69" s="3">
        <v>18</v>
      </c>
      <c r="AM69" s="3">
        <v>21</v>
      </c>
      <c r="AN69" s="3">
        <v>64</v>
      </c>
      <c r="AW69" s="20"/>
      <c r="AX69" s="20"/>
      <c r="AY69" s="20"/>
      <c r="BF69" s="4" t="b">
        <f>IF(ISERROR(VLOOKUP(StudiesDetails!B69,ProteinExpression!A:A,1,FALSE)),FALSE,TRUE)</f>
        <v>0</v>
      </c>
    </row>
    <row r="70" spans="1:58" x14ac:dyDescent="0.3">
      <c r="A70">
        <v>42</v>
      </c>
      <c r="B70">
        <v>68</v>
      </c>
      <c r="C70" s="73" t="str">
        <f>IF(AND($A70&lt;&gt;"",ISNUMBER($A70)),VLOOKUP($A70,StudiesGeneral!$B:$CM,2,FALSE),"")</f>
        <v>Groer</v>
      </c>
      <c r="D70" s="73">
        <f>IF(AND($A70&lt;&gt;"",ISNUMBER($A70)),VLOOKUP($A70,StudiesGeneral!$B:$CM,3,FALSE),"")</f>
        <v>2014</v>
      </c>
      <c r="E70" s="89" t="str">
        <f>IF(AND($A70&lt;&gt;"",ISNUMBER($A70)),VLOOKUP($A70,StudiesGeneral!$B:$CM,4,FALSE),"")</f>
        <v>http://dx.doi.org/10.1016/j.jpba.2014.08.016</v>
      </c>
      <c r="F70" s="73" t="str">
        <f>IF(AND($A70&lt;&gt;"",ISNUMBER($A70)),VLOOKUP($A70,StudiesGeneral!$B:$CM,5,FALSE),"")</f>
        <v>CYP2C9</v>
      </c>
      <c r="G70" s="52" t="str">
        <f t="shared" si="1"/>
        <v>Liver--HLM-commercial-</v>
      </c>
      <c r="H70" s="12" t="s">
        <v>724</v>
      </c>
      <c r="K70" s="12" t="s">
        <v>725</v>
      </c>
      <c r="L70" s="12" t="s">
        <v>726</v>
      </c>
      <c r="Q70" s="34">
        <v>100</v>
      </c>
      <c r="R70" s="1" t="s">
        <v>727</v>
      </c>
      <c r="AA70" s="19" t="s">
        <v>754</v>
      </c>
      <c r="AB70" s="19" t="s">
        <v>761</v>
      </c>
      <c r="AC70" s="20" t="s">
        <v>730</v>
      </c>
      <c r="AD70" s="37" t="s">
        <v>756</v>
      </c>
      <c r="AE70" s="82">
        <v>1</v>
      </c>
      <c r="AF70" s="3">
        <v>25</v>
      </c>
      <c r="AG70" s="3">
        <v>18</v>
      </c>
      <c r="AM70" s="3">
        <v>21</v>
      </c>
      <c r="AN70" s="3">
        <v>64</v>
      </c>
      <c r="AW70" s="20"/>
      <c r="AX70" s="20"/>
      <c r="AY70" s="20"/>
      <c r="BF70" s="4" t="b">
        <f>IF(ISERROR(VLOOKUP(StudiesDetails!B70,ProteinExpression!A:A,1,FALSE)),FALSE,TRUE)</f>
        <v>0</v>
      </c>
    </row>
    <row r="71" spans="1:58" x14ac:dyDescent="0.3">
      <c r="A71">
        <v>43</v>
      </c>
      <c r="B71">
        <v>69</v>
      </c>
      <c r="C71" s="73" t="str">
        <f>IF(AND($A71&lt;&gt;"",ISNUMBER($A71)),VLOOKUP($A71,StudiesGeneral!$B:$CM,2,FALSE),"")</f>
        <v>Groer</v>
      </c>
      <c r="D71" s="73">
        <f>IF(AND($A71&lt;&gt;"",ISNUMBER($A71)),VLOOKUP($A71,StudiesGeneral!$B:$CM,3,FALSE),"")</f>
        <v>2014</v>
      </c>
      <c r="E71" s="74" t="str">
        <f>IF(AND($A71&lt;&gt;"",ISNUMBER($A71)),VLOOKUP($A71,StudiesGeneral!$B:$CM,4,FALSE),"")</f>
        <v>http://dx.doi.org/10.1016/j.jpba.2014.08.016</v>
      </c>
      <c r="F71" s="73" t="str">
        <f>IF(AND($A71&lt;&gt;"",ISNUMBER($A71)),VLOOKUP($A71,StudiesGeneral!$B:$CM,5,FALSE),"")</f>
        <v>CYP2C19</v>
      </c>
      <c r="G71" s="52" t="str">
        <f t="shared" si="1"/>
        <v>Liver--HLM-commercial-</v>
      </c>
      <c r="H71" s="12" t="s">
        <v>724</v>
      </c>
      <c r="K71" s="12" t="s">
        <v>725</v>
      </c>
      <c r="L71" s="12" t="s">
        <v>726</v>
      </c>
      <c r="Q71" s="34">
        <v>100</v>
      </c>
      <c r="R71" s="1" t="s">
        <v>727</v>
      </c>
      <c r="AA71" s="19" t="s">
        <v>754</v>
      </c>
      <c r="AB71" s="19" t="s">
        <v>761</v>
      </c>
      <c r="AC71" s="20" t="s">
        <v>730</v>
      </c>
      <c r="AD71" s="37" t="s">
        <v>756</v>
      </c>
      <c r="AE71" s="82">
        <v>1</v>
      </c>
      <c r="AF71" s="3">
        <v>25</v>
      </c>
      <c r="AG71" s="3">
        <v>18</v>
      </c>
      <c r="AM71" s="3">
        <v>21</v>
      </c>
      <c r="AN71" s="3">
        <v>64</v>
      </c>
      <c r="AW71" s="20"/>
      <c r="AX71" s="20"/>
      <c r="AY71" s="20"/>
      <c r="BF71" s="4" t="b">
        <f>IF(ISERROR(VLOOKUP(StudiesDetails!B71,ProteinExpression!A:A,1,FALSE)),FALSE,TRUE)</f>
        <v>0</v>
      </c>
    </row>
    <row r="72" spans="1:58" x14ac:dyDescent="0.3">
      <c r="A72">
        <v>44</v>
      </c>
      <c r="B72">
        <v>70</v>
      </c>
      <c r="C72" s="73" t="str">
        <f>IF(AND($A72&lt;&gt;"",ISNUMBER($A72)),VLOOKUP($A72,StudiesGeneral!$B:$CM,2,FALSE),"")</f>
        <v>Groer</v>
      </c>
      <c r="D72" s="73">
        <f>IF(AND($A72&lt;&gt;"",ISNUMBER($A72)),VLOOKUP($A72,StudiesGeneral!$B:$CM,3,FALSE),"")</f>
        <v>2014</v>
      </c>
      <c r="E72" s="89" t="str">
        <f>IF(AND($A72&lt;&gt;"",ISNUMBER($A72)),VLOOKUP($A72,StudiesGeneral!$B:$CM,4,FALSE),"")</f>
        <v>http://dx.doi.org/10.1016/j.jpba.2014.08.016</v>
      </c>
      <c r="F72" s="73" t="str">
        <f>IF(AND($A72&lt;&gt;"",ISNUMBER($A72)),VLOOKUP($A72,StudiesGeneral!$B:$CM,5,FALSE),"")</f>
        <v>CYP2D6</v>
      </c>
      <c r="G72" s="52" t="str">
        <f t="shared" si="1"/>
        <v>Liver--HLM-commercial-</v>
      </c>
      <c r="H72" s="12" t="s">
        <v>724</v>
      </c>
      <c r="K72" s="12" t="s">
        <v>725</v>
      </c>
      <c r="L72" s="12" t="s">
        <v>726</v>
      </c>
      <c r="Q72" s="34">
        <v>100</v>
      </c>
      <c r="R72" s="1" t="s">
        <v>727</v>
      </c>
      <c r="AA72" s="19" t="s">
        <v>754</v>
      </c>
      <c r="AB72" s="19" t="s">
        <v>761</v>
      </c>
      <c r="AC72" s="20" t="s">
        <v>730</v>
      </c>
      <c r="AD72" s="37" t="s">
        <v>756</v>
      </c>
      <c r="AE72" s="82">
        <v>1</v>
      </c>
      <c r="AF72" s="3">
        <v>25</v>
      </c>
      <c r="AG72" s="3">
        <v>18</v>
      </c>
      <c r="AM72" s="3">
        <v>21</v>
      </c>
      <c r="AN72" s="3">
        <v>64</v>
      </c>
      <c r="AW72" s="20"/>
      <c r="AX72" s="20"/>
      <c r="AY72" s="20"/>
      <c r="BF72" s="4" t="b">
        <f>IF(ISERROR(VLOOKUP(StudiesDetails!B72,ProteinExpression!A:A,1,FALSE)),FALSE,TRUE)</f>
        <v>0</v>
      </c>
    </row>
    <row r="73" spans="1:58" x14ac:dyDescent="0.3">
      <c r="A73">
        <v>45</v>
      </c>
      <c r="B73">
        <v>71</v>
      </c>
      <c r="C73" s="73" t="str">
        <f>IF(AND($A73&lt;&gt;"",ISNUMBER($A73)),VLOOKUP($A73,StudiesGeneral!$B:$CM,2,FALSE),"")</f>
        <v>Groer</v>
      </c>
      <c r="D73" s="73">
        <f>IF(AND($A73&lt;&gt;"",ISNUMBER($A73)),VLOOKUP($A73,StudiesGeneral!$B:$CM,3,FALSE),"")</f>
        <v>2014</v>
      </c>
      <c r="E73" s="89" t="str">
        <f>IF(AND($A73&lt;&gt;"",ISNUMBER($A73)),VLOOKUP($A73,StudiesGeneral!$B:$CM,4,FALSE),"")</f>
        <v>http://dx.doi.org/10.1016/j.jpba.2014.08.016</v>
      </c>
      <c r="F73" s="73" t="str">
        <f>IF(AND($A73&lt;&gt;"",ISNUMBER($A73)),VLOOKUP($A73,StudiesGeneral!$B:$CM,5,FALSE),"")</f>
        <v>CYP2E1</v>
      </c>
      <c r="G73" s="52" t="str">
        <f t="shared" si="1"/>
        <v>Liver--HLM-commercial-</v>
      </c>
      <c r="H73" s="12" t="s">
        <v>724</v>
      </c>
      <c r="K73" s="12" t="s">
        <v>725</v>
      </c>
      <c r="L73" s="12" t="s">
        <v>726</v>
      </c>
      <c r="Q73" s="34">
        <v>100</v>
      </c>
      <c r="R73" s="1" t="s">
        <v>727</v>
      </c>
      <c r="AA73" s="19" t="s">
        <v>754</v>
      </c>
      <c r="AB73" s="19" t="s">
        <v>761</v>
      </c>
      <c r="AC73" s="20" t="s">
        <v>730</v>
      </c>
      <c r="AD73" s="37" t="s">
        <v>756</v>
      </c>
      <c r="AE73" s="82">
        <v>1</v>
      </c>
      <c r="AF73" s="3">
        <v>25</v>
      </c>
      <c r="AG73" s="3">
        <v>18</v>
      </c>
      <c r="AM73" s="3">
        <v>21</v>
      </c>
      <c r="AN73" s="3">
        <v>64</v>
      </c>
      <c r="AW73" s="20"/>
      <c r="AX73" s="20"/>
      <c r="AY73" s="20"/>
      <c r="BF73" s="4" t="b">
        <f>IF(ISERROR(VLOOKUP(StudiesDetails!B73,ProteinExpression!A:A,1,FALSE)),FALSE,TRUE)</f>
        <v>0</v>
      </c>
    </row>
    <row r="74" spans="1:58" s="33" customFormat="1" x14ac:dyDescent="0.3">
      <c r="A74" s="33">
        <v>37</v>
      </c>
      <c r="B74" s="33">
        <v>72</v>
      </c>
      <c r="C74" s="70" t="str">
        <f>IF(AND($A74&lt;&gt;"",ISNUMBER($A74)),VLOOKUP($A74,StudiesGeneral!$B:$CM,2,FALSE),"")</f>
        <v>Groer</v>
      </c>
      <c r="D74" s="70">
        <f>IF(AND($A74&lt;&gt;"",ISNUMBER($A74)),VLOOKUP($A74,StudiesGeneral!$B:$CM,3,FALSE),"")</f>
        <v>2014</v>
      </c>
      <c r="E74" s="71" t="str">
        <f>IF(AND($A74&lt;&gt;"",ISNUMBER($A74)),VLOOKUP($A74,StudiesGeneral!$B:$CM,4,FALSE),"")</f>
        <v>http://dx.doi.org/10.1016/j.jpba.2014.08.016</v>
      </c>
      <c r="F74" s="70" t="str">
        <f>IF(AND($A74&lt;&gt;"",ISNUMBER($A74)),VLOOKUP($A74,StudiesGeneral!$B:$CM,5,FALSE),"")</f>
        <v>CYP1A2</v>
      </c>
      <c r="G74" s="72" t="str">
        <f t="shared" si="1"/>
        <v>Small intestine--HIM-commercial-</v>
      </c>
      <c r="H74" s="25" t="s">
        <v>747</v>
      </c>
      <c r="I74" s="25"/>
      <c r="J74" s="25"/>
      <c r="K74" s="25" t="s">
        <v>725</v>
      </c>
      <c r="L74" s="25" t="s">
        <v>762</v>
      </c>
      <c r="M74" s="25" t="s">
        <v>737</v>
      </c>
      <c r="N74" s="25"/>
      <c r="O74" s="25"/>
      <c r="P74" s="25"/>
      <c r="Q74" s="26"/>
      <c r="R74" s="26"/>
      <c r="S74" s="27"/>
      <c r="T74" s="27"/>
      <c r="U74" s="27"/>
      <c r="V74" s="27"/>
      <c r="W74" s="27"/>
      <c r="X74" s="27"/>
      <c r="Y74" s="27"/>
      <c r="Z74" s="27"/>
      <c r="AA74" s="28" t="s">
        <v>754</v>
      </c>
      <c r="AB74" s="28" t="s">
        <v>761</v>
      </c>
      <c r="AC74" s="29" t="s">
        <v>730</v>
      </c>
      <c r="AD74" s="36" t="s">
        <v>756</v>
      </c>
      <c r="AE74" s="83">
        <v>2</v>
      </c>
      <c r="AF74" s="30">
        <v>8</v>
      </c>
      <c r="AG74" s="30">
        <v>4</v>
      </c>
      <c r="AH74" s="30"/>
      <c r="AI74" s="30"/>
      <c r="AJ74" s="29"/>
      <c r="AK74" s="30"/>
      <c r="AL74" s="29"/>
      <c r="AM74" s="30">
        <v>24</v>
      </c>
      <c r="AN74" s="30">
        <v>70</v>
      </c>
      <c r="AO74" s="30"/>
      <c r="AP74" s="30"/>
      <c r="AQ74" s="30"/>
      <c r="AR74" s="30"/>
      <c r="AS74" s="30"/>
      <c r="AT74" s="30"/>
      <c r="AU74" s="30"/>
      <c r="AV74" s="30"/>
      <c r="AW74" s="29"/>
      <c r="AX74" s="29"/>
      <c r="AY74" s="29"/>
      <c r="AZ74" s="30"/>
      <c r="BA74" s="31"/>
      <c r="BB74" s="32"/>
      <c r="BC74" s="29"/>
      <c r="BD74" s="30"/>
      <c r="BE74" s="75"/>
      <c r="BF74" s="91" t="b">
        <f>IF(ISERROR(VLOOKUP(StudiesDetails!B74,ProteinExpression!A:A,1,FALSE)),FALSE,TRUE)</f>
        <v>0</v>
      </c>
    </row>
    <row r="75" spans="1:58" x14ac:dyDescent="0.3">
      <c r="A75">
        <v>38</v>
      </c>
      <c r="B75">
        <v>73</v>
      </c>
      <c r="C75" s="73" t="str">
        <f>IF(AND($A75&lt;&gt;"",ISNUMBER($A75)),VLOOKUP($A75,StudiesGeneral!$B:$CM,2,FALSE),"")</f>
        <v>Groer</v>
      </c>
      <c r="D75" s="73">
        <f>IF(AND($A75&lt;&gt;"",ISNUMBER($A75)),VLOOKUP($A75,StudiesGeneral!$B:$CM,3,FALSE),"")</f>
        <v>2014</v>
      </c>
      <c r="E75" s="89" t="str">
        <f>IF(AND($A75&lt;&gt;"",ISNUMBER($A75)),VLOOKUP($A75,StudiesGeneral!$B:$CM,4,FALSE),"")</f>
        <v>http://dx.doi.org/10.1016/j.jpba.2014.08.016</v>
      </c>
      <c r="F75" s="73" t="str">
        <f>IF(AND($A75&lt;&gt;"",ISNUMBER($A75)),VLOOKUP($A75,StudiesGeneral!$B:$CM,5,FALSE),"")</f>
        <v>CYP3A4</v>
      </c>
      <c r="G75" s="52" t="str">
        <f t="shared" si="1"/>
        <v>Small intestine--HIM-commercial-</v>
      </c>
      <c r="H75" s="12" t="s">
        <v>747</v>
      </c>
      <c r="K75" s="12" t="s">
        <v>725</v>
      </c>
      <c r="L75" s="12" t="s">
        <v>762</v>
      </c>
      <c r="M75" s="12" t="s">
        <v>737</v>
      </c>
      <c r="AA75" s="19" t="s">
        <v>754</v>
      </c>
      <c r="AB75" s="19" t="s">
        <v>761</v>
      </c>
      <c r="AC75" s="20" t="s">
        <v>730</v>
      </c>
      <c r="AD75" s="37" t="s">
        <v>756</v>
      </c>
      <c r="AE75" s="82">
        <v>2</v>
      </c>
      <c r="AF75" s="3">
        <v>8</v>
      </c>
      <c r="AG75" s="3">
        <v>4</v>
      </c>
      <c r="AM75" s="3">
        <v>24</v>
      </c>
      <c r="AN75" s="3">
        <v>70</v>
      </c>
      <c r="AW75" s="20"/>
      <c r="AX75" s="20"/>
      <c r="AY75" s="20"/>
      <c r="BF75" s="4" t="b">
        <f>IF(ISERROR(VLOOKUP(StudiesDetails!B75,ProteinExpression!A:A,1,FALSE)),FALSE,TRUE)</f>
        <v>1</v>
      </c>
    </row>
    <row r="76" spans="1:58" s="49" customFormat="1" x14ac:dyDescent="0.3">
      <c r="A76">
        <v>39</v>
      </c>
      <c r="B76">
        <v>74</v>
      </c>
      <c r="C76" s="73" t="str">
        <f>IF(AND($A76&lt;&gt;"",ISNUMBER($A76)),VLOOKUP($A76,StudiesGeneral!$B:$CM,2,FALSE),"")</f>
        <v>Groer</v>
      </c>
      <c r="D76" s="73">
        <f>IF(AND($A76&lt;&gt;"",ISNUMBER($A76)),VLOOKUP($A76,StudiesGeneral!$B:$CM,3,FALSE),"")</f>
        <v>2014</v>
      </c>
      <c r="E76" s="89" t="str">
        <f>IF(AND($A76&lt;&gt;"",ISNUMBER($A76)),VLOOKUP($A76,StudiesGeneral!$B:$CM,4,FALSE),"")</f>
        <v>http://dx.doi.org/10.1016/j.jpba.2014.08.016</v>
      </c>
      <c r="F76" s="73" t="str">
        <f>IF(AND($A76&lt;&gt;"",ISNUMBER($A76)),VLOOKUP($A76,StudiesGeneral!$B:$CM,5,FALSE),"")</f>
        <v>CYP3A5</v>
      </c>
      <c r="G76" s="52" t="str">
        <f t="shared" si="1"/>
        <v>Small intestine--HIM-commercial-</v>
      </c>
      <c r="H76" s="12" t="s">
        <v>747</v>
      </c>
      <c r="I76" s="12"/>
      <c r="J76" s="12"/>
      <c r="K76" s="12" t="s">
        <v>725</v>
      </c>
      <c r="L76" s="12" t="s">
        <v>762</v>
      </c>
      <c r="M76" s="12" t="s">
        <v>737</v>
      </c>
      <c r="N76" s="12"/>
      <c r="O76" s="12"/>
      <c r="P76" s="12"/>
      <c r="Q76" s="1"/>
      <c r="R76" s="1"/>
      <c r="S76" s="2"/>
      <c r="T76" s="2"/>
      <c r="U76" s="2"/>
      <c r="V76" s="2"/>
      <c r="W76" s="2"/>
      <c r="X76" s="2"/>
      <c r="Y76" s="2"/>
      <c r="Z76" s="2"/>
      <c r="AA76" s="19" t="s">
        <v>754</v>
      </c>
      <c r="AB76" s="19" t="s">
        <v>761</v>
      </c>
      <c r="AC76" s="20" t="s">
        <v>730</v>
      </c>
      <c r="AD76" s="37" t="s">
        <v>756</v>
      </c>
      <c r="AE76" s="82">
        <v>2</v>
      </c>
      <c r="AF76" s="3">
        <v>8</v>
      </c>
      <c r="AG76" s="3">
        <v>4</v>
      </c>
      <c r="AH76" s="3"/>
      <c r="AI76" s="3"/>
      <c r="AJ76" s="20"/>
      <c r="AK76" s="3"/>
      <c r="AL76" s="20"/>
      <c r="AM76" s="3">
        <v>24</v>
      </c>
      <c r="AN76" s="3">
        <v>70</v>
      </c>
      <c r="AO76" s="3"/>
      <c r="AP76" s="3"/>
      <c r="AQ76" s="3"/>
      <c r="AR76" s="3"/>
      <c r="AS76" s="3"/>
      <c r="AT76" s="3"/>
      <c r="AU76" s="3"/>
      <c r="AV76" s="3"/>
      <c r="AW76" s="20"/>
      <c r="AX76" s="20"/>
      <c r="AY76" s="20"/>
      <c r="AZ76" s="3"/>
      <c r="BA76" s="21"/>
      <c r="BB76" s="10"/>
      <c r="BC76" s="20"/>
      <c r="BD76" s="3"/>
      <c r="BE76" s="16"/>
      <c r="BF76" s="4" t="b">
        <f>IF(ISERROR(VLOOKUP(StudiesDetails!B76,ProteinExpression!A:A,1,FALSE)),FALSE,TRUE)</f>
        <v>1</v>
      </c>
    </row>
    <row r="77" spans="1:58" x14ac:dyDescent="0.3">
      <c r="A77">
        <v>40</v>
      </c>
      <c r="B77">
        <v>75</v>
      </c>
      <c r="C77" s="73" t="str">
        <f>IF(AND($A77&lt;&gt;"",ISNUMBER($A77)),VLOOKUP($A77,StudiesGeneral!$B:$CM,2,FALSE),"")</f>
        <v>Groer</v>
      </c>
      <c r="D77" s="73">
        <f>IF(AND($A77&lt;&gt;"",ISNUMBER($A77)),VLOOKUP($A77,StudiesGeneral!$B:$CM,3,FALSE),"")</f>
        <v>2014</v>
      </c>
      <c r="E77" s="89" t="str">
        <f>IF(AND($A77&lt;&gt;"",ISNUMBER($A77)),VLOOKUP($A77,StudiesGeneral!$B:$CM,4,FALSE),"")</f>
        <v>http://dx.doi.org/10.1016/j.jpba.2014.08.016</v>
      </c>
      <c r="F77" s="73" t="str">
        <f>IF(AND($A77&lt;&gt;"",ISNUMBER($A77)),VLOOKUP($A77,StudiesGeneral!$B:$CM,5,FALSE),"")</f>
        <v>CYP2B6</v>
      </c>
      <c r="G77" s="52" t="str">
        <f t="shared" si="1"/>
        <v>Small intestine--HIM-commercial-</v>
      </c>
      <c r="H77" s="12" t="s">
        <v>747</v>
      </c>
      <c r="K77" s="12" t="s">
        <v>725</v>
      </c>
      <c r="L77" s="12" t="s">
        <v>762</v>
      </c>
      <c r="M77" s="12" t="s">
        <v>737</v>
      </c>
      <c r="AA77" s="19" t="s">
        <v>754</v>
      </c>
      <c r="AB77" s="19" t="s">
        <v>761</v>
      </c>
      <c r="AC77" s="20" t="s">
        <v>730</v>
      </c>
      <c r="AD77" s="37" t="s">
        <v>756</v>
      </c>
      <c r="AE77" s="82">
        <v>2</v>
      </c>
      <c r="AF77" s="3">
        <v>8</v>
      </c>
      <c r="AG77" s="3">
        <v>4</v>
      </c>
      <c r="AM77" s="3">
        <v>24</v>
      </c>
      <c r="AN77" s="3">
        <v>70</v>
      </c>
      <c r="AW77" s="20"/>
      <c r="AX77" s="20"/>
      <c r="AY77" s="20"/>
      <c r="BF77" s="4" t="b">
        <f>IF(ISERROR(VLOOKUP(StudiesDetails!B77,ProteinExpression!A:A,1,FALSE)),FALSE,TRUE)</f>
        <v>0</v>
      </c>
    </row>
    <row r="78" spans="1:58" x14ac:dyDescent="0.3">
      <c r="A78">
        <v>41</v>
      </c>
      <c r="B78">
        <v>76</v>
      </c>
      <c r="C78" s="73" t="str">
        <f>IF(AND($A78&lt;&gt;"",ISNUMBER($A78)),VLOOKUP($A78,StudiesGeneral!$B:$CM,2,FALSE),"")</f>
        <v>Groer</v>
      </c>
      <c r="D78" s="73">
        <f>IF(AND($A78&lt;&gt;"",ISNUMBER($A78)),VLOOKUP($A78,StudiesGeneral!$B:$CM,3,FALSE),"")</f>
        <v>2014</v>
      </c>
      <c r="E78" s="89" t="str">
        <f>IF(AND($A78&lt;&gt;"",ISNUMBER($A78)),VLOOKUP($A78,StudiesGeneral!$B:$CM,4,FALSE),"")</f>
        <v>http://dx.doi.org/10.1016/j.jpba.2014.08.016</v>
      </c>
      <c r="F78" s="73" t="str">
        <f>IF(AND($A78&lt;&gt;"",ISNUMBER($A78)),VLOOKUP($A78,StudiesGeneral!$B:$CM,5,FALSE),"")</f>
        <v>CYP2C8</v>
      </c>
      <c r="G78" s="52" t="str">
        <f t="shared" si="1"/>
        <v>Small intestine--HIM-commercial-</v>
      </c>
      <c r="H78" s="12" t="s">
        <v>747</v>
      </c>
      <c r="K78" s="12" t="s">
        <v>725</v>
      </c>
      <c r="L78" s="12" t="s">
        <v>762</v>
      </c>
      <c r="M78" s="12" t="s">
        <v>737</v>
      </c>
      <c r="AA78" s="19" t="s">
        <v>754</v>
      </c>
      <c r="AB78" s="19" t="s">
        <v>761</v>
      </c>
      <c r="AC78" s="20" t="s">
        <v>730</v>
      </c>
      <c r="AD78" s="37" t="s">
        <v>756</v>
      </c>
      <c r="AE78" s="82">
        <v>2</v>
      </c>
      <c r="AF78" s="3">
        <v>8</v>
      </c>
      <c r="AG78" s="3">
        <v>4</v>
      </c>
      <c r="AM78" s="3">
        <v>24</v>
      </c>
      <c r="AN78" s="3">
        <v>70</v>
      </c>
      <c r="AW78" s="20"/>
      <c r="AX78" s="20"/>
      <c r="AY78" s="20"/>
      <c r="BF78" s="4" t="b">
        <f>IF(ISERROR(VLOOKUP(StudiesDetails!B78,ProteinExpression!A:A,1,FALSE)),FALSE,TRUE)</f>
        <v>0</v>
      </c>
    </row>
    <row r="79" spans="1:58" x14ac:dyDescent="0.3">
      <c r="A79">
        <v>42</v>
      </c>
      <c r="B79">
        <v>77</v>
      </c>
      <c r="C79" s="73" t="str">
        <f>IF(AND($A79&lt;&gt;"",ISNUMBER($A79)),VLOOKUP($A79,StudiesGeneral!$B:$CM,2,FALSE),"")</f>
        <v>Groer</v>
      </c>
      <c r="D79" s="73">
        <f>IF(AND($A79&lt;&gt;"",ISNUMBER($A79)),VLOOKUP($A79,StudiesGeneral!$B:$CM,3,FALSE),"")</f>
        <v>2014</v>
      </c>
      <c r="E79" s="89" t="str">
        <f>IF(AND($A79&lt;&gt;"",ISNUMBER($A79)),VLOOKUP($A79,StudiesGeneral!$B:$CM,4,FALSE),"")</f>
        <v>http://dx.doi.org/10.1016/j.jpba.2014.08.016</v>
      </c>
      <c r="F79" s="73" t="str">
        <f>IF(AND($A79&lt;&gt;"",ISNUMBER($A79)),VLOOKUP($A79,StudiesGeneral!$B:$CM,5,FALSE),"")</f>
        <v>CYP2C9</v>
      </c>
      <c r="G79" s="52" t="str">
        <f t="shared" si="1"/>
        <v>Small intestine--HIM-commercial-</v>
      </c>
      <c r="H79" s="12" t="s">
        <v>747</v>
      </c>
      <c r="K79" s="12" t="s">
        <v>725</v>
      </c>
      <c r="L79" s="12" t="s">
        <v>762</v>
      </c>
      <c r="M79" s="12" t="s">
        <v>737</v>
      </c>
      <c r="AA79" s="19" t="s">
        <v>754</v>
      </c>
      <c r="AB79" s="19" t="s">
        <v>761</v>
      </c>
      <c r="AC79" s="20" t="s">
        <v>730</v>
      </c>
      <c r="AD79" s="37" t="s">
        <v>756</v>
      </c>
      <c r="AE79" s="82">
        <v>2</v>
      </c>
      <c r="AF79" s="3">
        <v>8</v>
      </c>
      <c r="AG79" s="3">
        <v>4</v>
      </c>
      <c r="AM79" s="3">
        <v>24</v>
      </c>
      <c r="AN79" s="3">
        <v>70</v>
      </c>
      <c r="AW79" s="20"/>
      <c r="AX79" s="20"/>
      <c r="AY79" s="20"/>
      <c r="BF79" s="4" t="b">
        <f>IF(ISERROR(VLOOKUP(StudiesDetails!B79,ProteinExpression!A:A,1,FALSE)),FALSE,TRUE)</f>
        <v>0</v>
      </c>
    </row>
    <row r="80" spans="1:58" x14ac:dyDescent="0.3">
      <c r="A80">
        <v>43</v>
      </c>
      <c r="B80">
        <v>78</v>
      </c>
      <c r="C80" s="73" t="str">
        <f>IF(AND($A80&lt;&gt;"",ISNUMBER($A80)),VLOOKUP($A80,StudiesGeneral!$B:$CM,2,FALSE),"")</f>
        <v>Groer</v>
      </c>
      <c r="D80" s="73">
        <f>IF(AND($A80&lt;&gt;"",ISNUMBER($A80)),VLOOKUP($A80,StudiesGeneral!$B:$CM,3,FALSE),"")</f>
        <v>2014</v>
      </c>
      <c r="E80" s="89" t="str">
        <f>IF(AND($A80&lt;&gt;"",ISNUMBER($A80)),VLOOKUP($A80,StudiesGeneral!$B:$CM,4,FALSE),"")</f>
        <v>http://dx.doi.org/10.1016/j.jpba.2014.08.016</v>
      </c>
      <c r="F80" s="73" t="str">
        <f>IF(AND($A80&lt;&gt;"",ISNUMBER($A80)),VLOOKUP($A80,StudiesGeneral!$B:$CM,5,FALSE),"")</f>
        <v>CYP2C19</v>
      </c>
      <c r="G80" s="52" t="str">
        <f t="shared" si="1"/>
        <v>Small intestine--HIM-commercial-</v>
      </c>
      <c r="H80" s="12" t="s">
        <v>747</v>
      </c>
      <c r="K80" s="12" t="s">
        <v>725</v>
      </c>
      <c r="L80" s="12" t="s">
        <v>762</v>
      </c>
      <c r="M80" s="12" t="s">
        <v>737</v>
      </c>
      <c r="AA80" s="19" t="s">
        <v>754</v>
      </c>
      <c r="AB80" s="19" t="s">
        <v>761</v>
      </c>
      <c r="AC80" s="20" t="s">
        <v>730</v>
      </c>
      <c r="AD80" s="37" t="s">
        <v>756</v>
      </c>
      <c r="AE80" s="82">
        <v>2</v>
      </c>
      <c r="AF80" s="3">
        <v>8</v>
      </c>
      <c r="AG80" s="3">
        <v>4</v>
      </c>
      <c r="AM80" s="3">
        <v>24</v>
      </c>
      <c r="AN80" s="3">
        <v>70</v>
      </c>
      <c r="AW80" s="20"/>
      <c r="AX80" s="20"/>
      <c r="AY80" s="20"/>
      <c r="BF80" s="4" t="b">
        <f>IF(ISERROR(VLOOKUP(StudiesDetails!B80,ProteinExpression!A:A,1,FALSE)),FALSE,TRUE)</f>
        <v>0</v>
      </c>
    </row>
    <row r="81" spans="1:58" x14ac:dyDescent="0.3">
      <c r="A81">
        <v>44</v>
      </c>
      <c r="B81">
        <v>79</v>
      </c>
      <c r="C81" s="73" t="str">
        <f>IF(AND($A81&lt;&gt;"",ISNUMBER($A81)),VLOOKUP($A81,StudiesGeneral!$B:$CM,2,FALSE),"")</f>
        <v>Groer</v>
      </c>
      <c r="D81" s="73">
        <f>IF(AND($A81&lt;&gt;"",ISNUMBER($A81)),VLOOKUP($A81,StudiesGeneral!$B:$CM,3,FALSE),"")</f>
        <v>2014</v>
      </c>
      <c r="E81" s="89" t="str">
        <f>IF(AND($A81&lt;&gt;"",ISNUMBER($A81)),VLOOKUP($A81,StudiesGeneral!$B:$CM,4,FALSE),"")</f>
        <v>http://dx.doi.org/10.1016/j.jpba.2014.08.016</v>
      </c>
      <c r="F81" s="73" t="str">
        <f>IF(AND($A81&lt;&gt;"",ISNUMBER($A81)),VLOOKUP($A81,StudiesGeneral!$B:$CM,5,FALSE),"")</f>
        <v>CYP2D6</v>
      </c>
      <c r="G81" s="52" t="str">
        <f t="shared" si="1"/>
        <v>Small intestine--HIM-commercial-</v>
      </c>
      <c r="H81" s="12" t="s">
        <v>747</v>
      </c>
      <c r="K81" s="12" t="s">
        <v>725</v>
      </c>
      <c r="L81" s="12" t="s">
        <v>762</v>
      </c>
      <c r="M81" s="12" t="s">
        <v>737</v>
      </c>
      <c r="AA81" s="19" t="s">
        <v>754</v>
      </c>
      <c r="AB81" s="19" t="s">
        <v>761</v>
      </c>
      <c r="AC81" s="20" t="s">
        <v>730</v>
      </c>
      <c r="AD81" s="37" t="s">
        <v>756</v>
      </c>
      <c r="AE81" s="82">
        <v>2</v>
      </c>
      <c r="AF81" s="3">
        <v>8</v>
      </c>
      <c r="AG81" s="3">
        <v>4</v>
      </c>
      <c r="AM81" s="3">
        <v>24</v>
      </c>
      <c r="AN81" s="3">
        <v>70</v>
      </c>
      <c r="AW81" s="20"/>
      <c r="AX81" s="20"/>
      <c r="AY81" s="20"/>
      <c r="BF81" s="4" t="b">
        <f>IF(ISERROR(VLOOKUP(StudiesDetails!B81,ProteinExpression!A:A,1,FALSE)),FALSE,TRUE)</f>
        <v>0</v>
      </c>
    </row>
    <row r="82" spans="1:58" x14ac:dyDescent="0.3">
      <c r="A82">
        <v>45</v>
      </c>
      <c r="B82">
        <v>80</v>
      </c>
      <c r="C82" s="73" t="str">
        <f>IF(AND($A82&lt;&gt;"",ISNUMBER($A82)),VLOOKUP($A82,StudiesGeneral!$B:$CM,2,FALSE),"")</f>
        <v>Groer</v>
      </c>
      <c r="D82" s="73">
        <f>IF(AND($A82&lt;&gt;"",ISNUMBER($A82)),VLOOKUP($A82,StudiesGeneral!$B:$CM,3,FALSE),"")</f>
        <v>2014</v>
      </c>
      <c r="E82" s="89" t="str">
        <f>IF(AND($A82&lt;&gt;"",ISNUMBER($A82)),VLOOKUP($A82,StudiesGeneral!$B:$CM,4,FALSE),"")</f>
        <v>http://dx.doi.org/10.1016/j.jpba.2014.08.016</v>
      </c>
      <c r="F82" s="73" t="str">
        <f>IF(AND($A82&lt;&gt;"",ISNUMBER($A82)),VLOOKUP($A82,StudiesGeneral!$B:$CM,5,FALSE),"")</f>
        <v>CYP2E1</v>
      </c>
      <c r="G82" s="52" t="str">
        <f t="shared" si="1"/>
        <v>Small intestine--HIM-commercial-</v>
      </c>
      <c r="H82" s="12" t="s">
        <v>747</v>
      </c>
      <c r="K82" s="12" t="s">
        <v>725</v>
      </c>
      <c r="L82" s="12" t="s">
        <v>762</v>
      </c>
      <c r="M82" s="12" t="s">
        <v>737</v>
      </c>
      <c r="AA82" s="19" t="s">
        <v>754</v>
      </c>
      <c r="AB82" s="19" t="s">
        <v>761</v>
      </c>
      <c r="AC82" s="20" t="s">
        <v>730</v>
      </c>
      <c r="AD82" s="37" t="s">
        <v>756</v>
      </c>
      <c r="AE82" s="82">
        <v>2</v>
      </c>
      <c r="AF82" s="3">
        <v>8</v>
      </c>
      <c r="AG82" s="3">
        <v>4</v>
      </c>
      <c r="AM82" s="3">
        <v>24</v>
      </c>
      <c r="AN82" s="3">
        <v>70</v>
      </c>
      <c r="AW82" s="20"/>
      <c r="AX82" s="20"/>
      <c r="AY82" s="20"/>
      <c r="BF82" s="4" t="b">
        <f>IF(ISERROR(VLOOKUP(StudiesDetails!B82,ProteinExpression!A:A,1,FALSE)),FALSE,TRUE)</f>
        <v>0</v>
      </c>
    </row>
    <row r="83" spans="1:58" s="33" customFormat="1" x14ac:dyDescent="0.3">
      <c r="A83" s="33">
        <v>37</v>
      </c>
      <c r="B83" s="33">
        <v>81</v>
      </c>
      <c r="C83" s="70" t="str">
        <f>IF(AND($A83&lt;&gt;"",ISNUMBER($A83)),VLOOKUP($A83,StudiesGeneral!$B:$CM,2,FALSE),"")</f>
        <v>Groer</v>
      </c>
      <c r="D83" s="70">
        <f>IF(AND($A83&lt;&gt;"",ISNUMBER($A83)),VLOOKUP($A83,StudiesGeneral!$B:$CM,3,FALSE),"")</f>
        <v>2014</v>
      </c>
      <c r="E83" s="71" t="str">
        <f>IF(AND($A83&lt;&gt;"",ISNUMBER($A83)),VLOOKUP($A83,StudiesGeneral!$B:$CM,4,FALSE),"")</f>
        <v>http://dx.doi.org/10.1016/j.jpba.2014.08.016</v>
      </c>
      <c r="F83" s="70" t="str">
        <f>IF(AND($A83&lt;&gt;"",ISNUMBER($A83)),VLOOKUP($A83,StudiesGeneral!$B:$CM,5,FALSE),"")</f>
        <v>CYP1A2</v>
      </c>
      <c r="G83" s="72" t="str">
        <f t="shared" si="1"/>
        <v>Small intestine-Jejunum-HIM-self prepared-</v>
      </c>
      <c r="H83" s="25" t="s">
        <v>747</v>
      </c>
      <c r="I83" s="25" t="s">
        <v>749</v>
      </c>
      <c r="J83" s="25"/>
      <c r="K83" s="25" t="s">
        <v>725</v>
      </c>
      <c r="L83" s="25" t="s">
        <v>762</v>
      </c>
      <c r="M83" s="25" t="s">
        <v>737</v>
      </c>
      <c r="N83" s="25"/>
      <c r="O83" s="25"/>
      <c r="P83" s="25"/>
      <c r="Q83" s="26">
        <v>1.5</v>
      </c>
      <c r="R83" s="26" t="s">
        <v>753</v>
      </c>
      <c r="S83" s="27"/>
      <c r="T83" s="27"/>
      <c r="U83" s="27"/>
      <c r="V83" s="27"/>
      <c r="W83" s="27"/>
      <c r="X83" s="27"/>
      <c r="Y83" s="27"/>
      <c r="Z83" s="27"/>
      <c r="AA83" s="28" t="s">
        <v>728</v>
      </c>
      <c r="AB83" s="28" t="s">
        <v>761</v>
      </c>
      <c r="AC83" s="29" t="s">
        <v>730</v>
      </c>
      <c r="AD83" s="36" t="s">
        <v>759</v>
      </c>
      <c r="AE83" s="83">
        <v>3</v>
      </c>
      <c r="AF83" s="30">
        <v>3</v>
      </c>
      <c r="AG83" s="30">
        <v>3</v>
      </c>
      <c r="AH83" s="30"/>
      <c r="AI83" s="30"/>
      <c r="AJ83" s="29"/>
      <c r="AK83" s="30"/>
      <c r="AL83" s="29"/>
      <c r="AM83" s="30">
        <v>54</v>
      </c>
      <c r="AN83" s="30">
        <v>60</v>
      </c>
      <c r="AO83" s="30"/>
      <c r="AP83" s="30"/>
      <c r="AQ83" s="30"/>
      <c r="AR83" s="30"/>
      <c r="AS83" s="30"/>
      <c r="AT83" s="30"/>
      <c r="AU83" s="30"/>
      <c r="AV83" s="30"/>
      <c r="AW83" s="29" t="s">
        <v>763</v>
      </c>
      <c r="AX83" s="29" t="s">
        <v>764</v>
      </c>
      <c r="AY83" s="29"/>
      <c r="AZ83" s="30"/>
      <c r="BA83" s="31"/>
      <c r="BB83" s="32"/>
      <c r="BC83" s="29"/>
      <c r="BD83" s="30"/>
      <c r="BE83" s="75" t="s">
        <v>765</v>
      </c>
      <c r="BF83" s="91" t="b">
        <f>IF(ISERROR(VLOOKUP(StudiesDetails!B83,ProteinExpression!A:A,1,FALSE)),FALSE,TRUE)</f>
        <v>0</v>
      </c>
    </row>
    <row r="84" spans="1:58" x14ac:dyDescent="0.3">
      <c r="A84">
        <v>38</v>
      </c>
      <c r="B84">
        <v>82</v>
      </c>
      <c r="C84" s="73" t="str">
        <f>IF(AND($A84&lt;&gt;"",ISNUMBER($A84)),VLOOKUP($A84,StudiesGeneral!$B:$CM,2,FALSE),"")</f>
        <v>Groer</v>
      </c>
      <c r="D84" s="73">
        <f>IF(AND($A84&lt;&gt;"",ISNUMBER($A84)),VLOOKUP($A84,StudiesGeneral!$B:$CM,3,FALSE),"")</f>
        <v>2014</v>
      </c>
      <c r="E84" s="89" t="str">
        <f>IF(AND($A84&lt;&gt;"",ISNUMBER($A84)),VLOOKUP($A84,StudiesGeneral!$B:$CM,4,FALSE),"")</f>
        <v>http://dx.doi.org/10.1016/j.jpba.2014.08.016</v>
      </c>
      <c r="F84" s="73" t="str">
        <f>IF(AND($A84&lt;&gt;"",ISNUMBER($A84)),VLOOKUP($A84,StudiesGeneral!$B:$CM,5,FALSE),"")</f>
        <v>CYP3A4</v>
      </c>
      <c r="G84" s="52" t="str">
        <f t="shared" si="1"/>
        <v>Small intestine-Jejunum-HIM-self prepared-</v>
      </c>
      <c r="H84" s="12" t="s">
        <v>747</v>
      </c>
      <c r="I84" s="12" t="s">
        <v>749</v>
      </c>
      <c r="K84" s="12" t="s">
        <v>725</v>
      </c>
      <c r="L84" s="12" t="s">
        <v>762</v>
      </c>
      <c r="M84" s="12" t="s">
        <v>737</v>
      </c>
      <c r="Q84" s="1">
        <v>1.5</v>
      </c>
      <c r="R84" s="1" t="s">
        <v>753</v>
      </c>
      <c r="AA84" s="19" t="s">
        <v>728</v>
      </c>
      <c r="AB84" s="19" t="s">
        <v>761</v>
      </c>
      <c r="AC84" s="20" t="s">
        <v>730</v>
      </c>
      <c r="AD84" s="37" t="s">
        <v>759</v>
      </c>
      <c r="AE84" s="82">
        <v>3</v>
      </c>
      <c r="AF84" s="3">
        <v>3</v>
      </c>
      <c r="AG84" s="3">
        <v>3</v>
      </c>
      <c r="AM84" s="3">
        <v>54</v>
      </c>
      <c r="AN84" s="3">
        <v>60</v>
      </c>
      <c r="AW84" s="20" t="s">
        <v>763</v>
      </c>
      <c r="AX84" s="20" t="s">
        <v>764</v>
      </c>
      <c r="AY84" s="20"/>
      <c r="BE84" s="16" t="s">
        <v>765</v>
      </c>
      <c r="BF84" s="4" t="b">
        <f>IF(ISERROR(VLOOKUP(StudiesDetails!B84,ProteinExpression!A:A,1,FALSE)),FALSE,TRUE)</f>
        <v>1</v>
      </c>
    </row>
    <row r="85" spans="1:58" s="49" customFormat="1" x14ac:dyDescent="0.3">
      <c r="A85">
        <v>39</v>
      </c>
      <c r="B85">
        <v>83</v>
      </c>
      <c r="C85" s="73" t="str">
        <f>IF(AND($A85&lt;&gt;"",ISNUMBER($A85)),VLOOKUP($A85,StudiesGeneral!$B:$CM,2,FALSE),"")</f>
        <v>Groer</v>
      </c>
      <c r="D85" s="73">
        <f>IF(AND($A85&lt;&gt;"",ISNUMBER($A85)),VLOOKUP($A85,StudiesGeneral!$B:$CM,3,FALSE),"")</f>
        <v>2014</v>
      </c>
      <c r="E85" s="89" t="str">
        <f>IF(AND($A85&lt;&gt;"",ISNUMBER($A85)),VLOOKUP($A85,StudiesGeneral!$B:$CM,4,FALSE),"")</f>
        <v>http://dx.doi.org/10.1016/j.jpba.2014.08.016</v>
      </c>
      <c r="F85" s="73" t="str">
        <f>IF(AND($A85&lt;&gt;"",ISNUMBER($A85)),VLOOKUP($A85,StudiesGeneral!$B:$CM,5,FALSE),"")</f>
        <v>CYP3A5</v>
      </c>
      <c r="G85" s="52" t="str">
        <f t="shared" si="1"/>
        <v>Small intestine-Jejunum-HIM-self prepared-</v>
      </c>
      <c r="H85" s="12" t="s">
        <v>747</v>
      </c>
      <c r="I85" s="12" t="s">
        <v>749</v>
      </c>
      <c r="J85" s="12"/>
      <c r="K85" s="12" t="s">
        <v>725</v>
      </c>
      <c r="L85" s="12" t="s">
        <v>762</v>
      </c>
      <c r="M85" s="12" t="s">
        <v>737</v>
      </c>
      <c r="N85" s="12"/>
      <c r="O85" s="12"/>
      <c r="P85" s="12"/>
      <c r="Q85" s="1">
        <v>1.5</v>
      </c>
      <c r="R85" s="1" t="s">
        <v>753</v>
      </c>
      <c r="S85" s="2"/>
      <c r="T85" s="2"/>
      <c r="U85" s="2"/>
      <c r="V85" s="2"/>
      <c r="W85" s="2"/>
      <c r="X85" s="2"/>
      <c r="Y85" s="2"/>
      <c r="Z85" s="2"/>
      <c r="AA85" s="19" t="s">
        <v>728</v>
      </c>
      <c r="AB85" s="19" t="s">
        <v>761</v>
      </c>
      <c r="AC85" s="20" t="s">
        <v>730</v>
      </c>
      <c r="AD85" s="37" t="s">
        <v>759</v>
      </c>
      <c r="AE85" s="82">
        <v>3</v>
      </c>
      <c r="AF85" s="3">
        <v>3</v>
      </c>
      <c r="AG85" s="3">
        <v>3</v>
      </c>
      <c r="AH85" s="3"/>
      <c r="AI85" s="3"/>
      <c r="AJ85" s="20"/>
      <c r="AK85" s="3"/>
      <c r="AL85" s="20"/>
      <c r="AM85" s="3">
        <v>54</v>
      </c>
      <c r="AN85" s="3">
        <v>60</v>
      </c>
      <c r="AO85" s="3"/>
      <c r="AP85" s="3"/>
      <c r="AQ85" s="3"/>
      <c r="AR85" s="3"/>
      <c r="AS85" s="3"/>
      <c r="AT85" s="3"/>
      <c r="AU85" s="3"/>
      <c r="AV85" s="3"/>
      <c r="AW85" s="20" t="s">
        <v>763</v>
      </c>
      <c r="AX85" s="20" t="s">
        <v>764</v>
      </c>
      <c r="AY85" s="20"/>
      <c r="AZ85" s="3"/>
      <c r="BA85" s="21"/>
      <c r="BB85" s="10"/>
      <c r="BC85" s="20"/>
      <c r="BD85" s="3"/>
      <c r="BE85" s="16" t="s">
        <v>765</v>
      </c>
      <c r="BF85" s="4" t="b">
        <f>IF(ISERROR(VLOOKUP(StudiesDetails!B85,ProteinExpression!A:A,1,FALSE)),FALSE,TRUE)</f>
        <v>1</v>
      </c>
    </row>
    <row r="86" spans="1:58" x14ac:dyDescent="0.3">
      <c r="A86">
        <v>40</v>
      </c>
      <c r="B86">
        <v>84</v>
      </c>
      <c r="C86" s="73" t="str">
        <f>IF(AND($A86&lt;&gt;"",ISNUMBER($A86)),VLOOKUP($A86,StudiesGeneral!$B:$CM,2,FALSE),"")</f>
        <v>Groer</v>
      </c>
      <c r="D86" s="73">
        <f>IF(AND($A86&lt;&gt;"",ISNUMBER($A86)),VLOOKUP($A86,StudiesGeneral!$B:$CM,3,FALSE),"")</f>
        <v>2014</v>
      </c>
      <c r="E86" s="89" t="str">
        <f>IF(AND($A86&lt;&gt;"",ISNUMBER($A86)),VLOOKUP($A86,StudiesGeneral!$B:$CM,4,FALSE),"")</f>
        <v>http://dx.doi.org/10.1016/j.jpba.2014.08.016</v>
      </c>
      <c r="F86" s="73" t="str">
        <f>IF(AND($A86&lt;&gt;"",ISNUMBER($A86)),VLOOKUP($A86,StudiesGeneral!$B:$CM,5,FALSE),"")</f>
        <v>CYP2B6</v>
      </c>
      <c r="G86" s="52" t="str">
        <f t="shared" si="1"/>
        <v>Small intestine-Jejunum-HIM-self prepared-</v>
      </c>
      <c r="H86" s="12" t="s">
        <v>747</v>
      </c>
      <c r="I86" s="12" t="s">
        <v>749</v>
      </c>
      <c r="K86" s="12" t="s">
        <v>725</v>
      </c>
      <c r="L86" s="12" t="s">
        <v>762</v>
      </c>
      <c r="M86" s="12" t="s">
        <v>737</v>
      </c>
      <c r="Q86" s="1">
        <v>1.5</v>
      </c>
      <c r="R86" s="1" t="s">
        <v>753</v>
      </c>
      <c r="AA86" s="19" t="s">
        <v>728</v>
      </c>
      <c r="AB86" s="19" t="s">
        <v>761</v>
      </c>
      <c r="AC86" s="20" t="s">
        <v>730</v>
      </c>
      <c r="AD86" s="37" t="s">
        <v>759</v>
      </c>
      <c r="AE86" s="82">
        <v>3</v>
      </c>
      <c r="AF86" s="3">
        <v>3</v>
      </c>
      <c r="AG86" s="3">
        <v>3</v>
      </c>
      <c r="AM86" s="3">
        <v>54</v>
      </c>
      <c r="AN86" s="3">
        <v>60</v>
      </c>
      <c r="AW86" s="20" t="s">
        <v>763</v>
      </c>
      <c r="AX86" s="20" t="s">
        <v>764</v>
      </c>
      <c r="AY86" s="20"/>
      <c r="BE86" s="16" t="s">
        <v>765</v>
      </c>
      <c r="BF86" s="4" t="b">
        <f>IF(ISERROR(VLOOKUP(StudiesDetails!B86,ProteinExpression!A:A,1,FALSE)),FALSE,TRUE)</f>
        <v>0</v>
      </c>
    </row>
    <row r="87" spans="1:58" x14ac:dyDescent="0.3">
      <c r="A87">
        <v>41</v>
      </c>
      <c r="B87">
        <v>85</v>
      </c>
      <c r="C87" s="73" t="str">
        <f>IF(AND($A87&lt;&gt;"",ISNUMBER($A87)),VLOOKUP($A87,StudiesGeneral!$B:$CM,2,FALSE),"")</f>
        <v>Groer</v>
      </c>
      <c r="D87" s="73">
        <f>IF(AND($A87&lt;&gt;"",ISNUMBER($A87)),VLOOKUP($A87,StudiesGeneral!$B:$CM,3,FALSE),"")</f>
        <v>2014</v>
      </c>
      <c r="E87" s="89" t="str">
        <f>IF(AND($A87&lt;&gt;"",ISNUMBER($A87)),VLOOKUP($A87,StudiesGeneral!$B:$CM,4,FALSE),"")</f>
        <v>http://dx.doi.org/10.1016/j.jpba.2014.08.016</v>
      </c>
      <c r="F87" s="73" t="str">
        <f>IF(AND($A87&lt;&gt;"",ISNUMBER($A87)),VLOOKUP($A87,StudiesGeneral!$B:$CM,5,FALSE),"")</f>
        <v>CYP2C8</v>
      </c>
      <c r="G87" s="52" t="str">
        <f t="shared" si="1"/>
        <v>Small intestine-Jejunum-HIM-self prepared-</v>
      </c>
      <c r="H87" s="12" t="s">
        <v>747</v>
      </c>
      <c r="I87" s="12" t="s">
        <v>749</v>
      </c>
      <c r="K87" s="12" t="s">
        <v>725</v>
      </c>
      <c r="L87" s="12" t="s">
        <v>762</v>
      </c>
      <c r="M87" s="12" t="s">
        <v>737</v>
      </c>
      <c r="Q87" s="1">
        <v>1.5</v>
      </c>
      <c r="R87" s="1" t="s">
        <v>753</v>
      </c>
      <c r="AA87" s="19" t="s">
        <v>728</v>
      </c>
      <c r="AB87" s="19" t="s">
        <v>761</v>
      </c>
      <c r="AC87" s="20" t="s">
        <v>730</v>
      </c>
      <c r="AD87" s="37" t="s">
        <v>759</v>
      </c>
      <c r="AE87" s="82">
        <v>3</v>
      </c>
      <c r="AF87" s="3">
        <v>3</v>
      </c>
      <c r="AG87" s="3">
        <v>3</v>
      </c>
      <c r="AM87" s="3">
        <v>54</v>
      </c>
      <c r="AN87" s="3">
        <v>60</v>
      </c>
      <c r="AW87" s="20" t="s">
        <v>763</v>
      </c>
      <c r="AX87" s="20" t="s">
        <v>764</v>
      </c>
      <c r="AY87" s="20"/>
      <c r="BE87" s="16" t="s">
        <v>765</v>
      </c>
      <c r="BF87" s="4" t="b">
        <f>IF(ISERROR(VLOOKUP(StudiesDetails!B87,ProteinExpression!A:A,1,FALSE)),FALSE,TRUE)</f>
        <v>0</v>
      </c>
    </row>
    <row r="88" spans="1:58" x14ac:dyDescent="0.3">
      <c r="A88">
        <v>42</v>
      </c>
      <c r="B88">
        <v>86</v>
      </c>
      <c r="C88" s="73" t="str">
        <f>IF(AND($A88&lt;&gt;"",ISNUMBER($A88)),VLOOKUP($A88,StudiesGeneral!$B:$CM,2,FALSE),"")</f>
        <v>Groer</v>
      </c>
      <c r="D88" s="73">
        <f>IF(AND($A88&lt;&gt;"",ISNUMBER($A88)),VLOOKUP($A88,StudiesGeneral!$B:$CM,3,FALSE),"")</f>
        <v>2014</v>
      </c>
      <c r="E88" s="89" t="str">
        <f>IF(AND($A88&lt;&gt;"",ISNUMBER($A88)),VLOOKUP($A88,StudiesGeneral!$B:$CM,4,FALSE),"")</f>
        <v>http://dx.doi.org/10.1016/j.jpba.2014.08.016</v>
      </c>
      <c r="F88" s="73" t="str">
        <f>IF(AND($A88&lt;&gt;"",ISNUMBER($A88)),VLOOKUP($A88,StudiesGeneral!$B:$CM,5,FALSE),"")</f>
        <v>CYP2C9</v>
      </c>
      <c r="G88" s="52" t="str">
        <f t="shared" si="1"/>
        <v>Small intestine-Jejunum-HIM-self prepared-</v>
      </c>
      <c r="H88" s="12" t="s">
        <v>747</v>
      </c>
      <c r="I88" s="12" t="s">
        <v>749</v>
      </c>
      <c r="K88" s="12" t="s">
        <v>725</v>
      </c>
      <c r="L88" s="12" t="s">
        <v>762</v>
      </c>
      <c r="M88" s="12" t="s">
        <v>737</v>
      </c>
      <c r="Q88" s="1">
        <v>1.5</v>
      </c>
      <c r="R88" s="1" t="s">
        <v>753</v>
      </c>
      <c r="AA88" s="19" t="s">
        <v>728</v>
      </c>
      <c r="AB88" s="19" t="s">
        <v>761</v>
      </c>
      <c r="AC88" s="20" t="s">
        <v>730</v>
      </c>
      <c r="AD88" s="37" t="s">
        <v>759</v>
      </c>
      <c r="AE88" s="82">
        <v>3</v>
      </c>
      <c r="AF88" s="3">
        <v>3</v>
      </c>
      <c r="AG88" s="3">
        <v>3</v>
      </c>
      <c r="AM88" s="3">
        <v>54</v>
      </c>
      <c r="AN88" s="3">
        <v>60</v>
      </c>
      <c r="AW88" s="20" t="s">
        <v>763</v>
      </c>
      <c r="AX88" s="20" t="s">
        <v>764</v>
      </c>
      <c r="AY88" s="20"/>
      <c r="BE88" s="16" t="s">
        <v>765</v>
      </c>
      <c r="BF88" s="4" t="b">
        <f>IF(ISERROR(VLOOKUP(StudiesDetails!B88,ProteinExpression!A:A,1,FALSE)),FALSE,TRUE)</f>
        <v>0</v>
      </c>
    </row>
    <row r="89" spans="1:58" x14ac:dyDescent="0.3">
      <c r="A89">
        <v>43</v>
      </c>
      <c r="B89">
        <v>87</v>
      </c>
      <c r="C89" s="73" t="str">
        <f>IF(AND($A89&lt;&gt;"",ISNUMBER($A89)),VLOOKUP($A89,StudiesGeneral!$B:$CM,2,FALSE),"")</f>
        <v>Groer</v>
      </c>
      <c r="D89" s="73">
        <f>IF(AND($A89&lt;&gt;"",ISNUMBER($A89)),VLOOKUP($A89,StudiesGeneral!$B:$CM,3,FALSE),"")</f>
        <v>2014</v>
      </c>
      <c r="E89" s="89" t="str">
        <f>IF(AND($A89&lt;&gt;"",ISNUMBER($A89)),VLOOKUP($A89,StudiesGeneral!$B:$CM,4,FALSE),"")</f>
        <v>http://dx.doi.org/10.1016/j.jpba.2014.08.016</v>
      </c>
      <c r="F89" s="73" t="str">
        <f>IF(AND($A89&lt;&gt;"",ISNUMBER($A89)),VLOOKUP($A89,StudiesGeneral!$B:$CM,5,FALSE),"")</f>
        <v>CYP2C19</v>
      </c>
      <c r="G89" s="52" t="str">
        <f t="shared" si="1"/>
        <v>Small intestine-Jejunum-HIM-self prepared-</v>
      </c>
      <c r="H89" s="12" t="s">
        <v>747</v>
      </c>
      <c r="I89" s="12" t="s">
        <v>749</v>
      </c>
      <c r="K89" s="12" t="s">
        <v>725</v>
      </c>
      <c r="L89" s="12" t="s">
        <v>762</v>
      </c>
      <c r="M89" s="12" t="s">
        <v>737</v>
      </c>
      <c r="Q89" s="1">
        <v>1.5</v>
      </c>
      <c r="R89" s="1" t="s">
        <v>753</v>
      </c>
      <c r="AA89" s="19" t="s">
        <v>728</v>
      </c>
      <c r="AB89" s="19" t="s">
        <v>761</v>
      </c>
      <c r="AC89" s="20" t="s">
        <v>730</v>
      </c>
      <c r="AD89" s="37" t="s">
        <v>759</v>
      </c>
      <c r="AE89" s="82">
        <v>3</v>
      </c>
      <c r="AF89" s="3">
        <v>3</v>
      </c>
      <c r="AG89" s="3">
        <v>3</v>
      </c>
      <c r="AM89" s="3">
        <v>54</v>
      </c>
      <c r="AN89" s="3">
        <v>60</v>
      </c>
      <c r="AW89" s="20" t="s">
        <v>763</v>
      </c>
      <c r="AX89" s="20" t="s">
        <v>764</v>
      </c>
      <c r="AY89" s="20"/>
      <c r="BE89" s="16" t="s">
        <v>765</v>
      </c>
      <c r="BF89" s="4" t="b">
        <f>IF(ISERROR(VLOOKUP(StudiesDetails!B89,ProteinExpression!A:A,1,FALSE)),FALSE,TRUE)</f>
        <v>0</v>
      </c>
    </row>
    <row r="90" spans="1:58" x14ac:dyDescent="0.3">
      <c r="A90">
        <v>44</v>
      </c>
      <c r="B90">
        <v>88</v>
      </c>
      <c r="C90" s="73" t="str">
        <f>IF(AND($A90&lt;&gt;"",ISNUMBER($A90)),VLOOKUP($A90,StudiesGeneral!$B:$CM,2,FALSE),"")</f>
        <v>Groer</v>
      </c>
      <c r="D90" s="73">
        <f>IF(AND($A90&lt;&gt;"",ISNUMBER($A90)),VLOOKUP($A90,StudiesGeneral!$B:$CM,3,FALSE),"")</f>
        <v>2014</v>
      </c>
      <c r="E90" s="89" t="str">
        <f>IF(AND($A90&lt;&gt;"",ISNUMBER($A90)),VLOOKUP($A90,StudiesGeneral!$B:$CM,4,FALSE),"")</f>
        <v>http://dx.doi.org/10.1016/j.jpba.2014.08.016</v>
      </c>
      <c r="F90" s="73" t="str">
        <f>IF(AND($A90&lt;&gt;"",ISNUMBER($A90)),VLOOKUP($A90,StudiesGeneral!$B:$CM,5,FALSE),"")</f>
        <v>CYP2D6</v>
      </c>
      <c r="G90" s="52" t="str">
        <f t="shared" si="1"/>
        <v>Small intestine-Jejunum-HIM-self prepared-</v>
      </c>
      <c r="H90" s="12" t="s">
        <v>747</v>
      </c>
      <c r="I90" s="12" t="s">
        <v>749</v>
      </c>
      <c r="K90" s="12" t="s">
        <v>725</v>
      </c>
      <c r="L90" s="12" t="s">
        <v>762</v>
      </c>
      <c r="M90" s="12" t="s">
        <v>737</v>
      </c>
      <c r="Q90" s="1">
        <v>1.5</v>
      </c>
      <c r="R90" s="1" t="s">
        <v>753</v>
      </c>
      <c r="AA90" s="19" t="s">
        <v>728</v>
      </c>
      <c r="AB90" s="19" t="s">
        <v>761</v>
      </c>
      <c r="AC90" s="20" t="s">
        <v>730</v>
      </c>
      <c r="AD90" s="37" t="s">
        <v>759</v>
      </c>
      <c r="AE90" s="82">
        <v>3</v>
      </c>
      <c r="AF90" s="3">
        <v>3</v>
      </c>
      <c r="AG90" s="3">
        <v>3</v>
      </c>
      <c r="AM90" s="3">
        <v>54</v>
      </c>
      <c r="AN90" s="3">
        <v>60</v>
      </c>
      <c r="AW90" s="20" t="s">
        <v>763</v>
      </c>
      <c r="AX90" s="20" t="s">
        <v>764</v>
      </c>
      <c r="AY90" s="20"/>
      <c r="BE90" s="16" t="s">
        <v>765</v>
      </c>
      <c r="BF90" s="4" t="b">
        <f>IF(ISERROR(VLOOKUP(StudiesDetails!B90,ProteinExpression!A:A,1,FALSE)),FALSE,TRUE)</f>
        <v>0</v>
      </c>
    </row>
    <row r="91" spans="1:58" x14ac:dyDescent="0.3">
      <c r="A91">
        <v>45</v>
      </c>
      <c r="B91">
        <v>89</v>
      </c>
      <c r="C91" s="73" t="str">
        <f>IF(AND($A91&lt;&gt;"",ISNUMBER($A91)),VLOOKUP($A91,StudiesGeneral!$B:$CM,2,FALSE),"")</f>
        <v>Groer</v>
      </c>
      <c r="D91" s="73">
        <f>IF(AND($A91&lt;&gt;"",ISNUMBER($A91)),VLOOKUP($A91,StudiesGeneral!$B:$CM,3,FALSE),"")</f>
        <v>2014</v>
      </c>
      <c r="E91" s="89" t="str">
        <f>IF(AND($A91&lt;&gt;"",ISNUMBER($A91)),VLOOKUP($A91,StudiesGeneral!$B:$CM,4,FALSE),"")</f>
        <v>http://dx.doi.org/10.1016/j.jpba.2014.08.016</v>
      </c>
      <c r="F91" s="73" t="str">
        <f>IF(AND($A91&lt;&gt;"",ISNUMBER($A91)),VLOOKUP($A91,StudiesGeneral!$B:$CM,5,FALSE),"")</f>
        <v>CYP2E1</v>
      </c>
      <c r="G91" s="52" t="str">
        <f t="shared" si="1"/>
        <v>Small intestine-Jejunum-HIM-self prepared-</v>
      </c>
      <c r="H91" s="12" t="s">
        <v>747</v>
      </c>
      <c r="I91" s="12" t="s">
        <v>749</v>
      </c>
      <c r="K91" s="12" t="s">
        <v>725</v>
      </c>
      <c r="L91" s="12" t="s">
        <v>762</v>
      </c>
      <c r="M91" s="12" t="s">
        <v>737</v>
      </c>
      <c r="Q91" s="1">
        <v>1.5</v>
      </c>
      <c r="R91" s="1" t="s">
        <v>753</v>
      </c>
      <c r="AA91" s="19" t="s">
        <v>728</v>
      </c>
      <c r="AB91" s="19" t="s">
        <v>761</v>
      </c>
      <c r="AC91" s="20" t="s">
        <v>730</v>
      </c>
      <c r="AD91" s="37" t="s">
        <v>759</v>
      </c>
      <c r="AE91" s="82">
        <v>3</v>
      </c>
      <c r="AF91" s="3">
        <v>3</v>
      </c>
      <c r="AG91" s="3">
        <v>3</v>
      </c>
      <c r="AM91" s="3">
        <v>54</v>
      </c>
      <c r="AN91" s="3">
        <v>60</v>
      </c>
      <c r="AW91" s="20" t="s">
        <v>763</v>
      </c>
      <c r="AX91" s="20" t="s">
        <v>764</v>
      </c>
      <c r="AY91" s="20"/>
      <c r="BE91" s="16" t="s">
        <v>765</v>
      </c>
      <c r="BF91" s="4" t="b">
        <f>IF(ISERROR(VLOOKUP(StudiesDetails!B91,ProteinExpression!A:A,1,FALSE)),FALSE,TRUE)</f>
        <v>0</v>
      </c>
    </row>
    <row r="92" spans="1:58" s="33" customFormat="1" x14ac:dyDescent="0.3">
      <c r="A92" s="33">
        <v>50</v>
      </c>
      <c r="B92" s="33">
        <v>90</v>
      </c>
      <c r="C92" s="70" t="str">
        <f>IF(AND($A92&lt;&gt;"",ISNUMBER($A92)),VLOOKUP($A92,StudiesGeneral!$B:$CM,2,FALSE),"")</f>
        <v>Kawakami</v>
      </c>
      <c r="D92" s="70">
        <f>IF(AND($A92&lt;&gt;"",ISNUMBER($A92)),VLOOKUP($A92,StudiesGeneral!$B:$CM,3,FALSE),"")</f>
        <v>2011</v>
      </c>
      <c r="E92" s="71" t="str">
        <f>IF(AND($A92&lt;&gt;"",ISNUMBER($A92)),VLOOKUP($A92,StudiesGeneral!$B:$CM,4,FALSE),"")</f>
        <v>http://dx.doi.org/10.1002/jps.22255</v>
      </c>
      <c r="F92" s="70" t="str">
        <f>IF(AND($A92&lt;&gt;"",ISNUMBER($A92)),VLOOKUP($A92,StudiesGeneral!$B:$CM,5,FALSE),"")</f>
        <v>CYP1A2</v>
      </c>
      <c r="G92" s="72" t="str">
        <f t="shared" si="1"/>
        <v>Liver--HLM-commercial-</v>
      </c>
      <c r="H92" s="25" t="s">
        <v>724</v>
      </c>
      <c r="I92" s="25"/>
      <c r="J92" s="25"/>
      <c r="K92" s="25" t="s">
        <v>725</v>
      </c>
      <c r="L92" s="25" t="s">
        <v>726</v>
      </c>
      <c r="M92" s="25"/>
      <c r="N92" s="25"/>
      <c r="O92" s="25"/>
      <c r="P92" s="25"/>
      <c r="Q92" s="26">
        <v>50</v>
      </c>
      <c r="R92" s="26" t="s">
        <v>766</v>
      </c>
      <c r="S92" s="27"/>
      <c r="T92" s="27"/>
      <c r="U92" s="27"/>
      <c r="V92" s="27"/>
      <c r="W92" s="27"/>
      <c r="X92" s="27"/>
      <c r="Y92" s="27"/>
      <c r="Z92" s="27"/>
      <c r="AA92" s="28" t="s">
        <v>754</v>
      </c>
      <c r="AB92" s="28" t="s">
        <v>729</v>
      </c>
      <c r="AC92" s="29" t="s">
        <v>730</v>
      </c>
      <c r="AD92" s="36" t="s">
        <v>756</v>
      </c>
      <c r="AE92" s="83">
        <v>11</v>
      </c>
      <c r="AF92" s="92">
        <v>10</v>
      </c>
      <c r="AG92" s="30"/>
      <c r="AH92" s="30">
        <v>48</v>
      </c>
      <c r="AI92" s="30" t="s">
        <v>767</v>
      </c>
      <c r="AJ92" s="30" t="s">
        <v>768</v>
      </c>
      <c r="AK92" s="30">
        <v>16</v>
      </c>
      <c r="AL92" s="30" t="s">
        <v>769</v>
      </c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2"/>
      <c r="BB92" s="32"/>
      <c r="BC92" s="29"/>
      <c r="BD92" s="30"/>
      <c r="BE92" s="75"/>
      <c r="BF92" s="91" t="b">
        <f>IF(ISERROR(VLOOKUP(StudiesDetails!B92,ProteinExpression!A:A,1,FALSE)),FALSE,TRUE)</f>
        <v>0</v>
      </c>
    </row>
    <row r="93" spans="1:58" x14ac:dyDescent="0.3">
      <c r="A93">
        <v>51</v>
      </c>
      <c r="B93">
        <v>91</v>
      </c>
      <c r="C93" s="73" t="str">
        <f>IF(AND($A93&lt;&gt;"",ISNUMBER($A93)),VLOOKUP($A93,StudiesGeneral!$B:$CM,2,FALSE),"")</f>
        <v>Kawakami</v>
      </c>
      <c r="D93" s="73">
        <f>IF(AND($A93&lt;&gt;"",ISNUMBER($A93)),VLOOKUP($A93,StudiesGeneral!$B:$CM,3,FALSE),"")</f>
        <v>2011</v>
      </c>
      <c r="E93" s="89" t="str">
        <f>IF(AND($A93&lt;&gt;"",ISNUMBER($A93)),VLOOKUP($A93,StudiesGeneral!$B:$CM,4,FALSE),"")</f>
        <v>http://dx.doi.org/10.1002/jps.22255</v>
      </c>
      <c r="F93" s="73" t="str">
        <f>IF(AND($A93&lt;&gt;"",ISNUMBER($A93)),VLOOKUP($A93,StudiesGeneral!$B:$CM,5,FALSE),"")</f>
        <v>CYP2A6</v>
      </c>
      <c r="G93" s="52" t="str">
        <f t="shared" si="1"/>
        <v>Liver--HLM-commercial-</v>
      </c>
      <c r="H93" s="12" t="s">
        <v>724</v>
      </c>
      <c r="K93" s="12" t="s">
        <v>725</v>
      </c>
      <c r="L93" s="12" t="s">
        <v>726</v>
      </c>
      <c r="Q93" s="1">
        <v>50</v>
      </c>
      <c r="R93" s="1" t="s">
        <v>766</v>
      </c>
      <c r="AA93" s="19" t="s">
        <v>754</v>
      </c>
      <c r="AB93" s="19" t="s">
        <v>729</v>
      </c>
      <c r="AC93" s="20" t="s">
        <v>730</v>
      </c>
      <c r="AD93" s="37" t="s">
        <v>756</v>
      </c>
      <c r="AE93" s="82">
        <v>11</v>
      </c>
      <c r="AF93" s="93">
        <v>10</v>
      </c>
      <c r="AH93" s="3">
        <v>48</v>
      </c>
      <c r="AI93" s="3" t="s">
        <v>767</v>
      </c>
      <c r="AJ93" s="20" t="s">
        <v>768</v>
      </c>
      <c r="AK93" s="3">
        <v>16</v>
      </c>
      <c r="AL93" s="20" t="s">
        <v>769</v>
      </c>
      <c r="BF93" s="4" t="b">
        <f>IF(ISERROR(VLOOKUP(StudiesDetails!B93,ProteinExpression!A:A,1,FALSE)),FALSE,TRUE)</f>
        <v>0</v>
      </c>
    </row>
    <row r="94" spans="1:58" x14ac:dyDescent="0.3">
      <c r="A94">
        <v>52</v>
      </c>
      <c r="B94">
        <v>92</v>
      </c>
      <c r="C94" s="73" t="str">
        <f>IF(AND($A94&lt;&gt;"",ISNUMBER($A94)),VLOOKUP($A94,StudiesGeneral!$B:$CM,2,FALSE),"")</f>
        <v>Kawakami</v>
      </c>
      <c r="D94" s="73">
        <f>IF(AND($A94&lt;&gt;"",ISNUMBER($A94)),VLOOKUP($A94,StudiesGeneral!$B:$CM,3,FALSE),"")</f>
        <v>2011</v>
      </c>
      <c r="E94" s="89" t="str">
        <f>IF(AND($A94&lt;&gt;"",ISNUMBER($A94)),VLOOKUP($A94,StudiesGeneral!$B:$CM,4,FALSE),"")</f>
        <v>http://dx.doi.org/10.1002/jps.22255</v>
      </c>
      <c r="F94" s="73" t="str">
        <f>IF(AND($A94&lt;&gt;"",ISNUMBER($A94)),VLOOKUP($A94,StudiesGeneral!$B:$CM,5,FALSE),"")</f>
        <v>CYP2B6</v>
      </c>
      <c r="G94" s="52" t="str">
        <f t="shared" si="1"/>
        <v>Liver--HLM-commercial-</v>
      </c>
      <c r="H94" s="12" t="s">
        <v>724</v>
      </c>
      <c r="K94" s="12" t="s">
        <v>725</v>
      </c>
      <c r="L94" s="12" t="s">
        <v>726</v>
      </c>
      <c r="Q94" s="1">
        <v>50</v>
      </c>
      <c r="R94" s="1" t="s">
        <v>766</v>
      </c>
      <c r="AA94" s="19" t="s">
        <v>754</v>
      </c>
      <c r="AB94" s="19" t="s">
        <v>729</v>
      </c>
      <c r="AC94" s="20" t="s">
        <v>730</v>
      </c>
      <c r="AD94" s="37" t="s">
        <v>756</v>
      </c>
      <c r="AE94" s="82">
        <v>11</v>
      </c>
      <c r="AF94" s="93">
        <v>10</v>
      </c>
      <c r="AH94" s="3">
        <v>48</v>
      </c>
      <c r="AI94" s="3" t="s">
        <v>767</v>
      </c>
      <c r="AJ94" s="20" t="s">
        <v>768</v>
      </c>
      <c r="AK94" s="3">
        <v>16</v>
      </c>
      <c r="AL94" s="20" t="s">
        <v>769</v>
      </c>
      <c r="BF94" s="4" t="b">
        <f>IF(ISERROR(VLOOKUP(StudiesDetails!B94,ProteinExpression!A:A,1,FALSE)),FALSE,TRUE)</f>
        <v>0</v>
      </c>
    </row>
    <row r="95" spans="1:58" x14ac:dyDescent="0.3">
      <c r="A95">
        <v>53</v>
      </c>
      <c r="B95">
        <v>93</v>
      </c>
      <c r="C95" s="73" t="str">
        <f>IF(AND($A95&lt;&gt;"",ISNUMBER($A95)),VLOOKUP($A95,StudiesGeneral!$B:$CM,2,FALSE),"")</f>
        <v>Kawakami</v>
      </c>
      <c r="D95" s="73">
        <f>IF(AND($A95&lt;&gt;"",ISNUMBER($A95)),VLOOKUP($A95,StudiesGeneral!$B:$CM,3,FALSE),"")</f>
        <v>2011</v>
      </c>
      <c r="E95" s="89" t="str">
        <f>IF(AND($A95&lt;&gt;"",ISNUMBER($A95)),VLOOKUP($A95,StudiesGeneral!$B:$CM,4,FALSE),"")</f>
        <v>http://dx.doi.org/10.1002/jps.22255</v>
      </c>
      <c r="F95" s="73" t="str">
        <f>IF(AND($A95&lt;&gt;"",ISNUMBER($A95)),VLOOKUP($A95,StudiesGeneral!$B:$CM,5,FALSE),"")</f>
        <v>CYP2C8</v>
      </c>
      <c r="G95" s="52" t="str">
        <f t="shared" si="1"/>
        <v>Liver--HLM-commercial-</v>
      </c>
      <c r="H95" s="12" t="s">
        <v>724</v>
      </c>
      <c r="K95" s="12" t="s">
        <v>725</v>
      </c>
      <c r="L95" s="12" t="s">
        <v>726</v>
      </c>
      <c r="Q95" s="1">
        <v>50</v>
      </c>
      <c r="R95" s="1" t="s">
        <v>766</v>
      </c>
      <c r="AA95" s="19" t="s">
        <v>754</v>
      </c>
      <c r="AB95" s="19" t="s">
        <v>729</v>
      </c>
      <c r="AC95" s="20" t="s">
        <v>730</v>
      </c>
      <c r="AD95" s="37" t="s">
        <v>756</v>
      </c>
      <c r="AE95" s="82">
        <v>11</v>
      </c>
      <c r="AF95" s="93">
        <v>10</v>
      </c>
      <c r="AH95" s="3">
        <v>48</v>
      </c>
      <c r="AI95" s="3" t="s">
        <v>767</v>
      </c>
      <c r="AJ95" s="20" t="s">
        <v>768</v>
      </c>
      <c r="AK95" s="3">
        <v>16</v>
      </c>
      <c r="AL95" s="20" t="s">
        <v>769</v>
      </c>
      <c r="BF95" s="4" t="b">
        <f>IF(ISERROR(VLOOKUP(StudiesDetails!B95,ProteinExpression!A:A,1,FALSE)),FALSE,TRUE)</f>
        <v>0</v>
      </c>
    </row>
    <row r="96" spans="1:58" x14ac:dyDescent="0.3">
      <c r="A96">
        <v>54</v>
      </c>
      <c r="B96">
        <v>94</v>
      </c>
      <c r="C96" s="73" t="str">
        <f>IF(AND($A96&lt;&gt;"",ISNUMBER($A96)),VLOOKUP($A96,StudiesGeneral!$B:$CM,2,FALSE),"")</f>
        <v>Kawakami</v>
      </c>
      <c r="D96" s="73">
        <f>IF(AND($A96&lt;&gt;"",ISNUMBER($A96)),VLOOKUP($A96,StudiesGeneral!$B:$CM,3,FALSE),"")</f>
        <v>2011</v>
      </c>
      <c r="E96" s="89" t="str">
        <f>IF(AND($A96&lt;&gt;"",ISNUMBER($A96)),VLOOKUP($A96,StudiesGeneral!$B:$CM,4,FALSE),"")</f>
        <v>http://dx.doi.org/10.1002/jps.22255</v>
      </c>
      <c r="F96" s="73" t="str">
        <f>IF(AND($A96&lt;&gt;"",ISNUMBER($A96)),VLOOKUP($A96,StudiesGeneral!$B:$CM,5,FALSE),"")</f>
        <v>CYP2C9</v>
      </c>
      <c r="G96" s="52" t="str">
        <f t="shared" si="1"/>
        <v>Liver--HLM-commercial-</v>
      </c>
      <c r="H96" s="12" t="s">
        <v>724</v>
      </c>
      <c r="K96" s="12" t="s">
        <v>725</v>
      </c>
      <c r="L96" s="12" t="s">
        <v>726</v>
      </c>
      <c r="Q96" s="1">
        <v>50</v>
      </c>
      <c r="R96" s="1" t="s">
        <v>766</v>
      </c>
      <c r="AA96" s="19" t="s">
        <v>754</v>
      </c>
      <c r="AB96" s="19" t="s">
        <v>729</v>
      </c>
      <c r="AC96" s="20" t="s">
        <v>730</v>
      </c>
      <c r="AD96" s="37" t="s">
        <v>756</v>
      </c>
      <c r="AE96" s="82">
        <v>11</v>
      </c>
      <c r="AF96" s="93">
        <v>10</v>
      </c>
      <c r="AH96" s="3">
        <v>48</v>
      </c>
      <c r="AI96" s="3" t="s">
        <v>767</v>
      </c>
      <c r="AJ96" s="20" t="s">
        <v>768</v>
      </c>
      <c r="AK96" s="3">
        <v>16</v>
      </c>
      <c r="AL96" s="20" t="s">
        <v>769</v>
      </c>
      <c r="BF96" s="4" t="b">
        <f>IF(ISERROR(VLOOKUP(StudiesDetails!B96,ProteinExpression!A:A,1,FALSE)),FALSE,TRUE)</f>
        <v>0</v>
      </c>
    </row>
    <row r="97" spans="1:58" x14ac:dyDescent="0.3">
      <c r="A97">
        <v>55</v>
      </c>
      <c r="B97">
        <v>95</v>
      </c>
      <c r="C97" s="73" t="str">
        <f>IF(AND($A97&lt;&gt;"",ISNUMBER($A97)),VLOOKUP($A97,StudiesGeneral!$B:$CM,2,FALSE),"")</f>
        <v>Kawakami</v>
      </c>
      <c r="D97" s="73">
        <f>IF(AND($A97&lt;&gt;"",ISNUMBER($A97)),VLOOKUP($A97,StudiesGeneral!$B:$CM,3,FALSE),"")</f>
        <v>2011</v>
      </c>
      <c r="E97" s="89" t="str">
        <f>IF(AND($A97&lt;&gt;"",ISNUMBER($A97)),VLOOKUP($A97,StudiesGeneral!$B:$CM,4,FALSE),"")</f>
        <v>http://dx.doi.org/10.1002/jps.22255</v>
      </c>
      <c r="F97" s="73" t="str">
        <f>IF(AND($A97&lt;&gt;"",ISNUMBER($A97)),VLOOKUP($A97,StudiesGeneral!$B:$CM,5,FALSE),"")</f>
        <v>CYP2C19</v>
      </c>
      <c r="G97" s="52" t="str">
        <f t="shared" si="1"/>
        <v>Liver--HLM-commercial-</v>
      </c>
      <c r="H97" s="12" t="s">
        <v>724</v>
      </c>
      <c r="K97" s="12" t="s">
        <v>725</v>
      </c>
      <c r="L97" s="12" t="s">
        <v>726</v>
      </c>
      <c r="Q97" s="1">
        <v>50</v>
      </c>
      <c r="R97" s="1" t="s">
        <v>766</v>
      </c>
      <c r="AA97" s="19" t="s">
        <v>754</v>
      </c>
      <c r="AB97" s="19" t="s">
        <v>729</v>
      </c>
      <c r="AC97" s="20" t="s">
        <v>730</v>
      </c>
      <c r="AD97" s="37" t="s">
        <v>756</v>
      </c>
      <c r="AE97" s="82">
        <v>11</v>
      </c>
      <c r="AF97" s="93">
        <v>10</v>
      </c>
      <c r="AH97" s="3">
        <v>48</v>
      </c>
      <c r="AI97" s="3" t="s">
        <v>767</v>
      </c>
      <c r="AJ97" s="20" t="s">
        <v>768</v>
      </c>
      <c r="AK97" s="3">
        <v>16</v>
      </c>
      <c r="AL97" s="20" t="s">
        <v>769</v>
      </c>
      <c r="BF97" s="4" t="b">
        <f>IF(ISERROR(VLOOKUP(StudiesDetails!B97,ProteinExpression!A:A,1,FALSE)),FALSE,TRUE)</f>
        <v>0</v>
      </c>
    </row>
    <row r="98" spans="1:58" x14ac:dyDescent="0.3">
      <c r="A98">
        <v>56</v>
      </c>
      <c r="B98">
        <v>96</v>
      </c>
      <c r="C98" s="73" t="str">
        <f>IF(AND($A98&lt;&gt;"",ISNUMBER($A98)),VLOOKUP($A98,StudiesGeneral!$B:$CM,2,FALSE),"")</f>
        <v>Kawakami</v>
      </c>
      <c r="D98" s="73">
        <f>IF(AND($A98&lt;&gt;"",ISNUMBER($A98)),VLOOKUP($A98,StudiesGeneral!$B:$CM,3,FALSE),"")</f>
        <v>2011</v>
      </c>
      <c r="E98" s="89" t="str">
        <f>IF(AND($A98&lt;&gt;"",ISNUMBER($A98)),VLOOKUP($A98,StudiesGeneral!$B:$CM,4,FALSE),"")</f>
        <v>http://dx.doi.org/10.1002/jps.22255</v>
      </c>
      <c r="F98" s="73" t="str">
        <f>IF(AND($A98&lt;&gt;"",ISNUMBER($A98)),VLOOKUP($A98,StudiesGeneral!$B:$CM,5,FALSE),"")</f>
        <v>CYP2E1</v>
      </c>
      <c r="G98" s="52" t="str">
        <f t="shared" si="1"/>
        <v>Liver--HLM-commercial-</v>
      </c>
      <c r="H98" s="12" t="s">
        <v>724</v>
      </c>
      <c r="K98" s="12" t="s">
        <v>725</v>
      </c>
      <c r="L98" s="12" t="s">
        <v>726</v>
      </c>
      <c r="Q98" s="1">
        <v>50</v>
      </c>
      <c r="R98" s="1" t="s">
        <v>766</v>
      </c>
      <c r="AA98" s="19" t="s">
        <v>754</v>
      </c>
      <c r="AB98" s="19" t="s">
        <v>729</v>
      </c>
      <c r="AC98" s="20" t="s">
        <v>730</v>
      </c>
      <c r="AD98" s="37" t="s">
        <v>756</v>
      </c>
      <c r="AE98" s="82">
        <v>11</v>
      </c>
      <c r="AF98" s="93">
        <v>10</v>
      </c>
      <c r="AH98" s="3">
        <v>48</v>
      </c>
      <c r="AI98" s="3" t="s">
        <v>767</v>
      </c>
      <c r="AJ98" s="20" t="s">
        <v>768</v>
      </c>
      <c r="AK98" s="3">
        <v>16</v>
      </c>
      <c r="AL98" s="20" t="s">
        <v>769</v>
      </c>
      <c r="BF98" s="4" t="b">
        <f>IF(ISERROR(VLOOKUP(StudiesDetails!B98,ProteinExpression!A:A,1,FALSE)),FALSE,TRUE)</f>
        <v>0</v>
      </c>
    </row>
    <row r="99" spans="1:58" x14ac:dyDescent="0.3">
      <c r="A99">
        <v>57</v>
      </c>
      <c r="B99">
        <v>97</v>
      </c>
      <c r="C99" s="73" t="str">
        <f>IF(AND($A99&lt;&gt;"",ISNUMBER($A99)),VLOOKUP($A99,StudiesGeneral!$B:$CM,2,FALSE),"")</f>
        <v>Kawakami</v>
      </c>
      <c r="D99" s="73">
        <f>IF(AND($A99&lt;&gt;"",ISNUMBER($A99)),VLOOKUP($A99,StudiesGeneral!$B:$CM,3,FALSE),"")</f>
        <v>2011</v>
      </c>
      <c r="E99" s="89" t="str">
        <f>IF(AND($A99&lt;&gt;"",ISNUMBER($A99)),VLOOKUP($A99,StudiesGeneral!$B:$CM,4,FALSE),"")</f>
        <v>http://dx.doi.org/10.1002/jps.22255</v>
      </c>
      <c r="F99" s="73" t="str">
        <f>IF(AND($A99&lt;&gt;"",ISNUMBER($A99)),VLOOKUP($A99,StudiesGeneral!$B:$CM,5,FALSE),"")</f>
        <v>CYP3A4/43</v>
      </c>
      <c r="G99" s="52" t="str">
        <f t="shared" si="1"/>
        <v>Liver--HLM-commercial-</v>
      </c>
      <c r="H99" s="12" t="s">
        <v>724</v>
      </c>
      <c r="K99" s="12" t="s">
        <v>725</v>
      </c>
      <c r="L99" s="12" t="s">
        <v>726</v>
      </c>
      <c r="Q99" s="1">
        <v>50</v>
      </c>
      <c r="R99" s="1" t="s">
        <v>766</v>
      </c>
      <c r="AA99" s="19" t="s">
        <v>754</v>
      </c>
      <c r="AB99" s="19" t="s">
        <v>729</v>
      </c>
      <c r="AC99" s="20" t="s">
        <v>730</v>
      </c>
      <c r="AD99" s="37" t="s">
        <v>756</v>
      </c>
      <c r="AE99" s="82">
        <v>11</v>
      </c>
      <c r="AF99" s="93">
        <v>10</v>
      </c>
      <c r="AH99" s="3">
        <v>48</v>
      </c>
      <c r="AI99" s="3" t="s">
        <v>767</v>
      </c>
      <c r="AJ99" s="20" t="s">
        <v>768</v>
      </c>
      <c r="AK99" s="3">
        <v>16</v>
      </c>
      <c r="AL99" s="20" t="s">
        <v>769</v>
      </c>
      <c r="BF99" s="4" t="b">
        <f>IF(ISERROR(VLOOKUP(StudiesDetails!B99,ProteinExpression!A:A,1,FALSE)),FALSE,TRUE)</f>
        <v>1</v>
      </c>
    </row>
    <row r="100" spans="1:58" x14ac:dyDescent="0.3">
      <c r="A100">
        <v>58</v>
      </c>
      <c r="B100">
        <v>98</v>
      </c>
      <c r="C100" s="73" t="str">
        <f>IF(AND($A100&lt;&gt;"",ISNUMBER($A100)),VLOOKUP($A100,StudiesGeneral!$B:$CM,2,FALSE),"")</f>
        <v>Kawakami</v>
      </c>
      <c r="D100" s="73">
        <f>IF(AND($A100&lt;&gt;"",ISNUMBER($A100)),VLOOKUP($A100,StudiesGeneral!$B:$CM,3,FALSE),"")</f>
        <v>2011</v>
      </c>
      <c r="E100" s="89" t="str">
        <f>IF(AND($A100&lt;&gt;"",ISNUMBER($A100)),VLOOKUP($A100,StudiesGeneral!$B:$CM,4,FALSE),"")</f>
        <v>http://dx.doi.org/10.1002/jps.22255</v>
      </c>
      <c r="F100" s="73" t="str">
        <f>IF(AND($A100&lt;&gt;"",ISNUMBER($A100)),VLOOKUP($A100,StudiesGeneral!$B:$CM,5,FALSE),"")</f>
        <v>CYP3A4</v>
      </c>
      <c r="G100" s="52" t="str">
        <f t="shared" si="1"/>
        <v>Liver--HLM-commercial-</v>
      </c>
      <c r="H100" s="12" t="s">
        <v>724</v>
      </c>
      <c r="K100" s="12" t="s">
        <v>725</v>
      </c>
      <c r="L100" s="12" t="s">
        <v>726</v>
      </c>
      <c r="Q100" s="1">
        <v>50</v>
      </c>
      <c r="R100" s="1" t="s">
        <v>766</v>
      </c>
      <c r="AA100" s="19" t="s">
        <v>754</v>
      </c>
      <c r="AB100" s="19" t="s">
        <v>729</v>
      </c>
      <c r="AC100" s="20" t="s">
        <v>730</v>
      </c>
      <c r="AD100" s="37" t="s">
        <v>756</v>
      </c>
      <c r="AE100" s="82">
        <v>11</v>
      </c>
      <c r="AF100" s="93">
        <v>10</v>
      </c>
      <c r="AH100" s="3">
        <v>48</v>
      </c>
      <c r="AI100" s="3" t="s">
        <v>767</v>
      </c>
      <c r="AJ100" s="20" t="s">
        <v>768</v>
      </c>
      <c r="AK100" s="3">
        <v>16</v>
      </c>
      <c r="AL100" s="20" t="s">
        <v>769</v>
      </c>
      <c r="BF100" s="4" t="b">
        <f>IF(ISERROR(VLOOKUP(StudiesDetails!B100,ProteinExpression!A:A,1,FALSE)),FALSE,TRUE)</f>
        <v>1</v>
      </c>
    </row>
    <row r="101" spans="1:58" x14ac:dyDescent="0.3">
      <c r="A101">
        <v>59</v>
      </c>
      <c r="B101">
        <v>99</v>
      </c>
      <c r="C101" s="73" t="str">
        <f>IF(AND($A101&lt;&gt;"",ISNUMBER($A101)),VLOOKUP($A101,StudiesGeneral!$B:$CM,2,FALSE),"")</f>
        <v>Kawakami</v>
      </c>
      <c r="D101" s="73">
        <f>IF(AND($A101&lt;&gt;"",ISNUMBER($A101)),VLOOKUP($A101,StudiesGeneral!$B:$CM,3,FALSE),"")</f>
        <v>2011</v>
      </c>
      <c r="E101" s="89" t="str">
        <f>IF(AND($A101&lt;&gt;"",ISNUMBER($A101)),VLOOKUP($A101,StudiesGeneral!$B:$CM,4,FALSE),"")</f>
        <v>http://dx.doi.org/10.1002/jps.22255</v>
      </c>
      <c r="F101" s="73" t="str">
        <f>IF(AND($A101&lt;&gt;"",ISNUMBER($A101)),VLOOKUP($A101,StudiesGeneral!$B:$CM,5,FALSE),"")</f>
        <v>CYP3A5</v>
      </c>
      <c r="G101" s="52" t="str">
        <f t="shared" si="1"/>
        <v>Liver--HLM-commercial-</v>
      </c>
      <c r="H101" s="12" t="s">
        <v>724</v>
      </c>
      <c r="K101" s="12" t="s">
        <v>725</v>
      </c>
      <c r="L101" s="12" t="s">
        <v>726</v>
      </c>
      <c r="Q101" s="1">
        <v>50</v>
      </c>
      <c r="R101" s="1" t="s">
        <v>766</v>
      </c>
      <c r="AA101" s="19" t="s">
        <v>754</v>
      </c>
      <c r="AB101" s="19" t="s">
        <v>729</v>
      </c>
      <c r="AC101" s="20" t="s">
        <v>730</v>
      </c>
      <c r="AD101" s="37" t="s">
        <v>756</v>
      </c>
      <c r="AE101" s="82">
        <v>11</v>
      </c>
      <c r="AF101" s="93">
        <v>10</v>
      </c>
      <c r="AH101" s="3">
        <v>48</v>
      </c>
      <c r="AI101" s="3" t="s">
        <v>767</v>
      </c>
      <c r="AJ101" s="20" t="s">
        <v>768</v>
      </c>
      <c r="AK101" s="3">
        <v>16</v>
      </c>
      <c r="AL101" s="20" t="s">
        <v>769</v>
      </c>
      <c r="BF101" s="4" t="b">
        <f>IF(ISERROR(VLOOKUP(StudiesDetails!B101,ProteinExpression!A:A,1,FALSE)),FALSE,TRUE)</f>
        <v>1</v>
      </c>
    </row>
    <row r="102" spans="1:58" x14ac:dyDescent="0.3">
      <c r="A102">
        <v>60</v>
      </c>
      <c r="B102">
        <v>100</v>
      </c>
      <c r="C102" s="73" t="str">
        <f>IF(AND($A102&lt;&gt;"",ISNUMBER($A102)),VLOOKUP($A102,StudiesGeneral!$B:$CM,2,FALSE),"")</f>
        <v>Kawakami</v>
      </c>
      <c r="D102" s="73">
        <f>IF(AND($A102&lt;&gt;"",ISNUMBER($A102)),VLOOKUP($A102,StudiesGeneral!$B:$CM,3,FALSE),"")</f>
        <v>2011</v>
      </c>
      <c r="E102" s="89" t="str">
        <f>IF(AND($A102&lt;&gt;"",ISNUMBER($A102)),VLOOKUP($A102,StudiesGeneral!$B:$CM,4,FALSE),"")</f>
        <v>http://dx.doi.org/10.1002/jps.22255</v>
      </c>
      <c r="F102" s="73" t="str">
        <f>IF(AND($A102&lt;&gt;"",ISNUMBER($A102)),VLOOKUP($A102,StudiesGeneral!$B:$CM,5,FALSE),"")</f>
        <v>CYP3A43</v>
      </c>
      <c r="G102" s="52" t="str">
        <f t="shared" si="1"/>
        <v>Liver--HLM-commercial-</v>
      </c>
      <c r="H102" s="12" t="s">
        <v>724</v>
      </c>
      <c r="K102" s="12" t="s">
        <v>725</v>
      </c>
      <c r="L102" s="12" t="s">
        <v>726</v>
      </c>
      <c r="Q102" s="1">
        <v>50</v>
      </c>
      <c r="R102" s="1" t="s">
        <v>766</v>
      </c>
      <c r="AA102" s="19" t="s">
        <v>754</v>
      </c>
      <c r="AB102" s="19" t="s">
        <v>729</v>
      </c>
      <c r="AC102" s="20" t="s">
        <v>730</v>
      </c>
      <c r="AD102" s="37" t="s">
        <v>756</v>
      </c>
      <c r="AE102" s="82">
        <v>11</v>
      </c>
      <c r="AF102" s="93">
        <v>10</v>
      </c>
      <c r="AH102" s="3">
        <v>48</v>
      </c>
      <c r="AI102" s="3" t="s">
        <v>767</v>
      </c>
      <c r="AJ102" s="20" t="s">
        <v>768</v>
      </c>
      <c r="AK102" s="3">
        <v>16</v>
      </c>
      <c r="AL102" s="20" t="s">
        <v>769</v>
      </c>
      <c r="BF102" s="4" t="b">
        <f>IF(ISERROR(VLOOKUP(StudiesDetails!B102,ProteinExpression!A:A,1,FALSE)),FALSE,TRUE)</f>
        <v>1</v>
      </c>
    </row>
    <row r="103" spans="1:58" s="33" customFormat="1" x14ac:dyDescent="0.3">
      <c r="A103" s="33">
        <v>50</v>
      </c>
      <c r="B103" s="33">
        <v>101</v>
      </c>
      <c r="C103" s="70" t="str">
        <f>IF(AND($A103&lt;&gt;"",ISNUMBER($A103)),VLOOKUP($A103,StudiesGeneral!$B:$CM,2,FALSE),"")</f>
        <v>Kawakami</v>
      </c>
      <c r="D103" s="70">
        <f>IF(AND($A103&lt;&gt;"",ISNUMBER($A103)),VLOOKUP($A103,StudiesGeneral!$B:$CM,3,FALSE),"")</f>
        <v>2011</v>
      </c>
      <c r="E103" s="71" t="str">
        <f>IF(AND($A103&lt;&gt;"",ISNUMBER($A103)),VLOOKUP($A103,StudiesGeneral!$B:$CM,4,FALSE),"")</f>
        <v>http://dx.doi.org/10.1002/jps.22255</v>
      </c>
      <c r="F103" s="70" t="str">
        <f>IF(AND($A103&lt;&gt;"",ISNUMBER($A103)),VLOOKUP($A103,StudiesGeneral!$B:$CM,5,FALSE),"")</f>
        <v>CYP1A2</v>
      </c>
      <c r="G103" s="72" t="str">
        <f t="shared" si="1"/>
        <v>Liver--HLM-self prepared 1-</v>
      </c>
      <c r="H103" s="25" t="s">
        <v>724</v>
      </c>
      <c r="I103" s="25"/>
      <c r="J103" s="25"/>
      <c r="K103" s="25" t="s">
        <v>725</v>
      </c>
      <c r="L103" s="25" t="s">
        <v>726</v>
      </c>
      <c r="M103" s="25"/>
      <c r="N103" s="25"/>
      <c r="O103" s="25"/>
      <c r="P103" s="25"/>
      <c r="Q103" s="26">
        <v>100</v>
      </c>
      <c r="R103" s="26" t="s">
        <v>766</v>
      </c>
      <c r="S103" s="27"/>
      <c r="T103" s="27"/>
      <c r="U103" s="27"/>
      <c r="V103" s="27"/>
      <c r="W103" s="27"/>
      <c r="X103" s="27"/>
      <c r="Y103" s="27"/>
      <c r="Z103" s="27"/>
      <c r="AA103" s="28" t="s">
        <v>770</v>
      </c>
      <c r="AB103" s="28" t="s">
        <v>761</v>
      </c>
      <c r="AC103" s="29" t="s">
        <v>730</v>
      </c>
      <c r="AD103" s="36" t="s">
        <v>771</v>
      </c>
      <c r="AE103" s="83">
        <v>1</v>
      </c>
      <c r="AF103" s="30">
        <v>1</v>
      </c>
      <c r="AG103" s="30">
        <v>1</v>
      </c>
      <c r="AH103" s="30">
        <v>77</v>
      </c>
      <c r="AI103" s="30" t="s">
        <v>767</v>
      </c>
      <c r="AJ103" s="29" t="s">
        <v>772</v>
      </c>
      <c r="AK103" s="30"/>
      <c r="AL103" s="29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 t="s">
        <v>773</v>
      </c>
      <c r="AY103" s="30"/>
      <c r="AZ103" s="30"/>
      <c r="BA103" s="31" t="s">
        <v>774</v>
      </c>
      <c r="BB103" s="32">
        <v>1</v>
      </c>
      <c r="BC103" s="29"/>
      <c r="BD103" s="30"/>
      <c r="BE103" s="75"/>
      <c r="BF103" s="91" t="b">
        <f>IF(ISERROR(VLOOKUP(StudiesDetails!B103,ProteinExpression!A:A,1,FALSE)),FALSE,TRUE)</f>
        <v>0</v>
      </c>
    </row>
    <row r="104" spans="1:58" x14ac:dyDescent="0.3">
      <c r="A104">
        <v>50</v>
      </c>
      <c r="B104">
        <v>102</v>
      </c>
      <c r="C104" s="73" t="str">
        <f>IF(AND($A104&lt;&gt;"",ISNUMBER($A104)),VLOOKUP($A104,StudiesGeneral!$B:$CM,2,FALSE),"")</f>
        <v>Kawakami</v>
      </c>
      <c r="D104" s="73">
        <f>IF(AND($A104&lt;&gt;"",ISNUMBER($A104)),VLOOKUP($A104,StudiesGeneral!$B:$CM,3,FALSE),"")</f>
        <v>2011</v>
      </c>
      <c r="E104" s="89" t="str">
        <f>IF(AND($A104&lt;&gt;"",ISNUMBER($A104)),VLOOKUP($A104,StudiesGeneral!$B:$CM,4,FALSE),"")</f>
        <v>http://dx.doi.org/10.1002/jps.22255</v>
      </c>
      <c r="F104" s="73" t="str">
        <f>IF(AND($A104&lt;&gt;"",ISNUMBER($A104)),VLOOKUP($A104,StudiesGeneral!$B:$CM,5,FALSE),"")</f>
        <v>CYP1A2</v>
      </c>
      <c r="G104" s="52" t="str">
        <f t="shared" si="1"/>
        <v>Liver--HLM-self prepared 2-</v>
      </c>
      <c r="H104" s="12" t="s">
        <v>724</v>
      </c>
      <c r="K104" s="12" t="s">
        <v>725</v>
      </c>
      <c r="L104" s="12" t="s">
        <v>726</v>
      </c>
      <c r="Q104" s="1">
        <v>100</v>
      </c>
      <c r="R104" s="1" t="s">
        <v>766</v>
      </c>
      <c r="AA104" s="19" t="s">
        <v>770</v>
      </c>
      <c r="AB104" s="19" t="s">
        <v>761</v>
      </c>
      <c r="AC104" s="20" t="s">
        <v>730</v>
      </c>
      <c r="AD104" s="37" t="s">
        <v>775</v>
      </c>
      <c r="AE104" s="82">
        <v>2</v>
      </c>
      <c r="AF104" s="3">
        <v>1</v>
      </c>
      <c r="AG104" s="3">
        <v>1</v>
      </c>
      <c r="AH104" s="3">
        <v>74</v>
      </c>
      <c r="AI104" s="3" t="s">
        <v>767</v>
      </c>
      <c r="AJ104" s="20" t="s">
        <v>772</v>
      </c>
      <c r="AX104" s="3" t="s">
        <v>776</v>
      </c>
      <c r="BA104" s="21" t="s">
        <v>774</v>
      </c>
      <c r="BB104" s="10">
        <v>1</v>
      </c>
      <c r="BF104" s="4" t="b">
        <f>IF(ISERROR(VLOOKUP(StudiesDetails!B104,ProteinExpression!A:A,1,FALSE)),FALSE,TRUE)</f>
        <v>0</v>
      </c>
    </row>
    <row r="105" spans="1:58" x14ac:dyDescent="0.3">
      <c r="A105">
        <v>50</v>
      </c>
      <c r="B105">
        <v>103</v>
      </c>
      <c r="C105" s="73" t="str">
        <f>IF(AND($A105&lt;&gt;"",ISNUMBER($A105)),VLOOKUP($A105,StudiesGeneral!$B:$CM,2,FALSE),"")</f>
        <v>Kawakami</v>
      </c>
      <c r="D105" s="73">
        <f>IF(AND($A105&lt;&gt;"",ISNUMBER($A105)),VLOOKUP($A105,StudiesGeneral!$B:$CM,3,FALSE),"")</f>
        <v>2011</v>
      </c>
      <c r="E105" s="89" t="str">
        <f>IF(AND($A105&lt;&gt;"",ISNUMBER($A105)),VLOOKUP($A105,StudiesGeneral!$B:$CM,4,FALSE),"")</f>
        <v>http://dx.doi.org/10.1002/jps.22255</v>
      </c>
      <c r="F105" s="73" t="str">
        <f>IF(AND($A105&lt;&gt;"",ISNUMBER($A105)),VLOOKUP($A105,StudiesGeneral!$B:$CM,5,FALSE),"")</f>
        <v>CYP1A2</v>
      </c>
      <c r="G105" s="52" t="str">
        <f t="shared" si="1"/>
        <v>Liver--HLM-self prepared 3-</v>
      </c>
      <c r="H105" s="12" t="s">
        <v>724</v>
      </c>
      <c r="K105" s="12" t="s">
        <v>725</v>
      </c>
      <c r="L105" s="12" t="s">
        <v>726</v>
      </c>
      <c r="Q105" s="1">
        <v>100</v>
      </c>
      <c r="R105" s="1" t="s">
        <v>766</v>
      </c>
      <c r="AA105" s="19" t="s">
        <v>770</v>
      </c>
      <c r="AB105" s="19" t="s">
        <v>761</v>
      </c>
      <c r="AC105" s="20" t="s">
        <v>730</v>
      </c>
      <c r="AD105" s="37" t="s">
        <v>777</v>
      </c>
      <c r="AE105" s="82">
        <v>3</v>
      </c>
      <c r="AF105" s="3">
        <v>1</v>
      </c>
      <c r="AG105" s="3">
        <v>1</v>
      </c>
      <c r="AH105" s="3">
        <v>67</v>
      </c>
      <c r="AI105" s="3" t="s">
        <v>767</v>
      </c>
      <c r="AJ105" s="3" t="s">
        <v>772</v>
      </c>
      <c r="AX105" s="3" t="s">
        <v>778</v>
      </c>
      <c r="BA105" s="21" t="s">
        <v>774</v>
      </c>
      <c r="BB105" s="10">
        <v>1</v>
      </c>
      <c r="BF105" s="4" t="b">
        <f>IF(ISERROR(VLOOKUP(StudiesDetails!B105,ProteinExpression!A:A,1,FALSE)),FALSE,TRUE)</f>
        <v>0</v>
      </c>
    </row>
    <row r="106" spans="1:58" x14ac:dyDescent="0.3">
      <c r="A106">
        <v>50</v>
      </c>
      <c r="B106">
        <v>104</v>
      </c>
      <c r="C106" s="73" t="str">
        <f>IF(AND($A106&lt;&gt;"",ISNUMBER($A106)),VLOOKUP($A106,StudiesGeneral!$B:$CM,2,FALSE),"")</f>
        <v>Kawakami</v>
      </c>
      <c r="D106" s="73">
        <f>IF(AND($A106&lt;&gt;"",ISNUMBER($A106)),VLOOKUP($A106,StudiesGeneral!$B:$CM,3,FALSE),"")</f>
        <v>2011</v>
      </c>
      <c r="E106" s="89" t="str">
        <f>IF(AND($A106&lt;&gt;"",ISNUMBER($A106)),VLOOKUP($A106,StudiesGeneral!$B:$CM,4,FALSE),"")</f>
        <v>http://dx.doi.org/10.1002/jps.22255</v>
      </c>
      <c r="F106" s="73" t="str">
        <f>IF(AND($A106&lt;&gt;"",ISNUMBER($A106)),VLOOKUP($A106,StudiesGeneral!$B:$CM,5,FALSE),"")</f>
        <v>CYP1A2</v>
      </c>
      <c r="G106" s="52" t="str">
        <f t="shared" si="1"/>
        <v>Liver--HLM-self prepared 4-</v>
      </c>
      <c r="H106" s="12" t="s">
        <v>724</v>
      </c>
      <c r="K106" s="12" t="s">
        <v>725</v>
      </c>
      <c r="L106" s="12" t="s">
        <v>726</v>
      </c>
      <c r="Q106" s="1">
        <v>100</v>
      </c>
      <c r="R106" s="1" t="s">
        <v>766</v>
      </c>
      <c r="AA106" s="19" t="s">
        <v>770</v>
      </c>
      <c r="AB106" s="19" t="s">
        <v>761</v>
      </c>
      <c r="AC106" s="20" t="s">
        <v>730</v>
      </c>
      <c r="AD106" s="37" t="s">
        <v>779</v>
      </c>
      <c r="AE106" s="82">
        <v>4</v>
      </c>
      <c r="AF106" s="3">
        <v>1</v>
      </c>
      <c r="AG106" s="3">
        <v>1</v>
      </c>
      <c r="AH106" s="3">
        <v>89</v>
      </c>
      <c r="AI106" s="3" t="s">
        <v>767</v>
      </c>
      <c r="AJ106" s="3" t="s">
        <v>772</v>
      </c>
      <c r="AX106" s="3" t="s">
        <v>780</v>
      </c>
      <c r="BA106" s="21" t="s">
        <v>774</v>
      </c>
      <c r="BB106" s="10">
        <v>1</v>
      </c>
      <c r="BF106" s="4" t="b">
        <f>IF(ISERROR(VLOOKUP(StudiesDetails!B106,ProteinExpression!A:A,1,FALSE)),FALSE,TRUE)</f>
        <v>0</v>
      </c>
    </row>
    <row r="107" spans="1:58" x14ac:dyDescent="0.3">
      <c r="A107">
        <v>50</v>
      </c>
      <c r="B107">
        <v>105</v>
      </c>
      <c r="C107" s="73" t="str">
        <f>IF(AND($A107&lt;&gt;"",ISNUMBER($A107)),VLOOKUP($A107,StudiesGeneral!$B:$CM,2,FALSE),"")</f>
        <v>Kawakami</v>
      </c>
      <c r="D107" s="73">
        <f>IF(AND($A107&lt;&gt;"",ISNUMBER($A107)),VLOOKUP($A107,StudiesGeneral!$B:$CM,3,FALSE),"")</f>
        <v>2011</v>
      </c>
      <c r="E107" s="89" t="str">
        <f>IF(AND($A107&lt;&gt;"",ISNUMBER($A107)),VLOOKUP($A107,StudiesGeneral!$B:$CM,4,FALSE),"")</f>
        <v>http://dx.doi.org/10.1002/jps.22255</v>
      </c>
      <c r="F107" s="73" t="str">
        <f>IF(AND($A107&lt;&gt;"",ISNUMBER($A107)),VLOOKUP($A107,StudiesGeneral!$B:$CM,5,FALSE),"")</f>
        <v>CYP1A2</v>
      </c>
      <c r="G107" s="52" t="str">
        <f t="shared" si="1"/>
        <v>Liver--HLM-self prepared 5-</v>
      </c>
      <c r="H107" s="12" t="s">
        <v>724</v>
      </c>
      <c r="K107" s="12" t="s">
        <v>725</v>
      </c>
      <c r="L107" s="12" t="s">
        <v>726</v>
      </c>
      <c r="Q107" s="1">
        <v>100</v>
      </c>
      <c r="R107" s="1" t="s">
        <v>766</v>
      </c>
      <c r="AA107" s="19" t="s">
        <v>770</v>
      </c>
      <c r="AB107" s="19" t="s">
        <v>761</v>
      </c>
      <c r="AC107" s="20" t="s">
        <v>730</v>
      </c>
      <c r="AD107" s="37" t="s">
        <v>781</v>
      </c>
      <c r="AE107" s="82">
        <v>5</v>
      </c>
      <c r="AF107" s="3">
        <v>1</v>
      </c>
      <c r="AG107" s="3">
        <v>1</v>
      </c>
      <c r="AH107" s="3">
        <v>51</v>
      </c>
      <c r="AI107" s="3" t="s">
        <v>767</v>
      </c>
      <c r="AJ107" s="20" t="s">
        <v>772</v>
      </c>
      <c r="AX107" s="3" t="s">
        <v>782</v>
      </c>
      <c r="BA107" s="21" t="s">
        <v>774</v>
      </c>
      <c r="BB107" s="10">
        <v>1</v>
      </c>
      <c r="BF107" s="4" t="b">
        <f>IF(ISERROR(VLOOKUP(StudiesDetails!B107,ProteinExpression!A:A,1,FALSE)),FALSE,TRUE)</f>
        <v>0</v>
      </c>
    </row>
    <row r="108" spans="1:58" x14ac:dyDescent="0.3">
      <c r="A108">
        <v>50</v>
      </c>
      <c r="B108">
        <v>106</v>
      </c>
      <c r="C108" s="73" t="str">
        <f>IF(AND($A108&lt;&gt;"",ISNUMBER($A108)),VLOOKUP($A108,StudiesGeneral!$B:$CM,2,FALSE),"")</f>
        <v>Kawakami</v>
      </c>
      <c r="D108" s="73">
        <f>IF(AND($A108&lt;&gt;"",ISNUMBER($A108)),VLOOKUP($A108,StudiesGeneral!$B:$CM,3,FALSE),"")</f>
        <v>2011</v>
      </c>
      <c r="E108" s="89" t="str">
        <f>IF(AND($A108&lt;&gt;"",ISNUMBER($A108)),VLOOKUP($A108,StudiesGeneral!$B:$CM,4,FALSE),"")</f>
        <v>http://dx.doi.org/10.1002/jps.22255</v>
      </c>
      <c r="F108" s="73" t="str">
        <f>IF(AND($A108&lt;&gt;"",ISNUMBER($A108)),VLOOKUP($A108,StudiesGeneral!$B:$CM,5,FALSE),"")</f>
        <v>CYP1A2</v>
      </c>
      <c r="G108" s="52" t="str">
        <f t="shared" si="1"/>
        <v>Liver--HLM-self prepared 6-</v>
      </c>
      <c r="H108" s="12" t="s">
        <v>724</v>
      </c>
      <c r="K108" s="12" t="s">
        <v>725</v>
      </c>
      <c r="L108" s="12" t="s">
        <v>726</v>
      </c>
      <c r="Q108" s="1">
        <v>100</v>
      </c>
      <c r="R108" s="1" t="s">
        <v>766</v>
      </c>
      <c r="AA108" s="19" t="s">
        <v>770</v>
      </c>
      <c r="AB108" s="19" t="s">
        <v>761</v>
      </c>
      <c r="AC108" s="20" t="s">
        <v>730</v>
      </c>
      <c r="AD108" s="37" t="s">
        <v>783</v>
      </c>
      <c r="AE108" s="82">
        <v>6</v>
      </c>
      <c r="AF108" s="3">
        <v>1</v>
      </c>
      <c r="AG108" s="3">
        <v>1</v>
      </c>
      <c r="AH108" s="3">
        <v>67</v>
      </c>
      <c r="AI108" s="3" t="s">
        <v>767</v>
      </c>
      <c r="AJ108" s="20" t="s">
        <v>772</v>
      </c>
      <c r="AX108" s="3" t="s">
        <v>784</v>
      </c>
      <c r="BA108" s="21" t="s">
        <v>774</v>
      </c>
      <c r="BB108" s="10">
        <v>1</v>
      </c>
      <c r="BF108" s="4" t="b">
        <f>IF(ISERROR(VLOOKUP(StudiesDetails!B108,ProteinExpression!A:A,1,FALSE)),FALSE,TRUE)</f>
        <v>0</v>
      </c>
    </row>
    <row r="109" spans="1:58" x14ac:dyDescent="0.3">
      <c r="A109">
        <v>50</v>
      </c>
      <c r="B109">
        <v>107</v>
      </c>
      <c r="C109" s="73" t="str">
        <f>IF(AND($A109&lt;&gt;"",ISNUMBER($A109)),VLOOKUP($A109,StudiesGeneral!$B:$CM,2,FALSE),"")</f>
        <v>Kawakami</v>
      </c>
      <c r="D109" s="73">
        <f>IF(AND($A109&lt;&gt;"",ISNUMBER($A109)),VLOOKUP($A109,StudiesGeneral!$B:$CM,3,FALSE),"")</f>
        <v>2011</v>
      </c>
      <c r="E109" s="89" t="str">
        <f>IF(AND($A109&lt;&gt;"",ISNUMBER($A109)),VLOOKUP($A109,StudiesGeneral!$B:$CM,4,FALSE),"")</f>
        <v>http://dx.doi.org/10.1002/jps.22255</v>
      </c>
      <c r="F109" s="73" t="str">
        <f>IF(AND($A109&lt;&gt;"",ISNUMBER($A109)),VLOOKUP($A109,StudiesGeneral!$B:$CM,5,FALSE),"")</f>
        <v>CYP1A2</v>
      </c>
      <c r="G109" s="52" t="str">
        <f t="shared" si="1"/>
        <v>Liver--HLM-self prepared 7-</v>
      </c>
      <c r="H109" s="12" t="s">
        <v>724</v>
      </c>
      <c r="K109" s="12" t="s">
        <v>725</v>
      </c>
      <c r="L109" s="12" t="s">
        <v>726</v>
      </c>
      <c r="Q109" s="1">
        <v>100</v>
      </c>
      <c r="R109" s="1" t="s">
        <v>766</v>
      </c>
      <c r="AA109" s="19" t="s">
        <v>770</v>
      </c>
      <c r="AB109" s="19" t="s">
        <v>761</v>
      </c>
      <c r="AC109" s="20" t="s">
        <v>730</v>
      </c>
      <c r="AD109" s="37" t="s">
        <v>785</v>
      </c>
      <c r="AE109" s="82">
        <v>7</v>
      </c>
      <c r="AF109" s="3">
        <v>1</v>
      </c>
      <c r="AG109" s="3">
        <v>0</v>
      </c>
      <c r="AH109" s="3">
        <v>62</v>
      </c>
      <c r="AI109" s="3" t="s">
        <v>767</v>
      </c>
      <c r="AJ109" s="20" t="s">
        <v>772</v>
      </c>
      <c r="AX109" s="3" t="s">
        <v>786</v>
      </c>
      <c r="BA109" s="21" t="s">
        <v>774</v>
      </c>
      <c r="BB109" s="10">
        <v>1</v>
      </c>
      <c r="BF109" s="4" t="b">
        <f>IF(ISERROR(VLOOKUP(StudiesDetails!B109,ProteinExpression!A:A,1,FALSE)),FALSE,TRUE)</f>
        <v>0</v>
      </c>
    </row>
    <row r="110" spans="1:58" x14ac:dyDescent="0.3">
      <c r="A110">
        <v>50</v>
      </c>
      <c r="B110">
        <v>108</v>
      </c>
      <c r="C110" s="73" t="str">
        <f>IF(AND($A110&lt;&gt;"",ISNUMBER($A110)),VLOOKUP($A110,StudiesGeneral!$B:$CM,2,FALSE),"")</f>
        <v>Kawakami</v>
      </c>
      <c r="D110" s="73">
        <f>IF(AND($A110&lt;&gt;"",ISNUMBER($A110)),VLOOKUP($A110,StudiesGeneral!$B:$CM,3,FALSE),"")</f>
        <v>2011</v>
      </c>
      <c r="E110" s="89" t="str">
        <f>IF(AND($A110&lt;&gt;"",ISNUMBER($A110)),VLOOKUP($A110,StudiesGeneral!$B:$CM,4,FALSE),"")</f>
        <v>http://dx.doi.org/10.1002/jps.22255</v>
      </c>
      <c r="F110" s="73" t="str">
        <f>IF(AND($A110&lt;&gt;"",ISNUMBER($A110)),VLOOKUP($A110,StudiesGeneral!$B:$CM,5,FALSE),"")</f>
        <v>CYP1A2</v>
      </c>
      <c r="G110" s="52" t="str">
        <f t="shared" si="1"/>
        <v>Liver--HLM-self prepared 8-</v>
      </c>
      <c r="H110" s="12" t="s">
        <v>724</v>
      </c>
      <c r="K110" s="12" t="s">
        <v>725</v>
      </c>
      <c r="L110" s="12" t="s">
        <v>726</v>
      </c>
      <c r="Q110" s="1">
        <v>100</v>
      </c>
      <c r="R110" s="1" t="s">
        <v>766</v>
      </c>
      <c r="AA110" s="19" t="s">
        <v>770</v>
      </c>
      <c r="AB110" s="19" t="s">
        <v>761</v>
      </c>
      <c r="AC110" s="20" t="s">
        <v>730</v>
      </c>
      <c r="AD110" s="37" t="s">
        <v>787</v>
      </c>
      <c r="AE110" s="82">
        <v>8</v>
      </c>
      <c r="AF110" s="3">
        <v>1</v>
      </c>
      <c r="AG110" s="3">
        <v>0</v>
      </c>
      <c r="AH110" s="3">
        <v>22</v>
      </c>
      <c r="AI110" s="3" t="s">
        <v>767</v>
      </c>
      <c r="AJ110" s="20" t="s">
        <v>772</v>
      </c>
      <c r="AX110" s="3" t="s">
        <v>788</v>
      </c>
      <c r="BA110" s="21" t="s">
        <v>774</v>
      </c>
      <c r="BB110" s="10">
        <v>1</v>
      </c>
      <c r="BF110" s="4" t="b">
        <f>IF(ISERROR(VLOOKUP(StudiesDetails!B110,ProteinExpression!A:A,1,FALSE)),FALSE,TRUE)</f>
        <v>0</v>
      </c>
    </row>
    <row r="111" spans="1:58" x14ac:dyDescent="0.3">
      <c r="A111">
        <v>50</v>
      </c>
      <c r="B111">
        <v>109</v>
      </c>
      <c r="C111" s="73" t="str">
        <f>IF(AND($A111&lt;&gt;"",ISNUMBER($A111)),VLOOKUP($A111,StudiesGeneral!$B:$CM,2,FALSE),"")</f>
        <v>Kawakami</v>
      </c>
      <c r="D111" s="73">
        <f>IF(AND($A111&lt;&gt;"",ISNUMBER($A111)),VLOOKUP($A111,StudiesGeneral!$B:$CM,3,FALSE),"")</f>
        <v>2011</v>
      </c>
      <c r="E111" s="89" t="str">
        <f>IF(AND($A111&lt;&gt;"",ISNUMBER($A111)),VLOOKUP($A111,StudiesGeneral!$B:$CM,4,FALSE),"")</f>
        <v>http://dx.doi.org/10.1002/jps.22255</v>
      </c>
      <c r="F111" s="73" t="str">
        <f>IF(AND($A111&lt;&gt;"",ISNUMBER($A111)),VLOOKUP($A111,StudiesGeneral!$B:$CM,5,FALSE),"")</f>
        <v>CYP1A2</v>
      </c>
      <c r="G111" s="52" t="str">
        <f t="shared" si="1"/>
        <v>Liver--HLM-self prepared 9-</v>
      </c>
      <c r="H111" s="12" t="s">
        <v>724</v>
      </c>
      <c r="K111" s="12" t="s">
        <v>725</v>
      </c>
      <c r="L111" s="12" t="s">
        <v>726</v>
      </c>
      <c r="Q111" s="1">
        <v>100</v>
      </c>
      <c r="R111" s="1" t="s">
        <v>766</v>
      </c>
      <c r="AA111" s="19" t="s">
        <v>770</v>
      </c>
      <c r="AB111" s="19" t="s">
        <v>761</v>
      </c>
      <c r="AC111" s="20" t="s">
        <v>730</v>
      </c>
      <c r="AD111" s="37" t="s">
        <v>789</v>
      </c>
      <c r="AE111" s="82">
        <v>9</v>
      </c>
      <c r="AF111" s="3">
        <v>1</v>
      </c>
      <c r="AG111" s="3">
        <v>0</v>
      </c>
      <c r="AH111" s="3">
        <v>81</v>
      </c>
      <c r="AI111" s="3" t="s">
        <v>767</v>
      </c>
      <c r="AJ111" s="20" t="s">
        <v>772</v>
      </c>
      <c r="AX111" s="3" t="s">
        <v>790</v>
      </c>
      <c r="BA111" s="21" t="s">
        <v>774</v>
      </c>
      <c r="BB111" s="10">
        <v>1</v>
      </c>
      <c r="BF111" s="4" t="b">
        <f>IF(ISERROR(VLOOKUP(StudiesDetails!B111,ProteinExpression!A:A,1,FALSE)),FALSE,TRUE)</f>
        <v>0</v>
      </c>
    </row>
    <row r="112" spans="1:58" x14ac:dyDescent="0.3">
      <c r="A112">
        <v>50</v>
      </c>
      <c r="B112">
        <v>110</v>
      </c>
      <c r="C112" s="73" t="str">
        <f>IF(AND($A112&lt;&gt;"",ISNUMBER($A112)),VLOOKUP($A112,StudiesGeneral!$B:$CM,2,FALSE),"")</f>
        <v>Kawakami</v>
      </c>
      <c r="D112" s="73">
        <f>IF(AND($A112&lt;&gt;"",ISNUMBER($A112)),VLOOKUP($A112,StudiesGeneral!$B:$CM,3,FALSE),"")</f>
        <v>2011</v>
      </c>
      <c r="E112" s="89" t="str">
        <f>IF(AND($A112&lt;&gt;"",ISNUMBER($A112)),VLOOKUP($A112,StudiesGeneral!$B:$CM,4,FALSE),"")</f>
        <v>http://dx.doi.org/10.1002/jps.22255</v>
      </c>
      <c r="F112" s="73" t="str">
        <f>IF(AND($A112&lt;&gt;"",ISNUMBER($A112)),VLOOKUP($A112,StudiesGeneral!$B:$CM,5,FALSE),"")</f>
        <v>CYP1A2</v>
      </c>
      <c r="G112" s="52" t="str">
        <f t="shared" si="1"/>
        <v>Liver--HLM-self prepared 10-</v>
      </c>
      <c r="H112" s="12" t="s">
        <v>724</v>
      </c>
      <c r="K112" s="12" t="s">
        <v>725</v>
      </c>
      <c r="L112" s="12" t="s">
        <v>726</v>
      </c>
      <c r="Q112" s="1">
        <v>100</v>
      </c>
      <c r="R112" s="1" t="s">
        <v>766</v>
      </c>
      <c r="AA112" s="19" t="s">
        <v>770</v>
      </c>
      <c r="AB112" s="19" t="s">
        <v>761</v>
      </c>
      <c r="AC112" s="20" t="s">
        <v>730</v>
      </c>
      <c r="AD112" s="37" t="s">
        <v>791</v>
      </c>
      <c r="AE112" s="82">
        <v>10</v>
      </c>
      <c r="AF112" s="3">
        <v>1</v>
      </c>
      <c r="AG112" s="3">
        <v>0</v>
      </c>
      <c r="AH112" s="3">
        <v>68</v>
      </c>
      <c r="AI112" s="3" t="s">
        <v>767</v>
      </c>
      <c r="AJ112" s="20" t="s">
        <v>772</v>
      </c>
      <c r="AX112" s="3" t="s">
        <v>792</v>
      </c>
      <c r="BA112" s="21" t="s">
        <v>774</v>
      </c>
      <c r="BB112" s="10">
        <v>1</v>
      </c>
      <c r="BF112" s="4" t="b">
        <f>IF(ISERROR(VLOOKUP(StudiesDetails!B112,ProteinExpression!A:A,1,FALSE)),FALSE,TRUE)</f>
        <v>0</v>
      </c>
    </row>
    <row r="113" spans="1:58" s="33" customFormat="1" x14ac:dyDescent="0.3">
      <c r="A113" s="33">
        <v>51</v>
      </c>
      <c r="B113" s="33">
        <v>112</v>
      </c>
      <c r="C113" s="70" t="str">
        <f>IF(AND($A113&lt;&gt;"",ISNUMBER($A113)),VLOOKUP($A113,StudiesGeneral!$B:$CM,2,FALSE),"")</f>
        <v>Kawakami</v>
      </c>
      <c r="D113" s="70">
        <f>IF(AND($A113&lt;&gt;"",ISNUMBER($A113)),VLOOKUP($A113,StudiesGeneral!$B:$CM,3,FALSE),"")</f>
        <v>2011</v>
      </c>
      <c r="E113" s="71" t="str">
        <f>IF(AND($A113&lt;&gt;"",ISNUMBER($A113)),VLOOKUP($A113,StudiesGeneral!$B:$CM,4,FALSE),"")</f>
        <v>http://dx.doi.org/10.1002/jps.22255</v>
      </c>
      <c r="F113" s="70" t="str">
        <f>IF(AND($A113&lt;&gt;"",ISNUMBER($A113)),VLOOKUP($A113,StudiesGeneral!$B:$CM,5,FALSE),"")</f>
        <v>CYP2A6</v>
      </c>
      <c r="G113" s="72" t="str">
        <f t="shared" si="1"/>
        <v>Liver--HLM-self prepared 1-</v>
      </c>
      <c r="H113" s="25" t="s">
        <v>724</v>
      </c>
      <c r="I113" s="25"/>
      <c r="J113" s="25"/>
      <c r="K113" s="25" t="s">
        <v>725</v>
      </c>
      <c r="L113" s="25" t="s">
        <v>726</v>
      </c>
      <c r="M113" s="25"/>
      <c r="N113" s="25"/>
      <c r="O113" s="25"/>
      <c r="P113" s="25"/>
      <c r="Q113" s="26">
        <v>100</v>
      </c>
      <c r="R113" s="26" t="s">
        <v>766</v>
      </c>
      <c r="S113" s="27"/>
      <c r="T113" s="27"/>
      <c r="U113" s="27"/>
      <c r="V113" s="27"/>
      <c r="W113" s="27"/>
      <c r="X113" s="27"/>
      <c r="Y113" s="27"/>
      <c r="Z113" s="27"/>
      <c r="AA113" s="28" t="s">
        <v>770</v>
      </c>
      <c r="AB113" s="28" t="s">
        <v>761</v>
      </c>
      <c r="AC113" s="29" t="s">
        <v>730</v>
      </c>
      <c r="AD113" s="36" t="s">
        <v>771</v>
      </c>
      <c r="AE113" s="83">
        <v>1</v>
      </c>
      <c r="AF113" s="30">
        <v>1</v>
      </c>
      <c r="AG113" s="30">
        <v>1</v>
      </c>
      <c r="AH113" s="30">
        <v>77</v>
      </c>
      <c r="AI113" s="30" t="s">
        <v>767</v>
      </c>
      <c r="AJ113" s="29" t="s">
        <v>772</v>
      </c>
      <c r="AK113" s="30"/>
      <c r="AL113" s="29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 t="s">
        <v>773</v>
      </c>
      <c r="AY113" s="30"/>
      <c r="AZ113" s="30"/>
      <c r="BA113" s="31" t="s">
        <v>774</v>
      </c>
      <c r="BB113" s="32">
        <v>1</v>
      </c>
      <c r="BC113" s="29"/>
      <c r="BD113" s="30"/>
      <c r="BE113" s="75"/>
      <c r="BF113" s="91" t="b">
        <f>IF(ISERROR(VLOOKUP(StudiesDetails!B113,ProteinExpression!A:A,1,FALSE)),FALSE,TRUE)</f>
        <v>0</v>
      </c>
    </row>
    <row r="114" spans="1:58" x14ac:dyDescent="0.3">
      <c r="A114">
        <v>51</v>
      </c>
      <c r="B114">
        <v>113</v>
      </c>
      <c r="C114" s="73" t="str">
        <f>IF(AND($A114&lt;&gt;"",ISNUMBER($A114)),VLOOKUP($A114,StudiesGeneral!$B:$CM,2,FALSE),"")</f>
        <v>Kawakami</v>
      </c>
      <c r="D114" s="73">
        <f>IF(AND($A114&lt;&gt;"",ISNUMBER($A114)),VLOOKUP($A114,StudiesGeneral!$B:$CM,3,FALSE),"")</f>
        <v>2011</v>
      </c>
      <c r="E114" s="89" t="str">
        <f>IF(AND($A114&lt;&gt;"",ISNUMBER($A114)),VLOOKUP($A114,StudiesGeneral!$B:$CM,4,FALSE),"")</f>
        <v>http://dx.doi.org/10.1002/jps.22255</v>
      </c>
      <c r="F114" s="73" t="str">
        <f>IF(AND($A114&lt;&gt;"",ISNUMBER($A114)),VLOOKUP($A114,StudiesGeneral!$B:$CM,5,FALSE),"")</f>
        <v>CYP2A6</v>
      </c>
      <c r="G114" s="52" t="str">
        <f t="shared" si="1"/>
        <v>Liver--HLM-self prepared 2-</v>
      </c>
      <c r="H114" s="12" t="s">
        <v>724</v>
      </c>
      <c r="K114" s="12" t="s">
        <v>725</v>
      </c>
      <c r="L114" s="12" t="s">
        <v>726</v>
      </c>
      <c r="Q114" s="1">
        <v>100</v>
      </c>
      <c r="R114" s="1" t="s">
        <v>766</v>
      </c>
      <c r="AA114" s="19" t="s">
        <v>770</v>
      </c>
      <c r="AB114" s="19" t="s">
        <v>761</v>
      </c>
      <c r="AC114" s="20" t="s">
        <v>730</v>
      </c>
      <c r="AD114" s="37" t="s">
        <v>775</v>
      </c>
      <c r="AE114" s="82">
        <v>2</v>
      </c>
      <c r="AF114" s="3">
        <v>1</v>
      </c>
      <c r="AG114" s="3">
        <v>1</v>
      </c>
      <c r="AH114" s="3">
        <v>74</v>
      </c>
      <c r="AI114" s="3" t="s">
        <v>767</v>
      </c>
      <c r="AJ114" s="20" t="s">
        <v>772</v>
      </c>
      <c r="AX114" s="3" t="s">
        <v>776</v>
      </c>
      <c r="BA114" s="21" t="s">
        <v>774</v>
      </c>
      <c r="BB114" s="10">
        <v>1</v>
      </c>
      <c r="BF114" s="4" t="b">
        <f>IF(ISERROR(VLOOKUP(StudiesDetails!B114,ProteinExpression!A:A,1,FALSE)),FALSE,TRUE)</f>
        <v>0</v>
      </c>
    </row>
    <row r="115" spans="1:58" x14ac:dyDescent="0.3">
      <c r="A115">
        <v>51</v>
      </c>
      <c r="B115">
        <v>114</v>
      </c>
      <c r="C115" s="73" t="str">
        <f>IF(AND($A115&lt;&gt;"",ISNUMBER($A115)),VLOOKUP($A115,StudiesGeneral!$B:$CM,2,FALSE),"")</f>
        <v>Kawakami</v>
      </c>
      <c r="D115" s="73">
        <f>IF(AND($A115&lt;&gt;"",ISNUMBER($A115)),VLOOKUP($A115,StudiesGeneral!$B:$CM,3,FALSE),"")</f>
        <v>2011</v>
      </c>
      <c r="E115" s="89" t="str">
        <f>IF(AND($A115&lt;&gt;"",ISNUMBER($A115)),VLOOKUP($A115,StudiesGeneral!$B:$CM,4,FALSE),"")</f>
        <v>http://dx.doi.org/10.1002/jps.22255</v>
      </c>
      <c r="F115" s="73" t="str">
        <f>IF(AND($A115&lt;&gt;"",ISNUMBER($A115)),VLOOKUP($A115,StudiesGeneral!$B:$CM,5,FALSE),"")</f>
        <v>CYP2A6</v>
      </c>
      <c r="G115" s="52" t="str">
        <f t="shared" si="1"/>
        <v>Liver--HLM-self prepared 3-</v>
      </c>
      <c r="H115" s="12" t="s">
        <v>724</v>
      </c>
      <c r="K115" s="12" t="s">
        <v>725</v>
      </c>
      <c r="L115" s="12" t="s">
        <v>726</v>
      </c>
      <c r="Q115" s="1">
        <v>100</v>
      </c>
      <c r="R115" s="1" t="s">
        <v>766</v>
      </c>
      <c r="AA115" s="19" t="s">
        <v>770</v>
      </c>
      <c r="AB115" s="19" t="s">
        <v>761</v>
      </c>
      <c r="AC115" s="20" t="s">
        <v>730</v>
      </c>
      <c r="AD115" s="37" t="s">
        <v>777</v>
      </c>
      <c r="AE115" s="82">
        <v>3</v>
      </c>
      <c r="AF115" s="3">
        <v>1</v>
      </c>
      <c r="AG115" s="3">
        <v>1</v>
      </c>
      <c r="AH115" s="3">
        <v>67</v>
      </c>
      <c r="AI115" s="3" t="s">
        <v>767</v>
      </c>
      <c r="AJ115" s="3" t="s">
        <v>772</v>
      </c>
      <c r="AX115" s="3" t="s">
        <v>778</v>
      </c>
      <c r="BA115" s="21" t="s">
        <v>774</v>
      </c>
      <c r="BB115" s="10">
        <v>1</v>
      </c>
      <c r="BF115" s="4" t="b">
        <f>IF(ISERROR(VLOOKUP(StudiesDetails!B115,ProteinExpression!A:A,1,FALSE)),FALSE,TRUE)</f>
        <v>0</v>
      </c>
    </row>
    <row r="116" spans="1:58" x14ac:dyDescent="0.3">
      <c r="A116">
        <v>51</v>
      </c>
      <c r="B116">
        <v>115</v>
      </c>
      <c r="C116" s="73" t="str">
        <f>IF(AND($A116&lt;&gt;"",ISNUMBER($A116)),VLOOKUP($A116,StudiesGeneral!$B:$CM,2,FALSE),"")</f>
        <v>Kawakami</v>
      </c>
      <c r="D116" s="73">
        <f>IF(AND($A116&lt;&gt;"",ISNUMBER($A116)),VLOOKUP($A116,StudiesGeneral!$B:$CM,3,FALSE),"")</f>
        <v>2011</v>
      </c>
      <c r="E116" s="89" t="str">
        <f>IF(AND($A116&lt;&gt;"",ISNUMBER($A116)),VLOOKUP($A116,StudiesGeneral!$B:$CM,4,FALSE),"")</f>
        <v>http://dx.doi.org/10.1002/jps.22255</v>
      </c>
      <c r="F116" s="73" t="str">
        <f>IF(AND($A116&lt;&gt;"",ISNUMBER($A116)),VLOOKUP($A116,StudiesGeneral!$B:$CM,5,FALSE),"")</f>
        <v>CYP2A6</v>
      </c>
      <c r="G116" s="52" t="str">
        <f t="shared" si="1"/>
        <v>Liver--HLM-self prepared 4-</v>
      </c>
      <c r="H116" s="12" t="s">
        <v>724</v>
      </c>
      <c r="K116" s="12" t="s">
        <v>725</v>
      </c>
      <c r="L116" s="12" t="s">
        <v>726</v>
      </c>
      <c r="Q116" s="1">
        <v>100</v>
      </c>
      <c r="R116" s="1" t="s">
        <v>766</v>
      </c>
      <c r="AA116" s="19" t="s">
        <v>770</v>
      </c>
      <c r="AB116" s="19" t="s">
        <v>761</v>
      </c>
      <c r="AC116" s="20" t="s">
        <v>730</v>
      </c>
      <c r="AD116" s="37" t="s">
        <v>779</v>
      </c>
      <c r="AE116" s="82">
        <v>4</v>
      </c>
      <c r="AF116" s="3">
        <v>1</v>
      </c>
      <c r="AG116" s="3">
        <v>1</v>
      </c>
      <c r="AH116" s="3">
        <v>89</v>
      </c>
      <c r="AI116" s="3" t="s">
        <v>767</v>
      </c>
      <c r="AJ116" s="3" t="s">
        <v>772</v>
      </c>
      <c r="AX116" s="3" t="s">
        <v>780</v>
      </c>
      <c r="BA116" s="21" t="s">
        <v>774</v>
      </c>
      <c r="BB116" s="10">
        <v>1</v>
      </c>
      <c r="BF116" s="4" t="b">
        <f>IF(ISERROR(VLOOKUP(StudiesDetails!B116,ProteinExpression!A:A,1,FALSE)),FALSE,TRUE)</f>
        <v>0</v>
      </c>
    </row>
    <row r="117" spans="1:58" x14ac:dyDescent="0.3">
      <c r="A117">
        <v>51</v>
      </c>
      <c r="B117">
        <v>116</v>
      </c>
      <c r="C117" s="73" t="str">
        <f>IF(AND($A117&lt;&gt;"",ISNUMBER($A117)),VLOOKUP($A117,StudiesGeneral!$B:$CM,2,FALSE),"")</f>
        <v>Kawakami</v>
      </c>
      <c r="D117" s="73">
        <f>IF(AND($A117&lt;&gt;"",ISNUMBER($A117)),VLOOKUP($A117,StudiesGeneral!$B:$CM,3,FALSE),"")</f>
        <v>2011</v>
      </c>
      <c r="E117" s="89" t="str">
        <f>IF(AND($A117&lt;&gt;"",ISNUMBER($A117)),VLOOKUP($A117,StudiesGeneral!$B:$CM,4,FALSE),"")</f>
        <v>http://dx.doi.org/10.1002/jps.22255</v>
      </c>
      <c r="F117" s="73" t="str">
        <f>IF(AND($A117&lt;&gt;"",ISNUMBER($A117)),VLOOKUP($A117,StudiesGeneral!$B:$CM,5,FALSE),"")</f>
        <v>CYP2A6</v>
      </c>
      <c r="G117" s="52" t="str">
        <f t="shared" si="1"/>
        <v>Liver--HLM-self prepared 5-</v>
      </c>
      <c r="H117" s="12" t="s">
        <v>724</v>
      </c>
      <c r="K117" s="12" t="s">
        <v>725</v>
      </c>
      <c r="L117" s="12" t="s">
        <v>726</v>
      </c>
      <c r="Q117" s="1">
        <v>100</v>
      </c>
      <c r="R117" s="1" t="s">
        <v>766</v>
      </c>
      <c r="AA117" s="19" t="s">
        <v>770</v>
      </c>
      <c r="AB117" s="19" t="s">
        <v>761</v>
      </c>
      <c r="AC117" s="20" t="s">
        <v>730</v>
      </c>
      <c r="AD117" s="37" t="s">
        <v>781</v>
      </c>
      <c r="AE117" s="82">
        <v>5</v>
      </c>
      <c r="AF117" s="3">
        <v>1</v>
      </c>
      <c r="AG117" s="3">
        <v>1</v>
      </c>
      <c r="AH117" s="3">
        <v>51</v>
      </c>
      <c r="AI117" s="3" t="s">
        <v>767</v>
      </c>
      <c r="AJ117" s="20" t="s">
        <v>772</v>
      </c>
      <c r="AX117" s="3" t="s">
        <v>782</v>
      </c>
      <c r="BA117" s="21" t="s">
        <v>774</v>
      </c>
      <c r="BB117" s="10">
        <v>1</v>
      </c>
      <c r="BF117" s="4" t="b">
        <f>IF(ISERROR(VLOOKUP(StudiesDetails!B117,ProteinExpression!A:A,1,FALSE)),FALSE,TRUE)</f>
        <v>0</v>
      </c>
    </row>
    <row r="118" spans="1:58" x14ac:dyDescent="0.3">
      <c r="A118">
        <v>51</v>
      </c>
      <c r="B118">
        <v>117</v>
      </c>
      <c r="C118" s="73" t="str">
        <f>IF(AND($A118&lt;&gt;"",ISNUMBER($A118)),VLOOKUP($A118,StudiesGeneral!$B:$CM,2,FALSE),"")</f>
        <v>Kawakami</v>
      </c>
      <c r="D118" s="73">
        <f>IF(AND($A118&lt;&gt;"",ISNUMBER($A118)),VLOOKUP($A118,StudiesGeneral!$B:$CM,3,FALSE),"")</f>
        <v>2011</v>
      </c>
      <c r="E118" s="89" t="str">
        <f>IF(AND($A118&lt;&gt;"",ISNUMBER($A118)),VLOOKUP($A118,StudiesGeneral!$B:$CM,4,FALSE),"")</f>
        <v>http://dx.doi.org/10.1002/jps.22255</v>
      </c>
      <c r="F118" s="73" t="str">
        <f>IF(AND($A118&lt;&gt;"",ISNUMBER($A118)),VLOOKUP($A118,StudiesGeneral!$B:$CM,5,FALSE),"")</f>
        <v>CYP2A6</v>
      </c>
      <c r="G118" s="52" t="str">
        <f t="shared" si="1"/>
        <v>Liver--HLM-self prepared 6-</v>
      </c>
      <c r="H118" s="12" t="s">
        <v>724</v>
      </c>
      <c r="K118" s="12" t="s">
        <v>725</v>
      </c>
      <c r="L118" s="12" t="s">
        <v>726</v>
      </c>
      <c r="Q118" s="1">
        <v>100</v>
      </c>
      <c r="R118" s="1" t="s">
        <v>766</v>
      </c>
      <c r="AA118" s="19" t="s">
        <v>770</v>
      </c>
      <c r="AB118" s="19" t="s">
        <v>761</v>
      </c>
      <c r="AC118" s="20" t="s">
        <v>730</v>
      </c>
      <c r="AD118" s="37" t="s">
        <v>783</v>
      </c>
      <c r="AE118" s="82">
        <v>6</v>
      </c>
      <c r="AF118" s="3">
        <v>1</v>
      </c>
      <c r="AG118" s="3">
        <v>1</v>
      </c>
      <c r="AH118" s="3">
        <v>67</v>
      </c>
      <c r="AI118" s="3" t="s">
        <v>767</v>
      </c>
      <c r="AJ118" s="20" t="s">
        <v>772</v>
      </c>
      <c r="AX118" s="3" t="s">
        <v>784</v>
      </c>
      <c r="BA118" s="21" t="s">
        <v>774</v>
      </c>
      <c r="BB118" s="10">
        <v>1</v>
      </c>
      <c r="BF118" s="4" t="b">
        <f>IF(ISERROR(VLOOKUP(StudiesDetails!B118,ProteinExpression!A:A,1,FALSE)),FALSE,TRUE)</f>
        <v>0</v>
      </c>
    </row>
    <row r="119" spans="1:58" x14ac:dyDescent="0.3">
      <c r="A119">
        <v>51</v>
      </c>
      <c r="B119">
        <v>118</v>
      </c>
      <c r="C119" s="73" t="str">
        <f>IF(AND($A119&lt;&gt;"",ISNUMBER($A119)),VLOOKUP($A119,StudiesGeneral!$B:$CM,2,FALSE),"")</f>
        <v>Kawakami</v>
      </c>
      <c r="D119" s="73">
        <f>IF(AND($A119&lt;&gt;"",ISNUMBER($A119)),VLOOKUP($A119,StudiesGeneral!$B:$CM,3,FALSE),"")</f>
        <v>2011</v>
      </c>
      <c r="E119" s="89" t="str">
        <f>IF(AND($A119&lt;&gt;"",ISNUMBER($A119)),VLOOKUP($A119,StudiesGeneral!$B:$CM,4,FALSE),"")</f>
        <v>http://dx.doi.org/10.1002/jps.22255</v>
      </c>
      <c r="F119" s="73" t="str">
        <f>IF(AND($A119&lt;&gt;"",ISNUMBER($A119)),VLOOKUP($A119,StudiesGeneral!$B:$CM,5,FALSE),"")</f>
        <v>CYP2A6</v>
      </c>
      <c r="G119" s="52" t="str">
        <f t="shared" si="1"/>
        <v>Liver--HLM-self prepared 7-</v>
      </c>
      <c r="H119" s="12" t="s">
        <v>724</v>
      </c>
      <c r="K119" s="12" t="s">
        <v>725</v>
      </c>
      <c r="L119" s="12" t="s">
        <v>726</v>
      </c>
      <c r="Q119" s="1">
        <v>100</v>
      </c>
      <c r="R119" s="1" t="s">
        <v>766</v>
      </c>
      <c r="AA119" s="19" t="s">
        <v>770</v>
      </c>
      <c r="AB119" s="19" t="s">
        <v>761</v>
      </c>
      <c r="AC119" s="20" t="s">
        <v>730</v>
      </c>
      <c r="AD119" s="37" t="s">
        <v>785</v>
      </c>
      <c r="AE119" s="82">
        <v>7</v>
      </c>
      <c r="AF119" s="3">
        <v>1</v>
      </c>
      <c r="AG119" s="3">
        <v>0</v>
      </c>
      <c r="AH119" s="3">
        <v>62</v>
      </c>
      <c r="AI119" s="3" t="s">
        <v>767</v>
      </c>
      <c r="AJ119" s="20" t="s">
        <v>772</v>
      </c>
      <c r="AX119" s="3" t="s">
        <v>786</v>
      </c>
      <c r="BA119" s="21" t="s">
        <v>774</v>
      </c>
      <c r="BB119" s="10">
        <v>1</v>
      </c>
      <c r="BF119" s="4" t="b">
        <f>IF(ISERROR(VLOOKUP(StudiesDetails!B119,ProteinExpression!A:A,1,FALSE)),FALSE,TRUE)</f>
        <v>0</v>
      </c>
    </row>
    <row r="120" spans="1:58" x14ac:dyDescent="0.3">
      <c r="A120">
        <v>51</v>
      </c>
      <c r="B120">
        <v>119</v>
      </c>
      <c r="C120" s="73" t="str">
        <f>IF(AND($A120&lt;&gt;"",ISNUMBER($A120)),VLOOKUP($A120,StudiesGeneral!$B:$CM,2,FALSE),"")</f>
        <v>Kawakami</v>
      </c>
      <c r="D120" s="73">
        <f>IF(AND($A120&lt;&gt;"",ISNUMBER($A120)),VLOOKUP($A120,StudiesGeneral!$B:$CM,3,FALSE),"")</f>
        <v>2011</v>
      </c>
      <c r="E120" s="89" t="str">
        <f>IF(AND($A120&lt;&gt;"",ISNUMBER($A120)),VLOOKUP($A120,StudiesGeneral!$B:$CM,4,FALSE),"")</f>
        <v>http://dx.doi.org/10.1002/jps.22255</v>
      </c>
      <c r="F120" s="73" t="str">
        <f>IF(AND($A120&lt;&gt;"",ISNUMBER($A120)),VLOOKUP($A120,StudiesGeneral!$B:$CM,5,FALSE),"")</f>
        <v>CYP2A6</v>
      </c>
      <c r="G120" s="52" t="str">
        <f t="shared" si="1"/>
        <v>Liver--HLM-self prepared 8-</v>
      </c>
      <c r="H120" s="12" t="s">
        <v>724</v>
      </c>
      <c r="K120" s="12" t="s">
        <v>725</v>
      </c>
      <c r="L120" s="12" t="s">
        <v>726</v>
      </c>
      <c r="Q120" s="1">
        <v>100</v>
      </c>
      <c r="R120" s="1" t="s">
        <v>766</v>
      </c>
      <c r="AA120" s="19" t="s">
        <v>770</v>
      </c>
      <c r="AB120" s="19" t="s">
        <v>761</v>
      </c>
      <c r="AC120" s="20" t="s">
        <v>730</v>
      </c>
      <c r="AD120" s="37" t="s">
        <v>787</v>
      </c>
      <c r="AE120" s="82">
        <v>8</v>
      </c>
      <c r="AF120" s="3">
        <v>1</v>
      </c>
      <c r="AG120" s="3">
        <v>0</v>
      </c>
      <c r="AH120" s="3">
        <v>22</v>
      </c>
      <c r="AI120" s="3" t="s">
        <v>767</v>
      </c>
      <c r="AJ120" s="20" t="s">
        <v>772</v>
      </c>
      <c r="AX120" s="3" t="s">
        <v>788</v>
      </c>
      <c r="BA120" s="21" t="s">
        <v>774</v>
      </c>
      <c r="BB120" s="10">
        <v>1</v>
      </c>
      <c r="BF120" s="4" t="b">
        <f>IF(ISERROR(VLOOKUP(StudiesDetails!B120,ProteinExpression!A:A,1,FALSE)),FALSE,TRUE)</f>
        <v>0</v>
      </c>
    </row>
    <row r="121" spans="1:58" x14ac:dyDescent="0.3">
      <c r="A121">
        <v>51</v>
      </c>
      <c r="B121">
        <v>120</v>
      </c>
      <c r="C121" s="73" t="str">
        <f>IF(AND($A121&lt;&gt;"",ISNUMBER($A121)),VLOOKUP($A121,StudiesGeneral!$B:$CM,2,FALSE),"")</f>
        <v>Kawakami</v>
      </c>
      <c r="D121" s="73">
        <f>IF(AND($A121&lt;&gt;"",ISNUMBER($A121)),VLOOKUP($A121,StudiesGeneral!$B:$CM,3,FALSE),"")</f>
        <v>2011</v>
      </c>
      <c r="E121" s="89" t="str">
        <f>IF(AND($A121&lt;&gt;"",ISNUMBER($A121)),VLOOKUP($A121,StudiesGeneral!$B:$CM,4,FALSE),"")</f>
        <v>http://dx.doi.org/10.1002/jps.22255</v>
      </c>
      <c r="F121" s="73" t="str">
        <f>IF(AND($A121&lt;&gt;"",ISNUMBER($A121)),VLOOKUP($A121,StudiesGeneral!$B:$CM,5,FALSE),"")</f>
        <v>CYP2A6</v>
      </c>
      <c r="G121" s="52" t="str">
        <f t="shared" si="1"/>
        <v>Liver--HLM-self prepared 9-</v>
      </c>
      <c r="H121" s="12" t="s">
        <v>724</v>
      </c>
      <c r="K121" s="12" t="s">
        <v>725</v>
      </c>
      <c r="L121" s="12" t="s">
        <v>726</v>
      </c>
      <c r="Q121" s="1">
        <v>100</v>
      </c>
      <c r="R121" s="1" t="s">
        <v>766</v>
      </c>
      <c r="AA121" s="19" t="s">
        <v>770</v>
      </c>
      <c r="AB121" s="19" t="s">
        <v>761</v>
      </c>
      <c r="AC121" s="20" t="s">
        <v>730</v>
      </c>
      <c r="AD121" s="37" t="s">
        <v>789</v>
      </c>
      <c r="AE121" s="82">
        <v>9</v>
      </c>
      <c r="AF121" s="3">
        <v>1</v>
      </c>
      <c r="AG121" s="3">
        <v>0</v>
      </c>
      <c r="AH121" s="3">
        <v>81</v>
      </c>
      <c r="AI121" s="3" t="s">
        <v>767</v>
      </c>
      <c r="AJ121" s="20" t="s">
        <v>772</v>
      </c>
      <c r="AX121" s="3" t="s">
        <v>790</v>
      </c>
      <c r="BA121" s="21" t="s">
        <v>774</v>
      </c>
      <c r="BB121" s="10">
        <v>1</v>
      </c>
      <c r="BF121" s="4" t="b">
        <f>IF(ISERROR(VLOOKUP(StudiesDetails!B121,ProteinExpression!A:A,1,FALSE)),FALSE,TRUE)</f>
        <v>0</v>
      </c>
    </row>
    <row r="122" spans="1:58" x14ac:dyDescent="0.3">
      <c r="A122">
        <v>51</v>
      </c>
      <c r="B122">
        <v>121</v>
      </c>
      <c r="C122" s="73" t="str">
        <f>IF(AND($A122&lt;&gt;"",ISNUMBER($A122)),VLOOKUP($A122,StudiesGeneral!$B:$CM,2,FALSE),"")</f>
        <v>Kawakami</v>
      </c>
      <c r="D122" s="73">
        <f>IF(AND($A122&lt;&gt;"",ISNUMBER($A122)),VLOOKUP($A122,StudiesGeneral!$B:$CM,3,FALSE),"")</f>
        <v>2011</v>
      </c>
      <c r="E122" s="74" t="str">
        <f>IF(AND($A122&lt;&gt;"",ISNUMBER($A122)),VLOOKUP($A122,StudiesGeneral!$B:$CM,4,FALSE),"")</f>
        <v>http://dx.doi.org/10.1002/jps.22255</v>
      </c>
      <c r="F122" s="73" t="str">
        <f>IF(AND($A122&lt;&gt;"",ISNUMBER($A122)),VLOOKUP($A122,StudiesGeneral!$B:$CM,5,FALSE),"")</f>
        <v>CYP2A6</v>
      </c>
      <c r="G122" s="52" t="str">
        <f t="shared" si="1"/>
        <v>Liver--HLM-self prepared 10-</v>
      </c>
      <c r="H122" s="12" t="s">
        <v>724</v>
      </c>
      <c r="K122" s="12" t="s">
        <v>725</v>
      </c>
      <c r="L122" s="12" t="s">
        <v>726</v>
      </c>
      <c r="Q122" s="1">
        <v>100</v>
      </c>
      <c r="R122" s="1" t="s">
        <v>766</v>
      </c>
      <c r="AA122" s="19" t="s">
        <v>770</v>
      </c>
      <c r="AB122" s="19" t="s">
        <v>761</v>
      </c>
      <c r="AC122" s="20" t="s">
        <v>730</v>
      </c>
      <c r="AD122" s="37" t="s">
        <v>791</v>
      </c>
      <c r="AE122" s="82">
        <v>10</v>
      </c>
      <c r="AF122" s="3">
        <v>1</v>
      </c>
      <c r="AG122" s="3">
        <v>0</v>
      </c>
      <c r="AH122" s="3">
        <v>68</v>
      </c>
      <c r="AI122" s="3" t="s">
        <v>767</v>
      </c>
      <c r="AJ122" s="20" t="s">
        <v>772</v>
      </c>
      <c r="AX122" s="3" t="s">
        <v>792</v>
      </c>
      <c r="BA122" s="21" t="s">
        <v>774</v>
      </c>
      <c r="BB122" s="10">
        <v>1</v>
      </c>
      <c r="BF122" s="4" t="b">
        <f>IF(ISERROR(VLOOKUP(StudiesDetails!B122,ProteinExpression!A:A,1,FALSE)),FALSE,TRUE)</f>
        <v>0</v>
      </c>
    </row>
    <row r="123" spans="1:58" s="33" customFormat="1" x14ac:dyDescent="0.3">
      <c r="A123" s="33">
        <v>52</v>
      </c>
      <c r="B123" s="33">
        <v>123</v>
      </c>
      <c r="C123" s="70" t="str">
        <f>IF(AND($A123&lt;&gt;"",ISNUMBER($A123)),VLOOKUP($A123,StudiesGeneral!$B:$CM,2,FALSE),"")</f>
        <v>Kawakami</v>
      </c>
      <c r="D123" s="70">
        <f>IF(AND($A123&lt;&gt;"",ISNUMBER($A123)),VLOOKUP($A123,StudiesGeneral!$B:$CM,3,FALSE),"")</f>
        <v>2011</v>
      </c>
      <c r="E123" s="71" t="str">
        <f>IF(AND($A123&lt;&gt;"",ISNUMBER($A123)),VLOOKUP($A123,StudiesGeneral!$B:$CM,4,FALSE),"")</f>
        <v>http://dx.doi.org/10.1002/jps.22255</v>
      </c>
      <c r="F123" s="70" t="str">
        <f>IF(AND($A123&lt;&gt;"",ISNUMBER($A123)),VLOOKUP($A123,StudiesGeneral!$B:$CM,5,FALSE),"")</f>
        <v>CYP2B6</v>
      </c>
      <c r="G123" s="72" t="str">
        <f t="shared" si="1"/>
        <v>Liver--HLM-self prepared 1-</v>
      </c>
      <c r="H123" s="25" t="s">
        <v>724</v>
      </c>
      <c r="I123" s="25"/>
      <c r="J123" s="25"/>
      <c r="K123" s="25" t="s">
        <v>725</v>
      </c>
      <c r="L123" s="25" t="s">
        <v>726</v>
      </c>
      <c r="M123" s="25"/>
      <c r="N123" s="25"/>
      <c r="O123" s="25"/>
      <c r="P123" s="25"/>
      <c r="Q123" s="26">
        <v>100</v>
      </c>
      <c r="R123" s="26" t="s">
        <v>766</v>
      </c>
      <c r="S123" s="27"/>
      <c r="T123" s="27"/>
      <c r="U123" s="27"/>
      <c r="V123" s="27"/>
      <c r="W123" s="27"/>
      <c r="X123" s="27"/>
      <c r="Y123" s="27"/>
      <c r="Z123" s="27"/>
      <c r="AA123" s="28" t="s">
        <v>770</v>
      </c>
      <c r="AB123" s="28" t="s">
        <v>761</v>
      </c>
      <c r="AC123" s="29" t="s">
        <v>730</v>
      </c>
      <c r="AD123" s="36" t="s">
        <v>771</v>
      </c>
      <c r="AE123" s="83">
        <v>1</v>
      </c>
      <c r="AF123" s="30">
        <v>1</v>
      </c>
      <c r="AG123" s="30">
        <v>1</v>
      </c>
      <c r="AH123" s="30">
        <v>77</v>
      </c>
      <c r="AI123" s="30" t="s">
        <v>767</v>
      </c>
      <c r="AJ123" s="29" t="s">
        <v>772</v>
      </c>
      <c r="AK123" s="30"/>
      <c r="AL123" s="29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 t="s">
        <v>773</v>
      </c>
      <c r="AY123" s="30"/>
      <c r="AZ123" s="30"/>
      <c r="BA123" s="31" t="s">
        <v>774</v>
      </c>
      <c r="BB123" s="32">
        <v>1</v>
      </c>
      <c r="BC123" s="29"/>
      <c r="BD123" s="30"/>
      <c r="BE123" s="75"/>
      <c r="BF123" s="91" t="b">
        <f>IF(ISERROR(VLOOKUP(StudiesDetails!B123,ProteinExpression!A:A,1,FALSE)),FALSE,TRUE)</f>
        <v>0</v>
      </c>
    </row>
    <row r="124" spans="1:58" x14ac:dyDescent="0.3">
      <c r="A124">
        <v>52</v>
      </c>
      <c r="B124">
        <v>124</v>
      </c>
      <c r="C124" s="73" t="str">
        <f>IF(AND($A124&lt;&gt;"",ISNUMBER($A124)),VLOOKUP($A124,StudiesGeneral!$B:$CM,2,FALSE),"")</f>
        <v>Kawakami</v>
      </c>
      <c r="D124" s="73">
        <f>IF(AND($A124&lt;&gt;"",ISNUMBER($A124)),VLOOKUP($A124,StudiesGeneral!$B:$CM,3,FALSE),"")</f>
        <v>2011</v>
      </c>
      <c r="E124" s="89" t="str">
        <f>IF(AND($A124&lt;&gt;"",ISNUMBER($A124)),VLOOKUP($A124,StudiesGeneral!$B:$CM,4,FALSE),"")</f>
        <v>http://dx.doi.org/10.1002/jps.22255</v>
      </c>
      <c r="F124" s="73" t="str">
        <f>IF(AND($A124&lt;&gt;"",ISNUMBER($A124)),VLOOKUP($A124,StudiesGeneral!$B:$CM,5,FALSE),"")</f>
        <v>CYP2B6</v>
      </c>
      <c r="G124" s="52" t="str">
        <f t="shared" si="1"/>
        <v>Liver--HLM-self prepared 2-</v>
      </c>
      <c r="H124" s="12" t="s">
        <v>724</v>
      </c>
      <c r="K124" s="12" t="s">
        <v>725</v>
      </c>
      <c r="L124" s="12" t="s">
        <v>726</v>
      </c>
      <c r="Q124" s="1">
        <v>100</v>
      </c>
      <c r="R124" s="1" t="s">
        <v>766</v>
      </c>
      <c r="AA124" s="19" t="s">
        <v>770</v>
      </c>
      <c r="AB124" s="19" t="s">
        <v>761</v>
      </c>
      <c r="AC124" s="20" t="s">
        <v>730</v>
      </c>
      <c r="AD124" s="37" t="s">
        <v>775</v>
      </c>
      <c r="AE124" s="82">
        <v>2</v>
      </c>
      <c r="AF124" s="3">
        <v>1</v>
      </c>
      <c r="AG124" s="3">
        <v>1</v>
      </c>
      <c r="AH124" s="3">
        <v>74</v>
      </c>
      <c r="AI124" s="3" t="s">
        <v>767</v>
      </c>
      <c r="AJ124" s="20" t="s">
        <v>772</v>
      </c>
      <c r="AX124" s="3" t="s">
        <v>776</v>
      </c>
      <c r="BA124" s="21" t="s">
        <v>774</v>
      </c>
      <c r="BB124" s="10">
        <v>1</v>
      </c>
      <c r="BF124" s="4" t="b">
        <f>IF(ISERROR(VLOOKUP(StudiesDetails!B124,ProteinExpression!A:A,1,FALSE)),FALSE,TRUE)</f>
        <v>0</v>
      </c>
    </row>
    <row r="125" spans="1:58" x14ac:dyDescent="0.3">
      <c r="A125">
        <v>52</v>
      </c>
      <c r="B125">
        <v>125</v>
      </c>
      <c r="C125" s="73" t="str">
        <f>IF(AND($A125&lt;&gt;"",ISNUMBER($A125)),VLOOKUP($A125,StudiesGeneral!$B:$CM,2,FALSE),"")</f>
        <v>Kawakami</v>
      </c>
      <c r="D125" s="73">
        <f>IF(AND($A125&lt;&gt;"",ISNUMBER($A125)),VLOOKUP($A125,StudiesGeneral!$B:$CM,3,FALSE),"")</f>
        <v>2011</v>
      </c>
      <c r="E125" s="89" t="str">
        <f>IF(AND($A125&lt;&gt;"",ISNUMBER($A125)),VLOOKUP($A125,StudiesGeneral!$B:$CM,4,FALSE),"")</f>
        <v>http://dx.doi.org/10.1002/jps.22255</v>
      </c>
      <c r="F125" s="73" t="str">
        <f>IF(AND($A125&lt;&gt;"",ISNUMBER($A125)),VLOOKUP($A125,StudiesGeneral!$B:$CM,5,FALSE),"")</f>
        <v>CYP2B6</v>
      </c>
      <c r="G125" s="52" t="str">
        <f t="shared" si="1"/>
        <v>Liver--HLM-self prepared 3-</v>
      </c>
      <c r="H125" s="12" t="s">
        <v>724</v>
      </c>
      <c r="K125" s="12" t="s">
        <v>725</v>
      </c>
      <c r="L125" s="12" t="s">
        <v>726</v>
      </c>
      <c r="Q125" s="1">
        <v>100</v>
      </c>
      <c r="R125" s="1" t="s">
        <v>766</v>
      </c>
      <c r="AA125" s="19" t="s">
        <v>770</v>
      </c>
      <c r="AB125" s="19" t="s">
        <v>761</v>
      </c>
      <c r="AC125" s="20" t="s">
        <v>730</v>
      </c>
      <c r="AD125" s="37" t="s">
        <v>777</v>
      </c>
      <c r="AE125" s="82">
        <v>3</v>
      </c>
      <c r="AF125" s="3">
        <v>1</v>
      </c>
      <c r="AG125" s="3">
        <v>1</v>
      </c>
      <c r="AH125" s="3">
        <v>67</v>
      </c>
      <c r="AI125" s="3" t="s">
        <v>767</v>
      </c>
      <c r="AJ125" s="3" t="s">
        <v>772</v>
      </c>
      <c r="AX125" s="3" t="s">
        <v>778</v>
      </c>
      <c r="BA125" s="21" t="s">
        <v>774</v>
      </c>
      <c r="BB125" s="10">
        <v>1</v>
      </c>
      <c r="BF125" s="4" t="b">
        <f>IF(ISERROR(VLOOKUP(StudiesDetails!B125,ProteinExpression!A:A,1,FALSE)),FALSE,TRUE)</f>
        <v>0</v>
      </c>
    </row>
    <row r="126" spans="1:58" x14ac:dyDescent="0.3">
      <c r="A126">
        <v>52</v>
      </c>
      <c r="B126">
        <v>126</v>
      </c>
      <c r="C126" s="73" t="str">
        <f>IF(AND($A126&lt;&gt;"",ISNUMBER($A126)),VLOOKUP($A126,StudiesGeneral!$B:$CM,2,FALSE),"")</f>
        <v>Kawakami</v>
      </c>
      <c r="D126" s="73">
        <f>IF(AND($A126&lt;&gt;"",ISNUMBER($A126)),VLOOKUP($A126,StudiesGeneral!$B:$CM,3,FALSE),"")</f>
        <v>2011</v>
      </c>
      <c r="E126" s="89" t="str">
        <f>IF(AND($A126&lt;&gt;"",ISNUMBER($A126)),VLOOKUP($A126,StudiesGeneral!$B:$CM,4,FALSE),"")</f>
        <v>http://dx.doi.org/10.1002/jps.22255</v>
      </c>
      <c r="F126" s="73" t="str">
        <f>IF(AND($A126&lt;&gt;"",ISNUMBER($A126)),VLOOKUP($A126,StudiesGeneral!$B:$CM,5,FALSE),"")</f>
        <v>CYP2B6</v>
      </c>
      <c r="G126" s="52" t="str">
        <f t="shared" si="1"/>
        <v>Liver--HLM-self prepared 4-</v>
      </c>
      <c r="H126" s="12" t="s">
        <v>724</v>
      </c>
      <c r="K126" s="12" t="s">
        <v>725</v>
      </c>
      <c r="L126" s="12" t="s">
        <v>726</v>
      </c>
      <c r="Q126" s="1">
        <v>100</v>
      </c>
      <c r="R126" s="1" t="s">
        <v>766</v>
      </c>
      <c r="AA126" s="19" t="s">
        <v>770</v>
      </c>
      <c r="AB126" s="19" t="s">
        <v>761</v>
      </c>
      <c r="AC126" s="20" t="s">
        <v>730</v>
      </c>
      <c r="AD126" s="37" t="s">
        <v>779</v>
      </c>
      <c r="AE126" s="82">
        <v>4</v>
      </c>
      <c r="AF126" s="3">
        <v>1</v>
      </c>
      <c r="AG126" s="3">
        <v>1</v>
      </c>
      <c r="AH126" s="3">
        <v>89</v>
      </c>
      <c r="AI126" s="3" t="s">
        <v>767</v>
      </c>
      <c r="AJ126" s="3" t="s">
        <v>772</v>
      </c>
      <c r="AX126" s="3" t="s">
        <v>780</v>
      </c>
      <c r="BA126" s="21" t="s">
        <v>774</v>
      </c>
      <c r="BB126" s="10">
        <v>1</v>
      </c>
      <c r="BF126" s="4" t="b">
        <f>IF(ISERROR(VLOOKUP(StudiesDetails!B126,ProteinExpression!A:A,1,FALSE)),FALSE,TRUE)</f>
        <v>0</v>
      </c>
    </row>
    <row r="127" spans="1:58" x14ac:dyDescent="0.3">
      <c r="A127">
        <v>52</v>
      </c>
      <c r="B127">
        <v>127</v>
      </c>
      <c r="C127" s="73" t="str">
        <f>IF(AND($A127&lt;&gt;"",ISNUMBER($A127)),VLOOKUP($A127,StudiesGeneral!$B:$CM,2,FALSE),"")</f>
        <v>Kawakami</v>
      </c>
      <c r="D127" s="73">
        <f>IF(AND($A127&lt;&gt;"",ISNUMBER($A127)),VLOOKUP($A127,StudiesGeneral!$B:$CM,3,FALSE),"")</f>
        <v>2011</v>
      </c>
      <c r="E127" s="89" t="str">
        <f>IF(AND($A127&lt;&gt;"",ISNUMBER($A127)),VLOOKUP($A127,StudiesGeneral!$B:$CM,4,FALSE),"")</f>
        <v>http://dx.doi.org/10.1002/jps.22255</v>
      </c>
      <c r="F127" s="73" t="str">
        <f>IF(AND($A127&lt;&gt;"",ISNUMBER($A127)),VLOOKUP($A127,StudiesGeneral!$B:$CM,5,FALSE),"")</f>
        <v>CYP2B6</v>
      </c>
      <c r="G127" s="52" t="str">
        <f t="shared" si="1"/>
        <v>Liver--HLM-self prepared 5-</v>
      </c>
      <c r="H127" s="12" t="s">
        <v>724</v>
      </c>
      <c r="K127" s="12" t="s">
        <v>725</v>
      </c>
      <c r="L127" s="12" t="s">
        <v>726</v>
      </c>
      <c r="Q127" s="1">
        <v>100</v>
      </c>
      <c r="R127" s="1" t="s">
        <v>766</v>
      </c>
      <c r="AA127" s="19" t="s">
        <v>770</v>
      </c>
      <c r="AB127" s="19" t="s">
        <v>761</v>
      </c>
      <c r="AC127" s="20" t="s">
        <v>730</v>
      </c>
      <c r="AD127" s="37" t="s">
        <v>781</v>
      </c>
      <c r="AE127" s="82">
        <v>5</v>
      </c>
      <c r="AF127" s="3">
        <v>1</v>
      </c>
      <c r="AG127" s="3">
        <v>1</v>
      </c>
      <c r="AH127" s="3">
        <v>51</v>
      </c>
      <c r="AI127" s="3" t="s">
        <v>767</v>
      </c>
      <c r="AJ127" s="20" t="s">
        <v>772</v>
      </c>
      <c r="AX127" s="3" t="s">
        <v>782</v>
      </c>
      <c r="BA127" s="21" t="s">
        <v>774</v>
      </c>
      <c r="BB127" s="10">
        <v>1</v>
      </c>
      <c r="BF127" s="4" t="b">
        <f>IF(ISERROR(VLOOKUP(StudiesDetails!B127,ProteinExpression!A:A,1,FALSE)),FALSE,TRUE)</f>
        <v>0</v>
      </c>
    </row>
    <row r="128" spans="1:58" x14ac:dyDescent="0.3">
      <c r="A128">
        <v>52</v>
      </c>
      <c r="B128">
        <v>128</v>
      </c>
      <c r="C128" s="73" t="str">
        <f>IF(AND($A128&lt;&gt;"",ISNUMBER($A128)),VLOOKUP($A128,StudiesGeneral!$B:$CM,2,FALSE),"")</f>
        <v>Kawakami</v>
      </c>
      <c r="D128" s="73">
        <f>IF(AND($A128&lt;&gt;"",ISNUMBER($A128)),VLOOKUP($A128,StudiesGeneral!$B:$CM,3,FALSE),"")</f>
        <v>2011</v>
      </c>
      <c r="E128" s="89" t="str">
        <f>IF(AND($A128&lt;&gt;"",ISNUMBER($A128)),VLOOKUP($A128,StudiesGeneral!$B:$CM,4,FALSE),"")</f>
        <v>http://dx.doi.org/10.1002/jps.22255</v>
      </c>
      <c r="F128" s="73" t="str">
        <f>IF(AND($A128&lt;&gt;"",ISNUMBER($A128)),VLOOKUP($A128,StudiesGeneral!$B:$CM,5,FALSE),"")</f>
        <v>CYP2B6</v>
      </c>
      <c r="G128" s="52" t="str">
        <f t="shared" si="1"/>
        <v>Liver--HLM-self prepared 6-</v>
      </c>
      <c r="H128" s="12" t="s">
        <v>724</v>
      </c>
      <c r="K128" s="12" t="s">
        <v>725</v>
      </c>
      <c r="L128" s="12" t="s">
        <v>726</v>
      </c>
      <c r="Q128" s="1">
        <v>100</v>
      </c>
      <c r="R128" s="1" t="s">
        <v>766</v>
      </c>
      <c r="AA128" s="19" t="s">
        <v>770</v>
      </c>
      <c r="AB128" s="19" t="s">
        <v>761</v>
      </c>
      <c r="AC128" s="20" t="s">
        <v>730</v>
      </c>
      <c r="AD128" s="37" t="s">
        <v>783</v>
      </c>
      <c r="AE128" s="82">
        <v>6</v>
      </c>
      <c r="AF128" s="3">
        <v>1</v>
      </c>
      <c r="AG128" s="3">
        <v>1</v>
      </c>
      <c r="AH128" s="3">
        <v>67</v>
      </c>
      <c r="AI128" s="3" t="s">
        <v>767</v>
      </c>
      <c r="AJ128" s="20" t="s">
        <v>772</v>
      </c>
      <c r="AX128" s="3" t="s">
        <v>784</v>
      </c>
      <c r="BA128" s="21" t="s">
        <v>774</v>
      </c>
      <c r="BB128" s="10">
        <v>1</v>
      </c>
      <c r="BF128" s="4" t="b">
        <f>IF(ISERROR(VLOOKUP(StudiesDetails!B128,ProteinExpression!A:A,1,FALSE)),FALSE,TRUE)</f>
        <v>0</v>
      </c>
    </row>
    <row r="129" spans="1:58" x14ac:dyDescent="0.3">
      <c r="A129">
        <v>52</v>
      </c>
      <c r="B129">
        <v>129</v>
      </c>
      <c r="C129" s="73" t="str">
        <f>IF(AND($A129&lt;&gt;"",ISNUMBER($A129)),VLOOKUP($A129,StudiesGeneral!$B:$CM,2,FALSE),"")</f>
        <v>Kawakami</v>
      </c>
      <c r="D129" s="73">
        <f>IF(AND($A129&lt;&gt;"",ISNUMBER($A129)),VLOOKUP($A129,StudiesGeneral!$B:$CM,3,FALSE),"")</f>
        <v>2011</v>
      </c>
      <c r="E129" s="89" t="str">
        <f>IF(AND($A129&lt;&gt;"",ISNUMBER($A129)),VLOOKUP($A129,StudiesGeneral!$B:$CM,4,FALSE),"")</f>
        <v>http://dx.doi.org/10.1002/jps.22255</v>
      </c>
      <c r="F129" s="73" t="str">
        <f>IF(AND($A129&lt;&gt;"",ISNUMBER($A129)),VLOOKUP($A129,StudiesGeneral!$B:$CM,5,FALSE),"")</f>
        <v>CYP2B6</v>
      </c>
      <c r="G129" s="52" t="str">
        <f t="shared" ref="G129:G186" si="2">H129&amp;"-"&amp;I129&amp;"-"&amp;L129&amp;"-"&amp;AD129&amp;"-"&amp;BC129</f>
        <v>Liver--HLM-self prepared 7-</v>
      </c>
      <c r="H129" s="12" t="s">
        <v>724</v>
      </c>
      <c r="K129" s="12" t="s">
        <v>725</v>
      </c>
      <c r="L129" s="12" t="s">
        <v>726</v>
      </c>
      <c r="Q129" s="1">
        <v>100</v>
      </c>
      <c r="R129" s="1" t="s">
        <v>766</v>
      </c>
      <c r="AA129" s="19" t="s">
        <v>770</v>
      </c>
      <c r="AB129" s="19" t="s">
        <v>761</v>
      </c>
      <c r="AC129" s="20" t="s">
        <v>730</v>
      </c>
      <c r="AD129" s="37" t="s">
        <v>785</v>
      </c>
      <c r="AE129" s="82">
        <v>7</v>
      </c>
      <c r="AF129" s="3">
        <v>1</v>
      </c>
      <c r="AG129" s="3">
        <v>0</v>
      </c>
      <c r="AH129" s="3">
        <v>62</v>
      </c>
      <c r="AI129" s="3" t="s">
        <v>767</v>
      </c>
      <c r="AJ129" s="20" t="s">
        <v>772</v>
      </c>
      <c r="AX129" s="3" t="s">
        <v>786</v>
      </c>
      <c r="BA129" s="21" t="s">
        <v>774</v>
      </c>
      <c r="BB129" s="10">
        <v>1</v>
      </c>
      <c r="BF129" s="4" t="b">
        <f>IF(ISERROR(VLOOKUP(StudiesDetails!B129,ProteinExpression!A:A,1,FALSE)),FALSE,TRUE)</f>
        <v>0</v>
      </c>
    </row>
    <row r="130" spans="1:58" x14ac:dyDescent="0.3">
      <c r="A130">
        <v>52</v>
      </c>
      <c r="B130">
        <v>130</v>
      </c>
      <c r="C130" s="73" t="str">
        <f>IF(AND($A130&lt;&gt;"",ISNUMBER($A130)),VLOOKUP($A130,StudiesGeneral!$B:$CM,2,FALSE),"")</f>
        <v>Kawakami</v>
      </c>
      <c r="D130" s="73">
        <f>IF(AND($A130&lt;&gt;"",ISNUMBER($A130)),VLOOKUP($A130,StudiesGeneral!$B:$CM,3,FALSE),"")</f>
        <v>2011</v>
      </c>
      <c r="E130" s="89" t="str">
        <f>IF(AND($A130&lt;&gt;"",ISNUMBER($A130)),VLOOKUP($A130,StudiesGeneral!$B:$CM,4,FALSE),"")</f>
        <v>http://dx.doi.org/10.1002/jps.22255</v>
      </c>
      <c r="F130" s="73" t="str">
        <f>IF(AND($A130&lt;&gt;"",ISNUMBER($A130)),VLOOKUP($A130,StudiesGeneral!$B:$CM,5,FALSE),"")</f>
        <v>CYP2B6</v>
      </c>
      <c r="G130" s="52" t="str">
        <f t="shared" si="2"/>
        <v>Liver--HLM-self prepared 8-</v>
      </c>
      <c r="H130" s="12" t="s">
        <v>724</v>
      </c>
      <c r="K130" s="12" t="s">
        <v>725</v>
      </c>
      <c r="L130" s="12" t="s">
        <v>726</v>
      </c>
      <c r="Q130" s="1">
        <v>100</v>
      </c>
      <c r="R130" s="1" t="s">
        <v>766</v>
      </c>
      <c r="AA130" s="19" t="s">
        <v>770</v>
      </c>
      <c r="AB130" s="19" t="s">
        <v>761</v>
      </c>
      <c r="AC130" s="20" t="s">
        <v>730</v>
      </c>
      <c r="AD130" s="37" t="s">
        <v>787</v>
      </c>
      <c r="AE130" s="82">
        <v>8</v>
      </c>
      <c r="AF130" s="3">
        <v>1</v>
      </c>
      <c r="AG130" s="3">
        <v>0</v>
      </c>
      <c r="AH130" s="3">
        <v>22</v>
      </c>
      <c r="AI130" s="3" t="s">
        <v>767</v>
      </c>
      <c r="AJ130" s="20" t="s">
        <v>772</v>
      </c>
      <c r="AX130" s="3" t="s">
        <v>788</v>
      </c>
      <c r="BA130" s="21" t="s">
        <v>774</v>
      </c>
      <c r="BB130" s="10">
        <v>1</v>
      </c>
      <c r="BF130" s="4" t="b">
        <f>IF(ISERROR(VLOOKUP(StudiesDetails!B130,ProteinExpression!A:A,1,FALSE)),FALSE,TRUE)</f>
        <v>0</v>
      </c>
    </row>
    <row r="131" spans="1:58" x14ac:dyDescent="0.3">
      <c r="A131">
        <v>52</v>
      </c>
      <c r="B131">
        <v>131</v>
      </c>
      <c r="C131" s="73" t="str">
        <f>IF(AND($A131&lt;&gt;"",ISNUMBER($A131)),VLOOKUP($A131,StudiesGeneral!$B:$CM,2,FALSE),"")</f>
        <v>Kawakami</v>
      </c>
      <c r="D131" s="73">
        <f>IF(AND($A131&lt;&gt;"",ISNUMBER($A131)),VLOOKUP($A131,StudiesGeneral!$B:$CM,3,FALSE),"")</f>
        <v>2011</v>
      </c>
      <c r="E131" s="74" t="str">
        <f>IF(AND($A131&lt;&gt;"",ISNUMBER($A131)),VLOOKUP($A131,StudiesGeneral!$B:$CM,4,FALSE),"")</f>
        <v>http://dx.doi.org/10.1002/jps.22255</v>
      </c>
      <c r="F131" s="73" t="str">
        <f>IF(AND($A131&lt;&gt;"",ISNUMBER($A131)),VLOOKUP($A131,StudiesGeneral!$B:$CM,5,FALSE),"")</f>
        <v>CYP2B6</v>
      </c>
      <c r="G131" s="52" t="str">
        <f t="shared" si="2"/>
        <v>Liver--HLM-self prepared 9-</v>
      </c>
      <c r="H131" s="12" t="s">
        <v>724</v>
      </c>
      <c r="K131" s="12" t="s">
        <v>725</v>
      </c>
      <c r="L131" s="12" t="s">
        <v>726</v>
      </c>
      <c r="Q131" s="1">
        <v>100</v>
      </c>
      <c r="R131" s="1" t="s">
        <v>766</v>
      </c>
      <c r="AA131" s="19" t="s">
        <v>770</v>
      </c>
      <c r="AB131" s="19" t="s">
        <v>761</v>
      </c>
      <c r="AC131" s="20" t="s">
        <v>730</v>
      </c>
      <c r="AD131" s="37" t="s">
        <v>789</v>
      </c>
      <c r="AE131" s="82">
        <v>9</v>
      </c>
      <c r="AF131" s="3">
        <v>1</v>
      </c>
      <c r="AG131" s="3">
        <v>0</v>
      </c>
      <c r="AH131" s="3">
        <v>81</v>
      </c>
      <c r="AI131" s="3" t="s">
        <v>767</v>
      </c>
      <c r="AJ131" s="20" t="s">
        <v>772</v>
      </c>
      <c r="AX131" s="3" t="s">
        <v>790</v>
      </c>
      <c r="BA131" s="21" t="s">
        <v>774</v>
      </c>
      <c r="BB131" s="10">
        <v>1</v>
      </c>
      <c r="BF131" s="4" t="b">
        <f>IF(ISERROR(VLOOKUP(StudiesDetails!B131,ProteinExpression!A:A,1,FALSE)),FALSE,TRUE)</f>
        <v>0</v>
      </c>
    </row>
    <row r="132" spans="1:58" x14ac:dyDescent="0.3">
      <c r="A132">
        <v>52</v>
      </c>
      <c r="B132">
        <v>132</v>
      </c>
      <c r="C132" s="73" t="str">
        <f>IF(AND($A132&lt;&gt;"",ISNUMBER($A132)),VLOOKUP($A132,StudiesGeneral!$B:$CM,2,FALSE),"")</f>
        <v>Kawakami</v>
      </c>
      <c r="D132" s="73">
        <f>IF(AND($A132&lt;&gt;"",ISNUMBER($A132)),VLOOKUP($A132,StudiesGeneral!$B:$CM,3,FALSE),"")</f>
        <v>2011</v>
      </c>
      <c r="E132" s="89" t="str">
        <f>IF(AND($A132&lt;&gt;"",ISNUMBER($A132)),VLOOKUP($A132,StudiesGeneral!$B:$CM,4,FALSE),"")</f>
        <v>http://dx.doi.org/10.1002/jps.22255</v>
      </c>
      <c r="F132" s="73" t="str">
        <f>IF(AND($A132&lt;&gt;"",ISNUMBER($A132)),VLOOKUP($A132,StudiesGeneral!$B:$CM,5,FALSE),"")</f>
        <v>CYP2B6</v>
      </c>
      <c r="G132" s="52" t="str">
        <f t="shared" si="2"/>
        <v>Liver--HLM-self prepared 10-</v>
      </c>
      <c r="H132" s="12" t="s">
        <v>724</v>
      </c>
      <c r="K132" s="12" t="s">
        <v>725</v>
      </c>
      <c r="L132" s="12" t="s">
        <v>726</v>
      </c>
      <c r="Q132" s="1">
        <v>100</v>
      </c>
      <c r="R132" s="1" t="s">
        <v>766</v>
      </c>
      <c r="AA132" s="19" t="s">
        <v>770</v>
      </c>
      <c r="AB132" s="19" t="s">
        <v>761</v>
      </c>
      <c r="AC132" s="20" t="s">
        <v>730</v>
      </c>
      <c r="AD132" s="37" t="s">
        <v>791</v>
      </c>
      <c r="AE132" s="82">
        <v>10</v>
      </c>
      <c r="AF132" s="3">
        <v>1</v>
      </c>
      <c r="AG132" s="3">
        <v>0</v>
      </c>
      <c r="AH132" s="3">
        <v>68</v>
      </c>
      <c r="AI132" s="3" t="s">
        <v>767</v>
      </c>
      <c r="AJ132" s="20" t="s">
        <v>772</v>
      </c>
      <c r="AX132" s="3" t="s">
        <v>792</v>
      </c>
      <c r="BA132" s="21" t="s">
        <v>774</v>
      </c>
      <c r="BB132" s="10">
        <v>1</v>
      </c>
      <c r="BF132" s="4" t="b">
        <f>IF(ISERROR(VLOOKUP(StudiesDetails!B132,ProteinExpression!A:A,1,FALSE)),FALSE,TRUE)</f>
        <v>0</v>
      </c>
    </row>
    <row r="133" spans="1:58" s="33" customFormat="1" x14ac:dyDescent="0.3">
      <c r="A133" s="33">
        <v>53</v>
      </c>
      <c r="B133" s="33">
        <v>134</v>
      </c>
      <c r="C133" s="70" t="str">
        <f>IF(AND($A133&lt;&gt;"",ISNUMBER($A133)),VLOOKUP($A133,StudiesGeneral!$B:$CM,2,FALSE),"")</f>
        <v>Kawakami</v>
      </c>
      <c r="D133" s="70">
        <f>IF(AND($A133&lt;&gt;"",ISNUMBER($A133)),VLOOKUP($A133,StudiesGeneral!$B:$CM,3,FALSE),"")</f>
        <v>2011</v>
      </c>
      <c r="E133" s="71" t="str">
        <f>IF(AND($A133&lt;&gt;"",ISNUMBER($A133)),VLOOKUP($A133,StudiesGeneral!$B:$CM,4,FALSE),"")</f>
        <v>http://dx.doi.org/10.1002/jps.22255</v>
      </c>
      <c r="F133" s="70" t="str">
        <f>IF(AND($A133&lt;&gt;"",ISNUMBER($A133)),VLOOKUP($A133,StudiesGeneral!$B:$CM,5,FALSE),"")</f>
        <v>CYP2C8</v>
      </c>
      <c r="G133" s="72" t="str">
        <f t="shared" si="2"/>
        <v>Liver--HLM-self prepared 1-</v>
      </c>
      <c r="H133" s="25" t="s">
        <v>724</v>
      </c>
      <c r="I133" s="25"/>
      <c r="J133" s="25"/>
      <c r="K133" s="25" t="s">
        <v>725</v>
      </c>
      <c r="L133" s="25" t="s">
        <v>726</v>
      </c>
      <c r="M133" s="25"/>
      <c r="N133" s="25"/>
      <c r="O133" s="25"/>
      <c r="P133" s="25"/>
      <c r="Q133" s="26">
        <v>100</v>
      </c>
      <c r="R133" s="26" t="s">
        <v>766</v>
      </c>
      <c r="S133" s="27"/>
      <c r="T133" s="27"/>
      <c r="U133" s="27"/>
      <c r="V133" s="27"/>
      <c r="W133" s="27"/>
      <c r="X133" s="27"/>
      <c r="Y133" s="27"/>
      <c r="Z133" s="27"/>
      <c r="AA133" s="28" t="s">
        <v>770</v>
      </c>
      <c r="AB133" s="28" t="s">
        <v>761</v>
      </c>
      <c r="AC133" s="29" t="s">
        <v>730</v>
      </c>
      <c r="AD133" s="36" t="s">
        <v>771</v>
      </c>
      <c r="AE133" s="83">
        <v>1</v>
      </c>
      <c r="AF133" s="30">
        <v>1</v>
      </c>
      <c r="AG133" s="30">
        <v>1</v>
      </c>
      <c r="AH133" s="30">
        <v>77</v>
      </c>
      <c r="AI133" s="30" t="s">
        <v>767</v>
      </c>
      <c r="AJ133" s="29" t="s">
        <v>772</v>
      </c>
      <c r="AK133" s="30"/>
      <c r="AL133" s="29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 t="s">
        <v>773</v>
      </c>
      <c r="AY133" s="30"/>
      <c r="AZ133" s="30"/>
      <c r="BA133" s="31" t="s">
        <v>774</v>
      </c>
      <c r="BB133" s="32">
        <v>1</v>
      </c>
      <c r="BC133" s="29"/>
      <c r="BD133" s="30"/>
      <c r="BE133" s="75"/>
      <c r="BF133" s="91" t="b">
        <f>IF(ISERROR(VLOOKUP(StudiesDetails!B133,ProteinExpression!A:A,1,FALSE)),FALSE,TRUE)</f>
        <v>0</v>
      </c>
    </row>
    <row r="134" spans="1:58" x14ac:dyDescent="0.3">
      <c r="A134">
        <v>53</v>
      </c>
      <c r="B134">
        <v>135</v>
      </c>
      <c r="C134" s="73" t="str">
        <f>IF(AND($A134&lt;&gt;"",ISNUMBER($A134)),VLOOKUP($A134,StudiesGeneral!$B:$CM,2,FALSE),"")</f>
        <v>Kawakami</v>
      </c>
      <c r="D134" s="73">
        <f>IF(AND($A134&lt;&gt;"",ISNUMBER($A134)),VLOOKUP($A134,StudiesGeneral!$B:$CM,3,FALSE),"")</f>
        <v>2011</v>
      </c>
      <c r="E134" s="89" t="str">
        <f>IF(AND($A134&lt;&gt;"",ISNUMBER($A134)),VLOOKUP($A134,StudiesGeneral!$B:$CM,4,FALSE),"")</f>
        <v>http://dx.doi.org/10.1002/jps.22255</v>
      </c>
      <c r="F134" s="73" t="str">
        <f>IF(AND($A134&lt;&gt;"",ISNUMBER($A134)),VLOOKUP($A134,StudiesGeneral!$B:$CM,5,FALSE),"")</f>
        <v>CYP2C8</v>
      </c>
      <c r="G134" s="52" t="str">
        <f t="shared" si="2"/>
        <v>Liver--HLM-self prepared 2-</v>
      </c>
      <c r="H134" s="12" t="s">
        <v>724</v>
      </c>
      <c r="K134" s="12" t="s">
        <v>725</v>
      </c>
      <c r="L134" s="12" t="s">
        <v>726</v>
      </c>
      <c r="Q134" s="1">
        <v>100</v>
      </c>
      <c r="R134" s="1" t="s">
        <v>766</v>
      </c>
      <c r="AA134" s="19" t="s">
        <v>770</v>
      </c>
      <c r="AB134" s="19" t="s">
        <v>761</v>
      </c>
      <c r="AC134" s="20" t="s">
        <v>730</v>
      </c>
      <c r="AD134" s="37" t="s">
        <v>775</v>
      </c>
      <c r="AE134" s="82">
        <v>2</v>
      </c>
      <c r="AF134" s="3">
        <v>1</v>
      </c>
      <c r="AG134" s="3">
        <v>1</v>
      </c>
      <c r="AH134" s="3">
        <v>74</v>
      </c>
      <c r="AI134" s="3" t="s">
        <v>767</v>
      </c>
      <c r="AJ134" s="20" t="s">
        <v>772</v>
      </c>
      <c r="AX134" s="3" t="s">
        <v>776</v>
      </c>
      <c r="BA134" s="21" t="s">
        <v>774</v>
      </c>
      <c r="BB134" s="10">
        <v>1</v>
      </c>
      <c r="BF134" s="4" t="b">
        <f>IF(ISERROR(VLOOKUP(StudiesDetails!B134,ProteinExpression!A:A,1,FALSE)),FALSE,TRUE)</f>
        <v>0</v>
      </c>
    </row>
    <row r="135" spans="1:58" x14ac:dyDescent="0.3">
      <c r="A135">
        <v>53</v>
      </c>
      <c r="B135">
        <v>136</v>
      </c>
      <c r="C135" s="73" t="str">
        <f>IF(AND($A135&lt;&gt;"",ISNUMBER($A135)),VLOOKUP($A135,StudiesGeneral!$B:$CM,2,FALSE),"")</f>
        <v>Kawakami</v>
      </c>
      <c r="D135" s="73">
        <f>IF(AND($A135&lt;&gt;"",ISNUMBER($A135)),VLOOKUP($A135,StudiesGeneral!$B:$CM,3,FALSE),"")</f>
        <v>2011</v>
      </c>
      <c r="E135" s="89" t="str">
        <f>IF(AND($A135&lt;&gt;"",ISNUMBER($A135)),VLOOKUP($A135,StudiesGeneral!$B:$CM,4,FALSE),"")</f>
        <v>http://dx.doi.org/10.1002/jps.22255</v>
      </c>
      <c r="F135" s="73" t="str">
        <f>IF(AND($A135&lt;&gt;"",ISNUMBER($A135)),VLOOKUP($A135,StudiesGeneral!$B:$CM,5,FALSE),"")</f>
        <v>CYP2C8</v>
      </c>
      <c r="G135" s="52" t="str">
        <f t="shared" si="2"/>
        <v>Liver--HLM-self prepared 3-</v>
      </c>
      <c r="H135" s="12" t="s">
        <v>724</v>
      </c>
      <c r="K135" s="12" t="s">
        <v>725</v>
      </c>
      <c r="L135" s="12" t="s">
        <v>726</v>
      </c>
      <c r="Q135" s="1">
        <v>100</v>
      </c>
      <c r="R135" s="1" t="s">
        <v>766</v>
      </c>
      <c r="AA135" s="19" t="s">
        <v>770</v>
      </c>
      <c r="AB135" s="19" t="s">
        <v>761</v>
      </c>
      <c r="AC135" s="20" t="s">
        <v>730</v>
      </c>
      <c r="AD135" s="37" t="s">
        <v>777</v>
      </c>
      <c r="AE135" s="82">
        <v>3</v>
      </c>
      <c r="AF135" s="3">
        <v>1</v>
      </c>
      <c r="AG135" s="3">
        <v>1</v>
      </c>
      <c r="AH135" s="3">
        <v>67</v>
      </c>
      <c r="AI135" s="3" t="s">
        <v>767</v>
      </c>
      <c r="AJ135" s="3" t="s">
        <v>772</v>
      </c>
      <c r="AX135" s="3" t="s">
        <v>778</v>
      </c>
      <c r="BA135" s="21" t="s">
        <v>774</v>
      </c>
      <c r="BB135" s="10">
        <v>1</v>
      </c>
      <c r="BF135" s="4" t="b">
        <f>IF(ISERROR(VLOOKUP(StudiesDetails!B135,ProteinExpression!A:A,1,FALSE)),FALSE,TRUE)</f>
        <v>0</v>
      </c>
    </row>
    <row r="136" spans="1:58" x14ac:dyDescent="0.3">
      <c r="A136">
        <v>53</v>
      </c>
      <c r="B136">
        <v>137</v>
      </c>
      <c r="C136" s="73" t="str">
        <f>IF(AND($A136&lt;&gt;"",ISNUMBER($A136)),VLOOKUP($A136,StudiesGeneral!$B:$CM,2,FALSE),"")</f>
        <v>Kawakami</v>
      </c>
      <c r="D136" s="73">
        <f>IF(AND($A136&lt;&gt;"",ISNUMBER($A136)),VLOOKUP($A136,StudiesGeneral!$B:$CM,3,FALSE),"")</f>
        <v>2011</v>
      </c>
      <c r="E136" s="89" t="str">
        <f>IF(AND($A136&lt;&gt;"",ISNUMBER($A136)),VLOOKUP($A136,StudiesGeneral!$B:$CM,4,FALSE),"")</f>
        <v>http://dx.doi.org/10.1002/jps.22255</v>
      </c>
      <c r="F136" s="73" t="str">
        <f>IF(AND($A136&lt;&gt;"",ISNUMBER($A136)),VLOOKUP($A136,StudiesGeneral!$B:$CM,5,FALSE),"")</f>
        <v>CYP2C8</v>
      </c>
      <c r="G136" s="52" t="str">
        <f t="shared" si="2"/>
        <v>Liver--HLM-self prepared 4-</v>
      </c>
      <c r="H136" s="12" t="s">
        <v>724</v>
      </c>
      <c r="K136" s="12" t="s">
        <v>725</v>
      </c>
      <c r="L136" s="12" t="s">
        <v>726</v>
      </c>
      <c r="Q136" s="1">
        <v>100</v>
      </c>
      <c r="R136" s="1" t="s">
        <v>766</v>
      </c>
      <c r="AA136" s="19" t="s">
        <v>770</v>
      </c>
      <c r="AB136" s="19" t="s">
        <v>761</v>
      </c>
      <c r="AC136" s="20" t="s">
        <v>730</v>
      </c>
      <c r="AD136" s="37" t="s">
        <v>779</v>
      </c>
      <c r="AE136" s="82">
        <v>4</v>
      </c>
      <c r="AF136" s="3">
        <v>1</v>
      </c>
      <c r="AG136" s="3">
        <v>1</v>
      </c>
      <c r="AH136" s="3">
        <v>89</v>
      </c>
      <c r="AI136" s="3" t="s">
        <v>767</v>
      </c>
      <c r="AJ136" s="3" t="s">
        <v>772</v>
      </c>
      <c r="AX136" s="3" t="s">
        <v>780</v>
      </c>
      <c r="BA136" s="21" t="s">
        <v>774</v>
      </c>
      <c r="BB136" s="10">
        <v>1</v>
      </c>
      <c r="BF136" s="4" t="b">
        <f>IF(ISERROR(VLOOKUP(StudiesDetails!B136,ProteinExpression!A:A,1,FALSE)),FALSE,TRUE)</f>
        <v>0</v>
      </c>
    </row>
    <row r="137" spans="1:58" x14ac:dyDescent="0.3">
      <c r="A137">
        <v>53</v>
      </c>
      <c r="B137">
        <v>138</v>
      </c>
      <c r="C137" s="73" t="str">
        <f>IF(AND($A137&lt;&gt;"",ISNUMBER($A137)),VLOOKUP($A137,StudiesGeneral!$B:$CM,2,FALSE),"")</f>
        <v>Kawakami</v>
      </c>
      <c r="D137" s="73">
        <f>IF(AND($A137&lt;&gt;"",ISNUMBER($A137)),VLOOKUP($A137,StudiesGeneral!$B:$CM,3,FALSE),"")</f>
        <v>2011</v>
      </c>
      <c r="E137" s="89" t="str">
        <f>IF(AND($A137&lt;&gt;"",ISNUMBER($A137)),VLOOKUP($A137,StudiesGeneral!$B:$CM,4,FALSE),"")</f>
        <v>http://dx.doi.org/10.1002/jps.22255</v>
      </c>
      <c r="F137" s="73" t="str">
        <f>IF(AND($A137&lt;&gt;"",ISNUMBER($A137)),VLOOKUP($A137,StudiesGeneral!$B:$CM,5,FALSE),"")</f>
        <v>CYP2C8</v>
      </c>
      <c r="G137" s="52" t="str">
        <f t="shared" si="2"/>
        <v>Liver--HLM-self prepared 5-</v>
      </c>
      <c r="H137" s="12" t="s">
        <v>724</v>
      </c>
      <c r="K137" s="12" t="s">
        <v>725</v>
      </c>
      <c r="L137" s="12" t="s">
        <v>726</v>
      </c>
      <c r="Q137" s="1">
        <v>100</v>
      </c>
      <c r="R137" s="1" t="s">
        <v>766</v>
      </c>
      <c r="AA137" s="19" t="s">
        <v>770</v>
      </c>
      <c r="AB137" s="19" t="s">
        <v>761</v>
      </c>
      <c r="AC137" s="20" t="s">
        <v>730</v>
      </c>
      <c r="AD137" s="37" t="s">
        <v>781</v>
      </c>
      <c r="AE137" s="82">
        <v>5</v>
      </c>
      <c r="AF137" s="3">
        <v>1</v>
      </c>
      <c r="AG137" s="3">
        <v>1</v>
      </c>
      <c r="AH137" s="3">
        <v>51</v>
      </c>
      <c r="AI137" s="3" t="s">
        <v>767</v>
      </c>
      <c r="AJ137" s="20" t="s">
        <v>772</v>
      </c>
      <c r="AX137" s="3" t="s">
        <v>782</v>
      </c>
      <c r="BA137" s="21" t="s">
        <v>774</v>
      </c>
      <c r="BB137" s="10">
        <v>1</v>
      </c>
      <c r="BF137" s="4" t="b">
        <f>IF(ISERROR(VLOOKUP(StudiesDetails!B137,ProteinExpression!A:A,1,FALSE)),FALSE,TRUE)</f>
        <v>0</v>
      </c>
    </row>
    <row r="138" spans="1:58" x14ac:dyDescent="0.3">
      <c r="A138">
        <v>53</v>
      </c>
      <c r="B138">
        <v>139</v>
      </c>
      <c r="C138" s="73" t="str">
        <f>IF(AND($A138&lt;&gt;"",ISNUMBER($A138)),VLOOKUP($A138,StudiesGeneral!$B:$CM,2,FALSE),"")</f>
        <v>Kawakami</v>
      </c>
      <c r="D138" s="73">
        <f>IF(AND($A138&lt;&gt;"",ISNUMBER($A138)),VLOOKUP($A138,StudiesGeneral!$B:$CM,3,FALSE),"")</f>
        <v>2011</v>
      </c>
      <c r="E138" s="89" t="str">
        <f>IF(AND($A138&lt;&gt;"",ISNUMBER($A138)),VLOOKUP($A138,StudiesGeneral!$B:$CM,4,FALSE),"")</f>
        <v>http://dx.doi.org/10.1002/jps.22255</v>
      </c>
      <c r="F138" s="73" t="str">
        <f>IF(AND($A138&lt;&gt;"",ISNUMBER($A138)),VLOOKUP($A138,StudiesGeneral!$B:$CM,5,FALSE),"")</f>
        <v>CYP2C8</v>
      </c>
      <c r="G138" s="52" t="str">
        <f t="shared" si="2"/>
        <v>Liver--HLM-self prepared 6-</v>
      </c>
      <c r="H138" s="12" t="s">
        <v>724</v>
      </c>
      <c r="K138" s="12" t="s">
        <v>725</v>
      </c>
      <c r="L138" s="12" t="s">
        <v>726</v>
      </c>
      <c r="Q138" s="1">
        <v>100</v>
      </c>
      <c r="R138" s="1" t="s">
        <v>766</v>
      </c>
      <c r="AA138" s="19" t="s">
        <v>770</v>
      </c>
      <c r="AB138" s="19" t="s">
        <v>761</v>
      </c>
      <c r="AC138" s="20" t="s">
        <v>730</v>
      </c>
      <c r="AD138" s="37" t="s">
        <v>783</v>
      </c>
      <c r="AE138" s="82">
        <v>6</v>
      </c>
      <c r="AF138" s="3">
        <v>1</v>
      </c>
      <c r="AG138" s="3">
        <v>1</v>
      </c>
      <c r="AH138" s="3">
        <v>67</v>
      </c>
      <c r="AI138" s="3" t="s">
        <v>767</v>
      </c>
      <c r="AJ138" s="20" t="s">
        <v>772</v>
      </c>
      <c r="AX138" s="3" t="s">
        <v>784</v>
      </c>
      <c r="BA138" s="21" t="s">
        <v>774</v>
      </c>
      <c r="BB138" s="10">
        <v>1</v>
      </c>
      <c r="BF138" s="4" t="b">
        <f>IF(ISERROR(VLOOKUP(StudiesDetails!B138,ProteinExpression!A:A,1,FALSE)),FALSE,TRUE)</f>
        <v>0</v>
      </c>
    </row>
    <row r="139" spans="1:58" x14ac:dyDescent="0.3">
      <c r="A139">
        <v>53</v>
      </c>
      <c r="B139">
        <v>140</v>
      </c>
      <c r="C139" s="73" t="str">
        <f>IF(AND($A139&lt;&gt;"",ISNUMBER($A139)),VLOOKUP($A139,StudiesGeneral!$B:$CM,2,FALSE),"")</f>
        <v>Kawakami</v>
      </c>
      <c r="D139" s="73">
        <f>IF(AND($A139&lt;&gt;"",ISNUMBER($A139)),VLOOKUP($A139,StudiesGeneral!$B:$CM,3,FALSE),"")</f>
        <v>2011</v>
      </c>
      <c r="E139" s="89" t="str">
        <f>IF(AND($A139&lt;&gt;"",ISNUMBER($A139)),VLOOKUP($A139,StudiesGeneral!$B:$CM,4,FALSE),"")</f>
        <v>http://dx.doi.org/10.1002/jps.22255</v>
      </c>
      <c r="F139" s="73" t="str">
        <f>IF(AND($A139&lt;&gt;"",ISNUMBER($A139)),VLOOKUP($A139,StudiesGeneral!$B:$CM,5,FALSE),"")</f>
        <v>CYP2C8</v>
      </c>
      <c r="G139" s="52" t="str">
        <f t="shared" si="2"/>
        <v>Liver--HLM-self prepared 7-</v>
      </c>
      <c r="H139" s="12" t="s">
        <v>724</v>
      </c>
      <c r="K139" s="12" t="s">
        <v>725</v>
      </c>
      <c r="L139" s="12" t="s">
        <v>726</v>
      </c>
      <c r="Q139" s="1">
        <v>100</v>
      </c>
      <c r="R139" s="1" t="s">
        <v>766</v>
      </c>
      <c r="AA139" s="19" t="s">
        <v>770</v>
      </c>
      <c r="AB139" s="19" t="s">
        <v>761</v>
      </c>
      <c r="AC139" s="20" t="s">
        <v>730</v>
      </c>
      <c r="AD139" s="37" t="s">
        <v>785</v>
      </c>
      <c r="AE139" s="82">
        <v>7</v>
      </c>
      <c r="AF139" s="3">
        <v>1</v>
      </c>
      <c r="AG139" s="3">
        <v>0</v>
      </c>
      <c r="AH139" s="3">
        <v>62</v>
      </c>
      <c r="AI139" s="3" t="s">
        <v>767</v>
      </c>
      <c r="AJ139" s="20" t="s">
        <v>772</v>
      </c>
      <c r="AX139" s="3" t="s">
        <v>786</v>
      </c>
      <c r="BA139" s="21" t="s">
        <v>774</v>
      </c>
      <c r="BB139" s="10">
        <v>1</v>
      </c>
      <c r="BF139" s="4" t="b">
        <f>IF(ISERROR(VLOOKUP(StudiesDetails!B139,ProteinExpression!A:A,1,FALSE)),FALSE,TRUE)</f>
        <v>0</v>
      </c>
    </row>
    <row r="140" spans="1:58" x14ac:dyDescent="0.3">
      <c r="A140">
        <v>53</v>
      </c>
      <c r="B140">
        <v>141</v>
      </c>
      <c r="C140" s="73" t="str">
        <f>IF(AND($A140&lt;&gt;"",ISNUMBER($A140)),VLOOKUP($A140,StudiesGeneral!$B:$CM,2,FALSE),"")</f>
        <v>Kawakami</v>
      </c>
      <c r="D140" s="73">
        <f>IF(AND($A140&lt;&gt;"",ISNUMBER($A140)),VLOOKUP($A140,StudiesGeneral!$B:$CM,3,FALSE),"")</f>
        <v>2011</v>
      </c>
      <c r="E140" s="74" t="str">
        <f>IF(AND($A140&lt;&gt;"",ISNUMBER($A140)),VLOOKUP($A140,StudiesGeneral!$B:$CM,4,FALSE),"")</f>
        <v>http://dx.doi.org/10.1002/jps.22255</v>
      </c>
      <c r="F140" s="73" t="str">
        <f>IF(AND($A140&lt;&gt;"",ISNUMBER($A140)),VLOOKUP($A140,StudiesGeneral!$B:$CM,5,FALSE),"")</f>
        <v>CYP2C8</v>
      </c>
      <c r="G140" s="52" t="str">
        <f t="shared" si="2"/>
        <v>Liver--HLM-self prepared 8-</v>
      </c>
      <c r="H140" s="12" t="s">
        <v>724</v>
      </c>
      <c r="K140" s="12" t="s">
        <v>725</v>
      </c>
      <c r="L140" s="12" t="s">
        <v>726</v>
      </c>
      <c r="Q140" s="1">
        <v>100</v>
      </c>
      <c r="R140" s="1" t="s">
        <v>766</v>
      </c>
      <c r="AA140" s="19" t="s">
        <v>770</v>
      </c>
      <c r="AB140" s="19" t="s">
        <v>761</v>
      </c>
      <c r="AC140" s="20" t="s">
        <v>730</v>
      </c>
      <c r="AD140" s="37" t="s">
        <v>787</v>
      </c>
      <c r="AE140" s="82">
        <v>8</v>
      </c>
      <c r="AF140" s="3">
        <v>1</v>
      </c>
      <c r="AG140" s="3">
        <v>0</v>
      </c>
      <c r="AH140" s="3">
        <v>22</v>
      </c>
      <c r="AI140" s="3" t="s">
        <v>767</v>
      </c>
      <c r="AJ140" s="20" t="s">
        <v>772</v>
      </c>
      <c r="AX140" s="3" t="s">
        <v>788</v>
      </c>
      <c r="BA140" s="21" t="s">
        <v>774</v>
      </c>
      <c r="BB140" s="10">
        <v>1</v>
      </c>
      <c r="BF140" s="4" t="b">
        <f>IF(ISERROR(VLOOKUP(StudiesDetails!B140,ProteinExpression!A:A,1,FALSE)),FALSE,TRUE)</f>
        <v>0</v>
      </c>
    </row>
    <row r="141" spans="1:58" x14ac:dyDescent="0.3">
      <c r="A141">
        <v>53</v>
      </c>
      <c r="B141">
        <v>142</v>
      </c>
      <c r="C141" s="73" t="str">
        <f>IF(AND($A141&lt;&gt;"",ISNUMBER($A141)),VLOOKUP($A141,StudiesGeneral!$B:$CM,2,FALSE),"")</f>
        <v>Kawakami</v>
      </c>
      <c r="D141" s="73">
        <f>IF(AND($A141&lt;&gt;"",ISNUMBER($A141)),VLOOKUP($A141,StudiesGeneral!$B:$CM,3,FALSE),"")</f>
        <v>2011</v>
      </c>
      <c r="E141" s="89" t="str">
        <f>IF(AND($A141&lt;&gt;"",ISNUMBER($A141)),VLOOKUP($A141,StudiesGeneral!$B:$CM,4,FALSE),"")</f>
        <v>http://dx.doi.org/10.1002/jps.22255</v>
      </c>
      <c r="F141" s="73" t="str">
        <f>IF(AND($A141&lt;&gt;"",ISNUMBER($A141)),VLOOKUP($A141,StudiesGeneral!$B:$CM,5,FALSE),"")</f>
        <v>CYP2C8</v>
      </c>
      <c r="G141" s="52" t="str">
        <f t="shared" si="2"/>
        <v>Liver--HLM-self prepared 9-</v>
      </c>
      <c r="H141" s="12" t="s">
        <v>724</v>
      </c>
      <c r="K141" s="12" t="s">
        <v>725</v>
      </c>
      <c r="L141" s="12" t="s">
        <v>726</v>
      </c>
      <c r="Q141" s="1">
        <v>100</v>
      </c>
      <c r="R141" s="1" t="s">
        <v>766</v>
      </c>
      <c r="AA141" s="19" t="s">
        <v>770</v>
      </c>
      <c r="AB141" s="19" t="s">
        <v>761</v>
      </c>
      <c r="AC141" s="20" t="s">
        <v>730</v>
      </c>
      <c r="AD141" s="37" t="s">
        <v>789</v>
      </c>
      <c r="AE141" s="82">
        <v>9</v>
      </c>
      <c r="AF141" s="3">
        <v>1</v>
      </c>
      <c r="AG141" s="3">
        <v>0</v>
      </c>
      <c r="AH141" s="3">
        <v>81</v>
      </c>
      <c r="AI141" s="3" t="s">
        <v>767</v>
      </c>
      <c r="AJ141" s="20" t="s">
        <v>772</v>
      </c>
      <c r="AX141" s="3" t="s">
        <v>790</v>
      </c>
      <c r="BA141" s="21" t="s">
        <v>774</v>
      </c>
      <c r="BB141" s="10">
        <v>1</v>
      </c>
      <c r="BF141" s="4" t="b">
        <f>IF(ISERROR(VLOOKUP(StudiesDetails!B141,ProteinExpression!A:A,1,FALSE)),FALSE,TRUE)</f>
        <v>0</v>
      </c>
    </row>
    <row r="142" spans="1:58" x14ac:dyDescent="0.3">
      <c r="A142">
        <v>53</v>
      </c>
      <c r="B142">
        <v>143</v>
      </c>
      <c r="C142" s="73" t="str">
        <f>IF(AND($A142&lt;&gt;"",ISNUMBER($A142)),VLOOKUP($A142,StudiesGeneral!$B:$CM,2,FALSE),"")</f>
        <v>Kawakami</v>
      </c>
      <c r="D142" s="73">
        <f>IF(AND($A142&lt;&gt;"",ISNUMBER($A142)),VLOOKUP($A142,StudiesGeneral!$B:$CM,3,FALSE),"")</f>
        <v>2011</v>
      </c>
      <c r="E142" s="89" t="str">
        <f>IF(AND($A142&lt;&gt;"",ISNUMBER($A142)),VLOOKUP($A142,StudiesGeneral!$B:$CM,4,FALSE),"")</f>
        <v>http://dx.doi.org/10.1002/jps.22255</v>
      </c>
      <c r="F142" s="73" t="str">
        <f>IF(AND($A142&lt;&gt;"",ISNUMBER($A142)),VLOOKUP($A142,StudiesGeneral!$B:$CM,5,FALSE),"")</f>
        <v>CYP2C8</v>
      </c>
      <c r="G142" s="52" t="str">
        <f t="shared" si="2"/>
        <v>Liver--HLM-self prepared 10-</v>
      </c>
      <c r="H142" s="12" t="s">
        <v>724</v>
      </c>
      <c r="K142" s="12" t="s">
        <v>725</v>
      </c>
      <c r="L142" s="12" t="s">
        <v>726</v>
      </c>
      <c r="Q142" s="1">
        <v>100</v>
      </c>
      <c r="R142" s="1" t="s">
        <v>766</v>
      </c>
      <c r="AA142" s="19" t="s">
        <v>770</v>
      </c>
      <c r="AB142" s="19" t="s">
        <v>761</v>
      </c>
      <c r="AC142" s="20" t="s">
        <v>730</v>
      </c>
      <c r="AD142" s="37" t="s">
        <v>791</v>
      </c>
      <c r="AE142" s="82">
        <v>10</v>
      </c>
      <c r="AF142" s="3">
        <v>1</v>
      </c>
      <c r="AG142" s="3">
        <v>0</v>
      </c>
      <c r="AH142" s="3">
        <v>68</v>
      </c>
      <c r="AI142" s="3" t="s">
        <v>767</v>
      </c>
      <c r="AJ142" s="20" t="s">
        <v>772</v>
      </c>
      <c r="AX142" s="3" t="s">
        <v>792</v>
      </c>
      <c r="BA142" s="21" t="s">
        <v>774</v>
      </c>
      <c r="BB142" s="10">
        <v>1</v>
      </c>
      <c r="BF142" s="4" t="b">
        <f>IF(ISERROR(VLOOKUP(StudiesDetails!B142,ProteinExpression!A:A,1,FALSE)),FALSE,TRUE)</f>
        <v>0</v>
      </c>
    </row>
    <row r="143" spans="1:58" s="33" customFormat="1" x14ac:dyDescent="0.3">
      <c r="A143" s="33">
        <v>54</v>
      </c>
      <c r="B143" s="33">
        <v>145</v>
      </c>
      <c r="C143" s="70" t="str">
        <f>IF(AND($A143&lt;&gt;"",ISNUMBER($A143)),VLOOKUP($A143,StudiesGeneral!$B:$CM,2,FALSE),"")</f>
        <v>Kawakami</v>
      </c>
      <c r="D143" s="70">
        <f>IF(AND($A143&lt;&gt;"",ISNUMBER($A143)),VLOOKUP($A143,StudiesGeneral!$B:$CM,3,FALSE),"")</f>
        <v>2011</v>
      </c>
      <c r="E143" s="71" t="str">
        <f>IF(AND($A143&lt;&gt;"",ISNUMBER($A143)),VLOOKUP($A143,StudiesGeneral!$B:$CM,4,FALSE),"")</f>
        <v>http://dx.doi.org/10.1002/jps.22255</v>
      </c>
      <c r="F143" s="70" t="str">
        <f>IF(AND($A143&lt;&gt;"",ISNUMBER($A143)),VLOOKUP($A143,StudiesGeneral!$B:$CM,5,FALSE),"")</f>
        <v>CYP2C9</v>
      </c>
      <c r="G143" s="72" t="str">
        <f t="shared" si="2"/>
        <v>Liver--HLM-self prepared 1-</v>
      </c>
      <c r="H143" s="25" t="s">
        <v>724</v>
      </c>
      <c r="I143" s="25"/>
      <c r="J143" s="25"/>
      <c r="K143" s="25" t="s">
        <v>725</v>
      </c>
      <c r="L143" s="25" t="s">
        <v>726</v>
      </c>
      <c r="M143" s="25"/>
      <c r="N143" s="25"/>
      <c r="O143" s="25"/>
      <c r="P143" s="25"/>
      <c r="Q143" s="26">
        <v>100</v>
      </c>
      <c r="R143" s="26" t="s">
        <v>766</v>
      </c>
      <c r="S143" s="27"/>
      <c r="T143" s="27"/>
      <c r="U143" s="27"/>
      <c r="V143" s="27"/>
      <c r="W143" s="27"/>
      <c r="X143" s="27"/>
      <c r="Y143" s="27"/>
      <c r="Z143" s="27"/>
      <c r="AA143" s="28" t="s">
        <v>770</v>
      </c>
      <c r="AB143" s="28" t="s">
        <v>761</v>
      </c>
      <c r="AC143" s="29" t="s">
        <v>730</v>
      </c>
      <c r="AD143" s="36" t="s">
        <v>771</v>
      </c>
      <c r="AE143" s="83">
        <v>1</v>
      </c>
      <c r="AF143" s="30">
        <v>1</v>
      </c>
      <c r="AG143" s="30">
        <v>1</v>
      </c>
      <c r="AH143" s="30">
        <v>77</v>
      </c>
      <c r="AI143" s="30" t="s">
        <v>767</v>
      </c>
      <c r="AJ143" s="29" t="s">
        <v>772</v>
      </c>
      <c r="AK143" s="30"/>
      <c r="AL143" s="29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 t="s">
        <v>773</v>
      </c>
      <c r="AY143" s="30"/>
      <c r="AZ143" s="30"/>
      <c r="BA143" s="31" t="s">
        <v>774</v>
      </c>
      <c r="BB143" s="32">
        <v>1</v>
      </c>
      <c r="BC143" s="29"/>
      <c r="BD143" s="30"/>
      <c r="BE143" s="75"/>
      <c r="BF143" s="91" t="b">
        <f>IF(ISERROR(VLOOKUP(StudiesDetails!B143,ProteinExpression!A:A,1,FALSE)),FALSE,TRUE)</f>
        <v>0</v>
      </c>
    </row>
    <row r="144" spans="1:58" x14ac:dyDescent="0.3">
      <c r="A144">
        <v>54</v>
      </c>
      <c r="B144">
        <v>146</v>
      </c>
      <c r="C144" s="73" t="str">
        <f>IF(AND($A144&lt;&gt;"",ISNUMBER($A144)),VLOOKUP($A144,StudiesGeneral!$B:$CM,2,FALSE),"")</f>
        <v>Kawakami</v>
      </c>
      <c r="D144" s="73">
        <f>IF(AND($A144&lt;&gt;"",ISNUMBER($A144)),VLOOKUP($A144,StudiesGeneral!$B:$CM,3,FALSE),"")</f>
        <v>2011</v>
      </c>
      <c r="E144" s="89" t="str">
        <f>IF(AND($A144&lt;&gt;"",ISNUMBER($A144)),VLOOKUP($A144,StudiesGeneral!$B:$CM,4,FALSE),"")</f>
        <v>http://dx.doi.org/10.1002/jps.22255</v>
      </c>
      <c r="F144" s="73" t="str">
        <f>IF(AND($A144&lt;&gt;"",ISNUMBER($A144)),VLOOKUP($A144,StudiesGeneral!$B:$CM,5,FALSE),"")</f>
        <v>CYP2C9</v>
      </c>
      <c r="G144" s="52" t="str">
        <f t="shared" si="2"/>
        <v>Liver--HLM-self prepared 2-</v>
      </c>
      <c r="H144" s="12" t="s">
        <v>724</v>
      </c>
      <c r="K144" s="12" t="s">
        <v>725</v>
      </c>
      <c r="L144" s="12" t="s">
        <v>726</v>
      </c>
      <c r="Q144" s="1">
        <v>100</v>
      </c>
      <c r="R144" s="1" t="s">
        <v>766</v>
      </c>
      <c r="AA144" s="19" t="s">
        <v>770</v>
      </c>
      <c r="AB144" s="19" t="s">
        <v>761</v>
      </c>
      <c r="AC144" s="20" t="s">
        <v>730</v>
      </c>
      <c r="AD144" s="37" t="s">
        <v>775</v>
      </c>
      <c r="AE144" s="82">
        <v>2</v>
      </c>
      <c r="AF144" s="3">
        <v>1</v>
      </c>
      <c r="AG144" s="3">
        <v>1</v>
      </c>
      <c r="AH144" s="3">
        <v>74</v>
      </c>
      <c r="AI144" s="3" t="s">
        <v>767</v>
      </c>
      <c r="AJ144" s="20" t="s">
        <v>772</v>
      </c>
      <c r="AX144" s="3" t="s">
        <v>776</v>
      </c>
      <c r="BA144" s="21" t="s">
        <v>774</v>
      </c>
      <c r="BB144" s="10">
        <v>1</v>
      </c>
      <c r="BF144" s="4" t="b">
        <f>IF(ISERROR(VLOOKUP(StudiesDetails!B144,ProteinExpression!A:A,1,FALSE)),FALSE,TRUE)</f>
        <v>0</v>
      </c>
    </row>
    <row r="145" spans="1:58" x14ac:dyDescent="0.3">
      <c r="A145">
        <v>54</v>
      </c>
      <c r="B145">
        <v>147</v>
      </c>
      <c r="C145" s="73" t="str">
        <f>IF(AND($A145&lt;&gt;"",ISNUMBER($A145)),VLOOKUP($A145,StudiesGeneral!$B:$CM,2,FALSE),"")</f>
        <v>Kawakami</v>
      </c>
      <c r="D145" s="73">
        <f>IF(AND($A145&lt;&gt;"",ISNUMBER($A145)),VLOOKUP($A145,StudiesGeneral!$B:$CM,3,FALSE),"")</f>
        <v>2011</v>
      </c>
      <c r="E145" s="89" t="str">
        <f>IF(AND($A145&lt;&gt;"",ISNUMBER($A145)),VLOOKUP($A145,StudiesGeneral!$B:$CM,4,FALSE),"")</f>
        <v>http://dx.doi.org/10.1002/jps.22255</v>
      </c>
      <c r="F145" s="73" t="str">
        <f>IF(AND($A145&lt;&gt;"",ISNUMBER($A145)),VLOOKUP($A145,StudiesGeneral!$B:$CM,5,FALSE),"")</f>
        <v>CYP2C9</v>
      </c>
      <c r="G145" s="52" t="str">
        <f t="shared" si="2"/>
        <v>Liver--HLM-self prepared 3-</v>
      </c>
      <c r="H145" s="12" t="s">
        <v>724</v>
      </c>
      <c r="K145" s="12" t="s">
        <v>725</v>
      </c>
      <c r="L145" s="12" t="s">
        <v>726</v>
      </c>
      <c r="Q145" s="1">
        <v>100</v>
      </c>
      <c r="R145" s="1" t="s">
        <v>766</v>
      </c>
      <c r="AA145" s="19" t="s">
        <v>770</v>
      </c>
      <c r="AB145" s="19" t="s">
        <v>761</v>
      </c>
      <c r="AC145" s="20" t="s">
        <v>730</v>
      </c>
      <c r="AD145" s="37" t="s">
        <v>777</v>
      </c>
      <c r="AE145" s="82">
        <v>3</v>
      </c>
      <c r="AF145" s="3">
        <v>1</v>
      </c>
      <c r="AG145" s="3">
        <v>1</v>
      </c>
      <c r="AH145" s="3">
        <v>67</v>
      </c>
      <c r="AI145" s="3" t="s">
        <v>767</v>
      </c>
      <c r="AJ145" s="3" t="s">
        <v>772</v>
      </c>
      <c r="AX145" s="3" t="s">
        <v>778</v>
      </c>
      <c r="BA145" s="21" t="s">
        <v>774</v>
      </c>
      <c r="BB145" s="10">
        <v>1</v>
      </c>
      <c r="BF145" s="4" t="b">
        <f>IF(ISERROR(VLOOKUP(StudiesDetails!B145,ProteinExpression!A:A,1,FALSE)),FALSE,TRUE)</f>
        <v>0</v>
      </c>
    </row>
    <row r="146" spans="1:58" x14ac:dyDescent="0.3">
      <c r="A146">
        <v>54</v>
      </c>
      <c r="B146">
        <v>148</v>
      </c>
      <c r="C146" s="73" t="str">
        <f>IF(AND($A146&lt;&gt;"",ISNUMBER($A146)),VLOOKUP($A146,StudiesGeneral!$B:$CM,2,FALSE),"")</f>
        <v>Kawakami</v>
      </c>
      <c r="D146" s="73">
        <f>IF(AND($A146&lt;&gt;"",ISNUMBER($A146)),VLOOKUP($A146,StudiesGeneral!$B:$CM,3,FALSE),"")</f>
        <v>2011</v>
      </c>
      <c r="E146" s="89" t="str">
        <f>IF(AND($A146&lt;&gt;"",ISNUMBER($A146)),VLOOKUP($A146,StudiesGeneral!$B:$CM,4,FALSE),"")</f>
        <v>http://dx.doi.org/10.1002/jps.22255</v>
      </c>
      <c r="F146" s="73" t="str">
        <f>IF(AND($A146&lt;&gt;"",ISNUMBER($A146)),VLOOKUP($A146,StudiesGeneral!$B:$CM,5,FALSE),"")</f>
        <v>CYP2C9</v>
      </c>
      <c r="G146" s="52" t="str">
        <f t="shared" si="2"/>
        <v>Liver--HLM-self prepared 4-</v>
      </c>
      <c r="H146" s="12" t="s">
        <v>724</v>
      </c>
      <c r="K146" s="12" t="s">
        <v>725</v>
      </c>
      <c r="L146" s="12" t="s">
        <v>726</v>
      </c>
      <c r="Q146" s="1">
        <v>100</v>
      </c>
      <c r="R146" s="1" t="s">
        <v>766</v>
      </c>
      <c r="AA146" s="19" t="s">
        <v>770</v>
      </c>
      <c r="AB146" s="19" t="s">
        <v>761</v>
      </c>
      <c r="AC146" s="20" t="s">
        <v>730</v>
      </c>
      <c r="AD146" s="37" t="s">
        <v>779</v>
      </c>
      <c r="AE146" s="82">
        <v>4</v>
      </c>
      <c r="AF146" s="3">
        <v>1</v>
      </c>
      <c r="AG146" s="3">
        <v>1</v>
      </c>
      <c r="AH146" s="3">
        <v>89</v>
      </c>
      <c r="AI146" s="3" t="s">
        <v>767</v>
      </c>
      <c r="AJ146" s="3" t="s">
        <v>772</v>
      </c>
      <c r="AX146" s="3" t="s">
        <v>780</v>
      </c>
      <c r="BA146" s="21" t="s">
        <v>774</v>
      </c>
      <c r="BB146" s="10">
        <v>1</v>
      </c>
      <c r="BF146" s="4" t="b">
        <f>IF(ISERROR(VLOOKUP(StudiesDetails!B146,ProteinExpression!A:A,1,FALSE)),FALSE,TRUE)</f>
        <v>0</v>
      </c>
    </row>
    <row r="147" spans="1:58" x14ac:dyDescent="0.3">
      <c r="A147">
        <v>54</v>
      </c>
      <c r="B147">
        <v>149</v>
      </c>
      <c r="C147" s="73" t="str">
        <f>IF(AND($A147&lt;&gt;"",ISNUMBER($A147)),VLOOKUP($A147,StudiesGeneral!$B:$CM,2,FALSE),"")</f>
        <v>Kawakami</v>
      </c>
      <c r="D147" s="73">
        <f>IF(AND($A147&lt;&gt;"",ISNUMBER($A147)),VLOOKUP($A147,StudiesGeneral!$B:$CM,3,FALSE),"")</f>
        <v>2011</v>
      </c>
      <c r="E147" s="89" t="str">
        <f>IF(AND($A147&lt;&gt;"",ISNUMBER($A147)),VLOOKUP($A147,StudiesGeneral!$B:$CM,4,FALSE),"")</f>
        <v>http://dx.doi.org/10.1002/jps.22255</v>
      </c>
      <c r="F147" s="73" t="str">
        <f>IF(AND($A147&lt;&gt;"",ISNUMBER($A147)),VLOOKUP($A147,StudiesGeneral!$B:$CM,5,FALSE),"")</f>
        <v>CYP2C9</v>
      </c>
      <c r="G147" s="52" t="str">
        <f t="shared" si="2"/>
        <v>Liver--HLM-self prepared 5-</v>
      </c>
      <c r="H147" s="12" t="s">
        <v>724</v>
      </c>
      <c r="K147" s="12" t="s">
        <v>725</v>
      </c>
      <c r="L147" s="12" t="s">
        <v>726</v>
      </c>
      <c r="Q147" s="1">
        <v>100</v>
      </c>
      <c r="R147" s="1" t="s">
        <v>766</v>
      </c>
      <c r="AA147" s="19" t="s">
        <v>770</v>
      </c>
      <c r="AB147" s="19" t="s">
        <v>761</v>
      </c>
      <c r="AC147" s="20" t="s">
        <v>730</v>
      </c>
      <c r="AD147" s="37" t="s">
        <v>781</v>
      </c>
      <c r="AE147" s="82">
        <v>5</v>
      </c>
      <c r="AF147" s="3">
        <v>1</v>
      </c>
      <c r="AG147" s="3">
        <v>1</v>
      </c>
      <c r="AH147" s="3">
        <v>51</v>
      </c>
      <c r="AI147" s="3" t="s">
        <v>767</v>
      </c>
      <c r="AJ147" s="20" t="s">
        <v>772</v>
      </c>
      <c r="AX147" s="3" t="s">
        <v>782</v>
      </c>
      <c r="BA147" s="21" t="s">
        <v>774</v>
      </c>
      <c r="BB147" s="10">
        <v>1</v>
      </c>
      <c r="BF147" s="4" t="b">
        <f>IF(ISERROR(VLOOKUP(StudiesDetails!B147,ProteinExpression!A:A,1,FALSE)),FALSE,TRUE)</f>
        <v>0</v>
      </c>
    </row>
    <row r="148" spans="1:58" x14ac:dyDescent="0.3">
      <c r="A148">
        <v>54</v>
      </c>
      <c r="B148">
        <v>150</v>
      </c>
      <c r="C148" s="73" t="str">
        <f>IF(AND($A148&lt;&gt;"",ISNUMBER($A148)),VLOOKUP($A148,StudiesGeneral!$B:$CM,2,FALSE),"")</f>
        <v>Kawakami</v>
      </c>
      <c r="D148" s="73">
        <f>IF(AND($A148&lt;&gt;"",ISNUMBER($A148)),VLOOKUP($A148,StudiesGeneral!$B:$CM,3,FALSE),"")</f>
        <v>2011</v>
      </c>
      <c r="E148" s="89" t="str">
        <f>IF(AND($A148&lt;&gt;"",ISNUMBER($A148)),VLOOKUP($A148,StudiesGeneral!$B:$CM,4,FALSE),"")</f>
        <v>http://dx.doi.org/10.1002/jps.22255</v>
      </c>
      <c r="F148" s="73" t="str">
        <f>IF(AND($A148&lt;&gt;"",ISNUMBER($A148)),VLOOKUP($A148,StudiesGeneral!$B:$CM,5,FALSE),"")</f>
        <v>CYP2C9</v>
      </c>
      <c r="G148" s="52" t="str">
        <f t="shared" si="2"/>
        <v>Liver--HLM-self prepared 6-</v>
      </c>
      <c r="H148" s="12" t="s">
        <v>724</v>
      </c>
      <c r="K148" s="12" t="s">
        <v>725</v>
      </c>
      <c r="L148" s="12" t="s">
        <v>726</v>
      </c>
      <c r="Q148" s="1">
        <v>100</v>
      </c>
      <c r="R148" s="1" t="s">
        <v>766</v>
      </c>
      <c r="AA148" s="19" t="s">
        <v>770</v>
      </c>
      <c r="AB148" s="19" t="s">
        <v>761</v>
      </c>
      <c r="AC148" s="20" t="s">
        <v>730</v>
      </c>
      <c r="AD148" s="37" t="s">
        <v>783</v>
      </c>
      <c r="AE148" s="82">
        <v>6</v>
      </c>
      <c r="AF148" s="3">
        <v>1</v>
      </c>
      <c r="AG148" s="3">
        <v>1</v>
      </c>
      <c r="AH148" s="3">
        <v>67</v>
      </c>
      <c r="AI148" s="3" t="s">
        <v>767</v>
      </c>
      <c r="AJ148" s="20" t="s">
        <v>772</v>
      </c>
      <c r="AX148" s="3" t="s">
        <v>784</v>
      </c>
      <c r="BA148" s="21" t="s">
        <v>774</v>
      </c>
      <c r="BB148" s="10">
        <v>1</v>
      </c>
      <c r="BF148" s="4" t="b">
        <f>IF(ISERROR(VLOOKUP(StudiesDetails!B148,ProteinExpression!A:A,1,FALSE)),FALSE,TRUE)</f>
        <v>0</v>
      </c>
    </row>
    <row r="149" spans="1:58" x14ac:dyDescent="0.3">
      <c r="A149">
        <v>54</v>
      </c>
      <c r="B149">
        <v>151</v>
      </c>
      <c r="C149" s="73" t="str">
        <f>IF(AND($A149&lt;&gt;"",ISNUMBER($A149)),VLOOKUP($A149,StudiesGeneral!$B:$CM,2,FALSE),"")</f>
        <v>Kawakami</v>
      </c>
      <c r="D149" s="73">
        <f>IF(AND($A149&lt;&gt;"",ISNUMBER($A149)),VLOOKUP($A149,StudiesGeneral!$B:$CM,3,FALSE),"")</f>
        <v>2011</v>
      </c>
      <c r="E149" s="74" t="str">
        <f>IF(AND($A149&lt;&gt;"",ISNUMBER($A149)),VLOOKUP($A149,StudiesGeneral!$B:$CM,4,FALSE),"")</f>
        <v>http://dx.doi.org/10.1002/jps.22255</v>
      </c>
      <c r="F149" s="73" t="str">
        <f>IF(AND($A149&lt;&gt;"",ISNUMBER($A149)),VLOOKUP($A149,StudiesGeneral!$B:$CM,5,FALSE),"")</f>
        <v>CYP2C9</v>
      </c>
      <c r="G149" s="52" t="str">
        <f t="shared" si="2"/>
        <v>Liver--HLM-self prepared 7-</v>
      </c>
      <c r="H149" s="12" t="s">
        <v>724</v>
      </c>
      <c r="K149" s="12" t="s">
        <v>725</v>
      </c>
      <c r="L149" s="12" t="s">
        <v>726</v>
      </c>
      <c r="Q149" s="1">
        <v>100</v>
      </c>
      <c r="R149" s="1" t="s">
        <v>766</v>
      </c>
      <c r="AA149" s="19" t="s">
        <v>770</v>
      </c>
      <c r="AB149" s="19" t="s">
        <v>761</v>
      </c>
      <c r="AC149" s="20" t="s">
        <v>730</v>
      </c>
      <c r="AD149" s="37" t="s">
        <v>785</v>
      </c>
      <c r="AE149" s="82">
        <v>7</v>
      </c>
      <c r="AF149" s="3">
        <v>1</v>
      </c>
      <c r="AG149" s="3">
        <v>0</v>
      </c>
      <c r="AH149" s="3">
        <v>62</v>
      </c>
      <c r="AI149" s="3" t="s">
        <v>767</v>
      </c>
      <c r="AJ149" s="20" t="s">
        <v>772</v>
      </c>
      <c r="AX149" s="3" t="s">
        <v>786</v>
      </c>
      <c r="BA149" s="21" t="s">
        <v>774</v>
      </c>
      <c r="BB149" s="10">
        <v>1</v>
      </c>
      <c r="BF149" s="4" t="b">
        <f>IF(ISERROR(VLOOKUP(StudiesDetails!B149,ProteinExpression!A:A,1,FALSE)),FALSE,TRUE)</f>
        <v>0</v>
      </c>
    </row>
    <row r="150" spans="1:58" x14ac:dyDescent="0.3">
      <c r="A150">
        <v>54</v>
      </c>
      <c r="B150">
        <v>152</v>
      </c>
      <c r="C150" s="73" t="str">
        <f>IF(AND($A150&lt;&gt;"",ISNUMBER($A150)),VLOOKUP($A150,StudiesGeneral!$B:$CM,2,FALSE),"")</f>
        <v>Kawakami</v>
      </c>
      <c r="D150" s="73">
        <f>IF(AND($A150&lt;&gt;"",ISNUMBER($A150)),VLOOKUP($A150,StudiesGeneral!$B:$CM,3,FALSE),"")</f>
        <v>2011</v>
      </c>
      <c r="E150" s="89" t="str">
        <f>IF(AND($A150&lt;&gt;"",ISNUMBER($A150)),VLOOKUP($A150,StudiesGeneral!$B:$CM,4,FALSE),"")</f>
        <v>http://dx.doi.org/10.1002/jps.22255</v>
      </c>
      <c r="F150" s="73" t="str">
        <f>IF(AND($A150&lt;&gt;"",ISNUMBER($A150)),VLOOKUP($A150,StudiesGeneral!$B:$CM,5,FALSE),"")</f>
        <v>CYP2C9</v>
      </c>
      <c r="G150" s="52" t="str">
        <f t="shared" si="2"/>
        <v>Liver--HLM-self prepared 8-</v>
      </c>
      <c r="H150" s="12" t="s">
        <v>724</v>
      </c>
      <c r="K150" s="12" t="s">
        <v>725</v>
      </c>
      <c r="L150" s="12" t="s">
        <v>726</v>
      </c>
      <c r="Q150" s="1">
        <v>100</v>
      </c>
      <c r="R150" s="1" t="s">
        <v>766</v>
      </c>
      <c r="AA150" s="19" t="s">
        <v>770</v>
      </c>
      <c r="AB150" s="19" t="s">
        <v>761</v>
      </c>
      <c r="AC150" s="20" t="s">
        <v>730</v>
      </c>
      <c r="AD150" s="37" t="s">
        <v>787</v>
      </c>
      <c r="AE150" s="82">
        <v>8</v>
      </c>
      <c r="AF150" s="3">
        <v>1</v>
      </c>
      <c r="AG150" s="3">
        <v>0</v>
      </c>
      <c r="AH150" s="3">
        <v>22</v>
      </c>
      <c r="AI150" s="3" t="s">
        <v>767</v>
      </c>
      <c r="AJ150" s="20" t="s">
        <v>772</v>
      </c>
      <c r="AX150" s="3" t="s">
        <v>788</v>
      </c>
      <c r="BA150" s="21" t="s">
        <v>774</v>
      </c>
      <c r="BB150" s="10">
        <v>1</v>
      </c>
      <c r="BF150" s="4" t="b">
        <f>IF(ISERROR(VLOOKUP(StudiesDetails!B150,ProteinExpression!A:A,1,FALSE)),FALSE,TRUE)</f>
        <v>0</v>
      </c>
    </row>
    <row r="151" spans="1:58" x14ac:dyDescent="0.3">
      <c r="A151">
        <v>54</v>
      </c>
      <c r="B151">
        <v>153</v>
      </c>
      <c r="C151" s="73" t="str">
        <f>IF(AND($A151&lt;&gt;"",ISNUMBER($A151)),VLOOKUP($A151,StudiesGeneral!$B:$CM,2,FALSE),"")</f>
        <v>Kawakami</v>
      </c>
      <c r="D151" s="73">
        <f>IF(AND($A151&lt;&gt;"",ISNUMBER($A151)),VLOOKUP($A151,StudiesGeneral!$B:$CM,3,FALSE),"")</f>
        <v>2011</v>
      </c>
      <c r="E151" s="89" t="str">
        <f>IF(AND($A151&lt;&gt;"",ISNUMBER($A151)),VLOOKUP($A151,StudiesGeneral!$B:$CM,4,FALSE),"")</f>
        <v>http://dx.doi.org/10.1002/jps.22255</v>
      </c>
      <c r="F151" s="73" t="str">
        <f>IF(AND($A151&lt;&gt;"",ISNUMBER($A151)),VLOOKUP($A151,StudiesGeneral!$B:$CM,5,FALSE),"")</f>
        <v>CYP2C9</v>
      </c>
      <c r="G151" s="52" t="str">
        <f t="shared" si="2"/>
        <v>Liver--HLM-self prepared 9-</v>
      </c>
      <c r="H151" s="12" t="s">
        <v>724</v>
      </c>
      <c r="K151" s="12" t="s">
        <v>725</v>
      </c>
      <c r="L151" s="12" t="s">
        <v>726</v>
      </c>
      <c r="Q151" s="1">
        <v>100</v>
      </c>
      <c r="R151" s="1" t="s">
        <v>766</v>
      </c>
      <c r="AA151" s="19" t="s">
        <v>770</v>
      </c>
      <c r="AB151" s="19" t="s">
        <v>761</v>
      </c>
      <c r="AC151" s="20" t="s">
        <v>730</v>
      </c>
      <c r="AD151" s="37" t="s">
        <v>789</v>
      </c>
      <c r="AE151" s="82">
        <v>9</v>
      </c>
      <c r="AF151" s="3">
        <v>1</v>
      </c>
      <c r="AG151" s="3">
        <v>0</v>
      </c>
      <c r="AH151" s="3">
        <v>81</v>
      </c>
      <c r="AI151" s="3" t="s">
        <v>767</v>
      </c>
      <c r="AJ151" s="20" t="s">
        <v>772</v>
      </c>
      <c r="AX151" s="3" t="s">
        <v>790</v>
      </c>
      <c r="BA151" s="21" t="s">
        <v>774</v>
      </c>
      <c r="BB151" s="10">
        <v>1</v>
      </c>
      <c r="BF151" s="4" t="b">
        <f>IF(ISERROR(VLOOKUP(StudiesDetails!B151,ProteinExpression!A:A,1,FALSE)),FALSE,TRUE)</f>
        <v>0</v>
      </c>
    </row>
    <row r="152" spans="1:58" x14ac:dyDescent="0.3">
      <c r="A152">
        <v>54</v>
      </c>
      <c r="B152">
        <v>154</v>
      </c>
      <c r="C152" s="73" t="str">
        <f>IF(AND($A152&lt;&gt;"",ISNUMBER($A152)),VLOOKUP($A152,StudiesGeneral!$B:$CM,2,FALSE),"")</f>
        <v>Kawakami</v>
      </c>
      <c r="D152" s="73">
        <f>IF(AND($A152&lt;&gt;"",ISNUMBER($A152)),VLOOKUP($A152,StudiesGeneral!$B:$CM,3,FALSE),"")</f>
        <v>2011</v>
      </c>
      <c r="E152" s="89" t="str">
        <f>IF(AND($A152&lt;&gt;"",ISNUMBER($A152)),VLOOKUP($A152,StudiesGeneral!$B:$CM,4,FALSE),"")</f>
        <v>http://dx.doi.org/10.1002/jps.22255</v>
      </c>
      <c r="F152" s="73" t="str">
        <f>IF(AND($A152&lt;&gt;"",ISNUMBER($A152)),VLOOKUP($A152,StudiesGeneral!$B:$CM,5,FALSE),"")</f>
        <v>CYP2C9</v>
      </c>
      <c r="G152" s="52" t="str">
        <f t="shared" si="2"/>
        <v>Liver--HLM-self prepared 10-</v>
      </c>
      <c r="H152" s="12" t="s">
        <v>724</v>
      </c>
      <c r="K152" s="12" t="s">
        <v>725</v>
      </c>
      <c r="L152" s="12" t="s">
        <v>726</v>
      </c>
      <c r="Q152" s="1">
        <v>100</v>
      </c>
      <c r="R152" s="1" t="s">
        <v>766</v>
      </c>
      <c r="AA152" s="19" t="s">
        <v>770</v>
      </c>
      <c r="AB152" s="19" t="s">
        <v>761</v>
      </c>
      <c r="AC152" s="20" t="s">
        <v>730</v>
      </c>
      <c r="AD152" s="37" t="s">
        <v>791</v>
      </c>
      <c r="AE152" s="82">
        <v>10</v>
      </c>
      <c r="AF152" s="3">
        <v>1</v>
      </c>
      <c r="AG152" s="3">
        <v>0</v>
      </c>
      <c r="AH152" s="3">
        <v>68</v>
      </c>
      <c r="AI152" s="3" t="s">
        <v>767</v>
      </c>
      <c r="AJ152" s="20" t="s">
        <v>772</v>
      </c>
      <c r="AX152" s="3" t="s">
        <v>792</v>
      </c>
      <c r="BA152" s="21" t="s">
        <v>774</v>
      </c>
      <c r="BB152" s="10">
        <v>1</v>
      </c>
      <c r="BF152" s="4" t="b">
        <f>IF(ISERROR(VLOOKUP(StudiesDetails!B152,ProteinExpression!A:A,1,FALSE)),FALSE,TRUE)</f>
        <v>0</v>
      </c>
    </row>
    <row r="153" spans="1:58" s="33" customFormat="1" x14ac:dyDescent="0.3">
      <c r="A153" s="33">
        <v>55</v>
      </c>
      <c r="B153" s="33">
        <v>156</v>
      </c>
      <c r="C153" s="70" t="str">
        <f>IF(AND($A153&lt;&gt;"",ISNUMBER($A153)),VLOOKUP($A153,StudiesGeneral!$B:$CM,2,FALSE),"")</f>
        <v>Kawakami</v>
      </c>
      <c r="D153" s="70">
        <f>IF(AND($A153&lt;&gt;"",ISNUMBER($A153)),VLOOKUP($A153,StudiesGeneral!$B:$CM,3,FALSE),"")</f>
        <v>2011</v>
      </c>
      <c r="E153" s="71" t="str">
        <f>IF(AND($A153&lt;&gt;"",ISNUMBER($A153)),VLOOKUP($A153,StudiesGeneral!$B:$CM,4,FALSE),"")</f>
        <v>http://dx.doi.org/10.1002/jps.22255</v>
      </c>
      <c r="F153" s="70" t="str">
        <f>IF(AND($A153&lt;&gt;"",ISNUMBER($A153)),VLOOKUP($A153,StudiesGeneral!$B:$CM,5,FALSE),"")</f>
        <v>CYP2C19</v>
      </c>
      <c r="G153" s="72" t="str">
        <f t="shared" si="2"/>
        <v>Liver--HLM-self prepared 1-</v>
      </c>
      <c r="H153" s="25" t="s">
        <v>724</v>
      </c>
      <c r="I153" s="25"/>
      <c r="J153" s="25"/>
      <c r="K153" s="25" t="s">
        <v>725</v>
      </c>
      <c r="L153" s="25" t="s">
        <v>726</v>
      </c>
      <c r="M153" s="25"/>
      <c r="N153" s="25"/>
      <c r="O153" s="25"/>
      <c r="P153" s="25"/>
      <c r="Q153" s="26">
        <v>100</v>
      </c>
      <c r="R153" s="26" t="s">
        <v>766</v>
      </c>
      <c r="S153" s="27"/>
      <c r="T153" s="27"/>
      <c r="U153" s="27"/>
      <c r="V153" s="27"/>
      <c r="W153" s="27"/>
      <c r="X153" s="27"/>
      <c r="Y153" s="27"/>
      <c r="Z153" s="27"/>
      <c r="AA153" s="28" t="s">
        <v>770</v>
      </c>
      <c r="AB153" s="28" t="s">
        <v>761</v>
      </c>
      <c r="AC153" s="29" t="s">
        <v>730</v>
      </c>
      <c r="AD153" s="36" t="s">
        <v>771</v>
      </c>
      <c r="AE153" s="83">
        <v>1</v>
      </c>
      <c r="AF153" s="30">
        <v>1</v>
      </c>
      <c r="AG153" s="30">
        <v>1</v>
      </c>
      <c r="AH153" s="30">
        <v>77</v>
      </c>
      <c r="AI153" s="30" t="s">
        <v>767</v>
      </c>
      <c r="AJ153" s="29" t="s">
        <v>772</v>
      </c>
      <c r="AK153" s="30"/>
      <c r="AL153" s="29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 t="s">
        <v>773</v>
      </c>
      <c r="AY153" s="30"/>
      <c r="AZ153" s="30"/>
      <c r="BA153" s="31" t="s">
        <v>774</v>
      </c>
      <c r="BB153" s="32">
        <v>1</v>
      </c>
      <c r="BC153" s="29"/>
      <c r="BD153" s="30"/>
      <c r="BE153" s="75"/>
      <c r="BF153" s="91" t="b">
        <f>IF(ISERROR(VLOOKUP(StudiesDetails!B153,ProteinExpression!A:A,1,FALSE)),FALSE,TRUE)</f>
        <v>0</v>
      </c>
    </row>
    <row r="154" spans="1:58" x14ac:dyDescent="0.3">
      <c r="A154">
        <v>55</v>
      </c>
      <c r="B154">
        <v>157</v>
      </c>
      <c r="C154" s="73" t="str">
        <f>IF(AND($A154&lt;&gt;"",ISNUMBER($A154)),VLOOKUP($A154,StudiesGeneral!$B:$CM,2,FALSE),"")</f>
        <v>Kawakami</v>
      </c>
      <c r="D154" s="73">
        <f>IF(AND($A154&lt;&gt;"",ISNUMBER($A154)),VLOOKUP($A154,StudiesGeneral!$B:$CM,3,FALSE),"")</f>
        <v>2011</v>
      </c>
      <c r="E154" s="89" t="str">
        <f>IF(AND($A154&lt;&gt;"",ISNUMBER($A154)),VLOOKUP($A154,StudiesGeneral!$B:$CM,4,FALSE),"")</f>
        <v>http://dx.doi.org/10.1002/jps.22255</v>
      </c>
      <c r="F154" s="73" t="str">
        <f>IF(AND($A154&lt;&gt;"",ISNUMBER($A154)),VLOOKUP($A154,StudiesGeneral!$B:$CM,5,FALSE),"")</f>
        <v>CYP2C19</v>
      </c>
      <c r="G154" s="52" t="str">
        <f t="shared" si="2"/>
        <v>Liver--HLM-self prepared 2-</v>
      </c>
      <c r="H154" s="12" t="s">
        <v>724</v>
      </c>
      <c r="K154" s="12" t="s">
        <v>725</v>
      </c>
      <c r="L154" s="12" t="s">
        <v>726</v>
      </c>
      <c r="Q154" s="1">
        <v>100</v>
      </c>
      <c r="R154" s="1" t="s">
        <v>766</v>
      </c>
      <c r="AA154" s="19" t="s">
        <v>770</v>
      </c>
      <c r="AB154" s="19" t="s">
        <v>761</v>
      </c>
      <c r="AC154" s="20" t="s">
        <v>730</v>
      </c>
      <c r="AD154" s="37" t="s">
        <v>775</v>
      </c>
      <c r="AE154" s="82">
        <v>2</v>
      </c>
      <c r="AF154" s="3">
        <v>1</v>
      </c>
      <c r="AG154" s="3">
        <v>1</v>
      </c>
      <c r="AH154" s="3">
        <v>74</v>
      </c>
      <c r="AI154" s="3" t="s">
        <v>767</v>
      </c>
      <c r="AJ154" s="20" t="s">
        <v>772</v>
      </c>
      <c r="AX154" s="3" t="s">
        <v>776</v>
      </c>
      <c r="BA154" s="21" t="s">
        <v>774</v>
      </c>
      <c r="BB154" s="10">
        <v>1</v>
      </c>
      <c r="BF154" s="4" t="b">
        <f>IF(ISERROR(VLOOKUP(StudiesDetails!B154,ProteinExpression!A:A,1,FALSE)),FALSE,TRUE)</f>
        <v>0</v>
      </c>
    </row>
    <row r="155" spans="1:58" x14ac:dyDescent="0.3">
      <c r="A155">
        <v>55</v>
      </c>
      <c r="B155">
        <v>158</v>
      </c>
      <c r="C155" s="73" t="str">
        <f>IF(AND($A155&lt;&gt;"",ISNUMBER($A155)),VLOOKUP($A155,StudiesGeneral!$B:$CM,2,FALSE),"")</f>
        <v>Kawakami</v>
      </c>
      <c r="D155" s="73">
        <f>IF(AND($A155&lt;&gt;"",ISNUMBER($A155)),VLOOKUP($A155,StudiesGeneral!$B:$CM,3,FALSE),"")</f>
        <v>2011</v>
      </c>
      <c r="E155" s="89" t="str">
        <f>IF(AND($A155&lt;&gt;"",ISNUMBER($A155)),VLOOKUP($A155,StudiesGeneral!$B:$CM,4,FALSE),"")</f>
        <v>http://dx.doi.org/10.1002/jps.22255</v>
      </c>
      <c r="F155" s="73" t="str">
        <f>IF(AND($A155&lt;&gt;"",ISNUMBER($A155)),VLOOKUP($A155,StudiesGeneral!$B:$CM,5,FALSE),"")</f>
        <v>CYP2C19</v>
      </c>
      <c r="G155" s="52" t="str">
        <f t="shared" si="2"/>
        <v>Liver--HLM-self prepared 3-</v>
      </c>
      <c r="H155" s="12" t="s">
        <v>724</v>
      </c>
      <c r="K155" s="12" t="s">
        <v>725</v>
      </c>
      <c r="L155" s="12" t="s">
        <v>726</v>
      </c>
      <c r="Q155" s="1">
        <v>100</v>
      </c>
      <c r="R155" s="1" t="s">
        <v>766</v>
      </c>
      <c r="AA155" s="19" t="s">
        <v>770</v>
      </c>
      <c r="AB155" s="19" t="s">
        <v>761</v>
      </c>
      <c r="AC155" s="20" t="s">
        <v>730</v>
      </c>
      <c r="AD155" s="37" t="s">
        <v>777</v>
      </c>
      <c r="AE155" s="82">
        <v>3</v>
      </c>
      <c r="AF155" s="3">
        <v>1</v>
      </c>
      <c r="AG155" s="3">
        <v>1</v>
      </c>
      <c r="AH155" s="3">
        <v>67</v>
      </c>
      <c r="AI155" s="3" t="s">
        <v>767</v>
      </c>
      <c r="AJ155" s="3" t="s">
        <v>772</v>
      </c>
      <c r="AX155" s="3" t="s">
        <v>778</v>
      </c>
      <c r="BA155" s="21" t="s">
        <v>774</v>
      </c>
      <c r="BB155" s="10">
        <v>1</v>
      </c>
      <c r="BF155" s="4" t="b">
        <f>IF(ISERROR(VLOOKUP(StudiesDetails!B155,ProteinExpression!A:A,1,FALSE)),FALSE,TRUE)</f>
        <v>0</v>
      </c>
    </row>
    <row r="156" spans="1:58" x14ac:dyDescent="0.3">
      <c r="A156">
        <v>55</v>
      </c>
      <c r="B156">
        <v>159</v>
      </c>
      <c r="C156" s="73" t="str">
        <f>IF(AND($A156&lt;&gt;"",ISNUMBER($A156)),VLOOKUP($A156,StudiesGeneral!$B:$CM,2,FALSE),"")</f>
        <v>Kawakami</v>
      </c>
      <c r="D156" s="73">
        <f>IF(AND($A156&lt;&gt;"",ISNUMBER($A156)),VLOOKUP($A156,StudiesGeneral!$B:$CM,3,FALSE),"")</f>
        <v>2011</v>
      </c>
      <c r="E156" s="89" t="str">
        <f>IF(AND($A156&lt;&gt;"",ISNUMBER($A156)),VLOOKUP($A156,StudiesGeneral!$B:$CM,4,FALSE),"")</f>
        <v>http://dx.doi.org/10.1002/jps.22255</v>
      </c>
      <c r="F156" s="73" t="str">
        <f>IF(AND($A156&lt;&gt;"",ISNUMBER($A156)),VLOOKUP($A156,StudiesGeneral!$B:$CM,5,FALSE),"")</f>
        <v>CYP2C19</v>
      </c>
      <c r="G156" s="52" t="str">
        <f t="shared" si="2"/>
        <v>Liver--HLM-self prepared 4-</v>
      </c>
      <c r="H156" s="12" t="s">
        <v>724</v>
      </c>
      <c r="K156" s="12" t="s">
        <v>725</v>
      </c>
      <c r="L156" s="12" t="s">
        <v>726</v>
      </c>
      <c r="Q156" s="1">
        <v>100</v>
      </c>
      <c r="R156" s="1" t="s">
        <v>766</v>
      </c>
      <c r="AA156" s="19" t="s">
        <v>770</v>
      </c>
      <c r="AB156" s="19" t="s">
        <v>761</v>
      </c>
      <c r="AC156" s="20" t="s">
        <v>730</v>
      </c>
      <c r="AD156" s="37" t="s">
        <v>779</v>
      </c>
      <c r="AE156" s="82">
        <v>4</v>
      </c>
      <c r="AF156" s="3">
        <v>1</v>
      </c>
      <c r="AG156" s="3">
        <v>1</v>
      </c>
      <c r="AH156" s="3">
        <v>89</v>
      </c>
      <c r="AI156" s="3" t="s">
        <v>767</v>
      </c>
      <c r="AJ156" s="3" t="s">
        <v>772</v>
      </c>
      <c r="AX156" s="3" t="s">
        <v>780</v>
      </c>
      <c r="BA156" s="21" t="s">
        <v>774</v>
      </c>
      <c r="BB156" s="10">
        <v>1</v>
      </c>
      <c r="BF156" s="4" t="b">
        <f>IF(ISERROR(VLOOKUP(StudiesDetails!B156,ProteinExpression!A:A,1,FALSE)),FALSE,TRUE)</f>
        <v>0</v>
      </c>
    </row>
    <row r="157" spans="1:58" x14ac:dyDescent="0.3">
      <c r="A157">
        <v>55</v>
      </c>
      <c r="B157">
        <v>160</v>
      </c>
      <c r="C157" s="73" t="str">
        <f>IF(AND($A157&lt;&gt;"",ISNUMBER($A157)),VLOOKUP($A157,StudiesGeneral!$B:$CM,2,FALSE),"")</f>
        <v>Kawakami</v>
      </c>
      <c r="D157" s="73">
        <f>IF(AND($A157&lt;&gt;"",ISNUMBER($A157)),VLOOKUP($A157,StudiesGeneral!$B:$CM,3,FALSE),"")</f>
        <v>2011</v>
      </c>
      <c r="E157" s="89" t="str">
        <f>IF(AND($A157&lt;&gt;"",ISNUMBER($A157)),VLOOKUP($A157,StudiesGeneral!$B:$CM,4,FALSE),"")</f>
        <v>http://dx.doi.org/10.1002/jps.22255</v>
      </c>
      <c r="F157" s="73" t="str">
        <f>IF(AND($A157&lt;&gt;"",ISNUMBER($A157)),VLOOKUP($A157,StudiesGeneral!$B:$CM,5,FALSE),"")</f>
        <v>CYP2C19</v>
      </c>
      <c r="G157" s="52" t="str">
        <f t="shared" si="2"/>
        <v>Liver--HLM-self prepared 5-</v>
      </c>
      <c r="H157" s="12" t="s">
        <v>724</v>
      </c>
      <c r="K157" s="12" t="s">
        <v>725</v>
      </c>
      <c r="L157" s="12" t="s">
        <v>726</v>
      </c>
      <c r="Q157" s="1">
        <v>100</v>
      </c>
      <c r="R157" s="1" t="s">
        <v>766</v>
      </c>
      <c r="AA157" s="19" t="s">
        <v>770</v>
      </c>
      <c r="AB157" s="19" t="s">
        <v>761</v>
      </c>
      <c r="AC157" s="20" t="s">
        <v>730</v>
      </c>
      <c r="AD157" s="37" t="s">
        <v>781</v>
      </c>
      <c r="AE157" s="82">
        <v>5</v>
      </c>
      <c r="AF157" s="3">
        <v>1</v>
      </c>
      <c r="AG157" s="3">
        <v>1</v>
      </c>
      <c r="AH157" s="3">
        <v>51</v>
      </c>
      <c r="AI157" s="3" t="s">
        <v>767</v>
      </c>
      <c r="AJ157" s="20" t="s">
        <v>772</v>
      </c>
      <c r="AX157" s="3" t="s">
        <v>782</v>
      </c>
      <c r="BA157" s="21" t="s">
        <v>774</v>
      </c>
      <c r="BB157" s="10">
        <v>1</v>
      </c>
      <c r="BF157" s="4" t="b">
        <f>IF(ISERROR(VLOOKUP(StudiesDetails!B157,ProteinExpression!A:A,1,FALSE)),FALSE,TRUE)</f>
        <v>0</v>
      </c>
    </row>
    <row r="158" spans="1:58" x14ac:dyDescent="0.3">
      <c r="A158">
        <v>55</v>
      </c>
      <c r="B158">
        <v>161</v>
      </c>
      <c r="C158" s="73" t="str">
        <f>IF(AND($A158&lt;&gt;"",ISNUMBER($A158)),VLOOKUP($A158,StudiesGeneral!$B:$CM,2,FALSE),"")</f>
        <v>Kawakami</v>
      </c>
      <c r="D158" s="73">
        <f>IF(AND($A158&lt;&gt;"",ISNUMBER($A158)),VLOOKUP($A158,StudiesGeneral!$B:$CM,3,FALSE),"")</f>
        <v>2011</v>
      </c>
      <c r="E158" s="74" t="str">
        <f>IF(AND($A158&lt;&gt;"",ISNUMBER($A158)),VLOOKUP($A158,StudiesGeneral!$B:$CM,4,FALSE),"")</f>
        <v>http://dx.doi.org/10.1002/jps.22255</v>
      </c>
      <c r="F158" s="73" t="str">
        <f>IF(AND($A158&lt;&gt;"",ISNUMBER($A158)),VLOOKUP($A158,StudiesGeneral!$B:$CM,5,FALSE),"")</f>
        <v>CYP2C19</v>
      </c>
      <c r="G158" s="52" t="str">
        <f t="shared" si="2"/>
        <v>Liver--HLM-self prepared 6-</v>
      </c>
      <c r="H158" s="12" t="s">
        <v>724</v>
      </c>
      <c r="K158" s="12" t="s">
        <v>725</v>
      </c>
      <c r="L158" s="12" t="s">
        <v>726</v>
      </c>
      <c r="Q158" s="1">
        <v>100</v>
      </c>
      <c r="R158" s="1" t="s">
        <v>766</v>
      </c>
      <c r="AA158" s="19" t="s">
        <v>770</v>
      </c>
      <c r="AB158" s="19" t="s">
        <v>761</v>
      </c>
      <c r="AC158" s="20" t="s">
        <v>730</v>
      </c>
      <c r="AD158" s="37" t="s">
        <v>783</v>
      </c>
      <c r="AE158" s="82">
        <v>6</v>
      </c>
      <c r="AF158" s="3">
        <v>1</v>
      </c>
      <c r="AG158" s="3">
        <v>1</v>
      </c>
      <c r="AH158" s="3">
        <v>67</v>
      </c>
      <c r="AI158" s="3" t="s">
        <v>767</v>
      </c>
      <c r="AJ158" s="20" t="s">
        <v>772</v>
      </c>
      <c r="AX158" s="3" t="s">
        <v>784</v>
      </c>
      <c r="BA158" s="21" t="s">
        <v>774</v>
      </c>
      <c r="BB158" s="10">
        <v>1</v>
      </c>
      <c r="BF158" s="4" t="b">
        <f>IF(ISERROR(VLOOKUP(StudiesDetails!B158,ProteinExpression!A:A,1,FALSE)),FALSE,TRUE)</f>
        <v>0</v>
      </c>
    </row>
    <row r="159" spans="1:58" x14ac:dyDescent="0.3">
      <c r="A159">
        <v>55</v>
      </c>
      <c r="B159">
        <v>162</v>
      </c>
      <c r="C159" s="73" t="str">
        <f>IF(AND($A159&lt;&gt;"",ISNUMBER($A159)),VLOOKUP($A159,StudiesGeneral!$B:$CM,2,FALSE),"")</f>
        <v>Kawakami</v>
      </c>
      <c r="D159" s="73">
        <f>IF(AND($A159&lt;&gt;"",ISNUMBER($A159)),VLOOKUP($A159,StudiesGeneral!$B:$CM,3,FALSE),"")</f>
        <v>2011</v>
      </c>
      <c r="E159" s="89" t="str">
        <f>IF(AND($A159&lt;&gt;"",ISNUMBER($A159)),VLOOKUP($A159,StudiesGeneral!$B:$CM,4,FALSE),"")</f>
        <v>http://dx.doi.org/10.1002/jps.22255</v>
      </c>
      <c r="F159" s="73" t="str">
        <f>IF(AND($A159&lt;&gt;"",ISNUMBER($A159)),VLOOKUP($A159,StudiesGeneral!$B:$CM,5,FALSE),"")</f>
        <v>CYP2C19</v>
      </c>
      <c r="G159" s="52" t="str">
        <f t="shared" si="2"/>
        <v>Liver--HLM-self prepared 7-</v>
      </c>
      <c r="H159" s="12" t="s">
        <v>724</v>
      </c>
      <c r="K159" s="12" t="s">
        <v>725</v>
      </c>
      <c r="L159" s="12" t="s">
        <v>726</v>
      </c>
      <c r="Q159" s="1">
        <v>100</v>
      </c>
      <c r="R159" s="1" t="s">
        <v>766</v>
      </c>
      <c r="AA159" s="19" t="s">
        <v>770</v>
      </c>
      <c r="AB159" s="19" t="s">
        <v>761</v>
      </c>
      <c r="AC159" s="20" t="s">
        <v>730</v>
      </c>
      <c r="AD159" s="37" t="s">
        <v>785</v>
      </c>
      <c r="AE159" s="82">
        <v>7</v>
      </c>
      <c r="AF159" s="3">
        <v>1</v>
      </c>
      <c r="AG159" s="3">
        <v>0</v>
      </c>
      <c r="AH159" s="3">
        <v>62</v>
      </c>
      <c r="AI159" s="3" t="s">
        <v>767</v>
      </c>
      <c r="AJ159" s="20" t="s">
        <v>772</v>
      </c>
      <c r="AX159" s="3" t="s">
        <v>786</v>
      </c>
      <c r="BA159" s="21" t="s">
        <v>774</v>
      </c>
      <c r="BB159" s="10">
        <v>1</v>
      </c>
      <c r="BF159" s="4" t="b">
        <f>IF(ISERROR(VLOOKUP(StudiesDetails!B159,ProteinExpression!A:A,1,FALSE)),FALSE,TRUE)</f>
        <v>0</v>
      </c>
    </row>
    <row r="160" spans="1:58" x14ac:dyDescent="0.3">
      <c r="A160">
        <v>55</v>
      </c>
      <c r="B160">
        <v>163</v>
      </c>
      <c r="C160" s="73" t="str">
        <f>IF(AND($A160&lt;&gt;"",ISNUMBER($A160)),VLOOKUP($A160,StudiesGeneral!$B:$CM,2,FALSE),"")</f>
        <v>Kawakami</v>
      </c>
      <c r="D160" s="73">
        <f>IF(AND($A160&lt;&gt;"",ISNUMBER($A160)),VLOOKUP($A160,StudiesGeneral!$B:$CM,3,FALSE),"")</f>
        <v>2011</v>
      </c>
      <c r="E160" s="89" t="str">
        <f>IF(AND($A160&lt;&gt;"",ISNUMBER($A160)),VLOOKUP($A160,StudiesGeneral!$B:$CM,4,FALSE),"")</f>
        <v>http://dx.doi.org/10.1002/jps.22255</v>
      </c>
      <c r="F160" s="73" t="str">
        <f>IF(AND($A160&lt;&gt;"",ISNUMBER($A160)),VLOOKUP($A160,StudiesGeneral!$B:$CM,5,FALSE),"")</f>
        <v>CYP2C19</v>
      </c>
      <c r="G160" s="52" t="str">
        <f t="shared" si="2"/>
        <v>Liver--HLM-self prepared 8-</v>
      </c>
      <c r="H160" s="12" t="s">
        <v>724</v>
      </c>
      <c r="K160" s="12" t="s">
        <v>725</v>
      </c>
      <c r="L160" s="12" t="s">
        <v>726</v>
      </c>
      <c r="Q160" s="1">
        <v>100</v>
      </c>
      <c r="R160" s="1" t="s">
        <v>766</v>
      </c>
      <c r="AA160" s="19" t="s">
        <v>770</v>
      </c>
      <c r="AB160" s="19" t="s">
        <v>761</v>
      </c>
      <c r="AC160" s="20" t="s">
        <v>730</v>
      </c>
      <c r="AD160" s="37" t="s">
        <v>787</v>
      </c>
      <c r="AE160" s="82">
        <v>8</v>
      </c>
      <c r="AF160" s="3">
        <v>1</v>
      </c>
      <c r="AG160" s="3">
        <v>0</v>
      </c>
      <c r="AH160" s="3">
        <v>22</v>
      </c>
      <c r="AI160" s="3" t="s">
        <v>767</v>
      </c>
      <c r="AJ160" s="20" t="s">
        <v>772</v>
      </c>
      <c r="AX160" s="3" t="s">
        <v>788</v>
      </c>
      <c r="BA160" s="21" t="s">
        <v>774</v>
      </c>
      <c r="BB160" s="10">
        <v>1</v>
      </c>
      <c r="BF160" s="4" t="b">
        <f>IF(ISERROR(VLOOKUP(StudiesDetails!B160,ProteinExpression!A:A,1,FALSE)),FALSE,TRUE)</f>
        <v>0</v>
      </c>
    </row>
    <row r="161" spans="1:58" x14ac:dyDescent="0.3">
      <c r="A161">
        <v>55</v>
      </c>
      <c r="B161">
        <v>164</v>
      </c>
      <c r="C161" s="73" t="str">
        <f>IF(AND($A161&lt;&gt;"",ISNUMBER($A161)),VLOOKUP($A161,StudiesGeneral!$B:$CM,2,FALSE),"")</f>
        <v>Kawakami</v>
      </c>
      <c r="D161" s="73">
        <f>IF(AND($A161&lt;&gt;"",ISNUMBER($A161)),VLOOKUP($A161,StudiesGeneral!$B:$CM,3,FALSE),"")</f>
        <v>2011</v>
      </c>
      <c r="E161" s="89" t="str">
        <f>IF(AND($A161&lt;&gt;"",ISNUMBER($A161)),VLOOKUP($A161,StudiesGeneral!$B:$CM,4,FALSE),"")</f>
        <v>http://dx.doi.org/10.1002/jps.22255</v>
      </c>
      <c r="F161" s="73" t="str">
        <f>IF(AND($A161&lt;&gt;"",ISNUMBER($A161)),VLOOKUP($A161,StudiesGeneral!$B:$CM,5,FALSE),"")</f>
        <v>CYP2C19</v>
      </c>
      <c r="G161" s="52" t="str">
        <f t="shared" si="2"/>
        <v>Liver--HLM-self prepared 9-</v>
      </c>
      <c r="H161" s="12" t="s">
        <v>724</v>
      </c>
      <c r="K161" s="12" t="s">
        <v>725</v>
      </c>
      <c r="L161" s="12" t="s">
        <v>726</v>
      </c>
      <c r="Q161" s="1">
        <v>100</v>
      </c>
      <c r="R161" s="1" t="s">
        <v>766</v>
      </c>
      <c r="AA161" s="19" t="s">
        <v>770</v>
      </c>
      <c r="AB161" s="19" t="s">
        <v>761</v>
      </c>
      <c r="AC161" s="20" t="s">
        <v>730</v>
      </c>
      <c r="AD161" s="37" t="s">
        <v>789</v>
      </c>
      <c r="AE161" s="82">
        <v>9</v>
      </c>
      <c r="AF161" s="3">
        <v>1</v>
      </c>
      <c r="AG161" s="3">
        <v>0</v>
      </c>
      <c r="AH161" s="3">
        <v>81</v>
      </c>
      <c r="AI161" s="3" t="s">
        <v>767</v>
      </c>
      <c r="AJ161" s="20" t="s">
        <v>772</v>
      </c>
      <c r="AX161" s="3" t="s">
        <v>790</v>
      </c>
      <c r="BA161" s="21" t="s">
        <v>774</v>
      </c>
      <c r="BB161" s="10">
        <v>1</v>
      </c>
      <c r="BF161" s="4" t="b">
        <f>IF(ISERROR(VLOOKUP(StudiesDetails!B161,ProteinExpression!A:A,1,FALSE)),FALSE,TRUE)</f>
        <v>0</v>
      </c>
    </row>
    <row r="162" spans="1:58" x14ac:dyDescent="0.3">
      <c r="A162">
        <v>55</v>
      </c>
      <c r="B162">
        <v>165</v>
      </c>
      <c r="C162" s="73" t="str">
        <f>IF(AND($A162&lt;&gt;"",ISNUMBER($A162)),VLOOKUP($A162,StudiesGeneral!$B:$CM,2,FALSE),"")</f>
        <v>Kawakami</v>
      </c>
      <c r="D162" s="73">
        <f>IF(AND($A162&lt;&gt;"",ISNUMBER($A162)),VLOOKUP($A162,StudiesGeneral!$B:$CM,3,FALSE),"")</f>
        <v>2011</v>
      </c>
      <c r="E162" s="89" t="str">
        <f>IF(AND($A162&lt;&gt;"",ISNUMBER($A162)),VLOOKUP($A162,StudiesGeneral!$B:$CM,4,FALSE),"")</f>
        <v>http://dx.doi.org/10.1002/jps.22255</v>
      </c>
      <c r="F162" s="73" t="str">
        <f>IF(AND($A162&lt;&gt;"",ISNUMBER($A162)),VLOOKUP($A162,StudiesGeneral!$B:$CM,5,FALSE),"")</f>
        <v>CYP2C19</v>
      </c>
      <c r="G162" s="52" t="str">
        <f t="shared" si="2"/>
        <v>Liver--HLM-self prepared 10-</v>
      </c>
      <c r="H162" s="12" t="s">
        <v>724</v>
      </c>
      <c r="K162" s="12" t="s">
        <v>725</v>
      </c>
      <c r="L162" s="12" t="s">
        <v>726</v>
      </c>
      <c r="Q162" s="1">
        <v>100</v>
      </c>
      <c r="R162" s="1" t="s">
        <v>766</v>
      </c>
      <c r="AA162" s="19" t="s">
        <v>770</v>
      </c>
      <c r="AB162" s="19" t="s">
        <v>761</v>
      </c>
      <c r="AC162" s="20" t="s">
        <v>730</v>
      </c>
      <c r="AD162" s="37" t="s">
        <v>791</v>
      </c>
      <c r="AE162" s="82">
        <v>10</v>
      </c>
      <c r="AF162" s="3">
        <v>1</v>
      </c>
      <c r="AG162" s="3">
        <v>0</v>
      </c>
      <c r="AH162" s="3">
        <v>68</v>
      </c>
      <c r="AI162" s="3" t="s">
        <v>767</v>
      </c>
      <c r="AJ162" s="20" t="s">
        <v>772</v>
      </c>
      <c r="AX162" s="3" t="s">
        <v>792</v>
      </c>
      <c r="BA162" s="21" t="s">
        <v>774</v>
      </c>
      <c r="BB162" s="10">
        <v>1</v>
      </c>
      <c r="BF162" s="4" t="b">
        <f>IF(ISERROR(VLOOKUP(StudiesDetails!B162,ProteinExpression!A:A,1,FALSE)),FALSE,TRUE)</f>
        <v>0</v>
      </c>
    </row>
    <row r="163" spans="1:58" s="33" customFormat="1" x14ac:dyDescent="0.3">
      <c r="A163" s="33">
        <v>56</v>
      </c>
      <c r="B163" s="33">
        <v>167</v>
      </c>
      <c r="C163" s="70" t="str">
        <f>IF(AND($A163&lt;&gt;"",ISNUMBER($A163)),VLOOKUP($A163,StudiesGeneral!$B:$CM,2,FALSE),"")</f>
        <v>Kawakami</v>
      </c>
      <c r="D163" s="70">
        <f>IF(AND($A163&lt;&gt;"",ISNUMBER($A163)),VLOOKUP($A163,StudiesGeneral!$B:$CM,3,FALSE),"")</f>
        <v>2011</v>
      </c>
      <c r="E163" s="71" t="str">
        <f>IF(AND($A163&lt;&gt;"",ISNUMBER($A163)),VLOOKUP($A163,StudiesGeneral!$B:$CM,4,FALSE),"")</f>
        <v>http://dx.doi.org/10.1002/jps.22255</v>
      </c>
      <c r="F163" s="70" t="str">
        <f>IF(AND($A163&lt;&gt;"",ISNUMBER($A163)),VLOOKUP($A163,StudiesGeneral!$B:$CM,5,FALSE),"")</f>
        <v>CYP2E1</v>
      </c>
      <c r="G163" s="72" t="str">
        <f t="shared" si="2"/>
        <v>Liver--HLM-self prepared 1-</v>
      </c>
      <c r="H163" s="25" t="s">
        <v>724</v>
      </c>
      <c r="I163" s="25"/>
      <c r="J163" s="25"/>
      <c r="K163" s="25" t="s">
        <v>725</v>
      </c>
      <c r="L163" s="25" t="s">
        <v>726</v>
      </c>
      <c r="M163" s="25"/>
      <c r="N163" s="25"/>
      <c r="O163" s="25"/>
      <c r="P163" s="25"/>
      <c r="Q163" s="26">
        <v>100</v>
      </c>
      <c r="R163" s="26" t="s">
        <v>766</v>
      </c>
      <c r="S163" s="27"/>
      <c r="T163" s="27"/>
      <c r="U163" s="27"/>
      <c r="V163" s="27"/>
      <c r="W163" s="27"/>
      <c r="X163" s="27"/>
      <c r="Y163" s="27"/>
      <c r="Z163" s="27"/>
      <c r="AA163" s="28" t="s">
        <v>770</v>
      </c>
      <c r="AB163" s="28" t="s">
        <v>761</v>
      </c>
      <c r="AC163" s="29" t="s">
        <v>730</v>
      </c>
      <c r="AD163" s="36" t="s">
        <v>771</v>
      </c>
      <c r="AE163" s="83">
        <v>1</v>
      </c>
      <c r="AF163" s="30">
        <v>1</v>
      </c>
      <c r="AG163" s="30">
        <v>1</v>
      </c>
      <c r="AH163" s="30">
        <v>77</v>
      </c>
      <c r="AI163" s="30" t="s">
        <v>767</v>
      </c>
      <c r="AJ163" s="29" t="s">
        <v>772</v>
      </c>
      <c r="AK163" s="30"/>
      <c r="AL163" s="29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 t="s">
        <v>773</v>
      </c>
      <c r="AY163" s="30"/>
      <c r="AZ163" s="30"/>
      <c r="BA163" s="31" t="s">
        <v>774</v>
      </c>
      <c r="BB163" s="32">
        <v>1</v>
      </c>
      <c r="BC163" s="29"/>
      <c r="BD163" s="30"/>
      <c r="BE163" s="75"/>
      <c r="BF163" s="91" t="b">
        <f>IF(ISERROR(VLOOKUP(StudiesDetails!B163,ProteinExpression!A:A,1,FALSE)),FALSE,TRUE)</f>
        <v>0</v>
      </c>
    </row>
    <row r="164" spans="1:58" x14ac:dyDescent="0.3">
      <c r="A164">
        <v>56</v>
      </c>
      <c r="B164">
        <v>168</v>
      </c>
      <c r="C164" s="73" t="str">
        <f>IF(AND($A164&lt;&gt;"",ISNUMBER($A164)),VLOOKUP($A164,StudiesGeneral!$B:$CM,2,FALSE),"")</f>
        <v>Kawakami</v>
      </c>
      <c r="D164" s="73">
        <f>IF(AND($A164&lt;&gt;"",ISNUMBER($A164)),VLOOKUP($A164,StudiesGeneral!$B:$CM,3,FALSE),"")</f>
        <v>2011</v>
      </c>
      <c r="E164" s="89" t="str">
        <f>IF(AND($A164&lt;&gt;"",ISNUMBER($A164)),VLOOKUP($A164,StudiesGeneral!$B:$CM,4,FALSE),"")</f>
        <v>http://dx.doi.org/10.1002/jps.22255</v>
      </c>
      <c r="F164" s="73" t="str">
        <f>IF(AND($A164&lt;&gt;"",ISNUMBER($A164)),VLOOKUP($A164,StudiesGeneral!$B:$CM,5,FALSE),"")</f>
        <v>CYP2E1</v>
      </c>
      <c r="G164" s="52" t="str">
        <f t="shared" si="2"/>
        <v>Liver--HLM-self prepared 2-</v>
      </c>
      <c r="H164" s="12" t="s">
        <v>724</v>
      </c>
      <c r="K164" s="12" t="s">
        <v>725</v>
      </c>
      <c r="L164" s="12" t="s">
        <v>726</v>
      </c>
      <c r="Q164" s="1">
        <v>100</v>
      </c>
      <c r="R164" s="1" t="s">
        <v>766</v>
      </c>
      <c r="AA164" s="19" t="s">
        <v>770</v>
      </c>
      <c r="AB164" s="19" t="s">
        <v>761</v>
      </c>
      <c r="AC164" s="20" t="s">
        <v>730</v>
      </c>
      <c r="AD164" s="37" t="s">
        <v>775</v>
      </c>
      <c r="AE164" s="82">
        <v>2</v>
      </c>
      <c r="AF164" s="3">
        <v>1</v>
      </c>
      <c r="AG164" s="3">
        <v>1</v>
      </c>
      <c r="AH164" s="3">
        <v>74</v>
      </c>
      <c r="AI164" s="3" t="s">
        <v>767</v>
      </c>
      <c r="AJ164" s="20" t="s">
        <v>772</v>
      </c>
      <c r="AX164" s="3" t="s">
        <v>776</v>
      </c>
      <c r="BA164" s="21" t="s">
        <v>774</v>
      </c>
      <c r="BB164" s="10">
        <v>1</v>
      </c>
      <c r="BF164" s="4" t="b">
        <f>IF(ISERROR(VLOOKUP(StudiesDetails!B164,ProteinExpression!A:A,1,FALSE)),FALSE,TRUE)</f>
        <v>0</v>
      </c>
    </row>
    <row r="165" spans="1:58" x14ac:dyDescent="0.3">
      <c r="A165">
        <v>56</v>
      </c>
      <c r="B165">
        <v>169</v>
      </c>
      <c r="C165" s="73" t="str">
        <f>IF(AND($A165&lt;&gt;"",ISNUMBER($A165)),VLOOKUP($A165,StudiesGeneral!$B:$CM,2,FALSE),"")</f>
        <v>Kawakami</v>
      </c>
      <c r="D165" s="73">
        <f>IF(AND($A165&lt;&gt;"",ISNUMBER($A165)),VLOOKUP($A165,StudiesGeneral!$B:$CM,3,FALSE),"")</f>
        <v>2011</v>
      </c>
      <c r="E165" s="89" t="str">
        <f>IF(AND($A165&lt;&gt;"",ISNUMBER($A165)),VLOOKUP($A165,StudiesGeneral!$B:$CM,4,FALSE),"")</f>
        <v>http://dx.doi.org/10.1002/jps.22255</v>
      </c>
      <c r="F165" s="73" t="str">
        <f>IF(AND($A165&lt;&gt;"",ISNUMBER($A165)),VLOOKUP($A165,StudiesGeneral!$B:$CM,5,FALSE),"")</f>
        <v>CYP2E1</v>
      </c>
      <c r="G165" s="52" t="str">
        <f t="shared" si="2"/>
        <v>Liver--HLM-self prepared 3-</v>
      </c>
      <c r="H165" s="12" t="s">
        <v>724</v>
      </c>
      <c r="K165" s="12" t="s">
        <v>725</v>
      </c>
      <c r="L165" s="12" t="s">
        <v>726</v>
      </c>
      <c r="Q165" s="1">
        <v>100</v>
      </c>
      <c r="R165" s="1" t="s">
        <v>766</v>
      </c>
      <c r="AA165" s="19" t="s">
        <v>770</v>
      </c>
      <c r="AB165" s="19" t="s">
        <v>761</v>
      </c>
      <c r="AC165" s="20" t="s">
        <v>730</v>
      </c>
      <c r="AD165" s="37" t="s">
        <v>777</v>
      </c>
      <c r="AE165" s="82">
        <v>3</v>
      </c>
      <c r="AF165" s="3">
        <v>1</v>
      </c>
      <c r="AG165" s="3">
        <v>1</v>
      </c>
      <c r="AH165" s="3">
        <v>67</v>
      </c>
      <c r="AI165" s="3" t="s">
        <v>767</v>
      </c>
      <c r="AJ165" s="3" t="s">
        <v>772</v>
      </c>
      <c r="AX165" s="3" t="s">
        <v>778</v>
      </c>
      <c r="BA165" s="21" t="s">
        <v>774</v>
      </c>
      <c r="BB165" s="10">
        <v>1</v>
      </c>
      <c r="BF165" s="4" t="b">
        <f>IF(ISERROR(VLOOKUP(StudiesDetails!B165,ProteinExpression!A:A,1,FALSE)),FALSE,TRUE)</f>
        <v>0</v>
      </c>
    </row>
    <row r="166" spans="1:58" x14ac:dyDescent="0.3">
      <c r="A166">
        <v>56</v>
      </c>
      <c r="B166">
        <v>170</v>
      </c>
      <c r="C166" s="73" t="str">
        <f>IF(AND($A166&lt;&gt;"",ISNUMBER($A166)),VLOOKUP($A166,StudiesGeneral!$B:$CM,2,FALSE),"")</f>
        <v>Kawakami</v>
      </c>
      <c r="D166" s="73">
        <f>IF(AND($A166&lt;&gt;"",ISNUMBER($A166)),VLOOKUP($A166,StudiesGeneral!$B:$CM,3,FALSE),"")</f>
        <v>2011</v>
      </c>
      <c r="E166" s="89" t="str">
        <f>IF(AND($A166&lt;&gt;"",ISNUMBER($A166)),VLOOKUP($A166,StudiesGeneral!$B:$CM,4,FALSE),"")</f>
        <v>http://dx.doi.org/10.1002/jps.22255</v>
      </c>
      <c r="F166" s="73" t="str">
        <f>IF(AND($A166&lt;&gt;"",ISNUMBER($A166)),VLOOKUP($A166,StudiesGeneral!$B:$CM,5,FALSE),"")</f>
        <v>CYP2E1</v>
      </c>
      <c r="G166" s="52" t="str">
        <f t="shared" si="2"/>
        <v>Liver--HLM-self prepared 4-</v>
      </c>
      <c r="H166" s="12" t="s">
        <v>724</v>
      </c>
      <c r="K166" s="12" t="s">
        <v>725</v>
      </c>
      <c r="L166" s="12" t="s">
        <v>726</v>
      </c>
      <c r="Q166" s="1">
        <v>100</v>
      </c>
      <c r="R166" s="1" t="s">
        <v>766</v>
      </c>
      <c r="AA166" s="19" t="s">
        <v>770</v>
      </c>
      <c r="AB166" s="19" t="s">
        <v>761</v>
      </c>
      <c r="AC166" s="20" t="s">
        <v>730</v>
      </c>
      <c r="AD166" s="37" t="s">
        <v>779</v>
      </c>
      <c r="AE166" s="82">
        <v>4</v>
      </c>
      <c r="AF166" s="3">
        <v>1</v>
      </c>
      <c r="AG166" s="3">
        <v>1</v>
      </c>
      <c r="AH166" s="3">
        <v>89</v>
      </c>
      <c r="AI166" s="3" t="s">
        <v>767</v>
      </c>
      <c r="AJ166" s="3" t="s">
        <v>772</v>
      </c>
      <c r="AX166" s="3" t="s">
        <v>780</v>
      </c>
      <c r="BA166" s="21" t="s">
        <v>774</v>
      </c>
      <c r="BB166" s="10">
        <v>1</v>
      </c>
      <c r="BF166" s="4" t="b">
        <f>IF(ISERROR(VLOOKUP(StudiesDetails!B166,ProteinExpression!A:A,1,FALSE)),FALSE,TRUE)</f>
        <v>0</v>
      </c>
    </row>
    <row r="167" spans="1:58" x14ac:dyDescent="0.3">
      <c r="A167">
        <v>56</v>
      </c>
      <c r="B167">
        <v>171</v>
      </c>
      <c r="C167" s="73" t="str">
        <f>IF(AND($A167&lt;&gt;"",ISNUMBER($A167)),VLOOKUP($A167,StudiesGeneral!$B:$CM,2,FALSE),"")</f>
        <v>Kawakami</v>
      </c>
      <c r="D167" s="73">
        <f>IF(AND($A167&lt;&gt;"",ISNUMBER($A167)),VLOOKUP($A167,StudiesGeneral!$B:$CM,3,FALSE),"")</f>
        <v>2011</v>
      </c>
      <c r="E167" s="74" t="str">
        <f>IF(AND($A167&lt;&gt;"",ISNUMBER($A167)),VLOOKUP($A167,StudiesGeneral!$B:$CM,4,FALSE),"")</f>
        <v>http://dx.doi.org/10.1002/jps.22255</v>
      </c>
      <c r="F167" s="73" t="str">
        <f>IF(AND($A167&lt;&gt;"",ISNUMBER($A167)),VLOOKUP($A167,StudiesGeneral!$B:$CM,5,FALSE),"")</f>
        <v>CYP2E1</v>
      </c>
      <c r="G167" s="52" t="str">
        <f t="shared" si="2"/>
        <v>Liver--HLM-self prepared 5-</v>
      </c>
      <c r="H167" s="12" t="s">
        <v>724</v>
      </c>
      <c r="K167" s="12" t="s">
        <v>725</v>
      </c>
      <c r="L167" s="12" t="s">
        <v>726</v>
      </c>
      <c r="Q167" s="1">
        <v>100</v>
      </c>
      <c r="R167" s="1" t="s">
        <v>766</v>
      </c>
      <c r="AA167" s="19" t="s">
        <v>770</v>
      </c>
      <c r="AB167" s="19" t="s">
        <v>761</v>
      </c>
      <c r="AC167" s="20" t="s">
        <v>730</v>
      </c>
      <c r="AD167" s="37" t="s">
        <v>781</v>
      </c>
      <c r="AE167" s="82">
        <v>5</v>
      </c>
      <c r="AF167" s="3">
        <v>1</v>
      </c>
      <c r="AG167" s="3">
        <v>1</v>
      </c>
      <c r="AH167" s="3">
        <v>51</v>
      </c>
      <c r="AI167" s="3" t="s">
        <v>767</v>
      </c>
      <c r="AJ167" s="20" t="s">
        <v>772</v>
      </c>
      <c r="AX167" s="3" t="s">
        <v>782</v>
      </c>
      <c r="BA167" s="21" t="s">
        <v>774</v>
      </c>
      <c r="BB167" s="10">
        <v>1</v>
      </c>
      <c r="BF167" s="4" t="b">
        <f>IF(ISERROR(VLOOKUP(StudiesDetails!B167,ProteinExpression!A:A,1,FALSE)),FALSE,TRUE)</f>
        <v>0</v>
      </c>
    </row>
    <row r="168" spans="1:58" x14ac:dyDescent="0.3">
      <c r="A168">
        <v>56</v>
      </c>
      <c r="B168">
        <v>172</v>
      </c>
      <c r="C168" s="73" t="str">
        <f>IF(AND($A168&lt;&gt;"",ISNUMBER($A168)),VLOOKUP($A168,StudiesGeneral!$B:$CM,2,FALSE),"")</f>
        <v>Kawakami</v>
      </c>
      <c r="D168" s="73">
        <f>IF(AND($A168&lt;&gt;"",ISNUMBER($A168)),VLOOKUP($A168,StudiesGeneral!$B:$CM,3,FALSE),"")</f>
        <v>2011</v>
      </c>
      <c r="E168" s="89" t="str">
        <f>IF(AND($A168&lt;&gt;"",ISNUMBER($A168)),VLOOKUP($A168,StudiesGeneral!$B:$CM,4,FALSE),"")</f>
        <v>http://dx.doi.org/10.1002/jps.22255</v>
      </c>
      <c r="F168" s="73" t="str">
        <f>IF(AND($A168&lt;&gt;"",ISNUMBER($A168)),VLOOKUP($A168,StudiesGeneral!$B:$CM,5,FALSE),"")</f>
        <v>CYP2E1</v>
      </c>
      <c r="G168" s="52" t="str">
        <f t="shared" si="2"/>
        <v>Liver--HLM-self prepared 6-</v>
      </c>
      <c r="H168" s="12" t="s">
        <v>724</v>
      </c>
      <c r="K168" s="12" t="s">
        <v>725</v>
      </c>
      <c r="L168" s="12" t="s">
        <v>726</v>
      </c>
      <c r="Q168" s="1">
        <v>100</v>
      </c>
      <c r="R168" s="1" t="s">
        <v>766</v>
      </c>
      <c r="AA168" s="19" t="s">
        <v>770</v>
      </c>
      <c r="AB168" s="19" t="s">
        <v>761</v>
      </c>
      <c r="AC168" s="20" t="s">
        <v>730</v>
      </c>
      <c r="AD168" s="37" t="s">
        <v>783</v>
      </c>
      <c r="AE168" s="82">
        <v>6</v>
      </c>
      <c r="AF168" s="3">
        <v>1</v>
      </c>
      <c r="AG168" s="3">
        <v>1</v>
      </c>
      <c r="AH168" s="3">
        <v>67</v>
      </c>
      <c r="AI168" s="3" t="s">
        <v>767</v>
      </c>
      <c r="AJ168" s="20" t="s">
        <v>772</v>
      </c>
      <c r="AX168" s="3" t="s">
        <v>784</v>
      </c>
      <c r="BA168" s="21" t="s">
        <v>774</v>
      </c>
      <c r="BB168" s="10">
        <v>1</v>
      </c>
      <c r="BF168" s="4" t="b">
        <f>IF(ISERROR(VLOOKUP(StudiesDetails!B168,ProteinExpression!A:A,1,FALSE)),FALSE,TRUE)</f>
        <v>0</v>
      </c>
    </row>
    <row r="169" spans="1:58" x14ac:dyDescent="0.3">
      <c r="A169">
        <v>56</v>
      </c>
      <c r="B169">
        <v>173</v>
      </c>
      <c r="C169" s="73" t="str">
        <f>IF(AND($A169&lt;&gt;"",ISNUMBER($A169)),VLOOKUP($A169,StudiesGeneral!$B:$CM,2,FALSE),"")</f>
        <v>Kawakami</v>
      </c>
      <c r="D169" s="73">
        <f>IF(AND($A169&lt;&gt;"",ISNUMBER($A169)),VLOOKUP($A169,StudiesGeneral!$B:$CM,3,FALSE),"")</f>
        <v>2011</v>
      </c>
      <c r="E169" s="89" t="str">
        <f>IF(AND($A169&lt;&gt;"",ISNUMBER($A169)),VLOOKUP($A169,StudiesGeneral!$B:$CM,4,FALSE),"")</f>
        <v>http://dx.doi.org/10.1002/jps.22255</v>
      </c>
      <c r="F169" s="73" t="str">
        <f>IF(AND($A169&lt;&gt;"",ISNUMBER($A169)),VLOOKUP($A169,StudiesGeneral!$B:$CM,5,FALSE),"")</f>
        <v>CYP2E1</v>
      </c>
      <c r="G169" s="52" t="str">
        <f t="shared" si="2"/>
        <v>Liver--HLM-self prepared 7-</v>
      </c>
      <c r="H169" s="12" t="s">
        <v>724</v>
      </c>
      <c r="K169" s="12" t="s">
        <v>725</v>
      </c>
      <c r="L169" s="12" t="s">
        <v>726</v>
      </c>
      <c r="Q169" s="1">
        <v>100</v>
      </c>
      <c r="R169" s="1" t="s">
        <v>766</v>
      </c>
      <c r="AA169" s="19" t="s">
        <v>770</v>
      </c>
      <c r="AB169" s="19" t="s">
        <v>761</v>
      </c>
      <c r="AC169" s="20" t="s">
        <v>730</v>
      </c>
      <c r="AD169" s="37" t="s">
        <v>785</v>
      </c>
      <c r="AE169" s="82">
        <v>7</v>
      </c>
      <c r="AF169" s="3">
        <v>1</v>
      </c>
      <c r="AG169" s="3">
        <v>0</v>
      </c>
      <c r="AH169" s="3">
        <v>62</v>
      </c>
      <c r="AI169" s="3" t="s">
        <v>767</v>
      </c>
      <c r="AJ169" s="20" t="s">
        <v>772</v>
      </c>
      <c r="AX169" s="3" t="s">
        <v>786</v>
      </c>
      <c r="BA169" s="21" t="s">
        <v>774</v>
      </c>
      <c r="BB169" s="10">
        <v>1</v>
      </c>
      <c r="BF169" s="4" t="b">
        <f>IF(ISERROR(VLOOKUP(StudiesDetails!B169,ProteinExpression!A:A,1,FALSE)),FALSE,TRUE)</f>
        <v>0</v>
      </c>
    </row>
    <row r="170" spans="1:58" x14ac:dyDescent="0.3">
      <c r="A170">
        <v>56</v>
      </c>
      <c r="B170">
        <v>174</v>
      </c>
      <c r="C170" s="73" t="str">
        <f>IF(AND($A170&lt;&gt;"",ISNUMBER($A170)),VLOOKUP($A170,StudiesGeneral!$B:$CM,2,FALSE),"")</f>
        <v>Kawakami</v>
      </c>
      <c r="D170" s="73">
        <f>IF(AND($A170&lt;&gt;"",ISNUMBER($A170)),VLOOKUP($A170,StudiesGeneral!$B:$CM,3,FALSE),"")</f>
        <v>2011</v>
      </c>
      <c r="E170" s="89" t="str">
        <f>IF(AND($A170&lt;&gt;"",ISNUMBER($A170)),VLOOKUP($A170,StudiesGeneral!$B:$CM,4,FALSE),"")</f>
        <v>http://dx.doi.org/10.1002/jps.22255</v>
      </c>
      <c r="F170" s="73" t="str">
        <f>IF(AND($A170&lt;&gt;"",ISNUMBER($A170)),VLOOKUP($A170,StudiesGeneral!$B:$CM,5,FALSE),"")</f>
        <v>CYP2E1</v>
      </c>
      <c r="G170" s="52" t="str">
        <f t="shared" si="2"/>
        <v>Liver--HLM-self prepared 8-</v>
      </c>
      <c r="H170" s="12" t="s">
        <v>724</v>
      </c>
      <c r="K170" s="12" t="s">
        <v>725</v>
      </c>
      <c r="L170" s="12" t="s">
        <v>726</v>
      </c>
      <c r="Q170" s="1">
        <v>100</v>
      </c>
      <c r="R170" s="1" t="s">
        <v>766</v>
      </c>
      <c r="AA170" s="19" t="s">
        <v>770</v>
      </c>
      <c r="AB170" s="19" t="s">
        <v>761</v>
      </c>
      <c r="AC170" s="20" t="s">
        <v>730</v>
      </c>
      <c r="AD170" s="37" t="s">
        <v>787</v>
      </c>
      <c r="AE170" s="82">
        <v>8</v>
      </c>
      <c r="AF170" s="3">
        <v>1</v>
      </c>
      <c r="AG170" s="3">
        <v>0</v>
      </c>
      <c r="AH170" s="3">
        <v>22</v>
      </c>
      <c r="AI170" s="3" t="s">
        <v>767</v>
      </c>
      <c r="AJ170" s="20" t="s">
        <v>772</v>
      </c>
      <c r="AX170" s="3" t="s">
        <v>788</v>
      </c>
      <c r="BA170" s="21" t="s">
        <v>774</v>
      </c>
      <c r="BB170" s="10">
        <v>1</v>
      </c>
      <c r="BF170" s="4" t="b">
        <f>IF(ISERROR(VLOOKUP(StudiesDetails!B170,ProteinExpression!A:A,1,FALSE)),FALSE,TRUE)</f>
        <v>0</v>
      </c>
    </row>
    <row r="171" spans="1:58" x14ac:dyDescent="0.3">
      <c r="A171">
        <v>56</v>
      </c>
      <c r="B171">
        <v>175</v>
      </c>
      <c r="C171" s="73" t="str">
        <f>IF(AND($A171&lt;&gt;"",ISNUMBER($A171)),VLOOKUP($A171,StudiesGeneral!$B:$CM,2,FALSE),"")</f>
        <v>Kawakami</v>
      </c>
      <c r="D171" s="73">
        <f>IF(AND($A171&lt;&gt;"",ISNUMBER($A171)),VLOOKUP($A171,StudiesGeneral!$B:$CM,3,FALSE),"")</f>
        <v>2011</v>
      </c>
      <c r="E171" s="89" t="str">
        <f>IF(AND($A171&lt;&gt;"",ISNUMBER($A171)),VLOOKUP($A171,StudiesGeneral!$B:$CM,4,FALSE),"")</f>
        <v>http://dx.doi.org/10.1002/jps.22255</v>
      </c>
      <c r="F171" s="73" t="str">
        <f>IF(AND($A171&lt;&gt;"",ISNUMBER($A171)),VLOOKUP($A171,StudiesGeneral!$B:$CM,5,FALSE),"")</f>
        <v>CYP2E1</v>
      </c>
      <c r="G171" s="52" t="str">
        <f t="shared" si="2"/>
        <v>Liver--HLM-self prepared 9-</v>
      </c>
      <c r="H171" s="12" t="s">
        <v>724</v>
      </c>
      <c r="K171" s="12" t="s">
        <v>725</v>
      </c>
      <c r="L171" s="12" t="s">
        <v>726</v>
      </c>
      <c r="Q171" s="1">
        <v>100</v>
      </c>
      <c r="R171" s="1" t="s">
        <v>766</v>
      </c>
      <c r="AA171" s="19" t="s">
        <v>770</v>
      </c>
      <c r="AB171" s="19" t="s">
        <v>761</v>
      </c>
      <c r="AC171" s="20" t="s">
        <v>730</v>
      </c>
      <c r="AD171" s="37" t="s">
        <v>789</v>
      </c>
      <c r="AE171" s="82">
        <v>9</v>
      </c>
      <c r="AF171" s="3">
        <v>1</v>
      </c>
      <c r="AG171" s="3">
        <v>0</v>
      </c>
      <c r="AH171" s="3">
        <v>81</v>
      </c>
      <c r="AI171" s="3" t="s">
        <v>767</v>
      </c>
      <c r="AJ171" s="20" t="s">
        <v>772</v>
      </c>
      <c r="AX171" s="3" t="s">
        <v>790</v>
      </c>
      <c r="BA171" s="21" t="s">
        <v>774</v>
      </c>
      <c r="BB171" s="10">
        <v>1</v>
      </c>
      <c r="BF171" s="4" t="b">
        <f>IF(ISERROR(VLOOKUP(StudiesDetails!B171,ProteinExpression!A:A,1,FALSE)),FALSE,TRUE)</f>
        <v>0</v>
      </c>
    </row>
    <row r="172" spans="1:58" x14ac:dyDescent="0.3">
      <c r="A172">
        <v>56</v>
      </c>
      <c r="B172">
        <v>176</v>
      </c>
      <c r="C172" s="73" t="str">
        <f>IF(AND($A172&lt;&gt;"",ISNUMBER($A172)),VLOOKUP($A172,StudiesGeneral!$B:$CM,2,FALSE),"")</f>
        <v>Kawakami</v>
      </c>
      <c r="D172" s="73">
        <f>IF(AND($A172&lt;&gt;"",ISNUMBER($A172)),VLOOKUP($A172,StudiesGeneral!$B:$CM,3,FALSE),"")</f>
        <v>2011</v>
      </c>
      <c r="E172" s="89" t="str">
        <f>IF(AND($A172&lt;&gt;"",ISNUMBER($A172)),VLOOKUP($A172,StudiesGeneral!$B:$CM,4,FALSE),"")</f>
        <v>http://dx.doi.org/10.1002/jps.22255</v>
      </c>
      <c r="F172" s="73" t="str">
        <f>IF(AND($A172&lt;&gt;"",ISNUMBER($A172)),VLOOKUP($A172,StudiesGeneral!$B:$CM,5,FALSE),"")</f>
        <v>CYP2E1</v>
      </c>
      <c r="G172" s="52" t="str">
        <f t="shared" si="2"/>
        <v>Liver--HLM-self prepared 10-</v>
      </c>
      <c r="H172" s="12" t="s">
        <v>724</v>
      </c>
      <c r="K172" s="12" t="s">
        <v>725</v>
      </c>
      <c r="L172" s="12" t="s">
        <v>726</v>
      </c>
      <c r="Q172" s="1">
        <v>100</v>
      </c>
      <c r="R172" s="1" t="s">
        <v>766</v>
      </c>
      <c r="AA172" s="19" t="s">
        <v>770</v>
      </c>
      <c r="AB172" s="19" t="s">
        <v>761</v>
      </c>
      <c r="AC172" s="20" t="s">
        <v>730</v>
      </c>
      <c r="AD172" s="37" t="s">
        <v>791</v>
      </c>
      <c r="AE172" s="82">
        <v>10</v>
      </c>
      <c r="AF172" s="3">
        <v>1</v>
      </c>
      <c r="AG172" s="3">
        <v>0</v>
      </c>
      <c r="AH172" s="3">
        <v>68</v>
      </c>
      <c r="AI172" s="3" t="s">
        <v>767</v>
      </c>
      <c r="AJ172" s="20" t="s">
        <v>772</v>
      </c>
      <c r="AX172" s="3" t="s">
        <v>792</v>
      </c>
      <c r="BA172" s="21" t="s">
        <v>774</v>
      </c>
      <c r="BB172" s="10">
        <v>1</v>
      </c>
      <c r="BF172" s="4" t="b">
        <f>IF(ISERROR(VLOOKUP(StudiesDetails!B172,ProteinExpression!A:A,1,FALSE)),FALSE,TRUE)</f>
        <v>0</v>
      </c>
    </row>
    <row r="173" spans="1:58" s="50" customFormat="1" x14ac:dyDescent="0.3">
      <c r="A173" s="33">
        <v>57</v>
      </c>
      <c r="B173" s="33">
        <v>178</v>
      </c>
      <c r="C173" s="70" t="str">
        <f>IF(AND($A173&lt;&gt;"",ISNUMBER($A173)),VLOOKUP($A173,StudiesGeneral!$B:$CM,2,FALSE),"")</f>
        <v>Kawakami</v>
      </c>
      <c r="D173" s="70">
        <f>IF(AND($A173&lt;&gt;"",ISNUMBER($A173)),VLOOKUP($A173,StudiesGeneral!$B:$CM,3,FALSE),"")</f>
        <v>2011</v>
      </c>
      <c r="E173" s="71" t="str">
        <f>IF(AND($A173&lt;&gt;"",ISNUMBER($A173)),VLOOKUP($A173,StudiesGeneral!$B:$CM,4,FALSE),"")</f>
        <v>http://dx.doi.org/10.1002/jps.22255</v>
      </c>
      <c r="F173" s="70" t="str">
        <f>IF(AND($A173&lt;&gt;"",ISNUMBER($A173)),VLOOKUP($A173,StudiesGeneral!$B:$CM,5,FALSE),"")</f>
        <v>CYP3A4/43</v>
      </c>
      <c r="G173" s="72" t="str">
        <f t="shared" si="2"/>
        <v>Liver--HLM-self prepared 1-</v>
      </c>
      <c r="H173" s="25" t="s">
        <v>724</v>
      </c>
      <c r="I173" s="25"/>
      <c r="J173" s="25"/>
      <c r="K173" s="25" t="s">
        <v>725</v>
      </c>
      <c r="L173" s="25" t="s">
        <v>726</v>
      </c>
      <c r="M173" s="25"/>
      <c r="N173" s="25"/>
      <c r="O173" s="25"/>
      <c r="P173" s="25"/>
      <c r="Q173" s="26">
        <v>100</v>
      </c>
      <c r="R173" s="26" t="s">
        <v>766</v>
      </c>
      <c r="S173" s="27"/>
      <c r="T173" s="27"/>
      <c r="U173" s="27"/>
      <c r="V173" s="27"/>
      <c r="W173" s="27"/>
      <c r="X173" s="27"/>
      <c r="Y173" s="27"/>
      <c r="Z173" s="27"/>
      <c r="AA173" s="28" t="s">
        <v>770</v>
      </c>
      <c r="AB173" s="28" t="s">
        <v>761</v>
      </c>
      <c r="AC173" s="29" t="s">
        <v>730</v>
      </c>
      <c r="AD173" s="36" t="s">
        <v>771</v>
      </c>
      <c r="AE173" s="83">
        <v>1</v>
      </c>
      <c r="AF173" s="30">
        <v>1</v>
      </c>
      <c r="AG173" s="30">
        <v>1</v>
      </c>
      <c r="AH173" s="30">
        <v>77</v>
      </c>
      <c r="AI173" s="30" t="s">
        <v>767</v>
      </c>
      <c r="AJ173" s="29" t="s">
        <v>772</v>
      </c>
      <c r="AK173" s="30"/>
      <c r="AL173" s="29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 t="s">
        <v>773</v>
      </c>
      <c r="AY173" s="30"/>
      <c r="AZ173" s="30"/>
      <c r="BA173" s="31" t="s">
        <v>774</v>
      </c>
      <c r="BB173" s="32">
        <v>1</v>
      </c>
      <c r="BC173" s="29"/>
      <c r="BD173" s="30"/>
      <c r="BE173" s="75"/>
      <c r="BF173" s="91" t="b">
        <f>IF(ISERROR(VLOOKUP(StudiesDetails!B173,ProteinExpression!A:A,1,FALSE)),FALSE,TRUE)</f>
        <v>1</v>
      </c>
    </row>
    <row r="174" spans="1:58" x14ac:dyDescent="0.3">
      <c r="A174">
        <v>57</v>
      </c>
      <c r="B174">
        <v>179</v>
      </c>
      <c r="C174" s="73" t="str">
        <f>IF(AND($A174&lt;&gt;"",ISNUMBER($A174)),VLOOKUP($A174,StudiesGeneral!$B:$CM,2,FALSE),"")</f>
        <v>Kawakami</v>
      </c>
      <c r="D174" s="73">
        <f>IF(AND($A174&lt;&gt;"",ISNUMBER($A174)),VLOOKUP($A174,StudiesGeneral!$B:$CM,3,FALSE),"")</f>
        <v>2011</v>
      </c>
      <c r="E174" s="89" t="str">
        <f>IF(AND($A174&lt;&gt;"",ISNUMBER($A174)),VLOOKUP($A174,StudiesGeneral!$B:$CM,4,FALSE),"")</f>
        <v>http://dx.doi.org/10.1002/jps.22255</v>
      </c>
      <c r="F174" s="73" t="str">
        <f>IF(AND($A174&lt;&gt;"",ISNUMBER($A174)),VLOOKUP($A174,StudiesGeneral!$B:$CM,5,FALSE),"")</f>
        <v>CYP3A4/43</v>
      </c>
      <c r="G174" s="52" t="str">
        <f t="shared" si="2"/>
        <v>Liver--HLM-self prepared 2-</v>
      </c>
      <c r="H174" s="12" t="s">
        <v>724</v>
      </c>
      <c r="K174" s="12" t="s">
        <v>725</v>
      </c>
      <c r="L174" s="12" t="s">
        <v>726</v>
      </c>
      <c r="Q174" s="1">
        <v>100</v>
      </c>
      <c r="R174" s="1" t="s">
        <v>766</v>
      </c>
      <c r="AA174" s="19" t="s">
        <v>770</v>
      </c>
      <c r="AB174" s="19" t="s">
        <v>761</v>
      </c>
      <c r="AC174" s="20" t="s">
        <v>730</v>
      </c>
      <c r="AD174" s="37" t="s">
        <v>775</v>
      </c>
      <c r="AE174" s="82">
        <v>2</v>
      </c>
      <c r="AF174" s="3">
        <v>1</v>
      </c>
      <c r="AG174" s="3">
        <v>1</v>
      </c>
      <c r="AH174" s="3">
        <v>74</v>
      </c>
      <c r="AI174" s="3" t="s">
        <v>767</v>
      </c>
      <c r="AJ174" s="20" t="s">
        <v>772</v>
      </c>
      <c r="AX174" s="3" t="s">
        <v>776</v>
      </c>
      <c r="BA174" s="21" t="s">
        <v>774</v>
      </c>
      <c r="BB174" s="10">
        <v>1</v>
      </c>
      <c r="BF174" s="4" t="b">
        <f>IF(ISERROR(VLOOKUP(StudiesDetails!B174,ProteinExpression!A:A,1,FALSE)),FALSE,TRUE)</f>
        <v>1</v>
      </c>
    </row>
    <row r="175" spans="1:58" x14ac:dyDescent="0.3">
      <c r="A175">
        <v>57</v>
      </c>
      <c r="B175">
        <v>180</v>
      </c>
      <c r="C175" s="73" t="str">
        <f>IF(AND($A175&lt;&gt;"",ISNUMBER($A175)),VLOOKUP($A175,StudiesGeneral!$B:$CM,2,FALSE),"")</f>
        <v>Kawakami</v>
      </c>
      <c r="D175" s="73">
        <f>IF(AND($A175&lt;&gt;"",ISNUMBER($A175)),VLOOKUP($A175,StudiesGeneral!$B:$CM,3,FALSE),"")</f>
        <v>2011</v>
      </c>
      <c r="E175" s="89" t="str">
        <f>IF(AND($A175&lt;&gt;"",ISNUMBER($A175)),VLOOKUP($A175,StudiesGeneral!$B:$CM,4,FALSE),"")</f>
        <v>http://dx.doi.org/10.1002/jps.22255</v>
      </c>
      <c r="F175" s="73" t="str">
        <f>IF(AND($A175&lt;&gt;"",ISNUMBER($A175)),VLOOKUP($A175,StudiesGeneral!$B:$CM,5,FALSE),"")</f>
        <v>CYP3A4/43</v>
      </c>
      <c r="G175" s="52" t="str">
        <f t="shared" si="2"/>
        <v>Liver--HLM-self prepared 3-</v>
      </c>
      <c r="H175" s="12" t="s">
        <v>724</v>
      </c>
      <c r="K175" s="12" t="s">
        <v>725</v>
      </c>
      <c r="L175" s="12" t="s">
        <v>726</v>
      </c>
      <c r="Q175" s="1">
        <v>100</v>
      </c>
      <c r="R175" s="1" t="s">
        <v>766</v>
      </c>
      <c r="AA175" s="19" t="s">
        <v>770</v>
      </c>
      <c r="AB175" s="19" t="s">
        <v>761</v>
      </c>
      <c r="AC175" s="20" t="s">
        <v>730</v>
      </c>
      <c r="AD175" s="37" t="s">
        <v>777</v>
      </c>
      <c r="AE175" s="82">
        <v>3</v>
      </c>
      <c r="AF175" s="3">
        <v>1</v>
      </c>
      <c r="AG175" s="3">
        <v>1</v>
      </c>
      <c r="AH175" s="3">
        <v>67</v>
      </c>
      <c r="AI175" s="3" t="s">
        <v>767</v>
      </c>
      <c r="AJ175" s="3" t="s">
        <v>772</v>
      </c>
      <c r="AX175" s="3" t="s">
        <v>778</v>
      </c>
      <c r="BA175" s="21" t="s">
        <v>774</v>
      </c>
      <c r="BB175" s="10">
        <v>1</v>
      </c>
      <c r="BF175" s="4" t="b">
        <f>IF(ISERROR(VLOOKUP(StudiesDetails!B175,ProteinExpression!A:A,1,FALSE)),FALSE,TRUE)</f>
        <v>1</v>
      </c>
    </row>
    <row r="176" spans="1:58" x14ac:dyDescent="0.3">
      <c r="A176">
        <v>57</v>
      </c>
      <c r="B176">
        <v>181</v>
      </c>
      <c r="C176" s="73" t="str">
        <f>IF(AND($A176&lt;&gt;"",ISNUMBER($A176)),VLOOKUP($A176,StudiesGeneral!$B:$CM,2,FALSE),"")</f>
        <v>Kawakami</v>
      </c>
      <c r="D176" s="73">
        <f>IF(AND($A176&lt;&gt;"",ISNUMBER($A176)),VLOOKUP($A176,StudiesGeneral!$B:$CM,3,FALSE),"")</f>
        <v>2011</v>
      </c>
      <c r="E176" s="74" t="str">
        <f>IF(AND($A176&lt;&gt;"",ISNUMBER($A176)),VLOOKUP($A176,StudiesGeneral!$B:$CM,4,FALSE),"")</f>
        <v>http://dx.doi.org/10.1002/jps.22255</v>
      </c>
      <c r="F176" s="73" t="str">
        <f>IF(AND($A176&lt;&gt;"",ISNUMBER($A176)),VLOOKUP($A176,StudiesGeneral!$B:$CM,5,FALSE),"")</f>
        <v>CYP3A4/43</v>
      </c>
      <c r="G176" s="52" t="str">
        <f t="shared" si="2"/>
        <v>Liver--HLM-self prepared 4-</v>
      </c>
      <c r="H176" s="12" t="s">
        <v>724</v>
      </c>
      <c r="K176" s="12" t="s">
        <v>725</v>
      </c>
      <c r="L176" s="12" t="s">
        <v>726</v>
      </c>
      <c r="Q176" s="1">
        <v>100</v>
      </c>
      <c r="R176" s="1" t="s">
        <v>766</v>
      </c>
      <c r="AA176" s="19" t="s">
        <v>770</v>
      </c>
      <c r="AB176" s="19" t="s">
        <v>761</v>
      </c>
      <c r="AC176" s="20" t="s">
        <v>730</v>
      </c>
      <c r="AD176" s="37" t="s">
        <v>779</v>
      </c>
      <c r="AE176" s="82">
        <v>4</v>
      </c>
      <c r="AF176" s="3">
        <v>1</v>
      </c>
      <c r="AG176" s="3">
        <v>1</v>
      </c>
      <c r="AH176" s="3">
        <v>89</v>
      </c>
      <c r="AI176" s="3" t="s">
        <v>767</v>
      </c>
      <c r="AJ176" s="3" t="s">
        <v>772</v>
      </c>
      <c r="AX176" s="3" t="s">
        <v>780</v>
      </c>
      <c r="BA176" s="21" t="s">
        <v>774</v>
      </c>
      <c r="BB176" s="10">
        <v>1</v>
      </c>
      <c r="BF176" s="4" t="b">
        <f>IF(ISERROR(VLOOKUP(StudiesDetails!B176,ProteinExpression!A:A,1,FALSE)),FALSE,TRUE)</f>
        <v>1</v>
      </c>
    </row>
    <row r="177" spans="1:58" x14ac:dyDescent="0.3">
      <c r="A177">
        <v>57</v>
      </c>
      <c r="B177">
        <v>182</v>
      </c>
      <c r="C177" s="73" t="str">
        <f>IF(AND($A177&lt;&gt;"",ISNUMBER($A177)),VLOOKUP($A177,StudiesGeneral!$B:$CM,2,FALSE),"")</f>
        <v>Kawakami</v>
      </c>
      <c r="D177" s="73">
        <f>IF(AND($A177&lt;&gt;"",ISNUMBER($A177)),VLOOKUP($A177,StudiesGeneral!$B:$CM,3,FALSE),"")</f>
        <v>2011</v>
      </c>
      <c r="E177" s="89" t="str">
        <f>IF(AND($A177&lt;&gt;"",ISNUMBER($A177)),VLOOKUP($A177,StudiesGeneral!$B:$CM,4,FALSE),"")</f>
        <v>http://dx.doi.org/10.1002/jps.22255</v>
      </c>
      <c r="F177" s="73" t="str">
        <f>IF(AND($A177&lt;&gt;"",ISNUMBER($A177)),VLOOKUP($A177,StudiesGeneral!$B:$CM,5,FALSE),"")</f>
        <v>CYP3A4/43</v>
      </c>
      <c r="G177" s="52" t="str">
        <f t="shared" si="2"/>
        <v>Liver--HLM-self prepared 5-</v>
      </c>
      <c r="H177" s="12" t="s">
        <v>724</v>
      </c>
      <c r="K177" s="12" t="s">
        <v>725</v>
      </c>
      <c r="L177" s="12" t="s">
        <v>726</v>
      </c>
      <c r="Q177" s="1">
        <v>100</v>
      </c>
      <c r="R177" s="1" t="s">
        <v>766</v>
      </c>
      <c r="AA177" s="19" t="s">
        <v>770</v>
      </c>
      <c r="AB177" s="19" t="s">
        <v>761</v>
      </c>
      <c r="AC177" s="20" t="s">
        <v>730</v>
      </c>
      <c r="AD177" s="37" t="s">
        <v>781</v>
      </c>
      <c r="AE177" s="82">
        <v>5</v>
      </c>
      <c r="AF177" s="3">
        <v>1</v>
      </c>
      <c r="AG177" s="3">
        <v>1</v>
      </c>
      <c r="AH177" s="3">
        <v>51</v>
      </c>
      <c r="AI177" s="3" t="s">
        <v>767</v>
      </c>
      <c r="AJ177" s="20" t="s">
        <v>772</v>
      </c>
      <c r="AX177" s="3" t="s">
        <v>782</v>
      </c>
      <c r="BA177" s="21" t="s">
        <v>774</v>
      </c>
      <c r="BB177" s="10">
        <v>1</v>
      </c>
      <c r="BF177" s="4" t="b">
        <f>IF(ISERROR(VLOOKUP(StudiesDetails!B177,ProteinExpression!A:A,1,FALSE)),FALSE,TRUE)</f>
        <v>1</v>
      </c>
    </row>
    <row r="178" spans="1:58" x14ac:dyDescent="0.3">
      <c r="A178">
        <v>57</v>
      </c>
      <c r="B178">
        <v>183</v>
      </c>
      <c r="C178" s="73" t="str">
        <f>IF(AND($A178&lt;&gt;"",ISNUMBER($A178)),VLOOKUP($A178,StudiesGeneral!$B:$CM,2,FALSE),"")</f>
        <v>Kawakami</v>
      </c>
      <c r="D178" s="73">
        <f>IF(AND($A178&lt;&gt;"",ISNUMBER($A178)),VLOOKUP($A178,StudiesGeneral!$B:$CM,3,FALSE),"")</f>
        <v>2011</v>
      </c>
      <c r="E178" s="89" t="str">
        <f>IF(AND($A178&lt;&gt;"",ISNUMBER($A178)),VLOOKUP($A178,StudiesGeneral!$B:$CM,4,FALSE),"")</f>
        <v>http://dx.doi.org/10.1002/jps.22255</v>
      </c>
      <c r="F178" s="73" t="str">
        <f>IF(AND($A178&lt;&gt;"",ISNUMBER($A178)),VLOOKUP($A178,StudiesGeneral!$B:$CM,5,FALSE),"")</f>
        <v>CYP3A4/43</v>
      </c>
      <c r="G178" s="52" t="str">
        <f t="shared" si="2"/>
        <v>Liver--HLM-self prepared 6-</v>
      </c>
      <c r="H178" s="12" t="s">
        <v>724</v>
      </c>
      <c r="K178" s="12" t="s">
        <v>725</v>
      </c>
      <c r="L178" s="12" t="s">
        <v>726</v>
      </c>
      <c r="Q178" s="1">
        <v>100</v>
      </c>
      <c r="R178" s="1" t="s">
        <v>766</v>
      </c>
      <c r="AA178" s="19" t="s">
        <v>770</v>
      </c>
      <c r="AB178" s="19" t="s">
        <v>761</v>
      </c>
      <c r="AC178" s="20" t="s">
        <v>730</v>
      </c>
      <c r="AD178" s="37" t="s">
        <v>783</v>
      </c>
      <c r="AE178" s="82">
        <v>6</v>
      </c>
      <c r="AF178" s="3">
        <v>1</v>
      </c>
      <c r="AG178" s="3">
        <v>1</v>
      </c>
      <c r="AH178" s="3">
        <v>67</v>
      </c>
      <c r="AI178" s="3" t="s">
        <v>767</v>
      </c>
      <c r="AJ178" s="20" t="s">
        <v>772</v>
      </c>
      <c r="AX178" s="3" t="s">
        <v>784</v>
      </c>
      <c r="BA178" s="21" t="s">
        <v>774</v>
      </c>
      <c r="BB178" s="10">
        <v>1</v>
      </c>
      <c r="BF178" s="4" t="b">
        <f>IF(ISERROR(VLOOKUP(StudiesDetails!B178,ProteinExpression!A:A,1,FALSE)),FALSE,TRUE)</f>
        <v>1</v>
      </c>
    </row>
    <row r="179" spans="1:58" x14ac:dyDescent="0.3">
      <c r="A179">
        <v>57</v>
      </c>
      <c r="B179">
        <v>184</v>
      </c>
      <c r="C179" s="73" t="str">
        <f>IF(AND($A179&lt;&gt;"",ISNUMBER($A179)),VLOOKUP($A179,StudiesGeneral!$B:$CM,2,FALSE),"")</f>
        <v>Kawakami</v>
      </c>
      <c r="D179" s="73">
        <f>IF(AND($A179&lt;&gt;"",ISNUMBER($A179)),VLOOKUP($A179,StudiesGeneral!$B:$CM,3,FALSE),"")</f>
        <v>2011</v>
      </c>
      <c r="E179" s="89" t="str">
        <f>IF(AND($A179&lt;&gt;"",ISNUMBER($A179)),VLOOKUP($A179,StudiesGeneral!$B:$CM,4,FALSE),"")</f>
        <v>http://dx.doi.org/10.1002/jps.22255</v>
      </c>
      <c r="F179" s="73" t="str">
        <f>IF(AND($A179&lt;&gt;"",ISNUMBER($A179)),VLOOKUP($A179,StudiesGeneral!$B:$CM,5,FALSE),"")</f>
        <v>CYP3A4/43</v>
      </c>
      <c r="G179" s="52" t="str">
        <f t="shared" si="2"/>
        <v>Liver--HLM-self prepared 7-</v>
      </c>
      <c r="H179" s="12" t="s">
        <v>724</v>
      </c>
      <c r="K179" s="12" t="s">
        <v>725</v>
      </c>
      <c r="L179" s="12" t="s">
        <v>726</v>
      </c>
      <c r="Q179" s="1">
        <v>100</v>
      </c>
      <c r="R179" s="1" t="s">
        <v>766</v>
      </c>
      <c r="AA179" s="19" t="s">
        <v>770</v>
      </c>
      <c r="AB179" s="19" t="s">
        <v>761</v>
      </c>
      <c r="AC179" s="20" t="s">
        <v>730</v>
      </c>
      <c r="AD179" s="37" t="s">
        <v>785</v>
      </c>
      <c r="AE179" s="82">
        <v>7</v>
      </c>
      <c r="AF179" s="3">
        <v>1</v>
      </c>
      <c r="AG179" s="3">
        <v>0</v>
      </c>
      <c r="AH179" s="3">
        <v>62</v>
      </c>
      <c r="AI179" s="3" t="s">
        <v>767</v>
      </c>
      <c r="AJ179" s="20" t="s">
        <v>772</v>
      </c>
      <c r="AX179" s="3" t="s">
        <v>786</v>
      </c>
      <c r="BA179" s="21" t="s">
        <v>774</v>
      </c>
      <c r="BB179" s="10">
        <v>1</v>
      </c>
      <c r="BF179" s="4" t="b">
        <f>IF(ISERROR(VLOOKUP(StudiesDetails!B179,ProteinExpression!A:A,1,FALSE)),FALSE,TRUE)</f>
        <v>1</v>
      </c>
    </row>
    <row r="180" spans="1:58" x14ac:dyDescent="0.3">
      <c r="A180">
        <v>57</v>
      </c>
      <c r="B180">
        <v>185</v>
      </c>
      <c r="C180" s="73" t="str">
        <f>IF(AND($A180&lt;&gt;"",ISNUMBER($A180)),VLOOKUP($A180,StudiesGeneral!$B:$CM,2,FALSE),"")</f>
        <v>Kawakami</v>
      </c>
      <c r="D180" s="73">
        <f>IF(AND($A180&lt;&gt;"",ISNUMBER($A180)),VLOOKUP($A180,StudiesGeneral!$B:$CM,3,FALSE),"")</f>
        <v>2011</v>
      </c>
      <c r="E180" s="89" t="str">
        <f>IF(AND($A180&lt;&gt;"",ISNUMBER($A180)),VLOOKUP($A180,StudiesGeneral!$B:$CM,4,FALSE),"")</f>
        <v>http://dx.doi.org/10.1002/jps.22255</v>
      </c>
      <c r="F180" s="73" t="str">
        <f>IF(AND($A180&lt;&gt;"",ISNUMBER($A180)),VLOOKUP($A180,StudiesGeneral!$B:$CM,5,FALSE),"")</f>
        <v>CYP3A4/43</v>
      </c>
      <c r="G180" s="52" t="str">
        <f t="shared" si="2"/>
        <v>Liver--HLM-self prepared 8-</v>
      </c>
      <c r="H180" s="12" t="s">
        <v>724</v>
      </c>
      <c r="K180" s="12" t="s">
        <v>725</v>
      </c>
      <c r="L180" s="12" t="s">
        <v>726</v>
      </c>
      <c r="Q180" s="1">
        <v>100</v>
      </c>
      <c r="R180" s="1" t="s">
        <v>766</v>
      </c>
      <c r="AA180" s="19" t="s">
        <v>770</v>
      </c>
      <c r="AB180" s="19" t="s">
        <v>761</v>
      </c>
      <c r="AC180" s="20" t="s">
        <v>730</v>
      </c>
      <c r="AD180" s="37" t="s">
        <v>787</v>
      </c>
      <c r="AE180" s="82">
        <v>8</v>
      </c>
      <c r="AF180" s="3">
        <v>1</v>
      </c>
      <c r="AG180" s="3">
        <v>0</v>
      </c>
      <c r="AH180" s="3">
        <v>22</v>
      </c>
      <c r="AI180" s="3" t="s">
        <v>767</v>
      </c>
      <c r="AJ180" s="20" t="s">
        <v>772</v>
      </c>
      <c r="AX180" s="3" t="s">
        <v>788</v>
      </c>
      <c r="BA180" s="21" t="s">
        <v>774</v>
      </c>
      <c r="BB180" s="10">
        <v>1</v>
      </c>
      <c r="BF180" s="4" t="b">
        <f>IF(ISERROR(VLOOKUP(StudiesDetails!B180,ProteinExpression!A:A,1,FALSE)),FALSE,TRUE)</f>
        <v>1</v>
      </c>
    </row>
    <row r="181" spans="1:58" x14ac:dyDescent="0.3">
      <c r="A181">
        <v>57</v>
      </c>
      <c r="B181">
        <v>186</v>
      </c>
      <c r="C181" s="73" t="str">
        <f>IF(AND($A181&lt;&gt;"",ISNUMBER($A181)),VLOOKUP($A181,StudiesGeneral!$B:$CM,2,FALSE),"")</f>
        <v>Kawakami</v>
      </c>
      <c r="D181" s="73">
        <f>IF(AND($A181&lt;&gt;"",ISNUMBER($A181)),VLOOKUP($A181,StudiesGeneral!$B:$CM,3,FALSE),"")</f>
        <v>2011</v>
      </c>
      <c r="E181" s="89" t="str">
        <f>IF(AND($A181&lt;&gt;"",ISNUMBER($A181)),VLOOKUP($A181,StudiesGeneral!$B:$CM,4,FALSE),"")</f>
        <v>http://dx.doi.org/10.1002/jps.22255</v>
      </c>
      <c r="F181" s="73" t="str">
        <f>IF(AND($A181&lt;&gt;"",ISNUMBER($A181)),VLOOKUP($A181,StudiesGeneral!$B:$CM,5,FALSE),"")</f>
        <v>CYP3A4/43</v>
      </c>
      <c r="G181" s="52" t="str">
        <f t="shared" si="2"/>
        <v>Liver--HLM-self prepared 9-</v>
      </c>
      <c r="H181" s="12" t="s">
        <v>724</v>
      </c>
      <c r="K181" s="12" t="s">
        <v>725</v>
      </c>
      <c r="L181" s="12" t="s">
        <v>726</v>
      </c>
      <c r="Q181" s="1">
        <v>100</v>
      </c>
      <c r="R181" s="1" t="s">
        <v>766</v>
      </c>
      <c r="AA181" s="19" t="s">
        <v>770</v>
      </c>
      <c r="AB181" s="19" t="s">
        <v>761</v>
      </c>
      <c r="AC181" s="20" t="s">
        <v>730</v>
      </c>
      <c r="AD181" s="37" t="s">
        <v>789</v>
      </c>
      <c r="AE181" s="82">
        <v>9</v>
      </c>
      <c r="AF181" s="3">
        <v>1</v>
      </c>
      <c r="AG181" s="3">
        <v>0</v>
      </c>
      <c r="AH181" s="3">
        <v>81</v>
      </c>
      <c r="AI181" s="3" t="s">
        <v>767</v>
      </c>
      <c r="AJ181" s="20" t="s">
        <v>772</v>
      </c>
      <c r="AX181" s="3" t="s">
        <v>790</v>
      </c>
      <c r="BA181" s="21" t="s">
        <v>774</v>
      </c>
      <c r="BB181" s="10">
        <v>1</v>
      </c>
      <c r="BF181" s="4" t="b">
        <f>IF(ISERROR(VLOOKUP(StudiesDetails!B181,ProteinExpression!A:A,1,FALSE)),FALSE,TRUE)</f>
        <v>1</v>
      </c>
    </row>
    <row r="182" spans="1:58" x14ac:dyDescent="0.3">
      <c r="A182">
        <v>57</v>
      </c>
      <c r="B182">
        <v>187</v>
      </c>
      <c r="C182" s="73" t="str">
        <f>IF(AND($A182&lt;&gt;"",ISNUMBER($A182)),VLOOKUP($A182,StudiesGeneral!$B:$CM,2,FALSE),"")</f>
        <v>Kawakami</v>
      </c>
      <c r="D182" s="73">
        <f>IF(AND($A182&lt;&gt;"",ISNUMBER($A182)),VLOOKUP($A182,StudiesGeneral!$B:$CM,3,FALSE),"")</f>
        <v>2011</v>
      </c>
      <c r="E182" s="89" t="str">
        <f>IF(AND($A182&lt;&gt;"",ISNUMBER($A182)),VLOOKUP($A182,StudiesGeneral!$B:$CM,4,FALSE),"")</f>
        <v>http://dx.doi.org/10.1002/jps.22255</v>
      </c>
      <c r="F182" s="73" t="str">
        <f>IF(AND($A182&lt;&gt;"",ISNUMBER($A182)),VLOOKUP($A182,StudiesGeneral!$B:$CM,5,FALSE),"")</f>
        <v>CYP3A4/43</v>
      </c>
      <c r="G182" s="52" t="str">
        <f t="shared" si="2"/>
        <v>Liver--HLM-self prepared 10-</v>
      </c>
      <c r="H182" s="12" t="s">
        <v>724</v>
      </c>
      <c r="K182" s="12" t="s">
        <v>725</v>
      </c>
      <c r="L182" s="12" t="s">
        <v>726</v>
      </c>
      <c r="Q182" s="1">
        <v>100</v>
      </c>
      <c r="R182" s="1" t="s">
        <v>766</v>
      </c>
      <c r="AA182" s="19" t="s">
        <v>770</v>
      </c>
      <c r="AB182" s="19" t="s">
        <v>761</v>
      </c>
      <c r="AC182" s="20" t="s">
        <v>730</v>
      </c>
      <c r="AD182" s="37" t="s">
        <v>791</v>
      </c>
      <c r="AE182" s="82">
        <v>10</v>
      </c>
      <c r="AF182" s="3">
        <v>1</v>
      </c>
      <c r="AG182" s="3">
        <v>0</v>
      </c>
      <c r="AH182" s="3">
        <v>68</v>
      </c>
      <c r="AI182" s="3" t="s">
        <v>767</v>
      </c>
      <c r="AJ182" s="20" t="s">
        <v>772</v>
      </c>
      <c r="AX182" s="3" t="s">
        <v>792</v>
      </c>
      <c r="BA182" s="21" t="s">
        <v>774</v>
      </c>
      <c r="BB182" s="10">
        <v>1</v>
      </c>
      <c r="BF182" s="4" t="b">
        <f>IF(ISERROR(VLOOKUP(StudiesDetails!B182,ProteinExpression!A:A,1,FALSE)),FALSE,TRUE)</f>
        <v>1</v>
      </c>
    </row>
    <row r="183" spans="1:58" s="33" customFormat="1" x14ac:dyDescent="0.3">
      <c r="A183" s="33">
        <v>58</v>
      </c>
      <c r="B183" s="33">
        <v>189</v>
      </c>
      <c r="C183" s="70" t="str">
        <f>IF(AND($A183&lt;&gt;"",ISNUMBER($A183)),VLOOKUP($A183,StudiesGeneral!$B:$CM,2,FALSE),"")</f>
        <v>Kawakami</v>
      </c>
      <c r="D183" s="70">
        <f>IF(AND($A183&lt;&gt;"",ISNUMBER($A183)),VLOOKUP($A183,StudiesGeneral!$B:$CM,3,FALSE),"")</f>
        <v>2011</v>
      </c>
      <c r="E183" s="71" t="str">
        <f>IF(AND($A183&lt;&gt;"",ISNUMBER($A183)),VLOOKUP($A183,StudiesGeneral!$B:$CM,4,FALSE),"")</f>
        <v>http://dx.doi.org/10.1002/jps.22255</v>
      </c>
      <c r="F183" s="70" t="str">
        <f>IF(AND($A183&lt;&gt;"",ISNUMBER($A183)),VLOOKUP($A183,StudiesGeneral!$B:$CM,5,FALSE),"")</f>
        <v>CYP3A4</v>
      </c>
      <c r="G183" s="72" t="str">
        <f t="shared" si="2"/>
        <v>Liver--HLM-self prepared 2-</v>
      </c>
      <c r="H183" s="25" t="s">
        <v>724</v>
      </c>
      <c r="I183" s="25"/>
      <c r="J183" s="25"/>
      <c r="K183" s="25" t="s">
        <v>725</v>
      </c>
      <c r="L183" s="25" t="s">
        <v>726</v>
      </c>
      <c r="M183" s="25"/>
      <c r="N183" s="25"/>
      <c r="O183" s="25"/>
      <c r="P183" s="25"/>
      <c r="Q183" s="26">
        <v>100</v>
      </c>
      <c r="R183" s="26" t="s">
        <v>766</v>
      </c>
      <c r="S183" s="27"/>
      <c r="T183" s="27"/>
      <c r="U183" s="27"/>
      <c r="V183" s="27"/>
      <c r="W183" s="27"/>
      <c r="X183" s="27"/>
      <c r="Y183" s="27"/>
      <c r="Z183" s="27"/>
      <c r="AA183" s="28" t="s">
        <v>770</v>
      </c>
      <c r="AB183" s="28" t="s">
        <v>761</v>
      </c>
      <c r="AC183" s="29" t="s">
        <v>730</v>
      </c>
      <c r="AD183" s="36" t="s">
        <v>775</v>
      </c>
      <c r="AE183" s="83">
        <v>2</v>
      </c>
      <c r="AF183" s="30">
        <v>1</v>
      </c>
      <c r="AG183" s="30">
        <v>1</v>
      </c>
      <c r="AH183" s="30">
        <v>74</v>
      </c>
      <c r="AI183" s="30" t="s">
        <v>767</v>
      </c>
      <c r="AJ183" s="29" t="s">
        <v>772</v>
      </c>
      <c r="AK183" s="30"/>
      <c r="AL183" s="29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 t="s">
        <v>776</v>
      </c>
      <c r="AY183" s="30"/>
      <c r="AZ183" s="30"/>
      <c r="BA183" s="31" t="s">
        <v>774</v>
      </c>
      <c r="BB183" s="32">
        <v>1</v>
      </c>
      <c r="BC183" s="29"/>
      <c r="BD183" s="30"/>
      <c r="BE183" s="75"/>
      <c r="BF183" s="91" t="b">
        <f>IF(ISERROR(VLOOKUP(StudiesDetails!B183,ProteinExpression!A:A,1,FALSE)),FALSE,TRUE)</f>
        <v>1</v>
      </c>
    </row>
    <row r="184" spans="1:58" x14ac:dyDescent="0.3">
      <c r="A184">
        <v>58</v>
      </c>
      <c r="B184">
        <v>190</v>
      </c>
      <c r="C184" s="73" t="str">
        <f>IF(AND($A184&lt;&gt;"",ISNUMBER($A184)),VLOOKUP($A184,StudiesGeneral!$B:$CM,2,FALSE),"")</f>
        <v>Kawakami</v>
      </c>
      <c r="D184" s="73">
        <f>IF(AND($A184&lt;&gt;"",ISNUMBER($A184)),VLOOKUP($A184,StudiesGeneral!$B:$CM,3,FALSE),"")</f>
        <v>2011</v>
      </c>
      <c r="E184" s="89" t="str">
        <f>IF(AND($A184&lt;&gt;"",ISNUMBER($A184)),VLOOKUP($A184,StudiesGeneral!$B:$CM,4,FALSE),"")</f>
        <v>http://dx.doi.org/10.1002/jps.22255</v>
      </c>
      <c r="F184" s="73" t="str">
        <f>IF(AND($A184&lt;&gt;"",ISNUMBER($A184)),VLOOKUP($A184,StudiesGeneral!$B:$CM,5,FALSE),"")</f>
        <v>CYP3A4</v>
      </c>
      <c r="G184" s="52" t="str">
        <f t="shared" si="2"/>
        <v>Liver--HLM-self prepared 3-</v>
      </c>
      <c r="H184" s="12" t="s">
        <v>724</v>
      </c>
      <c r="K184" s="12" t="s">
        <v>725</v>
      </c>
      <c r="L184" s="12" t="s">
        <v>726</v>
      </c>
      <c r="Q184" s="1">
        <v>100</v>
      </c>
      <c r="R184" s="1" t="s">
        <v>766</v>
      </c>
      <c r="AA184" s="19" t="s">
        <v>770</v>
      </c>
      <c r="AB184" s="19" t="s">
        <v>761</v>
      </c>
      <c r="AC184" s="20" t="s">
        <v>730</v>
      </c>
      <c r="AD184" s="37" t="s">
        <v>777</v>
      </c>
      <c r="AE184" s="82">
        <v>3</v>
      </c>
      <c r="AF184" s="3">
        <v>1</v>
      </c>
      <c r="AG184" s="3">
        <v>1</v>
      </c>
      <c r="AH184" s="3">
        <v>67</v>
      </c>
      <c r="AI184" s="3" t="s">
        <v>767</v>
      </c>
      <c r="AJ184" s="20" t="s">
        <v>772</v>
      </c>
      <c r="AX184" s="3" t="s">
        <v>778</v>
      </c>
      <c r="BA184" s="21" t="s">
        <v>774</v>
      </c>
      <c r="BB184" s="10">
        <v>1</v>
      </c>
      <c r="BF184" s="4" t="b">
        <f>IF(ISERROR(VLOOKUP(StudiesDetails!B184,ProteinExpression!A:A,1,FALSE)),FALSE,TRUE)</f>
        <v>1</v>
      </c>
    </row>
    <row r="185" spans="1:58" x14ac:dyDescent="0.3">
      <c r="A185">
        <v>58</v>
      </c>
      <c r="B185">
        <v>191</v>
      </c>
      <c r="C185" s="73" t="str">
        <f>IF(AND($A185&lt;&gt;"",ISNUMBER($A185)),VLOOKUP($A185,StudiesGeneral!$B:$CM,2,FALSE),"")</f>
        <v>Kawakami</v>
      </c>
      <c r="D185" s="73">
        <f>IF(AND($A185&lt;&gt;"",ISNUMBER($A185)),VLOOKUP($A185,StudiesGeneral!$B:$CM,3,FALSE),"")</f>
        <v>2011</v>
      </c>
      <c r="E185" s="74" t="str">
        <f>IF(AND($A185&lt;&gt;"",ISNUMBER($A185)),VLOOKUP($A185,StudiesGeneral!$B:$CM,4,FALSE),"")</f>
        <v>http://dx.doi.org/10.1002/jps.22255</v>
      </c>
      <c r="F185" s="73" t="str">
        <f>IF(AND($A185&lt;&gt;"",ISNUMBER($A185)),VLOOKUP($A185,StudiesGeneral!$B:$CM,5,FALSE),"")</f>
        <v>CYP3A4</v>
      </c>
      <c r="G185" s="52" t="str">
        <f t="shared" si="2"/>
        <v>Liver--HLM-self prepared 4-</v>
      </c>
      <c r="H185" s="12" t="s">
        <v>724</v>
      </c>
      <c r="K185" s="12" t="s">
        <v>725</v>
      </c>
      <c r="L185" s="12" t="s">
        <v>726</v>
      </c>
      <c r="Q185" s="1">
        <v>100</v>
      </c>
      <c r="R185" s="1" t="s">
        <v>766</v>
      </c>
      <c r="AA185" s="19" t="s">
        <v>770</v>
      </c>
      <c r="AB185" s="19" t="s">
        <v>761</v>
      </c>
      <c r="AC185" s="20" t="s">
        <v>730</v>
      </c>
      <c r="AD185" s="37" t="s">
        <v>779</v>
      </c>
      <c r="AE185" s="82">
        <v>4</v>
      </c>
      <c r="AF185" s="3">
        <v>1</v>
      </c>
      <c r="AG185" s="3">
        <v>1</v>
      </c>
      <c r="AH185" s="3">
        <v>89</v>
      </c>
      <c r="AI185" s="3" t="s">
        <v>767</v>
      </c>
      <c r="AJ185" s="3" t="s">
        <v>772</v>
      </c>
      <c r="AX185" s="3" t="s">
        <v>780</v>
      </c>
      <c r="BA185" s="21" t="s">
        <v>774</v>
      </c>
      <c r="BB185" s="10">
        <v>1</v>
      </c>
      <c r="BF185" s="4" t="b">
        <f>IF(ISERROR(VLOOKUP(StudiesDetails!B185,ProteinExpression!A:A,1,FALSE)),FALSE,TRUE)</f>
        <v>1</v>
      </c>
    </row>
    <row r="186" spans="1:58" x14ac:dyDescent="0.3">
      <c r="A186">
        <v>58</v>
      </c>
      <c r="B186">
        <v>192</v>
      </c>
      <c r="C186" s="73" t="str">
        <f>IF(AND($A186&lt;&gt;"",ISNUMBER($A186)),VLOOKUP($A186,StudiesGeneral!$B:$CM,2,FALSE),"")</f>
        <v>Kawakami</v>
      </c>
      <c r="D186" s="73">
        <f>IF(AND($A186&lt;&gt;"",ISNUMBER($A186)),VLOOKUP($A186,StudiesGeneral!$B:$CM,3,FALSE),"")</f>
        <v>2011</v>
      </c>
      <c r="E186" s="89" t="str">
        <f>IF(AND($A186&lt;&gt;"",ISNUMBER($A186)),VLOOKUP($A186,StudiesGeneral!$B:$CM,4,FALSE),"")</f>
        <v>http://dx.doi.org/10.1002/jps.22255</v>
      </c>
      <c r="F186" s="73" t="str">
        <f>IF(AND($A186&lt;&gt;"",ISNUMBER($A186)),VLOOKUP($A186,StudiesGeneral!$B:$CM,5,FALSE),"")</f>
        <v>CYP3A4</v>
      </c>
      <c r="G186" s="52" t="str">
        <f t="shared" si="2"/>
        <v>Liver--HLM-self prepared 5-</v>
      </c>
      <c r="H186" s="12" t="s">
        <v>724</v>
      </c>
      <c r="K186" s="12" t="s">
        <v>725</v>
      </c>
      <c r="L186" s="12" t="s">
        <v>726</v>
      </c>
      <c r="Q186" s="1">
        <v>100</v>
      </c>
      <c r="R186" s="1" t="s">
        <v>766</v>
      </c>
      <c r="AA186" s="19" t="s">
        <v>770</v>
      </c>
      <c r="AB186" s="19" t="s">
        <v>761</v>
      </c>
      <c r="AC186" s="20" t="s">
        <v>730</v>
      </c>
      <c r="AD186" s="37" t="s">
        <v>781</v>
      </c>
      <c r="AE186" s="82">
        <v>5</v>
      </c>
      <c r="AF186" s="3">
        <v>1</v>
      </c>
      <c r="AG186" s="3">
        <v>1</v>
      </c>
      <c r="AH186" s="3">
        <v>51</v>
      </c>
      <c r="AI186" s="3" t="s">
        <v>767</v>
      </c>
      <c r="AJ186" s="3" t="s">
        <v>772</v>
      </c>
      <c r="AX186" s="3" t="s">
        <v>782</v>
      </c>
      <c r="BA186" s="21" t="s">
        <v>774</v>
      </c>
      <c r="BB186" s="10">
        <v>1</v>
      </c>
      <c r="BF186" s="4" t="b">
        <f>IF(ISERROR(VLOOKUP(StudiesDetails!B186,ProteinExpression!A:A,1,FALSE)),FALSE,TRUE)</f>
        <v>1</v>
      </c>
    </row>
    <row r="187" spans="1:58" x14ac:dyDescent="0.3">
      <c r="A187">
        <v>58</v>
      </c>
      <c r="B187">
        <v>193</v>
      </c>
      <c r="C187" s="73" t="str">
        <f>IF(AND($A187&lt;&gt;"",ISNUMBER($A187)),VLOOKUP($A187,StudiesGeneral!$B:$CM,2,FALSE),"")</f>
        <v>Kawakami</v>
      </c>
      <c r="D187" s="73">
        <f>IF(AND($A187&lt;&gt;"",ISNUMBER($A187)),VLOOKUP($A187,StudiesGeneral!$B:$CM,3,FALSE),"")</f>
        <v>2011</v>
      </c>
      <c r="E187" s="89" t="str">
        <f>IF(AND($A187&lt;&gt;"",ISNUMBER($A187)),VLOOKUP($A187,StudiesGeneral!$B:$CM,4,FALSE),"")</f>
        <v>http://dx.doi.org/10.1002/jps.22255</v>
      </c>
      <c r="F187" s="73" t="str">
        <f>IF(AND($A187&lt;&gt;"",ISNUMBER($A187)),VLOOKUP($A187,StudiesGeneral!$B:$CM,5,FALSE),"")</f>
        <v>CYP3A4</v>
      </c>
      <c r="G187" s="52" t="str">
        <f t="shared" ref="G187:G240" si="3">H187&amp;"-"&amp;I187&amp;"-"&amp;L187&amp;"-"&amp;AD187&amp;"-"&amp;BC187</f>
        <v>Liver--HLM-self prepared 6-</v>
      </c>
      <c r="H187" s="12" t="s">
        <v>724</v>
      </c>
      <c r="K187" s="12" t="s">
        <v>725</v>
      </c>
      <c r="L187" s="12" t="s">
        <v>726</v>
      </c>
      <c r="Q187" s="1">
        <v>100</v>
      </c>
      <c r="R187" s="1" t="s">
        <v>766</v>
      </c>
      <c r="AA187" s="19" t="s">
        <v>770</v>
      </c>
      <c r="AB187" s="19" t="s">
        <v>761</v>
      </c>
      <c r="AC187" s="20" t="s">
        <v>730</v>
      </c>
      <c r="AD187" s="37" t="s">
        <v>783</v>
      </c>
      <c r="AE187" s="82">
        <v>6</v>
      </c>
      <c r="AF187" s="3">
        <v>1</v>
      </c>
      <c r="AG187" s="3">
        <v>1</v>
      </c>
      <c r="AH187" s="3">
        <v>67</v>
      </c>
      <c r="AI187" s="3" t="s">
        <v>767</v>
      </c>
      <c r="AJ187" s="20" t="s">
        <v>772</v>
      </c>
      <c r="AX187" s="3" t="s">
        <v>784</v>
      </c>
      <c r="BA187" s="21" t="s">
        <v>774</v>
      </c>
      <c r="BB187" s="10">
        <v>1</v>
      </c>
      <c r="BF187" s="4" t="b">
        <f>IF(ISERROR(VLOOKUP(StudiesDetails!B187,ProteinExpression!A:A,1,FALSE)),FALSE,TRUE)</f>
        <v>1</v>
      </c>
    </row>
    <row r="188" spans="1:58" x14ac:dyDescent="0.3">
      <c r="A188">
        <v>58</v>
      </c>
      <c r="B188">
        <v>194</v>
      </c>
      <c r="C188" s="73" t="str">
        <f>IF(AND($A188&lt;&gt;"",ISNUMBER($A188)),VLOOKUP($A188,StudiesGeneral!$B:$CM,2,FALSE),"")</f>
        <v>Kawakami</v>
      </c>
      <c r="D188" s="73">
        <f>IF(AND($A188&lt;&gt;"",ISNUMBER($A188)),VLOOKUP($A188,StudiesGeneral!$B:$CM,3,FALSE),"")</f>
        <v>2011</v>
      </c>
      <c r="E188" s="89" t="str">
        <f>IF(AND($A188&lt;&gt;"",ISNUMBER($A188)),VLOOKUP($A188,StudiesGeneral!$B:$CM,4,FALSE),"")</f>
        <v>http://dx.doi.org/10.1002/jps.22255</v>
      </c>
      <c r="F188" s="73" t="str">
        <f>IF(AND($A188&lt;&gt;"",ISNUMBER($A188)),VLOOKUP($A188,StudiesGeneral!$B:$CM,5,FALSE),"")</f>
        <v>CYP3A4</v>
      </c>
      <c r="G188" s="52" t="str">
        <f t="shared" si="3"/>
        <v>Liver--HLM-self prepared 7-</v>
      </c>
      <c r="H188" s="12" t="s">
        <v>724</v>
      </c>
      <c r="K188" s="12" t="s">
        <v>725</v>
      </c>
      <c r="L188" s="12" t="s">
        <v>726</v>
      </c>
      <c r="Q188" s="1">
        <v>100</v>
      </c>
      <c r="R188" s="1" t="s">
        <v>766</v>
      </c>
      <c r="AA188" s="19" t="s">
        <v>770</v>
      </c>
      <c r="AB188" s="19" t="s">
        <v>761</v>
      </c>
      <c r="AC188" s="20" t="s">
        <v>730</v>
      </c>
      <c r="AD188" s="37" t="s">
        <v>785</v>
      </c>
      <c r="AE188" s="82">
        <v>7</v>
      </c>
      <c r="AF188" s="3">
        <v>1</v>
      </c>
      <c r="AG188" s="3">
        <v>0</v>
      </c>
      <c r="AH188" s="3">
        <v>62</v>
      </c>
      <c r="AI188" s="3" t="s">
        <v>767</v>
      </c>
      <c r="AJ188" s="20" t="s">
        <v>772</v>
      </c>
      <c r="AX188" s="3" t="s">
        <v>786</v>
      </c>
      <c r="BA188" s="21" t="s">
        <v>774</v>
      </c>
      <c r="BB188" s="10">
        <v>1</v>
      </c>
      <c r="BF188" s="4" t="b">
        <f>IF(ISERROR(VLOOKUP(StudiesDetails!B188,ProteinExpression!A:A,1,FALSE)),FALSE,TRUE)</f>
        <v>1</v>
      </c>
    </row>
    <row r="189" spans="1:58" x14ac:dyDescent="0.3">
      <c r="A189">
        <v>58</v>
      </c>
      <c r="B189">
        <v>195</v>
      </c>
      <c r="C189" s="73" t="str">
        <f>IF(AND($A189&lt;&gt;"",ISNUMBER($A189)),VLOOKUP($A189,StudiesGeneral!$B:$CM,2,FALSE),"")</f>
        <v>Kawakami</v>
      </c>
      <c r="D189" s="73">
        <f>IF(AND($A189&lt;&gt;"",ISNUMBER($A189)),VLOOKUP($A189,StudiesGeneral!$B:$CM,3,FALSE),"")</f>
        <v>2011</v>
      </c>
      <c r="E189" s="89" t="str">
        <f>IF(AND($A189&lt;&gt;"",ISNUMBER($A189)),VLOOKUP($A189,StudiesGeneral!$B:$CM,4,FALSE),"")</f>
        <v>http://dx.doi.org/10.1002/jps.22255</v>
      </c>
      <c r="F189" s="73" t="str">
        <f>IF(AND($A189&lt;&gt;"",ISNUMBER($A189)),VLOOKUP($A189,StudiesGeneral!$B:$CM,5,FALSE),"")</f>
        <v>CYP3A4</v>
      </c>
      <c r="G189" s="52" t="str">
        <f t="shared" si="3"/>
        <v>Liver--HLM-self prepared 8-</v>
      </c>
      <c r="H189" s="12" t="s">
        <v>724</v>
      </c>
      <c r="K189" s="12" t="s">
        <v>725</v>
      </c>
      <c r="L189" s="12" t="s">
        <v>726</v>
      </c>
      <c r="Q189" s="1">
        <v>100</v>
      </c>
      <c r="R189" s="1" t="s">
        <v>766</v>
      </c>
      <c r="AA189" s="19" t="s">
        <v>770</v>
      </c>
      <c r="AB189" s="19" t="s">
        <v>761</v>
      </c>
      <c r="AC189" s="20" t="s">
        <v>730</v>
      </c>
      <c r="AD189" s="37" t="s">
        <v>787</v>
      </c>
      <c r="AE189" s="82">
        <v>8</v>
      </c>
      <c r="AF189" s="3">
        <v>1</v>
      </c>
      <c r="AG189" s="3">
        <v>0</v>
      </c>
      <c r="AH189" s="3">
        <v>22</v>
      </c>
      <c r="AI189" s="3" t="s">
        <v>767</v>
      </c>
      <c r="AJ189" s="20" t="s">
        <v>772</v>
      </c>
      <c r="AX189" s="3" t="s">
        <v>788</v>
      </c>
      <c r="BA189" s="21" t="s">
        <v>774</v>
      </c>
      <c r="BB189" s="10">
        <v>1</v>
      </c>
      <c r="BF189" s="4" t="b">
        <f>IF(ISERROR(VLOOKUP(StudiesDetails!B189,ProteinExpression!A:A,1,FALSE)),FALSE,TRUE)</f>
        <v>1</v>
      </c>
    </row>
    <row r="190" spans="1:58" x14ac:dyDescent="0.3">
      <c r="A190">
        <v>58</v>
      </c>
      <c r="B190">
        <v>196</v>
      </c>
      <c r="C190" s="73" t="str">
        <f>IF(AND($A190&lt;&gt;"",ISNUMBER($A190)),VLOOKUP($A190,StudiesGeneral!$B:$CM,2,FALSE),"")</f>
        <v>Kawakami</v>
      </c>
      <c r="D190" s="73">
        <f>IF(AND($A190&lt;&gt;"",ISNUMBER($A190)),VLOOKUP($A190,StudiesGeneral!$B:$CM,3,FALSE),"")</f>
        <v>2011</v>
      </c>
      <c r="E190" s="89" t="str">
        <f>IF(AND($A190&lt;&gt;"",ISNUMBER($A190)),VLOOKUP($A190,StudiesGeneral!$B:$CM,4,FALSE),"")</f>
        <v>http://dx.doi.org/10.1002/jps.22255</v>
      </c>
      <c r="F190" s="73" t="str">
        <f>IF(AND($A190&lt;&gt;"",ISNUMBER($A190)),VLOOKUP($A190,StudiesGeneral!$B:$CM,5,FALSE),"")</f>
        <v>CYP3A4</v>
      </c>
      <c r="G190" s="52" t="str">
        <f t="shared" si="3"/>
        <v>Liver--HLM-self prepared 9-</v>
      </c>
      <c r="H190" s="12" t="s">
        <v>724</v>
      </c>
      <c r="K190" s="12" t="s">
        <v>725</v>
      </c>
      <c r="L190" s="12" t="s">
        <v>726</v>
      </c>
      <c r="Q190" s="1">
        <v>100</v>
      </c>
      <c r="R190" s="1" t="s">
        <v>766</v>
      </c>
      <c r="AA190" s="19" t="s">
        <v>770</v>
      </c>
      <c r="AB190" s="19" t="s">
        <v>761</v>
      </c>
      <c r="AC190" s="20" t="s">
        <v>730</v>
      </c>
      <c r="AD190" s="37" t="s">
        <v>789</v>
      </c>
      <c r="AE190" s="82">
        <v>9</v>
      </c>
      <c r="AF190" s="3">
        <v>1</v>
      </c>
      <c r="AG190" s="3">
        <v>0</v>
      </c>
      <c r="AH190" s="3">
        <v>81</v>
      </c>
      <c r="AI190" s="3" t="s">
        <v>767</v>
      </c>
      <c r="AJ190" s="20" t="s">
        <v>772</v>
      </c>
      <c r="AX190" s="3" t="s">
        <v>790</v>
      </c>
      <c r="BA190" s="21" t="s">
        <v>774</v>
      </c>
      <c r="BB190" s="10">
        <v>1</v>
      </c>
      <c r="BF190" s="4" t="b">
        <f>IF(ISERROR(VLOOKUP(StudiesDetails!B190,ProteinExpression!A:A,1,FALSE)),FALSE,TRUE)</f>
        <v>1</v>
      </c>
    </row>
    <row r="191" spans="1:58" x14ac:dyDescent="0.3">
      <c r="A191">
        <v>58</v>
      </c>
      <c r="B191">
        <v>197</v>
      </c>
      <c r="C191" s="73" t="str">
        <f>IF(AND($A191&lt;&gt;"",ISNUMBER($A191)),VLOOKUP($A191,StudiesGeneral!$B:$CM,2,FALSE),"")</f>
        <v>Kawakami</v>
      </c>
      <c r="D191" s="73">
        <f>IF(AND($A191&lt;&gt;"",ISNUMBER($A191)),VLOOKUP($A191,StudiesGeneral!$B:$CM,3,FALSE),"")</f>
        <v>2011</v>
      </c>
      <c r="E191" s="89" t="str">
        <f>IF(AND($A191&lt;&gt;"",ISNUMBER($A191)),VLOOKUP($A191,StudiesGeneral!$B:$CM,4,FALSE),"")</f>
        <v>http://dx.doi.org/10.1002/jps.22255</v>
      </c>
      <c r="F191" s="73" t="str">
        <f>IF(AND($A191&lt;&gt;"",ISNUMBER($A191)),VLOOKUP($A191,StudiesGeneral!$B:$CM,5,FALSE),"")</f>
        <v>CYP3A4</v>
      </c>
      <c r="G191" s="52" t="str">
        <f t="shared" si="3"/>
        <v>Liver--HLM-self prepared 10-</v>
      </c>
      <c r="H191" s="12" t="s">
        <v>724</v>
      </c>
      <c r="K191" s="12" t="s">
        <v>725</v>
      </c>
      <c r="L191" s="12" t="s">
        <v>726</v>
      </c>
      <c r="Q191" s="1">
        <v>100</v>
      </c>
      <c r="R191" s="1" t="s">
        <v>766</v>
      </c>
      <c r="AA191" s="19" t="s">
        <v>770</v>
      </c>
      <c r="AB191" s="19" t="s">
        <v>761</v>
      </c>
      <c r="AC191" s="20" t="s">
        <v>730</v>
      </c>
      <c r="AD191" s="37" t="s">
        <v>791</v>
      </c>
      <c r="AE191" s="82">
        <v>10</v>
      </c>
      <c r="AF191" s="3">
        <v>1</v>
      </c>
      <c r="AG191" s="3">
        <v>0</v>
      </c>
      <c r="AH191" s="3">
        <v>68</v>
      </c>
      <c r="AI191" s="3" t="s">
        <v>767</v>
      </c>
      <c r="AJ191" s="20" t="s">
        <v>772</v>
      </c>
      <c r="AX191" s="3" t="s">
        <v>792</v>
      </c>
      <c r="BA191" s="21" t="s">
        <v>774</v>
      </c>
      <c r="BB191" s="10">
        <v>1</v>
      </c>
      <c r="BF191" s="4" t="b">
        <f>IF(ISERROR(VLOOKUP(StudiesDetails!B191,ProteinExpression!A:A,1,FALSE)),FALSE,TRUE)</f>
        <v>1</v>
      </c>
    </row>
    <row r="192" spans="1:58" s="50" customFormat="1" x14ac:dyDescent="0.3">
      <c r="A192" s="33">
        <v>59</v>
      </c>
      <c r="B192" s="33">
        <v>199</v>
      </c>
      <c r="C192" s="70" t="str">
        <f>IF(AND($A192&lt;&gt;"",ISNUMBER($A192)),VLOOKUP($A192,StudiesGeneral!$B:$CM,2,FALSE),"")</f>
        <v>Kawakami</v>
      </c>
      <c r="D192" s="70">
        <f>IF(AND($A192&lt;&gt;"",ISNUMBER($A192)),VLOOKUP($A192,StudiesGeneral!$B:$CM,3,FALSE),"")</f>
        <v>2011</v>
      </c>
      <c r="E192" s="71" t="str">
        <f>IF(AND($A192&lt;&gt;"",ISNUMBER($A192)),VLOOKUP($A192,StudiesGeneral!$B:$CM,4,FALSE),"")</f>
        <v>http://dx.doi.org/10.1002/jps.22255</v>
      </c>
      <c r="F192" s="70" t="str">
        <f>IF(AND($A192&lt;&gt;"",ISNUMBER($A192)),VLOOKUP($A192,StudiesGeneral!$B:$CM,5,FALSE),"")</f>
        <v>CYP3A5</v>
      </c>
      <c r="G192" s="72" t="str">
        <f t="shared" si="3"/>
        <v>Liver--HLM-self prepared 1-</v>
      </c>
      <c r="H192" s="25" t="s">
        <v>724</v>
      </c>
      <c r="I192" s="25"/>
      <c r="J192" s="25"/>
      <c r="K192" s="25" t="s">
        <v>725</v>
      </c>
      <c r="L192" s="25" t="s">
        <v>726</v>
      </c>
      <c r="M192" s="25"/>
      <c r="N192" s="25"/>
      <c r="O192" s="25"/>
      <c r="P192" s="25"/>
      <c r="Q192" s="26">
        <v>100</v>
      </c>
      <c r="R192" s="26" t="s">
        <v>766</v>
      </c>
      <c r="S192" s="27"/>
      <c r="T192" s="27"/>
      <c r="U192" s="27"/>
      <c r="V192" s="27"/>
      <c r="W192" s="27"/>
      <c r="X192" s="27"/>
      <c r="Y192" s="27"/>
      <c r="Z192" s="27"/>
      <c r="AA192" s="28" t="s">
        <v>770</v>
      </c>
      <c r="AB192" s="28" t="s">
        <v>761</v>
      </c>
      <c r="AC192" s="29" t="s">
        <v>730</v>
      </c>
      <c r="AD192" s="36" t="s">
        <v>771</v>
      </c>
      <c r="AE192" s="83">
        <v>1</v>
      </c>
      <c r="AF192" s="30">
        <v>1</v>
      </c>
      <c r="AG192" s="30">
        <v>1</v>
      </c>
      <c r="AH192" s="30">
        <v>77</v>
      </c>
      <c r="AI192" s="30" t="s">
        <v>767</v>
      </c>
      <c r="AJ192" s="29" t="s">
        <v>772</v>
      </c>
      <c r="AK192" s="30"/>
      <c r="AL192" s="29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 t="s">
        <v>773</v>
      </c>
      <c r="AY192" s="30"/>
      <c r="AZ192" s="30"/>
      <c r="BA192" s="31" t="s">
        <v>774</v>
      </c>
      <c r="BB192" s="32">
        <v>1</v>
      </c>
      <c r="BC192" s="29"/>
      <c r="BD192" s="30"/>
      <c r="BE192" s="75"/>
      <c r="BF192" s="91" t="b">
        <f>IF(ISERROR(VLOOKUP(StudiesDetails!B192,ProteinExpression!A:A,1,FALSE)),FALSE,TRUE)</f>
        <v>1</v>
      </c>
    </row>
    <row r="193" spans="1:58" x14ac:dyDescent="0.3">
      <c r="A193">
        <v>59</v>
      </c>
      <c r="B193">
        <v>200</v>
      </c>
      <c r="C193" s="73" t="str">
        <f>IF(AND($A193&lt;&gt;"",ISNUMBER($A193)),VLOOKUP($A193,StudiesGeneral!$B:$CM,2,FALSE),"")</f>
        <v>Kawakami</v>
      </c>
      <c r="D193" s="73">
        <f>IF(AND($A193&lt;&gt;"",ISNUMBER($A193)),VLOOKUP($A193,StudiesGeneral!$B:$CM,3,FALSE),"")</f>
        <v>2011</v>
      </c>
      <c r="E193" s="74" t="str">
        <f>IF(AND($A193&lt;&gt;"",ISNUMBER($A193)),VLOOKUP($A193,StudiesGeneral!$B:$CM,4,FALSE),"")</f>
        <v>http://dx.doi.org/10.1002/jps.22255</v>
      </c>
      <c r="F193" s="73" t="str">
        <f>IF(AND($A193&lt;&gt;"",ISNUMBER($A193)),VLOOKUP($A193,StudiesGeneral!$B:$CM,5,FALSE),"")</f>
        <v>CYP3A5</v>
      </c>
      <c r="G193" s="52" t="str">
        <f t="shared" si="3"/>
        <v>Liver--HLM-self prepared 2-</v>
      </c>
      <c r="H193" s="12" t="s">
        <v>724</v>
      </c>
      <c r="K193" s="12" t="s">
        <v>725</v>
      </c>
      <c r="L193" s="12" t="s">
        <v>726</v>
      </c>
      <c r="Q193" s="1">
        <v>100</v>
      </c>
      <c r="R193" s="1" t="s">
        <v>766</v>
      </c>
      <c r="AA193" s="19" t="s">
        <v>770</v>
      </c>
      <c r="AB193" s="19" t="s">
        <v>761</v>
      </c>
      <c r="AC193" s="20" t="s">
        <v>730</v>
      </c>
      <c r="AD193" s="37" t="s">
        <v>775</v>
      </c>
      <c r="AE193" s="82">
        <v>2</v>
      </c>
      <c r="AF193" s="3">
        <v>1</v>
      </c>
      <c r="AG193" s="3">
        <v>1</v>
      </c>
      <c r="AH193" s="3">
        <v>74</v>
      </c>
      <c r="AI193" s="3" t="s">
        <v>767</v>
      </c>
      <c r="AJ193" s="20" t="s">
        <v>772</v>
      </c>
      <c r="AX193" s="3" t="s">
        <v>776</v>
      </c>
      <c r="BA193" s="21" t="s">
        <v>774</v>
      </c>
      <c r="BB193" s="10">
        <v>1</v>
      </c>
      <c r="BF193" s="4" t="b">
        <f>IF(ISERROR(VLOOKUP(StudiesDetails!B193,ProteinExpression!A:A,1,FALSE)),FALSE,TRUE)</f>
        <v>1</v>
      </c>
    </row>
    <row r="194" spans="1:58" x14ac:dyDescent="0.3">
      <c r="A194">
        <v>59</v>
      </c>
      <c r="B194">
        <v>201</v>
      </c>
      <c r="C194" s="73" t="str">
        <f>IF(AND($A194&lt;&gt;"",ISNUMBER($A194)),VLOOKUP($A194,StudiesGeneral!$B:$CM,2,FALSE),"")</f>
        <v>Kawakami</v>
      </c>
      <c r="D194" s="73">
        <f>IF(AND($A194&lt;&gt;"",ISNUMBER($A194)),VLOOKUP($A194,StudiesGeneral!$B:$CM,3,FALSE),"")</f>
        <v>2011</v>
      </c>
      <c r="E194" s="89" t="str">
        <f>IF(AND($A194&lt;&gt;"",ISNUMBER($A194)),VLOOKUP($A194,StudiesGeneral!$B:$CM,4,FALSE),"")</f>
        <v>http://dx.doi.org/10.1002/jps.22255</v>
      </c>
      <c r="F194" s="73" t="str">
        <f>IF(AND($A194&lt;&gt;"",ISNUMBER($A194)),VLOOKUP($A194,StudiesGeneral!$B:$CM,5,FALSE),"")</f>
        <v>CYP3A5</v>
      </c>
      <c r="G194" s="52" t="str">
        <f t="shared" si="3"/>
        <v>Liver--HLM-self prepared 3-</v>
      </c>
      <c r="H194" s="12" t="s">
        <v>724</v>
      </c>
      <c r="K194" s="12" t="s">
        <v>725</v>
      </c>
      <c r="L194" s="12" t="s">
        <v>726</v>
      </c>
      <c r="Q194" s="1">
        <v>100</v>
      </c>
      <c r="R194" s="1" t="s">
        <v>766</v>
      </c>
      <c r="AA194" s="19" t="s">
        <v>770</v>
      </c>
      <c r="AB194" s="19" t="s">
        <v>761</v>
      </c>
      <c r="AC194" s="20" t="s">
        <v>730</v>
      </c>
      <c r="AD194" s="37" t="s">
        <v>777</v>
      </c>
      <c r="AE194" s="82">
        <v>3</v>
      </c>
      <c r="AF194" s="3">
        <v>1</v>
      </c>
      <c r="AG194" s="3">
        <v>1</v>
      </c>
      <c r="AH194" s="3">
        <v>67</v>
      </c>
      <c r="AI194" s="3" t="s">
        <v>767</v>
      </c>
      <c r="AJ194" s="3" t="s">
        <v>772</v>
      </c>
      <c r="AX194" s="3" t="s">
        <v>778</v>
      </c>
      <c r="BA194" s="21" t="s">
        <v>774</v>
      </c>
      <c r="BB194" s="10">
        <v>1</v>
      </c>
      <c r="BF194" s="4" t="b">
        <f>IF(ISERROR(VLOOKUP(StudiesDetails!B194,ProteinExpression!A:A,1,FALSE)),FALSE,TRUE)</f>
        <v>1</v>
      </c>
    </row>
    <row r="195" spans="1:58" x14ac:dyDescent="0.3">
      <c r="A195">
        <v>59</v>
      </c>
      <c r="B195">
        <v>202</v>
      </c>
      <c r="C195" s="73" t="str">
        <f>IF(AND($A195&lt;&gt;"",ISNUMBER($A195)),VLOOKUP($A195,StudiesGeneral!$B:$CM,2,FALSE),"")</f>
        <v>Kawakami</v>
      </c>
      <c r="D195" s="73">
        <f>IF(AND($A195&lt;&gt;"",ISNUMBER($A195)),VLOOKUP($A195,StudiesGeneral!$B:$CM,3,FALSE),"")</f>
        <v>2011</v>
      </c>
      <c r="E195" s="89" t="str">
        <f>IF(AND($A195&lt;&gt;"",ISNUMBER($A195)),VLOOKUP($A195,StudiesGeneral!$B:$CM,4,FALSE),"")</f>
        <v>http://dx.doi.org/10.1002/jps.22255</v>
      </c>
      <c r="F195" s="73" t="str">
        <f>IF(AND($A195&lt;&gt;"",ISNUMBER($A195)),VLOOKUP($A195,StudiesGeneral!$B:$CM,5,FALSE),"")</f>
        <v>CYP3A5</v>
      </c>
      <c r="G195" s="52" t="str">
        <f t="shared" si="3"/>
        <v>Liver--HLM-self prepared 4-</v>
      </c>
      <c r="H195" s="12" t="s">
        <v>724</v>
      </c>
      <c r="K195" s="12" t="s">
        <v>725</v>
      </c>
      <c r="L195" s="12" t="s">
        <v>726</v>
      </c>
      <c r="Q195" s="1">
        <v>100</v>
      </c>
      <c r="R195" s="1" t="s">
        <v>766</v>
      </c>
      <c r="AA195" s="19" t="s">
        <v>770</v>
      </c>
      <c r="AB195" s="19" t="s">
        <v>761</v>
      </c>
      <c r="AC195" s="20" t="s">
        <v>730</v>
      </c>
      <c r="AD195" s="37" t="s">
        <v>779</v>
      </c>
      <c r="AE195" s="82">
        <v>4</v>
      </c>
      <c r="AF195" s="3">
        <v>1</v>
      </c>
      <c r="AG195" s="3">
        <v>1</v>
      </c>
      <c r="AH195" s="3">
        <v>89</v>
      </c>
      <c r="AI195" s="3" t="s">
        <v>767</v>
      </c>
      <c r="AJ195" s="3" t="s">
        <v>772</v>
      </c>
      <c r="AX195" s="3" t="s">
        <v>780</v>
      </c>
      <c r="BA195" s="21" t="s">
        <v>774</v>
      </c>
      <c r="BB195" s="10">
        <v>1</v>
      </c>
      <c r="BF195" s="4" t="b">
        <f>IF(ISERROR(VLOOKUP(StudiesDetails!B195,ProteinExpression!A:A,1,FALSE)),FALSE,TRUE)</f>
        <v>1</v>
      </c>
    </row>
    <row r="196" spans="1:58" s="49" customFormat="1" x14ac:dyDescent="0.3">
      <c r="A196">
        <v>59</v>
      </c>
      <c r="B196">
        <v>203</v>
      </c>
      <c r="C196" s="73" t="str">
        <f>IF(AND($A196&lt;&gt;"",ISNUMBER($A196)),VLOOKUP($A196,StudiesGeneral!$B:$CM,2,FALSE),"")</f>
        <v>Kawakami</v>
      </c>
      <c r="D196" s="73">
        <f>IF(AND($A196&lt;&gt;"",ISNUMBER($A196)),VLOOKUP($A196,StudiesGeneral!$B:$CM,3,FALSE),"")</f>
        <v>2011</v>
      </c>
      <c r="E196" s="89" t="str">
        <f>IF(AND($A196&lt;&gt;"",ISNUMBER($A196)),VLOOKUP($A196,StudiesGeneral!$B:$CM,4,FALSE),"")</f>
        <v>http://dx.doi.org/10.1002/jps.22255</v>
      </c>
      <c r="F196" s="73" t="str">
        <f>IF(AND($A196&lt;&gt;"",ISNUMBER($A196)),VLOOKUP($A196,StudiesGeneral!$B:$CM,5,FALSE),"")</f>
        <v>CYP3A5</v>
      </c>
      <c r="G196" s="52" t="str">
        <f t="shared" si="3"/>
        <v>Liver--HLM-self prepared 5-</v>
      </c>
      <c r="H196" s="12" t="s">
        <v>724</v>
      </c>
      <c r="I196" s="12"/>
      <c r="J196" s="12"/>
      <c r="K196" s="12" t="s">
        <v>725</v>
      </c>
      <c r="L196" s="12" t="s">
        <v>726</v>
      </c>
      <c r="M196" s="12"/>
      <c r="N196" s="12"/>
      <c r="O196" s="12"/>
      <c r="P196" s="12"/>
      <c r="Q196" s="1">
        <v>100</v>
      </c>
      <c r="R196" s="1" t="s">
        <v>766</v>
      </c>
      <c r="S196" s="2"/>
      <c r="T196" s="2"/>
      <c r="U196" s="2"/>
      <c r="V196" s="2"/>
      <c r="W196" s="2"/>
      <c r="X196" s="2"/>
      <c r="Y196" s="2"/>
      <c r="Z196" s="2"/>
      <c r="AA196" s="19" t="s">
        <v>770</v>
      </c>
      <c r="AB196" s="19" t="s">
        <v>761</v>
      </c>
      <c r="AC196" s="20" t="s">
        <v>730</v>
      </c>
      <c r="AD196" s="37" t="s">
        <v>781</v>
      </c>
      <c r="AE196" s="82">
        <v>5</v>
      </c>
      <c r="AF196" s="3">
        <v>1</v>
      </c>
      <c r="AG196" s="3">
        <v>1</v>
      </c>
      <c r="AH196" s="3">
        <v>51</v>
      </c>
      <c r="AI196" s="3" t="s">
        <v>767</v>
      </c>
      <c r="AJ196" s="20" t="s">
        <v>772</v>
      </c>
      <c r="AK196" s="3"/>
      <c r="AL196" s="20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 t="s">
        <v>782</v>
      </c>
      <c r="AY196" s="3"/>
      <c r="AZ196" s="3"/>
      <c r="BA196" s="21" t="s">
        <v>774</v>
      </c>
      <c r="BB196" s="10">
        <v>1</v>
      </c>
      <c r="BC196" s="20"/>
      <c r="BD196" s="3"/>
      <c r="BE196" s="16"/>
      <c r="BF196" s="4" t="b">
        <f>IF(ISERROR(VLOOKUP(StudiesDetails!B196,ProteinExpression!A:A,1,FALSE)),FALSE,TRUE)</f>
        <v>1</v>
      </c>
    </row>
    <row r="197" spans="1:58" s="49" customFormat="1" x14ac:dyDescent="0.3">
      <c r="A197">
        <v>59</v>
      </c>
      <c r="B197">
        <v>204</v>
      </c>
      <c r="C197" s="73" t="str">
        <f>IF(AND($A197&lt;&gt;"",ISNUMBER($A197)),VLOOKUP($A197,StudiesGeneral!$B:$CM,2,FALSE),"")</f>
        <v>Kawakami</v>
      </c>
      <c r="D197" s="73">
        <f>IF(AND($A197&lt;&gt;"",ISNUMBER($A197)),VLOOKUP($A197,StudiesGeneral!$B:$CM,3,FALSE),"")</f>
        <v>2011</v>
      </c>
      <c r="E197" s="89" t="str">
        <f>IF(AND($A197&lt;&gt;"",ISNUMBER($A197)),VLOOKUP($A197,StudiesGeneral!$B:$CM,4,FALSE),"")</f>
        <v>http://dx.doi.org/10.1002/jps.22255</v>
      </c>
      <c r="F197" s="73" t="str">
        <f>IF(AND($A197&lt;&gt;"",ISNUMBER($A197)),VLOOKUP($A197,StudiesGeneral!$B:$CM,5,FALSE),"")</f>
        <v>CYP3A5</v>
      </c>
      <c r="G197" s="52" t="str">
        <f t="shared" si="3"/>
        <v>Liver--HLM-self prepared 6-</v>
      </c>
      <c r="H197" s="12" t="s">
        <v>724</v>
      </c>
      <c r="I197" s="12"/>
      <c r="J197" s="12"/>
      <c r="K197" s="12" t="s">
        <v>725</v>
      </c>
      <c r="L197" s="12" t="s">
        <v>726</v>
      </c>
      <c r="M197" s="12"/>
      <c r="N197" s="12"/>
      <c r="O197" s="12"/>
      <c r="P197" s="12"/>
      <c r="Q197" s="1">
        <v>100</v>
      </c>
      <c r="R197" s="1" t="s">
        <v>766</v>
      </c>
      <c r="S197" s="2"/>
      <c r="T197" s="2"/>
      <c r="U197" s="2"/>
      <c r="V197" s="2"/>
      <c r="W197" s="2"/>
      <c r="X197" s="2"/>
      <c r="Y197" s="2"/>
      <c r="Z197" s="2"/>
      <c r="AA197" s="19" t="s">
        <v>770</v>
      </c>
      <c r="AB197" s="19" t="s">
        <v>761</v>
      </c>
      <c r="AC197" s="20" t="s">
        <v>730</v>
      </c>
      <c r="AD197" s="37" t="s">
        <v>783</v>
      </c>
      <c r="AE197" s="82">
        <v>6</v>
      </c>
      <c r="AF197" s="3">
        <v>1</v>
      </c>
      <c r="AG197" s="3">
        <v>1</v>
      </c>
      <c r="AH197" s="3">
        <v>67</v>
      </c>
      <c r="AI197" s="3" t="s">
        <v>767</v>
      </c>
      <c r="AJ197" s="20" t="s">
        <v>772</v>
      </c>
      <c r="AK197" s="3"/>
      <c r="AL197" s="20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 t="s">
        <v>784</v>
      </c>
      <c r="AY197" s="3"/>
      <c r="AZ197" s="3"/>
      <c r="BA197" s="21" t="s">
        <v>774</v>
      </c>
      <c r="BB197" s="10">
        <v>1</v>
      </c>
      <c r="BC197" s="20"/>
      <c r="BD197" s="3"/>
      <c r="BE197" s="16"/>
      <c r="BF197" s="4" t="b">
        <f>IF(ISERROR(VLOOKUP(StudiesDetails!B197,ProteinExpression!A:A,1,FALSE)),FALSE,TRUE)</f>
        <v>1</v>
      </c>
    </row>
    <row r="198" spans="1:58" x14ac:dyDescent="0.3">
      <c r="A198">
        <v>59</v>
      </c>
      <c r="B198">
        <v>205</v>
      </c>
      <c r="C198" s="73" t="str">
        <f>IF(AND($A198&lt;&gt;"",ISNUMBER($A198)),VLOOKUP($A198,StudiesGeneral!$B:$CM,2,FALSE),"")</f>
        <v>Kawakami</v>
      </c>
      <c r="D198" s="73">
        <f>IF(AND($A198&lt;&gt;"",ISNUMBER($A198)),VLOOKUP($A198,StudiesGeneral!$B:$CM,3,FALSE),"")</f>
        <v>2011</v>
      </c>
      <c r="E198" s="89" t="str">
        <f>IF(AND($A198&lt;&gt;"",ISNUMBER($A198)),VLOOKUP($A198,StudiesGeneral!$B:$CM,4,FALSE),"")</f>
        <v>http://dx.doi.org/10.1002/jps.22255</v>
      </c>
      <c r="F198" s="73" t="str">
        <f>IF(AND($A198&lt;&gt;"",ISNUMBER($A198)),VLOOKUP($A198,StudiesGeneral!$B:$CM,5,FALSE),"")</f>
        <v>CYP3A5</v>
      </c>
      <c r="G198" s="52" t="str">
        <f t="shared" si="3"/>
        <v>Liver--HLM-self prepared 7-</v>
      </c>
      <c r="H198" s="12" t="s">
        <v>724</v>
      </c>
      <c r="K198" s="12" t="s">
        <v>725</v>
      </c>
      <c r="L198" s="12" t="s">
        <v>726</v>
      </c>
      <c r="Q198" s="1">
        <v>100</v>
      </c>
      <c r="R198" s="1" t="s">
        <v>766</v>
      </c>
      <c r="AA198" s="19" t="s">
        <v>770</v>
      </c>
      <c r="AB198" s="19" t="s">
        <v>761</v>
      </c>
      <c r="AC198" s="20" t="s">
        <v>730</v>
      </c>
      <c r="AD198" s="37" t="s">
        <v>785</v>
      </c>
      <c r="AE198" s="82">
        <v>7</v>
      </c>
      <c r="AF198" s="3">
        <v>1</v>
      </c>
      <c r="AG198" s="3">
        <v>0</v>
      </c>
      <c r="AH198" s="3">
        <v>62</v>
      </c>
      <c r="AI198" s="3" t="s">
        <v>767</v>
      </c>
      <c r="AJ198" s="20" t="s">
        <v>772</v>
      </c>
      <c r="AX198" s="3" t="s">
        <v>786</v>
      </c>
      <c r="BA198" s="21" t="s">
        <v>774</v>
      </c>
      <c r="BB198" s="10">
        <v>1</v>
      </c>
      <c r="BF198" s="4" t="b">
        <f>IF(ISERROR(VLOOKUP(StudiesDetails!B198,ProteinExpression!A:A,1,FALSE)),FALSE,TRUE)</f>
        <v>1</v>
      </c>
    </row>
    <row r="199" spans="1:58" s="49" customFormat="1" x14ac:dyDescent="0.3">
      <c r="A199">
        <v>59</v>
      </c>
      <c r="B199">
        <v>206</v>
      </c>
      <c r="C199" s="73" t="str">
        <f>IF(AND($A199&lt;&gt;"",ISNUMBER($A199)),VLOOKUP($A199,StudiesGeneral!$B:$CM,2,FALSE),"")</f>
        <v>Kawakami</v>
      </c>
      <c r="D199" s="73">
        <f>IF(AND($A199&lt;&gt;"",ISNUMBER($A199)),VLOOKUP($A199,StudiesGeneral!$B:$CM,3,FALSE),"")</f>
        <v>2011</v>
      </c>
      <c r="E199" s="89" t="str">
        <f>IF(AND($A199&lt;&gt;"",ISNUMBER($A199)),VLOOKUP($A199,StudiesGeneral!$B:$CM,4,FALSE),"")</f>
        <v>http://dx.doi.org/10.1002/jps.22255</v>
      </c>
      <c r="F199" s="73" t="str">
        <f>IF(AND($A199&lt;&gt;"",ISNUMBER($A199)),VLOOKUP($A199,StudiesGeneral!$B:$CM,5,FALSE),"")</f>
        <v>CYP3A5</v>
      </c>
      <c r="G199" s="52" t="str">
        <f t="shared" si="3"/>
        <v>Liver--HLM-self prepared 8-</v>
      </c>
      <c r="H199" s="12" t="s">
        <v>724</v>
      </c>
      <c r="I199" s="12"/>
      <c r="J199" s="12"/>
      <c r="K199" s="12" t="s">
        <v>725</v>
      </c>
      <c r="L199" s="12" t="s">
        <v>726</v>
      </c>
      <c r="M199" s="12"/>
      <c r="N199" s="12"/>
      <c r="O199" s="12"/>
      <c r="P199" s="12"/>
      <c r="Q199" s="1">
        <v>100</v>
      </c>
      <c r="R199" s="1" t="s">
        <v>766</v>
      </c>
      <c r="S199" s="2"/>
      <c r="T199" s="2"/>
      <c r="U199" s="2"/>
      <c r="V199" s="2"/>
      <c r="W199" s="2"/>
      <c r="X199" s="2"/>
      <c r="Y199" s="2"/>
      <c r="Z199" s="2"/>
      <c r="AA199" s="19" t="s">
        <v>770</v>
      </c>
      <c r="AB199" s="19" t="s">
        <v>761</v>
      </c>
      <c r="AC199" s="20" t="s">
        <v>730</v>
      </c>
      <c r="AD199" s="37" t="s">
        <v>787</v>
      </c>
      <c r="AE199" s="82">
        <v>8</v>
      </c>
      <c r="AF199" s="3">
        <v>1</v>
      </c>
      <c r="AG199" s="3">
        <v>0</v>
      </c>
      <c r="AH199" s="3">
        <v>22</v>
      </c>
      <c r="AI199" s="3" t="s">
        <v>767</v>
      </c>
      <c r="AJ199" s="20" t="s">
        <v>772</v>
      </c>
      <c r="AK199" s="3"/>
      <c r="AL199" s="20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 t="s">
        <v>788</v>
      </c>
      <c r="AY199" s="3"/>
      <c r="AZ199" s="3"/>
      <c r="BA199" s="21" t="s">
        <v>774</v>
      </c>
      <c r="BB199" s="10">
        <v>1</v>
      </c>
      <c r="BC199" s="20"/>
      <c r="BD199" s="3"/>
      <c r="BE199" s="16"/>
      <c r="BF199" s="4" t="b">
        <f>IF(ISERROR(VLOOKUP(StudiesDetails!B199,ProteinExpression!A:A,1,FALSE)),FALSE,TRUE)</f>
        <v>1</v>
      </c>
    </row>
    <row r="200" spans="1:58" s="49" customFormat="1" x14ac:dyDescent="0.3">
      <c r="A200">
        <v>59</v>
      </c>
      <c r="B200">
        <v>207</v>
      </c>
      <c r="C200" s="73" t="str">
        <f>IF(AND($A200&lt;&gt;"",ISNUMBER($A200)),VLOOKUP($A200,StudiesGeneral!$B:$CM,2,FALSE),"")</f>
        <v>Kawakami</v>
      </c>
      <c r="D200" s="73">
        <f>IF(AND($A200&lt;&gt;"",ISNUMBER($A200)),VLOOKUP($A200,StudiesGeneral!$B:$CM,3,FALSE),"")</f>
        <v>2011</v>
      </c>
      <c r="E200" s="89" t="str">
        <f>IF(AND($A200&lt;&gt;"",ISNUMBER($A200)),VLOOKUP($A200,StudiesGeneral!$B:$CM,4,FALSE),"")</f>
        <v>http://dx.doi.org/10.1002/jps.22255</v>
      </c>
      <c r="F200" s="73" t="str">
        <f>IF(AND($A200&lt;&gt;"",ISNUMBER($A200)),VLOOKUP($A200,StudiesGeneral!$B:$CM,5,FALSE),"")</f>
        <v>CYP3A5</v>
      </c>
      <c r="G200" s="52" t="str">
        <f t="shared" si="3"/>
        <v>Liver--HLM-self prepared 9-</v>
      </c>
      <c r="H200" s="12" t="s">
        <v>724</v>
      </c>
      <c r="I200" s="12"/>
      <c r="J200" s="12"/>
      <c r="K200" s="12" t="s">
        <v>725</v>
      </c>
      <c r="L200" s="12" t="s">
        <v>726</v>
      </c>
      <c r="M200" s="12"/>
      <c r="N200" s="12"/>
      <c r="O200" s="12"/>
      <c r="P200" s="12"/>
      <c r="Q200" s="1">
        <v>100</v>
      </c>
      <c r="R200" s="1" t="s">
        <v>766</v>
      </c>
      <c r="S200" s="2"/>
      <c r="T200" s="2"/>
      <c r="U200" s="2"/>
      <c r="V200" s="2"/>
      <c r="W200" s="2"/>
      <c r="X200" s="2"/>
      <c r="Y200" s="2"/>
      <c r="Z200" s="2"/>
      <c r="AA200" s="19" t="s">
        <v>770</v>
      </c>
      <c r="AB200" s="19" t="s">
        <v>761</v>
      </c>
      <c r="AC200" s="20" t="s">
        <v>730</v>
      </c>
      <c r="AD200" s="37" t="s">
        <v>789</v>
      </c>
      <c r="AE200" s="82">
        <v>9</v>
      </c>
      <c r="AF200" s="3">
        <v>1</v>
      </c>
      <c r="AG200" s="3">
        <v>0</v>
      </c>
      <c r="AH200" s="3">
        <v>81</v>
      </c>
      <c r="AI200" s="3" t="s">
        <v>767</v>
      </c>
      <c r="AJ200" s="20" t="s">
        <v>772</v>
      </c>
      <c r="AK200" s="3"/>
      <c r="AL200" s="20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 t="s">
        <v>790</v>
      </c>
      <c r="AY200" s="3"/>
      <c r="AZ200" s="3"/>
      <c r="BA200" s="21" t="s">
        <v>774</v>
      </c>
      <c r="BB200" s="10">
        <v>1</v>
      </c>
      <c r="BC200" s="20"/>
      <c r="BD200" s="3"/>
      <c r="BE200" s="16"/>
      <c r="BF200" s="4" t="b">
        <f>IF(ISERROR(VLOOKUP(StudiesDetails!B200,ProteinExpression!A:A,1,FALSE)),FALSE,TRUE)</f>
        <v>1</v>
      </c>
    </row>
    <row r="201" spans="1:58" s="49" customFormat="1" x14ac:dyDescent="0.3">
      <c r="A201">
        <v>59</v>
      </c>
      <c r="B201">
        <v>208</v>
      </c>
      <c r="C201" s="73" t="str">
        <f>IF(AND($A201&lt;&gt;"",ISNUMBER($A201)),VLOOKUP($A201,StudiesGeneral!$B:$CM,2,FALSE),"")</f>
        <v>Kawakami</v>
      </c>
      <c r="D201" s="73">
        <f>IF(AND($A201&lt;&gt;"",ISNUMBER($A201)),VLOOKUP($A201,StudiesGeneral!$B:$CM,3,FALSE),"")</f>
        <v>2011</v>
      </c>
      <c r="E201" s="89" t="str">
        <f>IF(AND($A201&lt;&gt;"",ISNUMBER($A201)),VLOOKUP($A201,StudiesGeneral!$B:$CM,4,FALSE),"")</f>
        <v>http://dx.doi.org/10.1002/jps.22255</v>
      </c>
      <c r="F201" s="73" t="str">
        <f>IF(AND($A201&lt;&gt;"",ISNUMBER($A201)),VLOOKUP($A201,StudiesGeneral!$B:$CM,5,FALSE),"")</f>
        <v>CYP3A5</v>
      </c>
      <c r="G201" s="52" t="str">
        <f t="shared" si="3"/>
        <v>Liver--HLM-self prepared 10-</v>
      </c>
      <c r="H201" s="12" t="s">
        <v>724</v>
      </c>
      <c r="I201" s="12"/>
      <c r="J201" s="12"/>
      <c r="K201" s="12" t="s">
        <v>725</v>
      </c>
      <c r="L201" s="12" t="s">
        <v>726</v>
      </c>
      <c r="M201" s="12"/>
      <c r="N201" s="12"/>
      <c r="O201" s="12"/>
      <c r="P201" s="12"/>
      <c r="Q201" s="1">
        <v>100</v>
      </c>
      <c r="R201" s="1" t="s">
        <v>766</v>
      </c>
      <c r="S201" s="2"/>
      <c r="T201" s="2"/>
      <c r="U201" s="2"/>
      <c r="V201" s="2"/>
      <c r="W201" s="2"/>
      <c r="X201" s="2"/>
      <c r="Y201" s="2"/>
      <c r="Z201" s="2"/>
      <c r="AA201" s="19" t="s">
        <v>770</v>
      </c>
      <c r="AB201" s="19" t="s">
        <v>761</v>
      </c>
      <c r="AC201" s="20" t="s">
        <v>730</v>
      </c>
      <c r="AD201" s="37" t="s">
        <v>791</v>
      </c>
      <c r="AE201" s="82">
        <v>10</v>
      </c>
      <c r="AF201" s="3">
        <v>1</v>
      </c>
      <c r="AG201" s="3">
        <v>0</v>
      </c>
      <c r="AH201" s="3">
        <v>68</v>
      </c>
      <c r="AI201" s="3" t="s">
        <v>767</v>
      </c>
      <c r="AJ201" s="20" t="s">
        <v>772</v>
      </c>
      <c r="AK201" s="3"/>
      <c r="AL201" s="20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 t="s">
        <v>792</v>
      </c>
      <c r="AY201" s="3"/>
      <c r="AZ201" s="3"/>
      <c r="BA201" s="21" t="s">
        <v>774</v>
      </c>
      <c r="BB201" s="10">
        <v>1</v>
      </c>
      <c r="BC201" s="20"/>
      <c r="BD201" s="3"/>
      <c r="BE201" s="16"/>
      <c r="BF201" s="4" t="b">
        <f>IF(ISERROR(VLOOKUP(StudiesDetails!B201,ProteinExpression!A:A,1,FALSE)),FALSE,TRUE)</f>
        <v>1</v>
      </c>
    </row>
    <row r="202" spans="1:58" s="50" customFormat="1" x14ac:dyDescent="0.3">
      <c r="A202" s="33">
        <v>60</v>
      </c>
      <c r="B202" s="33">
        <v>210</v>
      </c>
      <c r="C202" s="70" t="str">
        <f>IF(AND($A202&lt;&gt;"",ISNUMBER($A202)),VLOOKUP($A202,StudiesGeneral!$B:$CM,2,FALSE),"")</f>
        <v>Kawakami</v>
      </c>
      <c r="D202" s="70">
        <f>IF(AND($A202&lt;&gt;"",ISNUMBER($A202)),VLOOKUP($A202,StudiesGeneral!$B:$CM,3,FALSE),"")</f>
        <v>2011</v>
      </c>
      <c r="E202" s="71" t="str">
        <f>IF(AND($A202&lt;&gt;"",ISNUMBER($A202)),VLOOKUP($A202,StudiesGeneral!$B:$CM,4,FALSE),"")</f>
        <v>http://dx.doi.org/10.1002/jps.22255</v>
      </c>
      <c r="F202" s="70" t="str">
        <f>IF(AND($A202&lt;&gt;"",ISNUMBER($A202)),VLOOKUP($A202,StudiesGeneral!$B:$CM,5,FALSE),"")</f>
        <v>CYP3A43</v>
      </c>
      <c r="G202" s="72" t="str">
        <f t="shared" si="3"/>
        <v>Liver--HLM-self prepared 1-</v>
      </c>
      <c r="H202" s="25" t="s">
        <v>724</v>
      </c>
      <c r="I202" s="25"/>
      <c r="J202" s="25"/>
      <c r="K202" s="25" t="s">
        <v>725</v>
      </c>
      <c r="L202" s="25" t="s">
        <v>726</v>
      </c>
      <c r="M202" s="25"/>
      <c r="N202" s="25"/>
      <c r="O202" s="25"/>
      <c r="P202" s="25"/>
      <c r="Q202" s="26">
        <v>100</v>
      </c>
      <c r="R202" s="26" t="s">
        <v>766</v>
      </c>
      <c r="S202" s="27"/>
      <c r="T202" s="27"/>
      <c r="U202" s="27"/>
      <c r="V202" s="27"/>
      <c r="W202" s="27"/>
      <c r="X202" s="27"/>
      <c r="Y202" s="27"/>
      <c r="Z202" s="27"/>
      <c r="AA202" s="28" t="s">
        <v>770</v>
      </c>
      <c r="AB202" s="28" t="s">
        <v>761</v>
      </c>
      <c r="AC202" s="29" t="s">
        <v>730</v>
      </c>
      <c r="AD202" s="36" t="s">
        <v>771</v>
      </c>
      <c r="AE202" s="83">
        <v>1</v>
      </c>
      <c r="AF202" s="30">
        <v>1</v>
      </c>
      <c r="AG202" s="30">
        <v>1</v>
      </c>
      <c r="AH202" s="30">
        <v>77</v>
      </c>
      <c r="AI202" s="30" t="s">
        <v>767</v>
      </c>
      <c r="AJ202" s="29" t="s">
        <v>772</v>
      </c>
      <c r="AK202" s="30"/>
      <c r="AL202" s="29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 t="s">
        <v>773</v>
      </c>
      <c r="AY202" s="30"/>
      <c r="AZ202" s="30"/>
      <c r="BA202" s="31" t="s">
        <v>774</v>
      </c>
      <c r="BB202" s="32">
        <v>1</v>
      </c>
      <c r="BC202" s="29"/>
      <c r="BD202" s="30"/>
      <c r="BE202" s="75"/>
      <c r="BF202" s="91" t="b">
        <f>IF(ISERROR(VLOOKUP(StudiesDetails!B202,ProteinExpression!A:A,1,FALSE)),FALSE,TRUE)</f>
        <v>1</v>
      </c>
    </row>
    <row r="203" spans="1:58" x14ac:dyDescent="0.3">
      <c r="A203">
        <v>60</v>
      </c>
      <c r="B203">
        <v>211</v>
      </c>
      <c r="C203" s="73" t="str">
        <f>IF(AND($A203&lt;&gt;"",ISNUMBER($A203)),VLOOKUP($A203,StudiesGeneral!$B:$CM,2,FALSE),"")</f>
        <v>Kawakami</v>
      </c>
      <c r="D203" s="73">
        <f>IF(AND($A203&lt;&gt;"",ISNUMBER($A203)),VLOOKUP($A203,StudiesGeneral!$B:$CM,3,FALSE),"")</f>
        <v>2011</v>
      </c>
      <c r="E203" s="89" t="str">
        <f>IF(AND($A203&lt;&gt;"",ISNUMBER($A203)),VLOOKUP($A203,StudiesGeneral!$B:$CM,4,FALSE),"")</f>
        <v>http://dx.doi.org/10.1002/jps.22255</v>
      </c>
      <c r="F203" s="73" t="str">
        <f>IF(AND($A203&lt;&gt;"",ISNUMBER($A203)),VLOOKUP($A203,StudiesGeneral!$B:$CM,5,FALSE),"")</f>
        <v>CYP3A43</v>
      </c>
      <c r="G203" s="52" t="str">
        <f t="shared" si="3"/>
        <v>Liver--HLM-self prepared 2-</v>
      </c>
      <c r="H203" s="12" t="s">
        <v>724</v>
      </c>
      <c r="K203" s="12" t="s">
        <v>725</v>
      </c>
      <c r="L203" s="12" t="s">
        <v>726</v>
      </c>
      <c r="Q203" s="1">
        <v>100</v>
      </c>
      <c r="R203" s="1" t="s">
        <v>766</v>
      </c>
      <c r="AA203" s="19" t="s">
        <v>770</v>
      </c>
      <c r="AB203" s="19" t="s">
        <v>761</v>
      </c>
      <c r="AC203" s="20" t="s">
        <v>730</v>
      </c>
      <c r="AD203" s="37" t="s">
        <v>775</v>
      </c>
      <c r="AE203" s="82">
        <v>2</v>
      </c>
      <c r="AF203" s="3">
        <v>1</v>
      </c>
      <c r="AG203" s="3">
        <v>1</v>
      </c>
      <c r="AH203" s="3">
        <v>74</v>
      </c>
      <c r="AI203" s="3" t="s">
        <v>767</v>
      </c>
      <c r="AJ203" s="20" t="s">
        <v>772</v>
      </c>
      <c r="AX203" s="3" t="s">
        <v>776</v>
      </c>
      <c r="BA203" s="21" t="s">
        <v>774</v>
      </c>
      <c r="BB203" s="10">
        <v>1</v>
      </c>
      <c r="BF203" s="4" t="b">
        <f>IF(ISERROR(VLOOKUP(StudiesDetails!B203,ProteinExpression!A:A,1,FALSE)),FALSE,TRUE)</f>
        <v>1</v>
      </c>
    </row>
    <row r="204" spans="1:58" x14ac:dyDescent="0.3">
      <c r="A204">
        <v>60</v>
      </c>
      <c r="B204">
        <v>212</v>
      </c>
      <c r="C204" s="73" t="str">
        <f>IF(AND($A204&lt;&gt;"",ISNUMBER($A204)),VLOOKUP($A204,StudiesGeneral!$B:$CM,2,FALSE),"")</f>
        <v>Kawakami</v>
      </c>
      <c r="D204" s="73">
        <f>IF(AND($A204&lt;&gt;"",ISNUMBER($A204)),VLOOKUP($A204,StudiesGeneral!$B:$CM,3,FALSE),"")</f>
        <v>2011</v>
      </c>
      <c r="E204" s="89" t="str">
        <f>IF(AND($A204&lt;&gt;"",ISNUMBER($A204)),VLOOKUP($A204,StudiesGeneral!$B:$CM,4,FALSE),"")</f>
        <v>http://dx.doi.org/10.1002/jps.22255</v>
      </c>
      <c r="F204" s="73" t="str">
        <f>IF(AND($A204&lt;&gt;"",ISNUMBER($A204)),VLOOKUP($A204,StudiesGeneral!$B:$CM,5,FALSE),"")</f>
        <v>CYP3A43</v>
      </c>
      <c r="G204" s="52" t="str">
        <f t="shared" si="3"/>
        <v>Liver--HLM-self prepared 3-</v>
      </c>
      <c r="H204" s="12" t="s">
        <v>724</v>
      </c>
      <c r="K204" s="12" t="s">
        <v>725</v>
      </c>
      <c r="L204" s="12" t="s">
        <v>726</v>
      </c>
      <c r="Q204" s="1">
        <v>100</v>
      </c>
      <c r="R204" s="1" t="s">
        <v>766</v>
      </c>
      <c r="AA204" s="19" t="s">
        <v>770</v>
      </c>
      <c r="AB204" s="19" t="s">
        <v>761</v>
      </c>
      <c r="AC204" s="20" t="s">
        <v>730</v>
      </c>
      <c r="AD204" s="37" t="s">
        <v>777</v>
      </c>
      <c r="AE204" s="82">
        <v>3</v>
      </c>
      <c r="AF204" s="3">
        <v>1</v>
      </c>
      <c r="AG204" s="3">
        <v>1</v>
      </c>
      <c r="AH204" s="3">
        <v>67</v>
      </c>
      <c r="AI204" s="3" t="s">
        <v>767</v>
      </c>
      <c r="AJ204" s="3" t="s">
        <v>772</v>
      </c>
      <c r="AX204" s="3" t="s">
        <v>778</v>
      </c>
      <c r="BA204" s="21" t="s">
        <v>774</v>
      </c>
      <c r="BB204" s="10">
        <v>1</v>
      </c>
      <c r="BF204" s="4" t="b">
        <f>IF(ISERROR(VLOOKUP(StudiesDetails!B204,ProteinExpression!A:A,1,FALSE)),FALSE,TRUE)</f>
        <v>1</v>
      </c>
    </row>
    <row r="205" spans="1:58" x14ac:dyDescent="0.3">
      <c r="A205">
        <v>60</v>
      </c>
      <c r="B205">
        <v>213</v>
      </c>
      <c r="C205" s="73" t="str">
        <f>IF(AND($A205&lt;&gt;"",ISNUMBER($A205)),VLOOKUP($A205,StudiesGeneral!$B:$CM,2,FALSE),"")</f>
        <v>Kawakami</v>
      </c>
      <c r="D205" s="73">
        <f>IF(AND($A205&lt;&gt;"",ISNUMBER($A205)),VLOOKUP($A205,StudiesGeneral!$B:$CM,3,FALSE),"")</f>
        <v>2011</v>
      </c>
      <c r="E205" s="89" t="str">
        <f>IF(AND($A205&lt;&gt;"",ISNUMBER($A205)),VLOOKUP($A205,StudiesGeneral!$B:$CM,4,FALSE),"")</f>
        <v>http://dx.doi.org/10.1002/jps.22255</v>
      </c>
      <c r="F205" s="73" t="str">
        <f>IF(AND($A205&lt;&gt;"",ISNUMBER($A205)),VLOOKUP($A205,StudiesGeneral!$B:$CM,5,FALSE),"")</f>
        <v>CYP3A43</v>
      </c>
      <c r="G205" s="52" t="str">
        <f t="shared" si="3"/>
        <v>Liver--HLM-self prepared 4-</v>
      </c>
      <c r="H205" s="12" t="s">
        <v>724</v>
      </c>
      <c r="K205" s="12" t="s">
        <v>725</v>
      </c>
      <c r="L205" s="12" t="s">
        <v>726</v>
      </c>
      <c r="Q205" s="1">
        <v>100</v>
      </c>
      <c r="R205" s="1" t="s">
        <v>766</v>
      </c>
      <c r="AA205" s="19" t="s">
        <v>770</v>
      </c>
      <c r="AB205" s="19" t="s">
        <v>761</v>
      </c>
      <c r="AC205" s="20" t="s">
        <v>730</v>
      </c>
      <c r="AD205" s="37" t="s">
        <v>779</v>
      </c>
      <c r="AE205" s="82">
        <v>4</v>
      </c>
      <c r="AF205" s="3">
        <v>1</v>
      </c>
      <c r="AG205" s="3">
        <v>1</v>
      </c>
      <c r="AH205" s="3">
        <v>89</v>
      </c>
      <c r="AI205" s="3" t="s">
        <v>767</v>
      </c>
      <c r="AJ205" s="3" t="s">
        <v>772</v>
      </c>
      <c r="AX205" s="3" t="s">
        <v>780</v>
      </c>
      <c r="BA205" s="21" t="s">
        <v>774</v>
      </c>
      <c r="BB205" s="10">
        <v>1</v>
      </c>
      <c r="BF205" s="4" t="b">
        <f>IF(ISERROR(VLOOKUP(StudiesDetails!B205,ProteinExpression!A:A,1,FALSE)),FALSE,TRUE)</f>
        <v>1</v>
      </c>
    </row>
    <row r="206" spans="1:58" x14ac:dyDescent="0.3">
      <c r="A206">
        <v>60</v>
      </c>
      <c r="B206">
        <v>214</v>
      </c>
      <c r="C206" s="73" t="str">
        <f>IF(AND($A206&lt;&gt;"",ISNUMBER($A206)),VLOOKUP($A206,StudiesGeneral!$B:$CM,2,FALSE),"")</f>
        <v>Kawakami</v>
      </c>
      <c r="D206" s="73">
        <f>IF(AND($A206&lt;&gt;"",ISNUMBER($A206)),VLOOKUP($A206,StudiesGeneral!$B:$CM,3,FALSE),"")</f>
        <v>2011</v>
      </c>
      <c r="E206" s="89" t="str">
        <f>IF(AND($A206&lt;&gt;"",ISNUMBER($A206)),VLOOKUP($A206,StudiesGeneral!$B:$CM,4,FALSE),"")</f>
        <v>http://dx.doi.org/10.1002/jps.22255</v>
      </c>
      <c r="F206" s="73" t="str">
        <f>IF(AND($A206&lt;&gt;"",ISNUMBER($A206)),VLOOKUP($A206,StudiesGeneral!$B:$CM,5,FALSE),"")</f>
        <v>CYP3A43</v>
      </c>
      <c r="G206" s="52" t="str">
        <f t="shared" si="3"/>
        <v>Liver--HLM-self prepared 5-</v>
      </c>
      <c r="H206" s="12" t="s">
        <v>724</v>
      </c>
      <c r="K206" s="12" t="s">
        <v>725</v>
      </c>
      <c r="L206" s="12" t="s">
        <v>726</v>
      </c>
      <c r="Q206" s="1">
        <v>100</v>
      </c>
      <c r="R206" s="1" t="s">
        <v>766</v>
      </c>
      <c r="AA206" s="19" t="s">
        <v>770</v>
      </c>
      <c r="AB206" s="19" t="s">
        <v>761</v>
      </c>
      <c r="AC206" s="20" t="s">
        <v>730</v>
      </c>
      <c r="AD206" s="37" t="s">
        <v>781</v>
      </c>
      <c r="AE206" s="82">
        <v>5</v>
      </c>
      <c r="AF206" s="3">
        <v>1</v>
      </c>
      <c r="AG206" s="3">
        <v>1</v>
      </c>
      <c r="AH206" s="3">
        <v>51</v>
      </c>
      <c r="AI206" s="3" t="s">
        <v>767</v>
      </c>
      <c r="AJ206" s="20" t="s">
        <v>772</v>
      </c>
      <c r="AX206" s="3" t="s">
        <v>782</v>
      </c>
      <c r="BA206" s="21" t="s">
        <v>774</v>
      </c>
      <c r="BB206" s="10">
        <v>1</v>
      </c>
      <c r="BF206" s="4" t="b">
        <f>IF(ISERROR(VLOOKUP(StudiesDetails!B206,ProteinExpression!A:A,1,FALSE)),FALSE,TRUE)</f>
        <v>1</v>
      </c>
    </row>
    <row r="207" spans="1:58" x14ac:dyDescent="0.3">
      <c r="A207">
        <v>60</v>
      </c>
      <c r="B207">
        <v>215</v>
      </c>
      <c r="C207" s="73" t="str">
        <f>IF(AND($A207&lt;&gt;"",ISNUMBER($A207)),VLOOKUP($A207,StudiesGeneral!$B:$CM,2,FALSE),"")</f>
        <v>Kawakami</v>
      </c>
      <c r="D207" s="73">
        <f>IF(AND($A207&lt;&gt;"",ISNUMBER($A207)),VLOOKUP($A207,StudiesGeneral!$B:$CM,3,FALSE),"")</f>
        <v>2011</v>
      </c>
      <c r="E207" s="89" t="str">
        <f>IF(AND($A207&lt;&gt;"",ISNUMBER($A207)),VLOOKUP($A207,StudiesGeneral!$B:$CM,4,FALSE),"")</f>
        <v>http://dx.doi.org/10.1002/jps.22255</v>
      </c>
      <c r="F207" s="73" t="str">
        <f>IF(AND($A207&lt;&gt;"",ISNUMBER($A207)),VLOOKUP($A207,StudiesGeneral!$B:$CM,5,FALSE),"")</f>
        <v>CYP3A43</v>
      </c>
      <c r="G207" s="52" t="str">
        <f t="shared" si="3"/>
        <v>Liver--HLM-self prepared 6-</v>
      </c>
      <c r="H207" s="12" t="s">
        <v>724</v>
      </c>
      <c r="K207" s="12" t="s">
        <v>725</v>
      </c>
      <c r="L207" s="12" t="s">
        <v>726</v>
      </c>
      <c r="Q207" s="1">
        <v>100</v>
      </c>
      <c r="R207" s="1" t="s">
        <v>766</v>
      </c>
      <c r="AA207" s="19" t="s">
        <v>770</v>
      </c>
      <c r="AB207" s="19" t="s">
        <v>761</v>
      </c>
      <c r="AC207" s="20" t="s">
        <v>730</v>
      </c>
      <c r="AD207" s="37" t="s">
        <v>783</v>
      </c>
      <c r="AE207" s="82">
        <v>6</v>
      </c>
      <c r="AF207" s="3">
        <v>1</v>
      </c>
      <c r="AG207" s="3">
        <v>1</v>
      </c>
      <c r="AH207" s="3">
        <v>67</v>
      </c>
      <c r="AI207" s="3" t="s">
        <v>767</v>
      </c>
      <c r="AJ207" s="20" t="s">
        <v>772</v>
      </c>
      <c r="AX207" s="3" t="s">
        <v>784</v>
      </c>
      <c r="BA207" s="21" t="s">
        <v>774</v>
      </c>
      <c r="BB207" s="10">
        <v>1</v>
      </c>
      <c r="BF207" s="4" t="b">
        <f>IF(ISERROR(VLOOKUP(StudiesDetails!B207,ProteinExpression!A:A,1,FALSE)),FALSE,TRUE)</f>
        <v>1</v>
      </c>
    </row>
    <row r="208" spans="1:58" x14ac:dyDescent="0.3">
      <c r="A208">
        <v>60</v>
      </c>
      <c r="B208">
        <v>216</v>
      </c>
      <c r="C208" s="73" t="str">
        <f>IF(AND($A208&lt;&gt;"",ISNUMBER($A208)),VLOOKUP($A208,StudiesGeneral!$B:$CM,2,FALSE),"")</f>
        <v>Kawakami</v>
      </c>
      <c r="D208" s="73">
        <f>IF(AND($A208&lt;&gt;"",ISNUMBER($A208)),VLOOKUP($A208,StudiesGeneral!$B:$CM,3,FALSE),"")</f>
        <v>2011</v>
      </c>
      <c r="E208" s="89" t="str">
        <f>IF(AND($A208&lt;&gt;"",ISNUMBER($A208)),VLOOKUP($A208,StudiesGeneral!$B:$CM,4,FALSE),"")</f>
        <v>http://dx.doi.org/10.1002/jps.22255</v>
      </c>
      <c r="F208" s="73" t="str">
        <f>IF(AND($A208&lt;&gt;"",ISNUMBER($A208)),VLOOKUP($A208,StudiesGeneral!$B:$CM,5,FALSE),"")</f>
        <v>CYP3A43</v>
      </c>
      <c r="G208" s="52" t="str">
        <f t="shared" si="3"/>
        <v>Liver--HLM-self prepared 7-</v>
      </c>
      <c r="H208" s="12" t="s">
        <v>724</v>
      </c>
      <c r="K208" s="12" t="s">
        <v>725</v>
      </c>
      <c r="L208" s="12" t="s">
        <v>726</v>
      </c>
      <c r="Q208" s="1">
        <v>100</v>
      </c>
      <c r="R208" s="1" t="s">
        <v>766</v>
      </c>
      <c r="AA208" s="19" t="s">
        <v>770</v>
      </c>
      <c r="AB208" s="19" t="s">
        <v>761</v>
      </c>
      <c r="AC208" s="20" t="s">
        <v>730</v>
      </c>
      <c r="AD208" s="37" t="s">
        <v>785</v>
      </c>
      <c r="AE208" s="82">
        <v>7</v>
      </c>
      <c r="AF208" s="3">
        <v>1</v>
      </c>
      <c r="AG208" s="3">
        <v>0</v>
      </c>
      <c r="AH208" s="3">
        <v>62</v>
      </c>
      <c r="AI208" s="3" t="s">
        <v>767</v>
      </c>
      <c r="AJ208" s="20" t="s">
        <v>772</v>
      </c>
      <c r="AX208" s="3" t="s">
        <v>786</v>
      </c>
      <c r="BA208" s="21" t="s">
        <v>774</v>
      </c>
      <c r="BB208" s="10">
        <v>1</v>
      </c>
      <c r="BF208" s="4" t="b">
        <f>IF(ISERROR(VLOOKUP(StudiesDetails!B208,ProteinExpression!A:A,1,FALSE)),FALSE,TRUE)</f>
        <v>1</v>
      </c>
    </row>
    <row r="209" spans="1:58" x14ac:dyDescent="0.3">
      <c r="A209">
        <v>60</v>
      </c>
      <c r="B209">
        <v>217</v>
      </c>
      <c r="C209" s="73" t="str">
        <f>IF(AND($A209&lt;&gt;"",ISNUMBER($A209)),VLOOKUP($A209,StudiesGeneral!$B:$CM,2,FALSE),"")</f>
        <v>Kawakami</v>
      </c>
      <c r="D209" s="73">
        <f>IF(AND($A209&lt;&gt;"",ISNUMBER($A209)),VLOOKUP($A209,StudiesGeneral!$B:$CM,3,FALSE),"")</f>
        <v>2011</v>
      </c>
      <c r="E209" s="89" t="str">
        <f>IF(AND($A209&lt;&gt;"",ISNUMBER($A209)),VLOOKUP($A209,StudiesGeneral!$B:$CM,4,FALSE),"")</f>
        <v>http://dx.doi.org/10.1002/jps.22255</v>
      </c>
      <c r="F209" s="73" t="str">
        <f>IF(AND($A209&lt;&gt;"",ISNUMBER($A209)),VLOOKUP($A209,StudiesGeneral!$B:$CM,5,FALSE),"")</f>
        <v>CYP3A43</v>
      </c>
      <c r="G209" s="52" t="str">
        <f t="shared" si="3"/>
        <v>Liver--HLM-self prepared 8-</v>
      </c>
      <c r="H209" s="12" t="s">
        <v>724</v>
      </c>
      <c r="K209" s="12" t="s">
        <v>725</v>
      </c>
      <c r="L209" s="12" t="s">
        <v>726</v>
      </c>
      <c r="Q209" s="1">
        <v>100</v>
      </c>
      <c r="R209" s="1" t="s">
        <v>766</v>
      </c>
      <c r="AA209" s="19" t="s">
        <v>770</v>
      </c>
      <c r="AB209" s="19" t="s">
        <v>761</v>
      </c>
      <c r="AC209" s="20" t="s">
        <v>730</v>
      </c>
      <c r="AD209" s="37" t="s">
        <v>787</v>
      </c>
      <c r="AE209" s="82">
        <v>8</v>
      </c>
      <c r="AF209" s="3">
        <v>1</v>
      </c>
      <c r="AG209" s="3">
        <v>0</v>
      </c>
      <c r="AH209" s="3">
        <v>22</v>
      </c>
      <c r="AI209" s="3" t="s">
        <v>767</v>
      </c>
      <c r="AJ209" s="20" t="s">
        <v>772</v>
      </c>
      <c r="AX209" s="3" t="s">
        <v>788</v>
      </c>
      <c r="BA209" s="21" t="s">
        <v>774</v>
      </c>
      <c r="BB209" s="10">
        <v>1</v>
      </c>
      <c r="BF209" s="4" t="b">
        <f>IF(ISERROR(VLOOKUP(StudiesDetails!B209,ProteinExpression!A:A,1,FALSE)),FALSE,TRUE)</f>
        <v>1</v>
      </c>
    </row>
    <row r="210" spans="1:58" x14ac:dyDescent="0.3">
      <c r="A210">
        <v>60</v>
      </c>
      <c r="B210">
        <v>218</v>
      </c>
      <c r="C210" s="73" t="str">
        <f>IF(AND($A210&lt;&gt;"",ISNUMBER($A210)),VLOOKUP($A210,StudiesGeneral!$B:$CM,2,FALSE),"")</f>
        <v>Kawakami</v>
      </c>
      <c r="D210" s="73">
        <f>IF(AND($A210&lt;&gt;"",ISNUMBER($A210)),VLOOKUP($A210,StudiesGeneral!$B:$CM,3,FALSE),"")</f>
        <v>2011</v>
      </c>
      <c r="E210" s="89" t="str">
        <f>IF(AND($A210&lt;&gt;"",ISNUMBER($A210)),VLOOKUP($A210,StudiesGeneral!$B:$CM,4,FALSE),"")</f>
        <v>http://dx.doi.org/10.1002/jps.22255</v>
      </c>
      <c r="F210" s="73" t="str">
        <f>IF(AND($A210&lt;&gt;"",ISNUMBER($A210)),VLOOKUP($A210,StudiesGeneral!$B:$CM,5,FALSE),"")</f>
        <v>CYP3A43</v>
      </c>
      <c r="G210" s="52" t="str">
        <f t="shared" si="3"/>
        <v>Liver--HLM-self prepared 9-</v>
      </c>
      <c r="H210" s="12" t="s">
        <v>724</v>
      </c>
      <c r="K210" s="12" t="s">
        <v>725</v>
      </c>
      <c r="L210" s="12" t="s">
        <v>726</v>
      </c>
      <c r="Q210" s="1">
        <v>100</v>
      </c>
      <c r="R210" s="1" t="s">
        <v>766</v>
      </c>
      <c r="AA210" s="19" t="s">
        <v>770</v>
      </c>
      <c r="AB210" s="19" t="s">
        <v>761</v>
      </c>
      <c r="AC210" s="20" t="s">
        <v>730</v>
      </c>
      <c r="AD210" s="37" t="s">
        <v>789</v>
      </c>
      <c r="AE210" s="82">
        <v>9</v>
      </c>
      <c r="AF210" s="3">
        <v>1</v>
      </c>
      <c r="AG210" s="3">
        <v>0</v>
      </c>
      <c r="AH210" s="3">
        <v>81</v>
      </c>
      <c r="AI210" s="3" t="s">
        <v>767</v>
      </c>
      <c r="AJ210" s="20" t="s">
        <v>772</v>
      </c>
      <c r="AX210" s="3" t="s">
        <v>790</v>
      </c>
      <c r="BA210" s="21" t="s">
        <v>774</v>
      </c>
      <c r="BB210" s="10">
        <v>1</v>
      </c>
      <c r="BF210" s="4" t="b">
        <f>IF(ISERROR(VLOOKUP(StudiesDetails!B210,ProteinExpression!A:A,1,FALSE)),FALSE,TRUE)</f>
        <v>1</v>
      </c>
    </row>
    <row r="211" spans="1:58" x14ac:dyDescent="0.3">
      <c r="A211">
        <v>60</v>
      </c>
      <c r="B211">
        <v>219</v>
      </c>
      <c r="C211" s="73" t="str">
        <f>IF(AND($A211&lt;&gt;"",ISNUMBER($A211)),VLOOKUP($A211,StudiesGeneral!$B:$CM,2,FALSE),"")</f>
        <v>Kawakami</v>
      </c>
      <c r="D211" s="73">
        <f>IF(AND($A211&lt;&gt;"",ISNUMBER($A211)),VLOOKUP($A211,StudiesGeneral!$B:$CM,3,FALSE),"")</f>
        <v>2011</v>
      </c>
      <c r="E211" s="89" t="str">
        <f>IF(AND($A211&lt;&gt;"",ISNUMBER($A211)),VLOOKUP($A211,StudiesGeneral!$B:$CM,4,FALSE),"")</f>
        <v>http://dx.doi.org/10.1002/jps.22255</v>
      </c>
      <c r="F211" s="73" t="str">
        <f>IF(AND($A211&lt;&gt;"",ISNUMBER($A211)),VLOOKUP($A211,StudiesGeneral!$B:$CM,5,FALSE),"")</f>
        <v>CYP3A43</v>
      </c>
      <c r="G211" s="52" t="str">
        <f t="shared" si="3"/>
        <v>Liver--HLM-self prepared 10-</v>
      </c>
      <c r="H211" s="12" t="s">
        <v>724</v>
      </c>
      <c r="K211" s="12" t="s">
        <v>725</v>
      </c>
      <c r="L211" s="12" t="s">
        <v>726</v>
      </c>
      <c r="Q211" s="1">
        <v>100</v>
      </c>
      <c r="R211" s="1" t="s">
        <v>766</v>
      </c>
      <c r="AA211" s="19" t="s">
        <v>770</v>
      </c>
      <c r="AB211" s="19" t="s">
        <v>761</v>
      </c>
      <c r="AC211" s="20" t="s">
        <v>730</v>
      </c>
      <c r="AD211" s="37" t="s">
        <v>791</v>
      </c>
      <c r="AE211" s="82">
        <v>10</v>
      </c>
      <c r="AF211" s="3">
        <v>1</v>
      </c>
      <c r="AG211" s="3">
        <v>0</v>
      </c>
      <c r="AH211" s="3">
        <v>68</v>
      </c>
      <c r="AI211" s="3" t="s">
        <v>767</v>
      </c>
      <c r="AJ211" s="20" t="s">
        <v>772</v>
      </c>
      <c r="AX211" s="3" t="s">
        <v>792</v>
      </c>
      <c r="BA211" s="21" t="s">
        <v>774</v>
      </c>
      <c r="BB211" s="10">
        <v>1</v>
      </c>
      <c r="BF211" s="4" t="b">
        <f>IF(ISERROR(VLOOKUP(StudiesDetails!B211,ProteinExpression!A:A,1,FALSE)),FALSE,TRUE)</f>
        <v>1</v>
      </c>
    </row>
    <row r="212" spans="1:58" s="33" customFormat="1" x14ac:dyDescent="0.3">
      <c r="A212" s="33">
        <v>61</v>
      </c>
      <c r="B212" s="33">
        <v>221</v>
      </c>
      <c r="C212" s="70" t="str">
        <f>IF(AND($A212&lt;&gt;"",ISNUMBER($A212)),VLOOKUP($A212,StudiesGeneral!$B:$CM,2,FALSE),"")</f>
        <v>Bruyere</v>
      </c>
      <c r="D212" s="70">
        <f>IF(AND($A212&lt;&gt;"",ISNUMBER($A212)),VLOOKUP($A212,StudiesGeneral!$B:$CM,3,FALSE),"")</f>
        <v>2010</v>
      </c>
      <c r="E212" s="71" t="str">
        <f>IF(AND($A212&lt;&gt;"",ISNUMBER($A212)),VLOOKUP($A212,StudiesGeneral!$B:$CM,4,FALSE),"")</f>
        <v>http://dx.doi.org/10.1021/mp100015x</v>
      </c>
      <c r="F212" s="70" t="str">
        <f>IF(AND($A212&lt;&gt;"",ISNUMBER($A212)),VLOOKUP($A212,StudiesGeneral!$B:$CM,5,FALSE),"")</f>
        <v>CYP3A4</v>
      </c>
      <c r="G212" s="72" t="str">
        <f t="shared" si="3"/>
        <v>Small intestine-Duodenum-Homogenate-D1-</v>
      </c>
      <c r="H212" s="25" t="s">
        <v>747</v>
      </c>
      <c r="I212" s="25" t="s">
        <v>748</v>
      </c>
      <c r="J212" s="25"/>
      <c r="K212" s="25" t="s">
        <v>735</v>
      </c>
      <c r="L212" s="25" t="s">
        <v>793</v>
      </c>
      <c r="M212" s="25"/>
      <c r="N212" s="25"/>
      <c r="O212" s="25"/>
      <c r="P212" s="25"/>
      <c r="Q212" s="26"/>
      <c r="R212" s="26"/>
      <c r="S212" s="27"/>
      <c r="T212" s="27"/>
      <c r="U212" s="27"/>
      <c r="V212" s="27"/>
      <c r="W212" s="27"/>
      <c r="X212" s="27"/>
      <c r="Y212" s="27"/>
      <c r="Z212" s="27"/>
      <c r="AA212" s="28" t="s">
        <v>770</v>
      </c>
      <c r="AB212" s="28" t="s">
        <v>794</v>
      </c>
      <c r="AC212" s="29" t="s">
        <v>730</v>
      </c>
      <c r="AD212" s="36" t="s">
        <v>795</v>
      </c>
      <c r="AE212" s="83">
        <v>1</v>
      </c>
      <c r="AF212" s="30">
        <v>1</v>
      </c>
      <c r="AG212" s="30"/>
      <c r="AH212" s="41">
        <v>58</v>
      </c>
      <c r="AI212" s="41" t="s">
        <v>767</v>
      </c>
      <c r="AJ212" s="42" t="s">
        <v>796</v>
      </c>
      <c r="AK212" s="41">
        <v>16</v>
      </c>
      <c r="AL212" s="42" t="s">
        <v>797</v>
      </c>
      <c r="AM212" s="41">
        <v>33</v>
      </c>
      <c r="AN212" s="41">
        <v>79</v>
      </c>
      <c r="AO212" s="41"/>
      <c r="AP212" s="41"/>
      <c r="AQ212" s="41"/>
      <c r="AR212" s="41"/>
      <c r="AS212" s="30"/>
      <c r="AT212" s="30"/>
      <c r="AU212" s="30"/>
      <c r="AV212" s="30"/>
      <c r="AW212" s="30" t="s">
        <v>763</v>
      </c>
      <c r="AX212" s="30" t="s">
        <v>798</v>
      </c>
      <c r="AY212" s="30"/>
      <c r="AZ212" s="30"/>
      <c r="BA212" s="31"/>
      <c r="BB212" s="32"/>
      <c r="BC212" s="29"/>
      <c r="BD212" s="30"/>
      <c r="BE212" s="75"/>
      <c r="BF212" s="91" t="b">
        <f>IF(ISERROR(VLOOKUP(StudiesDetails!B212,ProteinExpression!A:A,1,FALSE)),FALSE,TRUE)</f>
        <v>1</v>
      </c>
    </row>
    <row r="213" spans="1:58" x14ac:dyDescent="0.3">
      <c r="A213">
        <v>61</v>
      </c>
      <c r="B213">
        <v>222</v>
      </c>
      <c r="C213" s="73" t="str">
        <f>IF(AND($A213&lt;&gt;"",ISNUMBER($A213)),VLOOKUP($A213,StudiesGeneral!$B:$CM,2,FALSE),"")</f>
        <v>Bruyere</v>
      </c>
      <c r="D213" s="73">
        <f>IF(AND($A213&lt;&gt;"",ISNUMBER($A213)),VLOOKUP($A213,StudiesGeneral!$B:$CM,3,FALSE),"")</f>
        <v>2010</v>
      </c>
      <c r="E213" s="89" t="str">
        <f>IF(AND($A213&lt;&gt;"",ISNUMBER($A213)),VLOOKUP($A213,StudiesGeneral!$B:$CM,4,FALSE),"")</f>
        <v>http://dx.doi.org/10.1021/mp100015x</v>
      </c>
      <c r="F213" s="73" t="str">
        <f>IF(AND($A213&lt;&gt;"",ISNUMBER($A213)),VLOOKUP($A213,StudiesGeneral!$B:$CM,5,FALSE),"")</f>
        <v>CYP3A4</v>
      </c>
      <c r="G213" s="52" t="str">
        <f t="shared" si="3"/>
        <v>Small intestine-Duodenum-Homogenate-D2-</v>
      </c>
      <c r="H213" s="12" t="s">
        <v>747</v>
      </c>
      <c r="I213" s="12" t="s">
        <v>748</v>
      </c>
      <c r="K213" s="12" t="s">
        <v>735</v>
      </c>
      <c r="L213" s="12" t="s">
        <v>793</v>
      </c>
      <c r="AA213" s="19" t="s">
        <v>770</v>
      </c>
      <c r="AB213" s="19" t="s">
        <v>794</v>
      </c>
      <c r="AC213" s="20" t="s">
        <v>730</v>
      </c>
      <c r="AD213" s="37" t="s">
        <v>799</v>
      </c>
      <c r="AE213" s="82">
        <v>2</v>
      </c>
      <c r="AF213" s="3">
        <v>1</v>
      </c>
      <c r="AH213" s="45">
        <v>58</v>
      </c>
      <c r="AI213" s="45" t="s">
        <v>767</v>
      </c>
      <c r="AJ213" s="46" t="s">
        <v>796</v>
      </c>
      <c r="AK213" s="45">
        <v>16</v>
      </c>
      <c r="AL213" s="46" t="s">
        <v>797</v>
      </c>
      <c r="AM213" s="45">
        <v>33</v>
      </c>
      <c r="AN213" s="45">
        <v>79</v>
      </c>
      <c r="AO213" s="45"/>
      <c r="AP213" s="45"/>
      <c r="AQ213" s="45"/>
      <c r="AR213" s="45"/>
      <c r="AW213" s="3" t="s">
        <v>763</v>
      </c>
      <c r="AX213" s="3" t="s">
        <v>798</v>
      </c>
      <c r="BF213" s="4" t="b">
        <f>IF(ISERROR(VLOOKUP(StudiesDetails!B213,ProteinExpression!A:A,1,FALSE)),FALSE,TRUE)</f>
        <v>1</v>
      </c>
    </row>
    <row r="214" spans="1:58" x14ac:dyDescent="0.3">
      <c r="A214">
        <v>61</v>
      </c>
      <c r="B214">
        <v>223</v>
      </c>
      <c r="C214" s="73" t="str">
        <f>IF(AND($A214&lt;&gt;"",ISNUMBER($A214)),VLOOKUP($A214,StudiesGeneral!$B:$CM,2,FALSE),"")</f>
        <v>Bruyere</v>
      </c>
      <c r="D214" s="73">
        <f>IF(AND($A214&lt;&gt;"",ISNUMBER($A214)),VLOOKUP($A214,StudiesGeneral!$B:$CM,3,FALSE),"")</f>
        <v>2010</v>
      </c>
      <c r="E214" s="89" t="str">
        <f>IF(AND($A214&lt;&gt;"",ISNUMBER($A214)),VLOOKUP($A214,StudiesGeneral!$B:$CM,4,FALSE),"")</f>
        <v>http://dx.doi.org/10.1021/mp100015x</v>
      </c>
      <c r="F214" s="73" t="str">
        <f>IF(AND($A214&lt;&gt;"",ISNUMBER($A214)),VLOOKUP($A214,StudiesGeneral!$B:$CM,5,FALSE),"")</f>
        <v>CYP3A4</v>
      </c>
      <c r="G214" s="52" t="str">
        <f t="shared" si="3"/>
        <v>Small intestine-Duodenum-Homogenate-D4-</v>
      </c>
      <c r="H214" s="12" t="s">
        <v>747</v>
      </c>
      <c r="I214" s="12" t="s">
        <v>748</v>
      </c>
      <c r="K214" s="12" t="s">
        <v>735</v>
      </c>
      <c r="L214" s="12" t="s">
        <v>793</v>
      </c>
      <c r="AA214" s="19" t="s">
        <v>770</v>
      </c>
      <c r="AB214" s="19" t="s">
        <v>794</v>
      </c>
      <c r="AC214" s="20" t="s">
        <v>730</v>
      </c>
      <c r="AD214" s="37" t="s">
        <v>800</v>
      </c>
      <c r="AE214" s="82">
        <v>3</v>
      </c>
      <c r="AF214" s="3">
        <v>1</v>
      </c>
      <c r="AH214" s="45">
        <v>57.5</v>
      </c>
      <c r="AI214" s="45" t="s">
        <v>767</v>
      </c>
      <c r="AJ214" s="46" t="s">
        <v>796</v>
      </c>
      <c r="AK214" s="45">
        <v>17</v>
      </c>
      <c r="AL214" s="46" t="s">
        <v>797</v>
      </c>
      <c r="AM214" s="45">
        <v>26</v>
      </c>
      <c r="AN214" s="45">
        <v>82</v>
      </c>
      <c r="AO214" s="45"/>
      <c r="AP214" s="45"/>
      <c r="AQ214" s="45"/>
      <c r="AR214" s="45"/>
      <c r="AW214" s="3" t="s">
        <v>763</v>
      </c>
      <c r="AX214" s="3" t="s">
        <v>801</v>
      </c>
      <c r="BF214" s="4" t="b">
        <f>IF(ISERROR(VLOOKUP(StudiesDetails!B214,ProteinExpression!A:A,1,FALSE)),FALSE,TRUE)</f>
        <v>1</v>
      </c>
    </row>
    <row r="215" spans="1:58" x14ac:dyDescent="0.3">
      <c r="A215">
        <v>61</v>
      </c>
      <c r="B215">
        <v>224</v>
      </c>
      <c r="C215" s="73" t="str">
        <f>IF(AND($A215&lt;&gt;"",ISNUMBER($A215)),VLOOKUP($A215,StudiesGeneral!$B:$CM,2,FALSE),"")</f>
        <v>Bruyere</v>
      </c>
      <c r="D215" s="73">
        <f>IF(AND($A215&lt;&gt;"",ISNUMBER($A215)),VLOOKUP($A215,StudiesGeneral!$B:$CM,3,FALSE),"")</f>
        <v>2010</v>
      </c>
      <c r="E215" s="89" t="str">
        <f>IF(AND($A215&lt;&gt;"",ISNUMBER($A215)),VLOOKUP($A215,StudiesGeneral!$B:$CM,4,FALSE),"")</f>
        <v>http://dx.doi.org/10.1021/mp100015x</v>
      </c>
      <c r="F215" s="73" t="str">
        <f>IF(AND($A215&lt;&gt;"",ISNUMBER($A215)),VLOOKUP($A215,StudiesGeneral!$B:$CM,5,FALSE),"")</f>
        <v>CYP3A4</v>
      </c>
      <c r="G215" s="52" t="str">
        <f t="shared" si="3"/>
        <v>Small intestine-Duodenum-Homogenate-D5-</v>
      </c>
      <c r="H215" s="12" t="s">
        <v>747</v>
      </c>
      <c r="I215" s="12" t="s">
        <v>748</v>
      </c>
      <c r="K215" s="12" t="s">
        <v>735</v>
      </c>
      <c r="L215" s="12" t="s">
        <v>793</v>
      </c>
      <c r="AA215" s="19" t="s">
        <v>770</v>
      </c>
      <c r="AB215" s="19" t="s">
        <v>794</v>
      </c>
      <c r="AC215" s="20" t="s">
        <v>730</v>
      </c>
      <c r="AD215" s="37" t="s">
        <v>802</v>
      </c>
      <c r="AE215" s="82">
        <v>4</v>
      </c>
      <c r="AF215" s="3">
        <v>1</v>
      </c>
      <c r="AH215" s="45">
        <v>57.5</v>
      </c>
      <c r="AI215" s="45" t="s">
        <v>767</v>
      </c>
      <c r="AJ215" s="46" t="s">
        <v>796</v>
      </c>
      <c r="AK215" s="45">
        <v>17</v>
      </c>
      <c r="AL215" s="46" t="s">
        <v>797</v>
      </c>
      <c r="AM215" s="45">
        <v>26</v>
      </c>
      <c r="AN215" s="45">
        <v>82</v>
      </c>
      <c r="AO215" s="45"/>
      <c r="AP215" s="45"/>
      <c r="AQ215" s="45"/>
      <c r="AR215" s="45"/>
      <c r="AW215" s="3" t="s">
        <v>763</v>
      </c>
      <c r="AX215" s="3" t="s">
        <v>801</v>
      </c>
      <c r="BF215" s="4" t="b">
        <f>IF(ISERROR(VLOOKUP(StudiesDetails!B215,ProteinExpression!A:A,1,FALSE)),FALSE,TRUE)</f>
        <v>1</v>
      </c>
    </row>
    <row r="216" spans="1:58" s="33" customFormat="1" x14ac:dyDescent="0.3">
      <c r="A216" s="33">
        <v>61</v>
      </c>
      <c r="B216" s="33">
        <v>226</v>
      </c>
      <c r="C216" s="70" t="str">
        <f>IF(AND($A216&lt;&gt;"",ISNUMBER($A216)),VLOOKUP($A216,StudiesGeneral!$B:$CM,2,FALSE),"")</f>
        <v>Bruyere</v>
      </c>
      <c r="D216" s="70">
        <f>IF(AND($A216&lt;&gt;"",ISNUMBER($A216)),VLOOKUP($A216,StudiesGeneral!$B:$CM,3,FALSE),"")</f>
        <v>2010</v>
      </c>
      <c r="E216" s="71" t="str">
        <f>IF(AND($A216&lt;&gt;"",ISNUMBER($A216)),VLOOKUP($A216,StudiesGeneral!$B:$CM,4,FALSE),"")</f>
        <v>http://dx.doi.org/10.1021/mp100015x</v>
      </c>
      <c r="F216" s="70" t="str">
        <f>IF(AND($A216&lt;&gt;"",ISNUMBER($A216)),VLOOKUP($A216,StudiesGeneral!$B:$CM,5,FALSE),"")</f>
        <v>CYP3A4</v>
      </c>
      <c r="G216" s="72" t="str">
        <f t="shared" si="3"/>
        <v>Small intestine-Jejunum-Homogenate-J1-</v>
      </c>
      <c r="H216" s="25" t="s">
        <v>747</v>
      </c>
      <c r="I216" s="25" t="s">
        <v>749</v>
      </c>
      <c r="J216" s="25"/>
      <c r="K216" s="25" t="s">
        <v>735</v>
      </c>
      <c r="L216" s="25" t="s">
        <v>793</v>
      </c>
      <c r="M216" s="25"/>
      <c r="N216" s="25"/>
      <c r="O216" s="25"/>
      <c r="P216" s="25"/>
      <c r="Q216" s="26"/>
      <c r="R216" s="26"/>
      <c r="S216" s="27"/>
      <c r="T216" s="27"/>
      <c r="U216" s="27"/>
      <c r="V216" s="27"/>
      <c r="W216" s="27"/>
      <c r="X216" s="27"/>
      <c r="Y216" s="27"/>
      <c r="Z216" s="27"/>
      <c r="AA216" s="28" t="s">
        <v>770</v>
      </c>
      <c r="AB216" s="28" t="s">
        <v>794</v>
      </c>
      <c r="AC216" s="29" t="s">
        <v>730</v>
      </c>
      <c r="AD216" s="36" t="s">
        <v>803</v>
      </c>
      <c r="AE216" s="83">
        <v>5</v>
      </c>
      <c r="AF216" s="30">
        <v>1</v>
      </c>
      <c r="AG216" s="30"/>
      <c r="AH216" s="41">
        <v>58</v>
      </c>
      <c r="AI216" s="41" t="s">
        <v>767</v>
      </c>
      <c r="AJ216" s="42" t="s">
        <v>796</v>
      </c>
      <c r="AK216" s="41">
        <v>16</v>
      </c>
      <c r="AL216" s="42" t="s">
        <v>797</v>
      </c>
      <c r="AM216" s="41">
        <v>33</v>
      </c>
      <c r="AN216" s="41">
        <v>79</v>
      </c>
      <c r="AO216" s="41"/>
      <c r="AP216" s="41"/>
      <c r="AQ216" s="41"/>
      <c r="AR216" s="41"/>
      <c r="AS216" s="30"/>
      <c r="AT216" s="30"/>
      <c r="AU216" s="30"/>
      <c r="AV216" s="30"/>
      <c r="AW216" s="30" t="s">
        <v>763</v>
      </c>
      <c r="AX216" s="30" t="s">
        <v>798</v>
      </c>
      <c r="AY216" s="30"/>
      <c r="AZ216" s="30"/>
      <c r="BA216" s="31"/>
      <c r="BB216" s="32"/>
      <c r="BC216" s="29"/>
      <c r="BD216" s="30"/>
      <c r="BE216" s="75"/>
      <c r="BF216" s="91" t="b">
        <f>IF(ISERROR(VLOOKUP(StudiesDetails!B216,ProteinExpression!A:A,1,FALSE)),FALSE,TRUE)</f>
        <v>1</v>
      </c>
    </row>
    <row r="217" spans="1:58" x14ac:dyDescent="0.3">
      <c r="A217">
        <v>61</v>
      </c>
      <c r="B217">
        <v>227</v>
      </c>
      <c r="C217" s="73" t="str">
        <f>IF(AND($A217&lt;&gt;"",ISNUMBER($A217)),VLOOKUP($A217,StudiesGeneral!$B:$CM,2,FALSE),"")</f>
        <v>Bruyere</v>
      </c>
      <c r="D217" s="73">
        <f>IF(AND($A217&lt;&gt;"",ISNUMBER($A217)),VLOOKUP($A217,StudiesGeneral!$B:$CM,3,FALSE),"")</f>
        <v>2010</v>
      </c>
      <c r="E217" s="89" t="str">
        <f>IF(AND($A217&lt;&gt;"",ISNUMBER($A217)),VLOOKUP($A217,StudiesGeneral!$B:$CM,4,FALSE),"")</f>
        <v>http://dx.doi.org/10.1021/mp100015x</v>
      </c>
      <c r="F217" s="73" t="str">
        <f>IF(AND($A217&lt;&gt;"",ISNUMBER($A217)),VLOOKUP($A217,StudiesGeneral!$B:$CM,5,FALSE),"")</f>
        <v>CYP3A4</v>
      </c>
      <c r="G217" s="52" t="str">
        <f t="shared" si="3"/>
        <v>Small intestine-Jejunum-Homogenate-J2-</v>
      </c>
      <c r="H217" s="12" t="s">
        <v>747</v>
      </c>
      <c r="I217" s="12" t="s">
        <v>749</v>
      </c>
      <c r="K217" s="12" t="s">
        <v>735</v>
      </c>
      <c r="L217" s="12" t="s">
        <v>793</v>
      </c>
      <c r="AA217" s="19" t="s">
        <v>770</v>
      </c>
      <c r="AB217" s="19" t="s">
        <v>794</v>
      </c>
      <c r="AC217" s="20" t="s">
        <v>730</v>
      </c>
      <c r="AD217" s="37" t="s">
        <v>804</v>
      </c>
      <c r="AE217" s="82">
        <v>6</v>
      </c>
      <c r="AF217" s="3">
        <v>1</v>
      </c>
      <c r="AH217" s="45">
        <v>57.5</v>
      </c>
      <c r="AI217" s="45" t="s">
        <v>767</v>
      </c>
      <c r="AJ217" s="46" t="s">
        <v>796</v>
      </c>
      <c r="AK217" s="45">
        <v>17</v>
      </c>
      <c r="AL217" s="46" t="s">
        <v>797</v>
      </c>
      <c r="AM217" s="45">
        <v>26</v>
      </c>
      <c r="AN217" s="45">
        <v>82</v>
      </c>
      <c r="AO217" s="45"/>
      <c r="AP217" s="45"/>
      <c r="AQ217" s="45"/>
      <c r="AR217" s="45"/>
      <c r="AW217" s="3" t="s">
        <v>763</v>
      </c>
      <c r="AX217" s="3" t="s">
        <v>805</v>
      </c>
      <c r="BF217" s="4" t="b">
        <f>IF(ISERROR(VLOOKUP(StudiesDetails!B217,ProteinExpression!A:A,1,FALSE)),FALSE,TRUE)</f>
        <v>1</v>
      </c>
    </row>
    <row r="218" spans="1:58" x14ac:dyDescent="0.3">
      <c r="A218">
        <v>61</v>
      </c>
      <c r="B218">
        <v>228</v>
      </c>
      <c r="C218" s="73" t="str">
        <f>IF(AND($A218&lt;&gt;"",ISNUMBER($A218)),VLOOKUP($A218,StudiesGeneral!$B:$CM,2,FALSE),"")</f>
        <v>Bruyere</v>
      </c>
      <c r="D218" s="73">
        <f>IF(AND($A218&lt;&gt;"",ISNUMBER($A218)),VLOOKUP($A218,StudiesGeneral!$B:$CM,3,FALSE),"")</f>
        <v>2010</v>
      </c>
      <c r="E218" s="89" t="str">
        <f>IF(AND($A218&lt;&gt;"",ISNUMBER($A218)),VLOOKUP($A218,StudiesGeneral!$B:$CM,4,FALSE),"")</f>
        <v>http://dx.doi.org/10.1021/mp100015x</v>
      </c>
      <c r="F218" s="73" t="str">
        <f>IF(AND($A218&lt;&gt;"",ISNUMBER($A218)),VLOOKUP($A218,StudiesGeneral!$B:$CM,5,FALSE),"")</f>
        <v>CYP3A4</v>
      </c>
      <c r="G218" s="52" t="str">
        <f t="shared" si="3"/>
        <v>Small intestine-Jejunum-Homogenate-J4-</v>
      </c>
      <c r="H218" s="12" t="s">
        <v>747</v>
      </c>
      <c r="I218" s="12" t="s">
        <v>749</v>
      </c>
      <c r="K218" s="12" t="s">
        <v>735</v>
      </c>
      <c r="L218" s="12" t="s">
        <v>793</v>
      </c>
      <c r="AA218" s="19" t="s">
        <v>770</v>
      </c>
      <c r="AB218" s="19" t="s">
        <v>794</v>
      </c>
      <c r="AC218" s="20" t="s">
        <v>730</v>
      </c>
      <c r="AD218" s="37" t="s">
        <v>806</v>
      </c>
      <c r="AE218" s="82">
        <v>7</v>
      </c>
      <c r="AF218" s="3">
        <v>1</v>
      </c>
      <c r="AH218" s="45">
        <v>58</v>
      </c>
      <c r="AI218" s="45" t="s">
        <v>767</v>
      </c>
      <c r="AJ218" s="46" t="s">
        <v>796</v>
      </c>
      <c r="AK218" s="45">
        <v>16</v>
      </c>
      <c r="AL218" s="46" t="s">
        <v>797</v>
      </c>
      <c r="AM218" s="45">
        <v>33</v>
      </c>
      <c r="AN218" s="45">
        <v>79</v>
      </c>
      <c r="AO218" s="45"/>
      <c r="AP218" s="45"/>
      <c r="AQ218" s="45"/>
      <c r="AR218" s="45"/>
      <c r="AW218" s="3" t="s">
        <v>763</v>
      </c>
      <c r="AX218" s="3" t="s">
        <v>807</v>
      </c>
      <c r="BF218" s="4" t="b">
        <f>IF(ISERROR(VLOOKUP(StudiesDetails!B218,ProteinExpression!A:A,1,FALSE)),FALSE,TRUE)</f>
        <v>1</v>
      </c>
    </row>
    <row r="219" spans="1:58" x14ac:dyDescent="0.3">
      <c r="A219">
        <v>61</v>
      </c>
      <c r="B219">
        <v>229</v>
      </c>
      <c r="C219" s="73" t="str">
        <f>IF(AND($A219&lt;&gt;"",ISNUMBER($A219)),VLOOKUP($A219,StudiesGeneral!$B:$CM,2,FALSE),"")</f>
        <v>Bruyere</v>
      </c>
      <c r="D219" s="73">
        <f>IF(AND($A219&lt;&gt;"",ISNUMBER($A219)),VLOOKUP($A219,StudiesGeneral!$B:$CM,3,FALSE),"")</f>
        <v>2010</v>
      </c>
      <c r="E219" s="89" t="str">
        <f>IF(AND($A219&lt;&gt;"",ISNUMBER($A219)),VLOOKUP($A219,StudiesGeneral!$B:$CM,4,FALSE),"")</f>
        <v>http://dx.doi.org/10.1021/mp100015x</v>
      </c>
      <c r="F219" s="73" t="str">
        <f>IF(AND($A219&lt;&gt;"",ISNUMBER($A219)),VLOOKUP($A219,StudiesGeneral!$B:$CM,5,FALSE),"")</f>
        <v>CYP3A4</v>
      </c>
      <c r="G219" s="52" t="str">
        <f t="shared" si="3"/>
        <v>Small intestine-Jejunum-Homogenate-J5-</v>
      </c>
      <c r="H219" s="12" t="s">
        <v>747</v>
      </c>
      <c r="I219" s="12" t="s">
        <v>749</v>
      </c>
      <c r="K219" s="12" t="s">
        <v>735</v>
      </c>
      <c r="L219" s="12" t="s">
        <v>793</v>
      </c>
      <c r="AA219" s="19" t="s">
        <v>770</v>
      </c>
      <c r="AB219" s="19" t="s">
        <v>794</v>
      </c>
      <c r="AC219" s="20" t="s">
        <v>730</v>
      </c>
      <c r="AD219" s="37" t="s">
        <v>808</v>
      </c>
      <c r="AE219" s="82">
        <v>8</v>
      </c>
      <c r="AF219" s="3">
        <v>1</v>
      </c>
      <c r="AH219" s="45">
        <v>58</v>
      </c>
      <c r="AI219" s="45" t="s">
        <v>767</v>
      </c>
      <c r="AJ219" s="46" t="s">
        <v>796</v>
      </c>
      <c r="AK219" s="45">
        <v>16</v>
      </c>
      <c r="AL219" s="46" t="s">
        <v>797</v>
      </c>
      <c r="AM219" s="45">
        <v>33</v>
      </c>
      <c r="AN219" s="45">
        <v>79</v>
      </c>
      <c r="AO219" s="45"/>
      <c r="AP219" s="45"/>
      <c r="AQ219" s="45"/>
      <c r="AR219" s="45"/>
      <c r="AW219" s="3" t="s">
        <v>763</v>
      </c>
      <c r="AX219" s="3" t="s">
        <v>807</v>
      </c>
      <c r="BF219" s="4" t="b">
        <f>IF(ISERROR(VLOOKUP(StudiesDetails!B219,ProteinExpression!A:A,1,FALSE)),FALSE,TRUE)</f>
        <v>1</v>
      </c>
    </row>
    <row r="220" spans="1:58" s="50" customFormat="1" x14ac:dyDescent="0.3">
      <c r="A220" s="33">
        <v>61</v>
      </c>
      <c r="B220" s="33">
        <v>231</v>
      </c>
      <c r="C220" s="70" t="str">
        <f>IF(AND($A220&lt;&gt;"",ISNUMBER($A220)),VLOOKUP($A220,StudiesGeneral!$B:$CM,2,FALSE),"")</f>
        <v>Bruyere</v>
      </c>
      <c r="D220" s="70">
        <f>IF(AND($A220&lt;&gt;"",ISNUMBER($A220)),VLOOKUP($A220,StudiesGeneral!$B:$CM,3,FALSE),"")</f>
        <v>2010</v>
      </c>
      <c r="E220" s="71" t="str">
        <f>IF(AND($A220&lt;&gt;"",ISNUMBER($A220)),VLOOKUP($A220,StudiesGeneral!$B:$CM,4,FALSE),"")</f>
        <v>http://dx.doi.org/10.1021/mp100015x</v>
      </c>
      <c r="F220" s="70" t="str">
        <f>IF(AND($A220&lt;&gt;"",ISNUMBER($A220)),VLOOKUP($A220,StudiesGeneral!$B:$CM,5,FALSE),"")</f>
        <v>CYP3A4</v>
      </c>
      <c r="G220" s="72" t="str">
        <f t="shared" si="3"/>
        <v>Small intestine-Ileum-Homogenate-I1-</v>
      </c>
      <c r="H220" s="25" t="s">
        <v>747</v>
      </c>
      <c r="I220" s="25" t="s">
        <v>750</v>
      </c>
      <c r="J220" s="25"/>
      <c r="K220" s="25" t="s">
        <v>735</v>
      </c>
      <c r="L220" s="25" t="s">
        <v>793</v>
      </c>
      <c r="M220" s="25"/>
      <c r="N220" s="25"/>
      <c r="O220" s="25"/>
      <c r="P220" s="25"/>
      <c r="Q220" s="26"/>
      <c r="R220" s="26"/>
      <c r="S220" s="27"/>
      <c r="T220" s="27"/>
      <c r="U220" s="27"/>
      <c r="V220" s="27"/>
      <c r="W220" s="27"/>
      <c r="X220" s="27"/>
      <c r="Y220" s="27"/>
      <c r="Z220" s="27"/>
      <c r="AA220" s="28" t="s">
        <v>770</v>
      </c>
      <c r="AB220" s="28" t="s">
        <v>794</v>
      </c>
      <c r="AC220" s="29" t="s">
        <v>730</v>
      </c>
      <c r="AD220" s="36" t="s">
        <v>809</v>
      </c>
      <c r="AE220" s="83">
        <v>9</v>
      </c>
      <c r="AF220" s="30">
        <v>1</v>
      </c>
      <c r="AG220" s="30"/>
      <c r="AH220" s="41">
        <v>58</v>
      </c>
      <c r="AI220" s="41" t="s">
        <v>767</v>
      </c>
      <c r="AJ220" s="42" t="s">
        <v>796</v>
      </c>
      <c r="AK220" s="41">
        <v>16</v>
      </c>
      <c r="AL220" s="42" t="s">
        <v>797</v>
      </c>
      <c r="AM220" s="41">
        <v>33</v>
      </c>
      <c r="AN220" s="41">
        <v>79</v>
      </c>
      <c r="AO220" s="41"/>
      <c r="AP220" s="41"/>
      <c r="AQ220" s="41"/>
      <c r="AR220" s="41"/>
      <c r="AS220" s="30"/>
      <c r="AT220" s="30"/>
      <c r="AU220" s="30"/>
      <c r="AV220" s="30"/>
      <c r="AW220" s="30" t="s">
        <v>763</v>
      </c>
      <c r="AX220" s="30" t="s">
        <v>805</v>
      </c>
      <c r="AY220" s="30"/>
      <c r="AZ220" s="30"/>
      <c r="BA220" s="31"/>
      <c r="BB220" s="32"/>
      <c r="BC220" s="29"/>
      <c r="BD220" s="30"/>
      <c r="BE220" s="75"/>
      <c r="BF220" s="91" t="b">
        <f>IF(ISERROR(VLOOKUP(StudiesDetails!B220,ProteinExpression!A:A,1,FALSE)),FALSE,TRUE)</f>
        <v>1</v>
      </c>
    </row>
    <row r="221" spans="1:58" s="49" customFormat="1" x14ac:dyDescent="0.3">
      <c r="A221">
        <v>61</v>
      </c>
      <c r="B221">
        <v>232</v>
      </c>
      <c r="C221" s="73" t="str">
        <f>IF(AND($A221&lt;&gt;"",ISNUMBER($A221)),VLOOKUP($A221,StudiesGeneral!$B:$CM,2,FALSE),"")</f>
        <v>Bruyere</v>
      </c>
      <c r="D221" s="73">
        <f>IF(AND($A221&lt;&gt;"",ISNUMBER($A221)),VLOOKUP($A221,StudiesGeneral!$B:$CM,3,FALSE),"")</f>
        <v>2010</v>
      </c>
      <c r="E221" s="89" t="str">
        <f>IF(AND($A221&lt;&gt;"",ISNUMBER($A221)),VLOOKUP($A221,StudiesGeneral!$B:$CM,4,FALSE),"")</f>
        <v>http://dx.doi.org/10.1021/mp100015x</v>
      </c>
      <c r="F221" s="73" t="str">
        <f>IF(AND($A221&lt;&gt;"",ISNUMBER($A221)),VLOOKUP($A221,StudiesGeneral!$B:$CM,5,FALSE),"")</f>
        <v>CYP3A4</v>
      </c>
      <c r="G221" s="52" t="str">
        <f t="shared" si="3"/>
        <v>Small intestine-Ileum-Homogenate-I3-</v>
      </c>
      <c r="H221" s="12" t="s">
        <v>747</v>
      </c>
      <c r="I221" s="12" t="s">
        <v>750</v>
      </c>
      <c r="J221" s="12"/>
      <c r="K221" s="12" t="s">
        <v>735</v>
      </c>
      <c r="L221" s="12" t="s">
        <v>793</v>
      </c>
      <c r="M221" s="12"/>
      <c r="N221" s="12"/>
      <c r="O221" s="12"/>
      <c r="P221" s="12"/>
      <c r="Q221" s="1"/>
      <c r="R221" s="1"/>
      <c r="S221" s="2"/>
      <c r="T221" s="2"/>
      <c r="U221" s="2"/>
      <c r="V221" s="2"/>
      <c r="W221" s="2"/>
      <c r="X221" s="2"/>
      <c r="Y221" s="2"/>
      <c r="Z221" s="2"/>
      <c r="AA221" s="19" t="s">
        <v>770</v>
      </c>
      <c r="AB221" s="19" t="s">
        <v>794</v>
      </c>
      <c r="AC221" s="20" t="s">
        <v>730</v>
      </c>
      <c r="AD221" s="37" t="s">
        <v>810</v>
      </c>
      <c r="AE221" s="82">
        <v>10</v>
      </c>
      <c r="AF221" s="3">
        <v>1</v>
      </c>
      <c r="AG221" s="3"/>
      <c r="AH221" s="45">
        <v>57.5</v>
      </c>
      <c r="AI221" s="45" t="s">
        <v>767</v>
      </c>
      <c r="AJ221" s="46" t="s">
        <v>796</v>
      </c>
      <c r="AK221" s="45">
        <v>17</v>
      </c>
      <c r="AL221" s="46" t="s">
        <v>797</v>
      </c>
      <c r="AM221" s="45">
        <v>26</v>
      </c>
      <c r="AN221" s="45">
        <v>82</v>
      </c>
      <c r="AO221" s="45"/>
      <c r="AP221" s="45"/>
      <c r="AQ221" s="45"/>
      <c r="AR221" s="45"/>
      <c r="AS221" s="3"/>
      <c r="AT221" s="3"/>
      <c r="AU221" s="3"/>
      <c r="AV221" s="3"/>
      <c r="AW221" s="3" t="s">
        <v>763</v>
      </c>
      <c r="AX221" s="3" t="s">
        <v>805</v>
      </c>
      <c r="AY221" s="3"/>
      <c r="AZ221" s="3"/>
      <c r="BA221" s="21"/>
      <c r="BB221" s="10"/>
      <c r="BC221" s="20"/>
      <c r="BD221" s="3"/>
      <c r="BE221" s="16"/>
      <c r="BF221" s="4" t="b">
        <f>IF(ISERROR(VLOOKUP(StudiesDetails!B221,ProteinExpression!A:A,1,FALSE)),FALSE,TRUE)</f>
        <v>1</v>
      </c>
    </row>
    <row r="222" spans="1:58" s="49" customFormat="1" x14ac:dyDescent="0.3">
      <c r="A222">
        <v>61</v>
      </c>
      <c r="B222">
        <v>233</v>
      </c>
      <c r="C222" s="73" t="str">
        <f>IF(AND($A222&lt;&gt;"",ISNUMBER($A222)),VLOOKUP($A222,StudiesGeneral!$B:$CM,2,FALSE),"")</f>
        <v>Bruyere</v>
      </c>
      <c r="D222" s="73">
        <f>IF(AND($A222&lt;&gt;"",ISNUMBER($A222)),VLOOKUP($A222,StudiesGeneral!$B:$CM,3,FALSE),"")</f>
        <v>2010</v>
      </c>
      <c r="E222" s="89" t="str">
        <f>IF(AND($A222&lt;&gt;"",ISNUMBER($A222)),VLOOKUP($A222,StudiesGeneral!$B:$CM,4,FALSE),"")</f>
        <v>http://dx.doi.org/10.1021/mp100015x</v>
      </c>
      <c r="F222" s="73" t="str">
        <f>IF(AND($A222&lt;&gt;"",ISNUMBER($A222)),VLOOKUP($A222,StudiesGeneral!$B:$CM,5,FALSE),"")</f>
        <v>CYP3A4</v>
      </c>
      <c r="G222" s="52" t="str">
        <f t="shared" si="3"/>
        <v>Small intestine-Ileum-Homogenate-I6-</v>
      </c>
      <c r="H222" s="12" t="s">
        <v>747</v>
      </c>
      <c r="I222" s="12" t="s">
        <v>750</v>
      </c>
      <c r="J222" s="12"/>
      <c r="K222" s="12" t="s">
        <v>735</v>
      </c>
      <c r="L222" s="12" t="s">
        <v>793</v>
      </c>
      <c r="M222" s="12"/>
      <c r="N222" s="12"/>
      <c r="O222" s="12"/>
      <c r="P222" s="12"/>
      <c r="Q222" s="1"/>
      <c r="R222" s="1"/>
      <c r="S222" s="2"/>
      <c r="T222" s="2"/>
      <c r="U222" s="2"/>
      <c r="V222" s="2"/>
      <c r="W222" s="2"/>
      <c r="X222" s="2"/>
      <c r="Y222" s="2"/>
      <c r="Z222" s="2"/>
      <c r="AA222" s="19" t="s">
        <v>770</v>
      </c>
      <c r="AB222" s="19" t="s">
        <v>794</v>
      </c>
      <c r="AC222" s="20" t="s">
        <v>730</v>
      </c>
      <c r="AD222" s="37" t="s">
        <v>811</v>
      </c>
      <c r="AE222" s="82">
        <v>11</v>
      </c>
      <c r="AF222" s="3">
        <v>1</v>
      </c>
      <c r="AG222" s="3"/>
      <c r="AH222" s="45">
        <v>58</v>
      </c>
      <c r="AI222" s="45" t="s">
        <v>767</v>
      </c>
      <c r="AJ222" s="46" t="s">
        <v>796</v>
      </c>
      <c r="AK222" s="45">
        <v>16</v>
      </c>
      <c r="AL222" s="46" t="s">
        <v>797</v>
      </c>
      <c r="AM222" s="45">
        <v>33</v>
      </c>
      <c r="AN222" s="45">
        <v>79</v>
      </c>
      <c r="AO222" s="45"/>
      <c r="AP222" s="45"/>
      <c r="AQ222" s="45"/>
      <c r="AR222" s="45"/>
      <c r="AS222" s="3"/>
      <c r="AT222" s="3"/>
      <c r="AU222" s="3"/>
      <c r="AV222" s="3"/>
      <c r="AW222" s="3" t="s">
        <v>763</v>
      </c>
      <c r="AX222" s="3" t="s">
        <v>805</v>
      </c>
      <c r="AY222" s="3"/>
      <c r="AZ222" s="3"/>
      <c r="BA222" s="21"/>
      <c r="BB222" s="10"/>
      <c r="BC222" s="20"/>
      <c r="BD222" s="3"/>
      <c r="BE222" s="16"/>
      <c r="BF222" s="4" t="b">
        <f>IF(ISERROR(VLOOKUP(StudiesDetails!B222,ProteinExpression!A:A,1,FALSE)),FALSE,TRUE)</f>
        <v>1</v>
      </c>
    </row>
    <row r="223" spans="1:58" s="50" customFormat="1" x14ac:dyDescent="0.3">
      <c r="A223" s="33">
        <v>61</v>
      </c>
      <c r="B223" s="33">
        <v>235</v>
      </c>
      <c r="C223" s="70" t="str">
        <f>IF(AND($A223&lt;&gt;"",ISNUMBER($A223)),VLOOKUP($A223,StudiesGeneral!$B:$CM,2,FALSE),"")</f>
        <v>Bruyere</v>
      </c>
      <c r="D223" s="70">
        <f>IF(AND($A223&lt;&gt;"",ISNUMBER($A223)),VLOOKUP($A223,StudiesGeneral!$B:$CM,3,FALSE),"")</f>
        <v>2010</v>
      </c>
      <c r="E223" s="71" t="str">
        <f>IF(AND($A223&lt;&gt;"",ISNUMBER($A223)),VLOOKUP($A223,StudiesGeneral!$B:$CM,4,FALSE),"")</f>
        <v>http://dx.doi.org/10.1021/mp100015x</v>
      </c>
      <c r="F223" s="70" t="str">
        <f>IF(AND($A223&lt;&gt;"",ISNUMBER($A223)),VLOOKUP($A223,StudiesGeneral!$B:$CM,5,FALSE),"")</f>
        <v>CYP3A4</v>
      </c>
      <c r="G223" s="72" t="str">
        <f t="shared" si="3"/>
        <v>Large intestine-Colon-Homogenate-C1-</v>
      </c>
      <c r="H223" s="25" t="s">
        <v>751</v>
      </c>
      <c r="I223" s="25" t="s">
        <v>812</v>
      </c>
      <c r="J223" s="25"/>
      <c r="K223" s="25" t="s">
        <v>735</v>
      </c>
      <c r="L223" s="25" t="s">
        <v>793</v>
      </c>
      <c r="M223" s="25"/>
      <c r="N223" s="25"/>
      <c r="O223" s="25"/>
      <c r="P223" s="25"/>
      <c r="Q223" s="26"/>
      <c r="R223" s="26"/>
      <c r="S223" s="27"/>
      <c r="T223" s="27"/>
      <c r="U223" s="27"/>
      <c r="V223" s="27"/>
      <c r="W223" s="27"/>
      <c r="X223" s="27"/>
      <c r="Y223" s="27"/>
      <c r="Z223" s="27"/>
      <c r="AA223" s="28" t="s">
        <v>770</v>
      </c>
      <c r="AB223" s="28" t="s">
        <v>794</v>
      </c>
      <c r="AC223" s="29" t="s">
        <v>730</v>
      </c>
      <c r="AD223" s="36" t="s">
        <v>813</v>
      </c>
      <c r="AE223" s="83">
        <v>12</v>
      </c>
      <c r="AF223" s="30">
        <v>1</v>
      </c>
      <c r="AG223" s="30"/>
      <c r="AH223" s="41">
        <v>58</v>
      </c>
      <c r="AI223" s="41" t="s">
        <v>767</v>
      </c>
      <c r="AJ223" s="42" t="s">
        <v>796</v>
      </c>
      <c r="AK223" s="41">
        <v>16</v>
      </c>
      <c r="AL223" s="42" t="s">
        <v>797</v>
      </c>
      <c r="AM223" s="41">
        <v>33</v>
      </c>
      <c r="AN223" s="41">
        <v>79</v>
      </c>
      <c r="AO223" s="41"/>
      <c r="AP223" s="41"/>
      <c r="AQ223" s="41"/>
      <c r="AR223" s="41"/>
      <c r="AS223" s="30"/>
      <c r="AT223" s="30"/>
      <c r="AU223" s="30"/>
      <c r="AV223" s="30"/>
      <c r="AW223" s="30" t="s">
        <v>763</v>
      </c>
      <c r="AX223" s="30" t="s">
        <v>814</v>
      </c>
      <c r="AY223" s="30"/>
      <c r="AZ223" s="30"/>
      <c r="BA223" s="31"/>
      <c r="BB223" s="32"/>
      <c r="BC223" s="29"/>
      <c r="BD223" s="30"/>
      <c r="BE223" s="75"/>
      <c r="BF223" s="91" t="b">
        <f>IF(ISERROR(VLOOKUP(StudiesDetails!B223,ProteinExpression!A:A,1,FALSE)),FALSE,TRUE)</f>
        <v>1</v>
      </c>
    </row>
    <row r="224" spans="1:58" s="49" customFormat="1" x14ac:dyDescent="0.3">
      <c r="A224">
        <v>61</v>
      </c>
      <c r="B224">
        <v>236</v>
      </c>
      <c r="C224" s="73" t="str">
        <f>IF(AND($A224&lt;&gt;"",ISNUMBER($A224)),VLOOKUP($A224,StudiesGeneral!$B:$CM,2,FALSE),"")</f>
        <v>Bruyere</v>
      </c>
      <c r="D224" s="73">
        <f>IF(AND($A224&lt;&gt;"",ISNUMBER($A224)),VLOOKUP($A224,StudiesGeneral!$B:$CM,3,FALSE),"")</f>
        <v>2010</v>
      </c>
      <c r="E224" s="89" t="str">
        <f>IF(AND($A224&lt;&gt;"",ISNUMBER($A224)),VLOOKUP($A224,StudiesGeneral!$B:$CM,4,FALSE),"")</f>
        <v>http://dx.doi.org/10.1021/mp100015x</v>
      </c>
      <c r="F224" s="73" t="str">
        <f>IF(AND($A224&lt;&gt;"",ISNUMBER($A224)),VLOOKUP($A224,StudiesGeneral!$B:$CM,5,FALSE),"")</f>
        <v>CYP3A4</v>
      </c>
      <c r="G224" s="52" t="str">
        <f t="shared" si="3"/>
        <v>Large intestine-Colon-Homogenate-C2-</v>
      </c>
      <c r="H224" s="12" t="s">
        <v>751</v>
      </c>
      <c r="I224" s="12" t="s">
        <v>812</v>
      </c>
      <c r="J224" s="12"/>
      <c r="K224" s="12" t="s">
        <v>735</v>
      </c>
      <c r="L224" s="12" t="s">
        <v>793</v>
      </c>
      <c r="M224" s="12"/>
      <c r="N224" s="12"/>
      <c r="O224" s="12"/>
      <c r="P224" s="12"/>
      <c r="Q224" s="1"/>
      <c r="R224" s="1"/>
      <c r="S224" s="2"/>
      <c r="T224" s="2"/>
      <c r="U224" s="2"/>
      <c r="V224" s="2"/>
      <c r="W224" s="2"/>
      <c r="X224" s="2"/>
      <c r="Y224" s="2"/>
      <c r="Z224" s="2"/>
      <c r="AA224" s="19" t="s">
        <v>770</v>
      </c>
      <c r="AB224" s="19" t="s">
        <v>794</v>
      </c>
      <c r="AC224" s="20" t="s">
        <v>730</v>
      </c>
      <c r="AD224" s="37" t="s">
        <v>815</v>
      </c>
      <c r="AE224" s="82">
        <v>13</v>
      </c>
      <c r="AF224" s="3">
        <v>1</v>
      </c>
      <c r="AG224" s="3"/>
      <c r="AH224" s="45">
        <v>58</v>
      </c>
      <c r="AI224" s="45" t="s">
        <v>767</v>
      </c>
      <c r="AJ224" s="46" t="s">
        <v>796</v>
      </c>
      <c r="AK224" s="45">
        <v>16</v>
      </c>
      <c r="AL224" s="46" t="s">
        <v>797</v>
      </c>
      <c r="AM224" s="45">
        <v>33</v>
      </c>
      <c r="AN224" s="45">
        <v>79</v>
      </c>
      <c r="AO224" s="45"/>
      <c r="AP224" s="45"/>
      <c r="AQ224" s="45"/>
      <c r="AR224" s="45"/>
      <c r="AS224" s="3"/>
      <c r="AT224" s="3"/>
      <c r="AU224" s="3"/>
      <c r="AV224" s="3"/>
      <c r="AW224" s="3" t="s">
        <v>763</v>
      </c>
      <c r="AX224" s="3" t="s">
        <v>816</v>
      </c>
      <c r="AY224" s="3"/>
      <c r="AZ224" s="3"/>
      <c r="BA224" s="21"/>
      <c r="BB224" s="10"/>
      <c r="BC224" s="20"/>
      <c r="BD224" s="3"/>
      <c r="BE224" s="16"/>
      <c r="BF224" s="4" t="b">
        <f>IF(ISERROR(VLOOKUP(StudiesDetails!B224,ProteinExpression!A:A,1,FALSE)),FALSE,TRUE)</f>
        <v>1</v>
      </c>
    </row>
    <row r="225" spans="1:58" s="49" customFormat="1" x14ac:dyDescent="0.3">
      <c r="A225">
        <v>61</v>
      </c>
      <c r="B225">
        <v>237</v>
      </c>
      <c r="C225" s="73" t="str">
        <f>IF(AND($A225&lt;&gt;"",ISNUMBER($A225)),VLOOKUP($A225,StudiesGeneral!$B:$CM,2,FALSE),"")</f>
        <v>Bruyere</v>
      </c>
      <c r="D225" s="73">
        <f>IF(AND($A225&lt;&gt;"",ISNUMBER($A225)),VLOOKUP($A225,StudiesGeneral!$B:$CM,3,FALSE),"")</f>
        <v>2010</v>
      </c>
      <c r="E225" s="89" t="str">
        <f>IF(AND($A225&lt;&gt;"",ISNUMBER($A225)),VLOOKUP($A225,StudiesGeneral!$B:$CM,4,FALSE),"")</f>
        <v>http://dx.doi.org/10.1021/mp100015x</v>
      </c>
      <c r="F225" s="73" t="str">
        <f>IF(AND($A225&lt;&gt;"",ISNUMBER($A225)),VLOOKUP($A225,StudiesGeneral!$B:$CM,5,FALSE),"")</f>
        <v>CYP3A4</v>
      </c>
      <c r="G225" s="52" t="str">
        <f t="shared" si="3"/>
        <v>Large intestine-Colon-Homogenate-C3-</v>
      </c>
      <c r="H225" s="12" t="s">
        <v>751</v>
      </c>
      <c r="I225" s="12" t="s">
        <v>812</v>
      </c>
      <c r="J225" s="12"/>
      <c r="K225" s="12" t="s">
        <v>735</v>
      </c>
      <c r="L225" s="12" t="s">
        <v>793</v>
      </c>
      <c r="M225" s="12"/>
      <c r="N225" s="12"/>
      <c r="O225" s="12"/>
      <c r="P225" s="12"/>
      <c r="Q225" s="1"/>
      <c r="R225" s="1"/>
      <c r="S225" s="2"/>
      <c r="T225" s="2"/>
      <c r="U225" s="2"/>
      <c r="V225" s="2"/>
      <c r="W225" s="2"/>
      <c r="X225" s="2"/>
      <c r="Y225" s="2"/>
      <c r="Z225" s="2"/>
      <c r="AA225" s="19" t="s">
        <v>770</v>
      </c>
      <c r="AB225" s="19" t="s">
        <v>794</v>
      </c>
      <c r="AC225" s="20" t="s">
        <v>730</v>
      </c>
      <c r="AD225" s="37" t="s">
        <v>817</v>
      </c>
      <c r="AE225" s="82">
        <v>14</v>
      </c>
      <c r="AF225" s="3">
        <v>1</v>
      </c>
      <c r="AG225" s="3"/>
      <c r="AH225" s="45">
        <v>58</v>
      </c>
      <c r="AI225" s="45" t="s">
        <v>767</v>
      </c>
      <c r="AJ225" s="46" t="s">
        <v>796</v>
      </c>
      <c r="AK225" s="45">
        <v>16</v>
      </c>
      <c r="AL225" s="46" t="s">
        <v>797</v>
      </c>
      <c r="AM225" s="45">
        <v>33</v>
      </c>
      <c r="AN225" s="45">
        <v>79</v>
      </c>
      <c r="AO225" s="45"/>
      <c r="AP225" s="45"/>
      <c r="AQ225" s="45"/>
      <c r="AR225" s="45"/>
      <c r="AS225" s="3"/>
      <c r="AT225" s="3"/>
      <c r="AU225" s="3"/>
      <c r="AV225" s="3"/>
      <c r="AW225" s="3" t="s">
        <v>763</v>
      </c>
      <c r="AX225" s="3" t="s">
        <v>818</v>
      </c>
      <c r="AY225" s="3"/>
      <c r="AZ225" s="3"/>
      <c r="BA225" s="21"/>
      <c r="BB225" s="10"/>
      <c r="BC225" s="20"/>
      <c r="BD225" s="3"/>
      <c r="BE225" s="16"/>
      <c r="BF225" s="4" t="b">
        <f>IF(ISERROR(VLOOKUP(StudiesDetails!B225,ProteinExpression!A:A,1,FALSE)),FALSE,TRUE)</f>
        <v>1</v>
      </c>
    </row>
    <row r="226" spans="1:58" s="33" customFormat="1" x14ac:dyDescent="0.3">
      <c r="A226" s="33">
        <v>61</v>
      </c>
      <c r="B226" s="33">
        <v>239</v>
      </c>
      <c r="C226" s="70" t="str">
        <f>IF(AND($A226&lt;&gt;"",ISNUMBER($A226)),VLOOKUP($A226,StudiesGeneral!$B:$CM,2,FALSE),"")</f>
        <v>Bruyere</v>
      </c>
      <c r="D226" s="70">
        <f>IF(AND($A226&lt;&gt;"",ISNUMBER($A226)),VLOOKUP($A226,StudiesGeneral!$B:$CM,3,FALSE),"")</f>
        <v>2010</v>
      </c>
      <c r="E226" s="71" t="str">
        <f>IF(AND($A226&lt;&gt;"",ISNUMBER($A226)),VLOOKUP($A226,StudiesGeneral!$B:$CM,4,FALSE),"")</f>
        <v>http://dx.doi.org/10.1021/mp100015x</v>
      </c>
      <c r="F226" s="70" t="str">
        <f>IF(AND($A226&lt;&gt;"",ISNUMBER($A226)),VLOOKUP($A226,StudiesGeneral!$B:$CM,5,FALSE),"")</f>
        <v>CYP3A4</v>
      </c>
      <c r="G226" s="72" t="str">
        <f t="shared" si="3"/>
        <v>Small intestine-Duodenum-HIM-D3-</v>
      </c>
      <c r="H226" s="25" t="s">
        <v>747</v>
      </c>
      <c r="I226" s="25" t="s">
        <v>748</v>
      </c>
      <c r="J226" s="25"/>
      <c r="K226" s="25" t="s">
        <v>725</v>
      </c>
      <c r="L226" s="25" t="s">
        <v>762</v>
      </c>
      <c r="M226" s="25" t="s">
        <v>737</v>
      </c>
      <c r="N226" s="25" t="s">
        <v>819</v>
      </c>
      <c r="O226" s="25"/>
      <c r="P226" s="25"/>
      <c r="Q226" s="117">
        <v>18</v>
      </c>
      <c r="R226" s="26" t="s">
        <v>753</v>
      </c>
      <c r="S226" s="27"/>
      <c r="T226" s="27"/>
      <c r="U226" s="27"/>
      <c r="V226" s="27">
        <v>1.54</v>
      </c>
      <c r="W226" s="27" t="s">
        <v>820</v>
      </c>
      <c r="X226" s="27" t="s">
        <v>796</v>
      </c>
      <c r="Y226" s="27">
        <v>0.55000000000000004</v>
      </c>
      <c r="Z226" s="27" t="s">
        <v>797</v>
      </c>
      <c r="AA226" s="28" t="s">
        <v>770</v>
      </c>
      <c r="AB226" s="28" t="s">
        <v>821</v>
      </c>
      <c r="AC226" s="29" t="s">
        <v>730</v>
      </c>
      <c r="AD226" s="36" t="s">
        <v>822</v>
      </c>
      <c r="AE226" s="83">
        <v>15</v>
      </c>
      <c r="AF226" s="30">
        <v>1</v>
      </c>
      <c r="AG226" s="30"/>
      <c r="AH226" s="41">
        <v>57.5</v>
      </c>
      <c r="AI226" s="41" t="s">
        <v>767</v>
      </c>
      <c r="AJ226" s="42" t="s">
        <v>796</v>
      </c>
      <c r="AK226" s="41">
        <v>17</v>
      </c>
      <c r="AL226" s="42" t="s">
        <v>797</v>
      </c>
      <c r="AM226" s="41">
        <v>26</v>
      </c>
      <c r="AN226" s="41">
        <v>82</v>
      </c>
      <c r="AO226" s="41"/>
      <c r="AP226" s="41"/>
      <c r="AQ226" s="41"/>
      <c r="AR226" s="41"/>
      <c r="AS226" s="30"/>
      <c r="AT226" s="30"/>
      <c r="AU226" s="30"/>
      <c r="AV226" s="30"/>
      <c r="AW226" s="30" t="s">
        <v>763</v>
      </c>
      <c r="AX226" s="30" t="s">
        <v>801</v>
      </c>
      <c r="AY226" s="30"/>
      <c r="AZ226" s="30"/>
      <c r="BA226" s="31"/>
      <c r="BB226" s="32"/>
      <c r="BC226" s="29"/>
      <c r="BD226" s="30"/>
      <c r="BE226" s="75"/>
      <c r="BF226" s="91" t="b">
        <f>IF(ISERROR(VLOOKUP(StudiesDetails!B226,ProteinExpression!A:A,1,FALSE)),FALSE,TRUE)</f>
        <v>1</v>
      </c>
    </row>
    <row r="227" spans="1:58" x14ac:dyDescent="0.3">
      <c r="A227">
        <v>61</v>
      </c>
      <c r="B227">
        <v>240</v>
      </c>
      <c r="C227" s="73" t="str">
        <f>IF(AND($A227&lt;&gt;"",ISNUMBER($A227)),VLOOKUP($A227,StudiesGeneral!$B:$CM,2,FALSE),"")</f>
        <v>Bruyere</v>
      </c>
      <c r="D227" s="73">
        <f>IF(AND($A227&lt;&gt;"",ISNUMBER($A227)),VLOOKUP($A227,StudiesGeneral!$B:$CM,3,FALSE),"")</f>
        <v>2010</v>
      </c>
      <c r="E227" s="89" t="str">
        <f>IF(AND($A227&lt;&gt;"",ISNUMBER($A227)),VLOOKUP($A227,StudiesGeneral!$B:$CM,4,FALSE),"")</f>
        <v>http://dx.doi.org/10.1021/mp100015x</v>
      </c>
      <c r="F227" s="73" t="str">
        <f>IF(AND($A227&lt;&gt;"",ISNUMBER($A227)),VLOOKUP($A227,StudiesGeneral!$B:$CM,5,FALSE),"")</f>
        <v>CYP3A4</v>
      </c>
      <c r="G227" s="52" t="str">
        <f t="shared" si="3"/>
        <v>Small intestine-Duodenum-HIM-D4-</v>
      </c>
      <c r="H227" s="12" t="s">
        <v>747</v>
      </c>
      <c r="I227" s="12" t="s">
        <v>748</v>
      </c>
      <c r="K227" s="12" t="s">
        <v>725</v>
      </c>
      <c r="L227" s="12" t="s">
        <v>762</v>
      </c>
      <c r="M227" s="12" t="s">
        <v>737</v>
      </c>
      <c r="N227" s="12" t="s">
        <v>819</v>
      </c>
      <c r="Q227" s="116">
        <v>5.6</v>
      </c>
      <c r="R227" s="1" t="s">
        <v>753</v>
      </c>
      <c r="V227" s="2">
        <v>1.54</v>
      </c>
      <c r="W227" s="2" t="s">
        <v>820</v>
      </c>
      <c r="X227" s="2" t="s">
        <v>796</v>
      </c>
      <c r="Y227" s="2">
        <v>0.55000000000000004</v>
      </c>
      <c r="Z227" s="2" t="s">
        <v>797</v>
      </c>
      <c r="AA227" s="19" t="s">
        <v>770</v>
      </c>
      <c r="AB227" s="19" t="s">
        <v>821</v>
      </c>
      <c r="AC227" s="20" t="s">
        <v>730</v>
      </c>
      <c r="AD227" s="37" t="s">
        <v>800</v>
      </c>
      <c r="AE227" s="82">
        <v>3</v>
      </c>
      <c r="AF227" s="3">
        <v>1</v>
      </c>
      <c r="AH227" s="45">
        <v>57.5</v>
      </c>
      <c r="AI227" s="45" t="s">
        <v>767</v>
      </c>
      <c r="AJ227" s="46" t="s">
        <v>796</v>
      </c>
      <c r="AK227" s="45">
        <v>17</v>
      </c>
      <c r="AL227" s="46" t="s">
        <v>797</v>
      </c>
      <c r="AM227" s="45">
        <v>26</v>
      </c>
      <c r="AN227" s="45">
        <v>82</v>
      </c>
      <c r="AO227" s="45"/>
      <c r="AP227" s="45"/>
      <c r="AQ227" s="45"/>
      <c r="AR227" s="45"/>
      <c r="AW227" s="3" t="s">
        <v>763</v>
      </c>
      <c r="AX227" s="3" t="s">
        <v>801</v>
      </c>
      <c r="BF227" s="4" t="b">
        <f>IF(ISERROR(VLOOKUP(StudiesDetails!B227,ProteinExpression!A:A,1,FALSE)),FALSE,TRUE)</f>
        <v>1</v>
      </c>
    </row>
    <row r="228" spans="1:58" x14ac:dyDescent="0.3">
      <c r="A228">
        <v>61</v>
      </c>
      <c r="B228">
        <v>241</v>
      </c>
      <c r="C228" s="73" t="str">
        <f>IF(AND($A228&lt;&gt;"",ISNUMBER($A228)),VLOOKUP($A228,StudiesGeneral!$B:$CM,2,FALSE),"")</f>
        <v>Bruyere</v>
      </c>
      <c r="D228" s="73">
        <f>IF(AND($A228&lt;&gt;"",ISNUMBER($A228)),VLOOKUP($A228,StudiesGeneral!$B:$CM,3,FALSE),"")</f>
        <v>2010</v>
      </c>
      <c r="E228" s="89" t="str">
        <f>IF(AND($A228&lt;&gt;"",ISNUMBER($A228)),VLOOKUP($A228,StudiesGeneral!$B:$CM,4,FALSE),"")</f>
        <v>http://dx.doi.org/10.1021/mp100015x</v>
      </c>
      <c r="F228" s="73" t="str">
        <f>IF(AND($A228&lt;&gt;"",ISNUMBER($A228)),VLOOKUP($A228,StudiesGeneral!$B:$CM,5,FALSE),"")</f>
        <v>CYP3A4</v>
      </c>
      <c r="G228" s="52" t="str">
        <f t="shared" si="3"/>
        <v>Small intestine-Duodenum-HIM-D5-</v>
      </c>
      <c r="H228" s="12" t="s">
        <v>747</v>
      </c>
      <c r="I228" s="12" t="s">
        <v>748</v>
      </c>
      <c r="K228" s="12" t="s">
        <v>725</v>
      </c>
      <c r="L228" s="12" t="s">
        <v>762</v>
      </c>
      <c r="M228" s="12" t="s">
        <v>737</v>
      </c>
      <c r="N228" s="12" t="s">
        <v>819</v>
      </c>
      <c r="Q228" s="116">
        <v>3.1</v>
      </c>
      <c r="R228" s="1" t="s">
        <v>753</v>
      </c>
      <c r="V228" s="2">
        <v>1.54</v>
      </c>
      <c r="W228" s="2" t="s">
        <v>820</v>
      </c>
      <c r="X228" s="2" t="s">
        <v>796</v>
      </c>
      <c r="Y228" s="2">
        <v>0.55000000000000004</v>
      </c>
      <c r="Z228" s="2" t="s">
        <v>797</v>
      </c>
      <c r="AA228" s="19" t="s">
        <v>770</v>
      </c>
      <c r="AB228" s="19" t="s">
        <v>821</v>
      </c>
      <c r="AC228" s="20" t="s">
        <v>730</v>
      </c>
      <c r="AD228" s="37" t="s">
        <v>802</v>
      </c>
      <c r="AE228" s="82">
        <v>4</v>
      </c>
      <c r="AF228" s="3">
        <v>1</v>
      </c>
      <c r="AH228" s="45">
        <v>57.5</v>
      </c>
      <c r="AI228" s="45" t="s">
        <v>767</v>
      </c>
      <c r="AJ228" s="46" t="s">
        <v>796</v>
      </c>
      <c r="AK228" s="45">
        <v>17</v>
      </c>
      <c r="AL228" s="46" t="s">
        <v>797</v>
      </c>
      <c r="AM228" s="45">
        <v>26</v>
      </c>
      <c r="AN228" s="45">
        <v>82</v>
      </c>
      <c r="AO228" s="45"/>
      <c r="AP228" s="45"/>
      <c r="AQ228" s="45"/>
      <c r="AR228" s="45"/>
      <c r="AW228" s="3" t="s">
        <v>763</v>
      </c>
      <c r="AX228" s="3" t="s">
        <v>801</v>
      </c>
      <c r="BF228" s="4" t="b">
        <f>IF(ISERROR(VLOOKUP(StudiesDetails!B228,ProteinExpression!A:A,1,FALSE)),FALSE,TRUE)</f>
        <v>1</v>
      </c>
    </row>
    <row r="229" spans="1:58" s="33" customFormat="1" x14ac:dyDescent="0.3">
      <c r="A229" s="33">
        <v>61</v>
      </c>
      <c r="B229" s="33">
        <v>243</v>
      </c>
      <c r="C229" s="70" t="str">
        <f>IF(AND($A229&lt;&gt;"",ISNUMBER($A229)),VLOOKUP($A229,StudiesGeneral!$B:$CM,2,FALSE),"")</f>
        <v>Bruyere</v>
      </c>
      <c r="D229" s="70">
        <f>IF(AND($A229&lt;&gt;"",ISNUMBER($A229)),VLOOKUP($A229,StudiesGeneral!$B:$CM,3,FALSE),"")</f>
        <v>2010</v>
      </c>
      <c r="E229" s="71" t="str">
        <f>IF(AND($A229&lt;&gt;"",ISNUMBER($A229)),VLOOKUP($A229,StudiesGeneral!$B:$CM,4,FALSE),"")</f>
        <v>http://dx.doi.org/10.1021/mp100015x</v>
      </c>
      <c r="F229" s="70" t="str">
        <f>IF(AND($A229&lt;&gt;"",ISNUMBER($A229)),VLOOKUP($A229,StudiesGeneral!$B:$CM,5,FALSE),"")</f>
        <v>CYP3A4</v>
      </c>
      <c r="G229" s="72" t="str">
        <f t="shared" si="3"/>
        <v>Small intestine-Jejunum-HIM-J2-</v>
      </c>
      <c r="H229" s="25" t="s">
        <v>747</v>
      </c>
      <c r="I229" s="25" t="s">
        <v>749</v>
      </c>
      <c r="J229" s="25"/>
      <c r="K229" s="25" t="s">
        <v>725</v>
      </c>
      <c r="L229" s="25" t="s">
        <v>762</v>
      </c>
      <c r="M229" s="25" t="s">
        <v>737</v>
      </c>
      <c r="N229" s="25" t="s">
        <v>819</v>
      </c>
      <c r="O229" s="25"/>
      <c r="P229" s="25"/>
      <c r="Q229" s="117">
        <v>5.46</v>
      </c>
      <c r="R229" s="26" t="s">
        <v>753</v>
      </c>
      <c r="S229" s="27"/>
      <c r="T229" s="27"/>
      <c r="U229" s="27"/>
      <c r="V229" s="147">
        <v>2</v>
      </c>
      <c r="W229" s="27" t="s">
        <v>820</v>
      </c>
      <c r="X229" s="27" t="s">
        <v>796</v>
      </c>
      <c r="Y229" s="27">
        <v>8.0000000000000002E-3</v>
      </c>
      <c r="Z229" s="27" t="s">
        <v>797</v>
      </c>
      <c r="AA229" s="28" t="s">
        <v>770</v>
      </c>
      <c r="AB229" s="28" t="s">
        <v>821</v>
      </c>
      <c r="AC229" s="29" t="s">
        <v>730</v>
      </c>
      <c r="AD229" s="36" t="s">
        <v>804</v>
      </c>
      <c r="AE229" s="83">
        <v>6</v>
      </c>
      <c r="AF229" s="30">
        <v>1</v>
      </c>
      <c r="AG229" s="30"/>
      <c r="AH229" s="41">
        <v>57.5</v>
      </c>
      <c r="AI229" s="41" t="s">
        <v>767</v>
      </c>
      <c r="AJ229" s="42" t="s">
        <v>796</v>
      </c>
      <c r="AK229" s="41">
        <v>17</v>
      </c>
      <c r="AL229" s="42" t="s">
        <v>797</v>
      </c>
      <c r="AM229" s="41">
        <v>26</v>
      </c>
      <c r="AN229" s="41">
        <v>82</v>
      </c>
      <c r="AO229" s="41"/>
      <c r="AP229" s="41"/>
      <c r="AQ229" s="41"/>
      <c r="AR229" s="41"/>
      <c r="AS229" s="30"/>
      <c r="AT229" s="30"/>
      <c r="AU229" s="30"/>
      <c r="AV229" s="30"/>
      <c r="AW229" s="30" t="s">
        <v>763</v>
      </c>
      <c r="AX229" s="30" t="s">
        <v>805</v>
      </c>
      <c r="AY229" s="30"/>
      <c r="AZ229" s="30"/>
      <c r="BA229" s="31"/>
      <c r="BB229" s="32"/>
      <c r="BC229" s="29"/>
      <c r="BD229" s="30"/>
      <c r="BE229" s="75"/>
      <c r="BF229" s="91" t="b">
        <f>IF(ISERROR(VLOOKUP(StudiesDetails!B229,ProteinExpression!A:A,1,FALSE)),FALSE,TRUE)</f>
        <v>1</v>
      </c>
    </row>
    <row r="230" spans="1:58" x14ac:dyDescent="0.3">
      <c r="A230">
        <v>61</v>
      </c>
      <c r="B230">
        <v>244</v>
      </c>
      <c r="C230" s="73" t="str">
        <f>IF(AND($A230&lt;&gt;"",ISNUMBER($A230)),VLOOKUP($A230,StudiesGeneral!$B:$CM,2,FALSE),"")</f>
        <v>Bruyere</v>
      </c>
      <c r="D230" s="73">
        <f>IF(AND($A230&lt;&gt;"",ISNUMBER($A230)),VLOOKUP($A230,StudiesGeneral!$B:$CM,3,FALSE),"")</f>
        <v>2010</v>
      </c>
      <c r="E230" s="89" t="str">
        <f>IF(AND($A230&lt;&gt;"",ISNUMBER($A230)),VLOOKUP($A230,StudiesGeneral!$B:$CM,4,FALSE),"")</f>
        <v>http://dx.doi.org/10.1021/mp100015x</v>
      </c>
      <c r="F230" s="73" t="str">
        <f>IF(AND($A230&lt;&gt;"",ISNUMBER($A230)),VLOOKUP($A230,StudiesGeneral!$B:$CM,5,FALSE),"")</f>
        <v>CYP3A4</v>
      </c>
      <c r="G230" s="52" t="str">
        <f t="shared" si="3"/>
        <v>Small intestine-Jejunum-HIM-J3-</v>
      </c>
      <c r="H230" s="12" t="s">
        <v>747</v>
      </c>
      <c r="I230" s="12" t="s">
        <v>749</v>
      </c>
      <c r="K230" s="12" t="s">
        <v>725</v>
      </c>
      <c r="L230" s="12" t="s">
        <v>762</v>
      </c>
      <c r="M230" s="12" t="s">
        <v>737</v>
      </c>
      <c r="N230" s="12" t="s">
        <v>819</v>
      </c>
      <c r="Q230" s="116">
        <v>3.4</v>
      </c>
      <c r="R230" s="1" t="s">
        <v>753</v>
      </c>
      <c r="V230" s="62">
        <v>2</v>
      </c>
      <c r="W230" s="2" t="s">
        <v>820</v>
      </c>
      <c r="X230" s="2" t="s">
        <v>796</v>
      </c>
      <c r="Y230" s="2">
        <v>8.0000000000000002E-3</v>
      </c>
      <c r="Z230" s="2" t="s">
        <v>797</v>
      </c>
      <c r="AA230" s="19" t="s">
        <v>770</v>
      </c>
      <c r="AB230" s="19" t="s">
        <v>821</v>
      </c>
      <c r="AC230" s="20" t="s">
        <v>730</v>
      </c>
      <c r="AD230" s="37" t="s">
        <v>823</v>
      </c>
      <c r="AE230" s="82">
        <v>16</v>
      </c>
      <c r="AF230" s="3">
        <v>1</v>
      </c>
      <c r="AH230" s="45">
        <v>57.5</v>
      </c>
      <c r="AI230" s="45" t="s">
        <v>767</v>
      </c>
      <c r="AJ230" s="46" t="s">
        <v>796</v>
      </c>
      <c r="AK230" s="45">
        <v>17</v>
      </c>
      <c r="AL230" s="46" t="s">
        <v>797</v>
      </c>
      <c r="AM230" s="45">
        <v>26</v>
      </c>
      <c r="AN230" s="45">
        <v>82</v>
      </c>
      <c r="AO230" s="45"/>
      <c r="AP230" s="45"/>
      <c r="AQ230" s="45"/>
      <c r="AR230" s="45"/>
      <c r="AW230" s="3" t="s">
        <v>763</v>
      </c>
      <c r="AX230" s="3" t="s">
        <v>805</v>
      </c>
      <c r="BF230" s="4" t="b">
        <f>IF(ISERROR(VLOOKUP(StudiesDetails!B230,ProteinExpression!A:A,1,FALSE)),FALSE,TRUE)</f>
        <v>1</v>
      </c>
    </row>
    <row r="231" spans="1:58" s="33" customFormat="1" x14ac:dyDescent="0.3">
      <c r="A231" s="33">
        <v>61</v>
      </c>
      <c r="B231" s="33">
        <v>246</v>
      </c>
      <c r="C231" s="70" t="str">
        <f>IF(AND($A231&lt;&gt;"",ISNUMBER($A231)),VLOOKUP($A231,StudiesGeneral!$B:$CM,2,FALSE),"")</f>
        <v>Bruyere</v>
      </c>
      <c r="D231" s="70">
        <f>IF(AND($A231&lt;&gt;"",ISNUMBER($A231)),VLOOKUP($A231,StudiesGeneral!$B:$CM,3,FALSE),"")</f>
        <v>2010</v>
      </c>
      <c r="E231" s="71" t="str">
        <f>IF(AND($A231&lt;&gt;"",ISNUMBER($A231)),VLOOKUP($A231,StudiesGeneral!$B:$CM,4,FALSE),"")</f>
        <v>http://dx.doi.org/10.1021/mp100015x</v>
      </c>
      <c r="F231" s="70" t="str">
        <f>IF(AND($A231&lt;&gt;"",ISNUMBER($A231)),VLOOKUP($A231,StudiesGeneral!$B:$CM,5,FALSE),"")</f>
        <v>CYP3A4</v>
      </c>
      <c r="G231" s="72" t="str">
        <f t="shared" si="3"/>
        <v>Small intestine-Ileum-HIM-I2-</v>
      </c>
      <c r="H231" s="25" t="s">
        <v>747</v>
      </c>
      <c r="I231" s="25" t="s">
        <v>750</v>
      </c>
      <c r="J231" s="25"/>
      <c r="K231" s="25" t="s">
        <v>725</v>
      </c>
      <c r="L231" s="25" t="s">
        <v>762</v>
      </c>
      <c r="M231" s="25" t="s">
        <v>737</v>
      </c>
      <c r="N231" s="25" t="s">
        <v>819</v>
      </c>
      <c r="O231" s="25"/>
      <c r="P231" s="25"/>
      <c r="Q231" s="117">
        <v>4.5999999999999996</v>
      </c>
      <c r="R231" s="26" t="s">
        <v>753</v>
      </c>
      <c r="S231" s="27"/>
      <c r="T231" s="27"/>
      <c r="U231" s="27"/>
      <c r="V231" s="27">
        <v>2.48</v>
      </c>
      <c r="W231" s="27" t="s">
        <v>820</v>
      </c>
      <c r="X231" s="27" t="s">
        <v>796</v>
      </c>
      <c r="Y231" s="27">
        <v>8.0000000000000002E-3</v>
      </c>
      <c r="Z231" s="27" t="s">
        <v>797</v>
      </c>
      <c r="AA231" s="28" t="s">
        <v>770</v>
      </c>
      <c r="AB231" s="28" t="s">
        <v>821</v>
      </c>
      <c r="AC231" s="29" t="s">
        <v>730</v>
      </c>
      <c r="AD231" s="36" t="s">
        <v>824</v>
      </c>
      <c r="AE231" s="83">
        <v>17</v>
      </c>
      <c r="AF231" s="30">
        <v>1</v>
      </c>
      <c r="AG231" s="30"/>
      <c r="AH231" s="41">
        <v>57.5</v>
      </c>
      <c r="AI231" s="41" t="s">
        <v>767</v>
      </c>
      <c r="AJ231" s="42" t="s">
        <v>796</v>
      </c>
      <c r="AK231" s="41">
        <v>17</v>
      </c>
      <c r="AL231" s="42" t="s">
        <v>797</v>
      </c>
      <c r="AM231" s="41">
        <v>26</v>
      </c>
      <c r="AN231" s="41">
        <v>82</v>
      </c>
      <c r="AO231" s="41"/>
      <c r="AP231" s="41"/>
      <c r="AQ231" s="41"/>
      <c r="AR231" s="41"/>
      <c r="AS231" s="30"/>
      <c r="AT231" s="30"/>
      <c r="AU231" s="30"/>
      <c r="AV231" s="30"/>
      <c r="AW231" s="30" t="s">
        <v>763</v>
      </c>
      <c r="AX231" s="30" t="s">
        <v>805</v>
      </c>
      <c r="AY231" s="30"/>
      <c r="AZ231" s="30"/>
      <c r="BA231" s="31"/>
      <c r="BB231" s="32"/>
      <c r="BC231" s="29"/>
      <c r="BD231" s="30"/>
      <c r="BE231" s="75"/>
      <c r="BF231" s="91" t="b">
        <f>IF(ISERROR(VLOOKUP(StudiesDetails!B231,ProteinExpression!A:A,1,FALSE)),FALSE,TRUE)</f>
        <v>1</v>
      </c>
    </row>
    <row r="232" spans="1:58" s="49" customFormat="1" x14ac:dyDescent="0.3">
      <c r="A232">
        <v>61</v>
      </c>
      <c r="B232">
        <v>247</v>
      </c>
      <c r="C232" s="73" t="str">
        <f>IF(AND($A232&lt;&gt;"",ISNUMBER($A232)),VLOOKUP($A232,StudiesGeneral!$B:$CM,2,FALSE),"")</f>
        <v>Bruyere</v>
      </c>
      <c r="D232" s="73">
        <f>IF(AND($A232&lt;&gt;"",ISNUMBER($A232)),VLOOKUP($A232,StudiesGeneral!$B:$CM,3,FALSE),"")</f>
        <v>2010</v>
      </c>
      <c r="E232" s="74" t="str">
        <f>IF(AND($A232&lt;&gt;"",ISNUMBER($A232)),VLOOKUP($A232,StudiesGeneral!$B:$CM,4,FALSE),"")</f>
        <v>http://dx.doi.org/10.1021/mp100015x</v>
      </c>
      <c r="F232" s="73" t="str">
        <f>IF(AND($A232&lt;&gt;"",ISNUMBER($A232)),VLOOKUP($A232,StudiesGeneral!$B:$CM,5,FALSE),"")</f>
        <v>CYP3A4</v>
      </c>
      <c r="G232" s="52" t="str">
        <f t="shared" si="3"/>
        <v>Small intestine-Ileum-HIM-I3-</v>
      </c>
      <c r="H232" s="12" t="s">
        <v>747</v>
      </c>
      <c r="I232" s="12" t="s">
        <v>750</v>
      </c>
      <c r="J232" s="12"/>
      <c r="K232" s="12" t="s">
        <v>725</v>
      </c>
      <c r="L232" s="12" t="s">
        <v>762</v>
      </c>
      <c r="M232" s="12" t="s">
        <v>737</v>
      </c>
      <c r="N232" s="12" t="s">
        <v>819</v>
      </c>
      <c r="O232" s="12"/>
      <c r="P232" s="12"/>
      <c r="Q232" s="116">
        <v>5.78</v>
      </c>
      <c r="R232" s="1" t="s">
        <v>753</v>
      </c>
      <c r="S232" s="2"/>
      <c r="T232" s="2"/>
      <c r="U232" s="2"/>
      <c r="V232" s="2">
        <v>2.48</v>
      </c>
      <c r="W232" s="2" t="s">
        <v>820</v>
      </c>
      <c r="X232" s="2" t="s">
        <v>796</v>
      </c>
      <c r="Y232" s="2">
        <v>8.0000000000000002E-3</v>
      </c>
      <c r="Z232" s="2" t="s">
        <v>797</v>
      </c>
      <c r="AA232" s="19" t="s">
        <v>770</v>
      </c>
      <c r="AB232" s="19" t="s">
        <v>821</v>
      </c>
      <c r="AC232" s="20" t="s">
        <v>730</v>
      </c>
      <c r="AD232" s="37" t="s">
        <v>810</v>
      </c>
      <c r="AE232" s="82">
        <v>10</v>
      </c>
      <c r="AF232" s="3">
        <v>1</v>
      </c>
      <c r="AG232" s="3"/>
      <c r="AH232" s="45">
        <v>57.5</v>
      </c>
      <c r="AI232" s="45" t="s">
        <v>767</v>
      </c>
      <c r="AJ232" s="46" t="s">
        <v>796</v>
      </c>
      <c r="AK232" s="45">
        <v>17</v>
      </c>
      <c r="AL232" s="46" t="s">
        <v>797</v>
      </c>
      <c r="AM232" s="45">
        <v>26</v>
      </c>
      <c r="AN232" s="45">
        <v>82</v>
      </c>
      <c r="AO232" s="45"/>
      <c r="AP232" s="45"/>
      <c r="AQ232" s="45"/>
      <c r="AR232" s="45"/>
      <c r="AS232" s="3"/>
      <c r="AT232" s="3"/>
      <c r="AU232" s="3"/>
      <c r="AV232" s="3"/>
      <c r="AW232" s="3" t="s">
        <v>763</v>
      </c>
      <c r="AX232" s="3" t="s">
        <v>805</v>
      </c>
      <c r="AY232" s="3"/>
      <c r="AZ232" s="3"/>
      <c r="BA232" s="21"/>
      <c r="BB232" s="10"/>
      <c r="BC232" s="20"/>
      <c r="BD232" s="3"/>
      <c r="BE232" s="16"/>
      <c r="BF232" s="4" t="b">
        <f>IF(ISERROR(VLOOKUP(StudiesDetails!B232,ProteinExpression!A:A,1,FALSE)),FALSE,TRUE)</f>
        <v>1</v>
      </c>
    </row>
    <row r="233" spans="1:58" s="49" customFormat="1" x14ac:dyDescent="0.3">
      <c r="A233">
        <v>61</v>
      </c>
      <c r="B233">
        <v>248</v>
      </c>
      <c r="C233" s="73" t="str">
        <f>IF(AND($A233&lt;&gt;"",ISNUMBER($A233)),VLOOKUP($A233,StudiesGeneral!$B:$CM,2,FALSE),"")</f>
        <v>Bruyere</v>
      </c>
      <c r="D233" s="73">
        <f>IF(AND($A233&lt;&gt;"",ISNUMBER($A233)),VLOOKUP($A233,StudiesGeneral!$B:$CM,3,FALSE),"")</f>
        <v>2010</v>
      </c>
      <c r="E233" s="74" t="str">
        <f>IF(AND($A233&lt;&gt;"",ISNUMBER($A233)),VLOOKUP($A233,StudiesGeneral!$B:$CM,4,FALSE),"")</f>
        <v>http://dx.doi.org/10.1021/mp100015x</v>
      </c>
      <c r="F233" s="73" t="str">
        <f>IF(AND($A233&lt;&gt;"",ISNUMBER($A233)),VLOOKUP($A233,StudiesGeneral!$B:$CM,5,FALSE),"")</f>
        <v>CYP3A4</v>
      </c>
      <c r="G233" s="52" t="str">
        <f t="shared" si="3"/>
        <v>Small intestine-Ileum-HIM-I4-</v>
      </c>
      <c r="H233" s="12" t="s">
        <v>747</v>
      </c>
      <c r="I233" s="12" t="s">
        <v>750</v>
      </c>
      <c r="J233" s="12"/>
      <c r="K233" s="12" t="s">
        <v>725</v>
      </c>
      <c r="L233" s="12" t="s">
        <v>762</v>
      </c>
      <c r="M233" s="12" t="s">
        <v>737</v>
      </c>
      <c r="N233" s="12" t="s">
        <v>819</v>
      </c>
      <c r="O233" s="12"/>
      <c r="P233" s="12"/>
      <c r="Q233" s="116">
        <v>4.47</v>
      </c>
      <c r="R233" s="1" t="s">
        <v>753</v>
      </c>
      <c r="S233" s="2"/>
      <c r="T233" s="2"/>
      <c r="U233" s="2"/>
      <c r="V233" s="2">
        <v>2.48</v>
      </c>
      <c r="W233" s="2" t="s">
        <v>820</v>
      </c>
      <c r="X233" s="2" t="s">
        <v>796</v>
      </c>
      <c r="Y233" s="2">
        <v>8.0000000000000002E-3</v>
      </c>
      <c r="Z233" s="2" t="s">
        <v>797</v>
      </c>
      <c r="AA233" s="19" t="s">
        <v>770</v>
      </c>
      <c r="AB233" s="19" t="s">
        <v>821</v>
      </c>
      <c r="AC233" s="20" t="s">
        <v>730</v>
      </c>
      <c r="AD233" s="37" t="s">
        <v>825</v>
      </c>
      <c r="AE233" s="82">
        <v>18</v>
      </c>
      <c r="AF233" s="3">
        <v>1</v>
      </c>
      <c r="AG233" s="3"/>
      <c r="AH233" s="45">
        <v>57.5</v>
      </c>
      <c r="AI233" s="45" t="s">
        <v>767</v>
      </c>
      <c r="AJ233" s="46" t="s">
        <v>796</v>
      </c>
      <c r="AK233" s="45">
        <v>17</v>
      </c>
      <c r="AL233" s="46" t="s">
        <v>797</v>
      </c>
      <c r="AM233" s="45">
        <v>26</v>
      </c>
      <c r="AN233" s="45">
        <v>82</v>
      </c>
      <c r="AO233" s="45"/>
      <c r="AP233" s="45"/>
      <c r="AQ233" s="45"/>
      <c r="AR233" s="45"/>
      <c r="AS233" s="3"/>
      <c r="AT233" s="3"/>
      <c r="AU233" s="3"/>
      <c r="AV233" s="3"/>
      <c r="AW233" s="3" t="s">
        <v>763</v>
      </c>
      <c r="AX233" s="3" t="s">
        <v>826</v>
      </c>
      <c r="AY233" s="3"/>
      <c r="AZ233" s="3"/>
      <c r="BA233" s="21"/>
      <c r="BB233" s="10"/>
      <c r="BC233" s="20"/>
      <c r="BD233" s="3"/>
      <c r="BE233" s="16"/>
      <c r="BF233" s="4" t="b">
        <f>IF(ISERROR(VLOOKUP(StudiesDetails!B233,ProteinExpression!A:A,1,FALSE)),FALSE,TRUE)</f>
        <v>1</v>
      </c>
    </row>
    <row r="234" spans="1:58" s="49" customFormat="1" x14ac:dyDescent="0.3">
      <c r="A234">
        <v>61</v>
      </c>
      <c r="B234">
        <v>249</v>
      </c>
      <c r="C234" s="73" t="str">
        <f>IF(AND($A234&lt;&gt;"",ISNUMBER($A234)),VLOOKUP($A234,StudiesGeneral!$B:$CM,2,FALSE),"")</f>
        <v>Bruyere</v>
      </c>
      <c r="D234" s="73">
        <f>IF(AND($A234&lt;&gt;"",ISNUMBER($A234)),VLOOKUP($A234,StudiesGeneral!$B:$CM,3,FALSE),"")</f>
        <v>2010</v>
      </c>
      <c r="E234" s="89" t="str">
        <f>IF(AND($A234&lt;&gt;"",ISNUMBER($A234)),VLOOKUP($A234,StudiesGeneral!$B:$CM,4,FALSE),"")</f>
        <v>http://dx.doi.org/10.1021/mp100015x</v>
      </c>
      <c r="F234" s="73" t="str">
        <f>IF(AND($A234&lt;&gt;"",ISNUMBER($A234)),VLOOKUP($A234,StudiesGeneral!$B:$CM,5,FALSE),"")</f>
        <v>CYP3A4</v>
      </c>
      <c r="G234" s="52" t="str">
        <f t="shared" si="3"/>
        <v>Small intestine-Ileum-HIM-I5-</v>
      </c>
      <c r="H234" s="12" t="s">
        <v>747</v>
      </c>
      <c r="I234" s="12" t="s">
        <v>750</v>
      </c>
      <c r="J234" s="12"/>
      <c r="K234" s="12" t="s">
        <v>725</v>
      </c>
      <c r="L234" s="12" t="s">
        <v>762</v>
      </c>
      <c r="M234" s="12" t="s">
        <v>737</v>
      </c>
      <c r="N234" s="12" t="s">
        <v>819</v>
      </c>
      <c r="O234" s="12"/>
      <c r="P234" s="12"/>
      <c r="Q234" s="116">
        <v>6.09</v>
      </c>
      <c r="R234" s="1" t="s">
        <v>753</v>
      </c>
      <c r="S234" s="2"/>
      <c r="T234" s="2"/>
      <c r="U234" s="2"/>
      <c r="V234" s="2">
        <v>2.48</v>
      </c>
      <c r="W234" s="2" t="s">
        <v>820</v>
      </c>
      <c r="X234" s="2" t="s">
        <v>796</v>
      </c>
      <c r="Y234" s="2">
        <v>8.0000000000000002E-3</v>
      </c>
      <c r="Z234" s="2" t="s">
        <v>797</v>
      </c>
      <c r="AA234" s="19" t="s">
        <v>770</v>
      </c>
      <c r="AB234" s="19" t="s">
        <v>821</v>
      </c>
      <c r="AC234" s="20" t="s">
        <v>730</v>
      </c>
      <c r="AD234" s="37" t="s">
        <v>827</v>
      </c>
      <c r="AE234" s="82">
        <v>19</v>
      </c>
      <c r="AF234" s="3">
        <v>1</v>
      </c>
      <c r="AG234" s="3"/>
      <c r="AH234" s="45">
        <v>57.5</v>
      </c>
      <c r="AI234" s="45" t="s">
        <v>767</v>
      </c>
      <c r="AJ234" s="46" t="s">
        <v>796</v>
      </c>
      <c r="AK234" s="45">
        <v>17</v>
      </c>
      <c r="AL234" s="46" t="s">
        <v>797</v>
      </c>
      <c r="AM234" s="45">
        <v>26</v>
      </c>
      <c r="AN234" s="45">
        <v>82</v>
      </c>
      <c r="AO234" s="45"/>
      <c r="AP234" s="45"/>
      <c r="AQ234" s="45"/>
      <c r="AR234" s="45"/>
      <c r="AS234" s="3"/>
      <c r="AT234" s="3"/>
      <c r="AU234" s="3"/>
      <c r="AV234" s="3"/>
      <c r="AW234" s="3" t="s">
        <v>763</v>
      </c>
      <c r="AX234" s="3" t="s">
        <v>826</v>
      </c>
      <c r="AY234" s="3"/>
      <c r="AZ234" s="3"/>
      <c r="BA234" s="21"/>
      <c r="BB234" s="10"/>
      <c r="BC234" s="20"/>
      <c r="BD234" s="3"/>
      <c r="BE234" s="16"/>
      <c r="BF234" s="4" t="b">
        <f>IF(ISERROR(VLOOKUP(StudiesDetails!B234,ProteinExpression!A:A,1,FALSE)),FALSE,TRUE)</f>
        <v>1</v>
      </c>
    </row>
    <row r="235" spans="1:58" s="33" customFormat="1" x14ac:dyDescent="0.3">
      <c r="A235" s="33">
        <v>62</v>
      </c>
      <c r="B235" s="33">
        <v>251</v>
      </c>
      <c r="C235" s="70" t="str">
        <f>IF(AND($A235&lt;&gt;"",ISNUMBER($A235)),VLOOKUP($A235,StudiesGeneral!$B:$CM,2,FALSE),"")</f>
        <v>Langenfeld</v>
      </c>
      <c r="D235" s="70">
        <f>IF(AND($A235&lt;&gt;"",ISNUMBER($A235)),VLOOKUP($A235,StudiesGeneral!$B:$CM,3,FALSE),"")</f>
        <v>2009</v>
      </c>
      <c r="E235" s="71" t="str">
        <f>IF(AND($A235&lt;&gt;"",ISNUMBER($A235)),VLOOKUP($A235,StudiesGeneral!$B:$CM,4,FALSE),"")</f>
        <v>http://dx.doi.org/10.1002/pmic.200800680</v>
      </c>
      <c r="F235" s="70" t="str">
        <f>IF(AND($A235&lt;&gt;"",ISNUMBER($A235)),VLOOKUP($A235,StudiesGeneral!$B:$CM,5,FALSE),"")</f>
        <v>CYP2D6</v>
      </c>
      <c r="G235" s="72" t="str">
        <f t="shared" si="3"/>
        <v>Liver--HLM-LD128-*1x2/*2</v>
      </c>
      <c r="H235" s="25" t="s">
        <v>724</v>
      </c>
      <c r="I235" s="25"/>
      <c r="J235" s="25"/>
      <c r="K235" s="25" t="s">
        <v>725</v>
      </c>
      <c r="L235" s="25" t="s">
        <v>726</v>
      </c>
      <c r="M235" s="25" t="s">
        <v>737</v>
      </c>
      <c r="N235" s="25"/>
      <c r="O235" s="25"/>
      <c r="P235" s="25"/>
      <c r="Q235" s="26"/>
      <c r="R235" s="26"/>
      <c r="S235" s="27"/>
      <c r="T235" s="27"/>
      <c r="U235" s="27"/>
      <c r="V235" s="27"/>
      <c r="W235" s="27"/>
      <c r="X235" s="27"/>
      <c r="Y235" s="27"/>
      <c r="Z235" s="27"/>
      <c r="AA235" s="28" t="s">
        <v>770</v>
      </c>
      <c r="AB235" s="28" t="s">
        <v>828</v>
      </c>
      <c r="AC235" s="29" t="s">
        <v>730</v>
      </c>
      <c r="AD235" s="36" t="s">
        <v>829</v>
      </c>
      <c r="AE235" s="83">
        <v>1</v>
      </c>
      <c r="AF235" s="30">
        <v>1</v>
      </c>
      <c r="AG235" s="30"/>
      <c r="AH235" s="30"/>
      <c r="AI235" s="30"/>
      <c r="AJ235" s="29"/>
      <c r="AK235" s="30"/>
      <c r="AL235" s="29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 t="s">
        <v>763</v>
      </c>
      <c r="AX235" s="30" t="s">
        <v>830</v>
      </c>
      <c r="AY235" s="30"/>
      <c r="AZ235" s="30"/>
      <c r="BA235" s="31" t="s">
        <v>733</v>
      </c>
      <c r="BB235" s="32">
        <v>1</v>
      </c>
      <c r="BC235" s="29" t="s">
        <v>831</v>
      </c>
      <c r="BD235" s="30">
        <v>1</v>
      </c>
      <c r="BE235" s="75" t="s">
        <v>832</v>
      </c>
      <c r="BF235" s="91" t="b">
        <f>IF(ISERROR(VLOOKUP(StudiesDetails!B235,ProteinExpression!A:A,1,FALSE)),FALSE,TRUE)</f>
        <v>0</v>
      </c>
    </row>
    <row r="236" spans="1:58" x14ac:dyDescent="0.3">
      <c r="A236">
        <v>62</v>
      </c>
      <c r="B236">
        <v>252</v>
      </c>
      <c r="C236" s="73" t="str">
        <f>IF(AND($A236&lt;&gt;"",ISNUMBER($A236)),VLOOKUP($A236,StudiesGeneral!$B:$CM,2,FALSE),"")</f>
        <v>Langenfeld</v>
      </c>
      <c r="D236" s="73">
        <f>IF(AND($A236&lt;&gt;"",ISNUMBER($A236)),VLOOKUP($A236,StudiesGeneral!$B:$CM,3,FALSE),"")</f>
        <v>2009</v>
      </c>
      <c r="E236" s="89" t="str">
        <f>IF(AND($A236&lt;&gt;"",ISNUMBER($A236)),VLOOKUP($A236,StudiesGeneral!$B:$CM,4,FALSE),"")</f>
        <v>http://dx.doi.org/10.1002/pmic.200800680</v>
      </c>
      <c r="F236" s="73" t="str">
        <f>IF(AND($A236&lt;&gt;"",ISNUMBER($A236)),VLOOKUP($A236,StudiesGeneral!$B:$CM,5,FALSE),"")</f>
        <v>CYP2D6</v>
      </c>
      <c r="G236" s="52" t="str">
        <f t="shared" si="3"/>
        <v>Liver--HLM-LD65-*2/*2</v>
      </c>
      <c r="H236" s="12" t="s">
        <v>724</v>
      </c>
      <c r="K236" s="12" t="s">
        <v>725</v>
      </c>
      <c r="L236" s="12" t="s">
        <v>726</v>
      </c>
      <c r="M236" s="12" t="s">
        <v>737</v>
      </c>
      <c r="AA236" s="19" t="s">
        <v>770</v>
      </c>
      <c r="AB236" s="19" t="s">
        <v>828</v>
      </c>
      <c r="AC236" s="20" t="s">
        <v>730</v>
      </c>
      <c r="AD236" s="37" t="s">
        <v>833</v>
      </c>
      <c r="AE236" s="82">
        <v>2</v>
      </c>
      <c r="AF236" s="3">
        <v>1</v>
      </c>
      <c r="AW236" s="3" t="s">
        <v>763</v>
      </c>
      <c r="AX236" s="3" t="s">
        <v>830</v>
      </c>
      <c r="BA236" s="21" t="s">
        <v>733</v>
      </c>
      <c r="BB236" s="10">
        <v>1</v>
      </c>
      <c r="BC236" s="20" t="s">
        <v>834</v>
      </c>
      <c r="BD236" s="3">
        <v>1</v>
      </c>
      <c r="BE236" s="16" t="s">
        <v>832</v>
      </c>
      <c r="BF236" s="4" t="b">
        <f>IF(ISERROR(VLOOKUP(StudiesDetails!B236,ProteinExpression!A:A,1,FALSE)),FALSE,TRUE)</f>
        <v>0</v>
      </c>
    </row>
    <row r="237" spans="1:58" x14ac:dyDescent="0.3">
      <c r="A237">
        <v>62</v>
      </c>
      <c r="B237">
        <v>253</v>
      </c>
      <c r="C237" s="73" t="str">
        <f>IF(AND($A237&lt;&gt;"",ISNUMBER($A237)),VLOOKUP($A237,StudiesGeneral!$B:$CM,2,FALSE),"")</f>
        <v>Langenfeld</v>
      </c>
      <c r="D237" s="73">
        <f>IF(AND($A237&lt;&gt;"",ISNUMBER($A237)),VLOOKUP($A237,StudiesGeneral!$B:$CM,3,FALSE),"")</f>
        <v>2009</v>
      </c>
      <c r="E237" s="89" t="str">
        <f>IF(AND($A237&lt;&gt;"",ISNUMBER($A237)),VLOOKUP($A237,StudiesGeneral!$B:$CM,4,FALSE),"")</f>
        <v>http://dx.doi.org/10.1002/pmic.200800680</v>
      </c>
      <c r="F237" s="73" t="str">
        <f>IF(AND($A237&lt;&gt;"",ISNUMBER($A237)),VLOOKUP($A237,StudiesGeneral!$B:$CM,5,FALSE),"")</f>
        <v>CYP2D6</v>
      </c>
      <c r="G237" s="52" t="str">
        <f t="shared" si="3"/>
        <v>Liver--HLM-LD252-*1x2/*2</v>
      </c>
      <c r="H237" s="12" t="s">
        <v>724</v>
      </c>
      <c r="K237" s="12" t="s">
        <v>725</v>
      </c>
      <c r="L237" s="12" t="s">
        <v>726</v>
      </c>
      <c r="M237" s="12" t="s">
        <v>737</v>
      </c>
      <c r="AA237" s="19" t="s">
        <v>770</v>
      </c>
      <c r="AB237" s="19" t="s">
        <v>828</v>
      </c>
      <c r="AC237" s="20" t="s">
        <v>730</v>
      </c>
      <c r="AD237" s="37" t="s">
        <v>835</v>
      </c>
      <c r="AE237" s="82">
        <v>3</v>
      </c>
      <c r="AF237" s="3">
        <v>1</v>
      </c>
      <c r="AW237" s="3" t="s">
        <v>763</v>
      </c>
      <c r="AX237" s="3" t="s">
        <v>830</v>
      </c>
      <c r="BA237" s="21" t="s">
        <v>733</v>
      </c>
      <c r="BB237" s="10">
        <v>1</v>
      </c>
      <c r="BC237" s="20" t="s">
        <v>831</v>
      </c>
      <c r="BD237" s="3">
        <v>1</v>
      </c>
      <c r="BE237" s="16" t="s">
        <v>832</v>
      </c>
      <c r="BF237" s="4" t="b">
        <f>IF(ISERROR(VLOOKUP(StudiesDetails!B237,ProteinExpression!A:A,1,FALSE)),FALSE,TRUE)</f>
        <v>0</v>
      </c>
    </row>
    <row r="238" spans="1:58" x14ac:dyDescent="0.3">
      <c r="A238">
        <v>62</v>
      </c>
      <c r="B238">
        <v>254</v>
      </c>
      <c r="C238" s="73" t="str">
        <f>IF(AND($A238&lt;&gt;"",ISNUMBER($A238)),VLOOKUP($A238,StudiesGeneral!$B:$CM,2,FALSE),"")</f>
        <v>Langenfeld</v>
      </c>
      <c r="D238" s="73">
        <f>IF(AND($A238&lt;&gt;"",ISNUMBER($A238)),VLOOKUP($A238,StudiesGeneral!$B:$CM,3,FALSE),"")</f>
        <v>2009</v>
      </c>
      <c r="E238" s="89" t="str">
        <f>IF(AND($A238&lt;&gt;"",ISNUMBER($A238)),VLOOKUP($A238,StudiesGeneral!$B:$CM,4,FALSE),"")</f>
        <v>http://dx.doi.org/10.1002/pmic.200800680</v>
      </c>
      <c r="F238" s="73" t="str">
        <f>IF(AND($A238&lt;&gt;"",ISNUMBER($A238)),VLOOKUP($A238,StudiesGeneral!$B:$CM,5,FALSE),"")</f>
        <v>CYP2D6</v>
      </c>
      <c r="G238" s="52" t="str">
        <f t="shared" si="3"/>
        <v>Liver--HLM-LD210-*2x2/*4</v>
      </c>
      <c r="H238" s="12" t="s">
        <v>724</v>
      </c>
      <c r="K238" s="12" t="s">
        <v>725</v>
      </c>
      <c r="L238" s="12" t="s">
        <v>726</v>
      </c>
      <c r="M238" s="12" t="s">
        <v>737</v>
      </c>
      <c r="AA238" s="19" t="s">
        <v>770</v>
      </c>
      <c r="AB238" s="19" t="s">
        <v>828</v>
      </c>
      <c r="AC238" s="20" t="s">
        <v>730</v>
      </c>
      <c r="AD238" s="37" t="s">
        <v>836</v>
      </c>
      <c r="AE238" s="82">
        <v>4</v>
      </c>
      <c r="AF238" s="3">
        <v>1</v>
      </c>
      <c r="AW238" s="3" t="s">
        <v>763</v>
      </c>
      <c r="AX238" s="3" t="s">
        <v>830</v>
      </c>
      <c r="BA238" s="21" t="s">
        <v>733</v>
      </c>
      <c r="BB238" s="10">
        <v>1</v>
      </c>
      <c r="BC238" s="20" t="s">
        <v>837</v>
      </c>
      <c r="BD238" s="3">
        <v>1</v>
      </c>
      <c r="BE238" s="16" t="s">
        <v>832</v>
      </c>
      <c r="BF238" s="4" t="b">
        <f>IF(ISERROR(VLOOKUP(StudiesDetails!B238,ProteinExpression!A:A,1,FALSE)),FALSE,TRUE)</f>
        <v>0</v>
      </c>
    </row>
    <row r="239" spans="1:58" x14ac:dyDescent="0.3">
      <c r="A239">
        <v>62</v>
      </c>
      <c r="B239">
        <v>255</v>
      </c>
      <c r="C239" s="73" t="str">
        <f>IF(AND($A239&lt;&gt;"",ISNUMBER($A239)),VLOOKUP($A239,StudiesGeneral!$B:$CM,2,FALSE),"")</f>
        <v>Langenfeld</v>
      </c>
      <c r="D239" s="73">
        <f>IF(AND($A239&lt;&gt;"",ISNUMBER($A239)),VLOOKUP($A239,StudiesGeneral!$B:$CM,3,FALSE),"")</f>
        <v>2009</v>
      </c>
      <c r="E239" s="89" t="str">
        <f>IF(AND($A239&lt;&gt;"",ISNUMBER($A239)),VLOOKUP($A239,StudiesGeneral!$B:$CM,4,FALSE),"")</f>
        <v>http://dx.doi.org/10.1002/pmic.200800680</v>
      </c>
      <c r="F239" s="73" t="str">
        <f>IF(AND($A239&lt;&gt;"",ISNUMBER($A239)),VLOOKUP($A239,StudiesGeneral!$B:$CM,5,FALSE),"")</f>
        <v>CYP2D6</v>
      </c>
      <c r="G239" s="52" t="str">
        <f t="shared" si="3"/>
        <v>Liver--HLM-LD295-*1x2/*2</v>
      </c>
      <c r="H239" s="12" t="s">
        <v>724</v>
      </c>
      <c r="K239" s="12" t="s">
        <v>725</v>
      </c>
      <c r="L239" s="12" t="s">
        <v>726</v>
      </c>
      <c r="M239" s="12" t="s">
        <v>737</v>
      </c>
      <c r="AA239" s="19" t="s">
        <v>770</v>
      </c>
      <c r="AB239" s="19" t="s">
        <v>828</v>
      </c>
      <c r="AC239" s="20" t="s">
        <v>730</v>
      </c>
      <c r="AD239" s="37" t="s">
        <v>838</v>
      </c>
      <c r="AE239" s="82">
        <v>5</v>
      </c>
      <c r="AF239" s="3">
        <v>1</v>
      </c>
      <c r="AW239" s="3" t="s">
        <v>763</v>
      </c>
      <c r="AX239" s="3" t="s">
        <v>830</v>
      </c>
      <c r="BA239" s="21" t="s">
        <v>733</v>
      </c>
      <c r="BB239" s="10">
        <v>1</v>
      </c>
      <c r="BC239" s="20" t="s">
        <v>831</v>
      </c>
      <c r="BD239" s="3">
        <v>1</v>
      </c>
      <c r="BE239" s="16" t="s">
        <v>832</v>
      </c>
      <c r="BF239" s="4" t="b">
        <f>IF(ISERROR(VLOOKUP(StudiesDetails!B239,ProteinExpression!A:A,1,FALSE)),FALSE,TRUE)</f>
        <v>0</v>
      </c>
    </row>
    <row r="240" spans="1:58" x14ac:dyDescent="0.3">
      <c r="A240">
        <v>62</v>
      </c>
      <c r="B240">
        <v>256</v>
      </c>
      <c r="C240" s="73" t="str">
        <f>IF(AND($A240&lt;&gt;"",ISNUMBER($A240)),VLOOKUP($A240,StudiesGeneral!$B:$CM,2,FALSE),"")</f>
        <v>Langenfeld</v>
      </c>
      <c r="D240" s="73">
        <f>IF(AND($A240&lt;&gt;"",ISNUMBER($A240)),VLOOKUP($A240,StudiesGeneral!$B:$CM,3,FALSE),"")</f>
        <v>2009</v>
      </c>
      <c r="E240" s="89" t="str">
        <f>IF(AND($A240&lt;&gt;"",ISNUMBER($A240)),VLOOKUP($A240,StudiesGeneral!$B:$CM,4,FALSE),"")</f>
        <v>http://dx.doi.org/10.1002/pmic.200800680</v>
      </c>
      <c r="F240" s="73" t="str">
        <f>IF(AND($A240&lt;&gt;"",ISNUMBER($A240)),VLOOKUP($A240,StudiesGeneral!$B:$CM,5,FALSE),"")</f>
        <v>CYP2D6</v>
      </c>
      <c r="G240" s="52" t="str">
        <f t="shared" si="3"/>
        <v>Liver--HLM-LD129-*1/*2</v>
      </c>
      <c r="H240" s="12" t="s">
        <v>724</v>
      </c>
      <c r="K240" s="12" t="s">
        <v>725</v>
      </c>
      <c r="L240" s="12" t="s">
        <v>726</v>
      </c>
      <c r="M240" s="12" t="s">
        <v>737</v>
      </c>
      <c r="AA240" s="19" t="s">
        <v>770</v>
      </c>
      <c r="AB240" s="19" t="s">
        <v>828</v>
      </c>
      <c r="AC240" s="20" t="s">
        <v>730</v>
      </c>
      <c r="AD240" s="37" t="s">
        <v>839</v>
      </c>
      <c r="AE240" s="82">
        <v>6</v>
      </c>
      <c r="AF240" s="3">
        <v>1</v>
      </c>
      <c r="AW240" s="3" t="s">
        <v>763</v>
      </c>
      <c r="AX240" s="3" t="s">
        <v>830</v>
      </c>
      <c r="BA240" s="21" t="s">
        <v>733</v>
      </c>
      <c r="BB240" s="10">
        <v>1</v>
      </c>
      <c r="BC240" s="20" t="s">
        <v>840</v>
      </c>
      <c r="BD240" s="3">
        <v>1</v>
      </c>
      <c r="BE240" s="16" t="s">
        <v>832</v>
      </c>
      <c r="BF240" s="4" t="b">
        <f>IF(ISERROR(VLOOKUP(StudiesDetails!B240,ProteinExpression!A:A,1,FALSE)),FALSE,TRUE)</f>
        <v>0</v>
      </c>
    </row>
    <row r="241" spans="1:58" x14ac:dyDescent="0.3">
      <c r="A241">
        <v>62</v>
      </c>
      <c r="B241">
        <v>257</v>
      </c>
      <c r="C241" s="73" t="str">
        <f>IF(AND($A241&lt;&gt;"",ISNUMBER($A241)),VLOOKUP($A241,StudiesGeneral!$B:$CM,2,FALSE),"")</f>
        <v>Langenfeld</v>
      </c>
      <c r="D241" s="73">
        <f>IF(AND($A241&lt;&gt;"",ISNUMBER($A241)),VLOOKUP($A241,StudiesGeneral!$B:$CM,3,FALSE),"")</f>
        <v>2009</v>
      </c>
      <c r="E241" s="89" t="str">
        <f>IF(AND($A241&lt;&gt;"",ISNUMBER($A241)),VLOOKUP($A241,StudiesGeneral!$B:$CM,4,FALSE),"")</f>
        <v>http://dx.doi.org/10.1002/pmic.200800680</v>
      </c>
      <c r="F241" s="73" t="str">
        <f>IF(AND($A241&lt;&gt;"",ISNUMBER($A241)),VLOOKUP($A241,StudiesGeneral!$B:$CM,5,FALSE),"")</f>
        <v>CYP2D6</v>
      </c>
      <c r="G241" s="52" t="str">
        <f t="shared" ref="G241:G300" si="4">H241&amp;"-"&amp;I241&amp;"-"&amp;L241&amp;"-"&amp;AD241&amp;"-"&amp;BC241</f>
        <v>Liver--HLM-LD231-*1x2/*2</v>
      </c>
      <c r="H241" s="12" t="s">
        <v>724</v>
      </c>
      <c r="K241" s="12" t="s">
        <v>725</v>
      </c>
      <c r="L241" s="12" t="s">
        <v>726</v>
      </c>
      <c r="M241" s="12" t="s">
        <v>737</v>
      </c>
      <c r="AA241" s="19" t="s">
        <v>770</v>
      </c>
      <c r="AB241" s="19" t="s">
        <v>828</v>
      </c>
      <c r="AC241" s="20" t="s">
        <v>730</v>
      </c>
      <c r="AD241" s="37" t="s">
        <v>841</v>
      </c>
      <c r="AE241" s="82">
        <v>7</v>
      </c>
      <c r="AF241" s="3">
        <v>1</v>
      </c>
      <c r="AW241" s="3" t="s">
        <v>763</v>
      </c>
      <c r="AX241" s="3" t="s">
        <v>830</v>
      </c>
      <c r="BA241" s="21" t="s">
        <v>733</v>
      </c>
      <c r="BB241" s="10">
        <v>1</v>
      </c>
      <c r="BC241" s="20" t="s">
        <v>831</v>
      </c>
      <c r="BD241" s="3">
        <v>1</v>
      </c>
      <c r="BE241" s="16" t="s">
        <v>832</v>
      </c>
      <c r="BF241" s="4" t="b">
        <f>IF(ISERROR(VLOOKUP(StudiesDetails!B241,ProteinExpression!A:A,1,FALSE)),FALSE,TRUE)</f>
        <v>0</v>
      </c>
    </row>
    <row r="242" spans="1:58" x14ac:dyDescent="0.3">
      <c r="A242">
        <v>62</v>
      </c>
      <c r="B242">
        <v>258</v>
      </c>
      <c r="C242" s="73" t="str">
        <f>IF(AND($A242&lt;&gt;"",ISNUMBER($A242)),VLOOKUP($A242,StudiesGeneral!$B:$CM,2,FALSE),"")</f>
        <v>Langenfeld</v>
      </c>
      <c r="D242" s="73">
        <f>IF(AND($A242&lt;&gt;"",ISNUMBER($A242)),VLOOKUP($A242,StudiesGeneral!$B:$CM,3,FALSE),"")</f>
        <v>2009</v>
      </c>
      <c r="E242" s="89" t="str">
        <f>IF(AND($A242&lt;&gt;"",ISNUMBER($A242)),VLOOKUP($A242,StudiesGeneral!$B:$CM,4,FALSE),"")</f>
        <v>http://dx.doi.org/10.1002/pmic.200800680</v>
      </c>
      <c r="F242" s="73" t="str">
        <f>IF(AND($A242&lt;&gt;"",ISNUMBER($A242)),VLOOKUP($A242,StudiesGeneral!$B:$CM,5,FALSE),"")</f>
        <v>CYP2D6</v>
      </c>
      <c r="G242" s="52" t="str">
        <f t="shared" si="4"/>
        <v>Liver--HLM-LD38-*1/*2</v>
      </c>
      <c r="H242" s="12" t="s">
        <v>724</v>
      </c>
      <c r="K242" s="12" t="s">
        <v>725</v>
      </c>
      <c r="L242" s="12" t="s">
        <v>726</v>
      </c>
      <c r="M242" s="12" t="s">
        <v>737</v>
      </c>
      <c r="AA242" s="19" t="s">
        <v>770</v>
      </c>
      <c r="AB242" s="19" t="s">
        <v>828</v>
      </c>
      <c r="AC242" s="20" t="s">
        <v>730</v>
      </c>
      <c r="AD242" s="37" t="s">
        <v>842</v>
      </c>
      <c r="AE242" s="82">
        <v>8</v>
      </c>
      <c r="AF242" s="3">
        <v>1</v>
      </c>
      <c r="AW242" s="3" t="s">
        <v>763</v>
      </c>
      <c r="AX242" s="3" t="s">
        <v>830</v>
      </c>
      <c r="BA242" s="21" t="s">
        <v>733</v>
      </c>
      <c r="BB242" s="10">
        <v>1</v>
      </c>
      <c r="BC242" s="20" t="s">
        <v>840</v>
      </c>
      <c r="BD242" s="3">
        <v>1</v>
      </c>
      <c r="BE242" s="16" t="s">
        <v>832</v>
      </c>
      <c r="BF242" s="4" t="b">
        <f>IF(ISERROR(VLOOKUP(StudiesDetails!B242,ProteinExpression!A:A,1,FALSE)),FALSE,TRUE)</f>
        <v>0</v>
      </c>
    </row>
    <row r="243" spans="1:58" x14ac:dyDescent="0.3">
      <c r="A243">
        <v>62</v>
      </c>
      <c r="B243">
        <v>259</v>
      </c>
      <c r="C243" s="73" t="str">
        <f>IF(AND($A243&lt;&gt;"",ISNUMBER($A243)),VLOOKUP($A243,StudiesGeneral!$B:$CM,2,FALSE),"")</f>
        <v>Langenfeld</v>
      </c>
      <c r="D243" s="73">
        <f>IF(AND($A243&lt;&gt;"",ISNUMBER($A243)),VLOOKUP($A243,StudiesGeneral!$B:$CM,3,FALSE),"")</f>
        <v>2009</v>
      </c>
      <c r="E243" s="89" t="str">
        <f>IF(AND($A243&lt;&gt;"",ISNUMBER($A243)),VLOOKUP($A243,StudiesGeneral!$B:$CM,4,FALSE),"")</f>
        <v>http://dx.doi.org/10.1002/pmic.200800680</v>
      </c>
      <c r="F243" s="73" t="str">
        <f>IF(AND($A243&lt;&gt;"",ISNUMBER($A243)),VLOOKUP($A243,StudiesGeneral!$B:$CM,5,FALSE),"")</f>
        <v>CYP2D6</v>
      </c>
      <c r="G243" s="52" t="str">
        <f t="shared" si="4"/>
        <v>Liver--HLM-LD63-*1/*1</v>
      </c>
      <c r="H243" s="12" t="s">
        <v>724</v>
      </c>
      <c r="K243" s="12" t="s">
        <v>725</v>
      </c>
      <c r="L243" s="12" t="s">
        <v>726</v>
      </c>
      <c r="M243" s="12" t="s">
        <v>737</v>
      </c>
      <c r="AA243" s="19" t="s">
        <v>770</v>
      </c>
      <c r="AB243" s="19" t="s">
        <v>828</v>
      </c>
      <c r="AC243" s="20" t="s">
        <v>730</v>
      </c>
      <c r="AD243" s="37" t="s">
        <v>843</v>
      </c>
      <c r="AE243" s="82">
        <v>9</v>
      </c>
      <c r="AF243" s="3">
        <v>1</v>
      </c>
      <c r="AW243" s="3" t="s">
        <v>763</v>
      </c>
      <c r="AX243" s="3" t="s">
        <v>830</v>
      </c>
      <c r="BA243" s="21" t="s">
        <v>733</v>
      </c>
      <c r="BB243" s="10">
        <v>1</v>
      </c>
      <c r="BC243" s="20" t="s">
        <v>741</v>
      </c>
      <c r="BD243" s="3">
        <v>1</v>
      </c>
      <c r="BE243" s="16" t="s">
        <v>832</v>
      </c>
      <c r="BF243" s="4" t="b">
        <f>IF(ISERROR(VLOOKUP(StudiesDetails!B243,ProteinExpression!A:A,1,FALSE)),FALSE,TRUE)</f>
        <v>0</v>
      </c>
    </row>
    <row r="244" spans="1:58" x14ac:dyDescent="0.3">
      <c r="A244">
        <v>62</v>
      </c>
      <c r="B244">
        <v>260</v>
      </c>
      <c r="C244" s="73" t="str">
        <f>IF(AND($A244&lt;&gt;"",ISNUMBER($A244)),VLOOKUP($A244,StudiesGeneral!$B:$CM,2,FALSE),"")</f>
        <v>Langenfeld</v>
      </c>
      <c r="D244" s="73">
        <f>IF(AND($A244&lt;&gt;"",ISNUMBER($A244)),VLOOKUP($A244,StudiesGeneral!$B:$CM,3,FALSE),"")</f>
        <v>2009</v>
      </c>
      <c r="E244" s="89" t="str">
        <f>IF(AND($A244&lt;&gt;"",ISNUMBER($A244)),VLOOKUP($A244,StudiesGeneral!$B:$CM,4,FALSE),"")</f>
        <v>http://dx.doi.org/10.1002/pmic.200800680</v>
      </c>
      <c r="F244" s="73" t="str">
        <f>IF(AND($A244&lt;&gt;"",ISNUMBER($A244)),VLOOKUP($A244,StudiesGeneral!$B:$CM,5,FALSE),"")</f>
        <v>CYP2D6</v>
      </c>
      <c r="G244" s="52" t="str">
        <f t="shared" si="4"/>
        <v>Liver--HLM-LD46-*1/*1</v>
      </c>
      <c r="H244" s="12" t="s">
        <v>724</v>
      </c>
      <c r="K244" s="12" t="s">
        <v>725</v>
      </c>
      <c r="L244" s="12" t="s">
        <v>726</v>
      </c>
      <c r="M244" s="12" t="s">
        <v>737</v>
      </c>
      <c r="AA244" s="19" t="s">
        <v>770</v>
      </c>
      <c r="AB244" s="19" t="s">
        <v>828</v>
      </c>
      <c r="AC244" s="20" t="s">
        <v>730</v>
      </c>
      <c r="AD244" s="37" t="s">
        <v>844</v>
      </c>
      <c r="AE244" s="82">
        <v>10</v>
      </c>
      <c r="AF244" s="3">
        <v>1</v>
      </c>
      <c r="AW244" s="3" t="s">
        <v>763</v>
      </c>
      <c r="AX244" s="3" t="s">
        <v>830</v>
      </c>
      <c r="BA244" s="21" t="s">
        <v>733</v>
      </c>
      <c r="BB244" s="10">
        <v>1</v>
      </c>
      <c r="BC244" s="20" t="s">
        <v>741</v>
      </c>
      <c r="BD244" s="3">
        <v>1</v>
      </c>
      <c r="BE244" s="16" t="s">
        <v>832</v>
      </c>
      <c r="BF244" s="4" t="b">
        <f>IF(ISERROR(VLOOKUP(StudiesDetails!B244,ProteinExpression!A:A,1,FALSE)),FALSE,TRUE)</f>
        <v>0</v>
      </c>
    </row>
    <row r="245" spans="1:58" x14ac:dyDescent="0.3">
      <c r="A245">
        <v>62</v>
      </c>
      <c r="B245">
        <v>261</v>
      </c>
      <c r="C245" s="73" t="str">
        <f>IF(AND($A245&lt;&gt;"",ISNUMBER($A245)),VLOOKUP($A245,StudiesGeneral!$B:$CM,2,FALSE),"")</f>
        <v>Langenfeld</v>
      </c>
      <c r="D245" s="73">
        <f>IF(AND($A245&lt;&gt;"",ISNUMBER($A245)),VLOOKUP($A245,StudiesGeneral!$B:$CM,3,FALSE),"")</f>
        <v>2009</v>
      </c>
      <c r="E245" s="89" t="str">
        <f>IF(AND($A245&lt;&gt;"",ISNUMBER($A245)),VLOOKUP($A245,StudiesGeneral!$B:$CM,4,FALSE),"")</f>
        <v>http://dx.doi.org/10.1002/pmic.200800680</v>
      </c>
      <c r="F245" s="73" t="str">
        <f>IF(AND($A245&lt;&gt;"",ISNUMBER($A245)),VLOOKUP($A245,StudiesGeneral!$B:$CM,5,FALSE),"")</f>
        <v>CYP2D6</v>
      </c>
      <c r="G245" s="52" t="str">
        <f t="shared" si="4"/>
        <v>Liver--HLM-LD202-*1x2/1</v>
      </c>
      <c r="H245" s="12" t="s">
        <v>724</v>
      </c>
      <c r="K245" s="12" t="s">
        <v>725</v>
      </c>
      <c r="L245" s="12" t="s">
        <v>726</v>
      </c>
      <c r="M245" s="12" t="s">
        <v>737</v>
      </c>
      <c r="AA245" s="19" t="s">
        <v>770</v>
      </c>
      <c r="AB245" s="19" t="s">
        <v>828</v>
      </c>
      <c r="AC245" s="20" t="s">
        <v>730</v>
      </c>
      <c r="AD245" s="37" t="s">
        <v>845</v>
      </c>
      <c r="AE245" s="82">
        <v>11</v>
      </c>
      <c r="AF245" s="3">
        <v>1</v>
      </c>
      <c r="AW245" s="3" t="s">
        <v>763</v>
      </c>
      <c r="AX245" s="3" t="s">
        <v>830</v>
      </c>
      <c r="BA245" s="21" t="s">
        <v>733</v>
      </c>
      <c r="BB245" s="10">
        <v>1</v>
      </c>
      <c r="BC245" s="20" t="s">
        <v>846</v>
      </c>
      <c r="BD245" s="3">
        <v>1</v>
      </c>
      <c r="BE245" s="16" t="s">
        <v>832</v>
      </c>
      <c r="BF245" s="4" t="b">
        <f>IF(ISERROR(VLOOKUP(StudiesDetails!B245,ProteinExpression!A:A,1,FALSE)),FALSE,TRUE)</f>
        <v>0</v>
      </c>
    </row>
    <row r="246" spans="1:58" x14ac:dyDescent="0.3">
      <c r="A246">
        <v>62</v>
      </c>
      <c r="B246">
        <v>262</v>
      </c>
      <c r="C246" s="73" t="str">
        <f>IF(AND($A246&lt;&gt;"",ISNUMBER($A246)),VLOOKUP($A246,StudiesGeneral!$B:$CM,2,FALSE),"")</f>
        <v>Langenfeld</v>
      </c>
      <c r="D246" s="73">
        <f>IF(AND($A246&lt;&gt;"",ISNUMBER($A246)),VLOOKUP($A246,StudiesGeneral!$B:$CM,3,FALSE),"")</f>
        <v>2009</v>
      </c>
      <c r="E246" s="89" t="str">
        <f>IF(AND($A246&lt;&gt;"",ISNUMBER($A246)),VLOOKUP($A246,StudiesGeneral!$B:$CM,4,FALSE),"")</f>
        <v>http://dx.doi.org/10.1002/pmic.200800680</v>
      </c>
      <c r="F246" s="73" t="str">
        <f>IF(AND($A246&lt;&gt;"",ISNUMBER($A246)),VLOOKUP($A246,StudiesGeneral!$B:$CM,5,FALSE),"")</f>
        <v>CYP2D6</v>
      </c>
      <c r="G246" s="52" t="str">
        <f t="shared" si="4"/>
        <v>Liver--HLM-LD43-*1/*1</v>
      </c>
      <c r="H246" s="12" t="s">
        <v>724</v>
      </c>
      <c r="K246" s="12" t="s">
        <v>725</v>
      </c>
      <c r="L246" s="12" t="s">
        <v>726</v>
      </c>
      <c r="M246" s="12" t="s">
        <v>737</v>
      </c>
      <c r="AA246" s="19" t="s">
        <v>770</v>
      </c>
      <c r="AB246" s="19" t="s">
        <v>828</v>
      </c>
      <c r="AC246" s="20" t="s">
        <v>730</v>
      </c>
      <c r="AD246" s="37" t="s">
        <v>847</v>
      </c>
      <c r="AE246" s="82">
        <v>12</v>
      </c>
      <c r="AF246" s="3">
        <v>1</v>
      </c>
      <c r="AW246" s="3" t="s">
        <v>763</v>
      </c>
      <c r="AX246" s="3" t="s">
        <v>830</v>
      </c>
      <c r="BA246" s="21" t="s">
        <v>733</v>
      </c>
      <c r="BB246" s="10">
        <v>1</v>
      </c>
      <c r="BC246" s="20" t="s">
        <v>741</v>
      </c>
      <c r="BD246" s="3">
        <v>1</v>
      </c>
      <c r="BE246" s="16" t="s">
        <v>832</v>
      </c>
      <c r="BF246" s="4" t="b">
        <f>IF(ISERROR(VLOOKUP(StudiesDetails!B246,ProteinExpression!A:A,1,FALSE)),FALSE,TRUE)</f>
        <v>0</v>
      </c>
    </row>
    <row r="247" spans="1:58" x14ac:dyDescent="0.3">
      <c r="A247">
        <v>62</v>
      </c>
      <c r="B247">
        <v>263</v>
      </c>
      <c r="C247" s="73" t="str">
        <f>IF(AND($A247&lt;&gt;"",ISNUMBER($A247)),VLOOKUP($A247,StudiesGeneral!$B:$CM,2,FALSE),"")</f>
        <v>Langenfeld</v>
      </c>
      <c r="D247" s="73">
        <f>IF(AND($A247&lt;&gt;"",ISNUMBER($A247)),VLOOKUP($A247,StudiesGeneral!$B:$CM,3,FALSE),"")</f>
        <v>2009</v>
      </c>
      <c r="E247" s="89" t="str">
        <f>IF(AND($A247&lt;&gt;"",ISNUMBER($A247)),VLOOKUP($A247,StudiesGeneral!$B:$CM,4,FALSE),"")</f>
        <v>http://dx.doi.org/10.1002/pmic.200800680</v>
      </c>
      <c r="F247" s="73" t="str">
        <f>IF(AND($A247&lt;&gt;"",ISNUMBER($A247)),VLOOKUP($A247,StudiesGeneral!$B:$CM,5,FALSE),"")</f>
        <v>CYP2D6</v>
      </c>
      <c r="G247" s="52" t="str">
        <f t="shared" si="4"/>
        <v>Liver--HLM-LD186-*2x2/*10</v>
      </c>
      <c r="H247" s="12" t="s">
        <v>724</v>
      </c>
      <c r="K247" s="12" t="s">
        <v>725</v>
      </c>
      <c r="L247" s="12" t="s">
        <v>726</v>
      </c>
      <c r="M247" s="12" t="s">
        <v>737</v>
      </c>
      <c r="AA247" s="19" t="s">
        <v>770</v>
      </c>
      <c r="AB247" s="19" t="s">
        <v>828</v>
      </c>
      <c r="AC247" s="20" t="s">
        <v>730</v>
      </c>
      <c r="AD247" s="37" t="s">
        <v>848</v>
      </c>
      <c r="AE247" s="82">
        <v>13</v>
      </c>
      <c r="AF247" s="3">
        <v>1</v>
      </c>
      <c r="AW247" s="3" t="s">
        <v>763</v>
      </c>
      <c r="AX247" s="3" t="s">
        <v>830</v>
      </c>
      <c r="BA247" s="21" t="s">
        <v>733</v>
      </c>
      <c r="BB247" s="10">
        <v>1</v>
      </c>
      <c r="BC247" s="20" t="s">
        <v>849</v>
      </c>
      <c r="BD247" s="3">
        <v>1</v>
      </c>
      <c r="BE247" s="16" t="s">
        <v>832</v>
      </c>
      <c r="BF247" s="4" t="b">
        <f>IF(ISERROR(VLOOKUP(StudiesDetails!B247,ProteinExpression!A:A,1,FALSE)),FALSE,TRUE)</f>
        <v>0</v>
      </c>
    </row>
    <row r="248" spans="1:58" x14ac:dyDescent="0.3">
      <c r="A248">
        <v>62</v>
      </c>
      <c r="B248">
        <v>264</v>
      </c>
      <c r="C248" s="73" t="str">
        <f>IF(AND($A248&lt;&gt;"",ISNUMBER($A248)),VLOOKUP($A248,StudiesGeneral!$B:$CM,2,FALSE),"")</f>
        <v>Langenfeld</v>
      </c>
      <c r="D248" s="73">
        <f>IF(AND($A248&lt;&gt;"",ISNUMBER($A248)),VLOOKUP($A248,StudiesGeneral!$B:$CM,3,FALSE),"")</f>
        <v>2009</v>
      </c>
      <c r="E248" s="89" t="str">
        <f>IF(AND($A248&lt;&gt;"",ISNUMBER($A248)),VLOOKUP($A248,StudiesGeneral!$B:$CM,4,FALSE),"")</f>
        <v>http://dx.doi.org/10.1002/pmic.200800680</v>
      </c>
      <c r="F248" s="73" t="str">
        <f>IF(AND($A248&lt;&gt;"",ISNUMBER($A248)),VLOOKUP($A248,StudiesGeneral!$B:$CM,5,FALSE),"")</f>
        <v>CYP2D6</v>
      </c>
      <c r="G248" s="52" t="str">
        <f t="shared" si="4"/>
        <v>Liver--HLM-LD230-*1x2/1</v>
      </c>
      <c r="H248" s="12" t="s">
        <v>724</v>
      </c>
      <c r="K248" s="12" t="s">
        <v>725</v>
      </c>
      <c r="L248" s="12" t="s">
        <v>726</v>
      </c>
      <c r="M248" s="12" t="s">
        <v>737</v>
      </c>
      <c r="AA248" s="19" t="s">
        <v>770</v>
      </c>
      <c r="AB248" s="19" t="s">
        <v>828</v>
      </c>
      <c r="AC248" s="20" t="s">
        <v>730</v>
      </c>
      <c r="AD248" s="37" t="s">
        <v>850</v>
      </c>
      <c r="AE248" s="82">
        <v>14</v>
      </c>
      <c r="AF248" s="3">
        <v>1</v>
      </c>
      <c r="AW248" s="3" t="s">
        <v>763</v>
      </c>
      <c r="AX248" s="3" t="s">
        <v>830</v>
      </c>
      <c r="BA248" s="21" t="s">
        <v>733</v>
      </c>
      <c r="BB248" s="10">
        <v>1</v>
      </c>
      <c r="BC248" s="20" t="s">
        <v>846</v>
      </c>
      <c r="BD248" s="3">
        <v>1</v>
      </c>
      <c r="BE248" s="16" t="s">
        <v>832</v>
      </c>
      <c r="BF248" s="4" t="b">
        <f>IF(ISERROR(VLOOKUP(StudiesDetails!B248,ProteinExpression!A:A,1,FALSE)),FALSE,TRUE)</f>
        <v>0</v>
      </c>
    </row>
    <row r="249" spans="1:58" x14ac:dyDescent="0.3">
      <c r="A249">
        <v>62</v>
      </c>
      <c r="B249">
        <v>265</v>
      </c>
      <c r="C249" s="73" t="str">
        <f>IF(AND($A249&lt;&gt;"",ISNUMBER($A249)),VLOOKUP($A249,StudiesGeneral!$B:$CM,2,FALSE),"")</f>
        <v>Langenfeld</v>
      </c>
      <c r="D249" s="73">
        <f>IF(AND($A249&lt;&gt;"",ISNUMBER($A249)),VLOOKUP($A249,StudiesGeneral!$B:$CM,3,FALSE),"")</f>
        <v>2009</v>
      </c>
      <c r="E249" s="89" t="str">
        <f>IF(AND($A249&lt;&gt;"",ISNUMBER($A249)),VLOOKUP($A249,StudiesGeneral!$B:$CM,4,FALSE),"")</f>
        <v>http://dx.doi.org/10.1002/pmic.200800680</v>
      </c>
      <c r="F249" s="73" t="str">
        <f>IF(AND($A249&lt;&gt;"",ISNUMBER($A249)),VLOOKUP($A249,StudiesGeneral!$B:$CM,5,FALSE),"")</f>
        <v>CYP2D6</v>
      </c>
      <c r="G249" s="52" t="str">
        <f t="shared" si="4"/>
        <v>Liver--HLM-LD39-*1/*4</v>
      </c>
      <c r="H249" s="12" t="s">
        <v>724</v>
      </c>
      <c r="K249" s="12" t="s">
        <v>725</v>
      </c>
      <c r="L249" s="12" t="s">
        <v>726</v>
      </c>
      <c r="M249" s="12" t="s">
        <v>737</v>
      </c>
      <c r="AA249" s="19" t="s">
        <v>770</v>
      </c>
      <c r="AB249" s="19" t="s">
        <v>828</v>
      </c>
      <c r="AC249" s="20" t="s">
        <v>730</v>
      </c>
      <c r="AD249" s="37" t="s">
        <v>851</v>
      </c>
      <c r="AE249" s="82">
        <v>15</v>
      </c>
      <c r="AF249" s="3">
        <v>1</v>
      </c>
      <c r="AW249" s="3" t="s">
        <v>763</v>
      </c>
      <c r="AX249" s="3" t="s">
        <v>830</v>
      </c>
      <c r="BA249" s="21" t="s">
        <v>733</v>
      </c>
      <c r="BB249" s="10">
        <v>1</v>
      </c>
      <c r="BC249" s="20" t="s">
        <v>852</v>
      </c>
      <c r="BD249" s="3">
        <v>1</v>
      </c>
      <c r="BE249" s="16" t="s">
        <v>832</v>
      </c>
      <c r="BF249" s="4" t="b">
        <f>IF(ISERROR(VLOOKUP(StudiesDetails!B249,ProteinExpression!A:A,1,FALSE)),FALSE,TRUE)</f>
        <v>0</v>
      </c>
    </row>
    <row r="250" spans="1:58" x14ac:dyDescent="0.3">
      <c r="A250">
        <v>62</v>
      </c>
      <c r="B250">
        <v>266</v>
      </c>
      <c r="C250" s="73" t="str">
        <f>IF(AND($A250&lt;&gt;"",ISNUMBER($A250)),VLOOKUP($A250,StudiesGeneral!$B:$CM,2,FALSE),"")</f>
        <v>Langenfeld</v>
      </c>
      <c r="D250" s="73">
        <f>IF(AND($A250&lt;&gt;"",ISNUMBER($A250)),VLOOKUP($A250,StudiesGeneral!$B:$CM,3,FALSE),"")</f>
        <v>2009</v>
      </c>
      <c r="E250" s="89" t="str">
        <f>IF(AND($A250&lt;&gt;"",ISNUMBER($A250)),VLOOKUP($A250,StudiesGeneral!$B:$CM,4,FALSE),"")</f>
        <v>http://dx.doi.org/10.1002/pmic.200800680</v>
      </c>
      <c r="F250" s="73" t="str">
        <f>IF(AND($A250&lt;&gt;"",ISNUMBER($A250)),VLOOKUP($A250,StudiesGeneral!$B:$CM,5,FALSE),"")</f>
        <v>CYP2D6</v>
      </c>
      <c r="G250" s="52" t="str">
        <f t="shared" si="4"/>
        <v>Liver--HLM-LD41-*2/*41</v>
      </c>
      <c r="H250" s="12" t="s">
        <v>724</v>
      </c>
      <c r="K250" s="12" t="s">
        <v>725</v>
      </c>
      <c r="L250" s="12" t="s">
        <v>726</v>
      </c>
      <c r="M250" s="12" t="s">
        <v>737</v>
      </c>
      <c r="AA250" s="19" t="s">
        <v>770</v>
      </c>
      <c r="AB250" s="19" t="s">
        <v>828</v>
      </c>
      <c r="AC250" s="20" t="s">
        <v>730</v>
      </c>
      <c r="AD250" s="37" t="s">
        <v>853</v>
      </c>
      <c r="AE250" s="82">
        <v>16</v>
      </c>
      <c r="AF250" s="3">
        <v>1</v>
      </c>
      <c r="AW250" s="3" t="s">
        <v>763</v>
      </c>
      <c r="AX250" s="3" t="s">
        <v>830</v>
      </c>
      <c r="BA250" s="21" t="s">
        <v>733</v>
      </c>
      <c r="BB250" s="10">
        <v>1</v>
      </c>
      <c r="BC250" s="20" t="s">
        <v>854</v>
      </c>
      <c r="BD250" s="3">
        <v>1</v>
      </c>
      <c r="BE250" s="16" t="s">
        <v>832</v>
      </c>
      <c r="BF250" s="4" t="b">
        <f>IF(ISERROR(VLOOKUP(StudiesDetails!B250,ProteinExpression!A:A,1,FALSE)),FALSE,TRUE)</f>
        <v>0</v>
      </c>
    </row>
    <row r="251" spans="1:58" x14ac:dyDescent="0.3">
      <c r="A251">
        <v>62</v>
      </c>
      <c r="B251">
        <v>267</v>
      </c>
      <c r="C251" s="73" t="str">
        <f>IF(AND($A251&lt;&gt;"",ISNUMBER($A251)),VLOOKUP($A251,StudiesGeneral!$B:$CM,2,FALSE),"")</f>
        <v>Langenfeld</v>
      </c>
      <c r="D251" s="73">
        <f>IF(AND($A251&lt;&gt;"",ISNUMBER($A251)),VLOOKUP($A251,StudiesGeneral!$B:$CM,3,FALSE),"")</f>
        <v>2009</v>
      </c>
      <c r="E251" s="89" t="str">
        <f>IF(AND($A251&lt;&gt;"",ISNUMBER($A251)),VLOOKUP($A251,StudiesGeneral!$B:$CM,4,FALSE),"")</f>
        <v>http://dx.doi.org/10.1002/pmic.200800680</v>
      </c>
      <c r="F251" s="73" t="str">
        <f>IF(AND($A251&lt;&gt;"",ISNUMBER($A251)),VLOOKUP($A251,StudiesGeneral!$B:$CM,5,FALSE),"")</f>
        <v>CYP2D6</v>
      </c>
      <c r="G251" s="52" t="str">
        <f t="shared" si="4"/>
        <v>Liver--HLM-LD213-*1/*3</v>
      </c>
      <c r="H251" s="12" t="s">
        <v>724</v>
      </c>
      <c r="K251" s="12" t="s">
        <v>725</v>
      </c>
      <c r="L251" s="12" t="s">
        <v>726</v>
      </c>
      <c r="M251" s="12" t="s">
        <v>737</v>
      </c>
      <c r="AA251" s="19" t="s">
        <v>770</v>
      </c>
      <c r="AB251" s="19" t="s">
        <v>828</v>
      </c>
      <c r="AC251" s="20" t="s">
        <v>730</v>
      </c>
      <c r="AD251" s="37" t="s">
        <v>855</v>
      </c>
      <c r="AE251" s="82">
        <v>17</v>
      </c>
      <c r="AF251" s="3">
        <v>1</v>
      </c>
      <c r="AW251" s="3" t="s">
        <v>763</v>
      </c>
      <c r="AX251" s="3" t="s">
        <v>830</v>
      </c>
      <c r="BA251" s="21" t="s">
        <v>733</v>
      </c>
      <c r="BB251" s="10">
        <v>1</v>
      </c>
      <c r="BC251" s="20" t="s">
        <v>856</v>
      </c>
      <c r="BD251" s="3">
        <v>1</v>
      </c>
      <c r="BE251" s="16" t="s">
        <v>832</v>
      </c>
      <c r="BF251" s="4" t="b">
        <f>IF(ISERROR(VLOOKUP(StudiesDetails!B251,ProteinExpression!A:A,1,FALSE)),FALSE,TRUE)</f>
        <v>0</v>
      </c>
    </row>
    <row r="252" spans="1:58" x14ac:dyDescent="0.3">
      <c r="A252">
        <v>62</v>
      </c>
      <c r="B252">
        <v>268</v>
      </c>
      <c r="C252" s="73" t="str">
        <f>IF(AND($A252&lt;&gt;"",ISNUMBER($A252)),VLOOKUP($A252,StudiesGeneral!$B:$CM,2,FALSE),"")</f>
        <v>Langenfeld</v>
      </c>
      <c r="D252" s="73">
        <f>IF(AND($A252&lt;&gt;"",ISNUMBER($A252)),VLOOKUP($A252,StudiesGeneral!$B:$CM,3,FALSE),"")</f>
        <v>2009</v>
      </c>
      <c r="E252" s="89" t="str">
        <f>IF(AND($A252&lt;&gt;"",ISNUMBER($A252)),VLOOKUP($A252,StudiesGeneral!$B:$CM,4,FALSE),"")</f>
        <v>http://dx.doi.org/10.1002/pmic.200800680</v>
      </c>
      <c r="F252" s="73" t="str">
        <f>IF(AND($A252&lt;&gt;"",ISNUMBER($A252)),VLOOKUP($A252,StudiesGeneral!$B:$CM,5,FALSE),"")</f>
        <v>CYP2D6</v>
      </c>
      <c r="G252" s="52" t="str">
        <f t="shared" si="4"/>
        <v>Liver--HLM-LD225-*9/*41</v>
      </c>
      <c r="H252" s="12" t="s">
        <v>724</v>
      </c>
      <c r="K252" s="12" t="s">
        <v>725</v>
      </c>
      <c r="L252" s="12" t="s">
        <v>726</v>
      </c>
      <c r="M252" s="12" t="s">
        <v>737</v>
      </c>
      <c r="AA252" s="19" t="s">
        <v>770</v>
      </c>
      <c r="AB252" s="19" t="s">
        <v>828</v>
      </c>
      <c r="AC252" s="20" t="s">
        <v>730</v>
      </c>
      <c r="AD252" s="37" t="s">
        <v>857</v>
      </c>
      <c r="AE252" s="82">
        <v>18</v>
      </c>
      <c r="AF252" s="3">
        <v>1</v>
      </c>
      <c r="AW252" s="3" t="s">
        <v>763</v>
      </c>
      <c r="AX252" s="3" t="s">
        <v>830</v>
      </c>
      <c r="BA252" s="21" t="s">
        <v>733</v>
      </c>
      <c r="BB252" s="10">
        <v>1</v>
      </c>
      <c r="BC252" s="20" t="s">
        <v>858</v>
      </c>
      <c r="BD252" s="3">
        <v>1</v>
      </c>
      <c r="BE252" s="16" t="s">
        <v>832</v>
      </c>
      <c r="BF252" s="4" t="b">
        <f>IF(ISERROR(VLOOKUP(StudiesDetails!B252,ProteinExpression!A:A,1,FALSE)),FALSE,TRUE)</f>
        <v>0</v>
      </c>
    </row>
    <row r="253" spans="1:58" x14ac:dyDescent="0.3">
      <c r="A253">
        <v>62</v>
      </c>
      <c r="B253">
        <v>269</v>
      </c>
      <c r="C253" s="73" t="str">
        <f>IF(AND($A253&lt;&gt;"",ISNUMBER($A253)),VLOOKUP($A253,StudiesGeneral!$B:$CM,2,FALSE),"")</f>
        <v>Langenfeld</v>
      </c>
      <c r="D253" s="73">
        <f>IF(AND($A253&lt;&gt;"",ISNUMBER($A253)),VLOOKUP($A253,StudiesGeneral!$B:$CM,3,FALSE),"")</f>
        <v>2009</v>
      </c>
      <c r="E253" s="89" t="str">
        <f>IF(AND($A253&lt;&gt;"",ISNUMBER($A253)),VLOOKUP($A253,StudiesGeneral!$B:$CM,4,FALSE),"")</f>
        <v>http://dx.doi.org/10.1002/pmic.200800680</v>
      </c>
      <c r="F253" s="73" t="str">
        <f>IF(AND($A253&lt;&gt;"",ISNUMBER($A253)),VLOOKUP($A253,StudiesGeneral!$B:$CM,5,FALSE),"")</f>
        <v>CYP2D6</v>
      </c>
      <c r="G253" s="52" t="str">
        <f t="shared" si="4"/>
        <v>Liver--HLM-LD59-*1/*4</v>
      </c>
      <c r="H253" s="12" t="s">
        <v>724</v>
      </c>
      <c r="K253" s="12" t="s">
        <v>725</v>
      </c>
      <c r="L253" s="12" t="s">
        <v>726</v>
      </c>
      <c r="M253" s="12" t="s">
        <v>737</v>
      </c>
      <c r="AA253" s="19" t="s">
        <v>770</v>
      </c>
      <c r="AB253" s="19" t="s">
        <v>828</v>
      </c>
      <c r="AC253" s="20" t="s">
        <v>730</v>
      </c>
      <c r="AD253" s="37" t="s">
        <v>859</v>
      </c>
      <c r="AE253" s="82">
        <v>19</v>
      </c>
      <c r="AF253" s="3">
        <v>1</v>
      </c>
      <c r="AW253" s="3" t="s">
        <v>763</v>
      </c>
      <c r="AX253" s="3" t="s">
        <v>830</v>
      </c>
      <c r="BA253" s="21" t="s">
        <v>733</v>
      </c>
      <c r="BB253" s="10">
        <v>1</v>
      </c>
      <c r="BC253" s="20" t="s">
        <v>852</v>
      </c>
      <c r="BD253" s="3">
        <v>1</v>
      </c>
      <c r="BE253" s="16" t="s">
        <v>832</v>
      </c>
      <c r="BF253" s="4" t="b">
        <f>IF(ISERROR(VLOOKUP(StudiesDetails!B253,ProteinExpression!A:A,1,FALSE)),FALSE,TRUE)</f>
        <v>0</v>
      </c>
    </row>
    <row r="254" spans="1:58" x14ac:dyDescent="0.3">
      <c r="A254">
        <v>62</v>
      </c>
      <c r="B254">
        <v>270</v>
      </c>
      <c r="C254" s="73" t="str">
        <f>IF(AND($A254&lt;&gt;"",ISNUMBER($A254)),VLOOKUP($A254,StudiesGeneral!$B:$CM,2,FALSE),"")</f>
        <v>Langenfeld</v>
      </c>
      <c r="D254" s="73">
        <f>IF(AND($A254&lt;&gt;"",ISNUMBER($A254)),VLOOKUP($A254,StudiesGeneral!$B:$CM,3,FALSE),"")</f>
        <v>2009</v>
      </c>
      <c r="E254" s="89" t="str">
        <f>IF(AND($A254&lt;&gt;"",ISNUMBER($A254)),VLOOKUP($A254,StudiesGeneral!$B:$CM,4,FALSE),"")</f>
        <v>http://dx.doi.org/10.1002/pmic.200800680</v>
      </c>
      <c r="F254" s="73" t="str">
        <f>IF(AND($A254&lt;&gt;"",ISNUMBER($A254)),VLOOKUP($A254,StudiesGeneral!$B:$CM,5,FALSE),"")</f>
        <v>CYP2D6</v>
      </c>
      <c r="G254" s="52" t="str">
        <f t="shared" si="4"/>
        <v>Liver--HLM-LD47-*1/*3</v>
      </c>
      <c r="H254" s="12" t="s">
        <v>724</v>
      </c>
      <c r="K254" s="12" t="s">
        <v>725</v>
      </c>
      <c r="L254" s="12" t="s">
        <v>726</v>
      </c>
      <c r="M254" s="12" t="s">
        <v>737</v>
      </c>
      <c r="AA254" s="19" t="s">
        <v>770</v>
      </c>
      <c r="AB254" s="19" t="s">
        <v>828</v>
      </c>
      <c r="AC254" s="20" t="s">
        <v>730</v>
      </c>
      <c r="AD254" s="37" t="s">
        <v>860</v>
      </c>
      <c r="AE254" s="82">
        <v>20</v>
      </c>
      <c r="AF254" s="3">
        <v>1</v>
      </c>
      <c r="AW254" s="3" t="s">
        <v>763</v>
      </c>
      <c r="AX254" s="3" t="s">
        <v>830</v>
      </c>
      <c r="BA254" s="21" t="s">
        <v>733</v>
      </c>
      <c r="BB254" s="10">
        <v>1</v>
      </c>
      <c r="BC254" s="20" t="s">
        <v>856</v>
      </c>
      <c r="BD254" s="3">
        <v>1</v>
      </c>
      <c r="BE254" s="16" t="s">
        <v>832</v>
      </c>
      <c r="BF254" s="4" t="b">
        <f>IF(ISERROR(VLOOKUP(StudiesDetails!B254,ProteinExpression!A:A,1,FALSE)),FALSE,TRUE)</f>
        <v>0</v>
      </c>
    </row>
    <row r="255" spans="1:58" x14ac:dyDescent="0.3">
      <c r="A255">
        <v>62</v>
      </c>
      <c r="B255">
        <v>271</v>
      </c>
      <c r="C255" s="73" t="str">
        <f>IF(AND($A255&lt;&gt;"",ISNUMBER($A255)),VLOOKUP($A255,StudiesGeneral!$B:$CM,2,FALSE),"")</f>
        <v>Langenfeld</v>
      </c>
      <c r="D255" s="73">
        <f>IF(AND($A255&lt;&gt;"",ISNUMBER($A255)),VLOOKUP($A255,StudiesGeneral!$B:$CM,3,FALSE),"")</f>
        <v>2009</v>
      </c>
      <c r="E255" s="89" t="str">
        <f>IF(AND($A255&lt;&gt;"",ISNUMBER($A255)),VLOOKUP($A255,StudiesGeneral!$B:$CM,4,FALSE),"")</f>
        <v>http://dx.doi.org/10.1002/pmic.200800680</v>
      </c>
      <c r="F255" s="73" t="str">
        <f>IF(AND($A255&lt;&gt;"",ISNUMBER($A255)),VLOOKUP($A255,StudiesGeneral!$B:$CM,5,FALSE),"")</f>
        <v>CYP2D6</v>
      </c>
      <c r="G255" s="52" t="str">
        <f t="shared" si="4"/>
        <v>Liver--HLM-LD265-*1/*5</v>
      </c>
      <c r="H255" s="12" t="s">
        <v>724</v>
      </c>
      <c r="K255" s="12" t="s">
        <v>725</v>
      </c>
      <c r="L255" s="12" t="s">
        <v>726</v>
      </c>
      <c r="M255" s="12" t="s">
        <v>737</v>
      </c>
      <c r="AA255" s="19" t="s">
        <v>770</v>
      </c>
      <c r="AB255" s="19" t="s">
        <v>828</v>
      </c>
      <c r="AC255" s="20" t="s">
        <v>730</v>
      </c>
      <c r="AD255" s="37" t="s">
        <v>861</v>
      </c>
      <c r="AE255" s="82">
        <v>21</v>
      </c>
      <c r="AF255" s="3">
        <v>1</v>
      </c>
      <c r="AW255" s="3" t="s">
        <v>763</v>
      </c>
      <c r="AX255" s="3" t="s">
        <v>830</v>
      </c>
      <c r="BA255" s="21" t="s">
        <v>733</v>
      </c>
      <c r="BB255" s="10">
        <v>1</v>
      </c>
      <c r="BC255" s="20" t="s">
        <v>862</v>
      </c>
      <c r="BD255" s="3">
        <v>1</v>
      </c>
      <c r="BE255" s="16" t="s">
        <v>832</v>
      </c>
      <c r="BF255" s="4" t="b">
        <f>IF(ISERROR(VLOOKUP(StudiesDetails!B255,ProteinExpression!A:A,1,FALSE)),FALSE,TRUE)</f>
        <v>0</v>
      </c>
    </row>
    <row r="256" spans="1:58" x14ac:dyDescent="0.3">
      <c r="A256">
        <v>62</v>
      </c>
      <c r="B256">
        <v>272</v>
      </c>
      <c r="C256" s="73" t="str">
        <f>IF(AND($A256&lt;&gt;"",ISNUMBER($A256)),VLOOKUP($A256,StudiesGeneral!$B:$CM,2,FALSE),"")</f>
        <v>Langenfeld</v>
      </c>
      <c r="D256" s="73">
        <f>IF(AND($A256&lt;&gt;"",ISNUMBER($A256)),VLOOKUP($A256,StudiesGeneral!$B:$CM,3,FALSE),"")</f>
        <v>2009</v>
      </c>
      <c r="E256" s="89" t="str">
        <f>IF(AND($A256&lt;&gt;"",ISNUMBER($A256)),VLOOKUP($A256,StudiesGeneral!$B:$CM,4,FALSE),"")</f>
        <v>http://dx.doi.org/10.1002/pmic.200800680</v>
      </c>
      <c r="F256" s="73" t="str">
        <f>IF(AND($A256&lt;&gt;"",ISNUMBER($A256)),VLOOKUP($A256,StudiesGeneral!$B:$CM,5,FALSE),"")</f>
        <v>CYP2D6</v>
      </c>
      <c r="G256" s="52" t="str">
        <f t="shared" si="4"/>
        <v>Liver--HLM-LD271-*1/*5</v>
      </c>
      <c r="H256" s="12" t="s">
        <v>724</v>
      </c>
      <c r="K256" s="12" t="s">
        <v>725</v>
      </c>
      <c r="L256" s="12" t="s">
        <v>726</v>
      </c>
      <c r="M256" s="12" t="s">
        <v>737</v>
      </c>
      <c r="AA256" s="19" t="s">
        <v>770</v>
      </c>
      <c r="AB256" s="19" t="s">
        <v>828</v>
      </c>
      <c r="AC256" s="20" t="s">
        <v>730</v>
      </c>
      <c r="AD256" s="37" t="s">
        <v>863</v>
      </c>
      <c r="AE256" s="82">
        <v>22</v>
      </c>
      <c r="AF256" s="3">
        <v>1</v>
      </c>
      <c r="AW256" s="3" t="s">
        <v>763</v>
      </c>
      <c r="AX256" s="3" t="s">
        <v>830</v>
      </c>
      <c r="BA256" s="21" t="s">
        <v>733</v>
      </c>
      <c r="BB256" s="10">
        <v>1</v>
      </c>
      <c r="BC256" s="20" t="s">
        <v>862</v>
      </c>
      <c r="BD256" s="3">
        <v>1</v>
      </c>
      <c r="BE256" s="16" t="s">
        <v>832</v>
      </c>
      <c r="BF256" s="4" t="b">
        <f>IF(ISERROR(VLOOKUP(StudiesDetails!B256,ProteinExpression!A:A,1,FALSE)),FALSE,TRUE)</f>
        <v>0</v>
      </c>
    </row>
    <row r="257" spans="1:58" x14ac:dyDescent="0.3">
      <c r="A257">
        <v>62</v>
      </c>
      <c r="B257">
        <v>273</v>
      </c>
      <c r="C257" s="73" t="str">
        <f>IF(AND($A257&lt;&gt;"",ISNUMBER($A257)),VLOOKUP($A257,StudiesGeneral!$B:$CM,2,FALSE),"")</f>
        <v>Langenfeld</v>
      </c>
      <c r="D257" s="73">
        <f>IF(AND($A257&lt;&gt;"",ISNUMBER($A257)),VLOOKUP($A257,StudiesGeneral!$B:$CM,3,FALSE),"")</f>
        <v>2009</v>
      </c>
      <c r="E257" s="89" t="str">
        <f>IF(AND($A257&lt;&gt;"",ISNUMBER($A257)),VLOOKUP($A257,StudiesGeneral!$B:$CM,4,FALSE),"")</f>
        <v>http://dx.doi.org/10.1002/pmic.200800680</v>
      </c>
      <c r="F257" s="73" t="str">
        <f>IF(AND($A257&lt;&gt;"",ISNUMBER($A257)),VLOOKUP($A257,StudiesGeneral!$B:$CM,5,FALSE),"")</f>
        <v>CYP2D6</v>
      </c>
      <c r="G257" s="52" t="str">
        <f t="shared" si="4"/>
        <v>Liver--HLM-LD79-*4/*41</v>
      </c>
      <c r="H257" s="12" t="s">
        <v>724</v>
      </c>
      <c r="K257" s="12" t="s">
        <v>725</v>
      </c>
      <c r="L257" s="12" t="s">
        <v>726</v>
      </c>
      <c r="M257" s="12" t="s">
        <v>737</v>
      </c>
      <c r="AA257" s="19" t="s">
        <v>770</v>
      </c>
      <c r="AB257" s="19" t="s">
        <v>828</v>
      </c>
      <c r="AC257" s="20" t="s">
        <v>730</v>
      </c>
      <c r="AD257" s="37" t="s">
        <v>864</v>
      </c>
      <c r="AE257" s="82">
        <v>23</v>
      </c>
      <c r="AF257" s="3">
        <v>1</v>
      </c>
      <c r="AW257" s="3" t="s">
        <v>763</v>
      </c>
      <c r="AX257" s="3" t="s">
        <v>830</v>
      </c>
      <c r="BA257" s="21" t="s">
        <v>733</v>
      </c>
      <c r="BB257" s="10">
        <v>1</v>
      </c>
      <c r="BC257" s="20" t="s">
        <v>865</v>
      </c>
      <c r="BD257" s="3">
        <v>1</v>
      </c>
      <c r="BE257" s="16" t="s">
        <v>832</v>
      </c>
      <c r="BF257" s="4" t="b">
        <f>IF(ISERROR(VLOOKUP(StudiesDetails!B257,ProteinExpression!A:A,1,FALSE)),FALSE,TRUE)</f>
        <v>0</v>
      </c>
    </row>
    <row r="258" spans="1:58" x14ac:dyDescent="0.3">
      <c r="A258">
        <v>62</v>
      </c>
      <c r="B258">
        <v>274</v>
      </c>
      <c r="C258" s="73" t="str">
        <f>IF(AND($A258&lt;&gt;"",ISNUMBER($A258)),VLOOKUP($A258,StudiesGeneral!$B:$CM,2,FALSE),"")</f>
        <v>Langenfeld</v>
      </c>
      <c r="D258" s="73">
        <f>IF(AND($A258&lt;&gt;"",ISNUMBER($A258)),VLOOKUP($A258,StudiesGeneral!$B:$CM,3,FALSE),"")</f>
        <v>2009</v>
      </c>
      <c r="E258" s="89" t="str">
        <f>IF(AND($A258&lt;&gt;"",ISNUMBER($A258)),VLOOKUP($A258,StudiesGeneral!$B:$CM,4,FALSE),"")</f>
        <v>http://dx.doi.org/10.1002/pmic.200800680</v>
      </c>
      <c r="F258" s="73" t="str">
        <f>IF(AND($A258&lt;&gt;"",ISNUMBER($A258)),VLOOKUP($A258,StudiesGeneral!$B:$CM,5,FALSE),"")</f>
        <v>CYP2D6</v>
      </c>
      <c r="G258" s="52" t="str">
        <f t="shared" si="4"/>
        <v>Liver--HLM-LD163-*3/*5</v>
      </c>
      <c r="H258" s="12" t="s">
        <v>724</v>
      </c>
      <c r="K258" s="12" t="s">
        <v>725</v>
      </c>
      <c r="L258" s="12" t="s">
        <v>726</v>
      </c>
      <c r="M258" s="12" t="s">
        <v>737</v>
      </c>
      <c r="AA258" s="19" t="s">
        <v>770</v>
      </c>
      <c r="AB258" s="19" t="s">
        <v>828</v>
      </c>
      <c r="AC258" s="20" t="s">
        <v>730</v>
      </c>
      <c r="AD258" s="37" t="s">
        <v>866</v>
      </c>
      <c r="AE258" s="82">
        <v>24</v>
      </c>
      <c r="AF258" s="3">
        <v>1</v>
      </c>
      <c r="AW258" s="3" t="s">
        <v>763</v>
      </c>
      <c r="AX258" s="3" t="s">
        <v>830</v>
      </c>
      <c r="BA258" s="21" t="s">
        <v>733</v>
      </c>
      <c r="BB258" s="10">
        <v>1</v>
      </c>
      <c r="BC258" s="20" t="s">
        <v>867</v>
      </c>
      <c r="BD258" s="3">
        <v>1</v>
      </c>
      <c r="BE258" s="16" t="s">
        <v>832</v>
      </c>
      <c r="BF258" s="4" t="b">
        <f>IF(ISERROR(VLOOKUP(StudiesDetails!B258,ProteinExpression!A:A,1,FALSE)),FALSE,TRUE)</f>
        <v>0</v>
      </c>
    </row>
    <row r="259" spans="1:58" x14ac:dyDescent="0.3">
      <c r="A259">
        <v>62</v>
      </c>
      <c r="B259">
        <v>275</v>
      </c>
      <c r="C259" s="73" t="str">
        <f>IF(AND($A259&lt;&gt;"",ISNUMBER($A259)),VLOOKUP($A259,StudiesGeneral!$B:$CM,2,FALSE),"")</f>
        <v>Langenfeld</v>
      </c>
      <c r="D259" s="73">
        <f>IF(AND($A259&lt;&gt;"",ISNUMBER($A259)),VLOOKUP($A259,StudiesGeneral!$B:$CM,3,FALSE),"")</f>
        <v>2009</v>
      </c>
      <c r="E259" s="89" t="str">
        <f>IF(AND($A259&lt;&gt;"",ISNUMBER($A259)),VLOOKUP($A259,StudiesGeneral!$B:$CM,4,FALSE),"")</f>
        <v>http://dx.doi.org/10.1002/pmic.200800680</v>
      </c>
      <c r="F259" s="73" t="str">
        <f>IF(AND($A259&lt;&gt;"",ISNUMBER($A259)),VLOOKUP($A259,StudiesGeneral!$B:$CM,5,FALSE),"")</f>
        <v>CYP2D6</v>
      </c>
      <c r="G259" s="52" t="str">
        <f t="shared" si="4"/>
        <v>Liver--HLM-LD204-*4/*5</v>
      </c>
      <c r="H259" s="12" t="s">
        <v>724</v>
      </c>
      <c r="K259" s="12" t="s">
        <v>725</v>
      </c>
      <c r="L259" s="12" t="s">
        <v>726</v>
      </c>
      <c r="M259" s="12" t="s">
        <v>737</v>
      </c>
      <c r="AA259" s="19" t="s">
        <v>770</v>
      </c>
      <c r="AB259" s="19" t="s">
        <v>828</v>
      </c>
      <c r="AC259" s="20" t="s">
        <v>730</v>
      </c>
      <c r="AD259" s="37" t="s">
        <v>868</v>
      </c>
      <c r="AE259" s="82">
        <v>25</v>
      </c>
      <c r="AF259" s="3">
        <v>1</v>
      </c>
      <c r="AW259" s="3" t="s">
        <v>763</v>
      </c>
      <c r="AX259" s="3" t="s">
        <v>830</v>
      </c>
      <c r="BA259" s="21" t="s">
        <v>733</v>
      </c>
      <c r="BB259" s="10">
        <v>1</v>
      </c>
      <c r="BC259" s="20" t="s">
        <v>869</v>
      </c>
      <c r="BD259" s="3">
        <v>1</v>
      </c>
      <c r="BE259" s="16" t="s">
        <v>832</v>
      </c>
      <c r="BF259" s="4" t="b">
        <f>IF(ISERROR(VLOOKUP(StudiesDetails!B259,ProteinExpression!A:A,1,FALSE)),FALSE,TRUE)</f>
        <v>0</v>
      </c>
    </row>
    <row r="260" spans="1:58" x14ac:dyDescent="0.3">
      <c r="A260">
        <v>62</v>
      </c>
      <c r="B260">
        <v>276</v>
      </c>
      <c r="C260" s="73" t="str">
        <f>IF(AND($A260&lt;&gt;"",ISNUMBER($A260)),VLOOKUP($A260,StudiesGeneral!$B:$CM,2,FALSE),"")</f>
        <v>Langenfeld</v>
      </c>
      <c r="D260" s="73">
        <f>IF(AND($A260&lt;&gt;"",ISNUMBER($A260)),VLOOKUP($A260,StudiesGeneral!$B:$CM,3,FALSE),"")</f>
        <v>2009</v>
      </c>
      <c r="E260" s="89" t="str">
        <f>IF(AND($A260&lt;&gt;"",ISNUMBER($A260)),VLOOKUP($A260,StudiesGeneral!$B:$CM,4,FALSE),"")</f>
        <v>http://dx.doi.org/10.1002/pmic.200800680</v>
      </c>
      <c r="F260" s="73" t="str">
        <f>IF(AND($A260&lt;&gt;"",ISNUMBER($A260)),VLOOKUP($A260,StudiesGeneral!$B:$CM,5,FALSE),"")</f>
        <v>CYP2D6</v>
      </c>
      <c r="G260" s="52" t="str">
        <f t="shared" si="4"/>
        <v>Liver--HLM-LD274-*4/*4</v>
      </c>
      <c r="H260" s="12" t="s">
        <v>724</v>
      </c>
      <c r="K260" s="12" t="s">
        <v>725</v>
      </c>
      <c r="L260" s="12" t="s">
        <v>726</v>
      </c>
      <c r="M260" s="12" t="s">
        <v>737</v>
      </c>
      <c r="AA260" s="19" t="s">
        <v>770</v>
      </c>
      <c r="AB260" s="19" t="s">
        <v>828</v>
      </c>
      <c r="AC260" s="20" t="s">
        <v>730</v>
      </c>
      <c r="AD260" s="37" t="s">
        <v>870</v>
      </c>
      <c r="AE260" s="82">
        <v>26</v>
      </c>
      <c r="AF260" s="3">
        <v>1</v>
      </c>
      <c r="AW260" s="3" t="s">
        <v>763</v>
      </c>
      <c r="AX260" s="3" t="s">
        <v>830</v>
      </c>
      <c r="BA260" s="21" t="s">
        <v>733</v>
      </c>
      <c r="BB260" s="10">
        <v>1</v>
      </c>
      <c r="BC260" s="20" t="s">
        <v>871</v>
      </c>
      <c r="BD260" s="3">
        <v>1</v>
      </c>
      <c r="BE260" s="16" t="s">
        <v>832</v>
      </c>
      <c r="BF260" s="4" t="b">
        <f>IF(ISERROR(VLOOKUP(StudiesDetails!B260,ProteinExpression!A:A,1,FALSE)),FALSE,TRUE)</f>
        <v>0</v>
      </c>
    </row>
    <row r="261" spans="1:58" s="33" customFormat="1" x14ac:dyDescent="0.3">
      <c r="A261" s="33">
        <v>63</v>
      </c>
      <c r="B261" s="33">
        <v>278</v>
      </c>
      <c r="C261" s="70" t="str">
        <f>IF(AND($A261&lt;&gt;"",ISNUMBER($A261)),VLOOKUP($A261,StudiesGeneral!$B:$CM,2,FALSE),"")</f>
        <v>Michaels</v>
      </c>
      <c r="D261" s="70">
        <f>IF(AND($A261&lt;&gt;"",ISNUMBER($A261)),VLOOKUP($A261,StudiesGeneral!$B:$CM,3,FALSE),"")</f>
        <v>2014</v>
      </c>
      <c r="E261" s="71" t="str">
        <f>IF(AND($A261&lt;&gt;"",ISNUMBER($A261)),VLOOKUP($A261,StudiesGeneral!$B:$CM,4,FALSE),"")</f>
        <v xml:space="preserve">http://dx.doi.org/10.1124/dmd.114.058040 </v>
      </c>
      <c r="F261" s="70" t="str">
        <f>IF(AND($A261&lt;&gt;"",ISNUMBER($A261)),VLOOKUP($A261,StudiesGeneral!$B:$CM,5,FALSE),"")</f>
        <v>CYP4F2</v>
      </c>
      <c r="G261" s="72" t="str">
        <f t="shared" si="4"/>
        <v>Liver--HLM-1-H0422-</v>
      </c>
      <c r="H261" s="25" t="s">
        <v>724</v>
      </c>
      <c r="I261" s="25"/>
      <c r="J261" s="25"/>
      <c r="K261" s="25" t="s">
        <v>725</v>
      </c>
      <c r="L261" s="25" t="s">
        <v>726</v>
      </c>
      <c r="M261" s="25"/>
      <c r="N261" s="25"/>
      <c r="O261" s="25"/>
      <c r="P261" s="25"/>
      <c r="Q261" s="26">
        <v>0.2</v>
      </c>
      <c r="R261" s="26" t="s">
        <v>753</v>
      </c>
      <c r="S261" s="27"/>
      <c r="T261" s="27"/>
      <c r="U261" s="27"/>
      <c r="V261" s="27"/>
      <c r="W261" s="27"/>
      <c r="X261" s="27"/>
      <c r="Y261" s="27"/>
      <c r="Z261" s="27"/>
      <c r="AA261" s="28" t="s">
        <v>770</v>
      </c>
      <c r="AB261" s="28" t="s">
        <v>872</v>
      </c>
      <c r="AC261" s="29" t="s">
        <v>730</v>
      </c>
      <c r="AD261" s="36" t="s">
        <v>873</v>
      </c>
      <c r="AE261" s="83">
        <v>1</v>
      </c>
      <c r="AF261" s="30">
        <v>1</v>
      </c>
      <c r="AG261" s="30">
        <v>1</v>
      </c>
      <c r="AH261" s="30">
        <v>69</v>
      </c>
      <c r="AI261" s="30" t="s">
        <v>767</v>
      </c>
      <c r="AJ261" s="29" t="s">
        <v>772</v>
      </c>
      <c r="AK261" s="30"/>
      <c r="AL261" s="29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 t="s">
        <v>874</v>
      </c>
      <c r="AX261" s="30"/>
      <c r="AY261" s="30"/>
      <c r="AZ261" s="30"/>
      <c r="BA261" s="31" t="s">
        <v>733</v>
      </c>
      <c r="BB261" s="32">
        <v>1</v>
      </c>
      <c r="BC261" s="29"/>
      <c r="BD261" s="30"/>
      <c r="BE261" s="75" t="s">
        <v>832</v>
      </c>
      <c r="BF261" s="91" t="b">
        <f>IF(ISERROR(VLOOKUP(StudiesDetails!B261,ProteinExpression!A:A,1,FALSE)),FALSE,TRUE)</f>
        <v>0</v>
      </c>
    </row>
    <row r="262" spans="1:58" x14ac:dyDescent="0.3">
      <c r="A262">
        <v>63</v>
      </c>
      <c r="B262">
        <v>279</v>
      </c>
      <c r="C262" s="73" t="str">
        <f>IF(AND($A262&lt;&gt;"",ISNUMBER($A262)),VLOOKUP($A262,StudiesGeneral!$B:$CM,2,FALSE),"")</f>
        <v>Michaels</v>
      </c>
      <c r="D262" s="73">
        <f>IF(AND($A262&lt;&gt;"",ISNUMBER($A262)),VLOOKUP($A262,StudiesGeneral!$B:$CM,3,FALSE),"")</f>
        <v>2014</v>
      </c>
      <c r="E262" s="89" t="str">
        <f>IF(AND($A262&lt;&gt;"",ISNUMBER($A262)),VLOOKUP($A262,StudiesGeneral!$B:$CM,4,FALSE),"")</f>
        <v xml:space="preserve">http://dx.doi.org/10.1124/dmd.114.058040 </v>
      </c>
      <c r="F262" s="73" t="str">
        <f>IF(AND($A262&lt;&gt;"",ISNUMBER($A262)),VLOOKUP($A262,StudiesGeneral!$B:$CM,5,FALSE),"")</f>
        <v>CYP4F2</v>
      </c>
      <c r="G262" s="52" t="str">
        <f t="shared" si="4"/>
        <v>Liver--HLM-1-H0425-</v>
      </c>
      <c r="H262" s="12" t="s">
        <v>724</v>
      </c>
      <c r="K262" s="12" t="s">
        <v>725</v>
      </c>
      <c r="L262" s="12" t="s">
        <v>726</v>
      </c>
      <c r="Q262" s="1">
        <v>0.2</v>
      </c>
      <c r="R262" s="1" t="s">
        <v>753</v>
      </c>
      <c r="AA262" s="19" t="s">
        <v>770</v>
      </c>
      <c r="AB262" s="19" t="s">
        <v>872</v>
      </c>
      <c r="AC262" s="20" t="s">
        <v>730</v>
      </c>
      <c r="AD262" s="37" t="s">
        <v>875</v>
      </c>
      <c r="AE262" s="82">
        <v>2</v>
      </c>
      <c r="AF262" s="3">
        <v>1</v>
      </c>
      <c r="AG262" s="3">
        <v>0</v>
      </c>
      <c r="AH262" s="3">
        <v>60</v>
      </c>
      <c r="AI262" s="3" t="s">
        <v>767</v>
      </c>
      <c r="AJ262" s="20" t="s">
        <v>772</v>
      </c>
      <c r="AW262" s="3" t="s">
        <v>876</v>
      </c>
      <c r="BA262" s="21" t="s">
        <v>733</v>
      </c>
      <c r="BB262" s="10">
        <v>1</v>
      </c>
      <c r="BE262" s="16" t="s">
        <v>832</v>
      </c>
      <c r="BF262" s="4" t="b">
        <f>IF(ISERROR(VLOOKUP(StudiesDetails!B262,ProteinExpression!A:A,1,FALSE)),FALSE,TRUE)</f>
        <v>0</v>
      </c>
    </row>
    <row r="263" spans="1:58" x14ac:dyDescent="0.3">
      <c r="A263">
        <v>63</v>
      </c>
      <c r="B263">
        <v>280</v>
      </c>
      <c r="C263" s="73" t="str">
        <f>IF(AND($A263&lt;&gt;"",ISNUMBER($A263)),VLOOKUP($A263,StudiesGeneral!$B:$CM,2,FALSE),"")</f>
        <v>Michaels</v>
      </c>
      <c r="D263" s="73">
        <f>IF(AND($A263&lt;&gt;"",ISNUMBER($A263)),VLOOKUP($A263,StudiesGeneral!$B:$CM,3,FALSE),"")</f>
        <v>2014</v>
      </c>
      <c r="E263" s="89" t="str">
        <f>IF(AND($A263&lt;&gt;"",ISNUMBER($A263)),VLOOKUP($A263,StudiesGeneral!$B:$CM,4,FALSE),"")</f>
        <v xml:space="preserve">http://dx.doi.org/10.1124/dmd.114.058040 </v>
      </c>
      <c r="F263" s="73" t="str">
        <f>IF(AND($A263&lt;&gt;"",ISNUMBER($A263)),VLOOKUP($A263,StudiesGeneral!$B:$CM,5,FALSE),"")</f>
        <v>CYP4F2</v>
      </c>
      <c r="G263" s="52" t="str">
        <f t="shared" si="4"/>
        <v>Liver--HLM-1-H0428-</v>
      </c>
      <c r="H263" s="12" t="s">
        <v>724</v>
      </c>
      <c r="K263" s="12" t="s">
        <v>725</v>
      </c>
      <c r="L263" s="12" t="s">
        <v>726</v>
      </c>
      <c r="Q263" s="1">
        <v>0.2</v>
      </c>
      <c r="R263" s="1" t="s">
        <v>753</v>
      </c>
      <c r="AA263" s="19" t="s">
        <v>770</v>
      </c>
      <c r="AB263" s="19" t="s">
        <v>872</v>
      </c>
      <c r="AC263" s="20" t="s">
        <v>730</v>
      </c>
      <c r="AD263" s="37" t="s">
        <v>877</v>
      </c>
      <c r="AE263" s="82">
        <v>3</v>
      </c>
      <c r="AF263" s="3">
        <v>1</v>
      </c>
      <c r="AG263" s="3">
        <v>0</v>
      </c>
      <c r="AH263" s="3">
        <v>57</v>
      </c>
      <c r="AI263" s="3" t="s">
        <v>767</v>
      </c>
      <c r="AJ263" s="3" t="s">
        <v>772</v>
      </c>
      <c r="AW263" s="3" t="s">
        <v>878</v>
      </c>
      <c r="BA263" s="21" t="s">
        <v>733</v>
      </c>
      <c r="BB263" s="10">
        <v>1</v>
      </c>
      <c r="BE263" s="16" t="s">
        <v>832</v>
      </c>
      <c r="BF263" s="4" t="b">
        <f>IF(ISERROR(VLOOKUP(StudiesDetails!B263,ProteinExpression!A:A,1,FALSE)),FALSE,TRUE)</f>
        <v>0</v>
      </c>
    </row>
    <row r="264" spans="1:58" x14ac:dyDescent="0.3">
      <c r="A264">
        <v>63</v>
      </c>
      <c r="B264">
        <v>281</v>
      </c>
      <c r="C264" s="73" t="str">
        <f>IF(AND($A264&lt;&gt;"",ISNUMBER($A264)),VLOOKUP($A264,StudiesGeneral!$B:$CM,2,FALSE),"")</f>
        <v>Michaels</v>
      </c>
      <c r="D264" s="73">
        <f>IF(AND($A264&lt;&gt;"",ISNUMBER($A264)),VLOOKUP($A264,StudiesGeneral!$B:$CM,3,FALSE),"")</f>
        <v>2014</v>
      </c>
      <c r="E264" s="89" t="str">
        <f>IF(AND($A264&lt;&gt;"",ISNUMBER($A264)),VLOOKUP($A264,StudiesGeneral!$B:$CM,4,FALSE),"")</f>
        <v xml:space="preserve">http://dx.doi.org/10.1124/dmd.114.058040 </v>
      </c>
      <c r="F264" s="73" t="str">
        <f>IF(AND($A264&lt;&gt;"",ISNUMBER($A264)),VLOOKUP($A264,StudiesGeneral!$B:$CM,5,FALSE),"")</f>
        <v>CYP4F2</v>
      </c>
      <c r="G264" s="52" t="str">
        <f t="shared" si="4"/>
        <v>Liver--HLM-1-H0430-</v>
      </c>
      <c r="H264" s="12" t="s">
        <v>724</v>
      </c>
      <c r="K264" s="12" t="s">
        <v>725</v>
      </c>
      <c r="L264" s="12" t="s">
        <v>726</v>
      </c>
      <c r="Q264" s="1">
        <v>0.2</v>
      </c>
      <c r="R264" s="1" t="s">
        <v>753</v>
      </c>
      <c r="AA264" s="19" t="s">
        <v>770</v>
      </c>
      <c r="AB264" s="19" t="s">
        <v>872</v>
      </c>
      <c r="AC264" s="20" t="s">
        <v>730</v>
      </c>
      <c r="AD264" s="37" t="s">
        <v>879</v>
      </c>
      <c r="AE264" s="82">
        <v>4</v>
      </c>
      <c r="AF264" s="3">
        <v>1</v>
      </c>
      <c r="AG264" s="3">
        <v>1</v>
      </c>
      <c r="AH264" s="3">
        <v>59</v>
      </c>
      <c r="AI264" s="3" t="s">
        <v>767</v>
      </c>
      <c r="AJ264" s="3" t="s">
        <v>772</v>
      </c>
      <c r="AW264" s="3" t="s">
        <v>874</v>
      </c>
      <c r="BA264" s="21" t="s">
        <v>733</v>
      </c>
      <c r="BB264" s="10">
        <v>1</v>
      </c>
      <c r="BE264" s="16" t="s">
        <v>832</v>
      </c>
      <c r="BF264" s="4" t="b">
        <f>IF(ISERROR(VLOOKUP(StudiesDetails!B264,ProteinExpression!A:A,1,FALSE)),FALSE,TRUE)</f>
        <v>0</v>
      </c>
    </row>
    <row r="265" spans="1:58" x14ac:dyDescent="0.3">
      <c r="A265">
        <v>63</v>
      </c>
      <c r="B265">
        <v>282</v>
      </c>
      <c r="C265" s="73" t="str">
        <f>IF(AND($A265&lt;&gt;"",ISNUMBER($A265)),VLOOKUP($A265,StudiesGeneral!$B:$CM,2,FALSE),"")</f>
        <v>Michaels</v>
      </c>
      <c r="D265" s="73">
        <f>IF(AND($A265&lt;&gt;"",ISNUMBER($A265)),VLOOKUP($A265,StudiesGeneral!$B:$CM,3,FALSE),"")</f>
        <v>2014</v>
      </c>
      <c r="E265" s="89" t="str">
        <f>IF(AND($A265&lt;&gt;"",ISNUMBER($A265)),VLOOKUP($A265,StudiesGeneral!$B:$CM,4,FALSE),"")</f>
        <v xml:space="preserve">http://dx.doi.org/10.1124/dmd.114.058040 </v>
      </c>
      <c r="F265" s="73" t="str">
        <f>IF(AND($A265&lt;&gt;"",ISNUMBER($A265)),VLOOKUP($A265,StudiesGeneral!$B:$CM,5,FALSE),"")</f>
        <v>CYP4F2</v>
      </c>
      <c r="G265" s="52" t="str">
        <f t="shared" si="4"/>
        <v>Liver--HLM-1-H0431-</v>
      </c>
      <c r="H265" s="12" t="s">
        <v>724</v>
      </c>
      <c r="K265" s="12" t="s">
        <v>725</v>
      </c>
      <c r="L265" s="12" t="s">
        <v>726</v>
      </c>
      <c r="Q265" s="1">
        <v>0.2</v>
      </c>
      <c r="R265" s="1" t="s">
        <v>753</v>
      </c>
      <c r="AA265" s="19" t="s">
        <v>770</v>
      </c>
      <c r="AB265" s="19" t="s">
        <v>872</v>
      </c>
      <c r="AC265" s="20" t="s">
        <v>730</v>
      </c>
      <c r="AD265" s="37" t="s">
        <v>880</v>
      </c>
      <c r="AE265" s="82">
        <v>5</v>
      </c>
      <c r="AF265" s="3">
        <v>1</v>
      </c>
      <c r="AG265" s="3">
        <v>1</v>
      </c>
      <c r="AH265" s="3">
        <v>40</v>
      </c>
      <c r="AI265" s="3" t="s">
        <v>767</v>
      </c>
      <c r="AJ265" s="20" t="s">
        <v>772</v>
      </c>
      <c r="AW265" s="3" t="s">
        <v>878</v>
      </c>
      <c r="BA265" s="21" t="s">
        <v>881</v>
      </c>
      <c r="BB265" s="10">
        <v>1</v>
      </c>
      <c r="BE265" s="16" t="s">
        <v>832</v>
      </c>
      <c r="BF265" s="4" t="b">
        <f>IF(ISERROR(VLOOKUP(StudiesDetails!B265,ProteinExpression!A:A,1,FALSE)),FALSE,TRUE)</f>
        <v>0</v>
      </c>
    </row>
    <row r="266" spans="1:58" x14ac:dyDescent="0.3">
      <c r="A266">
        <v>63</v>
      </c>
      <c r="B266">
        <v>283</v>
      </c>
      <c r="C266" s="73" t="str">
        <f>IF(AND($A266&lt;&gt;"",ISNUMBER($A266)),VLOOKUP($A266,StudiesGeneral!$B:$CM,2,FALSE),"")</f>
        <v>Michaels</v>
      </c>
      <c r="D266" s="73">
        <f>IF(AND($A266&lt;&gt;"",ISNUMBER($A266)),VLOOKUP($A266,StudiesGeneral!$B:$CM,3,FALSE),"")</f>
        <v>2014</v>
      </c>
      <c r="E266" s="89" t="str">
        <f>IF(AND($A266&lt;&gt;"",ISNUMBER($A266)),VLOOKUP($A266,StudiesGeneral!$B:$CM,4,FALSE),"")</f>
        <v xml:space="preserve">http://dx.doi.org/10.1124/dmd.114.058040 </v>
      </c>
      <c r="F266" s="73" t="str">
        <f>IF(AND($A266&lt;&gt;"",ISNUMBER($A266)),VLOOKUP($A266,StudiesGeneral!$B:$CM,5,FALSE),"")</f>
        <v>CYP4F2</v>
      </c>
      <c r="G266" s="52" t="str">
        <f t="shared" si="4"/>
        <v>Liver--HLM-1-H0432-</v>
      </c>
      <c r="H266" s="12" t="s">
        <v>724</v>
      </c>
      <c r="K266" s="12" t="s">
        <v>725</v>
      </c>
      <c r="L266" s="12" t="s">
        <v>726</v>
      </c>
      <c r="Q266" s="1">
        <v>0.2</v>
      </c>
      <c r="R266" s="1" t="s">
        <v>753</v>
      </c>
      <c r="AA266" s="19" t="s">
        <v>770</v>
      </c>
      <c r="AB266" s="19" t="s">
        <v>872</v>
      </c>
      <c r="AC266" s="20" t="s">
        <v>730</v>
      </c>
      <c r="AD266" s="37" t="s">
        <v>882</v>
      </c>
      <c r="AE266" s="82">
        <v>6</v>
      </c>
      <c r="AF266" s="3">
        <v>1</v>
      </c>
      <c r="AG266" s="3">
        <v>1</v>
      </c>
      <c r="AH266" s="3">
        <v>60</v>
      </c>
      <c r="AI266" s="3" t="s">
        <v>767</v>
      </c>
      <c r="AJ266" s="20" t="s">
        <v>772</v>
      </c>
      <c r="AW266" s="3" t="s">
        <v>874</v>
      </c>
      <c r="BA266" s="21" t="s">
        <v>883</v>
      </c>
      <c r="BB266" s="10">
        <v>1</v>
      </c>
      <c r="BE266" s="16" t="s">
        <v>832</v>
      </c>
      <c r="BF266" s="4" t="b">
        <f>IF(ISERROR(VLOOKUP(StudiesDetails!B266,ProteinExpression!A:A,1,FALSE)),FALSE,TRUE)</f>
        <v>0</v>
      </c>
    </row>
    <row r="267" spans="1:58" x14ac:dyDescent="0.3">
      <c r="A267">
        <v>63</v>
      </c>
      <c r="B267">
        <v>284</v>
      </c>
      <c r="C267" s="73" t="str">
        <f>IF(AND($A267&lt;&gt;"",ISNUMBER($A267)),VLOOKUP($A267,StudiesGeneral!$B:$CM,2,FALSE),"")</f>
        <v>Michaels</v>
      </c>
      <c r="D267" s="73">
        <f>IF(AND($A267&lt;&gt;"",ISNUMBER($A267)),VLOOKUP($A267,StudiesGeneral!$B:$CM,3,FALSE),"")</f>
        <v>2014</v>
      </c>
      <c r="E267" s="89" t="str">
        <f>IF(AND($A267&lt;&gt;"",ISNUMBER($A267)),VLOOKUP($A267,StudiesGeneral!$B:$CM,4,FALSE),"")</f>
        <v xml:space="preserve">http://dx.doi.org/10.1124/dmd.114.058040 </v>
      </c>
      <c r="F267" s="73" t="str">
        <f>IF(AND($A267&lt;&gt;"",ISNUMBER($A267)),VLOOKUP($A267,StudiesGeneral!$B:$CM,5,FALSE),"")</f>
        <v>CYP4F2</v>
      </c>
      <c r="G267" s="52" t="str">
        <f t="shared" si="4"/>
        <v>Liver--HLM-1-H0441-</v>
      </c>
      <c r="H267" s="12" t="s">
        <v>724</v>
      </c>
      <c r="K267" s="12" t="s">
        <v>725</v>
      </c>
      <c r="L267" s="12" t="s">
        <v>726</v>
      </c>
      <c r="Q267" s="1">
        <v>0.2</v>
      </c>
      <c r="R267" s="1" t="s">
        <v>753</v>
      </c>
      <c r="AA267" s="19" t="s">
        <v>770</v>
      </c>
      <c r="AB267" s="19" t="s">
        <v>872</v>
      </c>
      <c r="AC267" s="20" t="s">
        <v>730</v>
      </c>
      <c r="AD267" s="37" t="s">
        <v>884</v>
      </c>
      <c r="AE267" s="82">
        <v>7</v>
      </c>
      <c r="AF267" s="3">
        <v>1</v>
      </c>
      <c r="AG267" s="3">
        <v>1</v>
      </c>
      <c r="AH267" s="3">
        <v>63</v>
      </c>
      <c r="AI267" s="3" t="s">
        <v>767</v>
      </c>
      <c r="AJ267" s="20" t="s">
        <v>772</v>
      </c>
      <c r="AW267" s="3" t="s">
        <v>874</v>
      </c>
      <c r="BA267" s="21" t="s">
        <v>733</v>
      </c>
      <c r="BB267" s="10">
        <v>1</v>
      </c>
      <c r="BE267" s="16" t="s">
        <v>832</v>
      </c>
      <c r="BF267" s="4" t="b">
        <f>IF(ISERROR(VLOOKUP(StudiesDetails!B267,ProteinExpression!A:A,1,FALSE)),FALSE,TRUE)</f>
        <v>0</v>
      </c>
    </row>
    <row r="268" spans="1:58" x14ac:dyDescent="0.3">
      <c r="A268">
        <v>63</v>
      </c>
      <c r="B268">
        <v>285</v>
      </c>
      <c r="C268" s="73" t="str">
        <f>IF(AND($A268&lt;&gt;"",ISNUMBER($A268)),VLOOKUP($A268,StudiesGeneral!$B:$CM,2,FALSE),"")</f>
        <v>Michaels</v>
      </c>
      <c r="D268" s="73">
        <f>IF(AND($A268&lt;&gt;"",ISNUMBER($A268)),VLOOKUP($A268,StudiesGeneral!$B:$CM,3,FALSE),"")</f>
        <v>2014</v>
      </c>
      <c r="E268" s="89" t="str">
        <f>IF(AND($A268&lt;&gt;"",ISNUMBER($A268)),VLOOKUP($A268,StudiesGeneral!$B:$CM,4,FALSE),"")</f>
        <v xml:space="preserve">http://dx.doi.org/10.1124/dmd.114.058040 </v>
      </c>
      <c r="F268" s="73" t="str">
        <f>IF(AND($A268&lt;&gt;"",ISNUMBER($A268)),VLOOKUP($A268,StudiesGeneral!$B:$CM,5,FALSE),"")</f>
        <v>CYP4F2</v>
      </c>
      <c r="G268" s="52" t="str">
        <f t="shared" si="4"/>
        <v>Liver--HLM-1-H0444-</v>
      </c>
      <c r="H268" s="12" t="s">
        <v>724</v>
      </c>
      <c r="K268" s="12" t="s">
        <v>725</v>
      </c>
      <c r="L268" s="12" t="s">
        <v>726</v>
      </c>
      <c r="Q268" s="1">
        <v>0.2</v>
      </c>
      <c r="R268" s="1" t="s">
        <v>753</v>
      </c>
      <c r="AA268" s="19" t="s">
        <v>770</v>
      </c>
      <c r="AB268" s="19" t="s">
        <v>872</v>
      </c>
      <c r="AC268" s="20" t="s">
        <v>730</v>
      </c>
      <c r="AD268" s="37" t="s">
        <v>885</v>
      </c>
      <c r="AE268" s="82">
        <v>8</v>
      </c>
      <c r="AF268" s="3">
        <v>1</v>
      </c>
      <c r="AG268" s="3">
        <v>0</v>
      </c>
      <c r="AH268" s="3">
        <v>43</v>
      </c>
      <c r="AI268" s="3" t="s">
        <v>767</v>
      </c>
      <c r="AJ268" s="20" t="s">
        <v>772</v>
      </c>
      <c r="AW268" s="3" t="s">
        <v>874</v>
      </c>
      <c r="BA268" s="21" t="s">
        <v>733</v>
      </c>
      <c r="BB268" s="10">
        <v>1</v>
      </c>
      <c r="BE268" s="16" t="s">
        <v>832</v>
      </c>
      <c r="BF268" s="4" t="b">
        <f>IF(ISERROR(VLOOKUP(StudiesDetails!B268,ProteinExpression!A:A,1,FALSE)),FALSE,TRUE)</f>
        <v>0</v>
      </c>
    </row>
    <row r="269" spans="1:58" x14ac:dyDescent="0.3">
      <c r="A269">
        <v>63</v>
      </c>
      <c r="B269">
        <v>286</v>
      </c>
      <c r="C269" s="73" t="str">
        <f>IF(AND($A269&lt;&gt;"",ISNUMBER($A269)),VLOOKUP($A269,StudiesGeneral!$B:$CM,2,FALSE),"")</f>
        <v>Michaels</v>
      </c>
      <c r="D269" s="73">
        <f>IF(AND($A269&lt;&gt;"",ISNUMBER($A269)),VLOOKUP($A269,StudiesGeneral!$B:$CM,3,FALSE),"")</f>
        <v>2014</v>
      </c>
      <c r="E269" s="89" t="str">
        <f>IF(AND($A269&lt;&gt;"",ISNUMBER($A269)),VLOOKUP($A269,StudiesGeneral!$B:$CM,4,FALSE),"")</f>
        <v xml:space="preserve">http://dx.doi.org/10.1124/dmd.114.058040 </v>
      </c>
      <c r="F269" s="73" t="str">
        <f>IF(AND($A269&lt;&gt;"",ISNUMBER($A269)),VLOOKUP($A269,StudiesGeneral!$B:$CM,5,FALSE),"")</f>
        <v>CYP4F2</v>
      </c>
      <c r="G269" s="52" t="str">
        <f t="shared" si="4"/>
        <v>Liver--HLM-1-H0450-</v>
      </c>
      <c r="H269" s="12" t="s">
        <v>724</v>
      </c>
      <c r="K269" s="12" t="s">
        <v>725</v>
      </c>
      <c r="L269" s="12" t="s">
        <v>726</v>
      </c>
      <c r="Q269" s="1">
        <v>0.2</v>
      </c>
      <c r="R269" s="1" t="s">
        <v>753</v>
      </c>
      <c r="AA269" s="19" t="s">
        <v>770</v>
      </c>
      <c r="AB269" s="19" t="s">
        <v>872</v>
      </c>
      <c r="AC269" s="20" t="s">
        <v>730</v>
      </c>
      <c r="AD269" s="37" t="s">
        <v>886</v>
      </c>
      <c r="AE269" s="82">
        <v>9</v>
      </c>
      <c r="AF269" s="3">
        <v>1</v>
      </c>
      <c r="AG269" s="3">
        <v>0</v>
      </c>
      <c r="AH269" s="3">
        <v>46</v>
      </c>
      <c r="AI269" s="3" t="s">
        <v>767</v>
      </c>
      <c r="AJ269" s="20" t="s">
        <v>772</v>
      </c>
      <c r="AW269" s="3" t="s">
        <v>878</v>
      </c>
      <c r="BA269" s="21" t="s">
        <v>733</v>
      </c>
      <c r="BB269" s="10">
        <v>1</v>
      </c>
      <c r="BE269" s="16" t="s">
        <v>832</v>
      </c>
      <c r="BF269" s="4" t="b">
        <f>IF(ISERROR(VLOOKUP(StudiesDetails!B269,ProteinExpression!A:A,1,FALSE)),FALSE,TRUE)</f>
        <v>0</v>
      </c>
    </row>
    <row r="270" spans="1:58" x14ac:dyDescent="0.3">
      <c r="A270">
        <v>63</v>
      </c>
      <c r="B270">
        <v>287</v>
      </c>
      <c r="C270" s="73" t="str">
        <f>IF(AND($A270&lt;&gt;"",ISNUMBER($A270)),VLOOKUP($A270,StudiesGeneral!$B:$CM,2,FALSE),"")</f>
        <v>Michaels</v>
      </c>
      <c r="D270" s="73">
        <f>IF(AND($A270&lt;&gt;"",ISNUMBER($A270)),VLOOKUP($A270,StudiesGeneral!$B:$CM,3,FALSE),"")</f>
        <v>2014</v>
      </c>
      <c r="E270" s="89" t="str">
        <f>IF(AND($A270&lt;&gt;"",ISNUMBER($A270)),VLOOKUP($A270,StudiesGeneral!$B:$CM,4,FALSE),"")</f>
        <v xml:space="preserve">http://dx.doi.org/10.1124/dmd.114.058040 </v>
      </c>
      <c r="F270" s="73" t="str">
        <f>IF(AND($A270&lt;&gt;"",ISNUMBER($A270)),VLOOKUP($A270,StudiesGeneral!$B:$CM,5,FALSE),"")</f>
        <v>CYP4F2</v>
      </c>
      <c r="G270" s="52" t="str">
        <f t="shared" si="4"/>
        <v>Liver--HLM-1-H0451-</v>
      </c>
      <c r="H270" s="12" t="s">
        <v>724</v>
      </c>
      <c r="K270" s="12" t="s">
        <v>725</v>
      </c>
      <c r="L270" s="12" t="s">
        <v>726</v>
      </c>
      <c r="Q270" s="1">
        <v>0.2</v>
      </c>
      <c r="R270" s="1" t="s">
        <v>753</v>
      </c>
      <c r="AA270" s="19" t="s">
        <v>770</v>
      </c>
      <c r="AB270" s="19" t="s">
        <v>872</v>
      </c>
      <c r="AC270" s="20" t="s">
        <v>730</v>
      </c>
      <c r="AD270" s="37" t="s">
        <v>887</v>
      </c>
      <c r="AE270" s="82">
        <v>10</v>
      </c>
      <c r="AF270" s="3">
        <v>1</v>
      </c>
      <c r="AG270" s="3">
        <v>1</v>
      </c>
      <c r="AH270" s="3">
        <v>58</v>
      </c>
      <c r="AI270" s="3" t="s">
        <v>767</v>
      </c>
      <c r="AJ270" s="20" t="s">
        <v>772</v>
      </c>
      <c r="AW270" s="3" t="s">
        <v>874</v>
      </c>
      <c r="BA270" s="21" t="s">
        <v>733</v>
      </c>
      <c r="BB270" s="10">
        <v>1</v>
      </c>
      <c r="BE270" s="16" t="s">
        <v>832</v>
      </c>
      <c r="BF270" s="4" t="b">
        <f>IF(ISERROR(VLOOKUP(StudiesDetails!B270,ProteinExpression!A:A,1,FALSE)),FALSE,TRUE)</f>
        <v>0</v>
      </c>
    </row>
    <row r="271" spans="1:58" x14ac:dyDescent="0.3">
      <c r="A271">
        <v>63</v>
      </c>
      <c r="B271">
        <v>288</v>
      </c>
      <c r="C271" s="73" t="str">
        <f>IF(AND($A271&lt;&gt;"",ISNUMBER($A271)),VLOOKUP($A271,StudiesGeneral!$B:$CM,2,FALSE),"")</f>
        <v>Michaels</v>
      </c>
      <c r="D271" s="73">
        <f>IF(AND($A271&lt;&gt;"",ISNUMBER($A271)),VLOOKUP($A271,StudiesGeneral!$B:$CM,3,FALSE),"")</f>
        <v>2014</v>
      </c>
      <c r="E271" s="89" t="str">
        <f>IF(AND($A271&lt;&gt;"",ISNUMBER($A271)),VLOOKUP($A271,StudiesGeneral!$B:$CM,4,FALSE),"")</f>
        <v xml:space="preserve">http://dx.doi.org/10.1124/dmd.114.058040 </v>
      </c>
      <c r="F271" s="73" t="str">
        <f>IF(AND($A271&lt;&gt;"",ISNUMBER($A271)),VLOOKUP($A271,StudiesGeneral!$B:$CM,5,FALSE),"")</f>
        <v>CYP4F2</v>
      </c>
      <c r="G271" s="52" t="str">
        <f t="shared" si="4"/>
        <v>Liver--HLM-1-H0452-</v>
      </c>
      <c r="H271" s="12" t="s">
        <v>724</v>
      </c>
      <c r="K271" s="12" t="s">
        <v>725</v>
      </c>
      <c r="L271" s="12" t="s">
        <v>726</v>
      </c>
      <c r="Q271" s="1">
        <v>0.2</v>
      </c>
      <c r="R271" s="1" t="s">
        <v>753</v>
      </c>
      <c r="AA271" s="19" t="s">
        <v>770</v>
      </c>
      <c r="AB271" s="19" t="s">
        <v>872</v>
      </c>
      <c r="AC271" s="20" t="s">
        <v>730</v>
      </c>
      <c r="AD271" s="37" t="s">
        <v>888</v>
      </c>
      <c r="AE271" s="82">
        <v>11</v>
      </c>
      <c r="AF271" s="3">
        <v>1</v>
      </c>
      <c r="AG271" s="3">
        <v>1</v>
      </c>
      <c r="BE271" s="16" t="s">
        <v>832</v>
      </c>
      <c r="BF271" s="4" t="b">
        <f>IF(ISERROR(VLOOKUP(StudiesDetails!B271,ProteinExpression!A:A,1,FALSE)),FALSE,TRUE)</f>
        <v>0</v>
      </c>
    </row>
    <row r="272" spans="1:58" x14ac:dyDescent="0.3">
      <c r="A272">
        <v>63</v>
      </c>
      <c r="B272">
        <v>289</v>
      </c>
      <c r="C272" s="73" t="str">
        <f>IF(AND($A272&lt;&gt;"",ISNUMBER($A272)),VLOOKUP($A272,StudiesGeneral!$B:$CM,2,FALSE),"")</f>
        <v>Michaels</v>
      </c>
      <c r="D272" s="73">
        <f>IF(AND($A272&lt;&gt;"",ISNUMBER($A272)),VLOOKUP($A272,StudiesGeneral!$B:$CM,3,FALSE),"")</f>
        <v>2014</v>
      </c>
      <c r="E272" s="89" t="str">
        <f>IF(AND($A272&lt;&gt;"",ISNUMBER($A272)),VLOOKUP($A272,StudiesGeneral!$B:$CM,4,FALSE),"")</f>
        <v xml:space="preserve">http://dx.doi.org/10.1124/dmd.114.058040 </v>
      </c>
      <c r="F272" s="73" t="str">
        <f>IF(AND($A272&lt;&gt;"",ISNUMBER($A272)),VLOOKUP($A272,StudiesGeneral!$B:$CM,5,FALSE),"")</f>
        <v>CYP4F2</v>
      </c>
      <c r="G272" s="52" t="str">
        <f t="shared" si="4"/>
        <v>Liver--HLM-1-H0453-</v>
      </c>
      <c r="H272" s="12" t="s">
        <v>724</v>
      </c>
      <c r="K272" s="12" t="s">
        <v>725</v>
      </c>
      <c r="L272" s="12" t="s">
        <v>726</v>
      </c>
      <c r="Q272" s="1">
        <v>0.2</v>
      </c>
      <c r="R272" s="1" t="s">
        <v>753</v>
      </c>
      <c r="AA272" s="19" t="s">
        <v>770</v>
      </c>
      <c r="AB272" s="19" t="s">
        <v>872</v>
      </c>
      <c r="AC272" s="20" t="s">
        <v>730</v>
      </c>
      <c r="AD272" s="37" t="s">
        <v>889</v>
      </c>
      <c r="AE272" s="82">
        <v>12</v>
      </c>
      <c r="AF272" s="3">
        <v>1</v>
      </c>
      <c r="AG272" s="3">
        <v>0</v>
      </c>
      <c r="AH272" s="3">
        <v>25</v>
      </c>
      <c r="AI272" s="3" t="s">
        <v>767</v>
      </c>
      <c r="AJ272" s="20" t="s">
        <v>772</v>
      </c>
      <c r="AW272" s="3" t="s">
        <v>876</v>
      </c>
      <c r="BA272" s="21" t="s">
        <v>733</v>
      </c>
      <c r="BB272" s="10">
        <v>1</v>
      </c>
      <c r="BE272" s="16" t="s">
        <v>832</v>
      </c>
      <c r="BF272" s="4" t="b">
        <f>IF(ISERROR(VLOOKUP(StudiesDetails!B272,ProteinExpression!A:A,1,FALSE)),FALSE,TRUE)</f>
        <v>0</v>
      </c>
    </row>
    <row r="273" spans="1:58" x14ac:dyDescent="0.3">
      <c r="A273">
        <v>63</v>
      </c>
      <c r="B273">
        <v>290</v>
      </c>
      <c r="C273" s="73" t="str">
        <f>IF(AND($A273&lt;&gt;"",ISNUMBER($A273)),VLOOKUP($A273,StudiesGeneral!$B:$CM,2,FALSE),"")</f>
        <v>Michaels</v>
      </c>
      <c r="D273" s="73">
        <f>IF(AND($A273&lt;&gt;"",ISNUMBER($A273)),VLOOKUP($A273,StudiesGeneral!$B:$CM,3,FALSE),"")</f>
        <v>2014</v>
      </c>
      <c r="E273" s="89" t="str">
        <f>IF(AND($A273&lt;&gt;"",ISNUMBER($A273)),VLOOKUP($A273,StudiesGeneral!$B:$CM,4,FALSE),"")</f>
        <v xml:space="preserve">http://dx.doi.org/10.1124/dmd.114.058040 </v>
      </c>
      <c r="F273" s="73" t="str">
        <f>IF(AND($A273&lt;&gt;"",ISNUMBER($A273)),VLOOKUP($A273,StudiesGeneral!$B:$CM,5,FALSE),"")</f>
        <v>CYP4F2</v>
      </c>
      <c r="G273" s="52" t="str">
        <f t="shared" si="4"/>
        <v>Liver--HLM-1-H0459-</v>
      </c>
      <c r="H273" s="12" t="s">
        <v>724</v>
      </c>
      <c r="K273" s="12" t="s">
        <v>725</v>
      </c>
      <c r="L273" s="12" t="s">
        <v>726</v>
      </c>
      <c r="Q273" s="1">
        <v>0.2</v>
      </c>
      <c r="R273" s="1" t="s">
        <v>753</v>
      </c>
      <c r="AA273" s="19" t="s">
        <v>770</v>
      </c>
      <c r="AB273" s="19" t="s">
        <v>872</v>
      </c>
      <c r="AC273" s="20" t="s">
        <v>730</v>
      </c>
      <c r="AD273" s="37" t="s">
        <v>890</v>
      </c>
      <c r="AE273" s="82">
        <v>13</v>
      </c>
      <c r="AF273" s="3">
        <v>1</v>
      </c>
      <c r="AG273" s="3">
        <v>0</v>
      </c>
      <c r="AH273" s="3">
        <v>25</v>
      </c>
      <c r="AI273" s="3" t="s">
        <v>767</v>
      </c>
      <c r="AJ273" s="3" t="s">
        <v>772</v>
      </c>
      <c r="AW273" s="3" t="s">
        <v>878</v>
      </c>
      <c r="BA273" s="21" t="s">
        <v>733</v>
      </c>
      <c r="BB273" s="10">
        <v>1</v>
      </c>
      <c r="BE273" s="16" t="s">
        <v>832</v>
      </c>
      <c r="BF273" s="4" t="b">
        <f>IF(ISERROR(VLOOKUP(StudiesDetails!B273,ProteinExpression!A:A,1,FALSE)),FALSE,TRUE)</f>
        <v>0</v>
      </c>
    </row>
    <row r="274" spans="1:58" x14ac:dyDescent="0.3">
      <c r="A274">
        <v>63</v>
      </c>
      <c r="B274">
        <v>291</v>
      </c>
      <c r="C274" s="73" t="str">
        <f>IF(AND($A274&lt;&gt;"",ISNUMBER($A274)),VLOOKUP($A274,StudiesGeneral!$B:$CM,2,FALSE),"")</f>
        <v>Michaels</v>
      </c>
      <c r="D274" s="73">
        <f>IF(AND($A274&lt;&gt;"",ISNUMBER($A274)),VLOOKUP($A274,StudiesGeneral!$B:$CM,3,FALSE),"")</f>
        <v>2014</v>
      </c>
      <c r="E274" s="89" t="str">
        <f>IF(AND($A274&lt;&gt;"",ISNUMBER($A274)),VLOOKUP($A274,StudiesGeneral!$B:$CM,4,FALSE),"")</f>
        <v xml:space="preserve">http://dx.doi.org/10.1124/dmd.114.058040 </v>
      </c>
      <c r="F274" s="73" t="str">
        <f>IF(AND($A274&lt;&gt;"",ISNUMBER($A274)),VLOOKUP($A274,StudiesGeneral!$B:$CM,5,FALSE),"")</f>
        <v>CYP4F2</v>
      </c>
      <c r="G274" s="52" t="str">
        <f t="shared" si="4"/>
        <v>Liver--HLM-1-H0472-</v>
      </c>
      <c r="H274" s="12" t="s">
        <v>724</v>
      </c>
      <c r="K274" s="12" t="s">
        <v>725</v>
      </c>
      <c r="L274" s="12" t="s">
        <v>726</v>
      </c>
      <c r="Q274" s="1">
        <v>0.2</v>
      </c>
      <c r="R274" s="1" t="s">
        <v>753</v>
      </c>
      <c r="AA274" s="19" t="s">
        <v>770</v>
      </c>
      <c r="AB274" s="19" t="s">
        <v>872</v>
      </c>
      <c r="AC274" s="20" t="s">
        <v>730</v>
      </c>
      <c r="AD274" s="37" t="s">
        <v>891</v>
      </c>
      <c r="AE274" s="82">
        <v>14</v>
      </c>
      <c r="AF274" s="3">
        <v>1</v>
      </c>
      <c r="AG274" s="3">
        <v>1</v>
      </c>
      <c r="AH274" s="3">
        <v>56</v>
      </c>
      <c r="AI274" s="3" t="s">
        <v>767</v>
      </c>
      <c r="AJ274" s="3" t="s">
        <v>772</v>
      </c>
      <c r="AW274" s="3" t="s">
        <v>876</v>
      </c>
      <c r="BA274" s="21" t="s">
        <v>733</v>
      </c>
      <c r="BB274" s="10">
        <v>1</v>
      </c>
      <c r="BE274" s="16" t="s">
        <v>832</v>
      </c>
      <c r="BF274" s="4" t="b">
        <f>IF(ISERROR(VLOOKUP(StudiesDetails!B274,ProteinExpression!A:A,1,FALSE)),FALSE,TRUE)</f>
        <v>0</v>
      </c>
    </row>
    <row r="275" spans="1:58" x14ac:dyDescent="0.3">
      <c r="A275">
        <v>63</v>
      </c>
      <c r="B275">
        <v>292</v>
      </c>
      <c r="C275" s="73" t="str">
        <f>IF(AND($A275&lt;&gt;"",ISNUMBER($A275)),VLOOKUP($A275,StudiesGeneral!$B:$CM,2,FALSE),"")</f>
        <v>Michaels</v>
      </c>
      <c r="D275" s="73">
        <f>IF(AND($A275&lt;&gt;"",ISNUMBER($A275)),VLOOKUP($A275,StudiesGeneral!$B:$CM,3,FALSE),"")</f>
        <v>2014</v>
      </c>
      <c r="E275" s="89" t="str">
        <f>IF(AND($A275&lt;&gt;"",ISNUMBER($A275)),VLOOKUP($A275,StudiesGeneral!$B:$CM,4,FALSE),"")</f>
        <v xml:space="preserve">http://dx.doi.org/10.1124/dmd.114.058040 </v>
      </c>
      <c r="F275" s="73" t="str">
        <f>IF(AND($A275&lt;&gt;"",ISNUMBER($A275)),VLOOKUP($A275,StudiesGeneral!$B:$CM,5,FALSE),"")</f>
        <v>CYP4F2</v>
      </c>
      <c r="G275" s="52" t="str">
        <f t="shared" si="4"/>
        <v>Liver--HLM-1-H0482-</v>
      </c>
      <c r="H275" s="12" t="s">
        <v>724</v>
      </c>
      <c r="K275" s="12" t="s">
        <v>725</v>
      </c>
      <c r="L275" s="12" t="s">
        <v>726</v>
      </c>
      <c r="Q275" s="1">
        <v>0.2</v>
      </c>
      <c r="R275" s="1" t="s">
        <v>753</v>
      </c>
      <c r="AA275" s="19" t="s">
        <v>770</v>
      </c>
      <c r="AB275" s="19" t="s">
        <v>872</v>
      </c>
      <c r="AC275" s="20" t="s">
        <v>730</v>
      </c>
      <c r="AD275" s="37" t="s">
        <v>892</v>
      </c>
      <c r="AE275" s="82">
        <v>15</v>
      </c>
      <c r="AF275" s="3">
        <v>1</v>
      </c>
      <c r="AG275" s="3">
        <v>0</v>
      </c>
      <c r="AH275" s="3">
        <v>67</v>
      </c>
      <c r="AI275" s="3" t="s">
        <v>767</v>
      </c>
      <c r="AJ275" s="20" t="s">
        <v>772</v>
      </c>
      <c r="AW275" s="3" t="s">
        <v>893</v>
      </c>
      <c r="BA275" s="21" t="s">
        <v>733</v>
      </c>
      <c r="BB275" s="10">
        <v>1</v>
      </c>
      <c r="BE275" s="16" t="s">
        <v>832</v>
      </c>
      <c r="BF275" s="4" t="b">
        <f>IF(ISERROR(VLOOKUP(StudiesDetails!B275,ProteinExpression!A:A,1,FALSE)),FALSE,TRUE)</f>
        <v>0</v>
      </c>
    </row>
    <row r="276" spans="1:58" x14ac:dyDescent="0.3">
      <c r="A276">
        <v>63</v>
      </c>
      <c r="B276">
        <v>293</v>
      </c>
      <c r="C276" s="73" t="str">
        <f>IF(AND($A276&lt;&gt;"",ISNUMBER($A276)),VLOOKUP($A276,StudiesGeneral!$B:$CM,2,FALSE),"")</f>
        <v>Michaels</v>
      </c>
      <c r="D276" s="73">
        <f>IF(AND($A276&lt;&gt;"",ISNUMBER($A276)),VLOOKUP($A276,StudiesGeneral!$B:$CM,3,FALSE),"")</f>
        <v>2014</v>
      </c>
      <c r="E276" s="89" t="str">
        <f>IF(AND($A276&lt;&gt;"",ISNUMBER($A276)),VLOOKUP($A276,StudiesGeneral!$B:$CM,4,FALSE),"")</f>
        <v xml:space="preserve">http://dx.doi.org/10.1124/dmd.114.058040 </v>
      </c>
      <c r="F276" s="73" t="str">
        <f>IF(AND($A276&lt;&gt;"",ISNUMBER($A276)),VLOOKUP($A276,StudiesGeneral!$B:$CM,5,FALSE),"")</f>
        <v>CYP4F2</v>
      </c>
      <c r="G276" s="52" t="str">
        <f t="shared" si="4"/>
        <v>Liver--HLM-1-H0715-</v>
      </c>
      <c r="H276" s="12" t="s">
        <v>724</v>
      </c>
      <c r="K276" s="12" t="s">
        <v>725</v>
      </c>
      <c r="L276" s="12" t="s">
        <v>726</v>
      </c>
      <c r="Q276" s="1">
        <v>0.2</v>
      </c>
      <c r="R276" s="1" t="s">
        <v>753</v>
      </c>
      <c r="AA276" s="19" t="s">
        <v>770</v>
      </c>
      <c r="AB276" s="19" t="s">
        <v>872</v>
      </c>
      <c r="AC276" s="20" t="s">
        <v>730</v>
      </c>
      <c r="AD276" s="37" t="s">
        <v>894</v>
      </c>
      <c r="AE276" s="82">
        <v>16</v>
      </c>
      <c r="AF276" s="3">
        <v>1</v>
      </c>
      <c r="AG276" s="3">
        <v>1</v>
      </c>
      <c r="AH276" s="3">
        <v>21</v>
      </c>
      <c r="AI276" s="3" t="s">
        <v>767</v>
      </c>
      <c r="AJ276" s="20" t="s">
        <v>772</v>
      </c>
      <c r="AW276" s="3" t="s">
        <v>878</v>
      </c>
      <c r="BA276" s="21" t="s">
        <v>733</v>
      </c>
      <c r="BB276" s="10">
        <v>1</v>
      </c>
      <c r="BE276" s="16" t="s">
        <v>832</v>
      </c>
      <c r="BF276" s="4" t="b">
        <f>IF(ISERROR(VLOOKUP(StudiesDetails!B276,ProteinExpression!A:A,1,FALSE)),FALSE,TRUE)</f>
        <v>0</v>
      </c>
    </row>
    <row r="277" spans="1:58" x14ac:dyDescent="0.3">
      <c r="A277">
        <v>63</v>
      </c>
      <c r="B277">
        <v>294</v>
      </c>
      <c r="C277" s="73" t="str">
        <f>IF(AND($A277&lt;&gt;"",ISNUMBER($A277)),VLOOKUP($A277,StudiesGeneral!$B:$CM,2,FALSE),"")</f>
        <v>Michaels</v>
      </c>
      <c r="D277" s="73">
        <f>IF(AND($A277&lt;&gt;"",ISNUMBER($A277)),VLOOKUP($A277,StudiesGeneral!$B:$CM,3,FALSE),"")</f>
        <v>2014</v>
      </c>
      <c r="E277" s="89" t="str">
        <f>IF(AND($A277&lt;&gt;"",ISNUMBER($A277)),VLOOKUP($A277,StudiesGeneral!$B:$CM,4,FALSE),"")</f>
        <v xml:space="preserve">http://dx.doi.org/10.1124/dmd.114.058040 </v>
      </c>
      <c r="F277" s="73" t="str">
        <f>IF(AND($A277&lt;&gt;"",ISNUMBER($A277)),VLOOKUP($A277,StudiesGeneral!$B:$CM,5,FALSE),"")</f>
        <v>CYP4F2</v>
      </c>
      <c r="G277" s="52" t="str">
        <f t="shared" si="4"/>
        <v>Liver--HLM-1-H0728-</v>
      </c>
      <c r="H277" s="12" t="s">
        <v>724</v>
      </c>
      <c r="K277" s="12" t="s">
        <v>725</v>
      </c>
      <c r="L277" s="12" t="s">
        <v>726</v>
      </c>
      <c r="Q277" s="1">
        <v>0.2</v>
      </c>
      <c r="R277" s="1" t="s">
        <v>753</v>
      </c>
      <c r="AA277" s="19" t="s">
        <v>770</v>
      </c>
      <c r="AB277" s="19" t="s">
        <v>872</v>
      </c>
      <c r="AC277" s="20" t="s">
        <v>730</v>
      </c>
      <c r="AD277" s="37" t="s">
        <v>895</v>
      </c>
      <c r="AE277" s="82">
        <v>17</v>
      </c>
      <c r="AF277" s="3">
        <v>1</v>
      </c>
      <c r="AG277" s="3">
        <v>1</v>
      </c>
      <c r="AH277" s="3">
        <v>39</v>
      </c>
      <c r="AI277" s="3" t="s">
        <v>767</v>
      </c>
      <c r="AJ277" s="20" t="s">
        <v>772</v>
      </c>
      <c r="AW277" s="3" t="s">
        <v>874</v>
      </c>
      <c r="BA277" s="21" t="s">
        <v>733</v>
      </c>
      <c r="BB277" s="10">
        <v>1</v>
      </c>
      <c r="BE277" s="16" t="s">
        <v>832</v>
      </c>
      <c r="BF277" s="4" t="b">
        <f>IF(ISERROR(VLOOKUP(StudiesDetails!B277,ProteinExpression!A:A,1,FALSE)),FALSE,TRUE)</f>
        <v>0</v>
      </c>
    </row>
    <row r="278" spans="1:58" x14ac:dyDescent="0.3">
      <c r="A278">
        <v>63</v>
      </c>
      <c r="B278">
        <v>295</v>
      </c>
      <c r="C278" s="73" t="str">
        <f>IF(AND($A278&lt;&gt;"",ISNUMBER($A278)),VLOOKUP($A278,StudiesGeneral!$B:$CM,2,FALSE),"")</f>
        <v>Michaels</v>
      </c>
      <c r="D278" s="73">
        <f>IF(AND($A278&lt;&gt;"",ISNUMBER($A278)),VLOOKUP($A278,StudiesGeneral!$B:$CM,3,FALSE),"")</f>
        <v>2014</v>
      </c>
      <c r="E278" s="89" t="str">
        <f>IF(AND($A278&lt;&gt;"",ISNUMBER($A278)),VLOOKUP($A278,StudiesGeneral!$B:$CM,4,FALSE),"")</f>
        <v xml:space="preserve">http://dx.doi.org/10.1124/dmd.114.058040 </v>
      </c>
      <c r="F278" s="73" t="str">
        <f>IF(AND($A278&lt;&gt;"",ISNUMBER($A278)),VLOOKUP($A278,StudiesGeneral!$B:$CM,5,FALSE),"")</f>
        <v>CYP4F2</v>
      </c>
      <c r="G278" s="52" t="str">
        <f t="shared" si="4"/>
        <v>Liver--HLM-1-H0737-</v>
      </c>
      <c r="H278" s="12" t="s">
        <v>724</v>
      </c>
      <c r="K278" s="12" t="s">
        <v>725</v>
      </c>
      <c r="L278" s="12" t="s">
        <v>726</v>
      </c>
      <c r="Q278" s="1">
        <v>0.2</v>
      </c>
      <c r="R278" s="1" t="s">
        <v>753</v>
      </c>
      <c r="AA278" s="19" t="s">
        <v>770</v>
      </c>
      <c r="AB278" s="19" t="s">
        <v>872</v>
      </c>
      <c r="AC278" s="20" t="s">
        <v>730</v>
      </c>
      <c r="AD278" s="37" t="s">
        <v>896</v>
      </c>
      <c r="AE278" s="82">
        <v>18</v>
      </c>
      <c r="AF278" s="3">
        <v>1</v>
      </c>
      <c r="AG278" s="3">
        <v>0</v>
      </c>
      <c r="AH278" s="3">
        <v>49</v>
      </c>
      <c r="AI278" s="3" t="s">
        <v>767</v>
      </c>
      <c r="AJ278" s="20" t="s">
        <v>772</v>
      </c>
      <c r="AW278" s="3" t="s">
        <v>876</v>
      </c>
      <c r="BA278" s="21" t="s">
        <v>883</v>
      </c>
      <c r="BB278" s="10">
        <v>1</v>
      </c>
      <c r="BE278" s="16" t="s">
        <v>832</v>
      </c>
      <c r="BF278" s="4" t="b">
        <f>IF(ISERROR(VLOOKUP(StudiesDetails!B278,ProteinExpression!A:A,1,FALSE)),FALSE,TRUE)</f>
        <v>0</v>
      </c>
    </row>
    <row r="279" spans="1:58" x14ac:dyDescent="0.3">
      <c r="A279">
        <v>63</v>
      </c>
      <c r="B279">
        <v>296</v>
      </c>
      <c r="C279" s="73" t="str">
        <f>IF(AND($A279&lt;&gt;"",ISNUMBER($A279)),VLOOKUP($A279,StudiesGeneral!$B:$CM,2,FALSE),"")</f>
        <v>Michaels</v>
      </c>
      <c r="D279" s="73">
        <f>IF(AND($A279&lt;&gt;"",ISNUMBER($A279)),VLOOKUP($A279,StudiesGeneral!$B:$CM,3,FALSE),"")</f>
        <v>2014</v>
      </c>
      <c r="E279" s="89" t="str">
        <f>IF(AND($A279&lt;&gt;"",ISNUMBER($A279)),VLOOKUP($A279,StudiesGeneral!$B:$CM,4,FALSE),"")</f>
        <v xml:space="preserve">http://dx.doi.org/10.1124/dmd.114.058040 </v>
      </c>
      <c r="F279" s="73" t="str">
        <f>IF(AND($A279&lt;&gt;"",ISNUMBER($A279)),VLOOKUP($A279,StudiesGeneral!$B:$CM,5,FALSE),"")</f>
        <v>CYP4F2</v>
      </c>
      <c r="G279" s="52" t="str">
        <f t="shared" si="4"/>
        <v>Liver--HLM-1-H0743-</v>
      </c>
      <c r="H279" s="12" t="s">
        <v>724</v>
      </c>
      <c r="K279" s="12" t="s">
        <v>725</v>
      </c>
      <c r="L279" s="12" t="s">
        <v>726</v>
      </c>
      <c r="Q279" s="1">
        <v>0.2</v>
      </c>
      <c r="R279" s="1" t="s">
        <v>753</v>
      </c>
      <c r="AA279" s="19" t="s">
        <v>770</v>
      </c>
      <c r="AB279" s="19" t="s">
        <v>872</v>
      </c>
      <c r="AC279" s="20" t="s">
        <v>730</v>
      </c>
      <c r="AD279" s="37" t="s">
        <v>897</v>
      </c>
      <c r="AE279" s="82">
        <v>19</v>
      </c>
      <c r="AF279" s="3">
        <v>1</v>
      </c>
      <c r="AG279" s="3">
        <v>1</v>
      </c>
      <c r="AH279" s="3">
        <v>36</v>
      </c>
      <c r="AI279" s="3" t="s">
        <v>767</v>
      </c>
      <c r="AJ279" s="20" t="s">
        <v>772</v>
      </c>
      <c r="AW279" s="3" t="s">
        <v>898</v>
      </c>
      <c r="BA279" s="21" t="s">
        <v>733</v>
      </c>
      <c r="BB279" s="10">
        <v>1</v>
      </c>
      <c r="BE279" s="16" t="s">
        <v>832</v>
      </c>
      <c r="BF279" s="4" t="b">
        <f>IF(ISERROR(VLOOKUP(StudiesDetails!B279,ProteinExpression!A:A,1,FALSE)),FALSE,TRUE)</f>
        <v>0</v>
      </c>
    </row>
    <row r="280" spans="1:58" x14ac:dyDescent="0.3">
      <c r="A280">
        <v>63</v>
      </c>
      <c r="B280">
        <v>297</v>
      </c>
      <c r="C280" s="73" t="str">
        <f>IF(AND($A280&lt;&gt;"",ISNUMBER($A280)),VLOOKUP($A280,StudiesGeneral!$B:$CM,2,FALSE),"")</f>
        <v>Michaels</v>
      </c>
      <c r="D280" s="73">
        <f>IF(AND($A280&lt;&gt;"",ISNUMBER($A280)),VLOOKUP($A280,StudiesGeneral!$B:$CM,3,FALSE),"")</f>
        <v>2014</v>
      </c>
      <c r="E280" s="89" t="str">
        <f>IF(AND($A280&lt;&gt;"",ISNUMBER($A280)),VLOOKUP($A280,StudiesGeneral!$B:$CM,4,FALSE),"")</f>
        <v xml:space="preserve">http://dx.doi.org/10.1124/dmd.114.058040 </v>
      </c>
      <c r="F280" s="73" t="str">
        <f>IF(AND($A280&lt;&gt;"",ISNUMBER($A280)),VLOOKUP($A280,StudiesGeneral!$B:$CM,5,FALSE),"")</f>
        <v>CYP4F2</v>
      </c>
      <c r="G280" s="52" t="str">
        <f t="shared" si="4"/>
        <v>Liver--HLM-1-H0802-</v>
      </c>
      <c r="H280" s="12" t="s">
        <v>724</v>
      </c>
      <c r="K280" s="12" t="s">
        <v>725</v>
      </c>
      <c r="L280" s="12" t="s">
        <v>726</v>
      </c>
      <c r="Q280" s="1">
        <v>0.2</v>
      </c>
      <c r="R280" s="1" t="s">
        <v>753</v>
      </c>
      <c r="AA280" s="19" t="s">
        <v>770</v>
      </c>
      <c r="AB280" s="19" t="s">
        <v>872</v>
      </c>
      <c r="AC280" s="20" t="s">
        <v>730</v>
      </c>
      <c r="AD280" s="37" t="s">
        <v>899</v>
      </c>
      <c r="AE280" s="82">
        <v>20</v>
      </c>
      <c r="AF280" s="3">
        <v>1</v>
      </c>
      <c r="AG280" s="3">
        <v>1</v>
      </c>
      <c r="AH280" s="3">
        <v>33</v>
      </c>
      <c r="AI280" s="3" t="s">
        <v>767</v>
      </c>
      <c r="AJ280" s="20" t="s">
        <v>772</v>
      </c>
      <c r="AW280" s="3" t="s">
        <v>898</v>
      </c>
      <c r="BA280" s="21" t="s">
        <v>733</v>
      </c>
      <c r="BB280" s="10">
        <v>1</v>
      </c>
      <c r="BE280" s="16" t="s">
        <v>832</v>
      </c>
      <c r="BF280" s="4" t="b">
        <f>IF(ISERROR(VLOOKUP(StudiesDetails!B280,ProteinExpression!A:A,1,FALSE)),FALSE,TRUE)</f>
        <v>0</v>
      </c>
    </row>
    <row r="281" spans="1:58" s="33" customFormat="1" x14ac:dyDescent="0.3">
      <c r="A281" s="33">
        <v>63</v>
      </c>
      <c r="B281" s="33">
        <v>299</v>
      </c>
      <c r="C281" s="70" t="str">
        <f>IF(AND($A281&lt;&gt;"",ISNUMBER($A281)),VLOOKUP($A281,StudiesGeneral!$B:$CM,2,FALSE),"")</f>
        <v>Michaels</v>
      </c>
      <c r="D281" s="70">
        <f>IF(AND($A281&lt;&gt;"",ISNUMBER($A281)),VLOOKUP($A281,StudiesGeneral!$B:$CM,3,FALSE),"")</f>
        <v>2014</v>
      </c>
      <c r="E281" s="71" t="str">
        <f>IF(AND($A281&lt;&gt;"",ISNUMBER($A281)),VLOOKUP($A281,StudiesGeneral!$B:$CM,4,FALSE),"")</f>
        <v xml:space="preserve">http://dx.doi.org/10.1124/dmd.114.058040 </v>
      </c>
      <c r="F281" s="70" t="str">
        <f>IF(AND($A281&lt;&gt;"",ISNUMBER($A281)),VLOOKUP($A281,StudiesGeneral!$B:$CM,5,FALSE),"")</f>
        <v>CYP4F2</v>
      </c>
      <c r="G281" s="72" t="str">
        <f t="shared" si="4"/>
        <v>Liver--HLM-2-H0024-</v>
      </c>
      <c r="H281" s="25" t="s">
        <v>724</v>
      </c>
      <c r="I281" s="25"/>
      <c r="J281" s="25"/>
      <c r="K281" s="25" t="s">
        <v>725</v>
      </c>
      <c r="L281" s="25" t="s">
        <v>726</v>
      </c>
      <c r="M281" s="25"/>
      <c r="N281" s="25"/>
      <c r="O281" s="25"/>
      <c r="P281" s="25"/>
      <c r="Q281" s="26">
        <v>0.2</v>
      </c>
      <c r="R281" s="26" t="s">
        <v>753</v>
      </c>
      <c r="S281" s="27"/>
      <c r="T281" s="27"/>
      <c r="U281" s="27"/>
      <c r="V281" s="27"/>
      <c r="W281" s="27"/>
      <c r="X281" s="27"/>
      <c r="Y281" s="27"/>
      <c r="Z281" s="27"/>
      <c r="AA281" s="28" t="s">
        <v>770</v>
      </c>
      <c r="AB281" s="28" t="s">
        <v>872</v>
      </c>
      <c r="AC281" s="29" t="s">
        <v>730</v>
      </c>
      <c r="AD281" s="36" t="s">
        <v>900</v>
      </c>
      <c r="AE281" s="83">
        <v>21</v>
      </c>
      <c r="AF281" s="30">
        <v>1</v>
      </c>
      <c r="AG281" s="30">
        <v>1</v>
      </c>
      <c r="AH281" s="30">
        <v>47</v>
      </c>
      <c r="AI281" s="30" t="s">
        <v>767</v>
      </c>
      <c r="AJ281" s="29" t="s">
        <v>772</v>
      </c>
      <c r="AK281" s="30"/>
      <c r="AL281" s="29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 t="s">
        <v>878</v>
      </c>
      <c r="AX281" s="30"/>
      <c r="AY281" s="30"/>
      <c r="AZ281" s="30"/>
      <c r="BA281" s="31" t="s">
        <v>733</v>
      </c>
      <c r="BB281" s="32">
        <v>1</v>
      </c>
      <c r="BC281" s="29"/>
      <c r="BD281" s="30"/>
      <c r="BE281" s="75" t="s">
        <v>832</v>
      </c>
      <c r="BF281" s="91" t="b">
        <f>IF(ISERROR(VLOOKUP(StudiesDetails!B281,ProteinExpression!A:A,1,FALSE)),FALSE,TRUE)</f>
        <v>0</v>
      </c>
    </row>
    <row r="282" spans="1:58" x14ac:dyDescent="0.3">
      <c r="A282">
        <v>63</v>
      </c>
      <c r="B282">
        <v>300</v>
      </c>
      <c r="C282" s="73" t="str">
        <f>IF(AND($A282&lt;&gt;"",ISNUMBER($A282)),VLOOKUP($A282,StudiesGeneral!$B:$CM,2,FALSE),"")</f>
        <v>Michaels</v>
      </c>
      <c r="D282" s="73">
        <f>IF(AND($A282&lt;&gt;"",ISNUMBER($A282)),VLOOKUP($A282,StudiesGeneral!$B:$CM,3,FALSE),"")</f>
        <v>2014</v>
      </c>
      <c r="E282" s="89" t="str">
        <f>IF(AND($A282&lt;&gt;"",ISNUMBER($A282)),VLOOKUP($A282,StudiesGeneral!$B:$CM,4,FALSE),"")</f>
        <v xml:space="preserve">http://dx.doi.org/10.1124/dmd.114.058040 </v>
      </c>
      <c r="F282" s="73" t="str">
        <f>IF(AND($A282&lt;&gt;"",ISNUMBER($A282)),VLOOKUP($A282,StudiesGeneral!$B:$CM,5,FALSE),"")</f>
        <v>CYP4F2</v>
      </c>
      <c r="G282" s="52" t="str">
        <f t="shared" si="4"/>
        <v>Liver--HLM-2-H0079-</v>
      </c>
      <c r="H282" s="12" t="s">
        <v>724</v>
      </c>
      <c r="K282" s="12" t="s">
        <v>725</v>
      </c>
      <c r="L282" s="12" t="s">
        <v>726</v>
      </c>
      <c r="Q282" s="1">
        <v>0.2</v>
      </c>
      <c r="R282" s="1" t="s">
        <v>753</v>
      </c>
      <c r="AA282" s="19" t="s">
        <v>770</v>
      </c>
      <c r="AB282" s="19" t="s">
        <v>872</v>
      </c>
      <c r="AC282" s="20" t="s">
        <v>730</v>
      </c>
      <c r="AD282" s="37" t="s">
        <v>901</v>
      </c>
      <c r="AE282" s="82">
        <v>22</v>
      </c>
      <c r="AF282" s="3">
        <v>1</v>
      </c>
      <c r="AG282" s="3">
        <v>0</v>
      </c>
      <c r="AH282" s="3">
        <v>56</v>
      </c>
      <c r="AI282" s="3" t="s">
        <v>767</v>
      </c>
      <c r="AJ282" s="20" t="s">
        <v>772</v>
      </c>
      <c r="AW282" s="3" t="s">
        <v>898</v>
      </c>
      <c r="AY282" s="3" t="s">
        <v>732</v>
      </c>
      <c r="AZ282" s="3">
        <v>1</v>
      </c>
      <c r="BA282" s="21" t="s">
        <v>733</v>
      </c>
      <c r="BB282" s="10">
        <v>1</v>
      </c>
      <c r="BE282" s="16" t="s">
        <v>832</v>
      </c>
      <c r="BF282" s="4" t="b">
        <f>IF(ISERROR(VLOOKUP(StudiesDetails!B282,ProteinExpression!A:A,1,FALSE)),FALSE,TRUE)</f>
        <v>0</v>
      </c>
    </row>
    <row r="283" spans="1:58" x14ac:dyDescent="0.3">
      <c r="A283">
        <v>63</v>
      </c>
      <c r="B283">
        <v>301</v>
      </c>
      <c r="C283" s="73" t="str">
        <f>IF(AND($A283&lt;&gt;"",ISNUMBER($A283)),VLOOKUP($A283,StudiesGeneral!$B:$CM,2,FALSE),"")</f>
        <v>Michaels</v>
      </c>
      <c r="D283" s="73">
        <f>IF(AND($A283&lt;&gt;"",ISNUMBER($A283)),VLOOKUP($A283,StudiesGeneral!$B:$CM,3,FALSE),"")</f>
        <v>2014</v>
      </c>
      <c r="E283" s="89" t="str">
        <f>IF(AND($A283&lt;&gt;"",ISNUMBER($A283)),VLOOKUP($A283,StudiesGeneral!$B:$CM,4,FALSE),"")</f>
        <v xml:space="preserve">http://dx.doi.org/10.1124/dmd.114.058040 </v>
      </c>
      <c r="F283" s="73" t="str">
        <f>IF(AND($A283&lt;&gt;"",ISNUMBER($A283)),VLOOKUP($A283,StudiesGeneral!$B:$CM,5,FALSE),"")</f>
        <v>CYP4F2</v>
      </c>
      <c r="G283" s="52" t="str">
        <f t="shared" si="4"/>
        <v>Liver--HLM-2-H0081-</v>
      </c>
      <c r="H283" s="12" t="s">
        <v>724</v>
      </c>
      <c r="K283" s="12" t="s">
        <v>725</v>
      </c>
      <c r="L283" s="12" t="s">
        <v>726</v>
      </c>
      <c r="Q283" s="1">
        <v>0.2</v>
      </c>
      <c r="R283" s="1" t="s">
        <v>753</v>
      </c>
      <c r="AA283" s="19" t="s">
        <v>770</v>
      </c>
      <c r="AB283" s="19" t="s">
        <v>872</v>
      </c>
      <c r="AC283" s="20" t="s">
        <v>730</v>
      </c>
      <c r="AD283" s="37" t="s">
        <v>902</v>
      </c>
      <c r="AE283" s="82">
        <v>23</v>
      </c>
      <c r="AF283" s="3">
        <v>1</v>
      </c>
      <c r="AG283" s="3">
        <v>0</v>
      </c>
      <c r="AH283" s="3">
        <v>67</v>
      </c>
      <c r="AI283" s="3" t="s">
        <v>767</v>
      </c>
      <c r="AJ283" s="3" t="s">
        <v>772</v>
      </c>
      <c r="AW283" s="3" t="s">
        <v>898</v>
      </c>
      <c r="AY283" s="3" t="s">
        <v>732</v>
      </c>
      <c r="AZ283" s="3">
        <v>1</v>
      </c>
      <c r="BA283" s="21" t="s">
        <v>733</v>
      </c>
      <c r="BB283" s="10">
        <v>1</v>
      </c>
      <c r="BE283" s="16" t="s">
        <v>832</v>
      </c>
      <c r="BF283" s="4" t="b">
        <f>IF(ISERROR(VLOOKUP(StudiesDetails!B283,ProteinExpression!A:A,1,FALSE)),FALSE,TRUE)</f>
        <v>0</v>
      </c>
    </row>
    <row r="284" spans="1:58" x14ac:dyDescent="0.3">
      <c r="A284">
        <v>63</v>
      </c>
      <c r="B284">
        <v>302</v>
      </c>
      <c r="C284" s="73" t="str">
        <f>IF(AND($A284&lt;&gt;"",ISNUMBER($A284)),VLOOKUP($A284,StudiesGeneral!$B:$CM,2,FALSE),"")</f>
        <v>Michaels</v>
      </c>
      <c r="D284" s="73">
        <f>IF(AND($A284&lt;&gt;"",ISNUMBER($A284)),VLOOKUP($A284,StudiesGeneral!$B:$CM,3,FALSE),"")</f>
        <v>2014</v>
      </c>
      <c r="E284" s="89" t="str">
        <f>IF(AND($A284&lt;&gt;"",ISNUMBER($A284)),VLOOKUP($A284,StudiesGeneral!$B:$CM,4,FALSE),"")</f>
        <v xml:space="preserve">http://dx.doi.org/10.1124/dmd.114.058040 </v>
      </c>
      <c r="F284" s="73" t="str">
        <f>IF(AND($A284&lt;&gt;"",ISNUMBER($A284)),VLOOKUP($A284,StudiesGeneral!$B:$CM,5,FALSE),"")</f>
        <v>CYP4F2</v>
      </c>
      <c r="G284" s="52" t="str">
        <f t="shared" si="4"/>
        <v>Liver--HLM-2-H0134-</v>
      </c>
      <c r="H284" s="12" t="s">
        <v>724</v>
      </c>
      <c r="K284" s="12" t="s">
        <v>725</v>
      </c>
      <c r="L284" s="12" t="s">
        <v>726</v>
      </c>
      <c r="Q284" s="1">
        <v>0.2</v>
      </c>
      <c r="R284" s="1" t="s">
        <v>753</v>
      </c>
      <c r="AA284" s="19" t="s">
        <v>770</v>
      </c>
      <c r="AB284" s="19" t="s">
        <v>872</v>
      </c>
      <c r="AC284" s="20" t="s">
        <v>730</v>
      </c>
      <c r="AD284" s="37" t="s">
        <v>903</v>
      </c>
      <c r="AE284" s="82">
        <v>24</v>
      </c>
      <c r="AF284" s="3">
        <v>1</v>
      </c>
      <c r="AG284" s="3">
        <v>0</v>
      </c>
      <c r="AH284" s="3">
        <v>61</v>
      </c>
      <c r="AI284" s="3" t="s">
        <v>767</v>
      </c>
      <c r="AJ284" s="3" t="s">
        <v>772</v>
      </c>
      <c r="AW284" s="3" t="s">
        <v>898</v>
      </c>
      <c r="BA284" s="21" t="s">
        <v>733</v>
      </c>
      <c r="BB284" s="10">
        <v>1</v>
      </c>
      <c r="BE284" s="16" t="s">
        <v>832</v>
      </c>
      <c r="BF284" s="4" t="b">
        <f>IF(ISERROR(VLOOKUP(StudiesDetails!B284,ProteinExpression!A:A,1,FALSE)),FALSE,TRUE)</f>
        <v>0</v>
      </c>
    </row>
    <row r="285" spans="1:58" x14ac:dyDescent="0.3">
      <c r="A285">
        <v>63</v>
      </c>
      <c r="B285">
        <v>303</v>
      </c>
      <c r="C285" s="73" t="str">
        <f>IF(AND($A285&lt;&gt;"",ISNUMBER($A285)),VLOOKUP($A285,StudiesGeneral!$B:$CM,2,FALSE),"")</f>
        <v>Michaels</v>
      </c>
      <c r="D285" s="73">
        <f>IF(AND($A285&lt;&gt;"",ISNUMBER($A285)),VLOOKUP($A285,StudiesGeneral!$B:$CM,3,FALSE),"")</f>
        <v>2014</v>
      </c>
      <c r="E285" s="89" t="str">
        <f>IF(AND($A285&lt;&gt;"",ISNUMBER($A285)),VLOOKUP($A285,StudiesGeneral!$B:$CM,4,FALSE),"")</f>
        <v xml:space="preserve">http://dx.doi.org/10.1124/dmd.114.058040 </v>
      </c>
      <c r="F285" s="73" t="str">
        <f>IF(AND($A285&lt;&gt;"",ISNUMBER($A285)),VLOOKUP($A285,StudiesGeneral!$B:$CM,5,FALSE),"")</f>
        <v>CYP4F2</v>
      </c>
      <c r="G285" s="52" t="str">
        <f t="shared" si="4"/>
        <v>Liver--HLM-2-H0199-</v>
      </c>
      <c r="H285" s="12" t="s">
        <v>724</v>
      </c>
      <c r="K285" s="12" t="s">
        <v>725</v>
      </c>
      <c r="L285" s="12" t="s">
        <v>726</v>
      </c>
      <c r="Q285" s="1">
        <v>0.2</v>
      </c>
      <c r="R285" s="1" t="s">
        <v>753</v>
      </c>
      <c r="AA285" s="19" t="s">
        <v>770</v>
      </c>
      <c r="AB285" s="19" t="s">
        <v>872</v>
      </c>
      <c r="AC285" s="20" t="s">
        <v>730</v>
      </c>
      <c r="AD285" s="37" t="s">
        <v>904</v>
      </c>
      <c r="AE285" s="82">
        <v>25</v>
      </c>
      <c r="AF285" s="3">
        <v>1</v>
      </c>
      <c r="AG285" s="3">
        <v>0</v>
      </c>
      <c r="AH285" s="3">
        <v>48</v>
      </c>
      <c r="AI285" s="3" t="s">
        <v>767</v>
      </c>
      <c r="AJ285" s="20" t="s">
        <v>772</v>
      </c>
      <c r="AW285" s="3" t="s">
        <v>898</v>
      </c>
      <c r="BA285" s="21" t="s">
        <v>883</v>
      </c>
      <c r="BB285" s="10">
        <v>1</v>
      </c>
      <c r="BE285" s="16" t="s">
        <v>832</v>
      </c>
      <c r="BF285" s="4" t="b">
        <f>IF(ISERROR(VLOOKUP(StudiesDetails!B285,ProteinExpression!A:A,1,FALSE)),FALSE,TRUE)</f>
        <v>0</v>
      </c>
    </row>
    <row r="286" spans="1:58" x14ac:dyDescent="0.3">
      <c r="A286">
        <v>63</v>
      </c>
      <c r="B286">
        <v>304</v>
      </c>
      <c r="C286" s="73" t="str">
        <f>IF(AND($A286&lt;&gt;"",ISNUMBER($A286)),VLOOKUP($A286,StudiesGeneral!$B:$CM,2,FALSE),"")</f>
        <v>Michaels</v>
      </c>
      <c r="D286" s="73">
        <f>IF(AND($A286&lt;&gt;"",ISNUMBER($A286)),VLOOKUP($A286,StudiesGeneral!$B:$CM,3,FALSE),"")</f>
        <v>2014</v>
      </c>
      <c r="E286" s="89" t="str">
        <f>IF(AND($A286&lt;&gt;"",ISNUMBER($A286)),VLOOKUP($A286,StudiesGeneral!$B:$CM,4,FALSE),"")</f>
        <v xml:space="preserve">http://dx.doi.org/10.1124/dmd.114.058040 </v>
      </c>
      <c r="F286" s="73" t="str">
        <f>IF(AND($A286&lt;&gt;"",ISNUMBER($A286)),VLOOKUP($A286,StudiesGeneral!$B:$CM,5,FALSE),"")</f>
        <v>CYP4F2</v>
      </c>
      <c r="G286" s="52" t="str">
        <f t="shared" si="4"/>
        <v>Liver--HLM-2-H0215-</v>
      </c>
      <c r="H286" s="12" t="s">
        <v>724</v>
      </c>
      <c r="K286" s="12" t="s">
        <v>725</v>
      </c>
      <c r="L286" s="12" t="s">
        <v>726</v>
      </c>
      <c r="Q286" s="1">
        <v>0.2</v>
      </c>
      <c r="R286" s="1" t="s">
        <v>753</v>
      </c>
      <c r="AA286" s="19" t="s">
        <v>770</v>
      </c>
      <c r="AB286" s="19" t="s">
        <v>872</v>
      </c>
      <c r="AC286" s="20" t="s">
        <v>730</v>
      </c>
      <c r="AD286" s="37" t="s">
        <v>905</v>
      </c>
      <c r="AE286" s="82">
        <v>26</v>
      </c>
      <c r="AF286" s="3">
        <v>1</v>
      </c>
      <c r="AG286" s="3">
        <v>1</v>
      </c>
      <c r="AH286" s="3">
        <v>6</v>
      </c>
      <c r="AI286" s="3" t="s">
        <v>767</v>
      </c>
      <c r="AJ286" s="20" t="s">
        <v>772</v>
      </c>
      <c r="AW286" s="3" t="s">
        <v>878</v>
      </c>
      <c r="BA286" s="21" t="s">
        <v>733</v>
      </c>
      <c r="BB286" s="10">
        <v>1</v>
      </c>
      <c r="BE286" s="16" t="s">
        <v>832</v>
      </c>
      <c r="BF286" s="4" t="b">
        <f>IF(ISERROR(VLOOKUP(StudiesDetails!B286,ProteinExpression!A:A,1,FALSE)),FALSE,TRUE)</f>
        <v>0</v>
      </c>
    </row>
    <row r="287" spans="1:58" x14ac:dyDescent="0.3">
      <c r="A287">
        <v>63</v>
      </c>
      <c r="B287">
        <v>305</v>
      </c>
      <c r="C287" s="73" t="str">
        <f>IF(AND($A287&lt;&gt;"",ISNUMBER($A287)),VLOOKUP($A287,StudiesGeneral!$B:$CM,2,FALSE),"")</f>
        <v>Michaels</v>
      </c>
      <c r="D287" s="73">
        <f>IF(AND($A287&lt;&gt;"",ISNUMBER($A287)),VLOOKUP($A287,StudiesGeneral!$B:$CM,3,FALSE),"")</f>
        <v>2014</v>
      </c>
      <c r="E287" s="89" t="str">
        <f>IF(AND($A287&lt;&gt;"",ISNUMBER($A287)),VLOOKUP($A287,StudiesGeneral!$B:$CM,4,FALSE),"")</f>
        <v xml:space="preserve">http://dx.doi.org/10.1124/dmd.114.058040 </v>
      </c>
      <c r="F287" s="73" t="str">
        <f>IF(AND($A287&lt;&gt;"",ISNUMBER($A287)),VLOOKUP($A287,StudiesGeneral!$B:$CM,5,FALSE),"")</f>
        <v>CYP4F2</v>
      </c>
      <c r="G287" s="52" t="str">
        <f t="shared" si="4"/>
        <v>Liver--HLM-2-H0232-</v>
      </c>
      <c r="H287" s="12" t="s">
        <v>724</v>
      </c>
      <c r="K287" s="12" t="s">
        <v>725</v>
      </c>
      <c r="L287" s="12" t="s">
        <v>726</v>
      </c>
      <c r="Q287" s="1">
        <v>0.2</v>
      </c>
      <c r="R287" s="1" t="s">
        <v>753</v>
      </c>
      <c r="AA287" s="19" t="s">
        <v>770</v>
      </c>
      <c r="AB287" s="19" t="s">
        <v>872</v>
      </c>
      <c r="AC287" s="20" t="s">
        <v>730</v>
      </c>
      <c r="AD287" s="37" t="s">
        <v>906</v>
      </c>
      <c r="AE287" s="82">
        <v>27</v>
      </c>
      <c r="AF287" s="3">
        <v>1</v>
      </c>
      <c r="AG287" s="3">
        <v>1</v>
      </c>
      <c r="AH287" s="3">
        <v>43</v>
      </c>
      <c r="AI287" s="3" t="s">
        <v>767</v>
      </c>
      <c r="AJ287" s="20" t="s">
        <v>772</v>
      </c>
      <c r="AW287" s="3" t="s">
        <v>898</v>
      </c>
      <c r="BA287" s="21" t="s">
        <v>733</v>
      </c>
      <c r="BB287" s="10">
        <v>1</v>
      </c>
      <c r="BE287" s="16" t="s">
        <v>832</v>
      </c>
      <c r="BF287" s="4" t="b">
        <f>IF(ISERROR(VLOOKUP(StudiesDetails!B287,ProteinExpression!A:A,1,FALSE)),FALSE,TRUE)</f>
        <v>0</v>
      </c>
    </row>
    <row r="288" spans="1:58" x14ac:dyDescent="0.3">
      <c r="A288">
        <v>63</v>
      </c>
      <c r="B288">
        <v>306</v>
      </c>
      <c r="C288" s="73" t="str">
        <f>IF(AND($A288&lt;&gt;"",ISNUMBER($A288)),VLOOKUP($A288,StudiesGeneral!$B:$CM,2,FALSE),"")</f>
        <v>Michaels</v>
      </c>
      <c r="D288" s="73">
        <f>IF(AND($A288&lt;&gt;"",ISNUMBER($A288)),VLOOKUP($A288,StudiesGeneral!$B:$CM,3,FALSE),"")</f>
        <v>2014</v>
      </c>
      <c r="E288" s="89" t="str">
        <f>IF(AND($A288&lt;&gt;"",ISNUMBER($A288)),VLOOKUP($A288,StudiesGeneral!$B:$CM,4,FALSE),"")</f>
        <v xml:space="preserve">http://dx.doi.org/10.1124/dmd.114.058040 </v>
      </c>
      <c r="F288" s="73" t="str">
        <f>IF(AND($A288&lt;&gt;"",ISNUMBER($A288)),VLOOKUP($A288,StudiesGeneral!$B:$CM,5,FALSE),"")</f>
        <v>CYP4F2</v>
      </c>
      <c r="G288" s="52" t="str">
        <f t="shared" si="4"/>
        <v>Liver--HLM-2-H0246-</v>
      </c>
      <c r="H288" s="12" t="s">
        <v>724</v>
      </c>
      <c r="K288" s="12" t="s">
        <v>725</v>
      </c>
      <c r="L288" s="12" t="s">
        <v>726</v>
      </c>
      <c r="Q288" s="1">
        <v>0.2</v>
      </c>
      <c r="R288" s="1" t="s">
        <v>753</v>
      </c>
      <c r="AA288" s="19" t="s">
        <v>770</v>
      </c>
      <c r="AB288" s="19" t="s">
        <v>872</v>
      </c>
      <c r="AC288" s="20" t="s">
        <v>730</v>
      </c>
      <c r="AD288" s="37" t="s">
        <v>907</v>
      </c>
      <c r="AE288" s="82">
        <v>28</v>
      </c>
      <c r="AF288" s="3">
        <v>1</v>
      </c>
      <c r="AG288" s="3">
        <v>0</v>
      </c>
      <c r="AH288" s="3">
        <v>40</v>
      </c>
      <c r="AI288" s="3" t="s">
        <v>767</v>
      </c>
      <c r="AJ288" s="20" t="s">
        <v>772</v>
      </c>
      <c r="AW288" s="3" t="s">
        <v>876</v>
      </c>
      <c r="BA288" s="21" t="s">
        <v>733</v>
      </c>
      <c r="BB288" s="10">
        <v>1</v>
      </c>
      <c r="BE288" s="16" t="s">
        <v>832</v>
      </c>
      <c r="BF288" s="4" t="b">
        <f>IF(ISERROR(VLOOKUP(StudiesDetails!B288,ProteinExpression!A:A,1,FALSE)),FALSE,TRUE)</f>
        <v>0</v>
      </c>
    </row>
    <row r="289" spans="1:58" x14ac:dyDescent="0.3">
      <c r="A289">
        <v>63</v>
      </c>
      <c r="B289">
        <v>307</v>
      </c>
      <c r="C289" s="73" t="str">
        <f>IF(AND($A289&lt;&gt;"",ISNUMBER($A289)),VLOOKUP($A289,StudiesGeneral!$B:$CM,2,FALSE),"")</f>
        <v>Michaels</v>
      </c>
      <c r="D289" s="73">
        <f>IF(AND($A289&lt;&gt;"",ISNUMBER($A289)),VLOOKUP($A289,StudiesGeneral!$B:$CM,3,FALSE),"")</f>
        <v>2014</v>
      </c>
      <c r="E289" s="89" t="str">
        <f>IF(AND($A289&lt;&gt;"",ISNUMBER($A289)),VLOOKUP($A289,StudiesGeneral!$B:$CM,4,FALSE),"")</f>
        <v xml:space="preserve">http://dx.doi.org/10.1124/dmd.114.058040 </v>
      </c>
      <c r="F289" s="73" t="str">
        <f>IF(AND($A289&lt;&gt;"",ISNUMBER($A289)),VLOOKUP($A289,StudiesGeneral!$B:$CM,5,FALSE),"")</f>
        <v>CYP4F2</v>
      </c>
      <c r="G289" s="52" t="str">
        <f t="shared" si="4"/>
        <v>Liver--HLM-2-H0292-</v>
      </c>
      <c r="H289" s="12" t="s">
        <v>724</v>
      </c>
      <c r="K289" s="12" t="s">
        <v>725</v>
      </c>
      <c r="L289" s="12" t="s">
        <v>726</v>
      </c>
      <c r="Q289" s="1">
        <v>0.2</v>
      </c>
      <c r="R289" s="1" t="s">
        <v>753</v>
      </c>
      <c r="AA289" s="19" t="s">
        <v>770</v>
      </c>
      <c r="AB289" s="19" t="s">
        <v>872</v>
      </c>
      <c r="AC289" s="20" t="s">
        <v>730</v>
      </c>
      <c r="AD289" s="37" t="s">
        <v>908</v>
      </c>
      <c r="AE289" s="82">
        <v>29</v>
      </c>
      <c r="AF289" s="3">
        <v>1</v>
      </c>
      <c r="AG289" s="3">
        <v>1</v>
      </c>
      <c r="AH289" s="3">
        <v>65</v>
      </c>
      <c r="AI289" s="3" t="s">
        <v>767</v>
      </c>
      <c r="AJ289" s="20" t="s">
        <v>772</v>
      </c>
      <c r="AW289" s="3" t="s">
        <v>898</v>
      </c>
      <c r="BA289" s="21" t="s">
        <v>883</v>
      </c>
      <c r="BB289" s="10">
        <v>1</v>
      </c>
      <c r="BE289" s="16" t="s">
        <v>832</v>
      </c>
      <c r="BF289" s="4" t="b">
        <f>IF(ISERROR(VLOOKUP(StudiesDetails!B289,ProteinExpression!A:A,1,FALSE)),FALSE,TRUE)</f>
        <v>0</v>
      </c>
    </row>
    <row r="290" spans="1:58" x14ac:dyDescent="0.3">
      <c r="A290">
        <v>63</v>
      </c>
      <c r="B290">
        <v>308</v>
      </c>
      <c r="C290" s="73" t="str">
        <f>IF(AND($A290&lt;&gt;"",ISNUMBER($A290)),VLOOKUP($A290,StudiesGeneral!$B:$CM,2,FALSE),"")</f>
        <v>Michaels</v>
      </c>
      <c r="D290" s="73">
        <f>IF(AND($A290&lt;&gt;"",ISNUMBER($A290)),VLOOKUP($A290,StudiesGeneral!$B:$CM,3,FALSE),"")</f>
        <v>2014</v>
      </c>
      <c r="E290" s="89" t="str">
        <f>IF(AND($A290&lt;&gt;"",ISNUMBER($A290)),VLOOKUP($A290,StudiesGeneral!$B:$CM,4,FALSE),"")</f>
        <v xml:space="preserve">http://dx.doi.org/10.1124/dmd.114.058040 </v>
      </c>
      <c r="F290" s="73" t="str">
        <f>IF(AND($A290&lt;&gt;"",ISNUMBER($A290)),VLOOKUP($A290,StudiesGeneral!$B:$CM,5,FALSE),"")</f>
        <v>CYP4F2</v>
      </c>
      <c r="G290" s="52" t="str">
        <f t="shared" si="4"/>
        <v>Liver--HLM-2-H0307-</v>
      </c>
      <c r="H290" s="12" t="s">
        <v>724</v>
      </c>
      <c r="K290" s="12" t="s">
        <v>725</v>
      </c>
      <c r="L290" s="12" t="s">
        <v>726</v>
      </c>
      <c r="Q290" s="1">
        <v>0.2</v>
      </c>
      <c r="R290" s="1" t="s">
        <v>753</v>
      </c>
      <c r="AA290" s="19" t="s">
        <v>770</v>
      </c>
      <c r="AB290" s="19" t="s">
        <v>872</v>
      </c>
      <c r="AC290" s="20" t="s">
        <v>730</v>
      </c>
      <c r="AD290" s="37" t="s">
        <v>909</v>
      </c>
      <c r="AE290" s="82">
        <v>30</v>
      </c>
      <c r="AF290" s="3">
        <v>1</v>
      </c>
      <c r="AG290" s="3">
        <v>1</v>
      </c>
      <c r="AH290" s="3">
        <v>39</v>
      </c>
      <c r="AI290" s="3" t="s">
        <v>767</v>
      </c>
      <c r="AJ290" s="20" t="s">
        <v>772</v>
      </c>
      <c r="AW290" s="3" t="s">
        <v>876</v>
      </c>
      <c r="BA290" s="21" t="s">
        <v>733</v>
      </c>
      <c r="BB290" s="10">
        <v>1</v>
      </c>
      <c r="BE290" s="16" t="s">
        <v>832</v>
      </c>
      <c r="BF290" s="4" t="b">
        <f>IF(ISERROR(VLOOKUP(StudiesDetails!B290,ProteinExpression!A:A,1,FALSE)),FALSE,TRUE)</f>
        <v>0</v>
      </c>
    </row>
    <row r="291" spans="1:58" s="33" customFormat="1" x14ac:dyDescent="0.3">
      <c r="A291" s="33">
        <v>64</v>
      </c>
      <c r="B291" s="33">
        <v>311</v>
      </c>
      <c r="C291" s="70" t="str">
        <f>IF(AND($A291&lt;&gt;"",ISNUMBER($A291)),VLOOKUP($A291,StudiesGeneral!$B:$CM,2,FALSE),"")</f>
        <v>Michaels</v>
      </c>
      <c r="D291" s="70">
        <f>IF(AND($A291&lt;&gt;"",ISNUMBER($A291)),VLOOKUP($A291,StudiesGeneral!$B:$CM,3,FALSE),"")</f>
        <v>2014</v>
      </c>
      <c r="E291" s="71" t="str">
        <f>IF(AND($A291&lt;&gt;"",ISNUMBER($A291)),VLOOKUP($A291,StudiesGeneral!$B:$CM,4,FALSE),"")</f>
        <v xml:space="preserve">http://dx.doi.org/10.1124/dmd.114.058040 </v>
      </c>
      <c r="F291" s="70" t="str">
        <f>IF(AND($A291&lt;&gt;"",ISNUMBER($A291)),VLOOKUP($A291,StudiesGeneral!$B:$CM,5,FALSE),"")</f>
        <v>CYP4F3B</v>
      </c>
      <c r="G291" s="72" t="str">
        <f t="shared" si="4"/>
        <v>Liver--HLM-1-H0422-</v>
      </c>
      <c r="H291" s="25" t="s">
        <v>724</v>
      </c>
      <c r="I291" s="25"/>
      <c r="J291" s="25"/>
      <c r="K291" s="25" t="s">
        <v>725</v>
      </c>
      <c r="L291" s="25" t="s">
        <v>726</v>
      </c>
      <c r="M291" s="25"/>
      <c r="N291" s="25"/>
      <c r="O291" s="25"/>
      <c r="P291" s="25"/>
      <c r="Q291" s="26">
        <v>0.2</v>
      </c>
      <c r="R291" s="26" t="s">
        <v>753</v>
      </c>
      <c r="S291" s="27"/>
      <c r="T291" s="27"/>
      <c r="U291" s="27"/>
      <c r="V291" s="27"/>
      <c r="W291" s="27"/>
      <c r="X291" s="27"/>
      <c r="Y291" s="27"/>
      <c r="Z291" s="27"/>
      <c r="AA291" s="28" t="s">
        <v>770</v>
      </c>
      <c r="AB291" s="28" t="s">
        <v>910</v>
      </c>
      <c r="AC291" s="29" t="s">
        <v>730</v>
      </c>
      <c r="AD291" s="36" t="s">
        <v>873</v>
      </c>
      <c r="AE291" s="83">
        <v>1</v>
      </c>
      <c r="AF291" s="30">
        <v>1</v>
      </c>
      <c r="AG291" s="30">
        <v>1</v>
      </c>
      <c r="AH291" s="30">
        <v>69</v>
      </c>
      <c r="AI291" s="30" t="s">
        <v>767</v>
      </c>
      <c r="AJ291" s="29" t="s">
        <v>772</v>
      </c>
      <c r="AK291" s="30"/>
      <c r="AL291" s="29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 t="s">
        <v>874</v>
      </c>
      <c r="AX291" s="30"/>
      <c r="AY291" s="30"/>
      <c r="AZ291" s="30"/>
      <c r="BA291" s="31" t="s">
        <v>733</v>
      </c>
      <c r="BB291" s="32">
        <v>1</v>
      </c>
      <c r="BC291" s="29"/>
      <c r="BD291" s="30"/>
      <c r="BE291" s="75" t="s">
        <v>832</v>
      </c>
      <c r="BF291" s="91" t="b">
        <f>IF(ISERROR(VLOOKUP(StudiesDetails!B291,ProteinExpression!A:A,1,FALSE)),FALSE,TRUE)</f>
        <v>0</v>
      </c>
    </row>
    <row r="292" spans="1:58" x14ac:dyDescent="0.3">
      <c r="A292">
        <v>64</v>
      </c>
      <c r="B292">
        <v>312</v>
      </c>
      <c r="C292" s="73" t="str">
        <f>IF(AND($A292&lt;&gt;"",ISNUMBER($A292)),VLOOKUP($A292,StudiesGeneral!$B:$CM,2,FALSE),"")</f>
        <v>Michaels</v>
      </c>
      <c r="D292" s="73">
        <f>IF(AND($A292&lt;&gt;"",ISNUMBER($A292)),VLOOKUP($A292,StudiesGeneral!$B:$CM,3,FALSE),"")</f>
        <v>2014</v>
      </c>
      <c r="E292" s="89" t="str">
        <f>IF(AND($A292&lt;&gt;"",ISNUMBER($A292)),VLOOKUP($A292,StudiesGeneral!$B:$CM,4,FALSE),"")</f>
        <v xml:space="preserve">http://dx.doi.org/10.1124/dmd.114.058040 </v>
      </c>
      <c r="F292" s="73" t="str">
        <f>IF(AND($A292&lt;&gt;"",ISNUMBER($A292)),VLOOKUP($A292,StudiesGeneral!$B:$CM,5,FALSE),"")</f>
        <v>CYP4F3B</v>
      </c>
      <c r="G292" s="52" t="str">
        <f t="shared" si="4"/>
        <v>Liver--HLM-1-H0425-</v>
      </c>
      <c r="H292" s="12" t="s">
        <v>724</v>
      </c>
      <c r="K292" s="12" t="s">
        <v>725</v>
      </c>
      <c r="L292" s="12" t="s">
        <v>726</v>
      </c>
      <c r="Q292" s="1">
        <v>0.2</v>
      </c>
      <c r="R292" s="1" t="s">
        <v>753</v>
      </c>
      <c r="AA292" s="19" t="s">
        <v>770</v>
      </c>
      <c r="AB292" s="19" t="s">
        <v>910</v>
      </c>
      <c r="AC292" s="20" t="s">
        <v>730</v>
      </c>
      <c r="AD292" s="37" t="s">
        <v>875</v>
      </c>
      <c r="AE292" s="82">
        <v>2</v>
      </c>
      <c r="AF292" s="3">
        <v>1</v>
      </c>
      <c r="AG292" s="3">
        <v>0</v>
      </c>
      <c r="AH292" s="3">
        <v>60</v>
      </c>
      <c r="AI292" s="3" t="s">
        <v>767</v>
      </c>
      <c r="AJ292" s="20" t="s">
        <v>772</v>
      </c>
      <c r="AW292" s="3" t="s">
        <v>876</v>
      </c>
      <c r="BA292" s="21" t="s">
        <v>733</v>
      </c>
      <c r="BB292" s="10">
        <v>1</v>
      </c>
      <c r="BE292" s="16" t="s">
        <v>832</v>
      </c>
      <c r="BF292" s="4" t="b">
        <f>IF(ISERROR(VLOOKUP(StudiesDetails!B292,ProteinExpression!A:A,1,FALSE)),FALSE,TRUE)</f>
        <v>0</v>
      </c>
    </row>
    <row r="293" spans="1:58" x14ac:dyDescent="0.3">
      <c r="A293">
        <v>64</v>
      </c>
      <c r="B293">
        <v>313</v>
      </c>
      <c r="C293" s="73" t="str">
        <f>IF(AND($A293&lt;&gt;"",ISNUMBER($A293)),VLOOKUP($A293,StudiesGeneral!$B:$CM,2,FALSE),"")</f>
        <v>Michaels</v>
      </c>
      <c r="D293" s="73">
        <f>IF(AND($A293&lt;&gt;"",ISNUMBER($A293)),VLOOKUP($A293,StudiesGeneral!$B:$CM,3,FALSE),"")</f>
        <v>2014</v>
      </c>
      <c r="E293" s="89" t="str">
        <f>IF(AND($A293&lt;&gt;"",ISNUMBER($A293)),VLOOKUP($A293,StudiesGeneral!$B:$CM,4,FALSE),"")</f>
        <v xml:space="preserve">http://dx.doi.org/10.1124/dmd.114.058040 </v>
      </c>
      <c r="F293" s="73" t="str">
        <f>IF(AND($A293&lt;&gt;"",ISNUMBER($A293)),VLOOKUP($A293,StudiesGeneral!$B:$CM,5,FALSE),"")</f>
        <v>CYP4F3B</v>
      </c>
      <c r="G293" s="52" t="str">
        <f t="shared" si="4"/>
        <v>Liver--HLM-1-H0428-</v>
      </c>
      <c r="H293" s="12" t="s">
        <v>724</v>
      </c>
      <c r="K293" s="12" t="s">
        <v>725</v>
      </c>
      <c r="L293" s="12" t="s">
        <v>726</v>
      </c>
      <c r="Q293" s="1">
        <v>0.2</v>
      </c>
      <c r="R293" s="1" t="s">
        <v>753</v>
      </c>
      <c r="AA293" s="19" t="s">
        <v>770</v>
      </c>
      <c r="AB293" s="19" t="s">
        <v>910</v>
      </c>
      <c r="AC293" s="20" t="s">
        <v>730</v>
      </c>
      <c r="AD293" s="37" t="s">
        <v>877</v>
      </c>
      <c r="AE293" s="82">
        <v>3</v>
      </c>
      <c r="AF293" s="3">
        <v>1</v>
      </c>
      <c r="AG293" s="3">
        <v>0</v>
      </c>
      <c r="AH293" s="3">
        <v>57</v>
      </c>
      <c r="AI293" s="3" t="s">
        <v>767</v>
      </c>
      <c r="AJ293" s="3" t="s">
        <v>772</v>
      </c>
      <c r="AW293" s="3" t="s">
        <v>878</v>
      </c>
      <c r="BA293" s="21" t="s">
        <v>733</v>
      </c>
      <c r="BB293" s="10">
        <v>1</v>
      </c>
      <c r="BE293" s="16" t="s">
        <v>832</v>
      </c>
      <c r="BF293" s="4" t="b">
        <f>IF(ISERROR(VLOOKUP(StudiesDetails!B293,ProteinExpression!A:A,1,FALSE)),FALSE,TRUE)</f>
        <v>0</v>
      </c>
    </row>
    <row r="294" spans="1:58" x14ac:dyDescent="0.3">
      <c r="A294">
        <v>64</v>
      </c>
      <c r="B294">
        <v>314</v>
      </c>
      <c r="C294" s="73" t="str">
        <f>IF(AND($A294&lt;&gt;"",ISNUMBER($A294)),VLOOKUP($A294,StudiesGeneral!$B:$CM,2,FALSE),"")</f>
        <v>Michaels</v>
      </c>
      <c r="D294" s="73">
        <f>IF(AND($A294&lt;&gt;"",ISNUMBER($A294)),VLOOKUP($A294,StudiesGeneral!$B:$CM,3,FALSE),"")</f>
        <v>2014</v>
      </c>
      <c r="E294" s="89" t="str">
        <f>IF(AND($A294&lt;&gt;"",ISNUMBER($A294)),VLOOKUP($A294,StudiesGeneral!$B:$CM,4,FALSE),"")</f>
        <v xml:space="preserve">http://dx.doi.org/10.1124/dmd.114.058040 </v>
      </c>
      <c r="F294" s="73" t="str">
        <f>IF(AND($A294&lt;&gt;"",ISNUMBER($A294)),VLOOKUP($A294,StudiesGeneral!$B:$CM,5,FALSE),"")</f>
        <v>CYP4F3B</v>
      </c>
      <c r="G294" s="52" t="str">
        <f t="shared" si="4"/>
        <v>Liver--HLM-1-H0430-</v>
      </c>
      <c r="H294" s="12" t="s">
        <v>724</v>
      </c>
      <c r="K294" s="12" t="s">
        <v>725</v>
      </c>
      <c r="L294" s="12" t="s">
        <v>726</v>
      </c>
      <c r="Q294" s="1">
        <v>0.2</v>
      </c>
      <c r="R294" s="1" t="s">
        <v>753</v>
      </c>
      <c r="AA294" s="19" t="s">
        <v>770</v>
      </c>
      <c r="AB294" s="19" t="s">
        <v>910</v>
      </c>
      <c r="AC294" s="20" t="s">
        <v>730</v>
      </c>
      <c r="AD294" s="37" t="s">
        <v>879</v>
      </c>
      <c r="AE294" s="82">
        <v>4</v>
      </c>
      <c r="AF294" s="3">
        <v>1</v>
      </c>
      <c r="AG294" s="3">
        <v>1</v>
      </c>
      <c r="AH294" s="3">
        <v>59</v>
      </c>
      <c r="AI294" s="3" t="s">
        <v>767</v>
      </c>
      <c r="AJ294" s="3" t="s">
        <v>772</v>
      </c>
      <c r="AW294" s="3" t="s">
        <v>874</v>
      </c>
      <c r="BA294" s="21" t="s">
        <v>733</v>
      </c>
      <c r="BB294" s="10">
        <v>1</v>
      </c>
      <c r="BE294" s="16" t="s">
        <v>832</v>
      </c>
      <c r="BF294" s="4" t="b">
        <f>IF(ISERROR(VLOOKUP(StudiesDetails!B294,ProteinExpression!A:A,1,FALSE)),FALSE,TRUE)</f>
        <v>0</v>
      </c>
    </row>
    <row r="295" spans="1:58" x14ac:dyDescent="0.3">
      <c r="A295">
        <v>64</v>
      </c>
      <c r="B295">
        <v>315</v>
      </c>
      <c r="C295" s="73" t="str">
        <f>IF(AND($A295&lt;&gt;"",ISNUMBER($A295)),VLOOKUP($A295,StudiesGeneral!$B:$CM,2,FALSE),"")</f>
        <v>Michaels</v>
      </c>
      <c r="D295" s="73">
        <f>IF(AND($A295&lt;&gt;"",ISNUMBER($A295)),VLOOKUP($A295,StudiesGeneral!$B:$CM,3,FALSE),"")</f>
        <v>2014</v>
      </c>
      <c r="E295" s="89" t="str">
        <f>IF(AND($A295&lt;&gt;"",ISNUMBER($A295)),VLOOKUP($A295,StudiesGeneral!$B:$CM,4,FALSE),"")</f>
        <v xml:space="preserve">http://dx.doi.org/10.1124/dmd.114.058040 </v>
      </c>
      <c r="F295" s="73" t="str">
        <f>IF(AND($A295&lt;&gt;"",ISNUMBER($A295)),VLOOKUP($A295,StudiesGeneral!$B:$CM,5,FALSE),"")</f>
        <v>CYP4F3B</v>
      </c>
      <c r="G295" s="52" t="str">
        <f t="shared" si="4"/>
        <v>Liver--HLM-1-H0431-</v>
      </c>
      <c r="H295" s="12" t="s">
        <v>724</v>
      </c>
      <c r="K295" s="12" t="s">
        <v>725</v>
      </c>
      <c r="L295" s="12" t="s">
        <v>726</v>
      </c>
      <c r="Q295" s="1">
        <v>0.2</v>
      </c>
      <c r="R295" s="1" t="s">
        <v>753</v>
      </c>
      <c r="AA295" s="19" t="s">
        <v>770</v>
      </c>
      <c r="AB295" s="19" t="s">
        <v>910</v>
      </c>
      <c r="AC295" s="20" t="s">
        <v>730</v>
      </c>
      <c r="AD295" s="37" t="s">
        <v>880</v>
      </c>
      <c r="AE295" s="82">
        <v>5</v>
      </c>
      <c r="AF295" s="3">
        <v>1</v>
      </c>
      <c r="AG295" s="3">
        <v>1</v>
      </c>
      <c r="AH295" s="3">
        <v>40</v>
      </c>
      <c r="AI295" s="3" t="s">
        <v>767</v>
      </c>
      <c r="AJ295" s="20" t="s">
        <v>772</v>
      </c>
      <c r="AW295" s="3" t="s">
        <v>878</v>
      </c>
      <c r="BA295" s="21" t="s">
        <v>881</v>
      </c>
      <c r="BB295" s="10">
        <v>1</v>
      </c>
      <c r="BE295" s="16" t="s">
        <v>832</v>
      </c>
      <c r="BF295" s="4" t="b">
        <f>IF(ISERROR(VLOOKUP(StudiesDetails!B295,ProteinExpression!A:A,1,FALSE)),FALSE,TRUE)</f>
        <v>0</v>
      </c>
    </row>
    <row r="296" spans="1:58" x14ac:dyDescent="0.3">
      <c r="A296">
        <v>64</v>
      </c>
      <c r="B296">
        <v>316</v>
      </c>
      <c r="C296" s="73" t="str">
        <f>IF(AND($A296&lt;&gt;"",ISNUMBER($A296)),VLOOKUP($A296,StudiesGeneral!$B:$CM,2,FALSE),"")</f>
        <v>Michaels</v>
      </c>
      <c r="D296" s="73">
        <f>IF(AND($A296&lt;&gt;"",ISNUMBER($A296)),VLOOKUP($A296,StudiesGeneral!$B:$CM,3,FALSE),"")</f>
        <v>2014</v>
      </c>
      <c r="E296" s="89" t="str">
        <f>IF(AND($A296&lt;&gt;"",ISNUMBER($A296)),VLOOKUP($A296,StudiesGeneral!$B:$CM,4,FALSE),"")</f>
        <v xml:space="preserve">http://dx.doi.org/10.1124/dmd.114.058040 </v>
      </c>
      <c r="F296" s="73" t="str">
        <f>IF(AND($A296&lt;&gt;"",ISNUMBER($A296)),VLOOKUP($A296,StudiesGeneral!$B:$CM,5,FALSE),"")</f>
        <v>CYP4F3B</v>
      </c>
      <c r="G296" s="52" t="str">
        <f t="shared" si="4"/>
        <v>Liver--HLM-1-H0432-</v>
      </c>
      <c r="H296" s="12" t="s">
        <v>724</v>
      </c>
      <c r="K296" s="12" t="s">
        <v>725</v>
      </c>
      <c r="L296" s="12" t="s">
        <v>726</v>
      </c>
      <c r="Q296" s="1">
        <v>0.2</v>
      </c>
      <c r="R296" s="1" t="s">
        <v>753</v>
      </c>
      <c r="AA296" s="19" t="s">
        <v>770</v>
      </c>
      <c r="AB296" s="19" t="s">
        <v>910</v>
      </c>
      <c r="AC296" s="20" t="s">
        <v>730</v>
      </c>
      <c r="AD296" s="37" t="s">
        <v>882</v>
      </c>
      <c r="AE296" s="82">
        <v>6</v>
      </c>
      <c r="AF296" s="3">
        <v>1</v>
      </c>
      <c r="AG296" s="3">
        <v>1</v>
      </c>
      <c r="AH296" s="3">
        <v>60</v>
      </c>
      <c r="AI296" s="3" t="s">
        <v>767</v>
      </c>
      <c r="AJ296" s="20" t="s">
        <v>772</v>
      </c>
      <c r="AW296" s="3" t="s">
        <v>874</v>
      </c>
      <c r="BA296" s="21" t="s">
        <v>883</v>
      </c>
      <c r="BB296" s="10">
        <v>1</v>
      </c>
      <c r="BE296" s="16" t="s">
        <v>832</v>
      </c>
      <c r="BF296" s="4" t="b">
        <f>IF(ISERROR(VLOOKUP(StudiesDetails!B296,ProteinExpression!A:A,1,FALSE)),FALSE,TRUE)</f>
        <v>0</v>
      </c>
    </row>
    <row r="297" spans="1:58" x14ac:dyDescent="0.3">
      <c r="A297">
        <v>64</v>
      </c>
      <c r="B297">
        <v>317</v>
      </c>
      <c r="C297" s="73" t="str">
        <f>IF(AND($A297&lt;&gt;"",ISNUMBER($A297)),VLOOKUP($A297,StudiesGeneral!$B:$CM,2,FALSE),"")</f>
        <v>Michaels</v>
      </c>
      <c r="D297" s="73">
        <f>IF(AND($A297&lt;&gt;"",ISNUMBER($A297)),VLOOKUP($A297,StudiesGeneral!$B:$CM,3,FALSE),"")</f>
        <v>2014</v>
      </c>
      <c r="E297" s="89" t="str">
        <f>IF(AND($A297&lt;&gt;"",ISNUMBER($A297)),VLOOKUP($A297,StudiesGeneral!$B:$CM,4,FALSE),"")</f>
        <v xml:space="preserve">http://dx.doi.org/10.1124/dmd.114.058040 </v>
      </c>
      <c r="F297" s="73" t="str">
        <f>IF(AND($A297&lt;&gt;"",ISNUMBER($A297)),VLOOKUP($A297,StudiesGeneral!$B:$CM,5,FALSE),"")</f>
        <v>CYP4F3B</v>
      </c>
      <c r="G297" s="52" t="str">
        <f t="shared" si="4"/>
        <v>Liver--HLM-1-H0441-</v>
      </c>
      <c r="H297" s="12" t="s">
        <v>724</v>
      </c>
      <c r="K297" s="12" t="s">
        <v>725</v>
      </c>
      <c r="L297" s="12" t="s">
        <v>726</v>
      </c>
      <c r="Q297" s="1">
        <v>0.2</v>
      </c>
      <c r="R297" s="1" t="s">
        <v>753</v>
      </c>
      <c r="AA297" s="19" t="s">
        <v>770</v>
      </c>
      <c r="AB297" s="19" t="s">
        <v>910</v>
      </c>
      <c r="AC297" s="20" t="s">
        <v>730</v>
      </c>
      <c r="AD297" s="37" t="s">
        <v>884</v>
      </c>
      <c r="AE297" s="82">
        <v>7</v>
      </c>
      <c r="AF297" s="3">
        <v>1</v>
      </c>
      <c r="AG297" s="3">
        <v>1</v>
      </c>
      <c r="AH297" s="3">
        <v>63</v>
      </c>
      <c r="AI297" s="3" t="s">
        <v>767</v>
      </c>
      <c r="AJ297" s="20" t="s">
        <v>772</v>
      </c>
      <c r="AW297" s="3" t="s">
        <v>874</v>
      </c>
      <c r="BA297" s="21" t="s">
        <v>733</v>
      </c>
      <c r="BB297" s="10">
        <v>1</v>
      </c>
      <c r="BE297" s="16" t="s">
        <v>832</v>
      </c>
      <c r="BF297" s="4" t="b">
        <f>IF(ISERROR(VLOOKUP(StudiesDetails!B297,ProteinExpression!A:A,1,FALSE)),FALSE,TRUE)</f>
        <v>0</v>
      </c>
    </row>
    <row r="298" spans="1:58" x14ac:dyDescent="0.3">
      <c r="A298">
        <v>64</v>
      </c>
      <c r="B298">
        <v>318</v>
      </c>
      <c r="C298" s="73" t="str">
        <f>IF(AND($A298&lt;&gt;"",ISNUMBER($A298)),VLOOKUP($A298,StudiesGeneral!$B:$CM,2,FALSE),"")</f>
        <v>Michaels</v>
      </c>
      <c r="D298" s="73">
        <f>IF(AND($A298&lt;&gt;"",ISNUMBER($A298)),VLOOKUP($A298,StudiesGeneral!$B:$CM,3,FALSE),"")</f>
        <v>2014</v>
      </c>
      <c r="E298" s="89" t="str">
        <f>IF(AND($A298&lt;&gt;"",ISNUMBER($A298)),VLOOKUP($A298,StudiesGeneral!$B:$CM,4,FALSE),"")</f>
        <v xml:space="preserve">http://dx.doi.org/10.1124/dmd.114.058040 </v>
      </c>
      <c r="F298" s="73" t="str">
        <f>IF(AND($A298&lt;&gt;"",ISNUMBER($A298)),VLOOKUP($A298,StudiesGeneral!$B:$CM,5,FALSE),"")</f>
        <v>CYP4F3B</v>
      </c>
      <c r="G298" s="52" t="str">
        <f t="shared" si="4"/>
        <v>Liver--HLM-1-H0444-</v>
      </c>
      <c r="H298" s="12" t="s">
        <v>724</v>
      </c>
      <c r="K298" s="12" t="s">
        <v>725</v>
      </c>
      <c r="L298" s="12" t="s">
        <v>726</v>
      </c>
      <c r="Q298" s="1">
        <v>0.2</v>
      </c>
      <c r="R298" s="1" t="s">
        <v>753</v>
      </c>
      <c r="AA298" s="19" t="s">
        <v>770</v>
      </c>
      <c r="AB298" s="19" t="s">
        <v>910</v>
      </c>
      <c r="AC298" s="20" t="s">
        <v>730</v>
      </c>
      <c r="AD298" s="37" t="s">
        <v>885</v>
      </c>
      <c r="AE298" s="82">
        <v>8</v>
      </c>
      <c r="AF298" s="3">
        <v>1</v>
      </c>
      <c r="AG298" s="3">
        <v>0</v>
      </c>
      <c r="AH298" s="3">
        <v>43</v>
      </c>
      <c r="AI298" s="3" t="s">
        <v>767</v>
      </c>
      <c r="AJ298" s="20" t="s">
        <v>772</v>
      </c>
      <c r="AW298" s="3" t="s">
        <v>874</v>
      </c>
      <c r="BA298" s="21" t="s">
        <v>733</v>
      </c>
      <c r="BB298" s="10">
        <v>1</v>
      </c>
      <c r="BE298" s="16" t="s">
        <v>832</v>
      </c>
      <c r="BF298" s="4" t="b">
        <f>IF(ISERROR(VLOOKUP(StudiesDetails!B298,ProteinExpression!A:A,1,FALSE)),FALSE,TRUE)</f>
        <v>0</v>
      </c>
    </row>
    <row r="299" spans="1:58" x14ac:dyDescent="0.3">
      <c r="A299">
        <v>64</v>
      </c>
      <c r="B299">
        <v>319</v>
      </c>
      <c r="C299" s="73" t="str">
        <f>IF(AND($A299&lt;&gt;"",ISNUMBER($A299)),VLOOKUP($A299,StudiesGeneral!$B:$CM,2,FALSE),"")</f>
        <v>Michaels</v>
      </c>
      <c r="D299" s="73">
        <f>IF(AND($A299&lt;&gt;"",ISNUMBER($A299)),VLOOKUP($A299,StudiesGeneral!$B:$CM,3,FALSE),"")</f>
        <v>2014</v>
      </c>
      <c r="E299" s="89" t="str">
        <f>IF(AND($A299&lt;&gt;"",ISNUMBER($A299)),VLOOKUP($A299,StudiesGeneral!$B:$CM,4,FALSE),"")</f>
        <v xml:space="preserve">http://dx.doi.org/10.1124/dmd.114.058040 </v>
      </c>
      <c r="F299" s="73" t="str">
        <f>IF(AND($A299&lt;&gt;"",ISNUMBER($A299)),VLOOKUP($A299,StudiesGeneral!$B:$CM,5,FALSE),"")</f>
        <v>CYP4F3B</v>
      </c>
      <c r="G299" s="52" t="str">
        <f t="shared" si="4"/>
        <v>Liver--HLM-1-H0450-</v>
      </c>
      <c r="H299" s="12" t="s">
        <v>724</v>
      </c>
      <c r="K299" s="12" t="s">
        <v>725</v>
      </c>
      <c r="L299" s="12" t="s">
        <v>726</v>
      </c>
      <c r="Q299" s="1">
        <v>0.2</v>
      </c>
      <c r="R299" s="1" t="s">
        <v>753</v>
      </c>
      <c r="AA299" s="19" t="s">
        <v>770</v>
      </c>
      <c r="AB299" s="19" t="s">
        <v>910</v>
      </c>
      <c r="AC299" s="20" t="s">
        <v>730</v>
      </c>
      <c r="AD299" s="37" t="s">
        <v>886</v>
      </c>
      <c r="AE299" s="82">
        <v>9</v>
      </c>
      <c r="AF299" s="3">
        <v>1</v>
      </c>
      <c r="AG299" s="3">
        <v>0</v>
      </c>
      <c r="AH299" s="3">
        <v>46</v>
      </c>
      <c r="AI299" s="3" t="s">
        <v>767</v>
      </c>
      <c r="AJ299" s="20" t="s">
        <v>772</v>
      </c>
      <c r="AW299" s="3" t="s">
        <v>878</v>
      </c>
      <c r="BA299" s="21" t="s">
        <v>733</v>
      </c>
      <c r="BB299" s="10">
        <v>1</v>
      </c>
      <c r="BE299" s="16" t="s">
        <v>832</v>
      </c>
      <c r="BF299" s="4" t="b">
        <f>IF(ISERROR(VLOOKUP(StudiesDetails!B299,ProteinExpression!A:A,1,FALSE)),FALSE,TRUE)</f>
        <v>0</v>
      </c>
    </row>
    <row r="300" spans="1:58" x14ac:dyDescent="0.3">
      <c r="A300">
        <v>64</v>
      </c>
      <c r="B300">
        <v>320</v>
      </c>
      <c r="C300" s="73" t="str">
        <f>IF(AND($A300&lt;&gt;"",ISNUMBER($A300)),VLOOKUP($A300,StudiesGeneral!$B:$CM,2,FALSE),"")</f>
        <v>Michaels</v>
      </c>
      <c r="D300" s="73">
        <f>IF(AND($A300&lt;&gt;"",ISNUMBER($A300)),VLOOKUP($A300,StudiesGeneral!$B:$CM,3,FALSE),"")</f>
        <v>2014</v>
      </c>
      <c r="E300" s="89" t="str">
        <f>IF(AND($A300&lt;&gt;"",ISNUMBER($A300)),VLOOKUP($A300,StudiesGeneral!$B:$CM,4,FALSE),"")</f>
        <v xml:space="preserve">http://dx.doi.org/10.1124/dmd.114.058040 </v>
      </c>
      <c r="F300" s="73" t="str">
        <f>IF(AND($A300&lt;&gt;"",ISNUMBER($A300)),VLOOKUP($A300,StudiesGeneral!$B:$CM,5,FALSE),"")</f>
        <v>CYP4F3B</v>
      </c>
      <c r="G300" s="52" t="str">
        <f t="shared" si="4"/>
        <v>Liver--HLM-1-H0451-</v>
      </c>
      <c r="H300" s="12" t="s">
        <v>724</v>
      </c>
      <c r="K300" s="12" t="s">
        <v>725</v>
      </c>
      <c r="L300" s="12" t="s">
        <v>726</v>
      </c>
      <c r="Q300" s="1">
        <v>0.2</v>
      </c>
      <c r="R300" s="1" t="s">
        <v>753</v>
      </c>
      <c r="AA300" s="19" t="s">
        <v>770</v>
      </c>
      <c r="AB300" s="19" t="s">
        <v>910</v>
      </c>
      <c r="AC300" s="20" t="s">
        <v>730</v>
      </c>
      <c r="AD300" s="37" t="s">
        <v>887</v>
      </c>
      <c r="AE300" s="82">
        <v>10</v>
      </c>
      <c r="AF300" s="3">
        <v>1</v>
      </c>
      <c r="AG300" s="3">
        <v>1</v>
      </c>
      <c r="AH300" s="3">
        <v>58</v>
      </c>
      <c r="AI300" s="3" t="s">
        <v>767</v>
      </c>
      <c r="AJ300" s="20" t="s">
        <v>772</v>
      </c>
      <c r="AW300" s="3" t="s">
        <v>874</v>
      </c>
      <c r="BA300" s="21" t="s">
        <v>733</v>
      </c>
      <c r="BB300" s="10">
        <v>1</v>
      </c>
      <c r="BE300" s="16" t="s">
        <v>832</v>
      </c>
      <c r="BF300" s="4" t="b">
        <f>IF(ISERROR(VLOOKUP(StudiesDetails!B300,ProteinExpression!A:A,1,FALSE)),FALSE,TRUE)</f>
        <v>0</v>
      </c>
    </row>
    <row r="301" spans="1:58" x14ac:dyDescent="0.3">
      <c r="A301">
        <v>64</v>
      </c>
      <c r="B301">
        <v>321</v>
      </c>
      <c r="C301" s="73" t="str">
        <f>IF(AND($A301&lt;&gt;"",ISNUMBER($A301)),VLOOKUP($A301,StudiesGeneral!$B:$CM,2,FALSE),"")</f>
        <v>Michaels</v>
      </c>
      <c r="D301" s="73">
        <f>IF(AND($A301&lt;&gt;"",ISNUMBER($A301)),VLOOKUP($A301,StudiesGeneral!$B:$CM,3,FALSE),"")</f>
        <v>2014</v>
      </c>
      <c r="E301" s="89" t="str">
        <f>IF(AND($A301&lt;&gt;"",ISNUMBER($A301)),VLOOKUP($A301,StudiesGeneral!$B:$CM,4,FALSE),"")</f>
        <v xml:space="preserve">http://dx.doi.org/10.1124/dmd.114.058040 </v>
      </c>
      <c r="F301" s="73" t="str">
        <f>IF(AND($A301&lt;&gt;"",ISNUMBER($A301)),VLOOKUP($A301,StudiesGeneral!$B:$CM,5,FALSE),"")</f>
        <v>CYP4F3B</v>
      </c>
      <c r="G301" s="52" t="str">
        <f t="shared" ref="G301:G360" si="5">H301&amp;"-"&amp;I301&amp;"-"&amp;L301&amp;"-"&amp;AD301&amp;"-"&amp;BC301</f>
        <v>Liver--HLM-1-H0452-</v>
      </c>
      <c r="H301" s="12" t="s">
        <v>724</v>
      </c>
      <c r="K301" s="12" t="s">
        <v>725</v>
      </c>
      <c r="L301" s="12" t="s">
        <v>726</v>
      </c>
      <c r="Q301" s="1">
        <v>0.2</v>
      </c>
      <c r="R301" s="1" t="s">
        <v>753</v>
      </c>
      <c r="AA301" s="19" t="s">
        <v>770</v>
      </c>
      <c r="AB301" s="19" t="s">
        <v>910</v>
      </c>
      <c r="AC301" s="20" t="s">
        <v>730</v>
      </c>
      <c r="AD301" s="37" t="s">
        <v>888</v>
      </c>
      <c r="AE301" s="82">
        <v>11</v>
      </c>
      <c r="AF301" s="3">
        <v>1</v>
      </c>
      <c r="AG301" s="3">
        <v>1</v>
      </c>
      <c r="BE301" s="16" t="s">
        <v>832</v>
      </c>
      <c r="BF301" s="4" t="b">
        <f>IF(ISERROR(VLOOKUP(StudiesDetails!B301,ProteinExpression!A:A,1,FALSE)),FALSE,TRUE)</f>
        <v>0</v>
      </c>
    </row>
    <row r="302" spans="1:58" x14ac:dyDescent="0.3">
      <c r="A302">
        <v>64</v>
      </c>
      <c r="B302">
        <v>322</v>
      </c>
      <c r="C302" s="73" t="str">
        <f>IF(AND($A302&lt;&gt;"",ISNUMBER($A302)),VLOOKUP($A302,StudiesGeneral!$B:$CM,2,FALSE),"")</f>
        <v>Michaels</v>
      </c>
      <c r="D302" s="73">
        <f>IF(AND($A302&lt;&gt;"",ISNUMBER($A302)),VLOOKUP($A302,StudiesGeneral!$B:$CM,3,FALSE),"")</f>
        <v>2014</v>
      </c>
      <c r="E302" s="89" t="str">
        <f>IF(AND($A302&lt;&gt;"",ISNUMBER($A302)),VLOOKUP($A302,StudiesGeneral!$B:$CM,4,FALSE),"")</f>
        <v xml:space="preserve">http://dx.doi.org/10.1124/dmd.114.058040 </v>
      </c>
      <c r="F302" s="73" t="str">
        <f>IF(AND($A302&lt;&gt;"",ISNUMBER($A302)),VLOOKUP($A302,StudiesGeneral!$B:$CM,5,FALSE),"")</f>
        <v>CYP4F3B</v>
      </c>
      <c r="G302" s="52" t="str">
        <f t="shared" si="5"/>
        <v>Liver--HLM-1-H0453-</v>
      </c>
      <c r="H302" s="12" t="s">
        <v>724</v>
      </c>
      <c r="K302" s="12" t="s">
        <v>725</v>
      </c>
      <c r="L302" s="12" t="s">
        <v>726</v>
      </c>
      <c r="Q302" s="1">
        <v>0.2</v>
      </c>
      <c r="R302" s="1" t="s">
        <v>753</v>
      </c>
      <c r="AA302" s="19" t="s">
        <v>770</v>
      </c>
      <c r="AB302" s="19" t="s">
        <v>910</v>
      </c>
      <c r="AC302" s="20" t="s">
        <v>730</v>
      </c>
      <c r="AD302" s="37" t="s">
        <v>889</v>
      </c>
      <c r="AE302" s="82">
        <v>12</v>
      </c>
      <c r="AF302" s="3">
        <v>1</v>
      </c>
      <c r="AG302" s="3">
        <v>0</v>
      </c>
      <c r="AH302" s="3">
        <v>25</v>
      </c>
      <c r="AI302" s="3" t="s">
        <v>767</v>
      </c>
      <c r="AJ302" s="20" t="s">
        <v>772</v>
      </c>
      <c r="AW302" s="3" t="s">
        <v>876</v>
      </c>
      <c r="BA302" s="21" t="s">
        <v>733</v>
      </c>
      <c r="BB302" s="10">
        <v>1</v>
      </c>
      <c r="BE302" s="16" t="s">
        <v>832</v>
      </c>
      <c r="BF302" s="4" t="b">
        <f>IF(ISERROR(VLOOKUP(StudiesDetails!B302,ProteinExpression!A:A,1,FALSE)),FALSE,TRUE)</f>
        <v>0</v>
      </c>
    </row>
    <row r="303" spans="1:58" x14ac:dyDescent="0.3">
      <c r="A303">
        <v>64</v>
      </c>
      <c r="B303">
        <v>323</v>
      </c>
      <c r="C303" s="73" t="str">
        <f>IF(AND($A303&lt;&gt;"",ISNUMBER($A303)),VLOOKUP($A303,StudiesGeneral!$B:$CM,2,FALSE),"")</f>
        <v>Michaels</v>
      </c>
      <c r="D303" s="73">
        <f>IF(AND($A303&lt;&gt;"",ISNUMBER($A303)),VLOOKUP($A303,StudiesGeneral!$B:$CM,3,FALSE),"")</f>
        <v>2014</v>
      </c>
      <c r="E303" s="89" t="str">
        <f>IF(AND($A303&lt;&gt;"",ISNUMBER($A303)),VLOOKUP($A303,StudiesGeneral!$B:$CM,4,FALSE),"")</f>
        <v xml:space="preserve">http://dx.doi.org/10.1124/dmd.114.058040 </v>
      </c>
      <c r="F303" s="73" t="str">
        <f>IF(AND($A303&lt;&gt;"",ISNUMBER($A303)),VLOOKUP($A303,StudiesGeneral!$B:$CM,5,FALSE),"")</f>
        <v>CYP4F3B</v>
      </c>
      <c r="G303" s="52" t="str">
        <f t="shared" si="5"/>
        <v>Liver--HLM-1-H0459-</v>
      </c>
      <c r="H303" s="12" t="s">
        <v>724</v>
      </c>
      <c r="K303" s="12" t="s">
        <v>725</v>
      </c>
      <c r="L303" s="12" t="s">
        <v>726</v>
      </c>
      <c r="Q303" s="1">
        <v>0.2</v>
      </c>
      <c r="R303" s="1" t="s">
        <v>753</v>
      </c>
      <c r="AA303" s="19" t="s">
        <v>770</v>
      </c>
      <c r="AB303" s="19" t="s">
        <v>910</v>
      </c>
      <c r="AC303" s="20" t="s">
        <v>730</v>
      </c>
      <c r="AD303" s="37" t="s">
        <v>890</v>
      </c>
      <c r="AE303" s="82">
        <v>13</v>
      </c>
      <c r="AF303" s="3">
        <v>1</v>
      </c>
      <c r="AG303" s="3">
        <v>0</v>
      </c>
      <c r="AH303" s="3">
        <v>25</v>
      </c>
      <c r="AI303" s="3" t="s">
        <v>767</v>
      </c>
      <c r="AJ303" s="3" t="s">
        <v>772</v>
      </c>
      <c r="AW303" s="3" t="s">
        <v>878</v>
      </c>
      <c r="BA303" s="21" t="s">
        <v>733</v>
      </c>
      <c r="BB303" s="10">
        <v>1</v>
      </c>
      <c r="BE303" s="16" t="s">
        <v>832</v>
      </c>
      <c r="BF303" s="4" t="b">
        <f>IF(ISERROR(VLOOKUP(StudiesDetails!B303,ProteinExpression!A:A,1,FALSE)),FALSE,TRUE)</f>
        <v>0</v>
      </c>
    </row>
    <row r="304" spans="1:58" x14ac:dyDescent="0.3">
      <c r="A304">
        <v>64</v>
      </c>
      <c r="B304">
        <v>324</v>
      </c>
      <c r="C304" s="73" t="str">
        <f>IF(AND($A304&lt;&gt;"",ISNUMBER($A304)),VLOOKUP($A304,StudiesGeneral!$B:$CM,2,FALSE),"")</f>
        <v>Michaels</v>
      </c>
      <c r="D304" s="73">
        <f>IF(AND($A304&lt;&gt;"",ISNUMBER($A304)),VLOOKUP($A304,StudiesGeneral!$B:$CM,3,FALSE),"")</f>
        <v>2014</v>
      </c>
      <c r="E304" s="89" t="str">
        <f>IF(AND($A304&lt;&gt;"",ISNUMBER($A304)),VLOOKUP($A304,StudiesGeneral!$B:$CM,4,FALSE),"")</f>
        <v xml:space="preserve">http://dx.doi.org/10.1124/dmd.114.058040 </v>
      </c>
      <c r="F304" s="73" t="str">
        <f>IF(AND($A304&lt;&gt;"",ISNUMBER($A304)),VLOOKUP($A304,StudiesGeneral!$B:$CM,5,FALSE),"")</f>
        <v>CYP4F3B</v>
      </c>
      <c r="G304" s="52" t="str">
        <f t="shared" si="5"/>
        <v>Liver--HLM-1-H0472-</v>
      </c>
      <c r="H304" s="12" t="s">
        <v>724</v>
      </c>
      <c r="K304" s="12" t="s">
        <v>725</v>
      </c>
      <c r="L304" s="12" t="s">
        <v>726</v>
      </c>
      <c r="Q304" s="1">
        <v>0.2</v>
      </c>
      <c r="R304" s="1" t="s">
        <v>753</v>
      </c>
      <c r="AA304" s="19" t="s">
        <v>770</v>
      </c>
      <c r="AB304" s="19" t="s">
        <v>910</v>
      </c>
      <c r="AC304" s="20" t="s">
        <v>730</v>
      </c>
      <c r="AD304" s="37" t="s">
        <v>891</v>
      </c>
      <c r="AE304" s="82">
        <v>14</v>
      </c>
      <c r="AF304" s="3">
        <v>1</v>
      </c>
      <c r="AG304" s="3">
        <v>1</v>
      </c>
      <c r="AH304" s="3">
        <v>56</v>
      </c>
      <c r="AI304" s="3" t="s">
        <v>767</v>
      </c>
      <c r="AJ304" s="3" t="s">
        <v>772</v>
      </c>
      <c r="AW304" s="3" t="s">
        <v>876</v>
      </c>
      <c r="BA304" s="21" t="s">
        <v>733</v>
      </c>
      <c r="BB304" s="10">
        <v>1</v>
      </c>
      <c r="BE304" s="16" t="s">
        <v>832</v>
      </c>
      <c r="BF304" s="4" t="b">
        <f>IF(ISERROR(VLOOKUP(StudiesDetails!B304,ProteinExpression!A:A,1,FALSE)),FALSE,TRUE)</f>
        <v>0</v>
      </c>
    </row>
    <row r="305" spans="1:58" x14ac:dyDescent="0.3">
      <c r="A305">
        <v>64</v>
      </c>
      <c r="B305">
        <v>325</v>
      </c>
      <c r="C305" s="73" t="str">
        <f>IF(AND($A305&lt;&gt;"",ISNUMBER($A305)),VLOOKUP($A305,StudiesGeneral!$B:$CM,2,FALSE),"")</f>
        <v>Michaels</v>
      </c>
      <c r="D305" s="73">
        <f>IF(AND($A305&lt;&gt;"",ISNUMBER($A305)),VLOOKUP($A305,StudiesGeneral!$B:$CM,3,FALSE),"")</f>
        <v>2014</v>
      </c>
      <c r="E305" s="89" t="str">
        <f>IF(AND($A305&lt;&gt;"",ISNUMBER($A305)),VLOOKUP($A305,StudiesGeneral!$B:$CM,4,FALSE),"")</f>
        <v xml:space="preserve">http://dx.doi.org/10.1124/dmd.114.058040 </v>
      </c>
      <c r="F305" s="73" t="str">
        <f>IF(AND($A305&lt;&gt;"",ISNUMBER($A305)),VLOOKUP($A305,StudiesGeneral!$B:$CM,5,FALSE),"")</f>
        <v>CYP4F3B</v>
      </c>
      <c r="G305" s="52" t="str">
        <f t="shared" si="5"/>
        <v>Liver--HLM-1-H0482-</v>
      </c>
      <c r="H305" s="12" t="s">
        <v>724</v>
      </c>
      <c r="K305" s="12" t="s">
        <v>725</v>
      </c>
      <c r="L305" s="12" t="s">
        <v>726</v>
      </c>
      <c r="Q305" s="1">
        <v>0.2</v>
      </c>
      <c r="R305" s="1" t="s">
        <v>753</v>
      </c>
      <c r="AA305" s="19" t="s">
        <v>770</v>
      </c>
      <c r="AB305" s="19" t="s">
        <v>910</v>
      </c>
      <c r="AC305" s="20" t="s">
        <v>730</v>
      </c>
      <c r="AD305" s="37" t="s">
        <v>892</v>
      </c>
      <c r="AE305" s="82">
        <v>15</v>
      </c>
      <c r="AF305" s="3">
        <v>1</v>
      </c>
      <c r="AG305" s="3">
        <v>0</v>
      </c>
      <c r="AH305" s="3">
        <v>67</v>
      </c>
      <c r="AI305" s="3" t="s">
        <v>767</v>
      </c>
      <c r="AJ305" s="20" t="s">
        <v>772</v>
      </c>
      <c r="AW305" s="3" t="s">
        <v>893</v>
      </c>
      <c r="BA305" s="21" t="s">
        <v>733</v>
      </c>
      <c r="BB305" s="10">
        <v>1</v>
      </c>
      <c r="BE305" s="16" t="s">
        <v>832</v>
      </c>
      <c r="BF305" s="4" t="b">
        <f>IF(ISERROR(VLOOKUP(StudiesDetails!B305,ProteinExpression!A:A,1,FALSE)),FALSE,TRUE)</f>
        <v>0</v>
      </c>
    </row>
    <row r="306" spans="1:58" x14ac:dyDescent="0.3">
      <c r="A306">
        <v>64</v>
      </c>
      <c r="B306">
        <v>326</v>
      </c>
      <c r="C306" s="73" t="str">
        <f>IF(AND($A306&lt;&gt;"",ISNUMBER($A306)),VLOOKUP($A306,StudiesGeneral!$B:$CM,2,FALSE),"")</f>
        <v>Michaels</v>
      </c>
      <c r="D306" s="73">
        <f>IF(AND($A306&lt;&gt;"",ISNUMBER($A306)),VLOOKUP($A306,StudiesGeneral!$B:$CM,3,FALSE),"")</f>
        <v>2014</v>
      </c>
      <c r="E306" s="89" t="str">
        <f>IF(AND($A306&lt;&gt;"",ISNUMBER($A306)),VLOOKUP($A306,StudiesGeneral!$B:$CM,4,FALSE),"")</f>
        <v xml:space="preserve">http://dx.doi.org/10.1124/dmd.114.058040 </v>
      </c>
      <c r="F306" s="73" t="str">
        <f>IF(AND($A306&lt;&gt;"",ISNUMBER($A306)),VLOOKUP($A306,StudiesGeneral!$B:$CM,5,FALSE),"")</f>
        <v>CYP4F3B</v>
      </c>
      <c r="G306" s="52" t="str">
        <f t="shared" si="5"/>
        <v>Liver--HLM-1-H0715-</v>
      </c>
      <c r="H306" s="12" t="s">
        <v>724</v>
      </c>
      <c r="K306" s="12" t="s">
        <v>725</v>
      </c>
      <c r="L306" s="12" t="s">
        <v>726</v>
      </c>
      <c r="Q306" s="1">
        <v>0.2</v>
      </c>
      <c r="R306" s="1" t="s">
        <v>753</v>
      </c>
      <c r="AA306" s="19" t="s">
        <v>770</v>
      </c>
      <c r="AB306" s="19" t="s">
        <v>910</v>
      </c>
      <c r="AC306" s="20" t="s">
        <v>730</v>
      </c>
      <c r="AD306" s="37" t="s">
        <v>894</v>
      </c>
      <c r="AE306" s="82">
        <v>16</v>
      </c>
      <c r="AF306" s="3">
        <v>1</v>
      </c>
      <c r="AG306" s="3">
        <v>1</v>
      </c>
      <c r="AH306" s="3">
        <v>21</v>
      </c>
      <c r="AI306" s="3" t="s">
        <v>767</v>
      </c>
      <c r="AJ306" s="20" t="s">
        <v>772</v>
      </c>
      <c r="AW306" s="3" t="s">
        <v>878</v>
      </c>
      <c r="BA306" s="21" t="s">
        <v>733</v>
      </c>
      <c r="BB306" s="10">
        <v>1</v>
      </c>
      <c r="BE306" s="16" t="s">
        <v>832</v>
      </c>
      <c r="BF306" s="4" t="b">
        <f>IF(ISERROR(VLOOKUP(StudiesDetails!B306,ProteinExpression!A:A,1,FALSE)),FALSE,TRUE)</f>
        <v>0</v>
      </c>
    </row>
    <row r="307" spans="1:58" x14ac:dyDescent="0.3">
      <c r="A307">
        <v>64</v>
      </c>
      <c r="B307">
        <v>327</v>
      </c>
      <c r="C307" s="73" t="str">
        <f>IF(AND($A307&lt;&gt;"",ISNUMBER($A307)),VLOOKUP($A307,StudiesGeneral!$B:$CM,2,FALSE),"")</f>
        <v>Michaels</v>
      </c>
      <c r="D307" s="73">
        <f>IF(AND($A307&lt;&gt;"",ISNUMBER($A307)),VLOOKUP($A307,StudiesGeneral!$B:$CM,3,FALSE),"")</f>
        <v>2014</v>
      </c>
      <c r="E307" s="89" t="str">
        <f>IF(AND($A307&lt;&gt;"",ISNUMBER($A307)),VLOOKUP($A307,StudiesGeneral!$B:$CM,4,FALSE),"")</f>
        <v xml:space="preserve">http://dx.doi.org/10.1124/dmd.114.058040 </v>
      </c>
      <c r="F307" s="73" t="str">
        <f>IF(AND($A307&lt;&gt;"",ISNUMBER($A307)),VLOOKUP($A307,StudiesGeneral!$B:$CM,5,FALSE),"")</f>
        <v>CYP4F3B</v>
      </c>
      <c r="G307" s="52" t="str">
        <f t="shared" si="5"/>
        <v>Liver--HLM-1-H0728-</v>
      </c>
      <c r="H307" s="12" t="s">
        <v>724</v>
      </c>
      <c r="K307" s="12" t="s">
        <v>725</v>
      </c>
      <c r="L307" s="12" t="s">
        <v>726</v>
      </c>
      <c r="Q307" s="1">
        <v>0.2</v>
      </c>
      <c r="R307" s="1" t="s">
        <v>753</v>
      </c>
      <c r="AA307" s="19" t="s">
        <v>770</v>
      </c>
      <c r="AB307" s="19" t="s">
        <v>910</v>
      </c>
      <c r="AC307" s="20" t="s">
        <v>730</v>
      </c>
      <c r="AD307" s="37" t="s">
        <v>895</v>
      </c>
      <c r="AE307" s="82">
        <v>17</v>
      </c>
      <c r="AF307" s="3">
        <v>1</v>
      </c>
      <c r="AG307" s="3">
        <v>1</v>
      </c>
      <c r="AH307" s="3">
        <v>39</v>
      </c>
      <c r="AI307" s="3" t="s">
        <v>767</v>
      </c>
      <c r="AJ307" s="20" t="s">
        <v>772</v>
      </c>
      <c r="AW307" s="3" t="s">
        <v>874</v>
      </c>
      <c r="BA307" s="21" t="s">
        <v>733</v>
      </c>
      <c r="BB307" s="10">
        <v>1</v>
      </c>
      <c r="BE307" s="16" t="s">
        <v>832</v>
      </c>
      <c r="BF307" s="4" t="b">
        <f>IF(ISERROR(VLOOKUP(StudiesDetails!B307,ProteinExpression!A:A,1,FALSE)),FALSE,TRUE)</f>
        <v>0</v>
      </c>
    </row>
    <row r="308" spans="1:58" x14ac:dyDescent="0.3">
      <c r="A308">
        <v>64</v>
      </c>
      <c r="B308">
        <v>328</v>
      </c>
      <c r="C308" s="73" t="str">
        <f>IF(AND($A308&lt;&gt;"",ISNUMBER($A308)),VLOOKUP($A308,StudiesGeneral!$B:$CM,2,FALSE),"")</f>
        <v>Michaels</v>
      </c>
      <c r="D308" s="73">
        <f>IF(AND($A308&lt;&gt;"",ISNUMBER($A308)),VLOOKUP($A308,StudiesGeneral!$B:$CM,3,FALSE),"")</f>
        <v>2014</v>
      </c>
      <c r="E308" s="89" t="str">
        <f>IF(AND($A308&lt;&gt;"",ISNUMBER($A308)),VLOOKUP($A308,StudiesGeneral!$B:$CM,4,FALSE),"")</f>
        <v xml:space="preserve">http://dx.doi.org/10.1124/dmd.114.058040 </v>
      </c>
      <c r="F308" s="73" t="str">
        <f>IF(AND($A308&lt;&gt;"",ISNUMBER($A308)),VLOOKUP($A308,StudiesGeneral!$B:$CM,5,FALSE),"")</f>
        <v>CYP4F3B</v>
      </c>
      <c r="G308" s="52" t="str">
        <f t="shared" si="5"/>
        <v>Liver--HLM-1-H0737-</v>
      </c>
      <c r="H308" s="12" t="s">
        <v>724</v>
      </c>
      <c r="K308" s="12" t="s">
        <v>725</v>
      </c>
      <c r="L308" s="12" t="s">
        <v>726</v>
      </c>
      <c r="Q308" s="1">
        <v>0.2</v>
      </c>
      <c r="R308" s="1" t="s">
        <v>753</v>
      </c>
      <c r="AA308" s="19" t="s">
        <v>770</v>
      </c>
      <c r="AB308" s="19" t="s">
        <v>910</v>
      </c>
      <c r="AC308" s="20" t="s">
        <v>730</v>
      </c>
      <c r="AD308" s="37" t="s">
        <v>896</v>
      </c>
      <c r="AE308" s="82">
        <v>18</v>
      </c>
      <c r="AF308" s="3">
        <v>1</v>
      </c>
      <c r="AG308" s="3">
        <v>0</v>
      </c>
      <c r="AH308" s="3">
        <v>49</v>
      </c>
      <c r="AI308" s="3" t="s">
        <v>767</v>
      </c>
      <c r="AJ308" s="20" t="s">
        <v>772</v>
      </c>
      <c r="AW308" s="3" t="s">
        <v>876</v>
      </c>
      <c r="BA308" s="21" t="s">
        <v>883</v>
      </c>
      <c r="BB308" s="10">
        <v>1</v>
      </c>
      <c r="BE308" s="16" t="s">
        <v>832</v>
      </c>
      <c r="BF308" s="4" t="b">
        <f>IF(ISERROR(VLOOKUP(StudiesDetails!B308,ProteinExpression!A:A,1,FALSE)),FALSE,TRUE)</f>
        <v>0</v>
      </c>
    </row>
    <row r="309" spans="1:58" x14ac:dyDescent="0.3">
      <c r="A309">
        <v>64</v>
      </c>
      <c r="B309">
        <v>329</v>
      </c>
      <c r="C309" s="73" t="str">
        <f>IF(AND($A309&lt;&gt;"",ISNUMBER($A309)),VLOOKUP($A309,StudiesGeneral!$B:$CM,2,FALSE),"")</f>
        <v>Michaels</v>
      </c>
      <c r="D309" s="73">
        <f>IF(AND($A309&lt;&gt;"",ISNUMBER($A309)),VLOOKUP($A309,StudiesGeneral!$B:$CM,3,FALSE),"")</f>
        <v>2014</v>
      </c>
      <c r="E309" s="89" t="str">
        <f>IF(AND($A309&lt;&gt;"",ISNUMBER($A309)),VLOOKUP($A309,StudiesGeneral!$B:$CM,4,FALSE),"")</f>
        <v xml:space="preserve">http://dx.doi.org/10.1124/dmd.114.058040 </v>
      </c>
      <c r="F309" s="73" t="str">
        <f>IF(AND($A309&lt;&gt;"",ISNUMBER($A309)),VLOOKUP($A309,StudiesGeneral!$B:$CM,5,FALSE),"")</f>
        <v>CYP4F3B</v>
      </c>
      <c r="G309" s="52" t="str">
        <f t="shared" si="5"/>
        <v>Liver--HLM-1-H0743-</v>
      </c>
      <c r="H309" s="12" t="s">
        <v>724</v>
      </c>
      <c r="K309" s="12" t="s">
        <v>725</v>
      </c>
      <c r="L309" s="12" t="s">
        <v>726</v>
      </c>
      <c r="Q309" s="1">
        <v>0.2</v>
      </c>
      <c r="R309" s="1" t="s">
        <v>753</v>
      </c>
      <c r="AA309" s="19" t="s">
        <v>770</v>
      </c>
      <c r="AB309" s="19" t="s">
        <v>910</v>
      </c>
      <c r="AC309" s="20" t="s">
        <v>730</v>
      </c>
      <c r="AD309" s="37" t="s">
        <v>897</v>
      </c>
      <c r="AE309" s="82">
        <v>19</v>
      </c>
      <c r="AF309" s="3">
        <v>1</v>
      </c>
      <c r="AG309" s="3">
        <v>1</v>
      </c>
      <c r="AH309" s="3">
        <v>36</v>
      </c>
      <c r="AI309" s="3" t="s">
        <v>767</v>
      </c>
      <c r="AJ309" s="20" t="s">
        <v>772</v>
      </c>
      <c r="AW309" s="3" t="s">
        <v>898</v>
      </c>
      <c r="BA309" s="21" t="s">
        <v>733</v>
      </c>
      <c r="BB309" s="10">
        <v>1</v>
      </c>
      <c r="BE309" s="16" t="s">
        <v>832</v>
      </c>
      <c r="BF309" s="4" t="b">
        <f>IF(ISERROR(VLOOKUP(StudiesDetails!B309,ProteinExpression!A:A,1,FALSE)),FALSE,TRUE)</f>
        <v>0</v>
      </c>
    </row>
    <row r="310" spans="1:58" x14ac:dyDescent="0.3">
      <c r="A310">
        <v>64</v>
      </c>
      <c r="B310">
        <v>330</v>
      </c>
      <c r="C310" s="73" t="str">
        <f>IF(AND($A310&lt;&gt;"",ISNUMBER($A310)),VLOOKUP($A310,StudiesGeneral!$B:$CM,2,FALSE),"")</f>
        <v>Michaels</v>
      </c>
      <c r="D310" s="73">
        <f>IF(AND($A310&lt;&gt;"",ISNUMBER($A310)),VLOOKUP($A310,StudiesGeneral!$B:$CM,3,FALSE),"")</f>
        <v>2014</v>
      </c>
      <c r="E310" s="89" t="str">
        <f>IF(AND($A310&lt;&gt;"",ISNUMBER($A310)),VLOOKUP($A310,StudiesGeneral!$B:$CM,4,FALSE),"")</f>
        <v xml:space="preserve">http://dx.doi.org/10.1124/dmd.114.058040 </v>
      </c>
      <c r="F310" s="73" t="str">
        <f>IF(AND($A310&lt;&gt;"",ISNUMBER($A310)),VLOOKUP($A310,StudiesGeneral!$B:$CM,5,FALSE),"")</f>
        <v>CYP4F3B</v>
      </c>
      <c r="G310" s="52" t="str">
        <f t="shared" si="5"/>
        <v>Liver--HLM-1-H0802-</v>
      </c>
      <c r="H310" s="12" t="s">
        <v>724</v>
      </c>
      <c r="K310" s="12" t="s">
        <v>725</v>
      </c>
      <c r="L310" s="12" t="s">
        <v>726</v>
      </c>
      <c r="Q310" s="1">
        <v>0.2</v>
      </c>
      <c r="R310" s="1" t="s">
        <v>753</v>
      </c>
      <c r="AA310" s="19" t="s">
        <v>770</v>
      </c>
      <c r="AB310" s="19" t="s">
        <v>910</v>
      </c>
      <c r="AC310" s="20" t="s">
        <v>730</v>
      </c>
      <c r="AD310" s="37" t="s">
        <v>899</v>
      </c>
      <c r="AE310" s="82">
        <v>20</v>
      </c>
      <c r="AF310" s="3">
        <v>1</v>
      </c>
      <c r="AG310" s="3">
        <v>1</v>
      </c>
      <c r="AH310" s="3">
        <v>33</v>
      </c>
      <c r="AI310" s="3" t="s">
        <v>767</v>
      </c>
      <c r="AJ310" s="20" t="s">
        <v>772</v>
      </c>
      <c r="AW310" s="3" t="s">
        <v>898</v>
      </c>
      <c r="BA310" s="21" t="s">
        <v>733</v>
      </c>
      <c r="BB310" s="10">
        <v>1</v>
      </c>
      <c r="BE310" s="16" t="s">
        <v>832</v>
      </c>
      <c r="BF310" s="4" t="b">
        <f>IF(ISERROR(VLOOKUP(StudiesDetails!B310,ProteinExpression!A:A,1,FALSE)),FALSE,TRUE)</f>
        <v>0</v>
      </c>
    </row>
    <row r="311" spans="1:58" s="33" customFormat="1" x14ac:dyDescent="0.3">
      <c r="A311" s="33">
        <v>64</v>
      </c>
      <c r="B311" s="33">
        <v>332</v>
      </c>
      <c r="C311" s="70" t="str">
        <f>IF(AND($A311&lt;&gt;"",ISNUMBER($A311)),VLOOKUP($A311,StudiesGeneral!$B:$CM,2,FALSE),"")</f>
        <v>Michaels</v>
      </c>
      <c r="D311" s="70">
        <f>IF(AND($A311&lt;&gt;"",ISNUMBER($A311)),VLOOKUP($A311,StudiesGeneral!$B:$CM,3,FALSE),"")</f>
        <v>2014</v>
      </c>
      <c r="E311" s="71" t="str">
        <f>IF(AND($A311&lt;&gt;"",ISNUMBER($A311)),VLOOKUP($A311,StudiesGeneral!$B:$CM,4,FALSE),"")</f>
        <v xml:space="preserve">http://dx.doi.org/10.1124/dmd.114.058040 </v>
      </c>
      <c r="F311" s="70" t="str">
        <f>IF(AND($A311&lt;&gt;"",ISNUMBER($A311)),VLOOKUP($A311,StudiesGeneral!$B:$CM,5,FALSE),"")</f>
        <v>CYP4F3B</v>
      </c>
      <c r="G311" s="72" t="str">
        <f t="shared" si="5"/>
        <v>Liver--HLM-2-H0024-</v>
      </c>
      <c r="H311" s="25" t="s">
        <v>724</v>
      </c>
      <c r="I311" s="25"/>
      <c r="J311" s="25"/>
      <c r="K311" s="25" t="s">
        <v>725</v>
      </c>
      <c r="L311" s="25" t="s">
        <v>726</v>
      </c>
      <c r="M311" s="25"/>
      <c r="N311" s="25"/>
      <c r="O311" s="25"/>
      <c r="P311" s="25"/>
      <c r="Q311" s="26">
        <v>0.2</v>
      </c>
      <c r="R311" s="26" t="s">
        <v>753</v>
      </c>
      <c r="S311" s="27"/>
      <c r="T311" s="27"/>
      <c r="U311" s="27"/>
      <c r="V311" s="27"/>
      <c r="W311" s="27"/>
      <c r="X311" s="27"/>
      <c r="Y311" s="27"/>
      <c r="Z311" s="27"/>
      <c r="AA311" s="28" t="s">
        <v>770</v>
      </c>
      <c r="AB311" s="28" t="s">
        <v>910</v>
      </c>
      <c r="AC311" s="29" t="s">
        <v>730</v>
      </c>
      <c r="AD311" s="36" t="s">
        <v>900</v>
      </c>
      <c r="AE311" s="83">
        <v>21</v>
      </c>
      <c r="AF311" s="30">
        <v>1</v>
      </c>
      <c r="AG311" s="30">
        <v>1</v>
      </c>
      <c r="AH311" s="30">
        <v>47</v>
      </c>
      <c r="AI311" s="30" t="s">
        <v>767</v>
      </c>
      <c r="AJ311" s="29" t="s">
        <v>772</v>
      </c>
      <c r="AK311" s="30"/>
      <c r="AL311" s="29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 t="s">
        <v>878</v>
      </c>
      <c r="AX311" s="30"/>
      <c r="AY311" s="30"/>
      <c r="AZ311" s="30"/>
      <c r="BA311" s="31" t="s">
        <v>733</v>
      </c>
      <c r="BB311" s="32">
        <v>1</v>
      </c>
      <c r="BC311" s="29"/>
      <c r="BD311" s="30"/>
      <c r="BE311" s="75" t="s">
        <v>832</v>
      </c>
      <c r="BF311" s="91" t="b">
        <f>IF(ISERROR(VLOOKUP(StudiesDetails!B311,ProteinExpression!A:A,1,FALSE)),FALSE,TRUE)</f>
        <v>0</v>
      </c>
    </row>
    <row r="312" spans="1:58" x14ac:dyDescent="0.3">
      <c r="A312">
        <v>64</v>
      </c>
      <c r="B312">
        <v>333</v>
      </c>
      <c r="C312" s="73" t="str">
        <f>IF(AND($A312&lt;&gt;"",ISNUMBER($A312)),VLOOKUP($A312,StudiesGeneral!$B:$CM,2,FALSE),"")</f>
        <v>Michaels</v>
      </c>
      <c r="D312" s="73">
        <f>IF(AND($A312&lt;&gt;"",ISNUMBER($A312)),VLOOKUP($A312,StudiesGeneral!$B:$CM,3,FALSE),"")</f>
        <v>2014</v>
      </c>
      <c r="E312" s="89" t="str">
        <f>IF(AND($A312&lt;&gt;"",ISNUMBER($A312)),VLOOKUP($A312,StudiesGeneral!$B:$CM,4,FALSE),"")</f>
        <v xml:space="preserve">http://dx.doi.org/10.1124/dmd.114.058040 </v>
      </c>
      <c r="F312" s="73" t="str">
        <f>IF(AND($A312&lt;&gt;"",ISNUMBER($A312)),VLOOKUP($A312,StudiesGeneral!$B:$CM,5,FALSE),"")</f>
        <v>CYP4F3B</v>
      </c>
      <c r="G312" s="52" t="str">
        <f t="shared" si="5"/>
        <v>Liver--HLM-2-H0079-</v>
      </c>
      <c r="H312" s="12" t="s">
        <v>724</v>
      </c>
      <c r="K312" s="12" t="s">
        <v>725</v>
      </c>
      <c r="L312" s="12" t="s">
        <v>726</v>
      </c>
      <c r="Q312" s="1">
        <v>0.2</v>
      </c>
      <c r="R312" s="1" t="s">
        <v>753</v>
      </c>
      <c r="AA312" s="19" t="s">
        <v>770</v>
      </c>
      <c r="AB312" s="19" t="s">
        <v>910</v>
      </c>
      <c r="AC312" s="20" t="s">
        <v>730</v>
      </c>
      <c r="AD312" s="37" t="s">
        <v>901</v>
      </c>
      <c r="AE312" s="82">
        <v>22</v>
      </c>
      <c r="AF312" s="3">
        <v>1</v>
      </c>
      <c r="AG312" s="3">
        <v>0</v>
      </c>
      <c r="AH312" s="3">
        <v>56</v>
      </c>
      <c r="AI312" s="3" t="s">
        <v>767</v>
      </c>
      <c r="AJ312" s="20" t="s">
        <v>772</v>
      </c>
      <c r="AW312" s="3" t="s">
        <v>898</v>
      </c>
      <c r="AY312" s="3" t="s">
        <v>732</v>
      </c>
      <c r="AZ312" s="3">
        <v>1</v>
      </c>
      <c r="BA312" s="21" t="s">
        <v>733</v>
      </c>
      <c r="BB312" s="10">
        <v>1</v>
      </c>
      <c r="BE312" s="16" t="s">
        <v>832</v>
      </c>
      <c r="BF312" s="4" t="b">
        <f>IF(ISERROR(VLOOKUP(StudiesDetails!B312,ProteinExpression!A:A,1,FALSE)),FALSE,TRUE)</f>
        <v>0</v>
      </c>
    </row>
    <row r="313" spans="1:58" x14ac:dyDescent="0.3">
      <c r="A313">
        <v>64</v>
      </c>
      <c r="B313">
        <v>334</v>
      </c>
      <c r="C313" s="73" t="str">
        <f>IF(AND($A313&lt;&gt;"",ISNUMBER($A313)),VLOOKUP($A313,StudiesGeneral!$B:$CM,2,FALSE),"")</f>
        <v>Michaels</v>
      </c>
      <c r="D313" s="73">
        <f>IF(AND($A313&lt;&gt;"",ISNUMBER($A313)),VLOOKUP($A313,StudiesGeneral!$B:$CM,3,FALSE),"")</f>
        <v>2014</v>
      </c>
      <c r="E313" s="89" t="str">
        <f>IF(AND($A313&lt;&gt;"",ISNUMBER($A313)),VLOOKUP($A313,StudiesGeneral!$B:$CM,4,FALSE),"")</f>
        <v xml:space="preserve">http://dx.doi.org/10.1124/dmd.114.058040 </v>
      </c>
      <c r="F313" s="73" t="str">
        <f>IF(AND($A313&lt;&gt;"",ISNUMBER($A313)),VLOOKUP($A313,StudiesGeneral!$B:$CM,5,FALSE),"")</f>
        <v>CYP4F3B</v>
      </c>
      <c r="G313" s="52" t="str">
        <f t="shared" si="5"/>
        <v>Liver--HLM-2-H0081-</v>
      </c>
      <c r="H313" s="12" t="s">
        <v>724</v>
      </c>
      <c r="K313" s="12" t="s">
        <v>725</v>
      </c>
      <c r="L313" s="12" t="s">
        <v>726</v>
      </c>
      <c r="Q313" s="1">
        <v>0.2</v>
      </c>
      <c r="R313" s="1" t="s">
        <v>753</v>
      </c>
      <c r="AA313" s="19" t="s">
        <v>770</v>
      </c>
      <c r="AB313" s="19" t="s">
        <v>910</v>
      </c>
      <c r="AC313" s="20" t="s">
        <v>730</v>
      </c>
      <c r="AD313" s="37" t="s">
        <v>902</v>
      </c>
      <c r="AE313" s="82">
        <v>23</v>
      </c>
      <c r="AF313" s="3">
        <v>1</v>
      </c>
      <c r="AG313" s="3">
        <v>0</v>
      </c>
      <c r="AH313" s="3">
        <v>67</v>
      </c>
      <c r="AI313" s="3" t="s">
        <v>767</v>
      </c>
      <c r="AJ313" s="3" t="s">
        <v>772</v>
      </c>
      <c r="AW313" s="3" t="s">
        <v>898</v>
      </c>
      <c r="AY313" s="3" t="s">
        <v>732</v>
      </c>
      <c r="AZ313" s="3">
        <v>1</v>
      </c>
      <c r="BA313" s="21" t="s">
        <v>733</v>
      </c>
      <c r="BB313" s="10">
        <v>1</v>
      </c>
      <c r="BE313" s="16" t="s">
        <v>832</v>
      </c>
      <c r="BF313" s="4" t="b">
        <f>IF(ISERROR(VLOOKUP(StudiesDetails!B313,ProteinExpression!A:A,1,FALSE)),FALSE,TRUE)</f>
        <v>0</v>
      </c>
    </row>
    <row r="314" spans="1:58" x14ac:dyDescent="0.3">
      <c r="A314">
        <v>64</v>
      </c>
      <c r="B314">
        <v>335</v>
      </c>
      <c r="C314" s="73" t="str">
        <f>IF(AND($A314&lt;&gt;"",ISNUMBER($A314)),VLOOKUP($A314,StudiesGeneral!$B:$CM,2,FALSE),"")</f>
        <v>Michaels</v>
      </c>
      <c r="D314" s="73">
        <f>IF(AND($A314&lt;&gt;"",ISNUMBER($A314)),VLOOKUP($A314,StudiesGeneral!$B:$CM,3,FALSE),"")</f>
        <v>2014</v>
      </c>
      <c r="E314" s="89" t="str">
        <f>IF(AND($A314&lt;&gt;"",ISNUMBER($A314)),VLOOKUP($A314,StudiesGeneral!$B:$CM,4,FALSE),"")</f>
        <v xml:space="preserve">http://dx.doi.org/10.1124/dmd.114.058040 </v>
      </c>
      <c r="F314" s="73" t="str">
        <f>IF(AND($A314&lt;&gt;"",ISNUMBER($A314)),VLOOKUP($A314,StudiesGeneral!$B:$CM,5,FALSE),"")</f>
        <v>CYP4F3B</v>
      </c>
      <c r="G314" s="52" t="str">
        <f t="shared" si="5"/>
        <v>Liver--HLM-2-H0134-</v>
      </c>
      <c r="H314" s="12" t="s">
        <v>724</v>
      </c>
      <c r="K314" s="12" t="s">
        <v>725</v>
      </c>
      <c r="L314" s="12" t="s">
        <v>726</v>
      </c>
      <c r="Q314" s="1">
        <v>0.2</v>
      </c>
      <c r="R314" s="1" t="s">
        <v>753</v>
      </c>
      <c r="AA314" s="19" t="s">
        <v>770</v>
      </c>
      <c r="AB314" s="19" t="s">
        <v>910</v>
      </c>
      <c r="AC314" s="20" t="s">
        <v>730</v>
      </c>
      <c r="AD314" s="37" t="s">
        <v>903</v>
      </c>
      <c r="AE314" s="82">
        <v>24</v>
      </c>
      <c r="AF314" s="3">
        <v>1</v>
      </c>
      <c r="AG314" s="3">
        <v>0</v>
      </c>
      <c r="AH314" s="3">
        <v>61</v>
      </c>
      <c r="AI314" s="3" t="s">
        <v>767</v>
      </c>
      <c r="AJ314" s="3" t="s">
        <v>772</v>
      </c>
      <c r="AW314" s="3" t="s">
        <v>898</v>
      </c>
      <c r="BA314" s="21" t="s">
        <v>733</v>
      </c>
      <c r="BB314" s="10">
        <v>1</v>
      </c>
      <c r="BE314" s="16" t="s">
        <v>832</v>
      </c>
      <c r="BF314" s="4" t="b">
        <f>IF(ISERROR(VLOOKUP(StudiesDetails!B314,ProteinExpression!A:A,1,FALSE)),FALSE,TRUE)</f>
        <v>0</v>
      </c>
    </row>
    <row r="315" spans="1:58" x14ac:dyDescent="0.3">
      <c r="A315">
        <v>64</v>
      </c>
      <c r="B315">
        <v>336</v>
      </c>
      <c r="C315" s="73" t="str">
        <f>IF(AND($A315&lt;&gt;"",ISNUMBER($A315)),VLOOKUP($A315,StudiesGeneral!$B:$CM,2,FALSE),"")</f>
        <v>Michaels</v>
      </c>
      <c r="D315" s="73">
        <f>IF(AND($A315&lt;&gt;"",ISNUMBER($A315)),VLOOKUP($A315,StudiesGeneral!$B:$CM,3,FALSE),"")</f>
        <v>2014</v>
      </c>
      <c r="E315" s="89" t="str">
        <f>IF(AND($A315&lt;&gt;"",ISNUMBER($A315)),VLOOKUP($A315,StudiesGeneral!$B:$CM,4,FALSE),"")</f>
        <v xml:space="preserve">http://dx.doi.org/10.1124/dmd.114.058040 </v>
      </c>
      <c r="F315" s="73" t="str">
        <f>IF(AND($A315&lt;&gt;"",ISNUMBER($A315)),VLOOKUP($A315,StudiesGeneral!$B:$CM,5,FALSE),"")</f>
        <v>CYP4F3B</v>
      </c>
      <c r="G315" s="52" t="str">
        <f t="shared" si="5"/>
        <v>Liver--HLM-2-H0199-</v>
      </c>
      <c r="H315" s="12" t="s">
        <v>724</v>
      </c>
      <c r="K315" s="12" t="s">
        <v>725</v>
      </c>
      <c r="L315" s="12" t="s">
        <v>726</v>
      </c>
      <c r="Q315" s="1">
        <v>0.2</v>
      </c>
      <c r="R315" s="1" t="s">
        <v>753</v>
      </c>
      <c r="AA315" s="19" t="s">
        <v>770</v>
      </c>
      <c r="AB315" s="19" t="s">
        <v>910</v>
      </c>
      <c r="AC315" s="20" t="s">
        <v>730</v>
      </c>
      <c r="AD315" s="37" t="s">
        <v>904</v>
      </c>
      <c r="AE315" s="82">
        <v>25</v>
      </c>
      <c r="AF315" s="3">
        <v>1</v>
      </c>
      <c r="AG315" s="3">
        <v>0</v>
      </c>
      <c r="AH315" s="3">
        <v>48</v>
      </c>
      <c r="AI315" s="3" t="s">
        <v>767</v>
      </c>
      <c r="AJ315" s="20" t="s">
        <v>772</v>
      </c>
      <c r="AW315" s="3" t="s">
        <v>898</v>
      </c>
      <c r="BA315" s="21" t="s">
        <v>883</v>
      </c>
      <c r="BB315" s="10">
        <v>1</v>
      </c>
      <c r="BE315" s="16" t="s">
        <v>832</v>
      </c>
      <c r="BF315" s="4" t="b">
        <f>IF(ISERROR(VLOOKUP(StudiesDetails!B315,ProteinExpression!A:A,1,FALSE)),FALSE,TRUE)</f>
        <v>0</v>
      </c>
    </row>
    <row r="316" spans="1:58" x14ac:dyDescent="0.3">
      <c r="A316">
        <v>64</v>
      </c>
      <c r="B316">
        <v>337</v>
      </c>
      <c r="C316" s="73" t="str">
        <f>IF(AND($A316&lt;&gt;"",ISNUMBER($A316)),VLOOKUP($A316,StudiesGeneral!$B:$CM,2,FALSE),"")</f>
        <v>Michaels</v>
      </c>
      <c r="D316" s="73">
        <f>IF(AND($A316&lt;&gt;"",ISNUMBER($A316)),VLOOKUP($A316,StudiesGeneral!$B:$CM,3,FALSE),"")</f>
        <v>2014</v>
      </c>
      <c r="E316" s="89" t="str">
        <f>IF(AND($A316&lt;&gt;"",ISNUMBER($A316)),VLOOKUP($A316,StudiesGeneral!$B:$CM,4,FALSE),"")</f>
        <v xml:space="preserve">http://dx.doi.org/10.1124/dmd.114.058040 </v>
      </c>
      <c r="F316" s="73" t="str">
        <f>IF(AND($A316&lt;&gt;"",ISNUMBER($A316)),VLOOKUP($A316,StudiesGeneral!$B:$CM,5,FALSE),"")</f>
        <v>CYP4F3B</v>
      </c>
      <c r="G316" s="52" t="str">
        <f t="shared" si="5"/>
        <v>Liver--HLM-2-H0215-</v>
      </c>
      <c r="H316" s="12" t="s">
        <v>724</v>
      </c>
      <c r="K316" s="12" t="s">
        <v>725</v>
      </c>
      <c r="L316" s="12" t="s">
        <v>726</v>
      </c>
      <c r="Q316" s="1">
        <v>0.2</v>
      </c>
      <c r="R316" s="1" t="s">
        <v>753</v>
      </c>
      <c r="AA316" s="19" t="s">
        <v>770</v>
      </c>
      <c r="AB316" s="19" t="s">
        <v>910</v>
      </c>
      <c r="AC316" s="20" t="s">
        <v>730</v>
      </c>
      <c r="AD316" s="37" t="s">
        <v>905</v>
      </c>
      <c r="AE316" s="82">
        <v>26</v>
      </c>
      <c r="AF316" s="3">
        <v>1</v>
      </c>
      <c r="AG316" s="3">
        <v>1</v>
      </c>
      <c r="AH316" s="3">
        <v>6</v>
      </c>
      <c r="AI316" s="3" t="s">
        <v>767</v>
      </c>
      <c r="AJ316" s="20" t="s">
        <v>772</v>
      </c>
      <c r="AW316" s="3" t="s">
        <v>878</v>
      </c>
      <c r="BA316" s="21" t="s">
        <v>733</v>
      </c>
      <c r="BB316" s="10">
        <v>1</v>
      </c>
      <c r="BE316" s="16" t="s">
        <v>832</v>
      </c>
      <c r="BF316" s="4" t="b">
        <f>IF(ISERROR(VLOOKUP(StudiesDetails!B316,ProteinExpression!A:A,1,FALSE)),FALSE,TRUE)</f>
        <v>0</v>
      </c>
    </row>
    <row r="317" spans="1:58" x14ac:dyDescent="0.3">
      <c r="A317">
        <v>64</v>
      </c>
      <c r="B317">
        <v>338</v>
      </c>
      <c r="C317" s="73" t="str">
        <f>IF(AND($A317&lt;&gt;"",ISNUMBER($A317)),VLOOKUP($A317,StudiesGeneral!$B:$CM,2,FALSE),"")</f>
        <v>Michaels</v>
      </c>
      <c r="D317" s="73">
        <f>IF(AND($A317&lt;&gt;"",ISNUMBER($A317)),VLOOKUP($A317,StudiesGeneral!$B:$CM,3,FALSE),"")</f>
        <v>2014</v>
      </c>
      <c r="E317" s="89" t="str">
        <f>IF(AND($A317&lt;&gt;"",ISNUMBER($A317)),VLOOKUP($A317,StudiesGeneral!$B:$CM,4,FALSE),"")</f>
        <v xml:space="preserve">http://dx.doi.org/10.1124/dmd.114.058040 </v>
      </c>
      <c r="F317" s="73" t="str">
        <f>IF(AND($A317&lt;&gt;"",ISNUMBER($A317)),VLOOKUP($A317,StudiesGeneral!$B:$CM,5,FALSE),"")</f>
        <v>CYP4F3B</v>
      </c>
      <c r="G317" s="52" t="str">
        <f t="shared" si="5"/>
        <v>Liver--HLM-2-H0232-</v>
      </c>
      <c r="H317" s="12" t="s">
        <v>724</v>
      </c>
      <c r="K317" s="12" t="s">
        <v>725</v>
      </c>
      <c r="L317" s="12" t="s">
        <v>726</v>
      </c>
      <c r="Q317" s="1">
        <v>0.2</v>
      </c>
      <c r="R317" s="1" t="s">
        <v>753</v>
      </c>
      <c r="AA317" s="19" t="s">
        <v>770</v>
      </c>
      <c r="AB317" s="19" t="s">
        <v>910</v>
      </c>
      <c r="AC317" s="20" t="s">
        <v>730</v>
      </c>
      <c r="AD317" s="37" t="s">
        <v>906</v>
      </c>
      <c r="AE317" s="82">
        <v>27</v>
      </c>
      <c r="AF317" s="3">
        <v>1</v>
      </c>
      <c r="AG317" s="3">
        <v>1</v>
      </c>
      <c r="AH317" s="3">
        <v>43</v>
      </c>
      <c r="AI317" s="3" t="s">
        <v>767</v>
      </c>
      <c r="AJ317" s="20" t="s">
        <v>772</v>
      </c>
      <c r="AW317" s="3" t="s">
        <v>898</v>
      </c>
      <c r="BA317" s="21" t="s">
        <v>733</v>
      </c>
      <c r="BB317" s="10">
        <v>1</v>
      </c>
      <c r="BE317" s="16" t="s">
        <v>832</v>
      </c>
      <c r="BF317" s="4" t="b">
        <f>IF(ISERROR(VLOOKUP(StudiesDetails!B317,ProteinExpression!A:A,1,FALSE)),FALSE,TRUE)</f>
        <v>0</v>
      </c>
    </row>
    <row r="318" spans="1:58" x14ac:dyDescent="0.3">
      <c r="A318">
        <v>64</v>
      </c>
      <c r="B318">
        <v>339</v>
      </c>
      <c r="C318" s="73" t="str">
        <f>IF(AND($A318&lt;&gt;"",ISNUMBER($A318)),VLOOKUP($A318,StudiesGeneral!$B:$CM,2,FALSE),"")</f>
        <v>Michaels</v>
      </c>
      <c r="D318" s="73">
        <f>IF(AND($A318&lt;&gt;"",ISNUMBER($A318)),VLOOKUP($A318,StudiesGeneral!$B:$CM,3,FALSE),"")</f>
        <v>2014</v>
      </c>
      <c r="E318" s="89" t="str">
        <f>IF(AND($A318&lt;&gt;"",ISNUMBER($A318)),VLOOKUP($A318,StudiesGeneral!$B:$CM,4,FALSE),"")</f>
        <v xml:space="preserve">http://dx.doi.org/10.1124/dmd.114.058040 </v>
      </c>
      <c r="F318" s="73" t="str">
        <f>IF(AND($A318&lt;&gt;"",ISNUMBER($A318)),VLOOKUP($A318,StudiesGeneral!$B:$CM,5,FALSE),"")</f>
        <v>CYP4F3B</v>
      </c>
      <c r="G318" s="52" t="str">
        <f t="shared" si="5"/>
        <v>Liver--HLM-2-H0246-</v>
      </c>
      <c r="H318" s="12" t="s">
        <v>724</v>
      </c>
      <c r="K318" s="12" t="s">
        <v>725</v>
      </c>
      <c r="L318" s="12" t="s">
        <v>726</v>
      </c>
      <c r="Q318" s="1">
        <v>0.2</v>
      </c>
      <c r="R318" s="1" t="s">
        <v>753</v>
      </c>
      <c r="AA318" s="19" t="s">
        <v>770</v>
      </c>
      <c r="AB318" s="19" t="s">
        <v>910</v>
      </c>
      <c r="AC318" s="20" t="s">
        <v>730</v>
      </c>
      <c r="AD318" s="37" t="s">
        <v>907</v>
      </c>
      <c r="AE318" s="82">
        <v>28</v>
      </c>
      <c r="AF318" s="3">
        <v>1</v>
      </c>
      <c r="AG318" s="3">
        <v>0</v>
      </c>
      <c r="AH318" s="3">
        <v>40</v>
      </c>
      <c r="AI318" s="3" t="s">
        <v>767</v>
      </c>
      <c r="AJ318" s="20" t="s">
        <v>772</v>
      </c>
      <c r="AW318" s="3" t="s">
        <v>876</v>
      </c>
      <c r="BA318" s="21" t="s">
        <v>733</v>
      </c>
      <c r="BB318" s="10">
        <v>1</v>
      </c>
      <c r="BE318" s="16" t="s">
        <v>832</v>
      </c>
      <c r="BF318" s="4" t="b">
        <f>IF(ISERROR(VLOOKUP(StudiesDetails!B318,ProteinExpression!A:A,1,FALSE)),FALSE,TRUE)</f>
        <v>0</v>
      </c>
    </row>
    <row r="319" spans="1:58" x14ac:dyDescent="0.3">
      <c r="A319">
        <v>64</v>
      </c>
      <c r="B319">
        <v>340</v>
      </c>
      <c r="C319" s="73" t="str">
        <f>IF(AND($A319&lt;&gt;"",ISNUMBER($A319)),VLOOKUP($A319,StudiesGeneral!$B:$CM,2,FALSE),"")</f>
        <v>Michaels</v>
      </c>
      <c r="D319" s="73">
        <f>IF(AND($A319&lt;&gt;"",ISNUMBER($A319)),VLOOKUP($A319,StudiesGeneral!$B:$CM,3,FALSE),"")</f>
        <v>2014</v>
      </c>
      <c r="E319" s="89" t="str">
        <f>IF(AND($A319&lt;&gt;"",ISNUMBER($A319)),VLOOKUP($A319,StudiesGeneral!$B:$CM,4,FALSE),"")</f>
        <v xml:space="preserve">http://dx.doi.org/10.1124/dmd.114.058040 </v>
      </c>
      <c r="F319" s="73" t="str">
        <f>IF(AND($A319&lt;&gt;"",ISNUMBER($A319)),VLOOKUP($A319,StudiesGeneral!$B:$CM,5,FALSE),"")</f>
        <v>CYP4F3B</v>
      </c>
      <c r="G319" s="52" t="str">
        <f t="shared" si="5"/>
        <v>Liver--HLM-2-H0292-</v>
      </c>
      <c r="H319" s="12" t="s">
        <v>724</v>
      </c>
      <c r="K319" s="12" t="s">
        <v>725</v>
      </c>
      <c r="L319" s="12" t="s">
        <v>726</v>
      </c>
      <c r="Q319" s="1">
        <v>0.2</v>
      </c>
      <c r="R319" s="1" t="s">
        <v>753</v>
      </c>
      <c r="AA319" s="19" t="s">
        <v>770</v>
      </c>
      <c r="AB319" s="19" t="s">
        <v>910</v>
      </c>
      <c r="AC319" s="20" t="s">
        <v>730</v>
      </c>
      <c r="AD319" s="37" t="s">
        <v>908</v>
      </c>
      <c r="AE319" s="82">
        <v>29</v>
      </c>
      <c r="AF319" s="3">
        <v>1</v>
      </c>
      <c r="AG319" s="3">
        <v>1</v>
      </c>
      <c r="AH319" s="3">
        <v>65</v>
      </c>
      <c r="AI319" s="3" t="s">
        <v>767</v>
      </c>
      <c r="AJ319" s="20" t="s">
        <v>772</v>
      </c>
      <c r="AW319" s="3" t="s">
        <v>898</v>
      </c>
      <c r="BA319" s="21" t="s">
        <v>883</v>
      </c>
      <c r="BB319" s="10">
        <v>1</v>
      </c>
      <c r="BE319" s="16" t="s">
        <v>832</v>
      </c>
      <c r="BF319" s="4" t="b">
        <f>IF(ISERROR(VLOOKUP(StudiesDetails!B319,ProteinExpression!A:A,1,FALSE)),FALSE,TRUE)</f>
        <v>0</v>
      </c>
    </row>
    <row r="320" spans="1:58" x14ac:dyDescent="0.3">
      <c r="A320">
        <v>64</v>
      </c>
      <c r="B320">
        <v>341</v>
      </c>
      <c r="C320" s="73" t="str">
        <f>IF(AND($A320&lt;&gt;"",ISNUMBER($A320)),VLOOKUP($A320,StudiesGeneral!$B:$CM,2,FALSE),"")</f>
        <v>Michaels</v>
      </c>
      <c r="D320" s="73">
        <f>IF(AND($A320&lt;&gt;"",ISNUMBER($A320)),VLOOKUP($A320,StudiesGeneral!$B:$CM,3,FALSE),"")</f>
        <v>2014</v>
      </c>
      <c r="E320" s="89" t="str">
        <f>IF(AND($A320&lt;&gt;"",ISNUMBER($A320)),VLOOKUP($A320,StudiesGeneral!$B:$CM,4,FALSE),"")</f>
        <v xml:space="preserve">http://dx.doi.org/10.1124/dmd.114.058040 </v>
      </c>
      <c r="F320" s="73" t="str">
        <f>IF(AND($A320&lt;&gt;"",ISNUMBER($A320)),VLOOKUP($A320,StudiesGeneral!$B:$CM,5,FALSE),"")</f>
        <v>CYP4F3B</v>
      </c>
      <c r="G320" s="52" t="str">
        <f t="shared" si="5"/>
        <v>Liver--HLM-2-H0307-</v>
      </c>
      <c r="H320" s="12" t="s">
        <v>724</v>
      </c>
      <c r="K320" s="12" t="s">
        <v>725</v>
      </c>
      <c r="L320" s="12" t="s">
        <v>726</v>
      </c>
      <c r="Q320" s="1">
        <v>0.2</v>
      </c>
      <c r="R320" s="1" t="s">
        <v>753</v>
      </c>
      <c r="AA320" s="19" t="s">
        <v>770</v>
      </c>
      <c r="AB320" s="19" t="s">
        <v>910</v>
      </c>
      <c r="AC320" s="20" t="s">
        <v>730</v>
      </c>
      <c r="AD320" s="37" t="s">
        <v>909</v>
      </c>
      <c r="AE320" s="82">
        <v>30</v>
      </c>
      <c r="AF320" s="3">
        <v>1</v>
      </c>
      <c r="AG320" s="3">
        <v>1</v>
      </c>
      <c r="AH320" s="3">
        <v>39</v>
      </c>
      <c r="AI320" s="3" t="s">
        <v>767</v>
      </c>
      <c r="AJ320" s="20" t="s">
        <v>772</v>
      </c>
      <c r="AW320" s="3" t="s">
        <v>876</v>
      </c>
      <c r="BA320" s="21" t="s">
        <v>733</v>
      </c>
      <c r="BB320" s="10">
        <v>1</v>
      </c>
      <c r="BE320" s="16" t="s">
        <v>832</v>
      </c>
      <c r="BF320" s="4" t="b">
        <f>IF(ISERROR(VLOOKUP(StudiesDetails!B320,ProteinExpression!A:A,1,FALSE)),FALSE,TRUE)</f>
        <v>0</v>
      </c>
    </row>
    <row r="321" spans="1:58" s="33" customFormat="1" x14ac:dyDescent="0.3">
      <c r="A321" s="33">
        <v>65</v>
      </c>
      <c r="B321" s="33">
        <v>344</v>
      </c>
      <c r="C321" s="70" t="str">
        <f>IF(AND($A321&lt;&gt;"",ISNUMBER($A321)),VLOOKUP($A321,StudiesGeneral!$B:$CM,2,FALSE),"")</f>
        <v>Michaels</v>
      </c>
      <c r="D321" s="70">
        <f>IF(AND($A321&lt;&gt;"",ISNUMBER($A321)),VLOOKUP($A321,StudiesGeneral!$B:$CM,3,FALSE),"")</f>
        <v>2014</v>
      </c>
      <c r="E321" s="71" t="str">
        <f>IF(AND($A321&lt;&gt;"",ISNUMBER($A321)),VLOOKUP($A321,StudiesGeneral!$B:$CM,4,FALSE),"")</f>
        <v xml:space="preserve">http://dx.doi.org/10.1124/dmd.114.058040 </v>
      </c>
      <c r="F321" s="70" t="str">
        <f>IF(AND($A321&lt;&gt;"",ISNUMBER($A321)),VLOOKUP($A321,StudiesGeneral!$B:$CM,5,FALSE),"")</f>
        <v>CYP3A</v>
      </c>
      <c r="G321" s="72" t="str">
        <f t="shared" si="5"/>
        <v>Liver--HLM-1-H0422-</v>
      </c>
      <c r="H321" s="25" t="s">
        <v>724</v>
      </c>
      <c r="I321" s="25"/>
      <c r="J321" s="25"/>
      <c r="K321" s="25" t="s">
        <v>725</v>
      </c>
      <c r="L321" s="25" t="s">
        <v>726</v>
      </c>
      <c r="M321" s="25"/>
      <c r="N321" s="25"/>
      <c r="O321" s="25"/>
      <c r="P321" s="25"/>
      <c r="Q321" s="26">
        <v>0.2</v>
      </c>
      <c r="R321" s="26" t="s">
        <v>753</v>
      </c>
      <c r="S321" s="27"/>
      <c r="T321" s="27"/>
      <c r="U321" s="27"/>
      <c r="V321" s="27"/>
      <c r="W321" s="27"/>
      <c r="X321" s="27"/>
      <c r="Y321" s="27"/>
      <c r="Z321" s="27"/>
      <c r="AA321" s="28" t="s">
        <v>770</v>
      </c>
      <c r="AB321" s="28" t="s">
        <v>911</v>
      </c>
      <c r="AC321" s="29" t="s">
        <v>730</v>
      </c>
      <c r="AD321" s="36" t="s">
        <v>873</v>
      </c>
      <c r="AE321" s="83">
        <v>1</v>
      </c>
      <c r="AF321" s="30">
        <v>1</v>
      </c>
      <c r="AG321" s="30">
        <v>1</v>
      </c>
      <c r="AH321" s="30">
        <v>69</v>
      </c>
      <c r="AI321" s="30" t="s">
        <v>767</v>
      </c>
      <c r="AJ321" s="29" t="s">
        <v>772</v>
      </c>
      <c r="AK321" s="30"/>
      <c r="AL321" s="29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 t="s">
        <v>874</v>
      </c>
      <c r="AX321" s="30"/>
      <c r="AY321" s="30"/>
      <c r="AZ321" s="30"/>
      <c r="BA321" s="31" t="s">
        <v>733</v>
      </c>
      <c r="BB321" s="32">
        <v>1</v>
      </c>
      <c r="BC321" s="29"/>
      <c r="BD321" s="30"/>
      <c r="BE321" s="75" t="s">
        <v>832</v>
      </c>
      <c r="BF321" s="91" t="b">
        <f>IF(ISERROR(VLOOKUP(StudiesDetails!B321,ProteinExpression!A:A,1,FALSE)),FALSE,TRUE)</f>
        <v>1</v>
      </c>
    </row>
    <row r="322" spans="1:58" x14ac:dyDescent="0.3">
      <c r="A322">
        <v>65</v>
      </c>
      <c r="B322">
        <v>345</v>
      </c>
      <c r="C322" s="73" t="str">
        <f>IF(AND($A322&lt;&gt;"",ISNUMBER($A322)),VLOOKUP($A322,StudiesGeneral!$B:$CM,2,FALSE),"")</f>
        <v>Michaels</v>
      </c>
      <c r="D322" s="73">
        <f>IF(AND($A322&lt;&gt;"",ISNUMBER($A322)),VLOOKUP($A322,StudiesGeneral!$B:$CM,3,FALSE),"")</f>
        <v>2014</v>
      </c>
      <c r="E322" s="89" t="str">
        <f>IF(AND($A322&lt;&gt;"",ISNUMBER($A322)),VLOOKUP($A322,StudiesGeneral!$B:$CM,4,FALSE),"")</f>
        <v xml:space="preserve">http://dx.doi.org/10.1124/dmd.114.058040 </v>
      </c>
      <c r="F322" s="73" t="str">
        <f>IF(AND($A322&lt;&gt;"",ISNUMBER($A322)),VLOOKUP($A322,StudiesGeneral!$B:$CM,5,FALSE),"")</f>
        <v>CYP3A</v>
      </c>
      <c r="G322" s="52" t="str">
        <f t="shared" si="5"/>
        <v>Liver--HLM-1-H0425-</v>
      </c>
      <c r="H322" s="12" t="s">
        <v>724</v>
      </c>
      <c r="K322" s="12" t="s">
        <v>725</v>
      </c>
      <c r="L322" s="12" t="s">
        <v>726</v>
      </c>
      <c r="Q322" s="1">
        <v>0.2</v>
      </c>
      <c r="R322" s="1" t="s">
        <v>753</v>
      </c>
      <c r="AA322" s="19" t="s">
        <v>770</v>
      </c>
      <c r="AB322" s="19" t="s">
        <v>911</v>
      </c>
      <c r="AC322" s="20" t="s">
        <v>730</v>
      </c>
      <c r="AD322" s="37" t="s">
        <v>875</v>
      </c>
      <c r="AE322" s="82">
        <v>2</v>
      </c>
      <c r="AF322" s="3">
        <v>1</v>
      </c>
      <c r="AG322" s="3">
        <v>0</v>
      </c>
      <c r="AH322" s="3">
        <v>60</v>
      </c>
      <c r="AI322" s="3" t="s">
        <v>767</v>
      </c>
      <c r="AJ322" s="20" t="s">
        <v>772</v>
      </c>
      <c r="AW322" s="3" t="s">
        <v>876</v>
      </c>
      <c r="BA322" s="21" t="s">
        <v>733</v>
      </c>
      <c r="BB322" s="10">
        <v>1</v>
      </c>
      <c r="BE322" s="16" t="s">
        <v>832</v>
      </c>
      <c r="BF322" s="4" t="b">
        <f>IF(ISERROR(VLOOKUP(StudiesDetails!B322,ProteinExpression!A:A,1,FALSE)),FALSE,TRUE)</f>
        <v>1</v>
      </c>
    </row>
    <row r="323" spans="1:58" x14ac:dyDescent="0.3">
      <c r="A323">
        <v>65</v>
      </c>
      <c r="B323">
        <v>346</v>
      </c>
      <c r="C323" s="73" t="str">
        <f>IF(AND($A323&lt;&gt;"",ISNUMBER($A323)),VLOOKUP($A323,StudiesGeneral!$B:$CM,2,FALSE),"")</f>
        <v>Michaels</v>
      </c>
      <c r="D323" s="73">
        <f>IF(AND($A323&lt;&gt;"",ISNUMBER($A323)),VLOOKUP($A323,StudiesGeneral!$B:$CM,3,FALSE),"")</f>
        <v>2014</v>
      </c>
      <c r="E323" s="89" t="str">
        <f>IF(AND($A323&lt;&gt;"",ISNUMBER($A323)),VLOOKUP($A323,StudiesGeneral!$B:$CM,4,FALSE),"")</f>
        <v xml:space="preserve">http://dx.doi.org/10.1124/dmd.114.058040 </v>
      </c>
      <c r="F323" s="73" t="str">
        <f>IF(AND($A323&lt;&gt;"",ISNUMBER($A323)),VLOOKUP($A323,StudiesGeneral!$B:$CM,5,FALSE),"")</f>
        <v>CYP3A</v>
      </c>
      <c r="G323" s="52" t="str">
        <f t="shared" si="5"/>
        <v>Liver--HLM-1-H0428-</v>
      </c>
      <c r="H323" s="12" t="s">
        <v>724</v>
      </c>
      <c r="K323" s="12" t="s">
        <v>725</v>
      </c>
      <c r="L323" s="12" t="s">
        <v>726</v>
      </c>
      <c r="Q323" s="1">
        <v>0.2</v>
      </c>
      <c r="R323" s="1" t="s">
        <v>753</v>
      </c>
      <c r="AA323" s="19" t="s">
        <v>770</v>
      </c>
      <c r="AB323" s="19" t="s">
        <v>911</v>
      </c>
      <c r="AC323" s="20" t="s">
        <v>730</v>
      </c>
      <c r="AD323" s="37" t="s">
        <v>877</v>
      </c>
      <c r="AE323" s="82">
        <v>3</v>
      </c>
      <c r="AF323" s="3">
        <v>1</v>
      </c>
      <c r="AG323" s="3">
        <v>0</v>
      </c>
      <c r="AH323" s="3">
        <v>57</v>
      </c>
      <c r="AI323" s="3" t="s">
        <v>767</v>
      </c>
      <c r="AJ323" s="3" t="s">
        <v>772</v>
      </c>
      <c r="AW323" s="3" t="s">
        <v>878</v>
      </c>
      <c r="BA323" s="21" t="s">
        <v>733</v>
      </c>
      <c r="BB323" s="10">
        <v>1</v>
      </c>
      <c r="BE323" s="16" t="s">
        <v>832</v>
      </c>
      <c r="BF323" s="4" t="b">
        <f>IF(ISERROR(VLOOKUP(StudiesDetails!B323,ProteinExpression!A:A,1,FALSE)),FALSE,TRUE)</f>
        <v>1</v>
      </c>
    </row>
    <row r="324" spans="1:58" x14ac:dyDescent="0.3">
      <c r="A324">
        <v>65</v>
      </c>
      <c r="B324">
        <v>347</v>
      </c>
      <c r="C324" s="73" t="str">
        <f>IF(AND($A324&lt;&gt;"",ISNUMBER($A324)),VLOOKUP($A324,StudiesGeneral!$B:$CM,2,FALSE),"")</f>
        <v>Michaels</v>
      </c>
      <c r="D324" s="73">
        <f>IF(AND($A324&lt;&gt;"",ISNUMBER($A324)),VLOOKUP($A324,StudiesGeneral!$B:$CM,3,FALSE),"")</f>
        <v>2014</v>
      </c>
      <c r="E324" s="89" t="str">
        <f>IF(AND($A324&lt;&gt;"",ISNUMBER($A324)),VLOOKUP($A324,StudiesGeneral!$B:$CM,4,FALSE),"")</f>
        <v xml:space="preserve">http://dx.doi.org/10.1124/dmd.114.058040 </v>
      </c>
      <c r="F324" s="73" t="str">
        <f>IF(AND($A324&lt;&gt;"",ISNUMBER($A324)),VLOOKUP($A324,StudiesGeneral!$B:$CM,5,FALSE),"")</f>
        <v>CYP3A</v>
      </c>
      <c r="G324" s="52" t="str">
        <f t="shared" si="5"/>
        <v>Liver--HLM-1-H0430-</v>
      </c>
      <c r="H324" s="12" t="s">
        <v>724</v>
      </c>
      <c r="K324" s="12" t="s">
        <v>725</v>
      </c>
      <c r="L324" s="12" t="s">
        <v>726</v>
      </c>
      <c r="Q324" s="1">
        <v>0.2</v>
      </c>
      <c r="R324" s="1" t="s">
        <v>753</v>
      </c>
      <c r="AA324" s="19" t="s">
        <v>770</v>
      </c>
      <c r="AB324" s="19" t="s">
        <v>911</v>
      </c>
      <c r="AC324" s="20" t="s">
        <v>730</v>
      </c>
      <c r="AD324" s="37" t="s">
        <v>879</v>
      </c>
      <c r="AE324" s="82">
        <v>4</v>
      </c>
      <c r="AF324" s="3">
        <v>1</v>
      </c>
      <c r="AG324" s="3">
        <v>1</v>
      </c>
      <c r="AH324" s="3">
        <v>59</v>
      </c>
      <c r="AI324" s="3" t="s">
        <v>767</v>
      </c>
      <c r="AJ324" s="3" t="s">
        <v>772</v>
      </c>
      <c r="AW324" s="3" t="s">
        <v>874</v>
      </c>
      <c r="BA324" s="21" t="s">
        <v>733</v>
      </c>
      <c r="BB324" s="10">
        <v>1</v>
      </c>
      <c r="BE324" s="16" t="s">
        <v>832</v>
      </c>
      <c r="BF324" s="4" t="b">
        <f>IF(ISERROR(VLOOKUP(StudiesDetails!B324,ProteinExpression!A:A,1,FALSE)),FALSE,TRUE)</f>
        <v>1</v>
      </c>
    </row>
    <row r="325" spans="1:58" x14ac:dyDescent="0.3">
      <c r="A325">
        <v>65</v>
      </c>
      <c r="B325">
        <v>348</v>
      </c>
      <c r="C325" s="73" t="str">
        <f>IF(AND($A325&lt;&gt;"",ISNUMBER($A325)),VLOOKUP($A325,StudiesGeneral!$B:$CM,2,FALSE),"")</f>
        <v>Michaels</v>
      </c>
      <c r="D325" s="73">
        <f>IF(AND($A325&lt;&gt;"",ISNUMBER($A325)),VLOOKUP($A325,StudiesGeneral!$B:$CM,3,FALSE),"")</f>
        <v>2014</v>
      </c>
      <c r="E325" s="89" t="str">
        <f>IF(AND($A325&lt;&gt;"",ISNUMBER($A325)),VLOOKUP($A325,StudiesGeneral!$B:$CM,4,FALSE),"")</f>
        <v xml:space="preserve">http://dx.doi.org/10.1124/dmd.114.058040 </v>
      </c>
      <c r="F325" s="73" t="str">
        <f>IF(AND($A325&lt;&gt;"",ISNUMBER($A325)),VLOOKUP($A325,StudiesGeneral!$B:$CM,5,FALSE),"")</f>
        <v>CYP3A</v>
      </c>
      <c r="G325" s="52" t="str">
        <f t="shared" si="5"/>
        <v>Liver--HLM-1-H0431-</v>
      </c>
      <c r="H325" s="12" t="s">
        <v>724</v>
      </c>
      <c r="K325" s="12" t="s">
        <v>725</v>
      </c>
      <c r="L325" s="12" t="s">
        <v>726</v>
      </c>
      <c r="Q325" s="1">
        <v>0.2</v>
      </c>
      <c r="R325" s="1" t="s">
        <v>753</v>
      </c>
      <c r="AA325" s="19" t="s">
        <v>770</v>
      </c>
      <c r="AB325" s="19" t="s">
        <v>911</v>
      </c>
      <c r="AC325" s="20" t="s">
        <v>730</v>
      </c>
      <c r="AD325" s="37" t="s">
        <v>880</v>
      </c>
      <c r="AE325" s="82">
        <v>5</v>
      </c>
      <c r="AF325" s="3">
        <v>1</v>
      </c>
      <c r="AG325" s="3">
        <v>1</v>
      </c>
      <c r="AH325" s="3">
        <v>40</v>
      </c>
      <c r="AI325" s="3" t="s">
        <v>767</v>
      </c>
      <c r="AJ325" s="20" t="s">
        <v>772</v>
      </c>
      <c r="AW325" s="3" t="s">
        <v>878</v>
      </c>
      <c r="BA325" s="21" t="s">
        <v>881</v>
      </c>
      <c r="BB325" s="10">
        <v>1</v>
      </c>
      <c r="BE325" s="16" t="s">
        <v>832</v>
      </c>
      <c r="BF325" s="4" t="b">
        <f>IF(ISERROR(VLOOKUP(StudiesDetails!B325,ProteinExpression!A:A,1,FALSE)),FALSE,TRUE)</f>
        <v>1</v>
      </c>
    </row>
    <row r="326" spans="1:58" x14ac:dyDescent="0.3">
      <c r="A326">
        <v>65</v>
      </c>
      <c r="B326">
        <v>349</v>
      </c>
      <c r="C326" s="73" t="str">
        <f>IF(AND($A326&lt;&gt;"",ISNUMBER($A326)),VLOOKUP($A326,StudiesGeneral!$B:$CM,2,FALSE),"")</f>
        <v>Michaels</v>
      </c>
      <c r="D326" s="73">
        <f>IF(AND($A326&lt;&gt;"",ISNUMBER($A326)),VLOOKUP($A326,StudiesGeneral!$B:$CM,3,FALSE),"")</f>
        <v>2014</v>
      </c>
      <c r="E326" s="89" t="str">
        <f>IF(AND($A326&lt;&gt;"",ISNUMBER($A326)),VLOOKUP($A326,StudiesGeneral!$B:$CM,4,FALSE),"")</f>
        <v xml:space="preserve">http://dx.doi.org/10.1124/dmd.114.058040 </v>
      </c>
      <c r="F326" s="73" t="str">
        <f>IF(AND($A326&lt;&gt;"",ISNUMBER($A326)),VLOOKUP($A326,StudiesGeneral!$B:$CM,5,FALSE),"")</f>
        <v>CYP3A</v>
      </c>
      <c r="G326" s="52" t="str">
        <f t="shared" si="5"/>
        <v>Liver--HLM-1-H0432-</v>
      </c>
      <c r="H326" s="12" t="s">
        <v>724</v>
      </c>
      <c r="K326" s="12" t="s">
        <v>725</v>
      </c>
      <c r="L326" s="12" t="s">
        <v>726</v>
      </c>
      <c r="Q326" s="1">
        <v>0.2</v>
      </c>
      <c r="R326" s="1" t="s">
        <v>753</v>
      </c>
      <c r="AA326" s="19" t="s">
        <v>770</v>
      </c>
      <c r="AB326" s="19" t="s">
        <v>911</v>
      </c>
      <c r="AC326" s="20" t="s">
        <v>730</v>
      </c>
      <c r="AD326" s="37" t="s">
        <v>882</v>
      </c>
      <c r="AE326" s="82">
        <v>6</v>
      </c>
      <c r="AF326" s="3">
        <v>1</v>
      </c>
      <c r="AG326" s="3">
        <v>1</v>
      </c>
      <c r="AH326" s="3">
        <v>60</v>
      </c>
      <c r="AI326" s="3" t="s">
        <v>767</v>
      </c>
      <c r="AJ326" s="20" t="s">
        <v>772</v>
      </c>
      <c r="AW326" s="3" t="s">
        <v>874</v>
      </c>
      <c r="BA326" s="21" t="s">
        <v>883</v>
      </c>
      <c r="BB326" s="10">
        <v>1</v>
      </c>
      <c r="BE326" s="16" t="s">
        <v>832</v>
      </c>
      <c r="BF326" s="4" t="b">
        <f>IF(ISERROR(VLOOKUP(StudiesDetails!B326,ProteinExpression!A:A,1,FALSE)),FALSE,TRUE)</f>
        <v>1</v>
      </c>
    </row>
    <row r="327" spans="1:58" x14ac:dyDescent="0.3">
      <c r="A327">
        <v>65</v>
      </c>
      <c r="B327">
        <v>350</v>
      </c>
      <c r="C327" s="73" t="str">
        <f>IF(AND($A327&lt;&gt;"",ISNUMBER($A327)),VLOOKUP($A327,StudiesGeneral!$B:$CM,2,FALSE),"")</f>
        <v>Michaels</v>
      </c>
      <c r="D327" s="73">
        <f>IF(AND($A327&lt;&gt;"",ISNUMBER($A327)),VLOOKUP($A327,StudiesGeneral!$B:$CM,3,FALSE),"")</f>
        <v>2014</v>
      </c>
      <c r="E327" s="89" t="str">
        <f>IF(AND($A327&lt;&gt;"",ISNUMBER($A327)),VLOOKUP($A327,StudiesGeneral!$B:$CM,4,FALSE),"")</f>
        <v xml:space="preserve">http://dx.doi.org/10.1124/dmd.114.058040 </v>
      </c>
      <c r="F327" s="73" t="str">
        <f>IF(AND($A327&lt;&gt;"",ISNUMBER($A327)),VLOOKUP($A327,StudiesGeneral!$B:$CM,5,FALSE),"")</f>
        <v>CYP3A</v>
      </c>
      <c r="G327" s="52" t="str">
        <f t="shared" si="5"/>
        <v>Liver--HLM-1-H0441-</v>
      </c>
      <c r="H327" s="12" t="s">
        <v>724</v>
      </c>
      <c r="K327" s="12" t="s">
        <v>725</v>
      </c>
      <c r="L327" s="12" t="s">
        <v>726</v>
      </c>
      <c r="Q327" s="1">
        <v>0.2</v>
      </c>
      <c r="R327" s="1" t="s">
        <v>753</v>
      </c>
      <c r="AA327" s="19" t="s">
        <v>770</v>
      </c>
      <c r="AB327" s="19" t="s">
        <v>911</v>
      </c>
      <c r="AC327" s="20" t="s">
        <v>730</v>
      </c>
      <c r="AD327" s="37" t="s">
        <v>884</v>
      </c>
      <c r="AE327" s="82">
        <v>7</v>
      </c>
      <c r="AF327" s="3">
        <v>1</v>
      </c>
      <c r="AG327" s="3">
        <v>1</v>
      </c>
      <c r="AH327" s="3">
        <v>63</v>
      </c>
      <c r="AI327" s="3" t="s">
        <v>767</v>
      </c>
      <c r="AJ327" s="20" t="s">
        <v>772</v>
      </c>
      <c r="AW327" s="3" t="s">
        <v>874</v>
      </c>
      <c r="BA327" s="21" t="s">
        <v>733</v>
      </c>
      <c r="BB327" s="10">
        <v>1</v>
      </c>
      <c r="BE327" s="16" t="s">
        <v>832</v>
      </c>
      <c r="BF327" s="4" t="b">
        <f>IF(ISERROR(VLOOKUP(StudiesDetails!B327,ProteinExpression!A:A,1,FALSE)),FALSE,TRUE)</f>
        <v>1</v>
      </c>
    </row>
    <row r="328" spans="1:58" x14ac:dyDescent="0.3">
      <c r="A328">
        <v>65</v>
      </c>
      <c r="B328">
        <v>351</v>
      </c>
      <c r="C328" s="73" t="str">
        <f>IF(AND($A328&lt;&gt;"",ISNUMBER($A328)),VLOOKUP($A328,StudiesGeneral!$B:$CM,2,FALSE),"")</f>
        <v>Michaels</v>
      </c>
      <c r="D328" s="73">
        <f>IF(AND($A328&lt;&gt;"",ISNUMBER($A328)),VLOOKUP($A328,StudiesGeneral!$B:$CM,3,FALSE),"")</f>
        <v>2014</v>
      </c>
      <c r="E328" s="89" t="str">
        <f>IF(AND($A328&lt;&gt;"",ISNUMBER($A328)),VLOOKUP($A328,StudiesGeneral!$B:$CM,4,FALSE),"")</f>
        <v xml:space="preserve">http://dx.doi.org/10.1124/dmd.114.058040 </v>
      </c>
      <c r="F328" s="73" t="str">
        <f>IF(AND($A328&lt;&gt;"",ISNUMBER($A328)),VLOOKUP($A328,StudiesGeneral!$B:$CM,5,FALSE),"")</f>
        <v>CYP3A</v>
      </c>
      <c r="G328" s="52" t="str">
        <f t="shared" si="5"/>
        <v>Liver--HLM-1-H0444-</v>
      </c>
      <c r="H328" s="12" t="s">
        <v>724</v>
      </c>
      <c r="K328" s="12" t="s">
        <v>725</v>
      </c>
      <c r="L328" s="12" t="s">
        <v>726</v>
      </c>
      <c r="Q328" s="1">
        <v>0.2</v>
      </c>
      <c r="R328" s="1" t="s">
        <v>753</v>
      </c>
      <c r="AA328" s="19" t="s">
        <v>770</v>
      </c>
      <c r="AB328" s="19" t="s">
        <v>911</v>
      </c>
      <c r="AC328" s="20" t="s">
        <v>730</v>
      </c>
      <c r="AD328" s="37" t="s">
        <v>885</v>
      </c>
      <c r="AE328" s="82">
        <v>8</v>
      </c>
      <c r="AF328" s="3">
        <v>1</v>
      </c>
      <c r="AG328" s="3">
        <v>0</v>
      </c>
      <c r="AH328" s="3">
        <v>43</v>
      </c>
      <c r="AI328" s="3" t="s">
        <v>767</v>
      </c>
      <c r="AJ328" s="20" t="s">
        <v>772</v>
      </c>
      <c r="AW328" s="3" t="s">
        <v>874</v>
      </c>
      <c r="BA328" s="21" t="s">
        <v>733</v>
      </c>
      <c r="BB328" s="10">
        <v>1</v>
      </c>
      <c r="BE328" s="16" t="s">
        <v>832</v>
      </c>
      <c r="BF328" s="4" t="b">
        <f>IF(ISERROR(VLOOKUP(StudiesDetails!B328,ProteinExpression!A:A,1,FALSE)),FALSE,TRUE)</f>
        <v>1</v>
      </c>
    </row>
    <row r="329" spans="1:58" x14ac:dyDescent="0.3">
      <c r="A329">
        <v>65</v>
      </c>
      <c r="B329">
        <v>352</v>
      </c>
      <c r="C329" s="73" t="str">
        <f>IF(AND($A329&lt;&gt;"",ISNUMBER($A329)),VLOOKUP($A329,StudiesGeneral!$B:$CM,2,FALSE),"")</f>
        <v>Michaels</v>
      </c>
      <c r="D329" s="73">
        <f>IF(AND($A329&lt;&gt;"",ISNUMBER($A329)),VLOOKUP($A329,StudiesGeneral!$B:$CM,3,FALSE),"")</f>
        <v>2014</v>
      </c>
      <c r="E329" s="89" t="str">
        <f>IF(AND($A329&lt;&gt;"",ISNUMBER($A329)),VLOOKUP($A329,StudiesGeneral!$B:$CM,4,FALSE),"")</f>
        <v xml:space="preserve">http://dx.doi.org/10.1124/dmd.114.058040 </v>
      </c>
      <c r="F329" s="73" t="str">
        <f>IF(AND($A329&lt;&gt;"",ISNUMBER($A329)),VLOOKUP($A329,StudiesGeneral!$B:$CM,5,FALSE),"")</f>
        <v>CYP3A</v>
      </c>
      <c r="G329" s="52" t="str">
        <f t="shared" si="5"/>
        <v>Liver--HLM-1-H0450-</v>
      </c>
      <c r="H329" s="12" t="s">
        <v>724</v>
      </c>
      <c r="K329" s="12" t="s">
        <v>725</v>
      </c>
      <c r="L329" s="12" t="s">
        <v>726</v>
      </c>
      <c r="Q329" s="1">
        <v>0.2</v>
      </c>
      <c r="R329" s="1" t="s">
        <v>753</v>
      </c>
      <c r="AA329" s="19" t="s">
        <v>770</v>
      </c>
      <c r="AB329" s="19" t="s">
        <v>911</v>
      </c>
      <c r="AC329" s="20" t="s">
        <v>730</v>
      </c>
      <c r="AD329" s="37" t="s">
        <v>886</v>
      </c>
      <c r="AE329" s="82">
        <v>9</v>
      </c>
      <c r="AF329" s="3">
        <v>1</v>
      </c>
      <c r="AG329" s="3">
        <v>0</v>
      </c>
      <c r="AH329" s="3">
        <v>46</v>
      </c>
      <c r="AI329" s="3" t="s">
        <v>767</v>
      </c>
      <c r="AJ329" s="20" t="s">
        <v>772</v>
      </c>
      <c r="AW329" s="3" t="s">
        <v>878</v>
      </c>
      <c r="BA329" s="21" t="s">
        <v>733</v>
      </c>
      <c r="BB329" s="10">
        <v>1</v>
      </c>
      <c r="BE329" s="16" t="s">
        <v>832</v>
      </c>
      <c r="BF329" s="4" t="b">
        <f>IF(ISERROR(VLOOKUP(StudiesDetails!B329,ProteinExpression!A:A,1,FALSE)),FALSE,TRUE)</f>
        <v>1</v>
      </c>
    </row>
    <row r="330" spans="1:58" x14ac:dyDescent="0.3">
      <c r="A330">
        <v>65</v>
      </c>
      <c r="B330">
        <v>353</v>
      </c>
      <c r="C330" s="73" t="str">
        <f>IF(AND($A330&lt;&gt;"",ISNUMBER($A330)),VLOOKUP($A330,StudiesGeneral!$B:$CM,2,FALSE),"")</f>
        <v>Michaels</v>
      </c>
      <c r="D330" s="73">
        <f>IF(AND($A330&lt;&gt;"",ISNUMBER($A330)),VLOOKUP($A330,StudiesGeneral!$B:$CM,3,FALSE),"")</f>
        <v>2014</v>
      </c>
      <c r="E330" s="89" t="str">
        <f>IF(AND($A330&lt;&gt;"",ISNUMBER($A330)),VLOOKUP($A330,StudiesGeneral!$B:$CM,4,FALSE),"")</f>
        <v xml:space="preserve">http://dx.doi.org/10.1124/dmd.114.058040 </v>
      </c>
      <c r="F330" s="73" t="str">
        <f>IF(AND($A330&lt;&gt;"",ISNUMBER($A330)),VLOOKUP($A330,StudiesGeneral!$B:$CM,5,FALSE),"")</f>
        <v>CYP3A</v>
      </c>
      <c r="G330" s="52" t="str">
        <f t="shared" si="5"/>
        <v>Liver--HLM-1-H0451-</v>
      </c>
      <c r="H330" s="12" t="s">
        <v>724</v>
      </c>
      <c r="K330" s="12" t="s">
        <v>725</v>
      </c>
      <c r="L330" s="12" t="s">
        <v>726</v>
      </c>
      <c r="Q330" s="1">
        <v>0.2</v>
      </c>
      <c r="R330" s="1" t="s">
        <v>753</v>
      </c>
      <c r="AA330" s="19" t="s">
        <v>770</v>
      </c>
      <c r="AB330" s="19" t="s">
        <v>911</v>
      </c>
      <c r="AC330" s="20" t="s">
        <v>730</v>
      </c>
      <c r="AD330" s="37" t="s">
        <v>887</v>
      </c>
      <c r="AE330" s="82">
        <v>10</v>
      </c>
      <c r="AF330" s="3">
        <v>1</v>
      </c>
      <c r="AG330" s="3">
        <v>1</v>
      </c>
      <c r="AH330" s="3">
        <v>58</v>
      </c>
      <c r="AI330" s="3" t="s">
        <v>767</v>
      </c>
      <c r="AJ330" s="20" t="s">
        <v>772</v>
      </c>
      <c r="AW330" s="3" t="s">
        <v>874</v>
      </c>
      <c r="BA330" s="21" t="s">
        <v>733</v>
      </c>
      <c r="BB330" s="10">
        <v>1</v>
      </c>
      <c r="BE330" s="16" t="s">
        <v>832</v>
      </c>
      <c r="BF330" s="4" t="b">
        <f>IF(ISERROR(VLOOKUP(StudiesDetails!B330,ProteinExpression!A:A,1,FALSE)),FALSE,TRUE)</f>
        <v>1</v>
      </c>
    </row>
    <row r="331" spans="1:58" x14ac:dyDescent="0.3">
      <c r="A331">
        <v>65</v>
      </c>
      <c r="B331">
        <v>354</v>
      </c>
      <c r="C331" s="73" t="str">
        <f>IF(AND($A331&lt;&gt;"",ISNUMBER($A331)),VLOOKUP($A331,StudiesGeneral!$B:$CM,2,FALSE),"")</f>
        <v>Michaels</v>
      </c>
      <c r="D331" s="73">
        <f>IF(AND($A331&lt;&gt;"",ISNUMBER($A331)),VLOOKUP($A331,StudiesGeneral!$B:$CM,3,FALSE),"")</f>
        <v>2014</v>
      </c>
      <c r="E331" s="89" t="str">
        <f>IF(AND($A331&lt;&gt;"",ISNUMBER($A331)),VLOOKUP($A331,StudiesGeneral!$B:$CM,4,FALSE),"")</f>
        <v xml:space="preserve">http://dx.doi.org/10.1124/dmd.114.058040 </v>
      </c>
      <c r="F331" s="73" t="str">
        <f>IF(AND($A331&lt;&gt;"",ISNUMBER($A331)),VLOOKUP($A331,StudiesGeneral!$B:$CM,5,FALSE),"")</f>
        <v>CYP3A</v>
      </c>
      <c r="G331" s="52" t="str">
        <f t="shared" si="5"/>
        <v>Liver--HLM-1-H0452-</v>
      </c>
      <c r="H331" s="12" t="s">
        <v>724</v>
      </c>
      <c r="K331" s="12" t="s">
        <v>725</v>
      </c>
      <c r="L331" s="12" t="s">
        <v>726</v>
      </c>
      <c r="Q331" s="1">
        <v>0.2</v>
      </c>
      <c r="R331" s="1" t="s">
        <v>753</v>
      </c>
      <c r="AA331" s="19" t="s">
        <v>770</v>
      </c>
      <c r="AB331" s="19" t="s">
        <v>911</v>
      </c>
      <c r="AC331" s="20" t="s">
        <v>730</v>
      </c>
      <c r="AD331" s="37" t="s">
        <v>888</v>
      </c>
      <c r="AE331" s="82">
        <v>11</v>
      </c>
      <c r="AF331" s="3">
        <v>1</v>
      </c>
      <c r="AG331" s="3">
        <v>1</v>
      </c>
      <c r="BE331" s="16" t="s">
        <v>832</v>
      </c>
      <c r="BF331" s="4" t="b">
        <f>IF(ISERROR(VLOOKUP(StudiesDetails!B331,ProteinExpression!A:A,1,FALSE)),FALSE,TRUE)</f>
        <v>1</v>
      </c>
    </row>
    <row r="332" spans="1:58" x14ac:dyDescent="0.3">
      <c r="A332">
        <v>65</v>
      </c>
      <c r="B332">
        <v>355</v>
      </c>
      <c r="C332" s="73" t="str">
        <f>IF(AND($A332&lt;&gt;"",ISNUMBER($A332)),VLOOKUP($A332,StudiesGeneral!$B:$CM,2,FALSE),"")</f>
        <v>Michaels</v>
      </c>
      <c r="D332" s="73">
        <f>IF(AND($A332&lt;&gt;"",ISNUMBER($A332)),VLOOKUP($A332,StudiesGeneral!$B:$CM,3,FALSE),"")</f>
        <v>2014</v>
      </c>
      <c r="E332" s="89" t="str">
        <f>IF(AND($A332&lt;&gt;"",ISNUMBER($A332)),VLOOKUP($A332,StudiesGeneral!$B:$CM,4,FALSE),"")</f>
        <v xml:space="preserve">http://dx.doi.org/10.1124/dmd.114.058040 </v>
      </c>
      <c r="F332" s="73" t="str">
        <f>IF(AND($A332&lt;&gt;"",ISNUMBER($A332)),VLOOKUP($A332,StudiesGeneral!$B:$CM,5,FALSE),"")</f>
        <v>CYP3A</v>
      </c>
      <c r="G332" s="52" t="str">
        <f t="shared" si="5"/>
        <v>Liver--HLM-1-H0453-</v>
      </c>
      <c r="H332" s="12" t="s">
        <v>724</v>
      </c>
      <c r="K332" s="12" t="s">
        <v>725</v>
      </c>
      <c r="L332" s="12" t="s">
        <v>726</v>
      </c>
      <c r="Q332" s="1">
        <v>0.2</v>
      </c>
      <c r="R332" s="1" t="s">
        <v>753</v>
      </c>
      <c r="AA332" s="19" t="s">
        <v>770</v>
      </c>
      <c r="AB332" s="19" t="s">
        <v>911</v>
      </c>
      <c r="AC332" s="20" t="s">
        <v>730</v>
      </c>
      <c r="AD332" s="37" t="s">
        <v>889</v>
      </c>
      <c r="AE332" s="82">
        <v>12</v>
      </c>
      <c r="AF332" s="3">
        <v>1</v>
      </c>
      <c r="AG332" s="3">
        <v>0</v>
      </c>
      <c r="AH332" s="3">
        <v>25</v>
      </c>
      <c r="AI332" s="3" t="s">
        <v>767</v>
      </c>
      <c r="AJ332" s="20" t="s">
        <v>772</v>
      </c>
      <c r="AW332" s="3" t="s">
        <v>876</v>
      </c>
      <c r="BA332" s="21" t="s">
        <v>733</v>
      </c>
      <c r="BB332" s="10">
        <v>1</v>
      </c>
      <c r="BE332" s="16" t="s">
        <v>832</v>
      </c>
      <c r="BF332" s="4" t="b">
        <f>IF(ISERROR(VLOOKUP(StudiesDetails!B332,ProteinExpression!A:A,1,FALSE)),FALSE,TRUE)</f>
        <v>1</v>
      </c>
    </row>
    <row r="333" spans="1:58" x14ac:dyDescent="0.3">
      <c r="A333">
        <v>65</v>
      </c>
      <c r="B333">
        <v>356</v>
      </c>
      <c r="C333" s="73" t="str">
        <f>IF(AND($A333&lt;&gt;"",ISNUMBER($A333)),VLOOKUP($A333,StudiesGeneral!$B:$CM,2,FALSE),"")</f>
        <v>Michaels</v>
      </c>
      <c r="D333" s="73">
        <f>IF(AND($A333&lt;&gt;"",ISNUMBER($A333)),VLOOKUP($A333,StudiesGeneral!$B:$CM,3,FALSE),"")</f>
        <v>2014</v>
      </c>
      <c r="E333" s="89" t="str">
        <f>IF(AND($A333&lt;&gt;"",ISNUMBER($A333)),VLOOKUP($A333,StudiesGeneral!$B:$CM,4,FALSE),"")</f>
        <v xml:space="preserve">http://dx.doi.org/10.1124/dmd.114.058040 </v>
      </c>
      <c r="F333" s="73" t="str">
        <f>IF(AND($A333&lt;&gt;"",ISNUMBER($A333)),VLOOKUP($A333,StudiesGeneral!$B:$CM,5,FALSE),"")</f>
        <v>CYP3A</v>
      </c>
      <c r="G333" s="52" t="str">
        <f t="shared" si="5"/>
        <v>Liver--HLM-1-H0459-</v>
      </c>
      <c r="H333" s="12" t="s">
        <v>724</v>
      </c>
      <c r="K333" s="12" t="s">
        <v>725</v>
      </c>
      <c r="L333" s="12" t="s">
        <v>726</v>
      </c>
      <c r="Q333" s="1">
        <v>0.2</v>
      </c>
      <c r="R333" s="1" t="s">
        <v>753</v>
      </c>
      <c r="AA333" s="19" t="s">
        <v>770</v>
      </c>
      <c r="AB333" s="19" t="s">
        <v>911</v>
      </c>
      <c r="AC333" s="20" t="s">
        <v>730</v>
      </c>
      <c r="AD333" s="37" t="s">
        <v>890</v>
      </c>
      <c r="AE333" s="82">
        <v>13</v>
      </c>
      <c r="AF333" s="3">
        <v>1</v>
      </c>
      <c r="AG333" s="3">
        <v>0</v>
      </c>
      <c r="AH333" s="3">
        <v>25</v>
      </c>
      <c r="AI333" s="3" t="s">
        <v>767</v>
      </c>
      <c r="AJ333" s="3" t="s">
        <v>772</v>
      </c>
      <c r="AW333" s="3" t="s">
        <v>878</v>
      </c>
      <c r="BA333" s="21" t="s">
        <v>733</v>
      </c>
      <c r="BB333" s="10">
        <v>1</v>
      </c>
      <c r="BE333" s="16" t="s">
        <v>832</v>
      </c>
      <c r="BF333" s="4" t="b">
        <f>IF(ISERROR(VLOOKUP(StudiesDetails!B333,ProteinExpression!A:A,1,FALSE)),FALSE,TRUE)</f>
        <v>1</v>
      </c>
    </row>
    <row r="334" spans="1:58" x14ac:dyDescent="0.3">
      <c r="A334">
        <v>65</v>
      </c>
      <c r="B334">
        <v>357</v>
      </c>
      <c r="C334" s="73" t="str">
        <f>IF(AND($A334&lt;&gt;"",ISNUMBER($A334)),VLOOKUP($A334,StudiesGeneral!$B:$CM,2,FALSE),"")</f>
        <v>Michaels</v>
      </c>
      <c r="D334" s="73">
        <f>IF(AND($A334&lt;&gt;"",ISNUMBER($A334)),VLOOKUP($A334,StudiesGeneral!$B:$CM,3,FALSE),"")</f>
        <v>2014</v>
      </c>
      <c r="E334" s="89" t="str">
        <f>IF(AND($A334&lt;&gt;"",ISNUMBER($A334)),VLOOKUP($A334,StudiesGeneral!$B:$CM,4,FALSE),"")</f>
        <v xml:space="preserve">http://dx.doi.org/10.1124/dmd.114.058040 </v>
      </c>
      <c r="F334" s="73" t="str">
        <f>IF(AND($A334&lt;&gt;"",ISNUMBER($A334)),VLOOKUP($A334,StudiesGeneral!$B:$CM,5,FALSE),"")</f>
        <v>CYP3A</v>
      </c>
      <c r="G334" s="52" t="str">
        <f t="shared" si="5"/>
        <v>Liver--HLM-1-H0472-</v>
      </c>
      <c r="H334" s="12" t="s">
        <v>724</v>
      </c>
      <c r="K334" s="12" t="s">
        <v>725</v>
      </c>
      <c r="L334" s="12" t="s">
        <v>726</v>
      </c>
      <c r="Q334" s="1">
        <v>0.2</v>
      </c>
      <c r="R334" s="1" t="s">
        <v>753</v>
      </c>
      <c r="AA334" s="19" t="s">
        <v>770</v>
      </c>
      <c r="AB334" s="19" t="s">
        <v>911</v>
      </c>
      <c r="AC334" s="20" t="s">
        <v>730</v>
      </c>
      <c r="AD334" s="37" t="s">
        <v>891</v>
      </c>
      <c r="AE334" s="82">
        <v>14</v>
      </c>
      <c r="AF334" s="3">
        <v>1</v>
      </c>
      <c r="AG334" s="3">
        <v>1</v>
      </c>
      <c r="AH334" s="3">
        <v>56</v>
      </c>
      <c r="AI334" s="3" t="s">
        <v>767</v>
      </c>
      <c r="AJ334" s="3" t="s">
        <v>772</v>
      </c>
      <c r="AW334" s="3" t="s">
        <v>876</v>
      </c>
      <c r="BA334" s="21" t="s">
        <v>733</v>
      </c>
      <c r="BB334" s="10">
        <v>1</v>
      </c>
      <c r="BE334" s="16" t="s">
        <v>832</v>
      </c>
      <c r="BF334" s="4" t="b">
        <f>IF(ISERROR(VLOOKUP(StudiesDetails!B334,ProteinExpression!A:A,1,FALSE)),FALSE,TRUE)</f>
        <v>1</v>
      </c>
    </row>
    <row r="335" spans="1:58" x14ac:dyDescent="0.3">
      <c r="A335">
        <v>65</v>
      </c>
      <c r="B335">
        <v>358</v>
      </c>
      <c r="C335" s="73" t="str">
        <f>IF(AND($A335&lt;&gt;"",ISNUMBER($A335)),VLOOKUP($A335,StudiesGeneral!$B:$CM,2,FALSE),"")</f>
        <v>Michaels</v>
      </c>
      <c r="D335" s="73">
        <f>IF(AND($A335&lt;&gt;"",ISNUMBER($A335)),VLOOKUP($A335,StudiesGeneral!$B:$CM,3,FALSE),"")</f>
        <v>2014</v>
      </c>
      <c r="E335" s="89" t="str">
        <f>IF(AND($A335&lt;&gt;"",ISNUMBER($A335)),VLOOKUP($A335,StudiesGeneral!$B:$CM,4,FALSE),"")</f>
        <v xml:space="preserve">http://dx.doi.org/10.1124/dmd.114.058040 </v>
      </c>
      <c r="F335" s="73" t="str">
        <f>IF(AND($A335&lt;&gt;"",ISNUMBER($A335)),VLOOKUP($A335,StudiesGeneral!$B:$CM,5,FALSE),"")</f>
        <v>CYP3A</v>
      </c>
      <c r="G335" s="52" t="str">
        <f t="shared" si="5"/>
        <v>Liver--HLM-1-H0482-</v>
      </c>
      <c r="H335" s="12" t="s">
        <v>724</v>
      </c>
      <c r="K335" s="12" t="s">
        <v>725</v>
      </c>
      <c r="L335" s="12" t="s">
        <v>726</v>
      </c>
      <c r="Q335" s="1">
        <v>0.2</v>
      </c>
      <c r="R335" s="1" t="s">
        <v>753</v>
      </c>
      <c r="AA335" s="19" t="s">
        <v>770</v>
      </c>
      <c r="AB335" s="19" t="s">
        <v>911</v>
      </c>
      <c r="AC335" s="20" t="s">
        <v>730</v>
      </c>
      <c r="AD335" s="37" t="s">
        <v>892</v>
      </c>
      <c r="AE335" s="82">
        <v>15</v>
      </c>
      <c r="AF335" s="3">
        <v>1</v>
      </c>
      <c r="AG335" s="3">
        <v>0</v>
      </c>
      <c r="AH335" s="3">
        <v>67</v>
      </c>
      <c r="AI335" s="3" t="s">
        <v>767</v>
      </c>
      <c r="AJ335" s="20" t="s">
        <v>772</v>
      </c>
      <c r="AW335" s="3" t="s">
        <v>893</v>
      </c>
      <c r="BA335" s="21" t="s">
        <v>733</v>
      </c>
      <c r="BB335" s="10">
        <v>1</v>
      </c>
      <c r="BE335" s="16" t="s">
        <v>832</v>
      </c>
      <c r="BF335" s="4" t="b">
        <f>IF(ISERROR(VLOOKUP(StudiesDetails!B335,ProteinExpression!A:A,1,FALSE)),FALSE,TRUE)</f>
        <v>1</v>
      </c>
    </row>
    <row r="336" spans="1:58" x14ac:dyDescent="0.3">
      <c r="A336">
        <v>65</v>
      </c>
      <c r="B336">
        <v>359</v>
      </c>
      <c r="C336" s="73" t="str">
        <f>IF(AND($A336&lt;&gt;"",ISNUMBER($A336)),VLOOKUP($A336,StudiesGeneral!$B:$CM,2,FALSE),"")</f>
        <v>Michaels</v>
      </c>
      <c r="D336" s="73">
        <f>IF(AND($A336&lt;&gt;"",ISNUMBER($A336)),VLOOKUP($A336,StudiesGeneral!$B:$CM,3,FALSE),"")</f>
        <v>2014</v>
      </c>
      <c r="E336" s="89" t="str">
        <f>IF(AND($A336&lt;&gt;"",ISNUMBER($A336)),VLOOKUP($A336,StudiesGeneral!$B:$CM,4,FALSE),"")</f>
        <v xml:space="preserve">http://dx.doi.org/10.1124/dmd.114.058040 </v>
      </c>
      <c r="F336" s="73" t="str">
        <f>IF(AND($A336&lt;&gt;"",ISNUMBER($A336)),VLOOKUP($A336,StudiesGeneral!$B:$CM,5,FALSE),"")</f>
        <v>CYP3A</v>
      </c>
      <c r="G336" s="52" t="str">
        <f t="shared" si="5"/>
        <v>Liver--HLM-1-H0715-</v>
      </c>
      <c r="H336" s="12" t="s">
        <v>724</v>
      </c>
      <c r="K336" s="12" t="s">
        <v>725</v>
      </c>
      <c r="L336" s="12" t="s">
        <v>726</v>
      </c>
      <c r="Q336" s="1">
        <v>0.2</v>
      </c>
      <c r="R336" s="1" t="s">
        <v>753</v>
      </c>
      <c r="AA336" s="19" t="s">
        <v>770</v>
      </c>
      <c r="AB336" s="19" t="s">
        <v>911</v>
      </c>
      <c r="AC336" s="20" t="s">
        <v>730</v>
      </c>
      <c r="AD336" s="37" t="s">
        <v>894</v>
      </c>
      <c r="AE336" s="82">
        <v>16</v>
      </c>
      <c r="AF336" s="3">
        <v>1</v>
      </c>
      <c r="AG336" s="3">
        <v>1</v>
      </c>
      <c r="AH336" s="3">
        <v>21</v>
      </c>
      <c r="AI336" s="3" t="s">
        <v>767</v>
      </c>
      <c r="AJ336" s="20" t="s">
        <v>772</v>
      </c>
      <c r="AW336" s="3" t="s">
        <v>878</v>
      </c>
      <c r="BA336" s="21" t="s">
        <v>733</v>
      </c>
      <c r="BB336" s="10">
        <v>1</v>
      </c>
      <c r="BE336" s="16" t="s">
        <v>832</v>
      </c>
      <c r="BF336" s="4" t="b">
        <f>IF(ISERROR(VLOOKUP(StudiesDetails!B336,ProteinExpression!A:A,1,FALSE)),FALSE,TRUE)</f>
        <v>1</v>
      </c>
    </row>
    <row r="337" spans="1:58" x14ac:dyDescent="0.3">
      <c r="A337">
        <v>65</v>
      </c>
      <c r="B337">
        <v>360</v>
      </c>
      <c r="C337" s="73" t="str">
        <f>IF(AND($A337&lt;&gt;"",ISNUMBER($A337)),VLOOKUP($A337,StudiesGeneral!$B:$CM,2,FALSE),"")</f>
        <v>Michaels</v>
      </c>
      <c r="D337" s="73">
        <f>IF(AND($A337&lt;&gt;"",ISNUMBER($A337)),VLOOKUP($A337,StudiesGeneral!$B:$CM,3,FALSE),"")</f>
        <v>2014</v>
      </c>
      <c r="E337" s="89" t="str">
        <f>IF(AND($A337&lt;&gt;"",ISNUMBER($A337)),VLOOKUP($A337,StudiesGeneral!$B:$CM,4,FALSE),"")</f>
        <v xml:space="preserve">http://dx.doi.org/10.1124/dmd.114.058040 </v>
      </c>
      <c r="F337" s="73" t="str">
        <f>IF(AND($A337&lt;&gt;"",ISNUMBER($A337)),VLOOKUP($A337,StudiesGeneral!$B:$CM,5,FALSE),"")</f>
        <v>CYP3A</v>
      </c>
      <c r="G337" s="52" t="str">
        <f t="shared" si="5"/>
        <v>Liver--HLM-1-H0728-</v>
      </c>
      <c r="H337" s="12" t="s">
        <v>724</v>
      </c>
      <c r="K337" s="12" t="s">
        <v>725</v>
      </c>
      <c r="L337" s="12" t="s">
        <v>726</v>
      </c>
      <c r="Q337" s="1">
        <v>0.2</v>
      </c>
      <c r="R337" s="1" t="s">
        <v>753</v>
      </c>
      <c r="AA337" s="19" t="s">
        <v>770</v>
      </c>
      <c r="AB337" s="19" t="s">
        <v>911</v>
      </c>
      <c r="AC337" s="20" t="s">
        <v>730</v>
      </c>
      <c r="AD337" s="37" t="s">
        <v>895</v>
      </c>
      <c r="AE337" s="82">
        <v>17</v>
      </c>
      <c r="AF337" s="3">
        <v>1</v>
      </c>
      <c r="AG337" s="3">
        <v>1</v>
      </c>
      <c r="AH337" s="3">
        <v>39</v>
      </c>
      <c r="AI337" s="3" t="s">
        <v>767</v>
      </c>
      <c r="AJ337" s="20" t="s">
        <v>772</v>
      </c>
      <c r="AW337" s="3" t="s">
        <v>874</v>
      </c>
      <c r="BA337" s="21" t="s">
        <v>733</v>
      </c>
      <c r="BB337" s="10">
        <v>1</v>
      </c>
      <c r="BE337" s="16" t="s">
        <v>832</v>
      </c>
      <c r="BF337" s="4" t="b">
        <f>IF(ISERROR(VLOOKUP(StudiesDetails!B337,ProteinExpression!A:A,1,FALSE)),FALSE,TRUE)</f>
        <v>1</v>
      </c>
    </row>
    <row r="338" spans="1:58" x14ac:dyDescent="0.3">
      <c r="A338">
        <v>65</v>
      </c>
      <c r="B338">
        <v>361</v>
      </c>
      <c r="C338" s="73" t="str">
        <f>IF(AND($A338&lt;&gt;"",ISNUMBER($A338)),VLOOKUP($A338,StudiesGeneral!$B:$CM,2,FALSE),"")</f>
        <v>Michaels</v>
      </c>
      <c r="D338" s="73">
        <f>IF(AND($A338&lt;&gt;"",ISNUMBER($A338)),VLOOKUP($A338,StudiesGeneral!$B:$CM,3,FALSE),"")</f>
        <v>2014</v>
      </c>
      <c r="E338" s="89" t="str">
        <f>IF(AND($A338&lt;&gt;"",ISNUMBER($A338)),VLOOKUP($A338,StudiesGeneral!$B:$CM,4,FALSE),"")</f>
        <v xml:space="preserve">http://dx.doi.org/10.1124/dmd.114.058040 </v>
      </c>
      <c r="F338" s="73" t="str">
        <f>IF(AND($A338&lt;&gt;"",ISNUMBER($A338)),VLOOKUP($A338,StudiesGeneral!$B:$CM,5,FALSE),"")</f>
        <v>CYP3A</v>
      </c>
      <c r="G338" s="52" t="str">
        <f t="shared" si="5"/>
        <v>Liver--HLM-1-H0737-</v>
      </c>
      <c r="H338" s="12" t="s">
        <v>724</v>
      </c>
      <c r="K338" s="12" t="s">
        <v>725</v>
      </c>
      <c r="L338" s="12" t="s">
        <v>726</v>
      </c>
      <c r="Q338" s="1">
        <v>0.2</v>
      </c>
      <c r="R338" s="1" t="s">
        <v>753</v>
      </c>
      <c r="AA338" s="19" t="s">
        <v>770</v>
      </c>
      <c r="AB338" s="19" t="s">
        <v>911</v>
      </c>
      <c r="AC338" s="20" t="s">
        <v>730</v>
      </c>
      <c r="AD338" s="37" t="s">
        <v>896</v>
      </c>
      <c r="AE338" s="82">
        <v>18</v>
      </c>
      <c r="AF338" s="3">
        <v>1</v>
      </c>
      <c r="AG338" s="3">
        <v>0</v>
      </c>
      <c r="AH338" s="3">
        <v>49</v>
      </c>
      <c r="AI338" s="3" t="s">
        <v>767</v>
      </c>
      <c r="AJ338" s="20" t="s">
        <v>772</v>
      </c>
      <c r="AW338" s="3" t="s">
        <v>876</v>
      </c>
      <c r="BA338" s="21" t="s">
        <v>883</v>
      </c>
      <c r="BB338" s="10">
        <v>1</v>
      </c>
      <c r="BE338" s="16" t="s">
        <v>832</v>
      </c>
      <c r="BF338" s="4" t="b">
        <f>IF(ISERROR(VLOOKUP(StudiesDetails!B338,ProteinExpression!A:A,1,FALSE)),FALSE,TRUE)</f>
        <v>1</v>
      </c>
    </row>
    <row r="339" spans="1:58" x14ac:dyDescent="0.3">
      <c r="A339">
        <v>65</v>
      </c>
      <c r="B339">
        <v>362</v>
      </c>
      <c r="C339" s="73" t="str">
        <f>IF(AND($A339&lt;&gt;"",ISNUMBER($A339)),VLOOKUP($A339,StudiesGeneral!$B:$CM,2,FALSE),"")</f>
        <v>Michaels</v>
      </c>
      <c r="D339" s="73">
        <f>IF(AND($A339&lt;&gt;"",ISNUMBER($A339)),VLOOKUP($A339,StudiesGeneral!$B:$CM,3,FALSE),"")</f>
        <v>2014</v>
      </c>
      <c r="E339" s="89" t="str">
        <f>IF(AND($A339&lt;&gt;"",ISNUMBER($A339)),VLOOKUP($A339,StudiesGeneral!$B:$CM,4,FALSE),"")</f>
        <v xml:space="preserve">http://dx.doi.org/10.1124/dmd.114.058040 </v>
      </c>
      <c r="F339" s="73" t="str">
        <f>IF(AND($A339&lt;&gt;"",ISNUMBER($A339)),VLOOKUP($A339,StudiesGeneral!$B:$CM,5,FALSE),"")</f>
        <v>CYP3A</v>
      </c>
      <c r="G339" s="52" t="str">
        <f t="shared" si="5"/>
        <v>Liver--HLM-1-H0743-</v>
      </c>
      <c r="H339" s="12" t="s">
        <v>724</v>
      </c>
      <c r="K339" s="12" t="s">
        <v>725</v>
      </c>
      <c r="L339" s="12" t="s">
        <v>726</v>
      </c>
      <c r="Q339" s="1">
        <v>0.2</v>
      </c>
      <c r="R339" s="1" t="s">
        <v>753</v>
      </c>
      <c r="AA339" s="19" t="s">
        <v>770</v>
      </c>
      <c r="AB339" s="19" t="s">
        <v>911</v>
      </c>
      <c r="AC339" s="20" t="s">
        <v>730</v>
      </c>
      <c r="AD339" s="37" t="s">
        <v>897</v>
      </c>
      <c r="AE339" s="82">
        <v>19</v>
      </c>
      <c r="AF339" s="3">
        <v>1</v>
      </c>
      <c r="AG339" s="3">
        <v>1</v>
      </c>
      <c r="AH339" s="3">
        <v>36</v>
      </c>
      <c r="AI339" s="3" t="s">
        <v>767</v>
      </c>
      <c r="AJ339" s="20" t="s">
        <v>772</v>
      </c>
      <c r="AW339" s="3" t="s">
        <v>898</v>
      </c>
      <c r="BA339" s="21" t="s">
        <v>733</v>
      </c>
      <c r="BB339" s="10">
        <v>1</v>
      </c>
      <c r="BE339" s="16" t="s">
        <v>832</v>
      </c>
      <c r="BF339" s="4" t="b">
        <f>IF(ISERROR(VLOOKUP(StudiesDetails!B339,ProteinExpression!A:A,1,FALSE)),FALSE,TRUE)</f>
        <v>1</v>
      </c>
    </row>
    <row r="340" spans="1:58" x14ac:dyDescent="0.3">
      <c r="A340">
        <v>65</v>
      </c>
      <c r="B340">
        <v>363</v>
      </c>
      <c r="C340" s="73" t="str">
        <f>IF(AND($A340&lt;&gt;"",ISNUMBER($A340)),VLOOKUP($A340,StudiesGeneral!$B:$CM,2,FALSE),"")</f>
        <v>Michaels</v>
      </c>
      <c r="D340" s="73">
        <f>IF(AND($A340&lt;&gt;"",ISNUMBER($A340)),VLOOKUP($A340,StudiesGeneral!$B:$CM,3,FALSE),"")</f>
        <v>2014</v>
      </c>
      <c r="E340" s="89" t="str">
        <f>IF(AND($A340&lt;&gt;"",ISNUMBER($A340)),VLOOKUP($A340,StudiesGeneral!$B:$CM,4,FALSE),"")</f>
        <v xml:space="preserve">http://dx.doi.org/10.1124/dmd.114.058040 </v>
      </c>
      <c r="F340" s="73" t="str">
        <f>IF(AND($A340&lt;&gt;"",ISNUMBER($A340)),VLOOKUP($A340,StudiesGeneral!$B:$CM,5,FALSE),"")</f>
        <v>CYP3A</v>
      </c>
      <c r="G340" s="52" t="str">
        <f t="shared" si="5"/>
        <v>Liver--HLM-1-H0802-</v>
      </c>
      <c r="H340" s="12" t="s">
        <v>724</v>
      </c>
      <c r="K340" s="12" t="s">
        <v>725</v>
      </c>
      <c r="L340" s="12" t="s">
        <v>726</v>
      </c>
      <c r="Q340" s="1">
        <v>0.2</v>
      </c>
      <c r="R340" s="1" t="s">
        <v>753</v>
      </c>
      <c r="AA340" s="19" t="s">
        <v>770</v>
      </c>
      <c r="AB340" s="19" t="s">
        <v>911</v>
      </c>
      <c r="AC340" s="20" t="s">
        <v>730</v>
      </c>
      <c r="AD340" s="37" t="s">
        <v>899</v>
      </c>
      <c r="AE340" s="82">
        <v>20</v>
      </c>
      <c r="AF340" s="3">
        <v>1</v>
      </c>
      <c r="AG340" s="3">
        <v>1</v>
      </c>
      <c r="AH340" s="3">
        <v>33</v>
      </c>
      <c r="AI340" s="3" t="s">
        <v>767</v>
      </c>
      <c r="AJ340" s="20" t="s">
        <v>772</v>
      </c>
      <c r="AW340" s="3" t="s">
        <v>898</v>
      </c>
      <c r="BA340" s="21" t="s">
        <v>733</v>
      </c>
      <c r="BB340" s="10">
        <v>1</v>
      </c>
      <c r="BE340" s="16" t="s">
        <v>832</v>
      </c>
      <c r="BF340" s="4" t="b">
        <f>IF(ISERROR(VLOOKUP(StudiesDetails!B340,ProteinExpression!A:A,1,FALSE)),FALSE,TRUE)</f>
        <v>1</v>
      </c>
    </row>
    <row r="341" spans="1:58" s="33" customFormat="1" x14ac:dyDescent="0.3">
      <c r="A341" s="33">
        <v>66</v>
      </c>
      <c r="B341" s="33">
        <v>365</v>
      </c>
      <c r="C341" s="70" t="str">
        <f>IF(AND($A341&lt;&gt;"",ISNUMBER($A341)),VLOOKUP($A341,StudiesGeneral!$B:$CM,2,FALSE),"")</f>
        <v>Michaels</v>
      </c>
      <c r="D341" s="70">
        <f>IF(AND($A341&lt;&gt;"",ISNUMBER($A341)),VLOOKUP($A341,StudiesGeneral!$B:$CM,3,FALSE),"")</f>
        <v>2014</v>
      </c>
      <c r="E341" s="71" t="str">
        <f>IF(AND($A341&lt;&gt;"",ISNUMBER($A341)),VLOOKUP($A341,StudiesGeneral!$B:$CM,4,FALSE),"")</f>
        <v xml:space="preserve">http://dx.doi.org/10.1124/dmd.114.058040 </v>
      </c>
      <c r="F341" s="70" t="str">
        <f>IF(AND($A341&lt;&gt;"",ISNUMBER($A341)),VLOOKUP($A341,StudiesGeneral!$B:$CM,5,FALSE),"")</f>
        <v>CYP3A4</v>
      </c>
      <c r="G341" s="72" t="str">
        <f t="shared" si="5"/>
        <v>Liver--HLM-1-H0422-</v>
      </c>
      <c r="H341" s="25" t="s">
        <v>724</v>
      </c>
      <c r="I341" s="25"/>
      <c r="J341" s="25"/>
      <c r="K341" s="25" t="s">
        <v>725</v>
      </c>
      <c r="L341" s="25" t="s">
        <v>726</v>
      </c>
      <c r="M341" s="25"/>
      <c r="N341" s="25"/>
      <c r="O341" s="25"/>
      <c r="P341" s="25"/>
      <c r="Q341" s="26">
        <v>0.2</v>
      </c>
      <c r="R341" s="26" t="s">
        <v>753</v>
      </c>
      <c r="S341" s="27"/>
      <c r="T341" s="27"/>
      <c r="U341" s="27"/>
      <c r="V341" s="27"/>
      <c r="W341" s="27"/>
      <c r="X341" s="27"/>
      <c r="Y341" s="27"/>
      <c r="Z341" s="27"/>
      <c r="AA341" s="28" t="s">
        <v>770</v>
      </c>
      <c r="AB341" s="28" t="s">
        <v>912</v>
      </c>
      <c r="AC341" s="29" t="s">
        <v>730</v>
      </c>
      <c r="AD341" s="36" t="s">
        <v>873</v>
      </c>
      <c r="AE341" s="83">
        <v>1</v>
      </c>
      <c r="AF341" s="30">
        <v>1</v>
      </c>
      <c r="AG341" s="30">
        <v>1</v>
      </c>
      <c r="AH341" s="30">
        <v>69</v>
      </c>
      <c r="AI341" s="30" t="s">
        <v>767</v>
      </c>
      <c r="AJ341" s="29" t="s">
        <v>772</v>
      </c>
      <c r="AK341" s="30"/>
      <c r="AL341" s="29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 t="s">
        <v>874</v>
      </c>
      <c r="AX341" s="30"/>
      <c r="AY341" s="30"/>
      <c r="AZ341" s="30"/>
      <c r="BA341" s="31" t="s">
        <v>733</v>
      </c>
      <c r="BB341" s="32">
        <v>1</v>
      </c>
      <c r="BC341" s="29"/>
      <c r="BD341" s="30"/>
      <c r="BE341" s="75" t="s">
        <v>832</v>
      </c>
      <c r="BF341" s="91" t="b">
        <f>IF(ISERROR(VLOOKUP(StudiesDetails!B341,ProteinExpression!A:A,1,FALSE)),FALSE,TRUE)</f>
        <v>1</v>
      </c>
    </row>
    <row r="342" spans="1:58" x14ac:dyDescent="0.3">
      <c r="A342">
        <v>66</v>
      </c>
      <c r="B342">
        <v>366</v>
      </c>
      <c r="C342" s="73" t="str">
        <f>IF(AND($A342&lt;&gt;"",ISNUMBER($A342)),VLOOKUP($A342,StudiesGeneral!$B:$CM,2,FALSE),"")</f>
        <v>Michaels</v>
      </c>
      <c r="D342" s="73">
        <f>IF(AND($A342&lt;&gt;"",ISNUMBER($A342)),VLOOKUP($A342,StudiesGeneral!$B:$CM,3,FALSE),"")</f>
        <v>2014</v>
      </c>
      <c r="E342" s="89" t="str">
        <f>IF(AND($A342&lt;&gt;"",ISNUMBER($A342)),VLOOKUP($A342,StudiesGeneral!$B:$CM,4,FALSE),"")</f>
        <v xml:space="preserve">http://dx.doi.org/10.1124/dmd.114.058040 </v>
      </c>
      <c r="F342" s="73" t="str">
        <f>IF(AND($A342&lt;&gt;"",ISNUMBER($A342)),VLOOKUP($A342,StudiesGeneral!$B:$CM,5,FALSE),"")</f>
        <v>CYP3A4</v>
      </c>
      <c r="G342" s="52" t="str">
        <f t="shared" si="5"/>
        <v>Liver--HLM-1-H0425-</v>
      </c>
      <c r="H342" s="12" t="s">
        <v>724</v>
      </c>
      <c r="K342" s="12" t="s">
        <v>725</v>
      </c>
      <c r="L342" s="12" t="s">
        <v>726</v>
      </c>
      <c r="Q342" s="1">
        <v>0.2</v>
      </c>
      <c r="R342" s="1" t="s">
        <v>753</v>
      </c>
      <c r="AA342" s="19" t="s">
        <v>770</v>
      </c>
      <c r="AB342" s="19" t="s">
        <v>912</v>
      </c>
      <c r="AC342" s="20" t="s">
        <v>730</v>
      </c>
      <c r="AD342" s="37" t="s">
        <v>875</v>
      </c>
      <c r="AE342" s="82">
        <v>2</v>
      </c>
      <c r="AF342" s="3">
        <v>1</v>
      </c>
      <c r="AG342" s="3">
        <v>0</v>
      </c>
      <c r="AH342" s="3">
        <v>60</v>
      </c>
      <c r="AI342" s="3" t="s">
        <v>767</v>
      </c>
      <c r="AJ342" s="20" t="s">
        <v>772</v>
      </c>
      <c r="AW342" s="3" t="s">
        <v>876</v>
      </c>
      <c r="BA342" s="21" t="s">
        <v>733</v>
      </c>
      <c r="BB342" s="10">
        <v>1</v>
      </c>
      <c r="BE342" s="16" t="s">
        <v>832</v>
      </c>
      <c r="BF342" s="4" t="b">
        <f>IF(ISERROR(VLOOKUP(StudiesDetails!B342,ProteinExpression!A:A,1,FALSE)),FALSE,TRUE)</f>
        <v>1</v>
      </c>
    </row>
    <row r="343" spans="1:58" x14ac:dyDescent="0.3">
      <c r="A343">
        <v>66</v>
      </c>
      <c r="B343">
        <v>367</v>
      </c>
      <c r="C343" s="73" t="str">
        <f>IF(AND($A343&lt;&gt;"",ISNUMBER($A343)),VLOOKUP($A343,StudiesGeneral!$B:$CM,2,FALSE),"")</f>
        <v>Michaels</v>
      </c>
      <c r="D343" s="73">
        <f>IF(AND($A343&lt;&gt;"",ISNUMBER($A343)),VLOOKUP($A343,StudiesGeneral!$B:$CM,3,FALSE),"")</f>
        <v>2014</v>
      </c>
      <c r="E343" s="89" t="str">
        <f>IF(AND($A343&lt;&gt;"",ISNUMBER($A343)),VLOOKUP($A343,StudiesGeneral!$B:$CM,4,FALSE),"")</f>
        <v xml:space="preserve">http://dx.doi.org/10.1124/dmd.114.058040 </v>
      </c>
      <c r="F343" s="73" t="str">
        <f>IF(AND($A343&lt;&gt;"",ISNUMBER($A343)),VLOOKUP($A343,StudiesGeneral!$B:$CM,5,FALSE),"")</f>
        <v>CYP3A4</v>
      </c>
      <c r="G343" s="52" t="str">
        <f t="shared" si="5"/>
        <v>Liver--HLM-1-H0428-</v>
      </c>
      <c r="H343" s="12" t="s">
        <v>724</v>
      </c>
      <c r="K343" s="12" t="s">
        <v>725</v>
      </c>
      <c r="L343" s="12" t="s">
        <v>726</v>
      </c>
      <c r="Q343" s="1">
        <v>0.2</v>
      </c>
      <c r="R343" s="1" t="s">
        <v>753</v>
      </c>
      <c r="AA343" s="19" t="s">
        <v>770</v>
      </c>
      <c r="AB343" s="19" t="s">
        <v>912</v>
      </c>
      <c r="AC343" s="20" t="s">
        <v>730</v>
      </c>
      <c r="AD343" s="37" t="s">
        <v>877</v>
      </c>
      <c r="AE343" s="82">
        <v>3</v>
      </c>
      <c r="AF343" s="3">
        <v>1</v>
      </c>
      <c r="AG343" s="3">
        <v>0</v>
      </c>
      <c r="AH343" s="3">
        <v>57</v>
      </c>
      <c r="AI343" s="3" t="s">
        <v>767</v>
      </c>
      <c r="AJ343" s="3" t="s">
        <v>772</v>
      </c>
      <c r="AW343" s="3" t="s">
        <v>878</v>
      </c>
      <c r="BA343" s="21" t="s">
        <v>733</v>
      </c>
      <c r="BB343" s="10">
        <v>1</v>
      </c>
      <c r="BE343" s="16" t="s">
        <v>832</v>
      </c>
      <c r="BF343" s="4" t="b">
        <f>IF(ISERROR(VLOOKUP(StudiesDetails!B343,ProteinExpression!A:A,1,FALSE)),FALSE,TRUE)</f>
        <v>1</v>
      </c>
    </row>
    <row r="344" spans="1:58" x14ac:dyDescent="0.3">
      <c r="A344">
        <v>66</v>
      </c>
      <c r="B344">
        <v>368</v>
      </c>
      <c r="C344" s="73" t="str">
        <f>IF(AND($A344&lt;&gt;"",ISNUMBER($A344)),VLOOKUP($A344,StudiesGeneral!$B:$CM,2,FALSE),"")</f>
        <v>Michaels</v>
      </c>
      <c r="D344" s="73">
        <f>IF(AND($A344&lt;&gt;"",ISNUMBER($A344)),VLOOKUP($A344,StudiesGeneral!$B:$CM,3,FALSE),"")</f>
        <v>2014</v>
      </c>
      <c r="E344" s="89" t="str">
        <f>IF(AND($A344&lt;&gt;"",ISNUMBER($A344)),VLOOKUP($A344,StudiesGeneral!$B:$CM,4,FALSE),"")</f>
        <v xml:space="preserve">http://dx.doi.org/10.1124/dmd.114.058040 </v>
      </c>
      <c r="F344" s="73" t="str">
        <f>IF(AND($A344&lt;&gt;"",ISNUMBER($A344)),VLOOKUP($A344,StudiesGeneral!$B:$CM,5,FALSE),"")</f>
        <v>CYP3A4</v>
      </c>
      <c r="G344" s="52" t="str">
        <f t="shared" si="5"/>
        <v>Liver--HLM-1-H0430-</v>
      </c>
      <c r="H344" s="12" t="s">
        <v>724</v>
      </c>
      <c r="K344" s="12" t="s">
        <v>725</v>
      </c>
      <c r="L344" s="12" t="s">
        <v>726</v>
      </c>
      <c r="Q344" s="1">
        <v>0.2</v>
      </c>
      <c r="R344" s="1" t="s">
        <v>753</v>
      </c>
      <c r="AA344" s="19" t="s">
        <v>770</v>
      </c>
      <c r="AB344" s="19" t="s">
        <v>912</v>
      </c>
      <c r="AC344" s="20" t="s">
        <v>730</v>
      </c>
      <c r="AD344" s="37" t="s">
        <v>879</v>
      </c>
      <c r="AE344" s="82">
        <v>4</v>
      </c>
      <c r="AF344" s="3">
        <v>1</v>
      </c>
      <c r="AG344" s="3">
        <v>1</v>
      </c>
      <c r="AH344" s="3">
        <v>59</v>
      </c>
      <c r="AI344" s="3" t="s">
        <v>767</v>
      </c>
      <c r="AJ344" s="3" t="s">
        <v>772</v>
      </c>
      <c r="AW344" s="3" t="s">
        <v>874</v>
      </c>
      <c r="BA344" s="21" t="s">
        <v>733</v>
      </c>
      <c r="BB344" s="10">
        <v>1</v>
      </c>
      <c r="BE344" s="16" t="s">
        <v>832</v>
      </c>
      <c r="BF344" s="4" t="b">
        <f>IF(ISERROR(VLOOKUP(StudiesDetails!B344,ProteinExpression!A:A,1,FALSE)),FALSE,TRUE)</f>
        <v>1</v>
      </c>
    </row>
    <row r="345" spans="1:58" x14ac:dyDescent="0.3">
      <c r="A345">
        <v>66</v>
      </c>
      <c r="B345">
        <v>369</v>
      </c>
      <c r="C345" s="73" t="str">
        <f>IF(AND($A345&lt;&gt;"",ISNUMBER($A345)),VLOOKUP($A345,StudiesGeneral!$B:$CM,2,FALSE),"")</f>
        <v>Michaels</v>
      </c>
      <c r="D345" s="73">
        <f>IF(AND($A345&lt;&gt;"",ISNUMBER($A345)),VLOOKUP($A345,StudiesGeneral!$B:$CM,3,FALSE),"")</f>
        <v>2014</v>
      </c>
      <c r="E345" s="89" t="str">
        <f>IF(AND($A345&lt;&gt;"",ISNUMBER($A345)),VLOOKUP($A345,StudiesGeneral!$B:$CM,4,FALSE),"")</f>
        <v xml:space="preserve">http://dx.doi.org/10.1124/dmd.114.058040 </v>
      </c>
      <c r="F345" s="73" t="str">
        <f>IF(AND($A345&lt;&gt;"",ISNUMBER($A345)),VLOOKUP($A345,StudiesGeneral!$B:$CM,5,FALSE),"")</f>
        <v>CYP3A4</v>
      </c>
      <c r="G345" s="52" t="str">
        <f t="shared" si="5"/>
        <v>Liver--HLM-1-H0431-</v>
      </c>
      <c r="H345" s="12" t="s">
        <v>724</v>
      </c>
      <c r="K345" s="12" t="s">
        <v>725</v>
      </c>
      <c r="L345" s="12" t="s">
        <v>726</v>
      </c>
      <c r="Q345" s="1">
        <v>0.2</v>
      </c>
      <c r="R345" s="1" t="s">
        <v>753</v>
      </c>
      <c r="AA345" s="19" t="s">
        <v>770</v>
      </c>
      <c r="AB345" s="19" t="s">
        <v>912</v>
      </c>
      <c r="AC345" s="20" t="s">
        <v>730</v>
      </c>
      <c r="AD345" s="37" t="s">
        <v>880</v>
      </c>
      <c r="AE345" s="82">
        <v>5</v>
      </c>
      <c r="AF345" s="3">
        <v>1</v>
      </c>
      <c r="AG345" s="3">
        <v>1</v>
      </c>
      <c r="AH345" s="3">
        <v>40</v>
      </c>
      <c r="AI345" s="3" t="s">
        <v>767</v>
      </c>
      <c r="AJ345" s="20" t="s">
        <v>772</v>
      </c>
      <c r="AW345" s="3" t="s">
        <v>878</v>
      </c>
      <c r="BA345" s="21" t="s">
        <v>881</v>
      </c>
      <c r="BB345" s="10">
        <v>1</v>
      </c>
      <c r="BE345" s="16" t="s">
        <v>832</v>
      </c>
      <c r="BF345" s="4" t="b">
        <f>IF(ISERROR(VLOOKUP(StudiesDetails!B345,ProteinExpression!A:A,1,FALSE)),FALSE,TRUE)</f>
        <v>1</v>
      </c>
    </row>
    <row r="346" spans="1:58" x14ac:dyDescent="0.3">
      <c r="A346">
        <v>66</v>
      </c>
      <c r="B346">
        <v>370</v>
      </c>
      <c r="C346" s="73" t="str">
        <f>IF(AND($A346&lt;&gt;"",ISNUMBER($A346)),VLOOKUP($A346,StudiesGeneral!$B:$CM,2,FALSE),"")</f>
        <v>Michaels</v>
      </c>
      <c r="D346" s="73">
        <f>IF(AND($A346&lt;&gt;"",ISNUMBER($A346)),VLOOKUP($A346,StudiesGeneral!$B:$CM,3,FALSE),"")</f>
        <v>2014</v>
      </c>
      <c r="E346" s="89" t="str">
        <f>IF(AND($A346&lt;&gt;"",ISNUMBER($A346)),VLOOKUP($A346,StudiesGeneral!$B:$CM,4,FALSE),"")</f>
        <v xml:space="preserve">http://dx.doi.org/10.1124/dmd.114.058040 </v>
      </c>
      <c r="F346" s="73" t="str">
        <f>IF(AND($A346&lt;&gt;"",ISNUMBER($A346)),VLOOKUP($A346,StudiesGeneral!$B:$CM,5,FALSE),"")</f>
        <v>CYP3A4</v>
      </c>
      <c r="G346" s="52" t="str">
        <f t="shared" si="5"/>
        <v>Liver--HLM-1-H0432-</v>
      </c>
      <c r="H346" s="12" t="s">
        <v>724</v>
      </c>
      <c r="K346" s="12" t="s">
        <v>725</v>
      </c>
      <c r="L346" s="12" t="s">
        <v>726</v>
      </c>
      <c r="Q346" s="1">
        <v>0.2</v>
      </c>
      <c r="R346" s="1" t="s">
        <v>753</v>
      </c>
      <c r="AA346" s="19" t="s">
        <v>770</v>
      </c>
      <c r="AB346" s="19" t="s">
        <v>912</v>
      </c>
      <c r="AC346" s="20" t="s">
        <v>730</v>
      </c>
      <c r="AD346" s="37" t="s">
        <v>882</v>
      </c>
      <c r="AE346" s="82">
        <v>6</v>
      </c>
      <c r="AF346" s="3">
        <v>1</v>
      </c>
      <c r="AG346" s="3">
        <v>1</v>
      </c>
      <c r="AH346" s="3">
        <v>60</v>
      </c>
      <c r="AI346" s="3" t="s">
        <v>767</v>
      </c>
      <c r="AJ346" s="20" t="s">
        <v>772</v>
      </c>
      <c r="AW346" s="3" t="s">
        <v>874</v>
      </c>
      <c r="BA346" s="21" t="s">
        <v>883</v>
      </c>
      <c r="BB346" s="10">
        <v>1</v>
      </c>
      <c r="BE346" s="16" t="s">
        <v>832</v>
      </c>
      <c r="BF346" s="4" t="b">
        <f>IF(ISERROR(VLOOKUP(StudiesDetails!B346,ProteinExpression!A:A,1,FALSE)),FALSE,TRUE)</f>
        <v>1</v>
      </c>
    </row>
    <row r="347" spans="1:58" x14ac:dyDescent="0.3">
      <c r="A347">
        <v>66</v>
      </c>
      <c r="B347">
        <v>371</v>
      </c>
      <c r="C347" s="73" t="str">
        <f>IF(AND($A347&lt;&gt;"",ISNUMBER($A347)),VLOOKUP($A347,StudiesGeneral!$B:$CM,2,FALSE),"")</f>
        <v>Michaels</v>
      </c>
      <c r="D347" s="73">
        <f>IF(AND($A347&lt;&gt;"",ISNUMBER($A347)),VLOOKUP($A347,StudiesGeneral!$B:$CM,3,FALSE),"")</f>
        <v>2014</v>
      </c>
      <c r="E347" s="89" t="str">
        <f>IF(AND($A347&lt;&gt;"",ISNUMBER($A347)),VLOOKUP($A347,StudiesGeneral!$B:$CM,4,FALSE),"")</f>
        <v xml:space="preserve">http://dx.doi.org/10.1124/dmd.114.058040 </v>
      </c>
      <c r="F347" s="73" t="str">
        <f>IF(AND($A347&lt;&gt;"",ISNUMBER($A347)),VLOOKUP($A347,StudiesGeneral!$B:$CM,5,FALSE),"")</f>
        <v>CYP3A4</v>
      </c>
      <c r="G347" s="52" t="str">
        <f t="shared" si="5"/>
        <v>Liver--HLM-1-H0441-</v>
      </c>
      <c r="H347" s="12" t="s">
        <v>724</v>
      </c>
      <c r="K347" s="12" t="s">
        <v>725</v>
      </c>
      <c r="L347" s="12" t="s">
        <v>726</v>
      </c>
      <c r="Q347" s="1">
        <v>0.2</v>
      </c>
      <c r="R347" s="1" t="s">
        <v>753</v>
      </c>
      <c r="AA347" s="19" t="s">
        <v>770</v>
      </c>
      <c r="AB347" s="19" t="s">
        <v>912</v>
      </c>
      <c r="AC347" s="20" t="s">
        <v>730</v>
      </c>
      <c r="AD347" s="37" t="s">
        <v>884</v>
      </c>
      <c r="AE347" s="82">
        <v>7</v>
      </c>
      <c r="AF347" s="3">
        <v>1</v>
      </c>
      <c r="AG347" s="3">
        <v>1</v>
      </c>
      <c r="AH347" s="3">
        <v>63</v>
      </c>
      <c r="AI347" s="3" t="s">
        <v>767</v>
      </c>
      <c r="AJ347" s="20" t="s">
        <v>772</v>
      </c>
      <c r="AW347" s="3" t="s">
        <v>874</v>
      </c>
      <c r="BA347" s="21" t="s">
        <v>733</v>
      </c>
      <c r="BB347" s="10">
        <v>1</v>
      </c>
      <c r="BE347" s="16" t="s">
        <v>832</v>
      </c>
      <c r="BF347" s="4" t="b">
        <f>IF(ISERROR(VLOOKUP(StudiesDetails!B347,ProteinExpression!A:A,1,FALSE)),FALSE,TRUE)</f>
        <v>1</v>
      </c>
    </row>
    <row r="348" spans="1:58" x14ac:dyDescent="0.3">
      <c r="A348">
        <v>66</v>
      </c>
      <c r="B348">
        <v>372</v>
      </c>
      <c r="C348" s="73" t="str">
        <f>IF(AND($A348&lt;&gt;"",ISNUMBER($A348)),VLOOKUP($A348,StudiesGeneral!$B:$CM,2,FALSE),"")</f>
        <v>Michaels</v>
      </c>
      <c r="D348" s="73">
        <f>IF(AND($A348&lt;&gt;"",ISNUMBER($A348)),VLOOKUP($A348,StudiesGeneral!$B:$CM,3,FALSE),"")</f>
        <v>2014</v>
      </c>
      <c r="E348" s="89" t="str">
        <f>IF(AND($A348&lt;&gt;"",ISNUMBER($A348)),VLOOKUP($A348,StudiesGeneral!$B:$CM,4,FALSE),"")</f>
        <v xml:space="preserve">http://dx.doi.org/10.1124/dmd.114.058040 </v>
      </c>
      <c r="F348" s="73" t="str">
        <f>IF(AND($A348&lt;&gt;"",ISNUMBER($A348)),VLOOKUP($A348,StudiesGeneral!$B:$CM,5,FALSE),"")</f>
        <v>CYP3A4</v>
      </c>
      <c r="G348" s="52" t="str">
        <f t="shared" si="5"/>
        <v>Liver--HLM-1-H0444-</v>
      </c>
      <c r="H348" s="12" t="s">
        <v>724</v>
      </c>
      <c r="K348" s="12" t="s">
        <v>725</v>
      </c>
      <c r="L348" s="12" t="s">
        <v>726</v>
      </c>
      <c r="Q348" s="1">
        <v>0.2</v>
      </c>
      <c r="R348" s="1" t="s">
        <v>753</v>
      </c>
      <c r="AA348" s="19" t="s">
        <v>770</v>
      </c>
      <c r="AB348" s="19" t="s">
        <v>912</v>
      </c>
      <c r="AC348" s="20" t="s">
        <v>730</v>
      </c>
      <c r="AD348" s="37" t="s">
        <v>885</v>
      </c>
      <c r="AE348" s="82">
        <v>8</v>
      </c>
      <c r="AF348" s="3">
        <v>1</v>
      </c>
      <c r="AG348" s="3">
        <v>0</v>
      </c>
      <c r="AH348" s="3">
        <v>43</v>
      </c>
      <c r="AI348" s="3" t="s">
        <v>767</v>
      </c>
      <c r="AJ348" s="20" t="s">
        <v>772</v>
      </c>
      <c r="AW348" s="3" t="s">
        <v>874</v>
      </c>
      <c r="BA348" s="21" t="s">
        <v>733</v>
      </c>
      <c r="BB348" s="10">
        <v>1</v>
      </c>
      <c r="BE348" s="16" t="s">
        <v>832</v>
      </c>
      <c r="BF348" s="4" t="b">
        <f>IF(ISERROR(VLOOKUP(StudiesDetails!B348,ProteinExpression!A:A,1,FALSE)),FALSE,TRUE)</f>
        <v>1</v>
      </c>
    </row>
    <row r="349" spans="1:58" x14ac:dyDescent="0.3">
      <c r="A349">
        <v>66</v>
      </c>
      <c r="B349">
        <v>373</v>
      </c>
      <c r="C349" s="73" t="str">
        <f>IF(AND($A349&lt;&gt;"",ISNUMBER($A349)),VLOOKUP($A349,StudiesGeneral!$B:$CM,2,FALSE),"")</f>
        <v>Michaels</v>
      </c>
      <c r="D349" s="73">
        <f>IF(AND($A349&lt;&gt;"",ISNUMBER($A349)),VLOOKUP($A349,StudiesGeneral!$B:$CM,3,FALSE),"")</f>
        <v>2014</v>
      </c>
      <c r="E349" s="89" t="str">
        <f>IF(AND($A349&lt;&gt;"",ISNUMBER($A349)),VLOOKUP($A349,StudiesGeneral!$B:$CM,4,FALSE),"")</f>
        <v xml:space="preserve">http://dx.doi.org/10.1124/dmd.114.058040 </v>
      </c>
      <c r="F349" s="73" t="str">
        <f>IF(AND($A349&lt;&gt;"",ISNUMBER($A349)),VLOOKUP($A349,StudiesGeneral!$B:$CM,5,FALSE),"")</f>
        <v>CYP3A4</v>
      </c>
      <c r="G349" s="52" t="str">
        <f t="shared" si="5"/>
        <v>Liver--HLM-1-H0450-</v>
      </c>
      <c r="H349" s="12" t="s">
        <v>724</v>
      </c>
      <c r="K349" s="12" t="s">
        <v>725</v>
      </c>
      <c r="L349" s="12" t="s">
        <v>726</v>
      </c>
      <c r="Q349" s="1">
        <v>0.2</v>
      </c>
      <c r="R349" s="1" t="s">
        <v>753</v>
      </c>
      <c r="AA349" s="19" t="s">
        <v>770</v>
      </c>
      <c r="AB349" s="19" t="s">
        <v>912</v>
      </c>
      <c r="AC349" s="20" t="s">
        <v>730</v>
      </c>
      <c r="AD349" s="37" t="s">
        <v>886</v>
      </c>
      <c r="AE349" s="82">
        <v>9</v>
      </c>
      <c r="AF349" s="3">
        <v>1</v>
      </c>
      <c r="AG349" s="3">
        <v>0</v>
      </c>
      <c r="AH349" s="3">
        <v>46</v>
      </c>
      <c r="AI349" s="3" t="s">
        <v>767</v>
      </c>
      <c r="AJ349" s="20" t="s">
        <v>772</v>
      </c>
      <c r="AW349" s="3" t="s">
        <v>878</v>
      </c>
      <c r="BA349" s="21" t="s">
        <v>733</v>
      </c>
      <c r="BB349" s="10">
        <v>1</v>
      </c>
      <c r="BE349" s="16" t="s">
        <v>832</v>
      </c>
      <c r="BF349" s="4" t="b">
        <f>IF(ISERROR(VLOOKUP(StudiesDetails!B349,ProteinExpression!A:A,1,FALSE)),FALSE,TRUE)</f>
        <v>1</v>
      </c>
    </row>
    <row r="350" spans="1:58" x14ac:dyDescent="0.3">
      <c r="A350">
        <v>66</v>
      </c>
      <c r="B350">
        <v>374</v>
      </c>
      <c r="C350" s="73" t="str">
        <f>IF(AND($A350&lt;&gt;"",ISNUMBER($A350)),VLOOKUP($A350,StudiesGeneral!$B:$CM,2,FALSE),"")</f>
        <v>Michaels</v>
      </c>
      <c r="D350" s="73">
        <f>IF(AND($A350&lt;&gt;"",ISNUMBER($A350)),VLOOKUP($A350,StudiesGeneral!$B:$CM,3,FALSE),"")</f>
        <v>2014</v>
      </c>
      <c r="E350" s="89" t="str">
        <f>IF(AND($A350&lt;&gt;"",ISNUMBER($A350)),VLOOKUP($A350,StudiesGeneral!$B:$CM,4,FALSE),"")</f>
        <v xml:space="preserve">http://dx.doi.org/10.1124/dmd.114.058040 </v>
      </c>
      <c r="F350" s="73" t="str">
        <f>IF(AND($A350&lt;&gt;"",ISNUMBER($A350)),VLOOKUP($A350,StudiesGeneral!$B:$CM,5,FALSE),"")</f>
        <v>CYP3A4</v>
      </c>
      <c r="G350" s="52" t="str">
        <f t="shared" si="5"/>
        <v>Liver--HLM-1-H0451-</v>
      </c>
      <c r="H350" s="12" t="s">
        <v>724</v>
      </c>
      <c r="K350" s="12" t="s">
        <v>725</v>
      </c>
      <c r="L350" s="12" t="s">
        <v>726</v>
      </c>
      <c r="Q350" s="1">
        <v>0.2</v>
      </c>
      <c r="R350" s="1" t="s">
        <v>753</v>
      </c>
      <c r="AA350" s="19" t="s">
        <v>770</v>
      </c>
      <c r="AB350" s="19" t="s">
        <v>912</v>
      </c>
      <c r="AC350" s="20" t="s">
        <v>730</v>
      </c>
      <c r="AD350" s="37" t="s">
        <v>887</v>
      </c>
      <c r="AE350" s="82">
        <v>10</v>
      </c>
      <c r="AF350" s="3">
        <v>1</v>
      </c>
      <c r="AG350" s="3">
        <v>1</v>
      </c>
      <c r="AH350" s="3">
        <v>58</v>
      </c>
      <c r="AI350" s="3" t="s">
        <v>767</v>
      </c>
      <c r="AJ350" s="20" t="s">
        <v>772</v>
      </c>
      <c r="AW350" s="3" t="s">
        <v>874</v>
      </c>
      <c r="BA350" s="21" t="s">
        <v>733</v>
      </c>
      <c r="BB350" s="10">
        <v>1</v>
      </c>
      <c r="BE350" s="16" t="s">
        <v>832</v>
      </c>
      <c r="BF350" s="4" t="b">
        <f>IF(ISERROR(VLOOKUP(StudiesDetails!B350,ProteinExpression!A:A,1,FALSE)),FALSE,TRUE)</f>
        <v>1</v>
      </c>
    </row>
    <row r="351" spans="1:58" x14ac:dyDescent="0.3">
      <c r="A351">
        <v>66</v>
      </c>
      <c r="B351">
        <v>375</v>
      </c>
      <c r="C351" s="73" t="str">
        <f>IF(AND($A351&lt;&gt;"",ISNUMBER($A351)),VLOOKUP($A351,StudiesGeneral!$B:$CM,2,FALSE),"")</f>
        <v>Michaels</v>
      </c>
      <c r="D351" s="73">
        <f>IF(AND($A351&lt;&gt;"",ISNUMBER($A351)),VLOOKUP($A351,StudiesGeneral!$B:$CM,3,FALSE),"")</f>
        <v>2014</v>
      </c>
      <c r="E351" s="89" t="str">
        <f>IF(AND($A351&lt;&gt;"",ISNUMBER($A351)),VLOOKUP($A351,StudiesGeneral!$B:$CM,4,FALSE),"")</f>
        <v xml:space="preserve">http://dx.doi.org/10.1124/dmd.114.058040 </v>
      </c>
      <c r="F351" s="73" t="str">
        <f>IF(AND($A351&lt;&gt;"",ISNUMBER($A351)),VLOOKUP($A351,StudiesGeneral!$B:$CM,5,FALSE),"")</f>
        <v>CYP3A4</v>
      </c>
      <c r="G351" s="52" t="str">
        <f t="shared" si="5"/>
        <v>Liver--HLM-1-H0452-</v>
      </c>
      <c r="H351" s="12" t="s">
        <v>724</v>
      </c>
      <c r="K351" s="12" t="s">
        <v>725</v>
      </c>
      <c r="L351" s="12" t="s">
        <v>726</v>
      </c>
      <c r="Q351" s="1">
        <v>0.2</v>
      </c>
      <c r="R351" s="1" t="s">
        <v>753</v>
      </c>
      <c r="AA351" s="19" t="s">
        <v>770</v>
      </c>
      <c r="AB351" s="19" t="s">
        <v>912</v>
      </c>
      <c r="AC351" s="20" t="s">
        <v>730</v>
      </c>
      <c r="AD351" s="37" t="s">
        <v>888</v>
      </c>
      <c r="AE351" s="82">
        <v>11</v>
      </c>
      <c r="AF351" s="3">
        <v>1</v>
      </c>
      <c r="AG351" s="3">
        <v>1</v>
      </c>
      <c r="BE351" s="16" t="s">
        <v>832</v>
      </c>
      <c r="BF351" s="4" t="b">
        <f>IF(ISERROR(VLOOKUP(StudiesDetails!B351,ProteinExpression!A:A,1,FALSE)),FALSE,TRUE)</f>
        <v>1</v>
      </c>
    </row>
    <row r="352" spans="1:58" x14ac:dyDescent="0.3">
      <c r="A352">
        <v>66</v>
      </c>
      <c r="B352">
        <v>376</v>
      </c>
      <c r="C352" s="73" t="str">
        <f>IF(AND($A352&lt;&gt;"",ISNUMBER($A352)),VLOOKUP($A352,StudiesGeneral!$B:$CM,2,FALSE),"")</f>
        <v>Michaels</v>
      </c>
      <c r="D352" s="73">
        <f>IF(AND($A352&lt;&gt;"",ISNUMBER($A352)),VLOOKUP($A352,StudiesGeneral!$B:$CM,3,FALSE),"")</f>
        <v>2014</v>
      </c>
      <c r="E352" s="89" t="str">
        <f>IF(AND($A352&lt;&gt;"",ISNUMBER($A352)),VLOOKUP($A352,StudiesGeneral!$B:$CM,4,FALSE),"")</f>
        <v xml:space="preserve">http://dx.doi.org/10.1124/dmd.114.058040 </v>
      </c>
      <c r="F352" s="73" t="str">
        <f>IF(AND($A352&lt;&gt;"",ISNUMBER($A352)),VLOOKUP($A352,StudiesGeneral!$B:$CM,5,FALSE),"")</f>
        <v>CYP3A4</v>
      </c>
      <c r="G352" s="52" t="str">
        <f t="shared" si="5"/>
        <v>Liver--HLM-1-H0453-</v>
      </c>
      <c r="H352" s="12" t="s">
        <v>724</v>
      </c>
      <c r="K352" s="12" t="s">
        <v>725</v>
      </c>
      <c r="L352" s="12" t="s">
        <v>726</v>
      </c>
      <c r="Q352" s="1">
        <v>0.2</v>
      </c>
      <c r="R352" s="1" t="s">
        <v>753</v>
      </c>
      <c r="AA352" s="19" t="s">
        <v>770</v>
      </c>
      <c r="AB352" s="19" t="s">
        <v>912</v>
      </c>
      <c r="AC352" s="20" t="s">
        <v>730</v>
      </c>
      <c r="AD352" s="37" t="s">
        <v>889</v>
      </c>
      <c r="AE352" s="82">
        <v>12</v>
      </c>
      <c r="AF352" s="3">
        <v>1</v>
      </c>
      <c r="AG352" s="3">
        <v>0</v>
      </c>
      <c r="AH352" s="3">
        <v>25</v>
      </c>
      <c r="AI352" s="3" t="s">
        <v>767</v>
      </c>
      <c r="AJ352" s="20" t="s">
        <v>772</v>
      </c>
      <c r="AW352" s="3" t="s">
        <v>876</v>
      </c>
      <c r="BA352" s="21" t="s">
        <v>733</v>
      </c>
      <c r="BB352" s="10">
        <v>1</v>
      </c>
      <c r="BE352" s="16" t="s">
        <v>832</v>
      </c>
      <c r="BF352" s="4" t="b">
        <f>IF(ISERROR(VLOOKUP(StudiesDetails!B352,ProteinExpression!A:A,1,FALSE)),FALSE,TRUE)</f>
        <v>1</v>
      </c>
    </row>
    <row r="353" spans="1:58" x14ac:dyDescent="0.3">
      <c r="A353">
        <v>66</v>
      </c>
      <c r="B353">
        <v>377</v>
      </c>
      <c r="C353" s="73" t="str">
        <f>IF(AND($A353&lt;&gt;"",ISNUMBER($A353)),VLOOKUP($A353,StudiesGeneral!$B:$CM,2,FALSE),"")</f>
        <v>Michaels</v>
      </c>
      <c r="D353" s="73">
        <f>IF(AND($A353&lt;&gt;"",ISNUMBER($A353)),VLOOKUP($A353,StudiesGeneral!$B:$CM,3,FALSE),"")</f>
        <v>2014</v>
      </c>
      <c r="E353" s="89" t="str">
        <f>IF(AND($A353&lt;&gt;"",ISNUMBER($A353)),VLOOKUP($A353,StudiesGeneral!$B:$CM,4,FALSE),"")</f>
        <v xml:space="preserve">http://dx.doi.org/10.1124/dmd.114.058040 </v>
      </c>
      <c r="F353" s="73" t="str">
        <f>IF(AND($A353&lt;&gt;"",ISNUMBER($A353)),VLOOKUP($A353,StudiesGeneral!$B:$CM,5,FALSE),"")</f>
        <v>CYP3A4</v>
      </c>
      <c r="G353" s="52" t="str">
        <f t="shared" si="5"/>
        <v>Liver--HLM-1-H0459-</v>
      </c>
      <c r="H353" s="12" t="s">
        <v>724</v>
      </c>
      <c r="K353" s="12" t="s">
        <v>725</v>
      </c>
      <c r="L353" s="12" t="s">
        <v>726</v>
      </c>
      <c r="Q353" s="1">
        <v>0.2</v>
      </c>
      <c r="R353" s="1" t="s">
        <v>753</v>
      </c>
      <c r="AA353" s="19" t="s">
        <v>770</v>
      </c>
      <c r="AB353" s="19" t="s">
        <v>912</v>
      </c>
      <c r="AC353" s="20" t="s">
        <v>730</v>
      </c>
      <c r="AD353" s="37" t="s">
        <v>890</v>
      </c>
      <c r="AE353" s="82">
        <v>13</v>
      </c>
      <c r="AF353" s="3">
        <v>1</v>
      </c>
      <c r="AG353" s="3">
        <v>0</v>
      </c>
      <c r="AH353" s="3">
        <v>25</v>
      </c>
      <c r="AI353" s="3" t="s">
        <v>767</v>
      </c>
      <c r="AJ353" s="3" t="s">
        <v>772</v>
      </c>
      <c r="AW353" s="3" t="s">
        <v>878</v>
      </c>
      <c r="BA353" s="21" t="s">
        <v>733</v>
      </c>
      <c r="BB353" s="10">
        <v>1</v>
      </c>
      <c r="BE353" s="16" t="s">
        <v>832</v>
      </c>
      <c r="BF353" s="4" t="b">
        <f>IF(ISERROR(VLOOKUP(StudiesDetails!B353,ProteinExpression!A:A,1,FALSE)),FALSE,TRUE)</f>
        <v>1</v>
      </c>
    </row>
    <row r="354" spans="1:58" x14ac:dyDescent="0.3">
      <c r="A354">
        <v>66</v>
      </c>
      <c r="B354">
        <v>378</v>
      </c>
      <c r="C354" s="73" t="str">
        <f>IF(AND($A354&lt;&gt;"",ISNUMBER($A354)),VLOOKUP($A354,StudiesGeneral!$B:$CM,2,FALSE),"")</f>
        <v>Michaels</v>
      </c>
      <c r="D354" s="73">
        <f>IF(AND($A354&lt;&gt;"",ISNUMBER($A354)),VLOOKUP($A354,StudiesGeneral!$B:$CM,3,FALSE),"")</f>
        <v>2014</v>
      </c>
      <c r="E354" s="89" t="str">
        <f>IF(AND($A354&lt;&gt;"",ISNUMBER($A354)),VLOOKUP($A354,StudiesGeneral!$B:$CM,4,FALSE),"")</f>
        <v xml:space="preserve">http://dx.doi.org/10.1124/dmd.114.058040 </v>
      </c>
      <c r="F354" s="73" t="str">
        <f>IF(AND($A354&lt;&gt;"",ISNUMBER($A354)),VLOOKUP($A354,StudiesGeneral!$B:$CM,5,FALSE),"")</f>
        <v>CYP3A4</v>
      </c>
      <c r="G354" s="52" t="str">
        <f t="shared" si="5"/>
        <v>Liver--HLM-1-H0472-</v>
      </c>
      <c r="H354" s="12" t="s">
        <v>724</v>
      </c>
      <c r="K354" s="12" t="s">
        <v>725</v>
      </c>
      <c r="L354" s="12" t="s">
        <v>726</v>
      </c>
      <c r="Q354" s="1">
        <v>0.2</v>
      </c>
      <c r="R354" s="1" t="s">
        <v>753</v>
      </c>
      <c r="AA354" s="19" t="s">
        <v>770</v>
      </c>
      <c r="AB354" s="19" t="s">
        <v>912</v>
      </c>
      <c r="AC354" s="20" t="s">
        <v>730</v>
      </c>
      <c r="AD354" s="37" t="s">
        <v>891</v>
      </c>
      <c r="AE354" s="82">
        <v>14</v>
      </c>
      <c r="AF354" s="3">
        <v>1</v>
      </c>
      <c r="AG354" s="3">
        <v>1</v>
      </c>
      <c r="AH354" s="3">
        <v>56</v>
      </c>
      <c r="AI354" s="3" t="s">
        <v>767</v>
      </c>
      <c r="AJ354" s="3" t="s">
        <v>772</v>
      </c>
      <c r="AW354" s="3" t="s">
        <v>876</v>
      </c>
      <c r="BA354" s="21" t="s">
        <v>733</v>
      </c>
      <c r="BB354" s="10">
        <v>1</v>
      </c>
      <c r="BE354" s="16" t="s">
        <v>832</v>
      </c>
      <c r="BF354" s="4" t="b">
        <f>IF(ISERROR(VLOOKUP(StudiesDetails!B354,ProteinExpression!A:A,1,FALSE)),FALSE,TRUE)</f>
        <v>1</v>
      </c>
    </row>
    <row r="355" spans="1:58" x14ac:dyDescent="0.3">
      <c r="A355">
        <v>66</v>
      </c>
      <c r="B355">
        <v>379</v>
      </c>
      <c r="C355" s="73" t="str">
        <f>IF(AND($A355&lt;&gt;"",ISNUMBER($A355)),VLOOKUP($A355,StudiesGeneral!$B:$CM,2,FALSE),"")</f>
        <v>Michaels</v>
      </c>
      <c r="D355" s="73">
        <f>IF(AND($A355&lt;&gt;"",ISNUMBER($A355)),VLOOKUP($A355,StudiesGeneral!$B:$CM,3,FALSE),"")</f>
        <v>2014</v>
      </c>
      <c r="E355" s="89" t="str">
        <f>IF(AND($A355&lt;&gt;"",ISNUMBER($A355)),VLOOKUP($A355,StudiesGeneral!$B:$CM,4,FALSE),"")</f>
        <v xml:space="preserve">http://dx.doi.org/10.1124/dmd.114.058040 </v>
      </c>
      <c r="F355" s="73" t="str">
        <f>IF(AND($A355&lt;&gt;"",ISNUMBER($A355)),VLOOKUP($A355,StudiesGeneral!$B:$CM,5,FALSE),"")</f>
        <v>CYP3A4</v>
      </c>
      <c r="G355" s="52" t="str">
        <f t="shared" si="5"/>
        <v>Liver--HLM-1-H0482-</v>
      </c>
      <c r="H355" s="12" t="s">
        <v>724</v>
      </c>
      <c r="K355" s="12" t="s">
        <v>725</v>
      </c>
      <c r="L355" s="12" t="s">
        <v>726</v>
      </c>
      <c r="Q355" s="1">
        <v>0.2</v>
      </c>
      <c r="R355" s="1" t="s">
        <v>753</v>
      </c>
      <c r="AA355" s="19" t="s">
        <v>770</v>
      </c>
      <c r="AB355" s="19" t="s">
        <v>912</v>
      </c>
      <c r="AC355" s="20" t="s">
        <v>730</v>
      </c>
      <c r="AD355" s="37" t="s">
        <v>892</v>
      </c>
      <c r="AE355" s="82">
        <v>15</v>
      </c>
      <c r="AF355" s="3">
        <v>1</v>
      </c>
      <c r="AG355" s="3">
        <v>0</v>
      </c>
      <c r="AH355" s="3">
        <v>67</v>
      </c>
      <c r="AI355" s="3" t="s">
        <v>767</v>
      </c>
      <c r="AJ355" s="20" t="s">
        <v>772</v>
      </c>
      <c r="AW355" s="3" t="s">
        <v>893</v>
      </c>
      <c r="BA355" s="21" t="s">
        <v>733</v>
      </c>
      <c r="BB355" s="10">
        <v>1</v>
      </c>
      <c r="BE355" s="16" t="s">
        <v>832</v>
      </c>
      <c r="BF355" s="4" t="b">
        <f>IF(ISERROR(VLOOKUP(StudiesDetails!B355,ProteinExpression!A:A,1,FALSE)),FALSE,TRUE)</f>
        <v>1</v>
      </c>
    </row>
    <row r="356" spans="1:58" x14ac:dyDescent="0.3">
      <c r="A356">
        <v>66</v>
      </c>
      <c r="B356">
        <v>380</v>
      </c>
      <c r="C356" s="73" t="str">
        <f>IF(AND($A356&lt;&gt;"",ISNUMBER($A356)),VLOOKUP($A356,StudiesGeneral!$B:$CM,2,FALSE),"")</f>
        <v>Michaels</v>
      </c>
      <c r="D356" s="73">
        <f>IF(AND($A356&lt;&gt;"",ISNUMBER($A356)),VLOOKUP($A356,StudiesGeneral!$B:$CM,3,FALSE),"")</f>
        <v>2014</v>
      </c>
      <c r="E356" s="89" t="str">
        <f>IF(AND($A356&lt;&gt;"",ISNUMBER($A356)),VLOOKUP($A356,StudiesGeneral!$B:$CM,4,FALSE),"")</f>
        <v xml:space="preserve">http://dx.doi.org/10.1124/dmd.114.058040 </v>
      </c>
      <c r="F356" s="73" t="str">
        <f>IF(AND($A356&lt;&gt;"",ISNUMBER($A356)),VLOOKUP($A356,StudiesGeneral!$B:$CM,5,FALSE),"")</f>
        <v>CYP3A4</v>
      </c>
      <c r="G356" s="52" t="str">
        <f t="shared" si="5"/>
        <v>Liver--HLM-1-H0715-</v>
      </c>
      <c r="H356" s="12" t="s">
        <v>724</v>
      </c>
      <c r="K356" s="12" t="s">
        <v>725</v>
      </c>
      <c r="L356" s="12" t="s">
        <v>726</v>
      </c>
      <c r="Q356" s="1">
        <v>0.2</v>
      </c>
      <c r="R356" s="1" t="s">
        <v>753</v>
      </c>
      <c r="AA356" s="19" t="s">
        <v>770</v>
      </c>
      <c r="AB356" s="19" t="s">
        <v>912</v>
      </c>
      <c r="AC356" s="20" t="s">
        <v>730</v>
      </c>
      <c r="AD356" s="37" t="s">
        <v>894</v>
      </c>
      <c r="AE356" s="82">
        <v>16</v>
      </c>
      <c r="AF356" s="3">
        <v>1</v>
      </c>
      <c r="AG356" s="3">
        <v>1</v>
      </c>
      <c r="AH356" s="3">
        <v>21</v>
      </c>
      <c r="AI356" s="3" t="s">
        <v>767</v>
      </c>
      <c r="AJ356" s="20" t="s">
        <v>772</v>
      </c>
      <c r="AW356" s="3" t="s">
        <v>878</v>
      </c>
      <c r="BA356" s="21" t="s">
        <v>733</v>
      </c>
      <c r="BB356" s="10">
        <v>1</v>
      </c>
      <c r="BE356" s="16" t="s">
        <v>832</v>
      </c>
      <c r="BF356" s="4" t="b">
        <f>IF(ISERROR(VLOOKUP(StudiesDetails!B356,ProteinExpression!A:A,1,FALSE)),FALSE,TRUE)</f>
        <v>1</v>
      </c>
    </row>
    <row r="357" spans="1:58" x14ac:dyDescent="0.3">
      <c r="A357">
        <v>66</v>
      </c>
      <c r="B357">
        <v>381</v>
      </c>
      <c r="C357" s="73" t="str">
        <f>IF(AND($A357&lt;&gt;"",ISNUMBER($A357)),VLOOKUP($A357,StudiesGeneral!$B:$CM,2,FALSE),"")</f>
        <v>Michaels</v>
      </c>
      <c r="D357" s="73">
        <f>IF(AND($A357&lt;&gt;"",ISNUMBER($A357)),VLOOKUP($A357,StudiesGeneral!$B:$CM,3,FALSE),"")</f>
        <v>2014</v>
      </c>
      <c r="E357" s="89" t="str">
        <f>IF(AND($A357&lt;&gt;"",ISNUMBER($A357)),VLOOKUP($A357,StudiesGeneral!$B:$CM,4,FALSE),"")</f>
        <v xml:space="preserve">http://dx.doi.org/10.1124/dmd.114.058040 </v>
      </c>
      <c r="F357" s="73" t="str">
        <f>IF(AND($A357&lt;&gt;"",ISNUMBER($A357)),VLOOKUP($A357,StudiesGeneral!$B:$CM,5,FALSE),"")</f>
        <v>CYP3A4</v>
      </c>
      <c r="G357" s="52" t="str">
        <f t="shared" si="5"/>
        <v>Liver--HLM-1-H0728-</v>
      </c>
      <c r="H357" s="12" t="s">
        <v>724</v>
      </c>
      <c r="K357" s="12" t="s">
        <v>725</v>
      </c>
      <c r="L357" s="12" t="s">
        <v>726</v>
      </c>
      <c r="Q357" s="1">
        <v>0.2</v>
      </c>
      <c r="R357" s="1" t="s">
        <v>753</v>
      </c>
      <c r="AA357" s="19" t="s">
        <v>770</v>
      </c>
      <c r="AB357" s="19" t="s">
        <v>912</v>
      </c>
      <c r="AC357" s="20" t="s">
        <v>730</v>
      </c>
      <c r="AD357" s="37" t="s">
        <v>895</v>
      </c>
      <c r="AE357" s="82">
        <v>17</v>
      </c>
      <c r="AF357" s="3">
        <v>1</v>
      </c>
      <c r="AG357" s="3">
        <v>1</v>
      </c>
      <c r="AH357" s="3">
        <v>39</v>
      </c>
      <c r="AI357" s="3" t="s">
        <v>767</v>
      </c>
      <c r="AJ357" s="20" t="s">
        <v>772</v>
      </c>
      <c r="AW357" s="3" t="s">
        <v>874</v>
      </c>
      <c r="BA357" s="21" t="s">
        <v>733</v>
      </c>
      <c r="BB357" s="10">
        <v>1</v>
      </c>
      <c r="BE357" s="16" t="s">
        <v>832</v>
      </c>
      <c r="BF357" s="4" t="b">
        <f>IF(ISERROR(VLOOKUP(StudiesDetails!B357,ProteinExpression!A:A,1,FALSE)),FALSE,TRUE)</f>
        <v>1</v>
      </c>
    </row>
    <row r="358" spans="1:58" x14ac:dyDescent="0.3">
      <c r="A358">
        <v>66</v>
      </c>
      <c r="B358">
        <v>382</v>
      </c>
      <c r="C358" s="73" t="str">
        <f>IF(AND($A358&lt;&gt;"",ISNUMBER($A358)),VLOOKUP($A358,StudiesGeneral!$B:$CM,2,FALSE),"")</f>
        <v>Michaels</v>
      </c>
      <c r="D358" s="73">
        <f>IF(AND($A358&lt;&gt;"",ISNUMBER($A358)),VLOOKUP($A358,StudiesGeneral!$B:$CM,3,FALSE),"")</f>
        <v>2014</v>
      </c>
      <c r="E358" s="89" t="str">
        <f>IF(AND($A358&lt;&gt;"",ISNUMBER($A358)),VLOOKUP($A358,StudiesGeneral!$B:$CM,4,FALSE),"")</f>
        <v xml:space="preserve">http://dx.doi.org/10.1124/dmd.114.058040 </v>
      </c>
      <c r="F358" s="73" t="str">
        <f>IF(AND($A358&lt;&gt;"",ISNUMBER($A358)),VLOOKUP($A358,StudiesGeneral!$B:$CM,5,FALSE),"")</f>
        <v>CYP3A4</v>
      </c>
      <c r="G358" s="52" t="str">
        <f t="shared" si="5"/>
        <v>Liver--HLM-1-H0737-</v>
      </c>
      <c r="H358" s="12" t="s">
        <v>724</v>
      </c>
      <c r="K358" s="12" t="s">
        <v>725</v>
      </c>
      <c r="L358" s="12" t="s">
        <v>726</v>
      </c>
      <c r="Q358" s="1">
        <v>0.2</v>
      </c>
      <c r="R358" s="1" t="s">
        <v>753</v>
      </c>
      <c r="AA358" s="19" t="s">
        <v>770</v>
      </c>
      <c r="AB358" s="19" t="s">
        <v>912</v>
      </c>
      <c r="AC358" s="20" t="s">
        <v>730</v>
      </c>
      <c r="AD358" s="37" t="s">
        <v>896</v>
      </c>
      <c r="AE358" s="82">
        <v>18</v>
      </c>
      <c r="AF358" s="3">
        <v>1</v>
      </c>
      <c r="AG358" s="3">
        <v>0</v>
      </c>
      <c r="AH358" s="3">
        <v>49</v>
      </c>
      <c r="AI358" s="3" t="s">
        <v>767</v>
      </c>
      <c r="AJ358" s="20" t="s">
        <v>772</v>
      </c>
      <c r="AW358" s="3" t="s">
        <v>876</v>
      </c>
      <c r="BA358" s="21" t="s">
        <v>883</v>
      </c>
      <c r="BB358" s="10">
        <v>1</v>
      </c>
      <c r="BE358" s="16" t="s">
        <v>832</v>
      </c>
      <c r="BF358" s="4" t="b">
        <f>IF(ISERROR(VLOOKUP(StudiesDetails!B358,ProteinExpression!A:A,1,FALSE)),FALSE,TRUE)</f>
        <v>1</v>
      </c>
    </row>
    <row r="359" spans="1:58" x14ac:dyDescent="0.3">
      <c r="A359">
        <v>66</v>
      </c>
      <c r="B359">
        <v>383</v>
      </c>
      <c r="C359" s="73" t="str">
        <f>IF(AND($A359&lt;&gt;"",ISNUMBER($A359)),VLOOKUP($A359,StudiesGeneral!$B:$CM,2,FALSE),"")</f>
        <v>Michaels</v>
      </c>
      <c r="D359" s="73">
        <f>IF(AND($A359&lt;&gt;"",ISNUMBER($A359)),VLOOKUP($A359,StudiesGeneral!$B:$CM,3,FALSE),"")</f>
        <v>2014</v>
      </c>
      <c r="E359" s="89" t="str">
        <f>IF(AND($A359&lt;&gt;"",ISNUMBER($A359)),VLOOKUP($A359,StudiesGeneral!$B:$CM,4,FALSE),"")</f>
        <v xml:space="preserve">http://dx.doi.org/10.1124/dmd.114.058040 </v>
      </c>
      <c r="F359" s="73" t="str">
        <f>IF(AND($A359&lt;&gt;"",ISNUMBER($A359)),VLOOKUP($A359,StudiesGeneral!$B:$CM,5,FALSE),"")</f>
        <v>CYP3A4</v>
      </c>
      <c r="G359" s="52" t="str">
        <f t="shared" si="5"/>
        <v>Liver--HLM-1-H0743-</v>
      </c>
      <c r="H359" s="12" t="s">
        <v>724</v>
      </c>
      <c r="K359" s="12" t="s">
        <v>725</v>
      </c>
      <c r="L359" s="12" t="s">
        <v>726</v>
      </c>
      <c r="Q359" s="1">
        <v>0.2</v>
      </c>
      <c r="R359" s="1" t="s">
        <v>753</v>
      </c>
      <c r="AA359" s="19" t="s">
        <v>770</v>
      </c>
      <c r="AB359" s="19" t="s">
        <v>912</v>
      </c>
      <c r="AC359" s="20" t="s">
        <v>730</v>
      </c>
      <c r="AD359" s="37" t="s">
        <v>897</v>
      </c>
      <c r="AE359" s="82">
        <v>19</v>
      </c>
      <c r="AF359" s="3">
        <v>1</v>
      </c>
      <c r="AG359" s="3">
        <v>1</v>
      </c>
      <c r="AH359" s="3">
        <v>36</v>
      </c>
      <c r="AI359" s="3" t="s">
        <v>767</v>
      </c>
      <c r="AJ359" s="20" t="s">
        <v>772</v>
      </c>
      <c r="AW359" s="3" t="s">
        <v>898</v>
      </c>
      <c r="BA359" s="21" t="s">
        <v>733</v>
      </c>
      <c r="BB359" s="10">
        <v>1</v>
      </c>
      <c r="BE359" s="16" t="s">
        <v>832</v>
      </c>
      <c r="BF359" s="4" t="b">
        <f>IF(ISERROR(VLOOKUP(StudiesDetails!B359,ProteinExpression!A:A,1,FALSE)),FALSE,TRUE)</f>
        <v>1</v>
      </c>
    </row>
    <row r="360" spans="1:58" x14ac:dyDescent="0.3">
      <c r="A360">
        <v>66</v>
      </c>
      <c r="B360">
        <v>384</v>
      </c>
      <c r="C360" s="73" t="str">
        <f>IF(AND($A360&lt;&gt;"",ISNUMBER($A360)),VLOOKUP($A360,StudiesGeneral!$B:$CM,2,FALSE),"")</f>
        <v>Michaels</v>
      </c>
      <c r="D360" s="73">
        <f>IF(AND($A360&lt;&gt;"",ISNUMBER($A360)),VLOOKUP($A360,StudiesGeneral!$B:$CM,3,FALSE),"")</f>
        <v>2014</v>
      </c>
      <c r="E360" s="89" t="str">
        <f>IF(AND($A360&lt;&gt;"",ISNUMBER($A360)),VLOOKUP($A360,StudiesGeneral!$B:$CM,4,FALSE),"")</f>
        <v xml:space="preserve">http://dx.doi.org/10.1124/dmd.114.058040 </v>
      </c>
      <c r="F360" s="73" t="str">
        <f>IF(AND($A360&lt;&gt;"",ISNUMBER($A360)),VLOOKUP($A360,StudiesGeneral!$B:$CM,5,FALSE),"")</f>
        <v>CYP3A4</v>
      </c>
      <c r="G360" s="52" t="str">
        <f t="shared" si="5"/>
        <v>Liver--HLM-1-H0802-</v>
      </c>
      <c r="H360" s="12" t="s">
        <v>724</v>
      </c>
      <c r="K360" s="12" t="s">
        <v>725</v>
      </c>
      <c r="L360" s="12" t="s">
        <v>726</v>
      </c>
      <c r="Q360" s="1">
        <v>0.2</v>
      </c>
      <c r="R360" s="1" t="s">
        <v>753</v>
      </c>
      <c r="AA360" s="19" t="s">
        <v>770</v>
      </c>
      <c r="AB360" s="19" t="s">
        <v>912</v>
      </c>
      <c r="AC360" s="20" t="s">
        <v>730</v>
      </c>
      <c r="AD360" s="37" t="s">
        <v>899</v>
      </c>
      <c r="AE360" s="82">
        <v>20</v>
      </c>
      <c r="AF360" s="3">
        <v>1</v>
      </c>
      <c r="AG360" s="3">
        <v>1</v>
      </c>
      <c r="AH360" s="3">
        <v>33</v>
      </c>
      <c r="AI360" s="3" t="s">
        <v>767</v>
      </c>
      <c r="AJ360" s="20" t="s">
        <v>772</v>
      </c>
      <c r="AW360" s="3" t="s">
        <v>898</v>
      </c>
      <c r="BA360" s="21" t="s">
        <v>733</v>
      </c>
      <c r="BB360" s="10">
        <v>1</v>
      </c>
      <c r="BE360" s="16" t="s">
        <v>832</v>
      </c>
      <c r="BF360" s="4" t="b">
        <f>IF(ISERROR(VLOOKUP(StudiesDetails!B360,ProteinExpression!A:A,1,FALSE)),FALSE,TRUE)</f>
        <v>1</v>
      </c>
    </row>
    <row r="361" spans="1:58" s="33" customFormat="1" x14ac:dyDescent="0.3">
      <c r="A361" s="33">
        <v>67</v>
      </c>
      <c r="B361" s="33">
        <v>386</v>
      </c>
      <c r="C361" s="70" t="str">
        <f>IF(AND($A361&lt;&gt;"",ISNUMBER($A361)),VLOOKUP($A361,StudiesGeneral!$B:$CM,2,FALSE),"")</f>
        <v>Michaels</v>
      </c>
      <c r="D361" s="70">
        <f>IF(AND($A361&lt;&gt;"",ISNUMBER($A361)),VLOOKUP($A361,StudiesGeneral!$B:$CM,3,FALSE),"")</f>
        <v>2014</v>
      </c>
      <c r="E361" s="71" t="str">
        <f>IF(AND($A361&lt;&gt;"",ISNUMBER($A361)),VLOOKUP($A361,StudiesGeneral!$B:$CM,4,FALSE),"")</f>
        <v xml:space="preserve">http://dx.doi.org/10.1124/dmd.114.058040 </v>
      </c>
      <c r="F361" s="70" t="str">
        <f>IF(AND($A361&lt;&gt;"",ISNUMBER($A361)),VLOOKUP($A361,StudiesGeneral!$B:$CM,5,FALSE),"")</f>
        <v>CYP3A5</v>
      </c>
      <c r="G361" s="72" t="str">
        <f t="shared" ref="G361:G420" si="6">H361&amp;"-"&amp;I361&amp;"-"&amp;L361&amp;"-"&amp;AD361&amp;"-"&amp;BC361</f>
        <v>Liver--HLM-1-H0422-</v>
      </c>
      <c r="H361" s="25" t="s">
        <v>724</v>
      </c>
      <c r="I361" s="25"/>
      <c r="J361" s="25"/>
      <c r="K361" s="25" t="s">
        <v>725</v>
      </c>
      <c r="L361" s="25" t="s">
        <v>726</v>
      </c>
      <c r="M361" s="25"/>
      <c r="N361" s="25"/>
      <c r="O361" s="25"/>
      <c r="P361" s="25"/>
      <c r="Q361" s="26">
        <v>0.2</v>
      </c>
      <c r="R361" s="26" t="s">
        <v>753</v>
      </c>
      <c r="S361" s="27"/>
      <c r="T361" s="27"/>
      <c r="U361" s="27"/>
      <c r="V361" s="27"/>
      <c r="W361" s="27"/>
      <c r="X361" s="27"/>
      <c r="Y361" s="27"/>
      <c r="Z361" s="27"/>
      <c r="AA361" s="28" t="s">
        <v>770</v>
      </c>
      <c r="AB361" s="28" t="s">
        <v>913</v>
      </c>
      <c r="AC361" s="29" t="s">
        <v>730</v>
      </c>
      <c r="AD361" s="36" t="s">
        <v>873</v>
      </c>
      <c r="AE361" s="83">
        <v>1</v>
      </c>
      <c r="AF361" s="30">
        <v>1</v>
      </c>
      <c r="AG361" s="30">
        <v>1</v>
      </c>
      <c r="AH361" s="30">
        <v>69</v>
      </c>
      <c r="AI361" s="30" t="s">
        <v>767</v>
      </c>
      <c r="AJ361" s="29" t="s">
        <v>772</v>
      </c>
      <c r="AK361" s="30"/>
      <c r="AL361" s="29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 t="s">
        <v>874</v>
      </c>
      <c r="AX361" s="30"/>
      <c r="AY361" s="30"/>
      <c r="AZ361" s="30"/>
      <c r="BA361" s="31" t="s">
        <v>733</v>
      </c>
      <c r="BB361" s="32">
        <v>1</v>
      </c>
      <c r="BC361" s="29"/>
      <c r="BD361" s="30"/>
      <c r="BE361" s="75" t="s">
        <v>832</v>
      </c>
      <c r="BF361" s="91" t="b">
        <f>IF(ISERROR(VLOOKUP(StudiesDetails!B361,ProteinExpression!A:A,1,FALSE)),FALSE,TRUE)</f>
        <v>1</v>
      </c>
    </row>
    <row r="362" spans="1:58" x14ac:dyDescent="0.3">
      <c r="A362">
        <v>67</v>
      </c>
      <c r="B362">
        <v>387</v>
      </c>
      <c r="C362" s="73" t="str">
        <f>IF(AND($A362&lt;&gt;"",ISNUMBER($A362)),VLOOKUP($A362,StudiesGeneral!$B:$CM,2,FALSE),"")</f>
        <v>Michaels</v>
      </c>
      <c r="D362" s="73">
        <f>IF(AND($A362&lt;&gt;"",ISNUMBER($A362)),VLOOKUP($A362,StudiesGeneral!$B:$CM,3,FALSE),"")</f>
        <v>2014</v>
      </c>
      <c r="E362" s="89" t="str">
        <f>IF(AND($A362&lt;&gt;"",ISNUMBER($A362)),VLOOKUP($A362,StudiesGeneral!$B:$CM,4,FALSE),"")</f>
        <v xml:space="preserve">http://dx.doi.org/10.1124/dmd.114.058040 </v>
      </c>
      <c r="F362" s="73" t="str">
        <f>IF(AND($A362&lt;&gt;"",ISNUMBER($A362)),VLOOKUP($A362,StudiesGeneral!$B:$CM,5,FALSE),"")</f>
        <v>CYP3A5</v>
      </c>
      <c r="G362" s="52" t="str">
        <f t="shared" si="6"/>
        <v>Liver--HLM-1-H0425-</v>
      </c>
      <c r="H362" s="12" t="s">
        <v>724</v>
      </c>
      <c r="K362" s="12" t="s">
        <v>725</v>
      </c>
      <c r="L362" s="12" t="s">
        <v>726</v>
      </c>
      <c r="Q362" s="1">
        <v>0.2</v>
      </c>
      <c r="R362" s="1" t="s">
        <v>753</v>
      </c>
      <c r="AA362" s="19" t="s">
        <v>770</v>
      </c>
      <c r="AB362" s="19" t="s">
        <v>913</v>
      </c>
      <c r="AC362" s="20" t="s">
        <v>730</v>
      </c>
      <c r="AD362" s="37" t="s">
        <v>875</v>
      </c>
      <c r="AE362" s="82">
        <v>2</v>
      </c>
      <c r="AF362" s="3">
        <v>1</v>
      </c>
      <c r="AG362" s="3">
        <v>0</v>
      </c>
      <c r="AH362" s="3">
        <v>60</v>
      </c>
      <c r="AI362" s="3" t="s">
        <v>767</v>
      </c>
      <c r="AJ362" s="20" t="s">
        <v>772</v>
      </c>
      <c r="AW362" s="3" t="s">
        <v>876</v>
      </c>
      <c r="BA362" s="21" t="s">
        <v>733</v>
      </c>
      <c r="BB362" s="10">
        <v>1</v>
      </c>
      <c r="BE362" s="16" t="s">
        <v>832</v>
      </c>
      <c r="BF362" s="4" t="b">
        <f>IF(ISERROR(VLOOKUP(StudiesDetails!B362,ProteinExpression!A:A,1,FALSE)),FALSE,TRUE)</f>
        <v>1</v>
      </c>
    </row>
    <row r="363" spans="1:58" x14ac:dyDescent="0.3">
      <c r="A363">
        <v>67</v>
      </c>
      <c r="B363">
        <v>388</v>
      </c>
      <c r="C363" s="73" t="str">
        <f>IF(AND($A363&lt;&gt;"",ISNUMBER($A363)),VLOOKUP($A363,StudiesGeneral!$B:$CM,2,FALSE),"")</f>
        <v>Michaels</v>
      </c>
      <c r="D363" s="73">
        <f>IF(AND($A363&lt;&gt;"",ISNUMBER($A363)),VLOOKUP($A363,StudiesGeneral!$B:$CM,3,FALSE),"")</f>
        <v>2014</v>
      </c>
      <c r="E363" s="89" t="str">
        <f>IF(AND($A363&lt;&gt;"",ISNUMBER($A363)),VLOOKUP($A363,StudiesGeneral!$B:$CM,4,FALSE),"")</f>
        <v xml:space="preserve">http://dx.doi.org/10.1124/dmd.114.058040 </v>
      </c>
      <c r="F363" s="73" t="str">
        <f>IF(AND($A363&lt;&gt;"",ISNUMBER($A363)),VLOOKUP($A363,StudiesGeneral!$B:$CM,5,FALSE),"")</f>
        <v>CYP3A5</v>
      </c>
      <c r="G363" s="52" t="str">
        <f t="shared" si="6"/>
        <v>Liver--HLM-1-H0428-</v>
      </c>
      <c r="H363" s="12" t="s">
        <v>724</v>
      </c>
      <c r="K363" s="12" t="s">
        <v>725</v>
      </c>
      <c r="L363" s="12" t="s">
        <v>726</v>
      </c>
      <c r="Q363" s="1">
        <v>0.2</v>
      </c>
      <c r="R363" s="1" t="s">
        <v>753</v>
      </c>
      <c r="AA363" s="19" t="s">
        <v>770</v>
      </c>
      <c r="AB363" s="19" t="s">
        <v>913</v>
      </c>
      <c r="AC363" s="20" t="s">
        <v>730</v>
      </c>
      <c r="AD363" s="37" t="s">
        <v>877</v>
      </c>
      <c r="AE363" s="82">
        <v>3</v>
      </c>
      <c r="AF363" s="3">
        <v>1</v>
      </c>
      <c r="AG363" s="3">
        <v>0</v>
      </c>
      <c r="AH363" s="3">
        <v>57</v>
      </c>
      <c r="AI363" s="3" t="s">
        <v>767</v>
      </c>
      <c r="AJ363" s="3" t="s">
        <v>772</v>
      </c>
      <c r="AW363" s="3" t="s">
        <v>878</v>
      </c>
      <c r="BA363" s="21" t="s">
        <v>733</v>
      </c>
      <c r="BB363" s="10">
        <v>1</v>
      </c>
      <c r="BE363" s="16" t="s">
        <v>832</v>
      </c>
      <c r="BF363" s="4" t="b">
        <f>IF(ISERROR(VLOOKUP(StudiesDetails!B363,ProteinExpression!A:A,1,FALSE)),FALSE,TRUE)</f>
        <v>1</v>
      </c>
    </row>
    <row r="364" spans="1:58" x14ac:dyDescent="0.3">
      <c r="A364">
        <v>67</v>
      </c>
      <c r="B364">
        <v>389</v>
      </c>
      <c r="C364" s="73" t="str">
        <f>IF(AND($A364&lt;&gt;"",ISNUMBER($A364)),VLOOKUP($A364,StudiesGeneral!$B:$CM,2,FALSE),"")</f>
        <v>Michaels</v>
      </c>
      <c r="D364" s="73">
        <f>IF(AND($A364&lt;&gt;"",ISNUMBER($A364)),VLOOKUP($A364,StudiesGeneral!$B:$CM,3,FALSE),"")</f>
        <v>2014</v>
      </c>
      <c r="E364" s="89" t="str">
        <f>IF(AND($A364&lt;&gt;"",ISNUMBER($A364)),VLOOKUP($A364,StudiesGeneral!$B:$CM,4,FALSE),"")</f>
        <v xml:space="preserve">http://dx.doi.org/10.1124/dmd.114.058040 </v>
      </c>
      <c r="F364" s="73" t="str">
        <f>IF(AND($A364&lt;&gt;"",ISNUMBER($A364)),VLOOKUP($A364,StudiesGeneral!$B:$CM,5,FALSE),"")</f>
        <v>CYP3A5</v>
      </c>
      <c r="G364" s="52" t="str">
        <f t="shared" si="6"/>
        <v>Liver--HLM-1-H0430-</v>
      </c>
      <c r="H364" s="12" t="s">
        <v>724</v>
      </c>
      <c r="K364" s="12" t="s">
        <v>725</v>
      </c>
      <c r="L364" s="12" t="s">
        <v>726</v>
      </c>
      <c r="Q364" s="1">
        <v>0.2</v>
      </c>
      <c r="R364" s="1" t="s">
        <v>753</v>
      </c>
      <c r="AA364" s="19" t="s">
        <v>770</v>
      </c>
      <c r="AB364" s="19" t="s">
        <v>913</v>
      </c>
      <c r="AC364" s="20" t="s">
        <v>730</v>
      </c>
      <c r="AD364" s="37" t="s">
        <v>879</v>
      </c>
      <c r="AE364" s="82">
        <v>4</v>
      </c>
      <c r="AF364" s="3">
        <v>1</v>
      </c>
      <c r="AG364" s="3">
        <v>1</v>
      </c>
      <c r="AH364" s="3">
        <v>59</v>
      </c>
      <c r="AI364" s="3" t="s">
        <v>767</v>
      </c>
      <c r="AJ364" s="3" t="s">
        <v>772</v>
      </c>
      <c r="AW364" s="3" t="s">
        <v>874</v>
      </c>
      <c r="BA364" s="21" t="s">
        <v>733</v>
      </c>
      <c r="BB364" s="10">
        <v>1</v>
      </c>
      <c r="BE364" s="16" t="s">
        <v>832</v>
      </c>
      <c r="BF364" s="4" t="b">
        <f>IF(ISERROR(VLOOKUP(StudiesDetails!B364,ProteinExpression!A:A,1,FALSE)),FALSE,TRUE)</f>
        <v>1</v>
      </c>
    </row>
    <row r="365" spans="1:58" x14ac:dyDescent="0.3">
      <c r="A365">
        <v>67</v>
      </c>
      <c r="B365">
        <v>390</v>
      </c>
      <c r="C365" s="73" t="str">
        <f>IF(AND($A365&lt;&gt;"",ISNUMBER($A365)),VLOOKUP($A365,StudiesGeneral!$B:$CM,2,FALSE),"")</f>
        <v>Michaels</v>
      </c>
      <c r="D365" s="73">
        <f>IF(AND($A365&lt;&gt;"",ISNUMBER($A365)),VLOOKUP($A365,StudiesGeneral!$B:$CM,3,FALSE),"")</f>
        <v>2014</v>
      </c>
      <c r="E365" s="89" t="str">
        <f>IF(AND($A365&lt;&gt;"",ISNUMBER($A365)),VLOOKUP($A365,StudiesGeneral!$B:$CM,4,FALSE),"")</f>
        <v xml:space="preserve">http://dx.doi.org/10.1124/dmd.114.058040 </v>
      </c>
      <c r="F365" s="73" t="str">
        <f>IF(AND($A365&lt;&gt;"",ISNUMBER($A365)),VLOOKUP($A365,StudiesGeneral!$B:$CM,5,FALSE),"")</f>
        <v>CYP3A5</v>
      </c>
      <c r="G365" s="52" t="str">
        <f t="shared" si="6"/>
        <v>Liver--HLM-1-H0431-</v>
      </c>
      <c r="H365" s="12" t="s">
        <v>724</v>
      </c>
      <c r="K365" s="12" t="s">
        <v>725</v>
      </c>
      <c r="L365" s="12" t="s">
        <v>726</v>
      </c>
      <c r="Q365" s="1">
        <v>0.2</v>
      </c>
      <c r="R365" s="1" t="s">
        <v>753</v>
      </c>
      <c r="AA365" s="19" t="s">
        <v>770</v>
      </c>
      <c r="AB365" s="19" t="s">
        <v>913</v>
      </c>
      <c r="AC365" s="20" t="s">
        <v>730</v>
      </c>
      <c r="AD365" s="37" t="s">
        <v>880</v>
      </c>
      <c r="AE365" s="82">
        <v>5</v>
      </c>
      <c r="AF365" s="3">
        <v>1</v>
      </c>
      <c r="AG365" s="3">
        <v>1</v>
      </c>
      <c r="AH365" s="3">
        <v>40</v>
      </c>
      <c r="AI365" s="3" t="s">
        <v>767</v>
      </c>
      <c r="AJ365" s="20" t="s">
        <v>772</v>
      </c>
      <c r="AW365" s="3" t="s">
        <v>878</v>
      </c>
      <c r="BA365" s="21" t="s">
        <v>881</v>
      </c>
      <c r="BB365" s="10">
        <v>1</v>
      </c>
      <c r="BE365" s="16" t="s">
        <v>832</v>
      </c>
      <c r="BF365" s="4" t="b">
        <f>IF(ISERROR(VLOOKUP(StudiesDetails!B365,ProteinExpression!A:A,1,FALSE)),FALSE,TRUE)</f>
        <v>1</v>
      </c>
    </row>
    <row r="366" spans="1:58" x14ac:dyDescent="0.3">
      <c r="A366">
        <v>67</v>
      </c>
      <c r="B366">
        <v>391</v>
      </c>
      <c r="C366" s="73" t="str">
        <f>IF(AND($A366&lt;&gt;"",ISNUMBER($A366)),VLOOKUP($A366,StudiesGeneral!$B:$CM,2,FALSE),"")</f>
        <v>Michaels</v>
      </c>
      <c r="D366" s="73">
        <f>IF(AND($A366&lt;&gt;"",ISNUMBER($A366)),VLOOKUP($A366,StudiesGeneral!$B:$CM,3,FALSE),"")</f>
        <v>2014</v>
      </c>
      <c r="E366" s="89" t="str">
        <f>IF(AND($A366&lt;&gt;"",ISNUMBER($A366)),VLOOKUP($A366,StudiesGeneral!$B:$CM,4,FALSE),"")</f>
        <v xml:space="preserve">http://dx.doi.org/10.1124/dmd.114.058040 </v>
      </c>
      <c r="F366" s="73" t="str">
        <f>IF(AND($A366&lt;&gt;"",ISNUMBER($A366)),VLOOKUP($A366,StudiesGeneral!$B:$CM,5,FALSE),"")</f>
        <v>CYP3A5</v>
      </c>
      <c r="G366" s="52" t="str">
        <f t="shared" si="6"/>
        <v>Liver--HLM-1-H0432-</v>
      </c>
      <c r="H366" s="12" t="s">
        <v>724</v>
      </c>
      <c r="K366" s="12" t="s">
        <v>725</v>
      </c>
      <c r="L366" s="12" t="s">
        <v>726</v>
      </c>
      <c r="Q366" s="1">
        <v>0.2</v>
      </c>
      <c r="R366" s="1" t="s">
        <v>753</v>
      </c>
      <c r="AA366" s="19" t="s">
        <v>770</v>
      </c>
      <c r="AB366" s="19" t="s">
        <v>913</v>
      </c>
      <c r="AC366" s="20" t="s">
        <v>730</v>
      </c>
      <c r="AD366" s="37" t="s">
        <v>882</v>
      </c>
      <c r="AE366" s="82">
        <v>6</v>
      </c>
      <c r="AF366" s="3">
        <v>1</v>
      </c>
      <c r="AG366" s="3">
        <v>1</v>
      </c>
      <c r="AH366" s="3">
        <v>60</v>
      </c>
      <c r="AI366" s="3" t="s">
        <v>767</v>
      </c>
      <c r="AJ366" s="20" t="s">
        <v>772</v>
      </c>
      <c r="AW366" s="3" t="s">
        <v>874</v>
      </c>
      <c r="BA366" s="21" t="s">
        <v>883</v>
      </c>
      <c r="BB366" s="10">
        <v>1</v>
      </c>
      <c r="BE366" s="16" t="s">
        <v>832</v>
      </c>
      <c r="BF366" s="4" t="b">
        <f>IF(ISERROR(VLOOKUP(StudiesDetails!B366,ProteinExpression!A:A,1,FALSE)),FALSE,TRUE)</f>
        <v>1</v>
      </c>
    </row>
    <row r="367" spans="1:58" x14ac:dyDescent="0.3">
      <c r="A367">
        <v>67</v>
      </c>
      <c r="B367">
        <v>392</v>
      </c>
      <c r="C367" s="73" t="str">
        <f>IF(AND($A367&lt;&gt;"",ISNUMBER($A367)),VLOOKUP($A367,StudiesGeneral!$B:$CM,2,FALSE),"")</f>
        <v>Michaels</v>
      </c>
      <c r="D367" s="73">
        <f>IF(AND($A367&lt;&gt;"",ISNUMBER($A367)),VLOOKUP($A367,StudiesGeneral!$B:$CM,3,FALSE),"")</f>
        <v>2014</v>
      </c>
      <c r="E367" s="89" t="str">
        <f>IF(AND($A367&lt;&gt;"",ISNUMBER($A367)),VLOOKUP($A367,StudiesGeneral!$B:$CM,4,FALSE),"")</f>
        <v xml:space="preserve">http://dx.doi.org/10.1124/dmd.114.058040 </v>
      </c>
      <c r="F367" s="73" t="str">
        <f>IF(AND($A367&lt;&gt;"",ISNUMBER($A367)),VLOOKUP($A367,StudiesGeneral!$B:$CM,5,FALSE),"")</f>
        <v>CYP3A5</v>
      </c>
      <c r="G367" s="52" t="str">
        <f t="shared" si="6"/>
        <v>Liver--HLM-1-H0441-</v>
      </c>
      <c r="H367" s="12" t="s">
        <v>724</v>
      </c>
      <c r="K367" s="12" t="s">
        <v>725</v>
      </c>
      <c r="L367" s="12" t="s">
        <v>726</v>
      </c>
      <c r="Q367" s="1">
        <v>0.2</v>
      </c>
      <c r="R367" s="1" t="s">
        <v>753</v>
      </c>
      <c r="AA367" s="19" t="s">
        <v>770</v>
      </c>
      <c r="AB367" s="19" t="s">
        <v>913</v>
      </c>
      <c r="AC367" s="20" t="s">
        <v>730</v>
      </c>
      <c r="AD367" s="37" t="s">
        <v>884</v>
      </c>
      <c r="AE367" s="82">
        <v>7</v>
      </c>
      <c r="AF367" s="3">
        <v>1</v>
      </c>
      <c r="AG367" s="3">
        <v>1</v>
      </c>
      <c r="AH367" s="3">
        <v>63</v>
      </c>
      <c r="AI367" s="3" t="s">
        <v>767</v>
      </c>
      <c r="AJ367" s="20" t="s">
        <v>772</v>
      </c>
      <c r="AW367" s="3" t="s">
        <v>874</v>
      </c>
      <c r="BA367" s="21" t="s">
        <v>733</v>
      </c>
      <c r="BB367" s="10">
        <v>1</v>
      </c>
      <c r="BE367" s="16" t="s">
        <v>832</v>
      </c>
      <c r="BF367" s="4" t="b">
        <f>IF(ISERROR(VLOOKUP(StudiesDetails!B367,ProteinExpression!A:A,1,FALSE)),FALSE,TRUE)</f>
        <v>1</v>
      </c>
    </row>
    <row r="368" spans="1:58" x14ac:dyDescent="0.3">
      <c r="A368">
        <v>67</v>
      </c>
      <c r="B368">
        <v>393</v>
      </c>
      <c r="C368" s="73" t="str">
        <f>IF(AND($A368&lt;&gt;"",ISNUMBER($A368)),VLOOKUP($A368,StudiesGeneral!$B:$CM,2,FALSE),"")</f>
        <v>Michaels</v>
      </c>
      <c r="D368" s="73">
        <f>IF(AND($A368&lt;&gt;"",ISNUMBER($A368)),VLOOKUP($A368,StudiesGeneral!$B:$CM,3,FALSE),"")</f>
        <v>2014</v>
      </c>
      <c r="E368" s="89" t="str">
        <f>IF(AND($A368&lt;&gt;"",ISNUMBER($A368)),VLOOKUP($A368,StudiesGeneral!$B:$CM,4,FALSE),"")</f>
        <v xml:space="preserve">http://dx.doi.org/10.1124/dmd.114.058040 </v>
      </c>
      <c r="F368" s="73" t="str">
        <f>IF(AND($A368&lt;&gt;"",ISNUMBER($A368)),VLOOKUP($A368,StudiesGeneral!$B:$CM,5,FALSE),"")</f>
        <v>CYP3A5</v>
      </c>
      <c r="G368" s="52" t="str">
        <f t="shared" si="6"/>
        <v>Liver--HLM-1-H0444-</v>
      </c>
      <c r="H368" s="12" t="s">
        <v>724</v>
      </c>
      <c r="K368" s="12" t="s">
        <v>725</v>
      </c>
      <c r="L368" s="12" t="s">
        <v>726</v>
      </c>
      <c r="Q368" s="1">
        <v>0.2</v>
      </c>
      <c r="R368" s="1" t="s">
        <v>753</v>
      </c>
      <c r="AA368" s="19" t="s">
        <v>770</v>
      </c>
      <c r="AB368" s="19" t="s">
        <v>913</v>
      </c>
      <c r="AC368" s="20" t="s">
        <v>730</v>
      </c>
      <c r="AD368" s="37" t="s">
        <v>885</v>
      </c>
      <c r="AE368" s="82">
        <v>8</v>
      </c>
      <c r="AF368" s="3">
        <v>1</v>
      </c>
      <c r="AG368" s="3">
        <v>0</v>
      </c>
      <c r="AH368" s="3">
        <v>43</v>
      </c>
      <c r="AI368" s="3" t="s">
        <v>767</v>
      </c>
      <c r="AJ368" s="20" t="s">
        <v>772</v>
      </c>
      <c r="AW368" s="3" t="s">
        <v>874</v>
      </c>
      <c r="BA368" s="21" t="s">
        <v>733</v>
      </c>
      <c r="BB368" s="10">
        <v>1</v>
      </c>
      <c r="BE368" s="16" t="s">
        <v>832</v>
      </c>
      <c r="BF368" s="4" t="b">
        <f>IF(ISERROR(VLOOKUP(StudiesDetails!B368,ProteinExpression!A:A,1,FALSE)),FALSE,TRUE)</f>
        <v>1</v>
      </c>
    </row>
    <row r="369" spans="1:58" x14ac:dyDescent="0.3">
      <c r="A369">
        <v>67</v>
      </c>
      <c r="B369">
        <v>394</v>
      </c>
      <c r="C369" s="73" t="str">
        <f>IF(AND($A369&lt;&gt;"",ISNUMBER($A369)),VLOOKUP($A369,StudiesGeneral!$B:$CM,2,FALSE),"")</f>
        <v>Michaels</v>
      </c>
      <c r="D369" s="73">
        <f>IF(AND($A369&lt;&gt;"",ISNUMBER($A369)),VLOOKUP($A369,StudiesGeneral!$B:$CM,3,FALSE),"")</f>
        <v>2014</v>
      </c>
      <c r="E369" s="89" t="str">
        <f>IF(AND($A369&lt;&gt;"",ISNUMBER($A369)),VLOOKUP($A369,StudiesGeneral!$B:$CM,4,FALSE),"")</f>
        <v xml:space="preserve">http://dx.doi.org/10.1124/dmd.114.058040 </v>
      </c>
      <c r="F369" s="73" t="str">
        <f>IF(AND($A369&lt;&gt;"",ISNUMBER($A369)),VLOOKUP($A369,StudiesGeneral!$B:$CM,5,FALSE),"")</f>
        <v>CYP3A5</v>
      </c>
      <c r="G369" s="52" t="str">
        <f t="shared" si="6"/>
        <v>Liver--HLM-1-H0450-</v>
      </c>
      <c r="H369" s="12" t="s">
        <v>724</v>
      </c>
      <c r="K369" s="12" t="s">
        <v>725</v>
      </c>
      <c r="L369" s="12" t="s">
        <v>726</v>
      </c>
      <c r="Q369" s="1">
        <v>0.2</v>
      </c>
      <c r="R369" s="1" t="s">
        <v>753</v>
      </c>
      <c r="AA369" s="19" t="s">
        <v>770</v>
      </c>
      <c r="AB369" s="19" t="s">
        <v>913</v>
      </c>
      <c r="AC369" s="20" t="s">
        <v>730</v>
      </c>
      <c r="AD369" s="37" t="s">
        <v>886</v>
      </c>
      <c r="AE369" s="82">
        <v>9</v>
      </c>
      <c r="AF369" s="3">
        <v>1</v>
      </c>
      <c r="AG369" s="3">
        <v>0</v>
      </c>
      <c r="AH369" s="3">
        <v>46</v>
      </c>
      <c r="AI369" s="3" t="s">
        <v>767</v>
      </c>
      <c r="AJ369" s="20" t="s">
        <v>772</v>
      </c>
      <c r="AW369" s="3" t="s">
        <v>878</v>
      </c>
      <c r="BA369" s="21" t="s">
        <v>733</v>
      </c>
      <c r="BB369" s="10">
        <v>1</v>
      </c>
      <c r="BE369" s="16" t="s">
        <v>832</v>
      </c>
      <c r="BF369" s="4" t="b">
        <f>IF(ISERROR(VLOOKUP(StudiesDetails!B369,ProteinExpression!A:A,1,FALSE)),FALSE,TRUE)</f>
        <v>1</v>
      </c>
    </row>
    <row r="370" spans="1:58" x14ac:dyDescent="0.3">
      <c r="A370">
        <v>67</v>
      </c>
      <c r="B370">
        <v>395</v>
      </c>
      <c r="C370" s="73" t="str">
        <f>IF(AND($A370&lt;&gt;"",ISNUMBER($A370)),VLOOKUP($A370,StudiesGeneral!$B:$CM,2,FALSE),"")</f>
        <v>Michaels</v>
      </c>
      <c r="D370" s="73">
        <f>IF(AND($A370&lt;&gt;"",ISNUMBER($A370)),VLOOKUP($A370,StudiesGeneral!$B:$CM,3,FALSE),"")</f>
        <v>2014</v>
      </c>
      <c r="E370" s="89" t="str">
        <f>IF(AND($A370&lt;&gt;"",ISNUMBER($A370)),VLOOKUP($A370,StudiesGeneral!$B:$CM,4,FALSE),"")</f>
        <v xml:space="preserve">http://dx.doi.org/10.1124/dmd.114.058040 </v>
      </c>
      <c r="F370" s="73" t="str">
        <f>IF(AND($A370&lt;&gt;"",ISNUMBER($A370)),VLOOKUP($A370,StudiesGeneral!$B:$CM,5,FALSE),"")</f>
        <v>CYP3A5</v>
      </c>
      <c r="G370" s="52" t="str">
        <f t="shared" si="6"/>
        <v>Liver--HLM-1-H0451-</v>
      </c>
      <c r="H370" s="12" t="s">
        <v>724</v>
      </c>
      <c r="K370" s="12" t="s">
        <v>725</v>
      </c>
      <c r="L370" s="12" t="s">
        <v>726</v>
      </c>
      <c r="Q370" s="1">
        <v>0.2</v>
      </c>
      <c r="R370" s="1" t="s">
        <v>753</v>
      </c>
      <c r="AA370" s="19" t="s">
        <v>770</v>
      </c>
      <c r="AB370" s="19" t="s">
        <v>913</v>
      </c>
      <c r="AC370" s="20" t="s">
        <v>730</v>
      </c>
      <c r="AD370" s="37" t="s">
        <v>887</v>
      </c>
      <c r="AE370" s="82">
        <v>10</v>
      </c>
      <c r="AF370" s="3">
        <v>1</v>
      </c>
      <c r="AG370" s="3">
        <v>1</v>
      </c>
      <c r="AH370" s="3">
        <v>58</v>
      </c>
      <c r="AI370" s="3" t="s">
        <v>767</v>
      </c>
      <c r="AJ370" s="20" t="s">
        <v>772</v>
      </c>
      <c r="AW370" s="3" t="s">
        <v>874</v>
      </c>
      <c r="BA370" s="21" t="s">
        <v>733</v>
      </c>
      <c r="BB370" s="10">
        <v>1</v>
      </c>
      <c r="BE370" s="16" t="s">
        <v>832</v>
      </c>
      <c r="BF370" s="4" t="b">
        <f>IF(ISERROR(VLOOKUP(StudiesDetails!B370,ProteinExpression!A:A,1,FALSE)),FALSE,TRUE)</f>
        <v>1</v>
      </c>
    </row>
    <row r="371" spans="1:58" x14ac:dyDescent="0.3">
      <c r="A371">
        <v>67</v>
      </c>
      <c r="B371">
        <v>396</v>
      </c>
      <c r="C371" s="73" t="str">
        <f>IF(AND($A371&lt;&gt;"",ISNUMBER($A371)),VLOOKUP($A371,StudiesGeneral!$B:$CM,2,FALSE),"")</f>
        <v>Michaels</v>
      </c>
      <c r="D371" s="73">
        <f>IF(AND($A371&lt;&gt;"",ISNUMBER($A371)),VLOOKUP($A371,StudiesGeneral!$B:$CM,3,FALSE),"")</f>
        <v>2014</v>
      </c>
      <c r="E371" s="89" t="str">
        <f>IF(AND($A371&lt;&gt;"",ISNUMBER($A371)),VLOOKUP($A371,StudiesGeneral!$B:$CM,4,FALSE),"")</f>
        <v xml:space="preserve">http://dx.doi.org/10.1124/dmd.114.058040 </v>
      </c>
      <c r="F371" s="73" t="str">
        <f>IF(AND($A371&lt;&gt;"",ISNUMBER($A371)),VLOOKUP($A371,StudiesGeneral!$B:$CM,5,FALSE),"")</f>
        <v>CYP3A5</v>
      </c>
      <c r="G371" s="52" t="str">
        <f t="shared" si="6"/>
        <v>Liver--HLM-1-H0452-</v>
      </c>
      <c r="H371" s="12" t="s">
        <v>724</v>
      </c>
      <c r="K371" s="12" t="s">
        <v>725</v>
      </c>
      <c r="L371" s="12" t="s">
        <v>726</v>
      </c>
      <c r="Q371" s="1">
        <v>0.2</v>
      </c>
      <c r="R371" s="1" t="s">
        <v>753</v>
      </c>
      <c r="AA371" s="19" t="s">
        <v>770</v>
      </c>
      <c r="AB371" s="19" t="s">
        <v>913</v>
      </c>
      <c r="AC371" s="20" t="s">
        <v>730</v>
      </c>
      <c r="AD371" s="37" t="s">
        <v>888</v>
      </c>
      <c r="AE371" s="82">
        <v>11</v>
      </c>
      <c r="AF371" s="3">
        <v>1</v>
      </c>
      <c r="AG371" s="3">
        <v>1</v>
      </c>
      <c r="BE371" s="16" t="s">
        <v>832</v>
      </c>
      <c r="BF371" s="4" t="b">
        <f>IF(ISERROR(VLOOKUP(StudiesDetails!B371,ProteinExpression!A:A,1,FALSE)),FALSE,TRUE)</f>
        <v>1</v>
      </c>
    </row>
    <row r="372" spans="1:58" x14ac:dyDescent="0.3">
      <c r="A372">
        <v>67</v>
      </c>
      <c r="B372">
        <v>397</v>
      </c>
      <c r="C372" s="73" t="str">
        <f>IF(AND($A372&lt;&gt;"",ISNUMBER($A372)),VLOOKUP($A372,StudiesGeneral!$B:$CM,2,FALSE),"")</f>
        <v>Michaels</v>
      </c>
      <c r="D372" s="73">
        <f>IF(AND($A372&lt;&gt;"",ISNUMBER($A372)),VLOOKUP($A372,StudiesGeneral!$B:$CM,3,FALSE),"")</f>
        <v>2014</v>
      </c>
      <c r="E372" s="89" t="str">
        <f>IF(AND($A372&lt;&gt;"",ISNUMBER($A372)),VLOOKUP($A372,StudiesGeneral!$B:$CM,4,FALSE),"")</f>
        <v xml:space="preserve">http://dx.doi.org/10.1124/dmd.114.058040 </v>
      </c>
      <c r="F372" s="73" t="str">
        <f>IF(AND($A372&lt;&gt;"",ISNUMBER($A372)),VLOOKUP($A372,StudiesGeneral!$B:$CM,5,FALSE),"")</f>
        <v>CYP3A5</v>
      </c>
      <c r="G372" s="52" t="str">
        <f t="shared" si="6"/>
        <v>Liver--HLM-1-H0453-</v>
      </c>
      <c r="H372" s="12" t="s">
        <v>724</v>
      </c>
      <c r="K372" s="12" t="s">
        <v>725</v>
      </c>
      <c r="L372" s="12" t="s">
        <v>726</v>
      </c>
      <c r="Q372" s="1">
        <v>0.2</v>
      </c>
      <c r="R372" s="1" t="s">
        <v>753</v>
      </c>
      <c r="AA372" s="19" t="s">
        <v>770</v>
      </c>
      <c r="AB372" s="19" t="s">
        <v>913</v>
      </c>
      <c r="AC372" s="20" t="s">
        <v>730</v>
      </c>
      <c r="AD372" s="37" t="s">
        <v>889</v>
      </c>
      <c r="AE372" s="82">
        <v>12</v>
      </c>
      <c r="AF372" s="3">
        <v>1</v>
      </c>
      <c r="AG372" s="3">
        <v>0</v>
      </c>
      <c r="AH372" s="3">
        <v>25</v>
      </c>
      <c r="AI372" s="3" t="s">
        <v>767</v>
      </c>
      <c r="AJ372" s="20" t="s">
        <v>772</v>
      </c>
      <c r="AW372" s="3" t="s">
        <v>876</v>
      </c>
      <c r="BA372" s="21" t="s">
        <v>733</v>
      </c>
      <c r="BB372" s="10">
        <v>1</v>
      </c>
      <c r="BE372" s="16" t="s">
        <v>832</v>
      </c>
      <c r="BF372" s="4" t="b">
        <f>IF(ISERROR(VLOOKUP(StudiesDetails!B372,ProteinExpression!A:A,1,FALSE)),FALSE,TRUE)</f>
        <v>1</v>
      </c>
    </row>
    <row r="373" spans="1:58" x14ac:dyDescent="0.3">
      <c r="A373">
        <v>67</v>
      </c>
      <c r="B373">
        <v>398</v>
      </c>
      <c r="C373" s="73" t="str">
        <f>IF(AND($A373&lt;&gt;"",ISNUMBER($A373)),VLOOKUP($A373,StudiesGeneral!$B:$CM,2,FALSE),"")</f>
        <v>Michaels</v>
      </c>
      <c r="D373" s="73">
        <f>IF(AND($A373&lt;&gt;"",ISNUMBER($A373)),VLOOKUP($A373,StudiesGeneral!$B:$CM,3,FALSE),"")</f>
        <v>2014</v>
      </c>
      <c r="E373" s="89" t="str">
        <f>IF(AND($A373&lt;&gt;"",ISNUMBER($A373)),VLOOKUP($A373,StudiesGeneral!$B:$CM,4,FALSE),"")</f>
        <v xml:space="preserve">http://dx.doi.org/10.1124/dmd.114.058040 </v>
      </c>
      <c r="F373" s="73" t="str">
        <f>IF(AND($A373&lt;&gt;"",ISNUMBER($A373)),VLOOKUP($A373,StudiesGeneral!$B:$CM,5,FALSE),"")</f>
        <v>CYP3A5</v>
      </c>
      <c r="G373" s="52" t="str">
        <f t="shared" si="6"/>
        <v>Liver--HLM-1-H0459-</v>
      </c>
      <c r="H373" s="12" t="s">
        <v>724</v>
      </c>
      <c r="K373" s="12" t="s">
        <v>725</v>
      </c>
      <c r="L373" s="12" t="s">
        <v>726</v>
      </c>
      <c r="Q373" s="1">
        <v>0.2</v>
      </c>
      <c r="R373" s="1" t="s">
        <v>753</v>
      </c>
      <c r="AA373" s="19" t="s">
        <v>770</v>
      </c>
      <c r="AB373" s="19" t="s">
        <v>913</v>
      </c>
      <c r="AC373" s="20" t="s">
        <v>730</v>
      </c>
      <c r="AD373" s="37" t="s">
        <v>890</v>
      </c>
      <c r="AE373" s="82">
        <v>13</v>
      </c>
      <c r="AF373" s="3">
        <v>1</v>
      </c>
      <c r="AG373" s="3">
        <v>0</v>
      </c>
      <c r="AH373" s="3">
        <v>25</v>
      </c>
      <c r="AI373" s="3" t="s">
        <v>767</v>
      </c>
      <c r="AJ373" s="3" t="s">
        <v>772</v>
      </c>
      <c r="AW373" s="3" t="s">
        <v>878</v>
      </c>
      <c r="BA373" s="21" t="s">
        <v>733</v>
      </c>
      <c r="BB373" s="10">
        <v>1</v>
      </c>
      <c r="BE373" s="16" t="s">
        <v>832</v>
      </c>
      <c r="BF373" s="4" t="b">
        <f>IF(ISERROR(VLOOKUP(StudiesDetails!B373,ProteinExpression!A:A,1,FALSE)),FALSE,TRUE)</f>
        <v>1</v>
      </c>
    </row>
    <row r="374" spans="1:58" x14ac:dyDescent="0.3">
      <c r="A374">
        <v>67</v>
      </c>
      <c r="B374">
        <v>399</v>
      </c>
      <c r="C374" s="73" t="str">
        <f>IF(AND($A374&lt;&gt;"",ISNUMBER($A374)),VLOOKUP($A374,StudiesGeneral!$B:$CM,2,FALSE),"")</f>
        <v>Michaels</v>
      </c>
      <c r="D374" s="73">
        <f>IF(AND($A374&lt;&gt;"",ISNUMBER($A374)),VLOOKUP($A374,StudiesGeneral!$B:$CM,3,FALSE),"")</f>
        <v>2014</v>
      </c>
      <c r="E374" s="89" t="str">
        <f>IF(AND($A374&lt;&gt;"",ISNUMBER($A374)),VLOOKUP($A374,StudiesGeneral!$B:$CM,4,FALSE),"")</f>
        <v xml:space="preserve">http://dx.doi.org/10.1124/dmd.114.058040 </v>
      </c>
      <c r="F374" s="73" t="str">
        <f>IF(AND($A374&lt;&gt;"",ISNUMBER($A374)),VLOOKUP($A374,StudiesGeneral!$B:$CM,5,FALSE),"")</f>
        <v>CYP3A5</v>
      </c>
      <c r="G374" s="52" t="str">
        <f t="shared" si="6"/>
        <v>Liver--HLM-1-H0472-</v>
      </c>
      <c r="H374" s="12" t="s">
        <v>724</v>
      </c>
      <c r="K374" s="12" t="s">
        <v>725</v>
      </c>
      <c r="L374" s="12" t="s">
        <v>726</v>
      </c>
      <c r="Q374" s="1">
        <v>0.2</v>
      </c>
      <c r="R374" s="1" t="s">
        <v>753</v>
      </c>
      <c r="AA374" s="19" t="s">
        <v>770</v>
      </c>
      <c r="AB374" s="19" t="s">
        <v>913</v>
      </c>
      <c r="AC374" s="20" t="s">
        <v>730</v>
      </c>
      <c r="AD374" s="37" t="s">
        <v>891</v>
      </c>
      <c r="AE374" s="82">
        <v>14</v>
      </c>
      <c r="AF374" s="3">
        <v>1</v>
      </c>
      <c r="AG374" s="3">
        <v>1</v>
      </c>
      <c r="AH374" s="3">
        <v>56</v>
      </c>
      <c r="AI374" s="3" t="s">
        <v>767</v>
      </c>
      <c r="AJ374" s="3" t="s">
        <v>772</v>
      </c>
      <c r="AW374" s="3" t="s">
        <v>876</v>
      </c>
      <c r="BA374" s="21" t="s">
        <v>733</v>
      </c>
      <c r="BB374" s="10">
        <v>1</v>
      </c>
      <c r="BE374" s="16" t="s">
        <v>832</v>
      </c>
      <c r="BF374" s="4" t="b">
        <f>IF(ISERROR(VLOOKUP(StudiesDetails!B374,ProteinExpression!A:A,1,FALSE)),FALSE,TRUE)</f>
        <v>1</v>
      </c>
    </row>
    <row r="375" spans="1:58" x14ac:dyDescent="0.3">
      <c r="A375">
        <v>67</v>
      </c>
      <c r="B375">
        <v>400</v>
      </c>
      <c r="C375" s="73" t="str">
        <f>IF(AND($A375&lt;&gt;"",ISNUMBER($A375)),VLOOKUP($A375,StudiesGeneral!$B:$CM,2,FALSE),"")</f>
        <v>Michaels</v>
      </c>
      <c r="D375" s="73">
        <f>IF(AND($A375&lt;&gt;"",ISNUMBER($A375)),VLOOKUP($A375,StudiesGeneral!$B:$CM,3,FALSE),"")</f>
        <v>2014</v>
      </c>
      <c r="E375" s="89" t="str">
        <f>IF(AND($A375&lt;&gt;"",ISNUMBER($A375)),VLOOKUP($A375,StudiesGeneral!$B:$CM,4,FALSE),"")</f>
        <v xml:space="preserve">http://dx.doi.org/10.1124/dmd.114.058040 </v>
      </c>
      <c r="F375" s="73" t="str">
        <f>IF(AND($A375&lt;&gt;"",ISNUMBER($A375)),VLOOKUP($A375,StudiesGeneral!$B:$CM,5,FALSE),"")</f>
        <v>CYP3A5</v>
      </c>
      <c r="G375" s="52" t="str">
        <f t="shared" si="6"/>
        <v>Liver--HLM-1-H0482-</v>
      </c>
      <c r="H375" s="12" t="s">
        <v>724</v>
      </c>
      <c r="K375" s="12" t="s">
        <v>725</v>
      </c>
      <c r="L375" s="12" t="s">
        <v>726</v>
      </c>
      <c r="Q375" s="1">
        <v>0.2</v>
      </c>
      <c r="R375" s="1" t="s">
        <v>753</v>
      </c>
      <c r="AA375" s="19" t="s">
        <v>770</v>
      </c>
      <c r="AB375" s="19" t="s">
        <v>913</v>
      </c>
      <c r="AC375" s="20" t="s">
        <v>730</v>
      </c>
      <c r="AD375" s="37" t="s">
        <v>892</v>
      </c>
      <c r="AE375" s="82">
        <v>15</v>
      </c>
      <c r="AF375" s="3">
        <v>1</v>
      </c>
      <c r="AG375" s="3">
        <v>0</v>
      </c>
      <c r="AH375" s="3">
        <v>67</v>
      </c>
      <c r="AI375" s="3" t="s">
        <v>767</v>
      </c>
      <c r="AJ375" s="20" t="s">
        <v>772</v>
      </c>
      <c r="AW375" s="3" t="s">
        <v>893</v>
      </c>
      <c r="BA375" s="21" t="s">
        <v>733</v>
      </c>
      <c r="BB375" s="10">
        <v>1</v>
      </c>
      <c r="BE375" s="16" t="s">
        <v>832</v>
      </c>
      <c r="BF375" s="4" t="b">
        <f>IF(ISERROR(VLOOKUP(StudiesDetails!B375,ProteinExpression!A:A,1,FALSE)),FALSE,TRUE)</f>
        <v>1</v>
      </c>
    </row>
    <row r="376" spans="1:58" x14ac:dyDescent="0.3">
      <c r="A376">
        <v>67</v>
      </c>
      <c r="B376">
        <v>401</v>
      </c>
      <c r="C376" s="73" t="str">
        <f>IF(AND($A376&lt;&gt;"",ISNUMBER($A376)),VLOOKUP($A376,StudiesGeneral!$B:$CM,2,FALSE),"")</f>
        <v>Michaels</v>
      </c>
      <c r="D376" s="73">
        <f>IF(AND($A376&lt;&gt;"",ISNUMBER($A376)),VLOOKUP($A376,StudiesGeneral!$B:$CM,3,FALSE),"")</f>
        <v>2014</v>
      </c>
      <c r="E376" s="89" t="str">
        <f>IF(AND($A376&lt;&gt;"",ISNUMBER($A376)),VLOOKUP($A376,StudiesGeneral!$B:$CM,4,FALSE),"")</f>
        <v xml:space="preserve">http://dx.doi.org/10.1124/dmd.114.058040 </v>
      </c>
      <c r="F376" s="73" t="str">
        <f>IF(AND($A376&lt;&gt;"",ISNUMBER($A376)),VLOOKUP($A376,StudiesGeneral!$B:$CM,5,FALSE),"")</f>
        <v>CYP3A5</v>
      </c>
      <c r="G376" s="52" t="str">
        <f t="shared" si="6"/>
        <v>Liver--HLM-1-H0715-</v>
      </c>
      <c r="H376" s="12" t="s">
        <v>724</v>
      </c>
      <c r="K376" s="12" t="s">
        <v>725</v>
      </c>
      <c r="L376" s="12" t="s">
        <v>726</v>
      </c>
      <c r="Q376" s="1">
        <v>0.2</v>
      </c>
      <c r="R376" s="1" t="s">
        <v>753</v>
      </c>
      <c r="AA376" s="19" t="s">
        <v>770</v>
      </c>
      <c r="AB376" s="19" t="s">
        <v>913</v>
      </c>
      <c r="AC376" s="20" t="s">
        <v>730</v>
      </c>
      <c r="AD376" s="37" t="s">
        <v>894</v>
      </c>
      <c r="AE376" s="82">
        <v>16</v>
      </c>
      <c r="AF376" s="3">
        <v>1</v>
      </c>
      <c r="AG376" s="3">
        <v>1</v>
      </c>
      <c r="AH376" s="3">
        <v>21</v>
      </c>
      <c r="AI376" s="3" t="s">
        <v>767</v>
      </c>
      <c r="AJ376" s="20" t="s">
        <v>772</v>
      </c>
      <c r="AW376" s="3" t="s">
        <v>878</v>
      </c>
      <c r="BA376" s="21" t="s">
        <v>733</v>
      </c>
      <c r="BB376" s="10">
        <v>1</v>
      </c>
      <c r="BE376" s="16" t="s">
        <v>832</v>
      </c>
      <c r="BF376" s="4" t="b">
        <f>IF(ISERROR(VLOOKUP(StudiesDetails!B376,ProteinExpression!A:A,1,FALSE)),FALSE,TRUE)</f>
        <v>1</v>
      </c>
    </row>
    <row r="377" spans="1:58" x14ac:dyDescent="0.3">
      <c r="A377">
        <v>67</v>
      </c>
      <c r="B377">
        <v>402</v>
      </c>
      <c r="C377" s="73" t="str">
        <f>IF(AND($A377&lt;&gt;"",ISNUMBER($A377)),VLOOKUP($A377,StudiesGeneral!$B:$CM,2,FALSE),"")</f>
        <v>Michaels</v>
      </c>
      <c r="D377" s="73">
        <f>IF(AND($A377&lt;&gt;"",ISNUMBER($A377)),VLOOKUP($A377,StudiesGeneral!$B:$CM,3,FALSE),"")</f>
        <v>2014</v>
      </c>
      <c r="E377" s="89" t="str">
        <f>IF(AND($A377&lt;&gt;"",ISNUMBER($A377)),VLOOKUP($A377,StudiesGeneral!$B:$CM,4,FALSE),"")</f>
        <v xml:space="preserve">http://dx.doi.org/10.1124/dmd.114.058040 </v>
      </c>
      <c r="F377" s="73" t="str">
        <f>IF(AND($A377&lt;&gt;"",ISNUMBER($A377)),VLOOKUP($A377,StudiesGeneral!$B:$CM,5,FALSE),"")</f>
        <v>CYP3A5</v>
      </c>
      <c r="G377" s="52" t="str">
        <f t="shared" si="6"/>
        <v>Liver--HLM-1-H0728-</v>
      </c>
      <c r="H377" s="12" t="s">
        <v>724</v>
      </c>
      <c r="K377" s="12" t="s">
        <v>725</v>
      </c>
      <c r="L377" s="12" t="s">
        <v>726</v>
      </c>
      <c r="Q377" s="1">
        <v>0.2</v>
      </c>
      <c r="R377" s="1" t="s">
        <v>753</v>
      </c>
      <c r="AA377" s="19" t="s">
        <v>770</v>
      </c>
      <c r="AB377" s="19" t="s">
        <v>913</v>
      </c>
      <c r="AC377" s="20" t="s">
        <v>730</v>
      </c>
      <c r="AD377" s="37" t="s">
        <v>895</v>
      </c>
      <c r="AE377" s="82">
        <v>17</v>
      </c>
      <c r="AF377" s="3">
        <v>1</v>
      </c>
      <c r="AG377" s="3">
        <v>1</v>
      </c>
      <c r="AH377" s="3">
        <v>39</v>
      </c>
      <c r="AI377" s="3" t="s">
        <v>767</v>
      </c>
      <c r="AJ377" s="20" t="s">
        <v>772</v>
      </c>
      <c r="AW377" s="3" t="s">
        <v>874</v>
      </c>
      <c r="BA377" s="21" t="s">
        <v>733</v>
      </c>
      <c r="BB377" s="10">
        <v>1</v>
      </c>
      <c r="BE377" s="16" t="s">
        <v>832</v>
      </c>
      <c r="BF377" s="4" t="b">
        <f>IF(ISERROR(VLOOKUP(StudiesDetails!B377,ProteinExpression!A:A,1,FALSE)),FALSE,TRUE)</f>
        <v>1</v>
      </c>
    </row>
    <row r="378" spans="1:58" x14ac:dyDescent="0.3">
      <c r="A378">
        <v>67</v>
      </c>
      <c r="B378">
        <v>403</v>
      </c>
      <c r="C378" s="73" t="str">
        <f>IF(AND($A378&lt;&gt;"",ISNUMBER($A378)),VLOOKUP($A378,StudiesGeneral!$B:$CM,2,FALSE),"")</f>
        <v>Michaels</v>
      </c>
      <c r="D378" s="73">
        <f>IF(AND($A378&lt;&gt;"",ISNUMBER($A378)),VLOOKUP($A378,StudiesGeneral!$B:$CM,3,FALSE),"")</f>
        <v>2014</v>
      </c>
      <c r="E378" s="89" t="str">
        <f>IF(AND($A378&lt;&gt;"",ISNUMBER($A378)),VLOOKUP($A378,StudiesGeneral!$B:$CM,4,FALSE),"")</f>
        <v xml:space="preserve">http://dx.doi.org/10.1124/dmd.114.058040 </v>
      </c>
      <c r="F378" s="73" t="str">
        <f>IF(AND($A378&lt;&gt;"",ISNUMBER($A378)),VLOOKUP($A378,StudiesGeneral!$B:$CM,5,FALSE),"")</f>
        <v>CYP3A5</v>
      </c>
      <c r="G378" s="52" t="str">
        <f t="shared" si="6"/>
        <v>Liver--HLM-1-H0737-</v>
      </c>
      <c r="H378" s="12" t="s">
        <v>724</v>
      </c>
      <c r="K378" s="12" t="s">
        <v>725</v>
      </c>
      <c r="L378" s="12" t="s">
        <v>726</v>
      </c>
      <c r="Q378" s="1">
        <v>0.2</v>
      </c>
      <c r="R378" s="1" t="s">
        <v>753</v>
      </c>
      <c r="AA378" s="19" t="s">
        <v>770</v>
      </c>
      <c r="AB378" s="19" t="s">
        <v>913</v>
      </c>
      <c r="AC378" s="20" t="s">
        <v>730</v>
      </c>
      <c r="AD378" s="37" t="s">
        <v>896</v>
      </c>
      <c r="AE378" s="82">
        <v>18</v>
      </c>
      <c r="AF378" s="3">
        <v>1</v>
      </c>
      <c r="AG378" s="3">
        <v>0</v>
      </c>
      <c r="AH378" s="3">
        <v>49</v>
      </c>
      <c r="AI378" s="3" t="s">
        <v>767</v>
      </c>
      <c r="AJ378" s="20" t="s">
        <v>772</v>
      </c>
      <c r="AW378" s="3" t="s">
        <v>876</v>
      </c>
      <c r="BA378" s="21" t="s">
        <v>883</v>
      </c>
      <c r="BB378" s="10">
        <v>1</v>
      </c>
      <c r="BE378" s="16" t="s">
        <v>832</v>
      </c>
      <c r="BF378" s="4" t="b">
        <f>IF(ISERROR(VLOOKUP(StudiesDetails!B378,ProteinExpression!A:A,1,FALSE)),FALSE,TRUE)</f>
        <v>1</v>
      </c>
    </row>
    <row r="379" spans="1:58" x14ac:dyDescent="0.3">
      <c r="A379">
        <v>67</v>
      </c>
      <c r="B379">
        <v>404</v>
      </c>
      <c r="C379" s="73" t="str">
        <f>IF(AND($A379&lt;&gt;"",ISNUMBER($A379)),VLOOKUP($A379,StudiesGeneral!$B:$CM,2,FALSE),"")</f>
        <v>Michaels</v>
      </c>
      <c r="D379" s="73">
        <f>IF(AND($A379&lt;&gt;"",ISNUMBER($A379)),VLOOKUP($A379,StudiesGeneral!$B:$CM,3,FALSE),"")</f>
        <v>2014</v>
      </c>
      <c r="E379" s="89" t="str">
        <f>IF(AND($A379&lt;&gt;"",ISNUMBER($A379)),VLOOKUP($A379,StudiesGeneral!$B:$CM,4,FALSE),"")</f>
        <v xml:space="preserve">http://dx.doi.org/10.1124/dmd.114.058040 </v>
      </c>
      <c r="F379" s="73" t="str">
        <f>IF(AND($A379&lt;&gt;"",ISNUMBER($A379)),VLOOKUP($A379,StudiesGeneral!$B:$CM,5,FALSE),"")</f>
        <v>CYP3A5</v>
      </c>
      <c r="G379" s="52" t="str">
        <f t="shared" si="6"/>
        <v>Liver--HLM-1-H0743-</v>
      </c>
      <c r="H379" s="12" t="s">
        <v>724</v>
      </c>
      <c r="K379" s="12" t="s">
        <v>725</v>
      </c>
      <c r="L379" s="12" t="s">
        <v>726</v>
      </c>
      <c r="Q379" s="1">
        <v>0.2</v>
      </c>
      <c r="R379" s="1" t="s">
        <v>753</v>
      </c>
      <c r="AA379" s="19" t="s">
        <v>770</v>
      </c>
      <c r="AB379" s="19" t="s">
        <v>913</v>
      </c>
      <c r="AC379" s="20" t="s">
        <v>730</v>
      </c>
      <c r="AD379" s="37" t="s">
        <v>897</v>
      </c>
      <c r="AE379" s="82">
        <v>19</v>
      </c>
      <c r="AF379" s="3">
        <v>1</v>
      </c>
      <c r="AG379" s="3">
        <v>1</v>
      </c>
      <c r="AH379" s="3">
        <v>36</v>
      </c>
      <c r="AI379" s="3" t="s">
        <v>767</v>
      </c>
      <c r="AJ379" s="20" t="s">
        <v>772</v>
      </c>
      <c r="AW379" s="3" t="s">
        <v>898</v>
      </c>
      <c r="BA379" s="21" t="s">
        <v>733</v>
      </c>
      <c r="BB379" s="10">
        <v>1</v>
      </c>
      <c r="BE379" s="16" t="s">
        <v>832</v>
      </c>
      <c r="BF379" s="4" t="b">
        <f>IF(ISERROR(VLOOKUP(StudiesDetails!B379,ProteinExpression!A:A,1,FALSE)),FALSE,TRUE)</f>
        <v>1</v>
      </c>
    </row>
    <row r="380" spans="1:58" x14ac:dyDescent="0.3">
      <c r="A380">
        <v>67</v>
      </c>
      <c r="B380">
        <v>405</v>
      </c>
      <c r="C380" s="73" t="str">
        <f>IF(AND($A380&lt;&gt;"",ISNUMBER($A380)),VLOOKUP($A380,StudiesGeneral!$B:$CM,2,FALSE),"")</f>
        <v>Michaels</v>
      </c>
      <c r="D380" s="73">
        <f>IF(AND($A380&lt;&gt;"",ISNUMBER($A380)),VLOOKUP($A380,StudiesGeneral!$B:$CM,3,FALSE),"")</f>
        <v>2014</v>
      </c>
      <c r="E380" s="89" t="str">
        <f>IF(AND($A380&lt;&gt;"",ISNUMBER($A380)),VLOOKUP($A380,StudiesGeneral!$B:$CM,4,FALSE),"")</f>
        <v xml:space="preserve">http://dx.doi.org/10.1124/dmd.114.058040 </v>
      </c>
      <c r="F380" s="73" t="str">
        <f>IF(AND($A380&lt;&gt;"",ISNUMBER($A380)),VLOOKUP($A380,StudiesGeneral!$B:$CM,5,FALSE),"")</f>
        <v>CYP3A5</v>
      </c>
      <c r="G380" s="52" t="str">
        <f t="shared" si="6"/>
        <v>Liver--HLM-1-H0802-</v>
      </c>
      <c r="H380" s="12" t="s">
        <v>724</v>
      </c>
      <c r="K380" s="12" t="s">
        <v>725</v>
      </c>
      <c r="L380" s="12" t="s">
        <v>726</v>
      </c>
      <c r="Q380" s="1">
        <v>0.2</v>
      </c>
      <c r="R380" s="1" t="s">
        <v>753</v>
      </c>
      <c r="AA380" s="19" t="s">
        <v>770</v>
      </c>
      <c r="AB380" s="19" t="s">
        <v>913</v>
      </c>
      <c r="AC380" s="20" t="s">
        <v>730</v>
      </c>
      <c r="AD380" s="37" t="s">
        <v>899</v>
      </c>
      <c r="AE380" s="82">
        <v>20</v>
      </c>
      <c r="AF380" s="3">
        <v>1</v>
      </c>
      <c r="AG380" s="3">
        <v>1</v>
      </c>
      <c r="AH380" s="3">
        <v>33</v>
      </c>
      <c r="AI380" s="3" t="s">
        <v>767</v>
      </c>
      <c r="AJ380" s="20" t="s">
        <v>772</v>
      </c>
      <c r="AW380" s="3" t="s">
        <v>898</v>
      </c>
      <c r="BA380" s="21" t="s">
        <v>733</v>
      </c>
      <c r="BB380" s="10">
        <v>1</v>
      </c>
      <c r="BE380" s="16" t="s">
        <v>832</v>
      </c>
      <c r="BF380" s="4" t="b">
        <f>IF(ISERROR(VLOOKUP(StudiesDetails!B380,ProteinExpression!A:A,1,FALSE)),FALSE,TRUE)</f>
        <v>1</v>
      </c>
    </row>
    <row r="381" spans="1:58" s="33" customFormat="1" x14ac:dyDescent="0.3">
      <c r="A381" s="33">
        <v>68</v>
      </c>
      <c r="B381" s="33">
        <v>407</v>
      </c>
      <c r="C381" s="70" t="str">
        <f>IF(AND($A381&lt;&gt;"",ISNUMBER($A381)),VLOOKUP($A381,StudiesGeneral!$B:$CM,2,FALSE),"")</f>
        <v>Ohtsuki</v>
      </c>
      <c r="D381" s="70">
        <f>IF(AND($A381&lt;&gt;"",ISNUMBER($A381)),VLOOKUP($A381,StudiesGeneral!$B:$CM,3,FALSE),"")</f>
        <v>2012</v>
      </c>
      <c r="E381" s="71" t="str">
        <f>IF(AND($A381&lt;&gt;"",ISNUMBER($A381)),VLOOKUP($A381,StudiesGeneral!$B:$CM,4,FALSE),"")</f>
        <v>http://dx.doi.org/10.1124/dmd.111.042259</v>
      </c>
      <c r="F381" s="70" t="str">
        <f>IF(AND($A381&lt;&gt;"",ISNUMBER($A381)),VLOOKUP($A381,StudiesGeneral!$B:$CM,5,FALSE),"")</f>
        <v>CYP2C9</v>
      </c>
      <c r="G381" s="72" t="str">
        <f t="shared" si="6"/>
        <v>Liver--HLM-1-B01002632-</v>
      </c>
      <c r="H381" s="25" t="s">
        <v>724</v>
      </c>
      <c r="I381" s="25"/>
      <c r="J381" s="25"/>
      <c r="K381" s="25" t="s">
        <v>725</v>
      </c>
      <c r="L381" s="25" t="s">
        <v>726</v>
      </c>
      <c r="M381" s="25" t="s">
        <v>737</v>
      </c>
      <c r="N381" s="25"/>
      <c r="O381" s="25"/>
      <c r="P381" s="25"/>
      <c r="Q381" s="26"/>
      <c r="R381" s="26"/>
      <c r="S381" s="27"/>
      <c r="T381" s="27"/>
      <c r="U381" s="27"/>
      <c r="V381" s="27"/>
      <c r="W381" s="27"/>
      <c r="X381" s="27"/>
      <c r="Y381" s="27"/>
      <c r="Z381" s="27"/>
      <c r="AA381" s="28" t="s">
        <v>770</v>
      </c>
      <c r="AB381" s="28" t="s">
        <v>914</v>
      </c>
      <c r="AC381" s="29" t="s">
        <v>730</v>
      </c>
      <c r="AD381" s="36" t="s">
        <v>915</v>
      </c>
      <c r="AE381" s="83">
        <v>1</v>
      </c>
      <c r="AF381" s="30">
        <v>1</v>
      </c>
      <c r="AG381" s="30">
        <v>1</v>
      </c>
      <c r="AH381" s="30">
        <v>24</v>
      </c>
      <c r="AI381" s="30" t="s">
        <v>767</v>
      </c>
      <c r="AJ381" s="29" t="s">
        <v>772</v>
      </c>
      <c r="AK381" s="30"/>
      <c r="AL381" s="29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 t="s">
        <v>916</v>
      </c>
      <c r="AX381" s="30"/>
      <c r="AY381" s="30" t="s">
        <v>917</v>
      </c>
      <c r="AZ381" s="30">
        <v>1</v>
      </c>
      <c r="BA381" s="31" t="s">
        <v>918</v>
      </c>
      <c r="BB381" s="32"/>
      <c r="BC381" s="29"/>
      <c r="BD381" s="30"/>
      <c r="BE381" s="75"/>
      <c r="BF381" s="91" t="b">
        <f>IF(ISERROR(VLOOKUP(StudiesDetails!B381,ProteinExpression!A:A,1,FALSE)),FALSE,TRUE)</f>
        <v>0</v>
      </c>
    </row>
    <row r="382" spans="1:58" x14ac:dyDescent="0.3">
      <c r="A382">
        <v>68</v>
      </c>
      <c r="B382">
        <v>408</v>
      </c>
      <c r="C382" s="73" t="str">
        <f>IF(AND($A382&lt;&gt;"",ISNUMBER($A382)),VLOOKUP($A382,StudiesGeneral!$B:$CM,2,FALSE),"")</f>
        <v>Ohtsuki</v>
      </c>
      <c r="D382" s="73">
        <f>IF(AND($A382&lt;&gt;"",ISNUMBER($A382)),VLOOKUP($A382,StudiesGeneral!$B:$CM,3,FALSE),"")</f>
        <v>2012</v>
      </c>
      <c r="E382" s="89" t="str">
        <f>IF(AND($A382&lt;&gt;"",ISNUMBER($A382)),VLOOKUP($A382,StudiesGeneral!$B:$CM,4,FALSE),"")</f>
        <v>http://dx.doi.org/10.1124/dmd.111.042259</v>
      </c>
      <c r="F382" s="73" t="str">
        <f>IF(AND($A382&lt;&gt;"",ISNUMBER($A382)),VLOOKUP($A382,StudiesGeneral!$B:$CM,5,FALSE),"")</f>
        <v>CYP2C9</v>
      </c>
      <c r="G382" s="52" t="str">
        <f t="shared" si="6"/>
        <v>Liver--HLM-2-H0796-</v>
      </c>
      <c r="H382" s="12" t="s">
        <v>724</v>
      </c>
      <c r="K382" s="12" t="s">
        <v>725</v>
      </c>
      <c r="L382" s="12" t="s">
        <v>726</v>
      </c>
      <c r="M382" s="12" t="s">
        <v>737</v>
      </c>
      <c r="AA382" s="19" t="s">
        <v>770</v>
      </c>
      <c r="AB382" s="19" t="s">
        <v>914</v>
      </c>
      <c r="AC382" s="20" t="s">
        <v>730</v>
      </c>
      <c r="AD382" s="37" t="s">
        <v>919</v>
      </c>
      <c r="AE382" s="82">
        <v>2</v>
      </c>
      <c r="AF382" s="3">
        <v>1</v>
      </c>
      <c r="AG382" s="3">
        <v>1</v>
      </c>
      <c r="AH382" s="3">
        <v>29</v>
      </c>
      <c r="AI382" s="3" t="s">
        <v>767</v>
      </c>
      <c r="AJ382" s="20" t="s">
        <v>772</v>
      </c>
      <c r="AW382" s="3" t="s">
        <v>876</v>
      </c>
      <c r="AY382" s="3" t="s">
        <v>920</v>
      </c>
      <c r="AZ382" s="3">
        <v>1</v>
      </c>
      <c r="BA382" s="21" t="s">
        <v>918</v>
      </c>
      <c r="BF382" s="4" t="b">
        <f>IF(ISERROR(VLOOKUP(StudiesDetails!B382,ProteinExpression!A:A,1,FALSE)),FALSE,TRUE)</f>
        <v>0</v>
      </c>
    </row>
    <row r="383" spans="1:58" x14ac:dyDescent="0.3">
      <c r="A383">
        <v>68</v>
      </c>
      <c r="B383">
        <v>409</v>
      </c>
      <c r="C383" s="73" t="str">
        <f>IF(AND($A383&lt;&gt;"",ISNUMBER($A383)),VLOOKUP($A383,StudiesGeneral!$B:$CM,2,FALSE),"")</f>
        <v>Ohtsuki</v>
      </c>
      <c r="D383" s="73">
        <f>IF(AND($A383&lt;&gt;"",ISNUMBER($A383)),VLOOKUP($A383,StudiesGeneral!$B:$CM,3,FALSE),"")</f>
        <v>2012</v>
      </c>
      <c r="E383" s="89" t="str">
        <f>IF(AND($A383&lt;&gt;"",ISNUMBER($A383)),VLOOKUP($A383,StudiesGeneral!$B:$CM,4,FALSE),"")</f>
        <v>http://dx.doi.org/10.1124/dmd.111.042259</v>
      </c>
      <c r="F383" s="73" t="str">
        <f>IF(AND($A383&lt;&gt;"",ISNUMBER($A383)),VLOOKUP($A383,StudiesGeneral!$B:$CM,5,FALSE),"")</f>
        <v>CYP2C9</v>
      </c>
      <c r="G383" s="52" t="str">
        <f t="shared" si="6"/>
        <v>Liver--HLM-3-A01001584-</v>
      </c>
      <c r="H383" s="12" t="s">
        <v>724</v>
      </c>
      <c r="K383" s="12" t="s">
        <v>725</v>
      </c>
      <c r="L383" s="12" t="s">
        <v>726</v>
      </c>
      <c r="M383" s="12" t="s">
        <v>737</v>
      </c>
      <c r="AA383" s="19" t="s">
        <v>770</v>
      </c>
      <c r="AB383" s="19" t="s">
        <v>914</v>
      </c>
      <c r="AC383" s="20" t="s">
        <v>730</v>
      </c>
      <c r="AD383" s="37" t="s">
        <v>921</v>
      </c>
      <c r="AE383" s="82">
        <v>3</v>
      </c>
      <c r="AF383" s="3">
        <v>1</v>
      </c>
      <c r="AG383" s="3">
        <v>1</v>
      </c>
      <c r="AH383" s="3">
        <v>38</v>
      </c>
      <c r="AI383" s="3" t="s">
        <v>767</v>
      </c>
      <c r="AJ383" s="3" t="s">
        <v>772</v>
      </c>
      <c r="AW383" s="3" t="s">
        <v>922</v>
      </c>
      <c r="AY383" s="3" t="s">
        <v>732</v>
      </c>
      <c r="AZ383" s="3">
        <v>1</v>
      </c>
      <c r="BA383" s="21" t="s">
        <v>918</v>
      </c>
      <c r="BF383" s="4" t="b">
        <f>IF(ISERROR(VLOOKUP(StudiesDetails!B383,ProteinExpression!A:A,1,FALSE)),FALSE,TRUE)</f>
        <v>0</v>
      </c>
    </row>
    <row r="384" spans="1:58" x14ac:dyDescent="0.3">
      <c r="A384">
        <v>68</v>
      </c>
      <c r="B384">
        <v>410</v>
      </c>
      <c r="C384" s="73" t="str">
        <f>IF(AND($A384&lt;&gt;"",ISNUMBER($A384)),VLOOKUP($A384,StudiesGeneral!$B:$CM,2,FALSE),"")</f>
        <v>Ohtsuki</v>
      </c>
      <c r="D384" s="73">
        <f>IF(AND($A384&lt;&gt;"",ISNUMBER($A384)),VLOOKUP($A384,StudiesGeneral!$B:$CM,3,FALSE),"")</f>
        <v>2012</v>
      </c>
      <c r="E384" s="89" t="str">
        <f>IF(AND($A384&lt;&gt;"",ISNUMBER($A384)),VLOOKUP($A384,StudiesGeneral!$B:$CM,4,FALSE),"")</f>
        <v>http://dx.doi.org/10.1124/dmd.111.042259</v>
      </c>
      <c r="F384" s="73" t="str">
        <f>IF(AND($A384&lt;&gt;"",ISNUMBER($A384)),VLOOKUP($A384,StudiesGeneral!$B:$CM,5,FALSE),"")</f>
        <v>CYP2C9</v>
      </c>
      <c r="G384" s="52" t="str">
        <f t="shared" si="6"/>
        <v>Liver--HLM-4-C01003613-</v>
      </c>
      <c r="H384" s="12" t="s">
        <v>724</v>
      </c>
      <c r="K384" s="12" t="s">
        <v>725</v>
      </c>
      <c r="L384" s="12" t="s">
        <v>726</v>
      </c>
      <c r="M384" s="12" t="s">
        <v>737</v>
      </c>
      <c r="AA384" s="19" t="s">
        <v>770</v>
      </c>
      <c r="AB384" s="19" t="s">
        <v>914</v>
      </c>
      <c r="AC384" s="20" t="s">
        <v>730</v>
      </c>
      <c r="AD384" s="37" t="s">
        <v>923</v>
      </c>
      <c r="AE384" s="82">
        <v>4</v>
      </c>
      <c r="AF384" s="3">
        <v>1</v>
      </c>
      <c r="AG384" s="3">
        <v>1</v>
      </c>
      <c r="AH384" s="3">
        <v>48</v>
      </c>
      <c r="AI384" s="3" t="s">
        <v>767</v>
      </c>
      <c r="AJ384" s="3" t="s">
        <v>772</v>
      </c>
      <c r="AW384" s="3" t="s">
        <v>924</v>
      </c>
      <c r="AY384" s="3" t="s">
        <v>732</v>
      </c>
      <c r="AZ384" s="3">
        <v>1</v>
      </c>
      <c r="BA384" s="21" t="s">
        <v>918</v>
      </c>
      <c r="BF384" s="4" t="b">
        <f>IF(ISERROR(VLOOKUP(StudiesDetails!B384,ProteinExpression!A:A,1,FALSE)),FALSE,TRUE)</f>
        <v>0</v>
      </c>
    </row>
    <row r="385" spans="1:58" x14ac:dyDescent="0.3">
      <c r="A385">
        <v>68</v>
      </c>
      <c r="B385">
        <v>411</v>
      </c>
      <c r="C385" s="73" t="str">
        <f>IF(AND($A385&lt;&gt;"",ISNUMBER($A385)),VLOOKUP($A385,StudiesGeneral!$B:$CM,2,FALSE),"")</f>
        <v>Ohtsuki</v>
      </c>
      <c r="D385" s="73">
        <f>IF(AND($A385&lt;&gt;"",ISNUMBER($A385)),VLOOKUP($A385,StudiesGeneral!$B:$CM,3,FALSE),"")</f>
        <v>2012</v>
      </c>
      <c r="E385" s="89" t="str">
        <f>IF(AND($A385&lt;&gt;"",ISNUMBER($A385)),VLOOKUP($A385,StudiesGeneral!$B:$CM,4,FALSE),"")</f>
        <v>http://dx.doi.org/10.1124/dmd.111.042259</v>
      </c>
      <c r="F385" s="73" t="str">
        <f>IF(AND($A385&lt;&gt;"",ISNUMBER($A385)),VLOOKUP($A385,StudiesGeneral!$B:$CM,5,FALSE),"")</f>
        <v>CYP2C9</v>
      </c>
      <c r="G385" s="52" t="str">
        <f t="shared" si="6"/>
        <v>Liver--HLM-5-H0844-</v>
      </c>
      <c r="H385" s="12" t="s">
        <v>724</v>
      </c>
      <c r="K385" s="12" t="s">
        <v>725</v>
      </c>
      <c r="L385" s="12" t="s">
        <v>726</v>
      </c>
      <c r="M385" s="12" t="s">
        <v>737</v>
      </c>
      <c r="AA385" s="19" t="s">
        <v>770</v>
      </c>
      <c r="AB385" s="19" t="s">
        <v>914</v>
      </c>
      <c r="AC385" s="20" t="s">
        <v>730</v>
      </c>
      <c r="AD385" s="37" t="s">
        <v>925</v>
      </c>
      <c r="AE385" s="82">
        <v>5</v>
      </c>
      <c r="AF385" s="3">
        <v>1</v>
      </c>
      <c r="AG385" s="3">
        <v>1</v>
      </c>
      <c r="AH385" s="3">
        <v>49</v>
      </c>
      <c r="AI385" s="3" t="s">
        <v>767</v>
      </c>
      <c r="AJ385" s="20" t="s">
        <v>772</v>
      </c>
      <c r="AW385" s="3" t="s">
        <v>878</v>
      </c>
      <c r="AY385" s="3" t="s">
        <v>920</v>
      </c>
      <c r="AZ385" s="3">
        <v>1</v>
      </c>
      <c r="BA385" s="21" t="s">
        <v>918</v>
      </c>
      <c r="BF385" s="4" t="b">
        <f>IF(ISERROR(VLOOKUP(StudiesDetails!B385,ProteinExpression!A:A,1,FALSE)),FALSE,TRUE)</f>
        <v>0</v>
      </c>
    </row>
    <row r="386" spans="1:58" x14ac:dyDescent="0.3">
      <c r="A386">
        <v>68</v>
      </c>
      <c r="B386">
        <v>412</v>
      </c>
      <c r="C386" s="73" t="str">
        <f>IF(AND($A386&lt;&gt;"",ISNUMBER($A386)),VLOOKUP($A386,StudiesGeneral!$B:$CM,2,FALSE),"")</f>
        <v>Ohtsuki</v>
      </c>
      <c r="D386" s="73">
        <f>IF(AND($A386&lt;&gt;"",ISNUMBER($A386)),VLOOKUP($A386,StudiesGeneral!$B:$CM,3,FALSE),"")</f>
        <v>2012</v>
      </c>
      <c r="E386" s="89" t="str">
        <f>IF(AND($A386&lt;&gt;"",ISNUMBER($A386)),VLOOKUP($A386,StudiesGeneral!$B:$CM,4,FALSE),"")</f>
        <v>http://dx.doi.org/10.1124/dmd.111.042259</v>
      </c>
      <c r="F386" s="73" t="str">
        <f>IF(AND($A386&lt;&gt;"",ISNUMBER($A386)),VLOOKUP($A386,StudiesGeneral!$B:$CM,5,FALSE),"")</f>
        <v>CYP2C9</v>
      </c>
      <c r="G386" s="52" t="str">
        <f t="shared" si="6"/>
        <v>Liver--HLM-6-A01001311-</v>
      </c>
      <c r="H386" s="12" t="s">
        <v>724</v>
      </c>
      <c r="K386" s="12" t="s">
        <v>725</v>
      </c>
      <c r="L386" s="12" t="s">
        <v>726</v>
      </c>
      <c r="M386" s="12" t="s">
        <v>737</v>
      </c>
      <c r="AA386" s="19" t="s">
        <v>770</v>
      </c>
      <c r="AB386" s="19" t="s">
        <v>914</v>
      </c>
      <c r="AC386" s="20" t="s">
        <v>730</v>
      </c>
      <c r="AD386" s="37" t="s">
        <v>926</v>
      </c>
      <c r="AE386" s="82">
        <v>6</v>
      </c>
      <c r="AF386" s="3">
        <v>1</v>
      </c>
      <c r="AG386" s="3">
        <v>1</v>
      </c>
      <c r="AH386" s="3">
        <v>54</v>
      </c>
      <c r="AI386" s="3" t="s">
        <v>767</v>
      </c>
      <c r="AJ386" s="20" t="s">
        <v>772</v>
      </c>
      <c r="AW386" s="3" t="s">
        <v>927</v>
      </c>
      <c r="AY386" s="3" t="s">
        <v>917</v>
      </c>
      <c r="AZ386" s="3">
        <v>1</v>
      </c>
      <c r="BA386" s="21" t="s">
        <v>918</v>
      </c>
      <c r="BF386" s="4" t="b">
        <f>IF(ISERROR(VLOOKUP(StudiesDetails!B386,ProteinExpression!A:A,1,FALSE)),FALSE,TRUE)</f>
        <v>0</v>
      </c>
    </row>
    <row r="387" spans="1:58" x14ac:dyDescent="0.3">
      <c r="A387">
        <v>68</v>
      </c>
      <c r="B387">
        <v>413</v>
      </c>
      <c r="C387" s="73" t="str">
        <f>IF(AND($A387&lt;&gt;"",ISNUMBER($A387)),VLOOKUP($A387,StudiesGeneral!$B:$CM,2,FALSE),"")</f>
        <v>Ohtsuki</v>
      </c>
      <c r="D387" s="73">
        <f>IF(AND($A387&lt;&gt;"",ISNUMBER($A387)),VLOOKUP($A387,StudiesGeneral!$B:$CM,3,FALSE),"")</f>
        <v>2012</v>
      </c>
      <c r="E387" s="89" t="str">
        <f>IF(AND($A387&lt;&gt;"",ISNUMBER($A387)),VLOOKUP($A387,StudiesGeneral!$B:$CM,4,FALSE),"")</f>
        <v>http://dx.doi.org/10.1124/dmd.111.042259</v>
      </c>
      <c r="F387" s="73" t="str">
        <f>IF(AND($A387&lt;&gt;"",ISNUMBER($A387)),VLOOKUP($A387,StudiesGeneral!$B:$CM,5,FALSE),"")</f>
        <v>CYP2C9</v>
      </c>
      <c r="G387" s="52" t="str">
        <f t="shared" si="6"/>
        <v>Liver--HLM-7-C01002457-</v>
      </c>
      <c r="H387" s="12" t="s">
        <v>724</v>
      </c>
      <c r="K387" s="12" t="s">
        <v>725</v>
      </c>
      <c r="L387" s="12" t="s">
        <v>726</v>
      </c>
      <c r="M387" s="12" t="s">
        <v>737</v>
      </c>
      <c r="AA387" s="19" t="s">
        <v>770</v>
      </c>
      <c r="AB387" s="19" t="s">
        <v>914</v>
      </c>
      <c r="AC387" s="20" t="s">
        <v>730</v>
      </c>
      <c r="AD387" s="37" t="s">
        <v>928</v>
      </c>
      <c r="AE387" s="82">
        <v>7</v>
      </c>
      <c r="AF387" s="3">
        <v>1</v>
      </c>
      <c r="AG387" s="3">
        <v>1</v>
      </c>
      <c r="AH387" s="3">
        <v>56</v>
      </c>
      <c r="AI387" s="3" t="s">
        <v>767</v>
      </c>
      <c r="AJ387" s="20" t="s">
        <v>772</v>
      </c>
      <c r="AW387" s="3" t="s">
        <v>929</v>
      </c>
      <c r="AY387" s="3" t="s">
        <v>732</v>
      </c>
      <c r="AZ387" s="3">
        <v>1</v>
      </c>
      <c r="BA387" s="21" t="s">
        <v>918</v>
      </c>
      <c r="BF387" s="4" t="b">
        <f>IF(ISERROR(VLOOKUP(StudiesDetails!B387,ProteinExpression!A:A,1,FALSE)),FALSE,TRUE)</f>
        <v>0</v>
      </c>
    </row>
    <row r="388" spans="1:58" x14ac:dyDescent="0.3">
      <c r="A388">
        <v>68</v>
      </c>
      <c r="B388">
        <v>414</v>
      </c>
      <c r="C388" s="73" t="str">
        <f>IF(AND($A388&lt;&gt;"",ISNUMBER($A388)),VLOOKUP($A388,StudiesGeneral!$B:$CM,2,FALSE),"")</f>
        <v>Ohtsuki</v>
      </c>
      <c r="D388" s="73">
        <f>IF(AND($A388&lt;&gt;"",ISNUMBER($A388)),VLOOKUP($A388,StudiesGeneral!$B:$CM,3,FALSE),"")</f>
        <v>2012</v>
      </c>
      <c r="E388" s="89" t="str">
        <f>IF(AND($A388&lt;&gt;"",ISNUMBER($A388)),VLOOKUP($A388,StudiesGeneral!$B:$CM,4,FALSE),"")</f>
        <v>http://dx.doi.org/10.1124/dmd.111.042259</v>
      </c>
      <c r="F388" s="73" t="str">
        <f>IF(AND($A388&lt;&gt;"",ISNUMBER($A388)),VLOOKUP($A388,StudiesGeneral!$B:$CM,5,FALSE),"")</f>
        <v>CYP2C9</v>
      </c>
      <c r="G388" s="52" t="str">
        <f t="shared" si="6"/>
        <v>Liver--HLM-8-H0824-</v>
      </c>
      <c r="H388" s="12" t="s">
        <v>724</v>
      </c>
      <c r="K388" s="12" t="s">
        <v>725</v>
      </c>
      <c r="L388" s="12" t="s">
        <v>726</v>
      </c>
      <c r="M388" s="12" t="s">
        <v>737</v>
      </c>
      <c r="AA388" s="19" t="s">
        <v>770</v>
      </c>
      <c r="AB388" s="19" t="s">
        <v>914</v>
      </c>
      <c r="AC388" s="20" t="s">
        <v>730</v>
      </c>
      <c r="AD388" s="37" t="s">
        <v>930</v>
      </c>
      <c r="AE388" s="82">
        <v>8</v>
      </c>
      <c r="AF388" s="3">
        <v>1</v>
      </c>
      <c r="AG388" s="3">
        <v>1</v>
      </c>
      <c r="AH388" s="3">
        <v>74</v>
      </c>
      <c r="AI388" s="3" t="s">
        <v>767</v>
      </c>
      <c r="AJ388" s="20" t="s">
        <v>772</v>
      </c>
      <c r="AW388" s="3" t="s">
        <v>931</v>
      </c>
      <c r="AY388" s="3" t="s">
        <v>920</v>
      </c>
      <c r="AZ388" s="3">
        <v>1</v>
      </c>
      <c r="BA388" s="21" t="s">
        <v>918</v>
      </c>
      <c r="BF388" s="4" t="b">
        <f>IF(ISERROR(VLOOKUP(StudiesDetails!B388,ProteinExpression!A:A,1,FALSE)),FALSE,TRUE)</f>
        <v>0</v>
      </c>
    </row>
    <row r="389" spans="1:58" x14ac:dyDescent="0.3">
      <c r="A389">
        <v>68</v>
      </c>
      <c r="B389">
        <v>415</v>
      </c>
      <c r="C389" s="73" t="str">
        <f>IF(AND($A389&lt;&gt;"",ISNUMBER($A389)),VLOOKUP($A389,StudiesGeneral!$B:$CM,2,FALSE),"")</f>
        <v>Ohtsuki</v>
      </c>
      <c r="D389" s="73">
        <f>IF(AND($A389&lt;&gt;"",ISNUMBER($A389)),VLOOKUP($A389,StudiesGeneral!$B:$CM,3,FALSE),"")</f>
        <v>2012</v>
      </c>
      <c r="E389" s="89" t="str">
        <f>IF(AND($A389&lt;&gt;"",ISNUMBER($A389)),VLOOKUP($A389,StudiesGeneral!$B:$CM,4,FALSE),"")</f>
        <v>http://dx.doi.org/10.1124/dmd.111.042259</v>
      </c>
      <c r="F389" s="73" t="str">
        <f>IF(AND($A389&lt;&gt;"",ISNUMBER($A389)),VLOOKUP($A389,StudiesGeneral!$B:$CM,5,FALSE),"")</f>
        <v>CYP2C9</v>
      </c>
      <c r="G389" s="52" t="str">
        <f t="shared" si="6"/>
        <v>Liver--HLM-9-A01001423-</v>
      </c>
      <c r="H389" s="12" t="s">
        <v>724</v>
      </c>
      <c r="K389" s="12" t="s">
        <v>725</v>
      </c>
      <c r="L389" s="12" t="s">
        <v>726</v>
      </c>
      <c r="M389" s="12" t="s">
        <v>737</v>
      </c>
      <c r="AA389" s="19" t="s">
        <v>770</v>
      </c>
      <c r="AB389" s="19" t="s">
        <v>914</v>
      </c>
      <c r="AC389" s="20" t="s">
        <v>730</v>
      </c>
      <c r="AD389" s="37" t="s">
        <v>932</v>
      </c>
      <c r="AE389" s="82">
        <v>9</v>
      </c>
      <c r="AF389" s="3">
        <v>1</v>
      </c>
      <c r="AG389" s="3">
        <v>0</v>
      </c>
      <c r="AH389" s="3">
        <v>20</v>
      </c>
      <c r="AI389" s="3" t="s">
        <v>767</v>
      </c>
      <c r="AJ389" s="20" t="s">
        <v>772</v>
      </c>
      <c r="AW389" s="3" t="s">
        <v>933</v>
      </c>
      <c r="AY389" s="3" t="s">
        <v>917</v>
      </c>
      <c r="AZ389" s="3">
        <v>1</v>
      </c>
      <c r="BA389" s="21" t="s">
        <v>918</v>
      </c>
      <c r="BF389" s="4" t="b">
        <f>IF(ISERROR(VLOOKUP(StudiesDetails!B389,ProteinExpression!A:A,1,FALSE)),FALSE,TRUE)</f>
        <v>0</v>
      </c>
    </row>
    <row r="390" spans="1:58" x14ac:dyDescent="0.3">
      <c r="A390">
        <v>68</v>
      </c>
      <c r="B390">
        <v>416</v>
      </c>
      <c r="C390" s="73" t="str">
        <f>IF(AND($A390&lt;&gt;"",ISNUMBER($A390)),VLOOKUP($A390,StudiesGeneral!$B:$CM,2,FALSE),"")</f>
        <v>Ohtsuki</v>
      </c>
      <c r="D390" s="73">
        <f>IF(AND($A390&lt;&gt;"",ISNUMBER($A390)),VLOOKUP($A390,StudiesGeneral!$B:$CM,3,FALSE),"")</f>
        <v>2012</v>
      </c>
      <c r="E390" s="89" t="str">
        <f>IF(AND($A390&lt;&gt;"",ISNUMBER($A390)),VLOOKUP($A390,StudiesGeneral!$B:$CM,4,FALSE),"")</f>
        <v>http://dx.doi.org/10.1124/dmd.111.042259</v>
      </c>
      <c r="F390" s="73" t="str">
        <f>IF(AND($A390&lt;&gt;"",ISNUMBER($A390)),VLOOKUP($A390,StudiesGeneral!$B:$CM,5,FALSE),"")</f>
        <v>CYP2C9</v>
      </c>
      <c r="G390" s="52" t="str">
        <f t="shared" si="6"/>
        <v>Liver--HLM-10-H0786-</v>
      </c>
      <c r="H390" s="12" t="s">
        <v>724</v>
      </c>
      <c r="K390" s="12" t="s">
        <v>725</v>
      </c>
      <c r="L390" s="12" t="s">
        <v>726</v>
      </c>
      <c r="M390" s="12" t="s">
        <v>737</v>
      </c>
      <c r="AA390" s="19" t="s">
        <v>770</v>
      </c>
      <c r="AB390" s="19" t="s">
        <v>914</v>
      </c>
      <c r="AC390" s="20" t="s">
        <v>730</v>
      </c>
      <c r="AD390" s="37" t="s">
        <v>934</v>
      </c>
      <c r="AE390" s="82">
        <v>10</v>
      </c>
      <c r="AF390" s="3">
        <v>1</v>
      </c>
      <c r="AG390" s="3">
        <v>0</v>
      </c>
      <c r="AH390" s="3">
        <v>27</v>
      </c>
      <c r="AI390" s="3" t="s">
        <v>767</v>
      </c>
      <c r="AJ390" s="20" t="s">
        <v>772</v>
      </c>
      <c r="AW390" s="3" t="s">
        <v>878</v>
      </c>
      <c r="AY390" s="3" t="s">
        <v>920</v>
      </c>
      <c r="AZ390" s="3">
        <v>1</v>
      </c>
      <c r="BA390" s="21" t="s">
        <v>918</v>
      </c>
      <c r="BF390" s="4" t="b">
        <f>IF(ISERROR(VLOOKUP(StudiesDetails!B390,ProteinExpression!A:A,1,FALSE)),FALSE,TRUE)</f>
        <v>0</v>
      </c>
    </row>
    <row r="391" spans="1:58" x14ac:dyDescent="0.3">
      <c r="A391">
        <v>68</v>
      </c>
      <c r="B391">
        <v>417</v>
      </c>
      <c r="C391" s="73" t="str">
        <f>IF(AND($A391&lt;&gt;"",ISNUMBER($A391)),VLOOKUP($A391,StudiesGeneral!$B:$CM,2,FALSE),"")</f>
        <v>Ohtsuki</v>
      </c>
      <c r="D391" s="73">
        <f>IF(AND($A391&lt;&gt;"",ISNUMBER($A391)),VLOOKUP($A391,StudiesGeneral!$B:$CM,3,FALSE),"")</f>
        <v>2012</v>
      </c>
      <c r="E391" s="89" t="str">
        <f>IF(AND($A391&lt;&gt;"",ISNUMBER($A391)),VLOOKUP($A391,StudiesGeneral!$B:$CM,4,FALSE),"")</f>
        <v>http://dx.doi.org/10.1124/dmd.111.042259</v>
      </c>
      <c r="F391" s="73" t="str">
        <f>IF(AND($A391&lt;&gt;"",ISNUMBER($A391)),VLOOKUP($A391,StudiesGeneral!$B:$CM,5,FALSE),"")</f>
        <v>CYP2C9</v>
      </c>
      <c r="G391" s="52" t="str">
        <f t="shared" si="6"/>
        <v>Liver--HLM-11-A0001228-</v>
      </c>
      <c r="H391" s="12" t="s">
        <v>724</v>
      </c>
      <c r="K391" s="12" t="s">
        <v>725</v>
      </c>
      <c r="L391" s="12" t="s">
        <v>726</v>
      </c>
      <c r="M391" s="12" t="s">
        <v>737</v>
      </c>
      <c r="AA391" s="19" t="s">
        <v>770</v>
      </c>
      <c r="AB391" s="19" t="s">
        <v>914</v>
      </c>
      <c r="AC391" s="20" t="s">
        <v>730</v>
      </c>
      <c r="AD391" s="37" t="s">
        <v>935</v>
      </c>
      <c r="AE391" s="82">
        <v>11</v>
      </c>
      <c r="AF391" s="3">
        <v>1</v>
      </c>
      <c r="AG391" s="3">
        <v>0</v>
      </c>
      <c r="AH391" s="3">
        <v>43</v>
      </c>
      <c r="AI391" s="3" t="s">
        <v>767</v>
      </c>
      <c r="AJ391" s="20" t="s">
        <v>772</v>
      </c>
      <c r="AW391" s="3" t="s">
        <v>922</v>
      </c>
      <c r="AY391" s="3" t="s">
        <v>917</v>
      </c>
      <c r="AZ391" s="3">
        <v>1</v>
      </c>
      <c r="BA391" s="21" t="s">
        <v>918</v>
      </c>
      <c r="BF391" s="4" t="b">
        <f>IF(ISERROR(VLOOKUP(StudiesDetails!B391,ProteinExpression!A:A,1,FALSE)),FALSE,TRUE)</f>
        <v>0</v>
      </c>
    </row>
    <row r="392" spans="1:58" x14ac:dyDescent="0.3">
      <c r="A392">
        <v>68</v>
      </c>
      <c r="B392">
        <v>418</v>
      </c>
      <c r="C392" s="73" t="str">
        <f>IF(AND($A392&lt;&gt;"",ISNUMBER($A392)),VLOOKUP($A392,StudiesGeneral!$B:$CM,2,FALSE),"")</f>
        <v>Ohtsuki</v>
      </c>
      <c r="D392" s="73">
        <f>IF(AND($A392&lt;&gt;"",ISNUMBER($A392)),VLOOKUP($A392,StudiesGeneral!$B:$CM,3,FALSE),"")</f>
        <v>2012</v>
      </c>
      <c r="E392" s="89" t="str">
        <f>IF(AND($A392&lt;&gt;"",ISNUMBER($A392)),VLOOKUP($A392,StudiesGeneral!$B:$CM,4,FALSE),"")</f>
        <v>http://dx.doi.org/10.1124/dmd.111.042259</v>
      </c>
      <c r="F392" s="73" t="str">
        <f>IF(AND($A392&lt;&gt;"",ISNUMBER($A392)),VLOOKUP($A392,StudiesGeneral!$B:$CM,5,FALSE),"")</f>
        <v>CYP2C9</v>
      </c>
      <c r="G392" s="52" t="str">
        <f t="shared" si="6"/>
        <v>Liver--HLM-12-B01002701-</v>
      </c>
      <c r="H392" s="12" t="s">
        <v>724</v>
      </c>
      <c r="K392" s="12" t="s">
        <v>725</v>
      </c>
      <c r="L392" s="12" t="s">
        <v>726</v>
      </c>
      <c r="M392" s="12" t="s">
        <v>737</v>
      </c>
      <c r="AA392" s="19" t="s">
        <v>770</v>
      </c>
      <c r="AB392" s="19" t="s">
        <v>914</v>
      </c>
      <c r="AC392" s="20" t="s">
        <v>730</v>
      </c>
      <c r="AD392" s="37" t="s">
        <v>936</v>
      </c>
      <c r="AE392" s="82">
        <v>12</v>
      </c>
      <c r="AF392" s="3">
        <v>1</v>
      </c>
      <c r="AG392" s="3">
        <v>0</v>
      </c>
      <c r="AH392" s="3">
        <v>47</v>
      </c>
      <c r="AI392" s="3" t="s">
        <v>767</v>
      </c>
      <c r="AJ392" s="20" t="s">
        <v>772</v>
      </c>
      <c r="AW392" s="3" t="s">
        <v>937</v>
      </c>
      <c r="AY392" s="3" t="s">
        <v>917</v>
      </c>
      <c r="AZ392" s="3">
        <v>1</v>
      </c>
      <c r="BA392" s="21" t="s">
        <v>918</v>
      </c>
      <c r="BF392" s="4" t="b">
        <f>IF(ISERROR(VLOOKUP(StudiesDetails!B392,ProteinExpression!A:A,1,FALSE)),FALSE,TRUE)</f>
        <v>0</v>
      </c>
    </row>
    <row r="393" spans="1:58" x14ac:dyDescent="0.3">
      <c r="A393">
        <v>68</v>
      </c>
      <c r="B393">
        <v>419</v>
      </c>
      <c r="C393" s="73" t="str">
        <f>IF(AND($A393&lt;&gt;"",ISNUMBER($A393)),VLOOKUP($A393,StudiesGeneral!$B:$CM,2,FALSE),"")</f>
        <v>Ohtsuki</v>
      </c>
      <c r="D393" s="73">
        <f>IF(AND($A393&lt;&gt;"",ISNUMBER($A393)),VLOOKUP($A393,StudiesGeneral!$B:$CM,3,FALSE),"")</f>
        <v>2012</v>
      </c>
      <c r="E393" s="89" t="str">
        <f>IF(AND($A393&lt;&gt;"",ISNUMBER($A393)),VLOOKUP($A393,StudiesGeneral!$B:$CM,4,FALSE),"")</f>
        <v>http://dx.doi.org/10.1124/dmd.111.042259</v>
      </c>
      <c r="F393" s="73" t="str">
        <f>IF(AND($A393&lt;&gt;"",ISNUMBER($A393)),VLOOKUP($A393,StudiesGeneral!$B:$CM,5,FALSE),"")</f>
        <v>CYP2C9</v>
      </c>
      <c r="G393" s="52" t="str">
        <f t="shared" si="6"/>
        <v>Liver--HLM-13-C01002308-</v>
      </c>
      <c r="H393" s="12" t="s">
        <v>724</v>
      </c>
      <c r="K393" s="12" t="s">
        <v>725</v>
      </c>
      <c r="L393" s="12" t="s">
        <v>726</v>
      </c>
      <c r="M393" s="12" t="s">
        <v>737</v>
      </c>
      <c r="AA393" s="19" t="s">
        <v>770</v>
      </c>
      <c r="AB393" s="19" t="s">
        <v>914</v>
      </c>
      <c r="AC393" s="20" t="s">
        <v>730</v>
      </c>
      <c r="AD393" s="37" t="s">
        <v>938</v>
      </c>
      <c r="AE393" s="82">
        <v>13</v>
      </c>
      <c r="AF393" s="3">
        <v>1</v>
      </c>
      <c r="AG393" s="3">
        <v>0</v>
      </c>
      <c r="AH393" s="3">
        <v>49</v>
      </c>
      <c r="AI393" s="3" t="s">
        <v>767</v>
      </c>
      <c r="AJ393" s="20" t="s">
        <v>772</v>
      </c>
      <c r="AW393" s="3" t="s">
        <v>922</v>
      </c>
      <c r="AY393" s="3" t="s">
        <v>732</v>
      </c>
      <c r="AZ393" s="3">
        <v>1</v>
      </c>
      <c r="BA393" s="21" t="s">
        <v>918</v>
      </c>
      <c r="BF393" s="4" t="b">
        <f>IF(ISERROR(VLOOKUP(StudiesDetails!B393,ProteinExpression!A:A,1,FALSE)),FALSE,TRUE)</f>
        <v>0</v>
      </c>
    </row>
    <row r="394" spans="1:58" x14ac:dyDescent="0.3">
      <c r="A394">
        <v>68</v>
      </c>
      <c r="B394">
        <v>420</v>
      </c>
      <c r="C394" s="73" t="str">
        <f>IF(AND($A394&lt;&gt;"",ISNUMBER($A394)),VLOOKUP($A394,StudiesGeneral!$B:$CM,2,FALSE),"")</f>
        <v>Ohtsuki</v>
      </c>
      <c r="D394" s="73">
        <f>IF(AND($A394&lt;&gt;"",ISNUMBER($A394)),VLOOKUP($A394,StudiesGeneral!$B:$CM,3,FALSE),"")</f>
        <v>2012</v>
      </c>
      <c r="E394" s="89" t="str">
        <f>IF(AND($A394&lt;&gt;"",ISNUMBER($A394)),VLOOKUP($A394,StudiesGeneral!$B:$CM,4,FALSE),"")</f>
        <v>http://dx.doi.org/10.1124/dmd.111.042259</v>
      </c>
      <c r="F394" s="73" t="str">
        <f>IF(AND($A394&lt;&gt;"",ISNUMBER($A394)),VLOOKUP($A394,StudiesGeneral!$B:$CM,5,FALSE),"")</f>
        <v>CYP2C9</v>
      </c>
      <c r="G394" s="52" t="str">
        <f t="shared" si="6"/>
        <v>Liver--HLM-14-B01002444-</v>
      </c>
      <c r="H394" s="12" t="s">
        <v>724</v>
      </c>
      <c r="K394" s="12" t="s">
        <v>725</v>
      </c>
      <c r="L394" s="12" t="s">
        <v>726</v>
      </c>
      <c r="M394" s="12" t="s">
        <v>737</v>
      </c>
      <c r="AA394" s="19" t="s">
        <v>770</v>
      </c>
      <c r="AB394" s="19" t="s">
        <v>914</v>
      </c>
      <c r="AC394" s="20" t="s">
        <v>730</v>
      </c>
      <c r="AD394" s="37" t="s">
        <v>939</v>
      </c>
      <c r="AE394" s="82">
        <v>14</v>
      </c>
      <c r="AF394" s="3">
        <v>1</v>
      </c>
      <c r="AG394" s="3">
        <v>0</v>
      </c>
      <c r="AH394" s="3">
        <v>54</v>
      </c>
      <c r="AI394" s="3" t="s">
        <v>767</v>
      </c>
      <c r="AJ394" s="20" t="s">
        <v>772</v>
      </c>
      <c r="AW394" s="3" t="s">
        <v>940</v>
      </c>
      <c r="AY394" s="3" t="s">
        <v>917</v>
      </c>
      <c r="AZ394" s="3">
        <v>1</v>
      </c>
      <c r="BA394" s="21" t="s">
        <v>941</v>
      </c>
      <c r="BF394" s="4" t="b">
        <f>IF(ISERROR(VLOOKUP(StudiesDetails!B394,ProteinExpression!A:A,1,FALSE)),FALSE,TRUE)</f>
        <v>0</v>
      </c>
    </row>
    <row r="395" spans="1:58" x14ac:dyDescent="0.3">
      <c r="A395">
        <v>68</v>
      </c>
      <c r="B395">
        <v>421</v>
      </c>
      <c r="C395" s="73" t="str">
        <f>IF(AND($A395&lt;&gt;"",ISNUMBER($A395)),VLOOKUP($A395,StudiesGeneral!$B:$CM,2,FALSE),"")</f>
        <v>Ohtsuki</v>
      </c>
      <c r="D395" s="73">
        <f>IF(AND($A395&lt;&gt;"",ISNUMBER($A395)),VLOOKUP($A395,StudiesGeneral!$B:$CM,3,FALSE),"")</f>
        <v>2012</v>
      </c>
      <c r="E395" s="89" t="str">
        <f>IF(AND($A395&lt;&gt;"",ISNUMBER($A395)),VLOOKUP($A395,StudiesGeneral!$B:$CM,4,FALSE),"")</f>
        <v>http://dx.doi.org/10.1124/dmd.111.042259</v>
      </c>
      <c r="F395" s="73" t="str">
        <f>IF(AND($A395&lt;&gt;"",ISNUMBER($A395)),VLOOKUP($A395,StudiesGeneral!$B:$CM,5,FALSE),"")</f>
        <v>CYP2C9</v>
      </c>
      <c r="G395" s="52" t="str">
        <f t="shared" si="6"/>
        <v>Liver--HLM-15-H092-</v>
      </c>
      <c r="H395" s="12" t="s">
        <v>724</v>
      </c>
      <c r="K395" s="12" t="s">
        <v>725</v>
      </c>
      <c r="L395" s="12" t="s">
        <v>726</v>
      </c>
      <c r="M395" s="12" t="s">
        <v>737</v>
      </c>
      <c r="AA395" s="19" t="s">
        <v>770</v>
      </c>
      <c r="AB395" s="19" t="s">
        <v>914</v>
      </c>
      <c r="AC395" s="20" t="s">
        <v>730</v>
      </c>
      <c r="AD395" s="37" t="s">
        <v>942</v>
      </c>
      <c r="AE395" s="82">
        <v>15</v>
      </c>
      <c r="AF395" s="3">
        <v>1</v>
      </c>
      <c r="AG395" s="3">
        <v>0</v>
      </c>
      <c r="AH395" s="3">
        <v>54</v>
      </c>
      <c r="AI395" s="3" t="s">
        <v>767</v>
      </c>
      <c r="AJ395" s="20" t="s">
        <v>772</v>
      </c>
      <c r="AW395" s="3" t="s">
        <v>898</v>
      </c>
      <c r="AY395" s="3" t="s">
        <v>920</v>
      </c>
      <c r="AZ395" s="3">
        <v>1</v>
      </c>
      <c r="BA395" s="21" t="s">
        <v>918</v>
      </c>
      <c r="BF395" s="4" t="b">
        <f>IF(ISERROR(VLOOKUP(StudiesDetails!B395,ProteinExpression!A:A,1,FALSE)),FALSE,TRUE)</f>
        <v>0</v>
      </c>
    </row>
    <row r="396" spans="1:58" x14ac:dyDescent="0.3">
      <c r="A396">
        <v>68</v>
      </c>
      <c r="B396">
        <v>422</v>
      </c>
      <c r="C396" s="73" t="str">
        <f>IF(AND($A396&lt;&gt;"",ISNUMBER($A396)),VLOOKUP($A396,StudiesGeneral!$B:$CM,2,FALSE),"")</f>
        <v>Ohtsuki</v>
      </c>
      <c r="D396" s="73">
        <f>IF(AND($A396&lt;&gt;"",ISNUMBER($A396)),VLOOKUP($A396,StudiesGeneral!$B:$CM,3,FALSE),"")</f>
        <v>2012</v>
      </c>
      <c r="E396" s="89" t="str">
        <f>IF(AND($A396&lt;&gt;"",ISNUMBER($A396)),VLOOKUP($A396,StudiesGeneral!$B:$CM,4,FALSE),"")</f>
        <v>http://dx.doi.org/10.1124/dmd.111.042259</v>
      </c>
      <c r="F396" s="73" t="str">
        <f>IF(AND($A396&lt;&gt;"",ISNUMBER($A396)),VLOOKUP($A396,StudiesGeneral!$B:$CM,5,FALSE),"")</f>
        <v>CYP2C9</v>
      </c>
      <c r="G396" s="52" t="str">
        <f t="shared" si="6"/>
        <v>Liver--HLM-16-B01003044-</v>
      </c>
      <c r="H396" s="12" t="s">
        <v>724</v>
      </c>
      <c r="K396" s="12" t="s">
        <v>725</v>
      </c>
      <c r="L396" s="12" t="s">
        <v>726</v>
      </c>
      <c r="M396" s="12" t="s">
        <v>737</v>
      </c>
      <c r="AA396" s="19" t="s">
        <v>770</v>
      </c>
      <c r="AB396" s="19" t="s">
        <v>914</v>
      </c>
      <c r="AC396" s="20" t="s">
        <v>730</v>
      </c>
      <c r="AD396" s="37" t="s">
        <v>943</v>
      </c>
      <c r="AE396" s="82">
        <v>16</v>
      </c>
      <c r="AF396" s="3">
        <v>1</v>
      </c>
      <c r="AG396" s="3">
        <v>0</v>
      </c>
      <c r="AH396" s="3">
        <v>63</v>
      </c>
      <c r="AI396" s="3" t="s">
        <v>767</v>
      </c>
      <c r="AJ396" s="20" t="s">
        <v>772</v>
      </c>
      <c r="AW396" s="3" t="s">
        <v>922</v>
      </c>
      <c r="AY396" s="3" t="s">
        <v>920</v>
      </c>
      <c r="AZ396" s="3">
        <v>1</v>
      </c>
      <c r="BA396" s="21" t="s">
        <v>918</v>
      </c>
      <c r="BF396" s="4" t="b">
        <f>IF(ISERROR(VLOOKUP(StudiesDetails!B396,ProteinExpression!A:A,1,FALSE)),FALSE,TRUE)</f>
        <v>0</v>
      </c>
    </row>
    <row r="397" spans="1:58" x14ac:dyDescent="0.3">
      <c r="A397">
        <v>68</v>
      </c>
      <c r="B397">
        <v>423</v>
      </c>
      <c r="C397" s="73" t="str">
        <f>IF(AND($A397&lt;&gt;"",ISNUMBER($A397)),VLOOKUP($A397,StudiesGeneral!$B:$CM,2,FALSE),"")</f>
        <v>Ohtsuki</v>
      </c>
      <c r="D397" s="73">
        <f>IF(AND($A397&lt;&gt;"",ISNUMBER($A397)),VLOOKUP($A397,StudiesGeneral!$B:$CM,3,FALSE),"")</f>
        <v>2012</v>
      </c>
      <c r="E397" s="89" t="str">
        <f>IF(AND($A397&lt;&gt;"",ISNUMBER($A397)),VLOOKUP($A397,StudiesGeneral!$B:$CM,4,FALSE),"")</f>
        <v>http://dx.doi.org/10.1124/dmd.111.042259</v>
      </c>
      <c r="F397" s="73" t="str">
        <f>IF(AND($A397&lt;&gt;"",ISNUMBER($A397)),VLOOKUP($A397,StudiesGeneral!$B:$CM,5,FALSE),"")</f>
        <v>CYP2C9</v>
      </c>
      <c r="G397" s="52" t="str">
        <f t="shared" si="6"/>
        <v>Liver--HLM-17-H0814-</v>
      </c>
      <c r="H397" s="12" t="s">
        <v>724</v>
      </c>
      <c r="K397" s="12" t="s">
        <v>725</v>
      </c>
      <c r="L397" s="12" t="s">
        <v>726</v>
      </c>
      <c r="M397" s="12" t="s">
        <v>737</v>
      </c>
      <c r="AA397" s="19" t="s">
        <v>770</v>
      </c>
      <c r="AB397" s="19" t="s">
        <v>914</v>
      </c>
      <c r="AC397" s="20" t="s">
        <v>730</v>
      </c>
      <c r="AD397" s="37" t="s">
        <v>944</v>
      </c>
      <c r="AE397" s="82">
        <v>17</v>
      </c>
      <c r="AF397" s="3">
        <v>1</v>
      </c>
      <c r="AG397" s="3">
        <v>0</v>
      </c>
      <c r="AH397" s="3">
        <v>65</v>
      </c>
      <c r="AI397" s="3" t="s">
        <v>767</v>
      </c>
      <c r="AJ397" s="20" t="s">
        <v>772</v>
      </c>
      <c r="AW397" s="3" t="s">
        <v>898</v>
      </c>
      <c r="AY397" s="3" t="s">
        <v>920</v>
      </c>
      <c r="AZ397" s="3">
        <v>1</v>
      </c>
      <c r="BA397" s="21" t="s">
        <v>918</v>
      </c>
      <c r="BF397" s="4" t="b">
        <f>IF(ISERROR(VLOOKUP(StudiesDetails!B397,ProteinExpression!A:A,1,FALSE)),FALSE,TRUE)</f>
        <v>0</v>
      </c>
    </row>
    <row r="398" spans="1:58" s="33" customFormat="1" x14ac:dyDescent="0.3">
      <c r="A398" s="33">
        <v>69</v>
      </c>
      <c r="B398" s="33">
        <v>425</v>
      </c>
      <c r="C398" s="70" t="str">
        <f>IF(AND($A398&lt;&gt;"",ISNUMBER($A398)),VLOOKUP($A398,StudiesGeneral!$B:$CM,2,FALSE),"")</f>
        <v>Ohtsuki</v>
      </c>
      <c r="D398" s="70">
        <f>IF(AND($A398&lt;&gt;"",ISNUMBER($A398)),VLOOKUP($A398,StudiesGeneral!$B:$CM,3,FALSE),"")</f>
        <v>2012</v>
      </c>
      <c r="E398" s="71" t="str">
        <f>IF(AND($A398&lt;&gt;"",ISNUMBER($A398)),VLOOKUP($A398,StudiesGeneral!$B:$CM,4,FALSE),"")</f>
        <v>http://dx.doi.org/10.1124/dmd.111.042259</v>
      </c>
      <c r="F398" s="70" t="str">
        <f>IF(AND($A398&lt;&gt;"",ISNUMBER($A398)),VLOOKUP($A398,StudiesGeneral!$B:$CM,5,FALSE),"")</f>
        <v>CYP2E1</v>
      </c>
      <c r="G398" s="72" t="str">
        <f t="shared" si="6"/>
        <v>Liver--HLM-1-B01002632-</v>
      </c>
      <c r="H398" s="25" t="s">
        <v>724</v>
      </c>
      <c r="I398" s="25"/>
      <c r="J398" s="25"/>
      <c r="K398" s="25" t="s">
        <v>725</v>
      </c>
      <c r="L398" s="25" t="s">
        <v>726</v>
      </c>
      <c r="M398" s="25" t="s">
        <v>737</v>
      </c>
      <c r="N398" s="25"/>
      <c r="O398" s="25"/>
      <c r="P398" s="25"/>
      <c r="Q398" s="26"/>
      <c r="R398" s="26"/>
      <c r="S398" s="27"/>
      <c r="T398" s="27"/>
      <c r="U398" s="27"/>
      <c r="V398" s="27"/>
      <c r="W398" s="27"/>
      <c r="X398" s="27"/>
      <c r="Y398" s="27"/>
      <c r="Z398" s="27"/>
      <c r="AA398" s="28" t="s">
        <v>770</v>
      </c>
      <c r="AB398" s="28" t="s">
        <v>914</v>
      </c>
      <c r="AC398" s="29" t="s">
        <v>730</v>
      </c>
      <c r="AD398" s="36" t="s">
        <v>915</v>
      </c>
      <c r="AE398" s="83">
        <v>1</v>
      </c>
      <c r="AF398" s="30">
        <v>1</v>
      </c>
      <c r="AG398" s="30">
        <v>1</v>
      </c>
      <c r="AH398" s="30">
        <v>24</v>
      </c>
      <c r="AI398" s="30" t="s">
        <v>767</v>
      </c>
      <c r="AJ398" s="29" t="s">
        <v>772</v>
      </c>
      <c r="AK398" s="30"/>
      <c r="AL398" s="29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 t="s">
        <v>916</v>
      </c>
      <c r="AX398" s="30"/>
      <c r="AY398" s="30" t="s">
        <v>917</v>
      </c>
      <c r="AZ398" s="30">
        <v>1</v>
      </c>
      <c r="BA398" s="31" t="s">
        <v>918</v>
      </c>
      <c r="BB398" s="32"/>
      <c r="BC398" s="29"/>
      <c r="BD398" s="30"/>
      <c r="BE398" s="75"/>
      <c r="BF398" s="91" t="b">
        <f>IF(ISERROR(VLOOKUP(StudiesDetails!B398,ProteinExpression!A:A,1,FALSE)),FALSE,TRUE)</f>
        <v>0</v>
      </c>
    </row>
    <row r="399" spans="1:58" x14ac:dyDescent="0.3">
      <c r="A399">
        <v>69</v>
      </c>
      <c r="B399">
        <v>426</v>
      </c>
      <c r="C399" s="73" t="str">
        <f>IF(AND($A399&lt;&gt;"",ISNUMBER($A399)),VLOOKUP($A399,StudiesGeneral!$B:$CM,2,FALSE),"")</f>
        <v>Ohtsuki</v>
      </c>
      <c r="D399" s="73">
        <f>IF(AND($A399&lt;&gt;"",ISNUMBER($A399)),VLOOKUP($A399,StudiesGeneral!$B:$CM,3,FALSE),"")</f>
        <v>2012</v>
      </c>
      <c r="E399" s="89" t="str">
        <f>IF(AND($A399&lt;&gt;"",ISNUMBER($A399)),VLOOKUP($A399,StudiesGeneral!$B:$CM,4,FALSE),"")</f>
        <v>http://dx.doi.org/10.1124/dmd.111.042259</v>
      </c>
      <c r="F399" s="73" t="str">
        <f>IF(AND($A399&lt;&gt;"",ISNUMBER($A399)),VLOOKUP($A399,StudiesGeneral!$B:$CM,5,FALSE),"")</f>
        <v>CYP2E1</v>
      </c>
      <c r="G399" s="52" t="str">
        <f t="shared" si="6"/>
        <v>Liver--HLM-2-H0796-</v>
      </c>
      <c r="H399" s="12" t="s">
        <v>724</v>
      </c>
      <c r="K399" s="12" t="s">
        <v>725</v>
      </c>
      <c r="L399" s="12" t="s">
        <v>726</v>
      </c>
      <c r="M399" s="12" t="s">
        <v>737</v>
      </c>
      <c r="AA399" s="19" t="s">
        <v>770</v>
      </c>
      <c r="AB399" s="19" t="s">
        <v>914</v>
      </c>
      <c r="AC399" s="20" t="s">
        <v>730</v>
      </c>
      <c r="AD399" s="37" t="s">
        <v>919</v>
      </c>
      <c r="AE399" s="82">
        <v>2</v>
      </c>
      <c r="AF399" s="3">
        <v>1</v>
      </c>
      <c r="AG399" s="3">
        <v>1</v>
      </c>
      <c r="AH399" s="3">
        <v>29</v>
      </c>
      <c r="AI399" s="3" t="s">
        <v>767</v>
      </c>
      <c r="AJ399" s="20" t="s">
        <v>772</v>
      </c>
      <c r="AW399" s="3" t="s">
        <v>876</v>
      </c>
      <c r="AY399" s="3" t="s">
        <v>920</v>
      </c>
      <c r="AZ399" s="3">
        <v>1</v>
      </c>
      <c r="BA399" s="21" t="s">
        <v>918</v>
      </c>
      <c r="BF399" s="4" t="b">
        <f>IF(ISERROR(VLOOKUP(StudiesDetails!B399,ProteinExpression!A:A,1,FALSE)),FALSE,TRUE)</f>
        <v>0</v>
      </c>
    </row>
    <row r="400" spans="1:58" x14ac:dyDescent="0.3">
      <c r="A400">
        <v>69</v>
      </c>
      <c r="B400">
        <v>427</v>
      </c>
      <c r="C400" s="73" t="str">
        <f>IF(AND($A400&lt;&gt;"",ISNUMBER($A400)),VLOOKUP($A400,StudiesGeneral!$B:$CM,2,FALSE),"")</f>
        <v>Ohtsuki</v>
      </c>
      <c r="D400" s="73">
        <f>IF(AND($A400&lt;&gt;"",ISNUMBER($A400)),VLOOKUP($A400,StudiesGeneral!$B:$CM,3,FALSE),"")</f>
        <v>2012</v>
      </c>
      <c r="E400" s="89" t="str">
        <f>IF(AND($A400&lt;&gt;"",ISNUMBER($A400)),VLOOKUP($A400,StudiesGeneral!$B:$CM,4,FALSE),"")</f>
        <v>http://dx.doi.org/10.1124/dmd.111.042259</v>
      </c>
      <c r="F400" s="73" t="str">
        <f>IF(AND($A400&lt;&gt;"",ISNUMBER($A400)),VLOOKUP($A400,StudiesGeneral!$B:$CM,5,FALSE),"")</f>
        <v>CYP2E1</v>
      </c>
      <c r="G400" s="52" t="str">
        <f t="shared" si="6"/>
        <v>Liver--HLM-3-A01001584-</v>
      </c>
      <c r="H400" s="12" t="s">
        <v>724</v>
      </c>
      <c r="K400" s="12" t="s">
        <v>725</v>
      </c>
      <c r="L400" s="12" t="s">
        <v>726</v>
      </c>
      <c r="M400" s="12" t="s">
        <v>737</v>
      </c>
      <c r="AA400" s="19" t="s">
        <v>770</v>
      </c>
      <c r="AB400" s="19" t="s">
        <v>914</v>
      </c>
      <c r="AC400" s="20" t="s">
        <v>730</v>
      </c>
      <c r="AD400" s="37" t="s">
        <v>921</v>
      </c>
      <c r="AE400" s="82">
        <v>3</v>
      </c>
      <c r="AF400" s="3">
        <v>1</v>
      </c>
      <c r="AG400" s="3">
        <v>1</v>
      </c>
      <c r="AH400" s="3">
        <v>38</v>
      </c>
      <c r="AI400" s="3" t="s">
        <v>767</v>
      </c>
      <c r="AJ400" s="3" t="s">
        <v>772</v>
      </c>
      <c r="AW400" s="3" t="s">
        <v>922</v>
      </c>
      <c r="AY400" s="3" t="s">
        <v>732</v>
      </c>
      <c r="AZ400" s="3">
        <v>1</v>
      </c>
      <c r="BA400" s="21" t="s">
        <v>918</v>
      </c>
      <c r="BF400" s="4" t="b">
        <f>IF(ISERROR(VLOOKUP(StudiesDetails!B400,ProteinExpression!A:A,1,FALSE)),FALSE,TRUE)</f>
        <v>0</v>
      </c>
    </row>
    <row r="401" spans="1:58" x14ac:dyDescent="0.3">
      <c r="A401">
        <v>69</v>
      </c>
      <c r="B401">
        <v>428</v>
      </c>
      <c r="C401" s="73" t="str">
        <f>IF(AND($A401&lt;&gt;"",ISNUMBER($A401)),VLOOKUP($A401,StudiesGeneral!$B:$CM,2,FALSE),"")</f>
        <v>Ohtsuki</v>
      </c>
      <c r="D401" s="73">
        <f>IF(AND($A401&lt;&gt;"",ISNUMBER($A401)),VLOOKUP($A401,StudiesGeneral!$B:$CM,3,FALSE),"")</f>
        <v>2012</v>
      </c>
      <c r="E401" s="89" t="str">
        <f>IF(AND($A401&lt;&gt;"",ISNUMBER($A401)),VLOOKUP($A401,StudiesGeneral!$B:$CM,4,FALSE),"")</f>
        <v>http://dx.doi.org/10.1124/dmd.111.042259</v>
      </c>
      <c r="F401" s="73" t="str">
        <f>IF(AND($A401&lt;&gt;"",ISNUMBER($A401)),VLOOKUP($A401,StudiesGeneral!$B:$CM,5,FALSE),"")</f>
        <v>CYP2E1</v>
      </c>
      <c r="G401" s="52" t="str">
        <f t="shared" si="6"/>
        <v>Liver--HLM-4-C01003613-</v>
      </c>
      <c r="H401" s="12" t="s">
        <v>724</v>
      </c>
      <c r="K401" s="12" t="s">
        <v>725</v>
      </c>
      <c r="L401" s="12" t="s">
        <v>726</v>
      </c>
      <c r="M401" s="12" t="s">
        <v>737</v>
      </c>
      <c r="AA401" s="19" t="s">
        <v>770</v>
      </c>
      <c r="AB401" s="19" t="s">
        <v>914</v>
      </c>
      <c r="AC401" s="20" t="s">
        <v>730</v>
      </c>
      <c r="AD401" s="37" t="s">
        <v>923</v>
      </c>
      <c r="AE401" s="82">
        <v>4</v>
      </c>
      <c r="AF401" s="3">
        <v>1</v>
      </c>
      <c r="AG401" s="3">
        <v>1</v>
      </c>
      <c r="AH401" s="3">
        <v>48</v>
      </c>
      <c r="AI401" s="3" t="s">
        <v>767</v>
      </c>
      <c r="AJ401" s="3" t="s">
        <v>772</v>
      </c>
      <c r="AW401" s="3" t="s">
        <v>924</v>
      </c>
      <c r="AY401" s="3" t="s">
        <v>732</v>
      </c>
      <c r="AZ401" s="3">
        <v>1</v>
      </c>
      <c r="BA401" s="21" t="s">
        <v>918</v>
      </c>
      <c r="BF401" s="4" t="b">
        <f>IF(ISERROR(VLOOKUP(StudiesDetails!B401,ProteinExpression!A:A,1,FALSE)),FALSE,TRUE)</f>
        <v>0</v>
      </c>
    </row>
    <row r="402" spans="1:58" x14ac:dyDescent="0.3">
      <c r="A402">
        <v>69</v>
      </c>
      <c r="B402">
        <v>429</v>
      </c>
      <c r="C402" s="73" t="str">
        <f>IF(AND($A402&lt;&gt;"",ISNUMBER($A402)),VLOOKUP($A402,StudiesGeneral!$B:$CM,2,FALSE),"")</f>
        <v>Ohtsuki</v>
      </c>
      <c r="D402" s="73">
        <f>IF(AND($A402&lt;&gt;"",ISNUMBER($A402)),VLOOKUP($A402,StudiesGeneral!$B:$CM,3,FALSE),"")</f>
        <v>2012</v>
      </c>
      <c r="E402" s="89" t="str">
        <f>IF(AND($A402&lt;&gt;"",ISNUMBER($A402)),VLOOKUP($A402,StudiesGeneral!$B:$CM,4,FALSE),"")</f>
        <v>http://dx.doi.org/10.1124/dmd.111.042259</v>
      </c>
      <c r="F402" s="73" t="str">
        <f>IF(AND($A402&lt;&gt;"",ISNUMBER($A402)),VLOOKUP($A402,StudiesGeneral!$B:$CM,5,FALSE),"")</f>
        <v>CYP2E1</v>
      </c>
      <c r="G402" s="52" t="str">
        <f t="shared" si="6"/>
        <v>Liver--HLM-5-H0844-</v>
      </c>
      <c r="H402" s="12" t="s">
        <v>724</v>
      </c>
      <c r="K402" s="12" t="s">
        <v>725</v>
      </c>
      <c r="L402" s="12" t="s">
        <v>726</v>
      </c>
      <c r="M402" s="12" t="s">
        <v>737</v>
      </c>
      <c r="AA402" s="19" t="s">
        <v>770</v>
      </c>
      <c r="AB402" s="19" t="s">
        <v>914</v>
      </c>
      <c r="AC402" s="20" t="s">
        <v>730</v>
      </c>
      <c r="AD402" s="37" t="s">
        <v>925</v>
      </c>
      <c r="AE402" s="82">
        <v>5</v>
      </c>
      <c r="AF402" s="3">
        <v>1</v>
      </c>
      <c r="AG402" s="3">
        <v>1</v>
      </c>
      <c r="AH402" s="3">
        <v>49</v>
      </c>
      <c r="AI402" s="3" t="s">
        <v>767</v>
      </c>
      <c r="AJ402" s="20" t="s">
        <v>772</v>
      </c>
      <c r="AW402" s="3" t="s">
        <v>878</v>
      </c>
      <c r="AY402" s="3" t="s">
        <v>920</v>
      </c>
      <c r="AZ402" s="3">
        <v>1</v>
      </c>
      <c r="BA402" s="21" t="s">
        <v>918</v>
      </c>
      <c r="BF402" s="4" t="b">
        <f>IF(ISERROR(VLOOKUP(StudiesDetails!B402,ProteinExpression!A:A,1,FALSE)),FALSE,TRUE)</f>
        <v>0</v>
      </c>
    </row>
    <row r="403" spans="1:58" x14ac:dyDescent="0.3">
      <c r="A403">
        <v>69</v>
      </c>
      <c r="B403">
        <v>430</v>
      </c>
      <c r="C403" s="73" t="str">
        <f>IF(AND($A403&lt;&gt;"",ISNUMBER($A403)),VLOOKUP($A403,StudiesGeneral!$B:$CM,2,FALSE),"")</f>
        <v>Ohtsuki</v>
      </c>
      <c r="D403" s="73">
        <f>IF(AND($A403&lt;&gt;"",ISNUMBER($A403)),VLOOKUP($A403,StudiesGeneral!$B:$CM,3,FALSE),"")</f>
        <v>2012</v>
      </c>
      <c r="E403" s="89" t="str">
        <f>IF(AND($A403&lt;&gt;"",ISNUMBER($A403)),VLOOKUP($A403,StudiesGeneral!$B:$CM,4,FALSE),"")</f>
        <v>http://dx.doi.org/10.1124/dmd.111.042259</v>
      </c>
      <c r="F403" s="73" t="str">
        <f>IF(AND($A403&lt;&gt;"",ISNUMBER($A403)),VLOOKUP($A403,StudiesGeneral!$B:$CM,5,FALSE),"")</f>
        <v>CYP2E1</v>
      </c>
      <c r="G403" s="52" t="str">
        <f t="shared" si="6"/>
        <v>Liver--HLM-6-A01001311-</v>
      </c>
      <c r="H403" s="12" t="s">
        <v>724</v>
      </c>
      <c r="K403" s="12" t="s">
        <v>725</v>
      </c>
      <c r="L403" s="12" t="s">
        <v>726</v>
      </c>
      <c r="M403" s="12" t="s">
        <v>737</v>
      </c>
      <c r="AA403" s="19" t="s">
        <v>770</v>
      </c>
      <c r="AB403" s="19" t="s">
        <v>914</v>
      </c>
      <c r="AC403" s="20" t="s">
        <v>730</v>
      </c>
      <c r="AD403" s="37" t="s">
        <v>926</v>
      </c>
      <c r="AE403" s="82">
        <v>6</v>
      </c>
      <c r="AF403" s="3">
        <v>1</v>
      </c>
      <c r="AG403" s="3">
        <v>1</v>
      </c>
      <c r="AH403" s="3">
        <v>54</v>
      </c>
      <c r="AI403" s="3" t="s">
        <v>767</v>
      </c>
      <c r="AJ403" s="20" t="s">
        <v>772</v>
      </c>
      <c r="AW403" s="3" t="s">
        <v>927</v>
      </c>
      <c r="AY403" s="3" t="s">
        <v>917</v>
      </c>
      <c r="AZ403" s="3">
        <v>1</v>
      </c>
      <c r="BA403" s="21" t="s">
        <v>918</v>
      </c>
      <c r="BF403" s="4" t="b">
        <f>IF(ISERROR(VLOOKUP(StudiesDetails!B403,ProteinExpression!A:A,1,FALSE)),FALSE,TRUE)</f>
        <v>0</v>
      </c>
    </row>
    <row r="404" spans="1:58" x14ac:dyDescent="0.3">
      <c r="A404">
        <v>69</v>
      </c>
      <c r="B404">
        <v>431</v>
      </c>
      <c r="C404" s="73" t="str">
        <f>IF(AND($A404&lt;&gt;"",ISNUMBER($A404)),VLOOKUP($A404,StudiesGeneral!$B:$CM,2,FALSE),"")</f>
        <v>Ohtsuki</v>
      </c>
      <c r="D404" s="73">
        <f>IF(AND($A404&lt;&gt;"",ISNUMBER($A404)),VLOOKUP($A404,StudiesGeneral!$B:$CM,3,FALSE),"")</f>
        <v>2012</v>
      </c>
      <c r="E404" s="89" t="str">
        <f>IF(AND($A404&lt;&gt;"",ISNUMBER($A404)),VLOOKUP($A404,StudiesGeneral!$B:$CM,4,FALSE),"")</f>
        <v>http://dx.doi.org/10.1124/dmd.111.042259</v>
      </c>
      <c r="F404" s="73" t="str">
        <f>IF(AND($A404&lt;&gt;"",ISNUMBER($A404)),VLOOKUP($A404,StudiesGeneral!$B:$CM,5,FALSE),"")</f>
        <v>CYP2E1</v>
      </c>
      <c r="G404" s="52" t="str">
        <f t="shared" si="6"/>
        <v>Liver--HLM-7-C01002457-</v>
      </c>
      <c r="H404" s="12" t="s">
        <v>724</v>
      </c>
      <c r="K404" s="12" t="s">
        <v>725</v>
      </c>
      <c r="L404" s="12" t="s">
        <v>726</v>
      </c>
      <c r="M404" s="12" t="s">
        <v>737</v>
      </c>
      <c r="AA404" s="19" t="s">
        <v>770</v>
      </c>
      <c r="AB404" s="19" t="s">
        <v>914</v>
      </c>
      <c r="AC404" s="20" t="s">
        <v>730</v>
      </c>
      <c r="AD404" s="37" t="s">
        <v>928</v>
      </c>
      <c r="AE404" s="82">
        <v>7</v>
      </c>
      <c r="AF404" s="3">
        <v>1</v>
      </c>
      <c r="AG404" s="3">
        <v>1</v>
      </c>
      <c r="AH404" s="3">
        <v>56</v>
      </c>
      <c r="AI404" s="3" t="s">
        <v>767</v>
      </c>
      <c r="AJ404" s="20" t="s">
        <v>772</v>
      </c>
      <c r="AW404" s="3" t="s">
        <v>929</v>
      </c>
      <c r="AY404" s="3" t="s">
        <v>732</v>
      </c>
      <c r="AZ404" s="3">
        <v>1</v>
      </c>
      <c r="BA404" s="21" t="s">
        <v>918</v>
      </c>
      <c r="BF404" s="4" t="b">
        <f>IF(ISERROR(VLOOKUP(StudiesDetails!B404,ProteinExpression!A:A,1,FALSE)),FALSE,TRUE)</f>
        <v>0</v>
      </c>
    </row>
    <row r="405" spans="1:58" x14ac:dyDescent="0.3">
      <c r="A405">
        <v>69</v>
      </c>
      <c r="B405">
        <v>432</v>
      </c>
      <c r="C405" s="73" t="str">
        <f>IF(AND($A405&lt;&gt;"",ISNUMBER($A405)),VLOOKUP($A405,StudiesGeneral!$B:$CM,2,FALSE),"")</f>
        <v>Ohtsuki</v>
      </c>
      <c r="D405" s="73">
        <f>IF(AND($A405&lt;&gt;"",ISNUMBER($A405)),VLOOKUP($A405,StudiesGeneral!$B:$CM,3,FALSE),"")</f>
        <v>2012</v>
      </c>
      <c r="E405" s="89" t="str">
        <f>IF(AND($A405&lt;&gt;"",ISNUMBER($A405)),VLOOKUP($A405,StudiesGeneral!$B:$CM,4,FALSE),"")</f>
        <v>http://dx.doi.org/10.1124/dmd.111.042259</v>
      </c>
      <c r="F405" s="73" t="str">
        <f>IF(AND($A405&lt;&gt;"",ISNUMBER($A405)),VLOOKUP($A405,StudiesGeneral!$B:$CM,5,FALSE),"")</f>
        <v>CYP2E1</v>
      </c>
      <c r="G405" s="52" t="str">
        <f t="shared" si="6"/>
        <v>Liver--HLM-8-H0824-</v>
      </c>
      <c r="H405" s="12" t="s">
        <v>724</v>
      </c>
      <c r="K405" s="12" t="s">
        <v>725</v>
      </c>
      <c r="L405" s="12" t="s">
        <v>726</v>
      </c>
      <c r="M405" s="12" t="s">
        <v>737</v>
      </c>
      <c r="AA405" s="19" t="s">
        <v>770</v>
      </c>
      <c r="AB405" s="19" t="s">
        <v>914</v>
      </c>
      <c r="AC405" s="20" t="s">
        <v>730</v>
      </c>
      <c r="AD405" s="37" t="s">
        <v>930</v>
      </c>
      <c r="AE405" s="82">
        <v>8</v>
      </c>
      <c r="AF405" s="3">
        <v>1</v>
      </c>
      <c r="AG405" s="3">
        <v>1</v>
      </c>
      <c r="AH405" s="3">
        <v>74</v>
      </c>
      <c r="AI405" s="3" t="s">
        <v>767</v>
      </c>
      <c r="AJ405" s="20" t="s">
        <v>772</v>
      </c>
      <c r="AW405" s="3" t="s">
        <v>931</v>
      </c>
      <c r="AY405" s="3" t="s">
        <v>920</v>
      </c>
      <c r="AZ405" s="3">
        <v>1</v>
      </c>
      <c r="BA405" s="21" t="s">
        <v>918</v>
      </c>
      <c r="BF405" s="4" t="b">
        <f>IF(ISERROR(VLOOKUP(StudiesDetails!B405,ProteinExpression!A:A,1,FALSE)),FALSE,TRUE)</f>
        <v>0</v>
      </c>
    </row>
    <row r="406" spans="1:58" x14ac:dyDescent="0.3">
      <c r="A406">
        <v>69</v>
      </c>
      <c r="B406">
        <v>433</v>
      </c>
      <c r="C406" s="73" t="str">
        <f>IF(AND($A406&lt;&gt;"",ISNUMBER($A406)),VLOOKUP($A406,StudiesGeneral!$B:$CM,2,FALSE),"")</f>
        <v>Ohtsuki</v>
      </c>
      <c r="D406" s="73">
        <f>IF(AND($A406&lt;&gt;"",ISNUMBER($A406)),VLOOKUP($A406,StudiesGeneral!$B:$CM,3,FALSE),"")</f>
        <v>2012</v>
      </c>
      <c r="E406" s="89" t="str">
        <f>IF(AND($A406&lt;&gt;"",ISNUMBER($A406)),VLOOKUP($A406,StudiesGeneral!$B:$CM,4,FALSE),"")</f>
        <v>http://dx.doi.org/10.1124/dmd.111.042259</v>
      </c>
      <c r="F406" s="73" t="str">
        <f>IF(AND($A406&lt;&gt;"",ISNUMBER($A406)),VLOOKUP($A406,StudiesGeneral!$B:$CM,5,FALSE),"")</f>
        <v>CYP2E1</v>
      </c>
      <c r="G406" s="52" t="str">
        <f t="shared" si="6"/>
        <v>Liver--HLM-9-A01001423-</v>
      </c>
      <c r="H406" s="12" t="s">
        <v>724</v>
      </c>
      <c r="K406" s="12" t="s">
        <v>725</v>
      </c>
      <c r="L406" s="12" t="s">
        <v>726</v>
      </c>
      <c r="M406" s="12" t="s">
        <v>737</v>
      </c>
      <c r="AA406" s="19" t="s">
        <v>770</v>
      </c>
      <c r="AB406" s="19" t="s">
        <v>914</v>
      </c>
      <c r="AC406" s="20" t="s">
        <v>730</v>
      </c>
      <c r="AD406" s="37" t="s">
        <v>932</v>
      </c>
      <c r="AE406" s="82">
        <v>9</v>
      </c>
      <c r="AF406" s="3">
        <v>1</v>
      </c>
      <c r="AG406" s="3">
        <v>0</v>
      </c>
      <c r="AH406" s="3">
        <v>20</v>
      </c>
      <c r="AI406" s="3" t="s">
        <v>767</v>
      </c>
      <c r="AJ406" s="20" t="s">
        <v>772</v>
      </c>
      <c r="AW406" s="3" t="s">
        <v>933</v>
      </c>
      <c r="AY406" s="3" t="s">
        <v>917</v>
      </c>
      <c r="AZ406" s="3">
        <v>1</v>
      </c>
      <c r="BA406" s="21" t="s">
        <v>918</v>
      </c>
      <c r="BF406" s="4" t="b">
        <f>IF(ISERROR(VLOOKUP(StudiesDetails!B406,ProteinExpression!A:A,1,FALSE)),FALSE,TRUE)</f>
        <v>0</v>
      </c>
    </row>
    <row r="407" spans="1:58" x14ac:dyDescent="0.3">
      <c r="A407">
        <v>69</v>
      </c>
      <c r="B407">
        <v>434</v>
      </c>
      <c r="C407" s="73" t="str">
        <f>IF(AND($A407&lt;&gt;"",ISNUMBER($A407)),VLOOKUP($A407,StudiesGeneral!$B:$CM,2,FALSE),"")</f>
        <v>Ohtsuki</v>
      </c>
      <c r="D407" s="73">
        <f>IF(AND($A407&lt;&gt;"",ISNUMBER($A407)),VLOOKUP($A407,StudiesGeneral!$B:$CM,3,FALSE),"")</f>
        <v>2012</v>
      </c>
      <c r="E407" s="89" t="str">
        <f>IF(AND($A407&lt;&gt;"",ISNUMBER($A407)),VLOOKUP($A407,StudiesGeneral!$B:$CM,4,FALSE),"")</f>
        <v>http://dx.doi.org/10.1124/dmd.111.042259</v>
      </c>
      <c r="F407" s="73" t="str">
        <f>IF(AND($A407&lt;&gt;"",ISNUMBER($A407)),VLOOKUP($A407,StudiesGeneral!$B:$CM,5,FALSE),"")</f>
        <v>CYP2E1</v>
      </c>
      <c r="G407" s="52" t="str">
        <f t="shared" si="6"/>
        <v>Liver--HLM-10-H0786-</v>
      </c>
      <c r="H407" s="12" t="s">
        <v>724</v>
      </c>
      <c r="K407" s="12" t="s">
        <v>725</v>
      </c>
      <c r="L407" s="12" t="s">
        <v>726</v>
      </c>
      <c r="M407" s="12" t="s">
        <v>737</v>
      </c>
      <c r="AA407" s="19" t="s">
        <v>770</v>
      </c>
      <c r="AB407" s="19" t="s">
        <v>914</v>
      </c>
      <c r="AC407" s="20" t="s">
        <v>730</v>
      </c>
      <c r="AD407" s="37" t="s">
        <v>934</v>
      </c>
      <c r="AE407" s="82">
        <v>10</v>
      </c>
      <c r="AF407" s="3">
        <v>1</v>
      </c>
      <c r="AG407" s="3">
        <v>0</v>
      </c>
      <c r="AH407" s="3">
        <v>27</v>
      </c>
      <c r="AI407" s="3" t="s">
        <v>767</v>
      </c>
      <c r="AJ407" s="20" t="s">
        <v>772</v>
      </c>
      <c r="AW407" s="3" t="s">
        <v>878</v>
      </c>
      <c r="AY407" s="3" t="s">
        <v>920</v>
      </c>
      <c r="AZ407" s="3">
        <v>1</v>
      </c>
      <c r="BA407" s="21" t="s">
        <v>918</v>
      </c>
      <c r="BF407" s="4" t="b">
        <f>IF(ISERROR(VLOOKUP(StudiesDetails!B407,ProteinExpression!A:A,1,FALSE)),FALSE,TRUE)</f>
        <v>0</v>
      </c>
    </row>
    <row r="408" spans="1:58" x14ac:dyDescent="0.3">
      <c r="A408">
        <v>69</v>
      </c>
      <c r="B408">
        <v>435</v>
      </c>
      <c r="C408" s="73" t="str">
        <f>IF(AND($A408&lt;&gt;"",ISNUMBER($A408)),VLOOKUP($A408,StudiesGeneral!$B:$CM,2,FALSE),"")</f>
        <v>Ohtsuki</v>
      </c>
      <c r="D408" s="73">
        <f>IF(AND($A408&lt;&gt;"",ISNUMBER($A408)),VLOOKUP($A408,StudiesGeneral!$B:$CM,3,FALSE),"")</f>
        <v>2012</v>
      </c>
      <c r="E408" s="89" t="str">
        <f>IF(AND($A408&lt;&gt;"",ISNUMBER($A408)),VLOOKUP($A408,StudiesGeneral!$B:$CM,4,FALSE),"")</f>
        <v>http://dx.doi.org/10.1124/dmd.111.042259</v>
      </c>
      <c r="F408" s="73" t="str">
        <f>IF(AND($A408&lt;&gt;"",ISNUMBER($A408)),VLOOKUP($A408,StudiesGeneral!$B:$CM,5,FALSE),"")</f>
        <v>CYP2E1</v>
      </c>
      <c r="G408" s="52" t="str">
        <f t="shared" si="6"/>
        <v>Liver--HLM-11-A0001228-</v>
      </c>
      <c r="H408" s="12" t="s">
        <v>724</v>
      </c>
      <c r="K408" s="12" t="s">
        <v>725</v>
      </c>
      <c r="L408" s="12" t="s">
        <v>726</v>
      </c>
      <c r="M408" s="12" t="s">
        <v>737</v>
      </c>
      <c r="AA408" s="19" t="s">
        <v>770</v>
      </c>
      <c r="AB408" s="19" t="s">
        <v>914</v>
      </c>
      <c r="AC408" s="20" t="s">
        <v>730</v>
      </c>
      <c r="AD408" s="37" t="s">
        <v>935</v>
      </c>
      <c r="AE408" s="82">
        <v>11</v>
      </c>
      <c r="AF408" s="3">
        <v>1</v>
      </c>
      <c r="AG408" s="3">
        <v>0</v>
      </c>
      <c r="AH408" s="3">
        <v>43</v>
      </c>
      <c r="AI408" s="3" t="s">
        <v>767</v>
      </c>
      <c r="AJ408" s="20" t="s">
        <v>772</v>
      </c>
      <c r="AW408" s="3" t="s">
        <v>922</v>
      </c>
      <c r="AY408" s="3" t="s">
        <v>917</v>
      </c>
      <c r="AZ408" s="3">
        <v>1</v>
      </c>
      <c r="BA408" s="21" t="s">
        <v>918</v>
      </c>
      <c r="BF408" s="4" t="b">
        <f>IF(ISERROR(VLOOKUP(StudiesDetails!B408,ProteinExpression!A:A,1,FALSE)),FALSE,TRUE)</f>
        <v>0</v>
      </c>
    </row>
    <row r="409" spans="1:58" x14ac:dyDescent="0.3">
      <c r="A409">
        <v>69</v>
      </c>
      <c r="B409">
        <v>436</v>
      </c>
      <c r="C409" s="73" t="str">
        <f>IF(AND($A409&lt;&gt;"",ISNUMBER($A409)),VLOOKUP($A409,StudiesGeneral!$B:$CM,2,FALSE),"")</f>
        <v>Ohtsuki</v>
      </c>
      <c r="D409" s="73">
        <f>IF(AND($A409&lt;&gt;"",ISNUMBER($A409)),VLOOKUP($A409,StudiesGeneral!$B:$CM,3,FALSE),"")</f>
        <v>2012</v>
      </c>
      <c r="E409" s="89" t="str">
        <f>IF(AND($A409&lt;&gt;"",ISNUMBER($A409)),VLOOKUP($A409,StudiesGeneral!$B:$CM,4,FALSE),"")</f>
        <v>http://dx.doi.org/10.1124/dmd.111.042259</v>
      </c>
      <c r="F409" s="73" t="str">
        <f>IF(AND($A409&lt;&gt;"",ISNUMBER($A409)),VLOOKUP($A409,StudiesGeneral!$B:$CM,5,FALSE),"")</f>
        <v>CYP2E1</v>
      </c>
      <c r="G409" s="52" t="str">
        <f t="shared" si="6"/>
        <v>Liver--HLM-12-B01002701-</v>
      </c>
      <c r="H409" s="12" t="s">
        <v>724</v>
      </c>
      <c r="K409" s="12" t="s">
        <v>725</v>
      </c>
      <c r="L409" s="12" t="s">
        <v>726</v>
      </c>
      <c r="M409" s="12" t="s">
        <v>737</v>
      </c>
      <c r="AA409" s="19" t="s">
        <v>770</v>
      </c>
      <c r="AB409" s="19" t="s">
        <v>914</v>
      </c>
      <c r="AC409" s="20" t="s">
        <v>730</v>
      </c>
      <c r="AD409" s="37" t="s">
        <v>936</v>
      </c>
      <c r="AE409" s="82">
        <v>12</v>
      </c>
      <c r="AF409" s="3">
        <v>1</v>
      </c>
      <c r="AG409" s="3">
        <v>0</v>
      </c>
      <c r="AH409" s="3">
        <v>47</v>
      </c>
      <c r="AI409" s="3" t="s">
        <v>767</v>
      </c>
      <c r="AJ409" s="20" t="s">
        <v>772</v>
      </c>
      <c r="AW409" s="3" t="s">
        <v>937</v>
      </c>
      <c r="AY409" s="3" t="s">
        <v>917</v>
      </c>
      <c r="AZ409" s="3">
        <v>1</v>
      </c>
      <c r="BA409" s="21" t="s">
        <v>918</v>
      </c>
      <c r="BF409" s="4" t="b">
        <f>IF(ISERROR(VLOOKUP(StudiesDetails!B409,ProteinExpression!A:A,1,FALSE)),FALSE,TRUE)</f>
        <v>0</v>
      </c>
    </row>
    <row r="410" spans="1:58" x14ac:dyDescent="0.3">
      <c r="A410">
        <v>69</v>
      </c>
      <c r="B410">
        <v>437</v>
      </c>
      <c r="C410" s="73" t="str">
        <f>IF(AND($A410&lt;&gt;"",ISNUMBER($A410)),VLOOKUP($A410,StudiesGeneral!$B:$CM,2,FALSE),"")</f>
        <v>Ohtsuki</v>
      </c>
      <c r="D410" s="73">
        <f>IF(AND($A410&lt;&gt;"",ISNUMBER($A410)),VLOOKUP($A410,StudiesGeneral!$B:$CM,3,FALSE),"")</f>
        <v>2012</v>
      </c>
      <c r="E410" s="89" t="str">
        <f>IF(AND($A410&lt;&gt;"",ISNUMBER($A410)),VLOOKUP($A410,StudiesGeneral!$B:$CM,4,FALSE),"")</f>
        <v>http://dx.doi.org/10.1124/dmd.111.042259</v>
      </c>
      <c r="F410" s="73" t="str">
        <f>IF(AND($A410&lt;&gt;"",ISNUMBER($A410)),VLOOKUP($A410,StudiesGeneral!$B:$CM,5,FALSE),"")</f>
        <v>CYP2E1</v>
      </c>
      <c r="G410" s="52" t="str">
        <f t="shared" si="6"/>
        <v>Liver--HLM-13-C01002308-</v>
      </c>
      <c r="H410" s="12" t="s">
        <v>724</v>
      </c>
      <c r="K410" s="12" t="s">
        <v>725</v>
      </c>
      <c r="L410" s="12" t="s">
        <v>726</v>
      </c>
      <c r="M410" s="12" t="s">
        <v>737</v>
      </c>
      <c r="AA410" s="19" t="s">
        <v>770</v>
      </c>
      <c r="AB410" s="19" t="s">
        <v>914</v>
      </c>
      <c r="AC410" s="20" t="s">
        <v>730</v>
      </c>
      <c r="AD410" s="37" t="s">
        <v>938</v>
      </c>
      <c r="AE410" s="82">
        <v>13</v>
      </c>
      <c r="AF410" s="3">
        <v>1</v>
      </c>
      <c r="AG410" s="3">
        <v>0</v>
      </c>
      <c r="AH410" s="3">
        <v>49</v>
      </c>
      <c r="AI410" s="3" t="s">
        <v>767</v>
      </c>
      <c r="AJ410" s="20" t="s">
        <v>772</v>
      </c>
      <c r="AW410" s="3" t="s">
        <v>922</v>
      </c>
      <c r="AY410" s="3" t="s">
        <v>732</v>
      </c>
      <c r="AZ410" s="3">
        <v>1</v>
      </c>
      <c r="BA410" s="21" t="s">
        <v>918</v>
      </c>
      <c r="BF410" s="4" t="b">
        <f>IF(ISERROR(VLOOKUP(StudiesDetails!B410,ProteinExpression!A:A,1,FALSE)),FALSE,TRUE)</f>
        <v>0</v>
      </c>
    </row>
    <row r="411" spans="1:58" x14ac:dyDescent="0.3">
      <c r="A411">
        <v>69</v>
      </c>
      <c r="B411">
        <v>438</v>
      </c>
      <c r="C411" s="73" t="str">
        <f>IF(AND($A411&lt;&gt;"",ISNUMBER($A411)),VLOOKUP($A411,StudiesGeneral!$B:$CM,2,FALSE),"")</f>
        <v>Ohtsuki</v>
      </c>
      <c r="D411" s="73">
        <f>IF(AND($A411&lt;&gt;"",ISNUMBER($A411)),VLOOKUP($A411,StudiesGeneral!$B:$CM,3,FALSE),"")</f>
        <v>2012</v>
      </c>
      <c r="E411" s="89" t="str">
        <f>IF(AND($A411&lt;&gt;"",ISNUMBER($A411)),VLOOKUP($A411,StudiesGeneral!$B:$CM,4,FALSE),"")</f>
        <v>http://dx.doi.org/10.1124/dmd.111.042259</v>
      </c>
      <c r="F411" s="73" t="str">
        <f>IF(AND($A411&lt;&gt;"",ISNUMBER($A411)),VLOOKUP($A411,StudiesGeneral!$B:$CM,5,FALSE),"")</f>
        <v>CYP2E1</v>
      </c>
      <c r="G411" s="52" t="str">
        <f t="shared" si="6"/>
        <v>Liver--HLM-14-B01002444-</v>
      </c>
      <c r="H411" s="12" t="s">
        <v>724</v>
      </c>
      <c r="K411" s="12" t="s">
        <v>725</v>
      </c>
      <c r="L411" s="12" t="s">
        <v>726</v>
      </c>
      <c r="M411" s="12" t="s">
        <v>737</v>
      </c>
      <c r="AA411" s="19" t="s">
        <v>770</v>
      </c>
      <c r="AB411" s="19" t="s">
        <v>914</v>
      </c>
      <c r="AC411" s="20" t="s">
        <v>730</v>
      </c>
      <c r="AD411" s="37" t="s">
        <v>939</v>
      </c>
      <c r="AE411" s="82">
        <v>14</v>
      </c>
      <c r="AF411" s="3">
        <v>1</v>
      </c>
      <c r="AG411" s="3">
        <v>0</v>
      </c>
      <c r="AH411" s="3">
        <v>54</v>
      </c>
      <c r="AI411" s="3" t="s">
        <v>767</v>
      </c>
      <c r="AJ411" s="20" t="s">
        <v>772</v>
      </c>
      <c r="AW411" s="3" t="s">
        <v>940</v>
      </c>
      <c r="AY411" s="3" t="s">
        <v>917</v>
      </c>
      <c r="AZ411" s="3">
        <v>1</v>
      </c>
      <c r="BA411" s="21" t="s">
        <v>941</v>
      </c>
      <c r="BF411" s="4" t="b">
        <f>IF(ISERROR(VLOOKUP(StudiesDetails!B411,ProteinExpression!A:A,1,FALSE)),FALSE,TRUE)</f>
        <v>0</v>
      </c>
    </row>
    <row r="412" spans="1:58" x14ac:dyDescent="0.3">
      <c r="A412">
        <v>69</v>
      </c>
      <c r="B412">
        <v>439</v>
      </c>
      <c r="C412" s="73" t="str">
        <f>IF(AND($A412&lt;&gt;"",ISNUMBER($A412)),VLOOKUP($A412,StudiesGeneral!$B:$CM,2,FALSE),"")</f>
        <v>Ohtsuki</v>
      </c>
      <c r="D412" s="73">
        <f>IF(AND($A412&lt;&gt;"",ISNUMBER($A412)),VLOOKUP($A412,StudiesGeneral!$B:$CM,3,FALSE),"")</f>
        <v>2012</v>
      </c>
      <c r="E412" s="89" t="str">
        <f>IF(AND($A412&lt;&gt;"",ISNUMBER($A412)),VLOOKUP($A412,StudiesGeneral!$B:$CM,4,FALSE),"")</f>
        <v>http://dx.doi.org/10.1124/dmd.111.042259</v>
      </c>
      <c r="F412" s="73" t="str">
        <f>IF(AND($A412&lt;&gt;"",ISNUMBER($A412)),VLOOKUP($A412,StudiesGeneral!$B:$CM,5,FALSE),"")</f>
        <v>CYP2E1</v>
      </c>
      <c r="G412" s="52" t="str">
        <f t="shared" si="6"/>
        <v>Liver--HLM-15-H092-</v>
      </c>
      <c r="H412" s="12" t="s">
        <v>724</v>
      </c>
      <c r="K412" s="12" t="s">
        <v>725</v>
      </c>
      <c r="L412" s="12" t="s">
        <v>726</v>
      </c>
      <c r="M412" s="12" t="s">
        <v>737</v>
      </c>
      <c r="AA412" s="19" t="s">
        <v>770</v>
      </c>
      <c r="AB412" s="19" t="s">
        <v>914</v>
      </c>
      <c r="AC412" s="20" t="s">
        <v>730</v>
      </c>
      <c r="AD412" s="37" t="s">
        <v>942</v>
      </c>
      <c r="AE412" s="82">
        <v>15</v>
      </c>
      <c r="AF412" s="3">
        <v>1</v>
      </c>
      <c r="AG412" s="3">
        <v>0</v>
      </c>
      <c r="AH412" s="3">
        <v>54</v>
      </c>
      <c r="AI412" s="3" t="s">
        <v>767</v>
      </c>
      <c r="AJ412" s="20" t="s">
        <v>772</v>
      </c>
      <c r="AW412" s="3" t="s">
        <v>898</v>
      </c>
      <c r="AY412" s="3" t="s">
        <v>920</v>
      </c>
      <c r="AZ412" s="3">
        <v>1</v>
      </c>
      <c r="BA412" s="21" t="s">
        <v>918</v>
      </c>
      <c r="BF412" s="4" t="b">
        <f>IF(ISERROR(VLOOKUP(StudiesDetails!B412,ProteinExpression!A:A,1,FALSE)),FALSE,TRUE)</f>
        <v>0</v>
      </c>
    </row>
    <row r="413" spans="1:58" x14ac:dyDescent="0.3">
      <c r="A413">
        <v>69</v>
      </c>
      <c r="B413">
        <v>440</v>
      </c>
      <c r="C413" s="73" t="str">
        <f>IF(AND($A413&lt;&gt;"",ISNUMBER($A413)),VLOOKUP($A413,StudiesGeneral!$B:$CM,2,FALSE),"")</f>
        <v>Ohtsuki</v>
      </c>
      <c r="D413" s="73">
        <f>IF(AND($A413&lt;&gt;"",ISNUMBER($A413)),VLOOKUP($A413,StudiesGeneral!$B:$CM,3,FALSE),"")</f>
        <v>2012</v>
      </c>
      <c r="E413" s="89" t="str">
        <f>IF(AND($A413&lt;&gt;"",ISNUMBER($A413)),VLOOKUP($A413,StudiesGeneral!$B:$CM,4,FALSE),"")</f>
        <v>http://dx.doi.org/10.1124/dmd.111.042259</v>
      </c>
      <c r="F413" s="73" t="str">
        <f>IF(AND($A413&lt;&gt;"",ISNUMBER($A413)),VLOOKUP($A413,StudiesGeneral!$B:$CM,5,FALSE),"")</f>
        <v>CYP2E1</v>
      </c>
      <c r="G413" s="52" t="str">
        <f t="shared" si="6"/>
        <v>Liver--HLM-16-B01003044-</v>
      </c>
      <c r="H413" s="12" t="s">
        <v>724</v>
      </c>
      <c r="K413" s="12" t="s">
        <v>725</v>
      </c>
      <c r="L413" s="12" t="s">
        <v>726</v>
      </c>
      <c r="M413" s="12" t="s">
        <v>737</v>
      </c>
      <c r="AA413" s="19" t="s">
        <v>770</v>
      </c>
      <c r="AB413" s="19" t="s">
        <v>914</v>
      </c>
      <c r="AC413" s="20" t="s">
        <v>730</v>
      </c>
      <c r="AD413" s="37" t="s">
        <v>943</v>
      </c>
      <c r="AE413" s="82">
        <v>16</v>
      </c>
      <c r="AF413" s="3">
        <v>1</v>
      </c>
      <c r="AG413" s="3">
        <v>0</v>
      </c>
      <c r="AH413" s="3">
        <v>63</v>
      </c>
      <c r="AI413" s="3" t="s">
        <v>767</v>
      </c>
      <c r="AJ413" s="20" t="s">
        <v>772</v>
      </c>
      <c r="AW413" s="3" t="s">
        <v>922</v>
      </c>
      <c r="AY413" s="3" t="s">
        <v>920</v>
      </c>
      <c r="AZ413" s="3">
        <v>1</v>
      </c>
      <c r="BA413" s="21" t="s">
        <v>918</v>
      </c>
      <c r="BF413" s="4" t="b">
        <f>IF(ISERROR(VLOOKUP(StudiesDetails!B413,ProteinExpression!A:A,1,FALSE)),FALSE,TRUE)</f>
        <v>0</v>
      </c>
    </row>
    <row r="414" spans="1:58" x14ac:dyDescent="0.3">
      <c r="A414">
        <v>69</v>
      </c>
      <c r="B414">
        <v>441</v>
      </c>
      <c r="C414" s="73" t="str">
        <f>IF(AND($A414&lt;&gt;"",ISNUMBER($A414)),VLOOKUP($A414,StudiesGeneral!$B:$CM,2,FALSE),"")</f>
        <v>Ohtsuki</v>
      </c>
      <c r="D414" s="73">
        <f>IF(AND($A414&lt;&gt;"",ISNUMBER($A414)),VLOOKUP($A414,StudiesGeneral!$B:$CM,3,FALSE),"")</f>
        <v>2012</v>
      </c>
      <c r="E414" s="89" t="str">
        <f>IF(AND($A414&lt;&gt;"",ISNUMBER($A414)),VLOOKUP($A414,StudiesGeneral!$B:$CM,4,FALSE),"")</f>
        <v>http://dx.doi.org/10.1124/dmd.111.042259</v>
      </c>
      <c r="F414" s="73" t="str">
        <f>IF(AND($A414&lt;&gt;"",ISNUMBER($A414)),VLOOKUP($A414,StudiesGeneral!$B:$CM,5,FALSE),"")</f>
        <v>CYP2E1</v>
      </c>
      <c r="G414" s="52" t="str">
        <f t="shared" si="6"/>
        <v>Liver--HLM-17-H0814-</v>
      </c>
      <c r="H414" s="12" t="s">
        <v>724</v>
      </c>
      <c r="K414" s="12" t="s">
        <v>725</v>
      </c>
      <c r="L414" s="12" t="s">
        <v>726</v>
      </c>
      <c r="M414" s="12" t="s">
        <v>737</v>
      </c>
      <c r="AA414" s="19" t="s">
        <v>770</v>
      </c>
      <c r="AB414" s="19" t="s">
        <v>914</v>
      </c>
      <c r="AC414" s="20" t="s">
        <v>730</v>
      </c>
      <c r="AD414" s="37" t="s">
        <v>944</v>
      </c>
      <c r="AE414" s="82">
        <v>17</v>
      </c>
      <c r="AF414" s="3">
        <v>1</v>
      </c>
      <c r="AG414" s="3">
        <v>0</v>
      </c>
      <c r="AH414" s="3">
        <v>65</v>
      </c>
      <c r="AI414" s="3" t="s">
        <v>767</v>
      </c>
      <c r="AJ414" s="20" t="s">
        <v>772</v>
      </c>
      <c r="AW414" s="3" t="s">
        <v>898</v>
      </c>
      <c r="AY414" s="3" t="s">
        <v>920</v>
      </c>
      <c r="AZ414" s="3">
        <v>1</v>
      </c>
      <c r="BA414" s="21" t="s">
        <v>918</v>
      </c>
      <c r="BF414" s="4" t="b">
        <f>IF(ISERROR(VLOOKUP(StudiesDetails!B414,ProteinExpression!A:A,1,FALSE)),FALSE,TRUE)</f>
        <v>0</v>
      </c>
    </row>
    <row r="415" spans="1:58" s="33" customFormat="1" x14ac:dyDescent="0.3">
      <c r="A415" s="33">
        <v>70</v>
      </c>
      <c r="B415" s="33">
        <v>443</v>
      </c>
      <c r="C415" s="70" t="str">
        <f>IF(AND($A415&lt;&gt;"",ISNUMBER($A415)),VLOOKUP($A415,StudiesGeneral!$B:$CM,2,FALSE),"")</f>
        <v>Ohtsuki</v>
      </c>
      <c r="D415" s="70">
        <f>IF(AND($A415&lt;&gt;"",ISNUMBER($A415)),VLOOKUP($A415,StudiesGeneral!$B:$CM,3,FALSE),"")</f>
        <v>2012</v>
      </c>
      <c r="E415" s="71" t="str">
        <f>IF(AND($A415&lt;&gt;"",ISNUMBER($A415)),VLOOKUP($A415,StudiesGeneral!$B:$CM,4,FALSE),"")</f>
        <v>http://dx.doi.org/10.1124/dmd.111.042259</v>
      </c>
      <c r="F415" s="70" t="str">
        <f>IF(AND($A415&lt;&gt;"",ISNUMBER($A415)),VLOOKUP($A415,StudiesGeneral!$B:$CM,5,FALSE),"")</f>
        <v>CYP3A4</v>
      </c>
      <c r="G415" s="72" t="str">
        <f t="shared" si="6"/>
        <v>Liver--HLM-1-B01002632-</v>
      </c>
      <c r="H415" s="25" t="s">
        <v>724</v>
      </c>
      <c r="I415" s="25"/>
      <c r="J415" s="25"/>
      <c r="K415" s="25" t="s">
        <v>725</v>
      </c>
      <c r="L415" s="25" t="s">
        <v>726</v>
      </c>
      <c r="M415" s="25" t="s">
        <v>737</v>
      </c>
      <c r="N415" s="25"/>
      <c r="O415" s="25"/>
      <c r="P415" s="25"/>
      <c r="Q415" s="26"/>
      <c r="R415" s="26"/>
      <c r="S415" s="27"/>
      <c r="T415" s="27"/>
      <c r="U415" s="27"/>
      <c r="V415" s="27"/>
      <c r="W415" s="27"/>
      <c r="X415" s="27"/>
      <c r="Y415" s="27"/>
      <c r="Z415" s="27"/>
      <c r="AA415" s="28" t="s">
        <v>770</v>
      </c>
      <c r="AB415" s="28" t="s">
        <v>914</v>
      </c>
      <c r="AC415" s="29" t="s">
        <v>730</v>
      </c>
      <c r="AD415" s="36" t="s">
        <v>915</v>
      </c>
      <c r="AE415" s="83">
        <v>1</v>
      </c>
      <c r="AF415" s="30">
        <v>1</v>
      </c>
      <c r="AG415" s="30">
        <v>1</v>
      </c>
      <c r="AH415" s="30">
        <v>24</v>
      </c>
      <c r="AI415" s="30" t="s">
        <v>767</v>
      </c>
      <c r="AJ415" s="29" t="s">
        <v>772</v>
      </c>
      <c r="AK415" s="30"/>
      <c r="AL415" s="29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 t="s">
        <v>916</v>
      </c>
      <c r="AX415" s="30"/>
      <c r="AY415" s="30" t="s">
        <v>917</v>
      </c>
      <c r="AZ415" s="30">
        <v>1</v>
      </c>
      <c r="BA415" s="31" t="s">
        <v>918</v>
      </c>
      <c r="BB415" s="32"/>
      <c r="BC415" s="29"/>
      <c r="BD415" s="30"/>
      <c r="BE415" s="75"/>
      <c r="BF415" s="91" t="b">
        <f>IF(ISERROR(VLOOKUP(StudiesDetails!B415,ProteinExpression!A:A,1,FALSE)),FALSE,TRUE)</f>
        <v>1</v>
      </c>
    </row>
    <row r="416" spans="1:58" x14ac:dyDescent="0.3">
      <c r="A416">
        <v>70</v>
      </c>
      <c r="B416">
        <v>444</v>
      </c>
      <c r="C416" s="73" t="str">
        <f>IF(AND($A416&lt;&gt;"",ISNUMBER($A416)),VLOOKUP($A416,StudiesGeneral!$B:$CM,2,FALSE),"")</f>
        <v>Ohtsuki</v>
      </c>
      <c r="D416" s="73">
        <f>IF(AND($A416&lt;&gt;"",ISNUMBER($A416)),VLOOKUP($A416,StudiesGeneral!$B:$CM,3,FALSE),"")</f>
        <v>2012</v>
      </c>
      <c r="E416" s="89" t="str">
        <f>IF(AND($A416&lt;&gt;"",ISNUMBER($A416)),VLOOKUP($A416,StudiesGeneral!$B:$CM,4,FALSE),"")</f>
        <v>http://dx.doi.org/10.1124/dmd.111.042259</v>
      </c>
      <c r="F416" s="73" t="str">
        <f>IF(AND($A416&lt;&gt;"",ISNUMBER($A416)),VLOOKUP($A416,StudiesGeneral!$B:$CM,5,FALSE),"")</f>
        <v>CYP3A4</v>
      </c>
      <c r="G416" s="52" t="str">
        <f t="shared" si="6"/>
        <v>Liver--HLM-2-H0796-</v>
      </c>
      <c r="H416" s="12" t="s">
        <v>724</v>
      </c>
      <c r="K416" s="12" t="s">
        <v>725</v>
      </c>
      <c r="L416" s="12" t="s">
        <v>726</v>
      </c>
      <c r="M416" s="12" t="s">
        <v>737</v>
      </c>
      <c r="AA416" s="19" t="s">
        <v>770</v>
      </c>
      <c r="AB416" s="19" t="s">
        <v>914</v>
      </c>
      <c r="AC416" s="20" t="s">
        <v>730</v>
      </c>
      <c r="AD416" s="37" t="s">
        <v>919</v>
      </c>
      <c r="AE416" s="82">
        <v>2</v>
      </c>
      <c r="AF416" s="3">
        <v>1</v>
      </c>
      <c r="AG416" s="3">
        <v>1</v>
      </c>
      <c r="AH416" s="3">
        <v>29</v>
      </c>
      <c r="AI416" s="3" t="s">
        <v>767</v>
      </c>
      <c r="AJ416" s="20" t="s">
        <v>772</v>
      </c>
      <c r="AW416" s="3" t="s">
        <v>876</v>
      </c>
      <c r="AY416" s="3" t="s">
        <v>920</v>
      </c>
      <c r="AZ416" s="3">
        <v>1</v>
      </c>
      <c r="BA416" s="21" t="s">
        <v>918</v>
      </c>
      <c r="BF416" s="4" t="b">
        <f>IF(ISERROR(VLOOKUP(StudiesDetails!B416,ProteinExpression!A:A,1,FALSE)),FALSE,TRUE)</f>
        <v>1</v>
      </c>
    </row>
    <row r="417" spans="1:58" x14ac:dyDescent="0.3">
      <c r="A417">
        <v>70</v>
      </c>
      <c r="B417">
        <v>445</v>
      </c>
      <c r="C417" s="73" t="str">
        <f>IF(AND($A417&lt;&gt;"",ISNUMBER($A417)),VLOOKUP($A417,StudiesGeneral!$B:$CM,2,FALSE),"")</f>
        <v>Ohtsuki</v>
      </c>
      <c r="D417" s="73">
        <f>IF(AND($A417&lt;&gt;"",ISNUMBER($A417)),VLOOKUP($A417,StudiesGeneral!$B:$CM,3,FALSE),"")</f>
        <v>2012</v>
      </c>
      <c r="E417" s="89" t="str">
        <f>IF(AND($A417&lt;&gt;"",ISNUMBER($A417)),VLOOKUP($A417,StudiesGeneral!$B:$CM,4,FALSE),"")</f>
        <v>http://dx.doi.org/10.1124/dmd.111.042259</v>
      </c>
      <c r="F417" s="73" t="str">
        <f>IF(AND($A417&lt;&gt;"",ISNUMBER($A417)),VLOOKUP($A417,StudiesGeneral!$B:$CM,5,FALSE),"")</f>
        <v>CYP3A4</v>
      </c>
      <c r="G417" s="52" t="str">
        <f t="shared" si="6"/>
        <v>Liver--HLM-3-A01001584-</v>
      </c>
      <c r="H417" s="12" t="s">
        <v>724</v>
      </c>
      <c r="K417" s="12" t="s">
        <v>725</v>
      </c>
      <c r="L417" s="12" t="s">
        <v>726</v>
      </c>
      <c r="M417" s="12" t="s">
        <v>737</v>
      </c>
      <c r="AA417" s="19" t="s">
        <v>770</v>
      </c>
      <c r="AB417" s="19" t="s">
        <v>914</v>
      </c>
      <c r="AC417" s="20" t="s">
        <v>730</v>
      </c>
      <c r="AD417" s="37" t="s">
        <v>921</v>
      </c>
      <c r="AE417" s="82">
        <v>3</v>
      </c>
      <c r="AF417" s="3">
        <v>1</v>
      </c>
      <c r="AG417" s="3">
        <v>1</v>
      </c>
      <c r="AH417" s="3">
        <v>38</v>
      </c>
      <c r="AI417" s="3" t="s">
        <v>767</v>
      </c>
      <c r="AJ417" s="3" t="s">
        <v>772</v>
      </c>
      <c r="AW417" s="3" t="s">
        <v>922</v>
      </c>
      <c r="AY417" s="3" t="s">
        <v>732</v>
      </c>
      <c r="AZ417" s="3">
        <v>1</v>
      </c>
      <c r="BA417" s="21" t="s">
        <v>918</v>
      </c>
      <c r="BF417" s="4" t="b">
        <f>IF(ISERROR(VLOOKUP(StudiesDetails!B417,ProteinExpression!A:A,1,FALSE)),FALSE,TRUE)</f>
        <v>1</v>
      </c>
    </row>
    <row r="418" spans="1:58" x14ac:dyDescent="0.3">
      <c r="A418">
        <v>70</v>
      </c>
      <c r="B418">
        <v>446</v>
      </c>
      <c r="C418" s="73" t="str">
        <f>IF(AND($A418&lt;&gt;"",ISNUMBER($A418)),VLOOKUP($A418,StudiesGeneral!$B:$CM,2,FALSE),"")</f>
        <v>Ohtsuki</v>
      </c>
      <c r="D418" s="73">
        <f>IF(AND($A418&lt;&gt;"",ISNUMBER($A418)),VLOOKUP($A418,StudiesGeneral!$B:$CM,3,FALSE),"")</f>
        <v>2012</v>
      </c>
      <c r="E418" s="89" t="str">
        <f>IF(AND($A418&lt;&gt;"",ISNUMBER($A418)),VLOOKUP($A418,StudiesGeneral!$B:$CM,4,FALSE),"")</f>
        <v>http://dx.doi.org/10.1124/dmd.111.042259</v>
      </c>
      <c r="F418" s="73" t="str">
        <f>IF(AND($A418&lt;&gt;"",ISNUMBER($A418)),VLOOKUP($A418,StudiesGeneral!$B:$CM,5,FALSE),"")</f>
        <v>CYP3A4</v>
      </c>
      <c r="G418" s="52" t="str">
        <f t="shared" si="6"/>
        <v>Liver--HLM-4-C01003613-</v>
      </c>
      <c r="H418" s="12" t="s">
        <v>724</v>
      </c>
      <c r="K418" s="12" t="s">
        <v>725</v>
      </c>
      <c r="L418" s="12" t="s">
        <v>726</v>
      </c>
      <c r="M418" s="12" t="s">
        <v>737</v>
      </c>
      <c r="AA418" s="19" t="s">
        <v>770</v>
      </c>
      <c r="AB418" s="19" t="s">
        <v>914</v>
      </c>
      <c r="AC418" s="20" t="s">
        <v>730</v>
      </c>
      <c r="AD418" s="37" t="s">
        <v>923</v>
      </c>
      <c r="AE418" s="82">
        <v>4</v>
      </c>
      <c r="AF418" s="3">
        <v>1</v>
      </c>
      <c r="AG418" s="3">
        <v>1</v>
      </c>
      <c r="AH418" s="3">
        <v>48</v>
      </c>
      <c r="AI418" s="3" t="s">
        <v>767</v>
      </c>
      <c r="AJ418" s="3" t="s">
        <v>772</v>
      </c>
      <c r="AW418" s="3" t="s">
        <v>924</v>
      </c>
      <c r="AY418" s="3" t="s">
        <v>732</v>
      </c>
      <c r="AZ418" s="3">
        <v>1</v>
      </c>
      <c r="BA418" s="21" t="s">
        <v>918</v>
      </c>
      <c r="BF418" s="4" t="b">
        <f>IF(ISERROR(VLOOKUP(StudiesDetails!B418,ProteinExpression!A:A,1,FALSE)),FALSE,TRUE)</f>
        <v>1</v>
      </c>
    </row>
    <row r="419" spans="1:58" x14ac:dyDescent="0.3">
      <c r="A419">
        <v>70</v>
      </c>
      <c r="B419">
        <v>447</v>
      </c>
      <c r="C419" s="73" t="str">
        <f>IF(AND($A419&lt;&gt;"",ISNUMBER($A419)),VLOOKUP($A419,StudiesGeneral!$B:$CM,2,FALSE),"")</f>
        <v>Ohtsuki</v>
      </c>
      <c r="D419" s="73">
        <f>IF(AND($A419&lt;&gt;"",ISNUMBER($A419)),VLOOKUP($A419,StudiesGeneral!$B:$CM,3,FALSE),"")</f>
        <v>2012</v>
      </c>
      <c r="E419" s="89" t="str">
        <f>IF(AND($A419&lt;&gt;"",ISNUMBER($A419)),VLOOKUP($A419,StudiesGeneral!$B:$CM,4,FALSE),"")</f>
        <v>http://dx.doi.org/10.1124/dmd.111.042259</v>
      </c>
      <c r="F419" s="73" t="str">
        <f>IF(AND($A419&lt;&gt;"",ISNUMBER($A419)),VLOOKUP($A419,StudiesGeneral!$B:$CM,5,FALSE),"")</f>
        <v>CYP3A4</v>
      </c>
      <c r="G419" s="52" t="str">
        <f t="shared" si="6"/>
        <v>Liver--HLM-5-H0844-</v>
      </c>
      <c r="H419" s="12" t="s">
        <v>724</v>
      </c>
      <c r="K419" s="12" t="s">
        <v>725</v>
      </c>
      <c r="L419" s="12" t="s">
        <v>726</v>
      </c>
      <c r="M419" s="12" t="s">
        <v>737</v>
      </c>
      <c r="AA419" s="19" t="s">
        <v>770</v>
      </c>
      <c r="AB419" s="19" t="s">
        <v>914</v>
      </c>
      <c r="AC419" s="20" t="s">
        <v>730</v>
      </c>
      <c r="AD419" s="37" t="s">
        <v>925</v>
      </c>
      <c r="AE419" s="82">
        <v>5</v>
      </c>
      <c r="AF419" s="3">
        <v>1</v>
      </c>
      <c r="AG419" s="3">
        <v>1</v>
      </c>
      <c r="AH419" s="3">
        <v>49</v>
      </c>
      <c r="AI419" s="3" t="s">
        <v>767</v>
      </c>
      <c r="AJ419" s="20" t="s">
        <v>772</v>
      </c>
      <c r="AW419" s="3" t="s">
        <v>878</v>
      </c>
      <c r="AY419" s="3" t="s">
        <v>920</v>
      </c>
      <c r="AZ419" s="3">
        <v>1</v>
      </c>
      <c r="BA419" s="21" t="s">
        <v>918</v>
      </c>
      <c r="BF419" s="4" t="b">
        <f>IF(ISERROR(VLOOKUP(StudiesDetails!B419,ProteinExpression!A:A,1,FALSE)),FALSE,TRUE)</f>
        <v>1</v>
      </c>
    </row>
    <row r="420" spans="1:58" x14ac:dyDescent="0.3">
      <c r="A420">
        <v>70</v>
      </c>
      <c r="B420">
        <v>448</v>
      </c>
      <c r="C420" s="73" t="str">
        <f>IF(AND($A420&lt;&gt;"",ISNUMBER($A420)),VLOOKUP($A420,StudiesGeneral!$B:$CM,2,FALSE),"")</f>
        <v>Ohtsuki</v>
      </c>
      <c r="D420" s="73">
        <f>IF(AND($A420&lt;&gt;"",ISNUMBER($A420)),VLOOKUP($A420,StudiesGeneral!$B:$CM,3,FALSE),"")</f>
        <v>2012</v>
      </c>
      <c r="E420" s="89" t="str">
        <f>IF(AND($A420&lt;&gt;"",ISNUMBER($A420)),VLOOKUP($A420,StudiesGeneral!$B:$CM,4,FALSE),"")</f>
        <v>http://dx.doi.org/10.1124/dmd.111.042259</v>
      </c>
      <c r="F420" s="73" t="str">
        <f>IF(AND($A420&lt;&gt;"",ISNUMBER($A420)),VLOOKUP($A420,StudiesGeneral!$B:$CM,5,FALSE),"")</f>
        <v>CYP3A4</v>
      </c>
      <c r="G420" s="52" t="str">
        <f t="shared" si="6"/>
        <v>Liver--HLM-6-A01001311-</v>
      </c>
      <c r="H420" s="12" t="s">
        <v>724</v>
      </c>
      <c r="K420" s="12" t="s">
        <v>725</v>
      </c>
      <c r="L420" s="12" t="s">
        <v>726</v>
      </c>
      <c r="M420" s="12" t="s">
        <v>737</v>
      </c>
      <c r="AA420" s="19" t="s">
        <v>770</v>
      </c>
      <c r="AB420" s="19" t="s">
        <v>914</v>
      </c>
      <c r="AC420" s="20" t="s">
        <v>730</v>
      </c>
      <c r="AD420" s="37" t="s">
        <v>926</v>
      </c>
      <c r="AE420" s="82">
        <v>6</v>
      </c>
      <c r="AF420" s="3">
        <v>1</v>
      </c>
      <c r="AG420" s="3">
        <v>1</v>
      </c>
      <c r="AH420" s="3">
        <v>54</v>
      </c>
      <c r="AI420" s="3" t="s">
        <v>767</v>
      </c>
      <c r="AJ420" s="20" t="s">
        <v>772</v>
      </c>
      <c r="AW420" s="3" t="s">
        <v>927</v>
      </c>
      <c r="AY420" s="3" t="s">
        <v>917</v>
      </c>
      <c r="AZ420" s="3">
        <v>1</v>
      </c>
      <c r="BA420" s="21" t="s">
        <v>918</v>
      </c>
      <c r="BF420" s="4" t="b">
        <f>IF(ISERROR(VLOOKUP(StudiesDetails!B420,ProteinExpression!A:A,1,FALSE)),FALSE,TRUE)</f>
        <v>1</v>
      </c>
    </row>
    <row r="421" spans="1:58" x14ac:dyDescent="0.3">
      <c r="A421">
        <v>70</v>
      </c>
      <c r="B421">
        <v>449</v>
      </c>
      <c r="C421" s="73" t="str">
        <f>IF(AND($A421&lt;&gt;"",ISNUMBER($A421)),VLOOKUP($A421,StudiesGeneral!$B:$CM,2,FALSE),"")</f>
        <v>Ohtsuki</v>
      </c>
      <c r="D421" s="73">
        <f>IF(AND($A421&lt;&gt;"",ISNUMBER($A421)),VLOOKUP($A421,StudiesGeneral!$B:$CM,3,FALSE),"")</f>
        <v>2012</v>
      </c>
      <c r="E421" s="89" t="str">
        <f>IF(AND($A421&lt;&gt;"",ISNUMBER($A421)),VLOOKUP($A421,StudiesGeneral!$B:$CM,4,FALSE),"")</f>
        <v>http://dx.doi.org/10.1124/dmd.111.042259</v>
      </c>
      <c r="F421" s="73" t="str">
        <f>IF(AND($A421&lt;&gt;"",ISNUMBER($A421)),VLOOKUP($A421,StudiesGeneral!$B:$CM,5,FALSE),"")</f>
        <v>CYP3A4</v>
      </c>
      <c r="G421" s="52" t="str">
        <f t="shared" ref="G421:G481" si="7">H421&amp;"-"&amp;I421&amp;"-"&amp;L421&amp;"-"&amp;AD421&amp;"-"&amp;BC421</f>
        <v>Liver--HLM-7-C01002457-</v>
      </c>
      <c r="H421" s="12" t="s">
        <v>724</v>
      </c>
      <c r="K421" s="12" t="s">
        <v>725</v>
      </c>
      <c r="L421" s="12" t="s">
        <v>726</v>
      </c>
      <c r="M421" s="12" t="s">
        <v>737</v>
      </c>
      <c r="AA421" s="19" t="s">
        <v>770</v>
      </c>
      <c r="AB421" s="19" t="s">
        <v>914</v>
      </c>
      <c r="AC421" s="20" t="s">
        <v>730</v>
      </c>
      <c r="AD421" s="37" t="s">
        <v>928</v>
      </c>
      <c r="AE421" s="82">
        <v>7</v>
      </c>
      <c r="AF421" s="3">
        <v>1</v>
      </c>
      <c r="AG421" s="3">
        <v>1</v>
      </c>
      <c r="AH421" s="3">
        <v>56</v>
      </c>
      <c r="AI421" s="3" t="s">
        <v>767</v>
      </c>
      <c r="AJ421" s="20" t="s">
        <v>772</v>
      </c>
      <c r="AW421" s="3" t="s">
        <v>929</v>
      </c>
      <c r="AY421" s="3" t="s">
        <v>732</v>
      </c>
      <c r="AZ421" s="3">
        <v>1</v>
      </c>
      <c r="BA421" s="21" t="s">
        <v>918</v>
      </c>
      <c r="BF421" s="4" t="b">
        <f>IF(ISERROR(VLOOKUP(StudiesDetails!B421,ProteinExpression!A:A,1,FALSE)),FALSE,TRUE)</f>
        <v>1</v>
      </c>
    </row>
    <row r="422" spans="1:58" x14ac:dyDescent="0.3">
      <c r="A422">
        <v>70</v>
      </c>
      <c r="B422">
        <v>450</v>
      </c>
      <c r="C422" s="73" t="str">
        <f>IF(AND($A422&lt;&gt;"",ISNUMBER($A422)),VLOOKUP($A422,StudiesGeneral!$B:$CM,2,FALSE),"")</f>
        <v>Ohtsuki</v>
      </c>
      <c r="D422" s="73">
        <f>IF(AND($A422&lt;&gt;"",ISNUMBER($A422)),VLOOKUP($A422,StudiesGeneral!$B:$CM,3,FALSE),"")</f>
        <v>2012</v>
      </c>
      <c r="E422" s="89" t="str">
        <f>IF(AND($A422&lt;&gt;"",ISNUMBER($A422)),VLOOKUP($A422,StudiesGeneral!$B:$CM,4,FALSE),"")</f>
        <v>http://dx.doi.org/10.1124/dmd.111.042259</v>
      </c>
      <c r="F422" s="73" t="str">
        <f>IF(AND($A422&lt;&gt;"",ISNUMBER($A422)),VLOOKUP($A422,StudiesGeneral!$B:$CM,5,FALSE),"")</f>
        <v>CYP3A4</v>
      </c>
      <c r="G422" s="52" t="str">
        <f t="shared" si="7"/>
        <v>Liver--HLM-8-H0824-</v>
      </c>
      <c r="H422" s="12" t="s">
        <v>724</v>
      </c>
      <c r="K422" s="12" t="s">
        <v>725</v>
      </c>
      <c r="L422" s="12" t="s">
        <v>726</v>
      </c>
      <c r="M422" s="12" t="s">
        <v>737</v>
      </c>
      <c r="AA422" s="19" t="s">
        <v>770</v>
      </c>
      <c r="AB422" s="19" t="s">
        <v>914</v>
      </c>
      <c r="AC422" s="20" t="s">
        <v>730</v>
      </c>
      <c r="AD422" s="37" t="s">
        <v>930</v>
      </c>
      <c r="AE422" s="82">
        <v>8</v>
      </c>
      <c r="AF422" s="3">
        <v>1</v>
      </c>
      <c r="AG422" s="3">
        <v>1</v>
      </c>
      <c r="AH422" s="3">
        <v>74</v>
      </c>
      <c r="AI422" s="3" t="s">
        <v>767</v>
      </c>
      <c r="AJ422" s="20" t="s">
        <v>772</v>
      </c>
      <c r="AW422" s="3" t="s">
        <v>931</v>
      </c>
      <c r="AY422" s="3" t="s">
        <v>920</v>
      </c>
      <c r="AZ422" s="3">
        <v>1</v>
      </c>
      <c r="BA422" s="21" t="s">
        <v>918</v>
      </c>
      <c r="BF422" s="4" t="b">
        <f>IF(ISERROR(VLOOKUP(StudiesDetails!B422,ProteinExpression!A:A,1,FALSE)),FALSE,TRUE)</f>
        <v>1</v>
      </c>
    </row>
    <row r="423" spans="1:58" x14ac:dyDescent="0.3">
      <c r="A423">
        <v>70</v>
      </c>
      <c r="B423">
        <v>451</v>
      </c>
      <c r="C423" s="73" t="str">
        <f>IF(AND($A423&lt;&gt;"",ISNUMBER($A423)),VLOOKUP($A423,StudiesGeneral!$B:$CM,2,FALSE),"")</f>
        <v>Ohtsuki</v>
      </c>
      <c r="D423" s="73">
        <f>IF(AND($A423&lt;&gt;"",ISNUMBER($A423)),VLOOKUP($A423,StudiesGeneral!$B:$CM,3,FALSE),"")</f>
        <v>2012</v>
      </c>
      <c r="E423" s="89" t="str">
        <f>IF(AND($A423&lt;&gt;"",ISNUMBER($A423)),VLOOKUP($A423,StudiesGeneral!$B:$CM,4,FALSE),"")</f>
        <v>http://dx.doi.org/10.1124/dmd.111.042259</v>
      </c>
      <c r="F423" s="73" t="str">
        <f>IF(AND($A423&lt;&gt;"",ISNUMBER($A423)),VLOOKUP($A423,StudiesGeneral!$B:$CM,5,FALSE),"")</f>
        <v>CYP3A4</v>
      </c>
      <c r="G423" s="52" t="str">
        <f t="shared" si="7"/>
        <v>Liver--HLM-9-A01001423-</v>
      </c>
      <c r="H423" s="12" t="s">
        <v>724</v>
      </c>
      <c r="K423" s="12" t="s">
        <v>725</v>
      </c>
      <c r="L423" s="12" t="s">
        <v>726</v>
      </c>
      <c r="M423" s="12" t="s">
        <v>737</v>
      </c>
      <c r="AA423" s="19" t="s">
        <v>770</v>
      </c>
      <c r="AB423" s="19" t="s">
        <v>914</v>
      </c>
      <c r="AC423" s="20" t="s">
        <v>730</v>
      </c>
      <c r="AD423" s="37" t="s">
        <v>932</v>
      </c>
      <c r="AE423" s="82">
        <v>9</v>
      </c>
      <c r="AF423" s="3">
        <v>1</v>
      </c>
      <c r="AG423" s="3">
        <v>0</v>
      </c>
      <c r="AH423" s="3">
        <v>20</v>
      </c>
      <c r="AI423" s="3" t="s">
        <v>767</v>
      </c>
      <c r="AJ423" s="20" t="s">
        <v>772</v>
      </c>
      <c r="AW423" s="3" t="s">
        <v>933</v>
      </c>
      <c r="AY423" s="3" t="s">
        <v>917</v>
      </c>
      <c r="AZ423" s="3">
        <v>1</v>
      </c>
      <c r="BA423" s="21" t="s">
        <v>918</v>
      </c>
      <c r="BF423" s="4" t="b">
        <f>IF(ISERROR(VLOOKUP(StudiesDetails!B423,ProteinExpression!A:A,1,FALSE)),FALSE,TRUE)</f>
        <v>1</v>
      </c>
    </row>
    <row r="424" spans="1:58" x14ac:dyDescent="0.3">
      <c r="A424">
        <v>70</v>
      </c>
      <c r="B424">
        <v>452</v>
      </c>
      <c r="C424" s="73" t="str">
        <f>IF(AND($A424&lt;&gt;"",ISNUMBER($A424)),VLOOKUP($A424,StudiesGeneral!$B:$CM,2,FALSE),"")</f>
        <v>Ohtsuki</v>
      </c>
      <c r="D424" s="73">
        <f>IF(AND($A424&lt;&gt;"",ISNUMBER($A424)),VLOOKUP($A424,StudiesGeneral!$B:$CM,3,FALSE),"")</f>
        <v>2012</v>
      </c>
      <c r="E424" s="89" t="str">
        <f>IF(AND($A424&lt;&gt;"",ISNUMBER($A424)),VLOOKUP($A424,StudiesGeneral!$B:$CM,4,FALSE),"")</f>
        <v>http://dx.doi.org/10.1124/dmd.111.042259</v>
      </c>
      <c r="F424" s="73" t="str">
        <f>IF(AND($A424&lt;&gt;"",ISNUMBER($A424)),VLOOKUP($A424,StudiesGeneral!$B:$CM,5,FALSE),"")</f>
        <v>CYP3A4</v>
      </c>
      <c r="G424" s="52" t="str">
        <f t="shared" si="7"/>
        <v>Liver--HLM-10-H0786-</v>
      </c>
      <c r="H424" s="12" t="s">
        <v>724</v>
      </c>
      <c r="K424" s="12" t="s">
        <v>725</v>
      </c>
      <c r="L424" s="12" t="s">
        <v>726</v>
      </c>
      <c r="M424" s="12" t="s">
        <v>737</v>
      </c>
      <c r="AA424" s="19" t="s">
        <v>770</v>
      </c>
      <c r="AB424" s="19" t="s">
        <v>914</v>
      </c>
      <c r="AC424" s="20" t="s">
        <v>730</v>
      </c>
      <c r="AD424" s="37" t="s">
        <v>934</v>
      </c>
      <c r="AE424" s="82">
        <v>10</v>
      </c>
      <c r="AF424" s="3">
        <v>1</v>
      </c>
      <c r="AG424" s="3">
        <v>0</v>
      </c>
      <c r="AH424" s="3">
        <v>27</v>
      </c>
      <c r="AI424" s="3" t="s">
        <v>767</v>
      </c>
      <c r="AJ424" s="20" t="s">
        <v>772</v>
      </c>
      <c r="AW424" s="3" t="s">
        <v>878</v>
      </c>
      <c r="AY424" s="3" t="s">
        <v>920</v>
      </c>
      <c r="AZ424" s="3">
        <v>1</v>
      </c>
      <c r="BA424" s="21" t="s">
        <v>918</v>
      </c>
      <c r="BF424" s="4" t="b">
        <f>IF(ISERROR(VLOOKUP(StudiesDetails!B424,ProteinExpression!A:A,1,FALSE)),FALSE,TRUE)</f>
        <v>1</v>
      </c>
    </row>
    <row r="425" spans="1:58" x14ac:dyDescent="0.3">
      <c r="A425">
        <v>70</v>
      </c>
      <c r="B425">
        <v>453</v>
      </c>
      <c r="C425" s="73" t="str">
        <f>IF(AND($A425&lt;&gt;"",ISNUMBER($A425)),VLOOKUP($A425,StudiesGeneral!$B:$CM,2,FALSE),"")</f>
        <v>Ohtsuki</v>
      </c>
      <c r="D425" s="73">
        <f>IF(AND($A425&lt;&gt;"",ISNUMBER($A425)),VLOOKUP($A425,StudiesGeneral!$B:$CM,3,FALSE),"")</f>
        <v>2012</v>
      </c>
      <c r="E425" s="89" t="str">
        <f>IF(AND($A425&lt;&gt;"",ISNUMBER($A425)),VLOOKUP($A425,StudiesGeneral!$B:$CM,4,FALSE),"")</f>
        <v>http://dx.doi.org/10.1124/dmd.111.042259</v>
      </c>
      <c r="F425" s="73" t="str">
        <f>IF(AND($A425&lt;&gt;"",ISNUMBER($A425)),VLOOKUP($A425,StudiesGeneral!$B:$CM,5,FALSE),"")</f>
        <v>CYP3A4</v>
      </c>
      <c r="G425" s="52" t="str">
        <f t="shared" si="7"/>
        <v>Liver--HLM-11-A0001228-</v>
      </c>
      <c r="H425" s="12" t="s">
        <v>724</v>
      </c>
      <c r="K425" s="12" t="s">
        <v>725</v>
      </c>
      <c r="L425" s="12" t="s">
        <v>726</v>
      </c>
      <c r="M425" s="12" t="s">
        <v>737</v>
      </c>
      <c r="AA425" s="19" t="s">
        <v>770</v>
      </c>
      <c r="AB425" s="19" t="s">
        <v>914</v>
      </c>
      <c r="AC425" s="20" t="s">
        <v>730</v>
      </c>
      <c r="AD425" s="37" t="s">
        <v>935</v>
      </c>
      <c r="AE425" s="82">
        <v>11</v>
      </c>
      <c r="AF425" s="3">
        <v>1</v>
      </c>
      <c r="AG425" s="3">
        <v>0</v>
      </c>
      <c r="AH425" s="3">
        <v>43</v>
      </c>
      <c r="AI425" s="3" t="s">
        <v>767</v>
      </c>
      <c r="AJ425" s="20" t="s">
        <v>772</v>
      </c>
      <c r="AW425" s="3" t="s">
        <v>922</v>
      </c>
      <c r="AY425" s="3" t="s">
        <v>917</v>
      </c>
      <c r="AZ425" s="3">
        <v>1</v>
      </c>
      <c r="BA425" s="21" t="s">
        <v>918</v>
      </c>
      <c r="BF425" s="4" t="b">
        <f>IF(ISERROR(VLOOKUP(StudiesDetails!B425,ProteinExpression!A:A,1,FALSE)),FALSE,TRUE)</f>
        <v>1</v>
      </c>
    </row>
    <row r="426" spans="1:58" x14ac:dyDescent="0.3">
      <c r="A426">
        <v>70</v>
      </c>
      <c r="B426">
        <v>454</v>
      </c>
      <c r="C426" s="73" t="str">
        <f>IF(AND($A426&lt;&gt;"",ISNUMBER($A426)),VLOOKUP($A426,StudiesGeneral!$B:$CM,2,FALSE),"")</f>
        <v>Ohtsuki</v>
      </c>
      <c r="D426" s="73">
        <f>IF(AND($A426&lt;&gt;"",ISNUMBER($A426)),VLOOKUP($A426,StudiesGeneral!$B:$CM,3,FALSE),"")</f>
        <v>2012</v>
      </c>
      <c r="E426" s="89" t="str">
        <f>IF(AND($A426&lt;&gt;"",ISNUMBER($A426)),VLOOKUP($A426,StudiesGeneral!$B:$CM,4,FALSE),"")</f>
        <v>http://dx.doi.org/10.1124/dmd.111.042259</v>
      </c>
      <c r="F426" s="73" t="str">
        <f>IF(AND($A426&lt;&gt;"",ISNUMBER($A426)),VLOOKUP($A426,StudiesGeneral!$B:$CM,5,FALSE),"")</f>
        <v>CYP3A4</v>
      </c>
      <c r="G426" s="52" t="str">
        <f t="shared" si="7"/>
        <v>Liver--HLM-12-B01002701-</v>
      </c>
      <c r="H426" s="12" t="s">
        <v>724</v>
      </c>
      <c r="K426" s="12" t="s">
        <v>725</v>
      </c>
      <c r="L426" s="12" t="s">
        <v>726</v>
      </c>
      <c r="M426" s="12" t="s">
        <v>737</v>
      </c>
      <c r="AA426" s="19" t="s">
        <v>770</v>
      </c>
      <c r="AB426" s="19" t="s">
        <v>914</v>
      </c>
      <c r="AC426" s="20" t="s">
        <v>730</v>
      </c>
      <c r="AD426" s="37" t="s">
        <v>936</v>
      </c>
      <c r="AE426" s="82">
        <v>12</v>
      </c>
      <c r="AF426" s="3">
        <v>1</v>
      </c>
      <c r="AG426" s="3">
        <v>0</v>
      </c>
      <c r="AH426" s="3">
        <v>47</v>
      </c>
      <c r="AI426" s="3" t="s">
        <v>767</v>
      </c>
      <c r="AJ426" s="20" t="s">
        <v>772</v>
      </c>
      <c r="AW426" s="3" t="s">
        <v>937</v>
      </c>
      <c r="AY426" s="3" t="s">
        <v>917</v>
      </c>
      <c r="AZ426" s="3">
        <v>1</v>
      </c>
      <c r="BA426" s="21" t="s">
        <v>918</v>
      </c>
      <c r="BF426" s="4" t="b">
        <f>IF(ISERROR(VLOOKUP(StudiesDetails!B426,ProteinExpression!A:A,1,FALSE)),FALSE,TRUE)</f>
        <v>1</v>
      </c>
    </row>
    <row r="427" spans="1:58" x14ac:dyDescent="0.3">
      <c r="A427">
        <v>70</v>
      </c>
      <c r="B427">
        <v>455</v>
      </c>
      <c r="C427" s="73" t="str">
        <f>IF(AND($A427&lt;&gt;"",ISNUMBER($A427)),VLOOKUP($A427,StudiesGeneral!$B:$CM,2,FALSE),"")</f>
        <v>Ohtsuki</v>
      </c>
      <c r="D427" s="73">
        <f>IF(AND($A427&lt;&gt;"",ISNUMBER($A427)),VLOOKUP($A427,StudiesGeneral!$B:$CM,3,FALSE),"")</f>
        <v>2012</v>
      </c>
      <c r="E427" s="89" t="str">
        <f>IF(AND($A427&lt;&gt;"",ISNUMBER($A427)),VLOOKUP($A427,StudiesGeneral!$B:$CM,4,FALSE),"")</f>
        <v>http://dx.doi.org/10.1124/dmd.111.042259</v>
      </c>
      <c r="F427" s="73" t="str">
        <f>IF(AND($A427&lt;&gt;"",ISNUMBER($A427)),VLOOKUP($A427,StudiesGeneral!$B:$CM,5,FALSE),"")</f>
        <v>CYP3A4</v>
      </c>
      <c r="G427" s="52" t="str">
        <f t="shared" si="7"/>
        <v>Liver--HLM-13-C01002308-</v>
      </c>
      <c r="H427" s="12" t="s">
        <v>724</v>
      </c>
      <c r="K427" s="12" t="s">
        <v>725</v>
      </c>
      <c r="L427" s="12" t="s">
        <v>726</v>
      </c>
      <c r="M427" s="12" t="s">
        <v>737</v>
      </c>
      <c r="AA427" s="19" t="s">
        <v>770</v>
      </c>
      <c r="AB427" s="19" t="s">
        <v>914</v>
      </c>
      <c r="AC427" s="20" t="s">
        <v>730</v>
      </c>
      <c r="AD427" s="37" t="s">
        <v>938</v>
      </c>
      <c r="AE427" s="82">
        <v>13</v>
      </c>
      <c r="AF427" s="3">
        <v>1</v>
      </c>
      <c r="AG427" s="3">
        <v>0</v>
      </c>
      <c r="AH427" s="3">
        <v>49</v>
      </c>
      <c r="AI427" s="3" t="s">
        <v>767</v>
      </c>
      <c r="AJ427" s="20" t="s">
        <v>772</v>
      </c>
      <c r="AW427" s="3" t="s">
        <v>922</v>
      </c>
      <c r="AY427" s="3" t="s">
        <v>732</v>
      </c>
      <c r="AZ427" s="3">
        <v>1</v>
      </c>
      <c r="BA427" s="21" t="s">
        <v>918</v>
      </c>
      <c r="BF427" s="4" t="b">
        <f>IF(ISERROR(VLOOKUP(StudiesDetails!B427,ProteinExpression!A:A,1,FALSE)),FALSE,TRUE)</f>
        <v>1</v>
      </c>
    </row>
    <row r="428" spans="1:58" x14ac:dyDescent="0.3">
      <c r="A428">
        <v>70</v>
      </c>
      <c r="B428">
        <v>456</v>
      </c>
      <c r="C428" s="73" t="str">
        <f>IF(AND($A428&lt;&gt;"",ISNUMBER($A428)),VLOOKUP($A428,StudiesGeneral!$B:$CM,2,FALSE),"")</f>
        <v>Ohtsuki</v>
      </c>
      <c r="D428" s="73">
        <f>IF(AND($A428&lt;&gt;"",ISNUMBER($A428)),VLOOKUP($A428,StudiesGeneral!$B:$CM,3,FALSE),"")</f>
        <v>2012</v>
      </c>
      <c r="E428" s="89" t="str">
        <f>IF(AND($A428&lt;&gt;"",ISNUMBER($A428)),VLOOKUP($A428,StudiesGeneral!$B:$CM,4,FALSE),"")</f>
        <v>http://dx.doi.org/10.1124/dmd.111.042259</v>
      </c>
      <c r="F428" s="73" t="str">
        <f>IF(AND($A428&lt;&gt;"",ISNUMBER($A428)),VLOOKUP($A428,StudiesGeneral!$B:$CM,5,FALSE),"")</f>
        <v>CYP3A4</v>
      </c>
      <c r="G428" s="52" t="str">
        <f t="shared" si="7"/>
        <v>Liver--HLM-14-B01002444-</v>
      </c>
      <c r="H428" s="12" t="s">
        <v>724</v>
      </c>
      <c r="K428" s="12" t="s">
        <v>725</v>
      </c>
      <c r="L428" s="12" t="s">
        <v>726</v>
      </c>
      <c r="M428" s="12" t="s">
        <v>737</v>
      </c>
      <c r="AA428" s="19" t="s">
        <v>770</v>
      </c>
      <c r="AB428" s="19" t="s">
        <v>914</v>
      </c>
      <c r="AC428" s="20" t="s">
        <v>730</v>
      </c>
      <c r="AD428" s="37" t="s">
        <v>939</v>
      </c>
      <c r="AE428" s="82">
        <v>14</v>
      </c>
      <c r="AF428" s="3">
        <v>1</v>
      </c>
      <c r="AG428" s="3">
        <v>0</v>
      </c>
      <c r="AH428" s="3">
        <v>54</v>
      </c>
      <c r="AI428" s="3" t="s">
        <v>767</v>
      </c>
      <c r="AJ428" s="20" t="s">
        <v>772</v>
      </c>
      <c r="AW428" s="3" t="s">
        <v>940</v>
      </c>
      <c r="AY428" s="3" t="s">
        <v>917</v>
      </c>
      <c r="AZ428" s="3">
        <v>1</v>
      </c>
      <c r="BA428" s="21" t="s">
        <v>941</v>
      </c>
      <c r="BF428" s="4" t="b">
        <f>IF(ISERROR(VLOOKUP(StudiesDetails!B428,ProteinExpression!A:A,1,FALSE)),FALSE,TRUE)</f>
        <v>1</v>
      </c>
    </row>
    <row r="429" spans="1:58" x14ac:dyDescent="0.3">
      <c r="A429">
        <v>70</v>
      </c>
      <c r="B429">
        <v>457</v>
      </c>
      <c r="C429" s="73" t="str">
        <f>IF(AND($A429&lt;&gt;"",ISNUMBER($A429)),VLOOKUP($A429,StudiesGeneral!$B:$CM,2,FALSE),"")</f>
        <v>Ohtsuki</v>
      </c>
      <c r="D429" s="73">
        <f>IF(AND($A429&lt;&gt;"",ISNUMBER($A429)),VLOOKUP($A429,StudiesGeneral!$B:$CM,3,FALSE),"")</f>
        <v>2012</v>
      </c>
      <c r="E429" s="89" t="str">
        <f>IF(AND($A429&lt;&gt;"",ISNUMBER($A429)),VLOOKUP($A429,StudiesGeneral!$B:$CM,4,FALSE),"")</f>
        <v>http://dx.doi.org/10.1124/dmd.111.042259</v>
      </c>
      <c r="F429" s="73" t="str">
        <f>IF(AND($A429&lt;&gt;"",ISNUMBER($A429)),VLOOKUP($A429,StudiesGeneral!$B:$CM,5,FALSE),"")</f>
        <v>CYP3A4</v>
      </c>
      <c r="G429" s="52" t="str">
        <f t="shared" si="7"/>
        <v>Liver--HLM-15-H092-</v>
      </c>
      <c r="H429" s="12" t="s">
        <v>724</v>
      </c>
      <c r="K429" s="12" t="s">
        <v>725</v>
      </c>
      <c r="L429" s="12" t="s">
        <v>726</v>
      </c>
      <c r="M429" s="12" t="s">
        <v>737</v>
      </c>
      <c r="AA429" s="19" t="s">
        <v>770</v>
      </c>
      <c r="AB429" s="19" t="s">
        <v>914</v>
      </c>
      <c r="AC429" s="20" t="s">
        <v>730</v>
      </c>
      <c r="AD429" s="37" t="s">
        <v>942</v>
      </c>
      <c r="AE429" s="82">
        <v>15</v>
      </c>
      <c r="AF429" s="3">
        <v>1</v>
      </c>
      <c r="AG429" s="3">
        <v>0</v>
      </c>
      <c r="AH429" s="3">
        <v>54</v>
      </c>
      <c r="AI429" s="3" t="s">
        <v>767</v>
      </c>
      <c r="AJ429" s="20" t="s">
        <v>772</v>
      </c>
      <c r="AW429" s="3" t="s">
        <v>898</v>
      </c>
      <c r="AY429" s="3" t="s">
        <v>920</v>
      </c>
      <c r="AZ429" s="3">
        <v>1</v>
      </c>
      <c r="BA429" s="21" t="s">
        <v>918</v>
      </c>
      <c r="BF429" s="4" t="b">
        <f>IF(ISERROR(VLOOKUP(StudiesDetails!B429,ProteinExpression!A:A,1,FALSE)),FALSE,TRUE)</f>
        <v>1</v>
      </c>
    </row>
    <row r="430" spans="1:58" x14ac:dyDescent="0.3">
      <c r="A430">
        <v>70</v>
      </c>
      <c r="B430">
        <v>458</v>
      </c>
      <c r="C430" s="73" t="str">
        <f>IF(AND($A430&lt;&gt;"",ISNUMBER($A430)),VLOOKUP($A430,StudiesGeneral!$B:$CM,2,FALSE),"")</f>
        <v>Ohtsuki</v>
      </c>
      <c r="D430" s="73">
        <f>IF(AND($A430&lt;&gt;"",ISNUMBER($A430)),VLOOKUP($A430,StudiesGeneral!$B:$CM,3,FALSE),"")</f>
        <v>2012</v>
      </c>
      <c r="E430" s="89" t="str">
        <f>IF(AND($A430&lt;&gt;"",ISNUMBER($A430)),VLOOKUP($A430,StudiesGeneral!$B:$CM,4,FALSE),"")</f>
        <v>http://dx.doi.org/10.1124/dmd.111.042259</v>
      </c>
      <c r="F430" s="73" t="str">
        <f>IF(AND($A430&lt;&gt;"",ISNUMBER($A430)),VLOOKUP($A430,StudiesGeneral!$B:$CM,5,FALSE),"")</f>
        <v>CYP3A4</v>
      </c>
      <c r="G430" s="52" t="str">
        <f t="shared" si="7"/>
        <v>Liver--HLM-16-B01003044-</v>
      </c>
      <c r="H430" s="12" t="s">
        <v>724</v>
      </c>
      <c r="K430" s="12" t="s">
        <v>725</v>
      </c>
      <c r="L430" s="12" t="s">
        <v>726</v>
      </c>
      <c r="M430" s="12" t="s">
        <v>737</v>
      </c>
      <c r="AA430" s="19" t="s">
        <v>770</v>
      </c>
      <c r="AB430" s="19" t="s">
        <v>914</v>
      </c>
      <c r="AC430" s="20" t="s">
        <v>730</v>
      </c>
      <c r="AD430" s="37" t="s">
        <v>943</v>
      </c>
      <c r="AE430" s="82">
        <v>16</v>
      </c>
      <c r="AF430" s="3">
        <v>1</v>
      </c>
      <c r="AG430" s="3">
        <v>0</v>
      </c>
      <c r="AH430" s="3">
        <v>63</v>
      </c>
      <c r="AI430" s="3" t="s">
        <v>767</v>
      </c>
      <c r="AJ430" s="20" t="s">
        <v>772</v>
      </c>
      <c r="AW430" s="3" t="s">
        <v>922</v>
      </c>
      <c r="AY430" s="3" t="s">
        <v>920</v>
      </c>
      <c r="AZ430" s="3">
        <v>1</v>
      </c>
      <c r="BA430" s="21" t="s">
        <v>918</v>
      </c>
      <c r="BF430" s="4" t="b">
        <f>IF(ISERROR(VLOOKUP(StudiesDetails!B430,ProteinExpression!A:A,1,FALSE)),FALSE,TRUE)</f>
        <v>1</v>
      </c>
    </row>
    <row r="431" spans="1:58" x14ac:dyDescent="0.3">
      <c r="A431">
        <v>70</v>
      </c>
      <c r="B431">
        <v>459</v>
      </c>
      <c r="C431" s="73" t="str">
        <f>IF(AND($A431&lt;&gt;"",ISNUMBER($A431)),VLOOKUP($A431,StudiesGeneral!$B:$CM,2,FALSE),"")</f>
        <v>Ohtsuki</v>
      </c>
      <c r="D431" s="73">
        <f>IF(AND($A431&lt;&gt;"",ISNUMBER($A431)),VLOOKUP($A431,StudiesGeneral!$B:$CM,3,FALSE),"")</f>
        <v>2012</v>
      </c>
      <c r="E431" s="89" t="str">
        <f>IF(AND($A431&lt;&gt;"",ISNUMBER($A431)),VLOOKUP($A431,StudiesGeneral!$B:$CM,4,FALSE),"")</f>
        <v>http://dx.doi.org/10.1124/dmd.111.042259</v>
      </c>
      <c r="F431" s="73" t="str">
        <f>IF(AND($A431&lt;&gt;"",ISNUMBER($A431)),VLOOKUP($A431,StudiesGeneral!$B:$CM,5,FALSE),"")</f>
        <v>CYP3A4</v>
      </c>
      <c r="G431" s="52" t="str">
        <f t="shared" si="7"/>
        <v>Liver--HLM-17-H0814-</v>
      </c>
      <c r="H431" s="12" t="s">
        <v>724</v>
      </c>
      <c r="K431" s="12" t="s">
        <v>725</v>
      </c>
      <c r="L431" s="12" t="s">
        <v>726</v>
      </c>
      <c r="M431" s="12" t="s">
        <v>737</v>
      </c>
      <c r="AA431" s="19" t="s">
        <v>770</v>
      </c>
      <c r="AB431" s="19" t="s">
        <v>914</v>
      </c>
      <c r="AC431" s="20" t="s">
        <v>730</v>
      </c>
      <c r="AD431" s="37" t="s">
        <v>944</v>
      </c>
      <c r="AE431" s="82">
        <v>17</v>
      </c>
      <c r="AF431" s="3">
        <v>1</v>
      </c>
      <c r="AG431" s="3">
        <v>0</v>
      </c>
      <c r="AH431" s="3">
        <v>65</v>
      </c>
      <c r="AI431" s="3" t="s">
        <v>767</v>
      </c>
      <c r="AJ431" s="20" t="s">
        <v>772</v>
      </c>
      <c r="AW431" s="3" t="s">
        <v>898</v>
      </c>
      <c r="AY431" s="3" t="s">
        <v>920</v>
      </c>
      <c r="AZ431" s="3">
        <v>1</v>
      </c>
      <c r="BA431" s="21" t="s">
        <v>918</v>
      </c>
      <c r="BF431" s="4" t="b">
        <f>IF(ISERROR(VLOOKUP(StudiesDetails!B431,ProteinExpression!A:A,1,FALSE)),FALSE,TRUE)</f>
        <v>1</v>
      </c>
    </row>
    <row r="432" spans="1:58" s="33" customFormat="1" x14ac:dyDescent="0.3">
      <c r="A432" s="33">
        <v>71</v>
      </c>
      <c r="B432" s="33">
        <v>461</v>
      </c>
      <c r="C432" s="70" t="str">
        <f>IF(AND($A432&lt;&gt;"",ISNUMBER($A432)),VLOOKUP($A432,StudiesGeneral!$B:$CM,2,FALSE),"")</f>
        <v>Ohtsuki</v>
      </c>
      <c r="D432" s="70">
        <f>IF(AND($A432&lt;&gt;"",ISNUMBER($A432)),VLOOKUP($A432,StudiesGeneral!$B:$CM,3,FALSE),"")</f>
        <v>2012</v>
      </c>
      <c r="E432" s="71" t="str">
        <f>IF(AND($A432&lt;&gt;"",ISNUMBER($A432)),VLOOKUP($A432,StudiesGeneral!$B:$CM,4,FALSE),"")</f>
        <v>http://dx.doi.org/10.1124/dmd.111.042259</v>
      </c>
      <c r="F432" s="70" t="str">
        <f>IF(AND($A432&lt;&gt;"",ISNUMBER($A432)),VLOOKUP($A432,StudiesGeneral!$B:$CM,5,FALSE),"")</f>
        <v>CYP2A6</v>
      </c>
      <c r="G432" s="72" t="str">
        <f t="shared" si="7"/>
        <v>Liver--HLM-1-B01002632-</v>
      </c>
      <c r="H432" s="25" t="s">
        <v>724</v>
      </c>
      <c r="I432" s="25"/>
      <c r="J432" s="25"/>
      <c r="K432" s="25" t="s">
        <v>725</v>
      </c>
      <c r="L432" s="25" t="s">
        <v>726</v>
      </c>
      <c r="M432" s="25" t="s">
        <v>737</v>
      </c>
      <c r="N432" s="25"/>
      <c r="O432" s="25"/>
      <c r="P432" s="25"/>
      <c r="Q432" s="26"/>
      <c r="R432" s="26"/>
      <c r="S432" s="27"/>
      <c r="T432" s="27"/>
      <c r="U432" s="27"/>
      <c r="V432" s="27"/>
      <c r="W432" s="27"/>
      <c r="X432" s="27"/>
      <c r="Y432" s="27"/>
      <c r="Z432" s="27"/>
      <c r="AA432" s="28" t="s">
        <v>770</v>
      </c>
      <c r="AB432" s="28" t="s">
        <v>914</v>
      </c>
      <c r="AC432" s="29" t="s">
        <v>730</v>
      </c>
      <c r="AD432" s="36" t="s">
        <v>915</v>
      </c>
      <c r="AE432" s="83">
        <v>1</v>
      </c>
      <c r="AF432" s="30">
        <v>1</v>
      </c>
      <c r="AG432" s="30">
        <v>1</v>
      </c>
      <c r="AH432" s="30">
        <v>24</v>
      </c>
      <c r="AI432" s="30" t="s">
        <v>767</v>
      </c>
      <c r="AJ432" s="29" t="s">
        <v>772</v>
      </c>
      <c r="AK432" s="30"/>
      <c r="AL432" s="29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 t="s">
        <v>916</v>
      </c>
      <c r="AX432" s="30"/>
      <c r="AY432" s="30" t="s">
        <v>917</v>
      </c>
      <c r="AZ432" s="30">
        <v>1</v>
      </c>
      <c r="BA432" s="31" t="s">
        <v>918</v>
      </c>
      <c r="BB432" s="32"/>
      <c r="BC432" s="29"/>
      <c r="BD432" s="30"/>
      <c r="BE432" s="75"/>
      <c r="BF432" s="91" t="b">
        <f>IF(ISERROR(VLOOKUP(StudiesDetails!B432,ProteinExpression!A:A,1,FALSE)),FALSE,TRUE)</f>
        <v>0</v>
      </c>
    </row>
    <row r="433" spans="1:58" x14ac:dyDescent="0.3">
      <c r="A433">
        <v>71</v>
      </c>
      <c r="B433">
        <v>462</v>
      </c>
      <c r="C433" s="73" t="str">
        <f>IF(AND($A433&lt;&gt;"",ISNUMBER($A433)),VLOOKUP($A433,StudiesGeneral!$B:$CM,2,FALSE),"")</f>
        <v>Ohtsuki</v>
      </c>
      <c r="D433" s="73">
        <f>IF(AND($A433&lt;&gt;"",ISNUMBER($A433)),VLOOKUP($A433,StudiesGeneral!$B:$CM,3,FALSE),"")</f>
        <v>2012</v>
      </c>
      <c r="E433" s="89" t="str">
        <f>IF(AND($A433&lt;&gt;"",ISNUMBER($A433)),VLOOKUP($A433,StudiesGeneral!$B:$CM,4,FALSE),"")</f>
        <v>http://dx.doi.org/10.1124/dmd.111.042259</v>
      </c>
      <c r="F433" s="73" t="str">
        <f>IF(AND($A433&lt;&gt;"",ISNUMBER($A433)),VLOOKUP($A433,StudiesGeneral!$B:$CM,5,FALSE),"")</f>
        <v>CYP2A6</v>
      </c>
      <c r="G433" s="52" t="str">
        <f t="shared" si="7"/>
        <v>Liver--HLM-2-H0796-</v>
      </c>
      <c r="H433" s="12" t="s">
        <v>724</v>
      </c>
      <c r="K433" s="12" t="s">
        <v>725</v>
      </c>
      <c r="L433" s="12" t="s">
        <v>726</v>
      </c>
      <c r="M433" s="12" t="s">
        <v>737</v>
      </c>
      <c r="AA433" s="19" t="s">
        <v>770</v>
      </c>
      <c r="AB433" s="19" t="s">
        <v>914</v>
      </c>
      <c r="AC433" s="20" t="s">
        <v>730</v>
      </c>
      <c r="AD433" s="37" t="s">
        <v>919</v>
      </c>
      <c r="AE433" s="82">
        <v>2</v>
      </c>
      <c r="AF433" s="3">
        <v>1</v>
      </c>
      <c r="AG433" s="3">
        <v>1</v>
      </c>
      <c r="AH433" s="3">
        <v>29</v>
      </c>
      <c r="AI433" s="3" t="s">
        <v>767</v>
      </c>
      <c r="AJ433" s="20" t="s">
        <v>772</v>
      </c>
      <c r="AW433" s="3" t="s">
        <v>876</v>
      </c>
      <c r="AY433" s="3" t="s">
        <v>920</v>
      </c>
      <c r="AZ433" s="3">
        <v>1</v>
      </c>
      <c r="BA433" s="21" t="s">
        <v>918</v>
      </c>
      <c r="BF433" s="4" t="b">
        <f>IF(ISERROR(VLOOKUP(StudiesDetails!B433,ProteinExpression!A:A,1,FALSE)),FALSE,TRUE)</f>
        <v>0</v>
      </c>
    </row>
    <row r="434" spans="1:58" x14ac:dyDescent="0.3">
      <c r="A434">
        <v>71</v>
      </c>
      <c r="B434">
        <v>463</v>
      </c>
      <c r="C434" s="73" t="str">
        <f>IF(AND($A434&lt;&gt;"",ISNUMBER($A434)),VLOOKUP($A434,StudiesGeneral!$B:$CM,2,FALSE),"")</f>
        <v>Ohtsuki</v>
      </c>
      <c r="D434" s="73">
        <f>IF(AND($A434&lt;&gt;"",ISNUMBER($A434)),VLOOKUP($A434,StudiesGeneral!$B:$CM,3,FALSE),"")</f>
        <v>2012</v>
      </c>
      <c r="E434" s="89" t="str">
        <f>IF(AND($A434&lt;&gt;"",ISNUMBER($A434)),VLOOKUP($A434,StudiesGeneral!$B:$CM,4,FALSE),"")</f>
        <v>http://dx.doi.org/10.1124/dmd.111.042259</v>
      </c>
      <c r="F434" s="73" t="str">
        <f>IF(AND($A434&lt;&gt;"",ISNUMBER($A434)),VLOOKUP($A434,StudiesGeneral!$B:$CM,5,FALSE),"")</f>
        <v>CYP2A6</v>
      </c>
      <c r="G434" s="52" t="str">
        <f t="shared" si="7"/>
        <v>Liver--HLM-3-A01001584-</v>
      </c>
      <c r="H434" s="12" t="s">
        <v>724</v>
      </c>
      <c r="K434" s="12" t="s">
        <v>725</v>
      </c>
      <c r="L434" s="12" t="s">
        <v>726</v>
      </c>
      <c r="M434" s="12" t="s">
        <v>737</v>
      </c>
      <c r="AA434" s="19" t="s">
        <v>770</v>
      </c>
      <c r="AB434" s="19" t="s">
        <v>914</v>
      </c>
      <c r="AC434" s="20" t="s">
        <v>730</v>
      </c>
      <c r="AD434" s="37" t="s">
        <v>921</v>
      </c>
      <c r="AE434" s="82">
        <v>3</v>
      </c>
      <c r="AF434" s="3">
        <v>1</v>
      </c>
      <c r="AG434" s="3">
        <v>1</v>
      </c>
      <c r="AH434" s="3">
        <v>38</v>
      </c>
      <c r="AI434" s="3" t="s">
        <v>767</v>
      </c>
      <c r="AJ434" s="3" t="s">
        <v>772</v>
      </c>
      <c r="AW434" s="3" t="s">
        <v>922</v>
      </c>
      <c r="AY434" s="3" t="s">
        <v>732</v>
      </c>
      <c r="AZ434" s="3">
        <v>1</v>
      </c>
      <c r="BA434" s="21" t="s">
        <v>918</v>
      </c>
      <c r="BF434" s="4" t="b">
        <f>IF(ISERROR(VLOOKUP(StudiesDetails!B434,ProteinExpression!A:A,1,FALSE)),FALSE,TRUE)</f>
        <v>0</v>
      </c>
    </row>
    <row r="435" spans="1:58" x14ac:dyDescent="0.3">
      <c r="A435">
        <v>71</v>
      </c>
      <c r="B435">
        <v>464</v>
      </c>
      <c r="C435" s="73" t="str">
        <f>IF(AND($A435&lt;&gt;"",ISNUMBER($A435)),VLOOKUP($A435,StudiesGeneral!$B:$CM,2,FALSE),"")</f>
        <v>Ohtsuki</v>
      </c>
      <c r="D435" s="73">
        <f>IF(AND($A435&lt;&gt;"",ISNUMBER($A435)),VLOOKUP($A435,StudiesGeneral!$B:$CM,3,FALSE),"")</f>
        <v>2012</v>
      </c>
      <c r="E435" s="89" t="str">
        <f>IF(AND($A435&lt;&gt;"",ISNUMBER($A435)),VLOOKUP($A435,StudiesGeneral!$B:$CM,4,FALSE),"")</f>
        <v>http://dx.doi.org/10.1124/dmd.111.042259</v>
      </c>
      <c r="F435" s="73" t="str">
        <f>IF(AND($A435&lt;&gt;"",ISNUMBER($A435)),VLOOKUP($A435,StudiesGeneral!$B:$CM,5,FALSE),"")</f>
        <v>CYP2A6</v>
      </c>
      <c r="G435" s="52" t="str">
        <f t="shared" si="7"/>
        <v>Liver--HLM-4-C01003613-</v>
      </c>
      <c r="H435" s="12" t="s">
        <v>724</v>
      </c>
      <c r="K435" s="12" t="s">
        <v>725</v>
      </c>
      <c r="L435" s="12" t="s">
        <v>726</v>
      </c>
      <c r="M435" s="12" t="s">
        <v>737</v>
      </c>
      <c r="AA435" s="19" t="s">
        <v>770</v>
      </c>
      <c r="AB435" s="19" t="s">
        <v>914</v>
      </c>
      <c r="AC435" s="20" t="s">
        <v>730</v>
      </c>
      <c r="AD435" s="37" t="s">
        <v>923</v>
      </c>
      <c r="AE435" s="82">
        <v>4</v>
      </c>
      <c r="AF435" s="3">
        <v>1</v>
      </c>
      <c r="AG435" s="3">
        <v>1</v>
      </c>
      <c r="AH435" s="3">
        <v>48</v>
      </c>
      <c r="AI435" s="3" t="s">
        <v>767</v>
      </c>
      <c r="AJ435" s="3" t="s">
        <v>772</v>
      </c>
      <c r="AW435" s="3" t="s">
        <v>924</v>
      </c>
      <c r="AY435" s="3" t="s">
        <v>732</v>
      </c>
      <c r="AZ435" s="3">
        <v>1</v>
      </c>
      <c r="BA435" s="21" t="s">
        <v>918</v>
      </c>
      <c r="BF435" s="4" t="b">
        <f>IF(ISERROR(VLOOKUP(StudiesDetails!B435,ProteinExpression!A:A,1,FALSE)),FALSE,TRUE)</f>
        <v>0</v>
      </c>
    </row>
    <row r="436" spans="1:58" x14ac:dyDescent="0.3">
      <c r="A436">
        <v>71</v>
      </c>
      <c r="B436">
        <v>465</v>
      </c>
      <c r="C436" s="73" t="str">
        <f>IF(AND($A436&lt;&gt;"",ISNUMBER($A436)),VLOOKUP($A436,StudiesGeneral!$B:$CM,2,FALSE),"")</f>
        <v>Ohtsuki</v>
      </c>
      <c r="D436" s="73">
        <f>IF(AND($A436&lt;&gt;"",ISNUMBER($A436)),VLOOKUP($A436,StudiesGeneral!$B:$CM,3,FALSE),"")</f>
        <v>2012</v>
      </c>
      <c r="E436" s="89" t="str">
        <f>IF(AND($A436&lt;&gt;"",ISNUMBER($A436)),VLOOKUP($A436,StudiesGeneral!$B:$CM,4,FALSE),"")</f>
        <v>http://dx.doi.org/10.1124/dmd.111.042259</v>
      </c>
      <c r="F436" s="73" t="str">
        <f>IF(AND($A436&lt;&gt;"",ISNUMBER($A436)),VLOOKUP($A436,StudiesGeneral!$B:$CM,5,FALSE),"")</f>
        <v>CYP2A6</v>
      </c>
      <c r="G436" s="52" t="str">
        <f t="shared" si="7"/>
        <v>Liver--HLM-5-H0844-</v>
      </c>
      <c r="H436" s="12" t="s">
        <v>724</v>
      </c>
      <c r="K436" s="12" t="s">
        <v>725</v>
      </c>
      <c r="L436" s="12" t="s">
        <v>726</v>
      </c>
      <c r="M436" s="12" t="s">
        <v>737</v>
      </c>
      <c r="AA436" s="19" t="s">
        <v>770</v>
      </c>
      <c r="AB436" s="19" t="s">
        <v>914</v>
      </c>
      <c r="AC436" s="20" t="s">
        <v>730</v>
      </c>
      <c r="AD436" s="37" t="s">
        <v>925</v>
      </c>
      <c r="AE436" s="82">
        <v>5</v>
      </c>
      <c r="AF436" s="3">
        <v>1</v>
      </c>
      <c r="AG436" s="3">
        <v>1</v>
      </c>
      <c r="AH436" s="3">
        <v>49</v>
      </c>
      <c r="AI436" s="3" t="s">
        <v>767</v>
      </c>
      <c r="AJ436" s="20" t="s">
        <v>772</v>
      </c>
      <c r="AW436" s="3" t="s">
        <v>878</v>
      </c>
      <c r="AY436" s="3" t="s">
        <v>920</v>
      </c>
      <c r="AZ436" s="3">
        <v>1</v>
      </c>
      <c r="BA436" s="21" t="s">
        <v>918</v>
      </c>
      <c r="BF436" s="4" t="b">
        <f>IF(ISERROR(VLOOKUP(StudiesDetails!B436,ProteinExpression!A:A,1,FALSE)),FALSE,TRUE)</f>
        <v>0</v>
      </c>
    </row>
    <row r="437" spans="1:58" x14ac:dyDescent="0.3">
      <c r="A437">
        <v>71</v>
      </c>
      <c r="B437">
        <v>466</v>
      </c>
      <c r="C437" s="73" t="str">
        <f>IF(AND($A437&lt;&gt;"",ISNUMBER($A437)),VLOOKUP($A437,StudiesGeneral!$B:$CM,2,FALSE),"")</f>
        <v>Ohtsuki</v>
      </c>
      <c r="D437" s="73">
        <f>IF(AND($A437&lt;&gt;"",ISNUMBER($A437)),VLOOKUP($A437,StudiesGeneral!$B:$CM,3,FALSE),"")</f>
        <v>2012</v>
      </c>
      <c r="E437" s="89" t="str">
        <f>IF(AND($A437&lt;&gt;"",ISNUMBER($A437)),VLOOKUP($A437,StudiesGeneral!$B:$CM,4,FALSE),"")</f>
        <v>http://dx.doi.org/10.1124/dmd.111.042259</v>
      </c>
      <c r="F437" s="73" t="str">
        <f>IF(AND($A437&lt;&gt;"",ISNUMBER($A437)),VLOOKUP($A437,StudiesGeneral!$B:$CM,5,FALSE),"")</f>
        <v>CYP2A6</v>
      </c>
      <c r="G437" s="52" t="str">
        <f t="shared" si="7"/>
        <v>Liver--HLM-6-A01001311-</v>
      </c>
      <c r="H437" s="12" t="s">
        <v>724</v>
      </c>
      <c r="K437" s="12" t="s">
        <v>725</v>
      </c>
      <c r="L437" s="12" t="s">
        <v>726</v>
      </c>
      <c r="M437" s="12" t="s">
        <v>737</v>
      </c>
      <c r="AA437" s="19" t="s">
        <v>770</v>
      </c>
      <c r="AB437" s="19" t="s">
        <v>914</v>
      </c>
      <c r="AC437" s="20" t="s">
        <v>730</v>
      </c>
      <c r="AD437" s="37" t="s">
        <v>926</v>
      </c>
      <c r="AE437" s="82">
        <v>6</v>
      </c>
      <c r="AF437" s="3">
        <v>1</v>
      </c>
      <c r="AG437" s="3">
        <v>1</v>
      </c>
      <c r="AH437" s="3">
        <v>54</v>
      </c>
      <c r="AI437" s="3" t="s">
        <v>767</v>
      </c>
      <c r="AJ437" s="20" t="s">
        <v>772</v>
      </c>
      <c r="AW437" s="3" t="s">
        <v>927</v>
      </c>
      <c r="AY437" s="3" t="s">
        <v>917</v>
      </c>
      <c r="AZ437" s="3">
        <v>1</v>
      </c>
      <c r="BA437" s="21" t="s">
        <v>918</v>
      </c>
      <c r="BF437" s="4" t="b">
        <f>IF(ISERROR(VLOOKUP(StudiesDetails!B437,ProteinExpression!A:A,1,FALSE)),FALSE,TRUE)</f>
        <v>0</v>
      </c>
    </row>
    <row r="438" spans="1:58" x14ac:dyDescent="0.3">
      <c r="A438">
        <v>71</v>
      </c>
      <c r="B438">
        <v>467</v>
      </c>
      <c r="C438" s="73" t="str">
        <f>IF(AND($A438&lt;&gt;"",ISNUMBER($A438)),VLOOKUP($A438,StudiesGeneral!$B:$CM,2,FALSE),"")</f>
        <v>Ohtsuki</v>
      </c>
      <c r="D438" s="73">
        <f>IF(AND($A438&lt;&gt;"",ISNUMBER($A438)),VLOOKUP($A438,StudiesGeneral!$B:$CM,3,FALSE),"")</f>
        <v>2012</v>
      </c>
      <c r="E438" s="89" t="str">
        <f>IF(AND($A438&lt;&gt;"",ISNUMBER($A438)),VLOOKUP($A438,StudiesGeneral!$B:$CM,4,FALSE),"")</f>
        <v>http://dx.doi.org/10.1124/dmd.111.042259</v>
      </c>
      <c r="F438" s="73" t="str">
        <f>IF(AND($A438&lt;&gt;"",ISNUMBER($A438)),VLOOKUP($A438,StudiesGeneral!$B:$CM,5,FALSE),"")</f>
        <v>CYP2A6</v>
      </c>
      <c r="G438" s="52" t="str">
        <f t="shared" si="7"/>
        <v>Liver--HLM-7-C01002457-</v>
      </c>
      <c r="H438" s="12" t="s">
        <v>724</v>
      </c>
      <c r="K438" s="12" t="s">
        <v>725</v>
      </c>
      <c r="L438" s="12" t="s">
        <v>726</v>
      </c>
      <c r="M438" s="12" t="s">
        <v>737</v>
      </c>
      <c r="AA438" s="19" t="s">
        <v>770</v>
      </c>
      <c r="AB438" s="19" t="s">
        <v>914</v>
      </c>
      <c r="AC438" s="20" t="s">
        <v>730</v>
      </c>
      <c r="AD438" s="37" t="s">
        <v>928</v>
      </c>
      <c r="AE438" s="82">
        <v>7</v>
      </c>
      <c r="AF438" s="3">
        <v>1</v>
      </c>
      <c r="AG438" s="3">
        <v>1</v>
      </c>
      <c r="AH438" s="3">
        <v>56</v>
      </c>
      <c r="AI438" s="3" t="s">
        <v>767</v>
      </c>
      <c r="AJ438" s="20" t="s">
        <v>772</v>
      </c>
      <c r="AW438" s="3" t="s">
        <v>929</v>
      </c>
      <c r="AY438" s="3" t="s">
        <v>732</v>
      </c>
      <c r="AZ438" s="3">
        <v>1</v>
      </c>
      <c r="BA438" s="21" t="s">
        <v>918</v>
      </c>
      <c r="BF438" s="4" t="b">
        <f>IF(ISERROR(VLOOKUP(StudiesDetails!B438,ProteinExpression!A:A,1,FALSE)),FALSE,TRUE)</f>
        <v>0</v>
      </c>
    </row>
    <row r="439" spans="1:58" x14ac:dyDescent="0.3">
      <c r="A439">
        <v>71</v>
      </c>
      <c r="B439">
        <v>468</v>
      </c>
      <c r="C439" s="73" t="str">
        <f>IF(AND($A439&lt;&gt;"",ISNUMBER($A439)),VLOOKUP($A439,StudiesGeneral!$B:$CM,2,FALSE),"")</f>
        <v>Ohtsuki</v>
      </c>
      <c r="D439" s="73">
        <f>IF(AND($A439&lt;&gt;"",ISNUMBER($A439)),VLOOKUP($A439,StudiesGeneral!$B:$CM,3,FALSE),"")</f>
        <v>2012</v>
      </c>
      <c r="E439" s="89" t="str">
        <f>IF(AND($A439&lt;&gt;"",ISNUMBER($A439)),VLOOKUP($A439,StudiesGeneral!$B:$CM,4,FALSE),"")</f>
        <v>http://dx.doi.org/10.1124/dmd.111.042259</v>
      </c>
      <c r="F439" s="73" t="str">
        <f>IF(AND($A439&lt;&gt;"",ISNUMBER($A439)),VLOOKUP($A439,StudiesGeneral!$B:$CM,5,FALSE),"")</f>
        <v>CYP2A6</v>
      </c>
      <c r="G439" s="52" t="str">
        <f t="shared" si="7"/>
        <v>Liver--HLM-8-H0824-</v>
      </c>
      <c r="H439" s="12" t="s">
        <v>724</v>
      </c>
      <c r="K439" s="12" t="s">
        <v>725</v>
      </c>
      <c r="L439" s="12" t="s">
        <v>726</v>
      </c>
      <c r="M439" s="12" t="s">
        <v>737</v>
      </c>
      <c r="AA439" s="19" t="s">
        <v>770</v>
      </c>
      <c r="AB439" s="19" t="s">
        <v>914</v>
      </c>
      <c r="AC439" s="20" t="s">
        <v>730</v>
      </c>
      <c r="AD439" s="37" t="s">
        <v>930</v>
      </c>
      <c r="AE439" s="82">
        <v>8</v>
      </c>
      <c r="AF439" s="3">
        <v>1</v>
      </c>
      <c r="AG439" s="3">
        <v>1</v>
      </c>
      <c r="AH439" s="3">
        <v>74</v>
      </c>
      <c r="AI439" s="3" t="s">
        <v>767</v>
      </c>
      <c r="AJ439" s="20" t="s">
        <v>772</v>
      </c>
      <c r="AW439" s="3" t="s">
        <v>931</v>
      </c>
      <c r="AY439" s="3" t="s">
        <v>920</v>
      </c>
      <c r="AZ439" s="3">
        <v>1</v>
      </c>
      <c r="BA439" s="21" t="s">
        <v>918</v>
      </c>
      <c r="BF439" s="4" t="b">
        <f>IF(ISERROR(VLOOKUP(StudiesDetails!B439,ProteinExpression!A:A,1,FALSE)),FALSE,TRUE)</f>
        <v>0</v>
      </c>
    </row>
    <row r="440" spans="1:58" x14ac:dyDescent="0.3">
      <c r="A440">
        <v>71</v>
      </c>
      <c r="B440">
        <v>469</v>
      </c>
      <c r="C440" s="73" t="str">
        <f>IF(AND($A440&lt;&gt;"",ISNUMBER($A440)),VLOOKUP($A440,StudiesGeneral!$B:$CM,2,FALSE),"")</f>
        <v>Ohtsuki</v>
      </c>
      <c r="D440" s="73">
        <f>IF(AND($A440&lt;&gt;"",ISNUMBER($A440)),VLOOKUP($A440,StudiesGeneral!$B:$CM,3,FALSE),"")</f>
        <v>2012</v>
      </c>
      <c r="E440" s="89" t="str">
        <f>IF(AND($A440&lt;&gt;"",ISNUMBER($A440)),VLOOKUP($A440,StudiesGeneral!$B:$CM,4,FALSE),"")</f>
        <v>http://dx.doi.org/10.1124/dmd.111.042259</v>
      </c>
      <c r="F440" s="73" t="str">
        <f>IF(AND($A440&lt;&gt;"",ISNUMBER($A440)),VLOOKUP($A440,StudiesGeneral!$B:$CM,5,FALSE),"")</f>
        <v>CYP2A6</v>
      </c>
      <c r="G440" s="52" t="str">
        <f t="shared" si="7"/>
        <v>Liver--HLM-9-A01001423-</v>
      </c>
      <c r="H440" s="12" t="s">
        <v>724</v>
      </c>
      <c r="K440" s="12" t="s">
        <v>725</v>
      </c>
      <c r="L440" s="12" t="s">
        <v>726</v>
      </c>
      <c r="M440" s="12" t="s">
        <v>737</v>
      </c>
      <c r="AA440" s="19" t="s">
        <v>770</v>
      </c>
      <c r="AB440" s="19" t="s">
        <v>914</v>
      </c>
      <c r="AC440" s="20" t="s">
        <v>730</v>
      </c>
      <c r="AD440" s="37" t="s">
        <v>932</v>
      </c>
      <c r="AE440" s="82">
        <v>9</v>
      </c>
      <c r="AF440" s="3">
        <v>1</v>
      </c>
      <c r="AG440" s="3">
        <v>0</v>
      </c>
      <c r="AH440" s="3">
        <v>20</v>
      </c>
      <c r="AI440" s="3" t="s">
        <v>767</v>
      </c>
      <c r="AJ440" s="20" t="s">
        <v>772</v>
      </c>
      <c r="AW440" s="3" t="s">
        <v>933</v>
      </c>
      <c r="AY440" s="3" t="s">
        <v>917</v>
      </c>
      <c r="AZ440" s="3">
        <v>1</v>
      </c>
      <c r="BA440" s="21" t="s">
        <v>918</v>
      </c>
      <c r="BF440" s="4" t="b">
        <f>IF(ISERROR(VLOOKUP(StudiesDetails!B440,ProteinExpression!A:A,1,FALSE)),FALSE,TRUE)</f>
        <v>0</v>
      </c>
    </row>
    <row r="441" spans="1:58" x14ac:dyDescent="0.3">
      <c r="A441">
        <v>71</v>
      </c>
      <c r="B441">
        <v>470</v>
      </c>
      <c r="C441" s="73" t="str">
        <f>IF(AND($A441&lt;&gt;"",ISNUMBER($A441)),VLOOKUP($A441,StudiesGeneral!$B:$CM,2,FALSE),"")</f>
        <v>Ohtsuki</v>
      </c>
      <c r="D441" s="73">
        <f>IF(AND($A441&lt;&gt;"",ISNUMBER($A441)),VLOOKUP($A441,StudiesGeneral!$B:$CM,3,FALSE),"")</f>
        <v>2012</v>
      </c>
      <c r="E441" s="89" t="str">
        <f>IF(AND($A441&lt;&gt;"",ISNUMBER($A441)),VLOOKUP($A441,StudiesGeneral!$B:$CM,4,FALSE),"")</f>
        <v>http://dx.doi.org/10.1124/dmd.111.042259</v>
      </c>
      <c r="F441" s="73" t="str">
        <f>IF(AND($A441&lt;&gt;"",ISNUMBER($A441)),VLOOKUP($A441,StudiesGeneral!$B:$CM,5,FALSE),"")</f>
        <v>CYP2A6</v>
      </c>
      <c r="G441" s="52" t="str">
        <f t="shared" si="7"/>
        <v>Liver--HLM-10-H0786-</v>
      </c>
      <c r="H441" s="12" t="s">
        <v>724</v>
      </c>
      <c r="K441" s="12" t="s">
        <v>725</v>
      </c>
      <c r="L441" s="12" t="s">
        <v>726</v>
      </c>
      <c r="M441" s="12" t="s">
        <v>737</v>
      </c>
      <c r="AA441" s="19" t="s">
        <v>770</v>
      </c>
      <c r="AB441" s="19" t="s">
        <v>914</v>
      </c>
      <c r="AC441" s="20" t="s">
        <v>730</v>
      </c>
      <c r="AD441" s="37" t="s">
        <v>934</v>
      </c>
      <c r="AE441" s="82">
        <v>10</v>
      </c>
      <c r="AF441" s="3">
        <v>1</v>
      </c>
      <c r="AG441" s="3">
        <v>0</v>
      </c>
      <c r="AH441" s="3">
        <v>27</v>
      </c>
      <c r="AI441" s="3" t="s">
        <v>767</v>
      </c>
      <c r="AJ441" s="20" t="s">
        <v>772</v>
      </c>
      <c r="AW441" s="3" t="s">
        <v>878</v>
      </c>
      <c r="AY441" s="3" t="s">
        <v>920</v>
      </c>
      <c r="AZ441" s="3">
        <v>1</v>
      </c>
      <c r="BA441" s="21" t="s">
        <v>918</v>
      </c>
      <c r="BF441" s="4" t="b">
        <f>IF(ISERROR(VLOOKUP(StudiesDetails!B441,ProteinExpression!A:A,1,FALSE)),FALSE,TRUE)</f>
        <v>0</v>
      </c>
    </row>
    <row r="442" spans="1:58" x14ac:dyDescent="0.3">
      <c r="A442">
        <v>71</v>
      </c>
      <c r="B442">
        <v>471</v>
      </c>
      <c r="C442" s="73" t="str">
        <f>IF(AND($A442&lt;&gt;"",ISNUMBER($A442)),VLOOKUP($A442,StudiesGeneral!$B:$CM,2,FALSE),"")</f>
        <v>Ohtsuki</v>
      </c>
      <c r="D442" s="73">
        <f>IF(AND($A442&lt;&gt;"",ISNUMBER($A442)),VLOOKUP($A442,StudiesGeneral!$B:$CM,3,FALSE),"")</f>
        <v>2012</v>
      </c>
      <c r="E442" s="89" t="str">
        <f>IF(AND($A442&lt;&gt;"",ISNUMBER($A442)),VLOOKUP($A442,StudiesGeneral!$B:$CM,4,FALSE),"")</f>
        <v>http://dx.doi.org/10.1124/dmd.111.042259</v>
      </c>
      <c r="F442" s="73" t="str">
        <f>IF(AND($A442&lt;&gt;"",ISNUMBER($A442)),VLOOKUP($A442,StudiesGeneral!$B:$CM,5,FALSE),"")</f>
        <v>CYP2A6</v>
      </c>
      <c r="G442" s="52" t="str">
        <f t="shared" si="7"/>
        <v>Liver--HLM-11-A0001228-</v>
      </c>
      <c r="H442" s="12" t="s">
        <v>724</v>
      </c>
      <c r="K442" s="12" t="s">
        <v>725</v>
      </c>
      <c r="L442" s="12" t="s">
        <v>726</v>
      </c>
      <c r="M442" s="12" t="s">
        <v>737</v>
      </c>
      <c r="AA442" s="19" t="s">
        <v>770</v>
      </c>
      <c r="AB442" s="19" t="s">
        <v>914</v>
      </c>
      <c r="AC442" s="20" t="s">
        <v>730</v>
      </c>
      <c r="AD442" s="37" t="s">
        <v>935</v>
      </c>
      <c r="AE442" s="82">
        <v>11</v>
      </c>
      <c r="AF442" s="3">
        <v>1</v>
      </c>
      <c r="AG442" s="3">
        <v>0</v>
      </c>
      <c r="AH442" s="3">
        <v>43</v>
      </c>
      <c r="AI442" s="3" t="s">
        <v>767</v>
      </c>
      <c r="AJ442" s="20" t="s">
        <v>772</v>
      </c>
      <c r="AW442" s="3" t="s">
        <v>922</v>
      </c>
      <c r="AY442" s="3" t="s">
        <v>917</v>
      </c>
      <c r="AZ442" s="3">
        <v>1</v>
      </c>
      <c r="BA442" s="21" t="s">
        <v>918</v>
      </c>
      <c r="BF442" s="4" t="b">
        <f>IF(ISERROR(VLOOKUP(StudiesDetails!B442,ProteinExpression!A:A,1,FALSE)),FALSE,TRUE)</f>
        <v>0</v>
      </c>
    </row>
    <row r="443" spans="1:58" x14ac:dyDescent="0.3">
      <c r="A443">
        <v>71</v>
      </c>
      <c r="B443">
        <v>472</v>
      </c>
      <c r="C443" s="73" t="str">
        <f>IF(AND($A443&lt;&gt;"",ISNUMBER($A443)),VLOOKUP($A443,StudiesGeneral!$B:$CM,2,FALSE),"")</f>
        <v>Ohtsuki</v>
      </c>
      <c r="D443" s="73">
        <f>IF(AND($A443&lt;&gt;"",ISNUMBER($A443)),VLOOKUP($A443,StudiesGeneral!$B:$CM,3,FALSE),"")</f>
        <v>2012</v>
      </c>
      <c r="E443" s="89" t="str">
        <f>IF(AND($A443&lt;&gt;"",ISNUMBER($A443)),VLOOKUP($A443,StudiesGeneral!$B:$CM,4,FALSE),"")</f>
        <v>http://dx.doi.org/10.1124/dmd.111.042259</v>
      </c>
      <c r="F443" s="73" t="str">
        <f>IF(AND($A443&lt;&gt;"",ISNUMBER($A443)),VLOOKUP($A443,StudiesGeneral!$B:$CM,5,FALSE),"")</f>
        <v>CYP2A6</v>
      </c>
      <c r="G443" s="52" t="str">
        <f t="shared" si="7"/>
        <v>Liver--HLM-12-B01002701-</v>
      </c>
      <c r="H443" s="12" t="s">
        <v>724</v>
      </c>
      <c r="K443" s="12" t="s">
        <v>725</v>
      </c>
      <c r="L443" s="12" t="s">
        <v>726</v>
      </c>
      <c r="M443" s="12" t="s">
        <v>737</v>
      </c>
      <c r="AA443" s="19" t="s">
        <v>770</v>
      </c>
      <c r="AB443" s="19" t="s">
        <v>914</v>
      </c>
      <c r="AC443" s="20" t="s">
        <v>730</v>
      </c>
      <c r="AD443" s="37" t="s">
        <v>936</v>
      </c>
      <c r="AE443" s="82">
        <v>12</v>
      </c>
      <c r="AF443" s="3">
        <v>1</v>
      </c>
      <c r="AG443" s="3">
        <v>0</v>
      </c>
      <c r="AH443" s="3">
        <v>47</v>
      </c>
      <c r="AI443" s="3" t="s">
        <v>767</v>
      </c>
      <c r="AJ443" s="20" t="s">
        <v>772</v>
      </c>
      <c r="AW443" s="3" t="s">
        <v>937</v>
      </c>
      <c r="AY443" s="3" t="s">
        <v>917</v>
      </c>
      <c r="AZ443" s="3">
        <v>1</v>
      </c>
      <c r="BA443" s="21" t="s">
        <v>918</v>
      </c>
      <c r="BF443" s="4" t="b">
        <f>IF(ISERROR(VLOOKUP(StudiesDetails!B443,ProteinExpression!A:A,1,FALSE)),FALSE,TRUE)</f>
        <v>0</v>
      </c>
    </row>
    <row r="444" spans="1:58" x14ac:dyDescent="0.3">
      <c r="A444">
        <v>71</v>
      </c>
      <c r="B444">
        <v>473</v>
      </c>
      <c r="C444" s="73" t="str">
        <f>IF(AND($A444&lt;&gt;"",ISNUMBER($A444)),VLOOKUP($A444,StudiesGeneral!$B:$CM,2,FALSE),"")</f>
        <v>Ohtsuki</v>
      </c>
      <c r="D444" s="73">
        <f>IF(AND($A444&lt;&gt;"",ISNUMBER($A444)),VLOOKUP($A444,StudiesGeneral!$B:$CM,3,FALSE),"")</f>
        <v>2012</v>
      </c>
      <c r="E444" s="89" t="str">
        <f>IF(AND($A444&lt;&gt;"",ISNUMBER($A444)),VLOOKUP($A444,StudiesGeneral!$B:$CM,4,FALSE),"")</f>
        <v>http://dx.doi.org/10.1124/dmd.111.042259</v>
      </c>
      <c r="F444" s="73" t="str">
        <f>IF(AND($A444&lt;&gt;"",ISNUMBER($A444)),VLOOKUP($A444,StudiesGeneral!$B:$CM,5,FALSE),"")</f>
        <v>CYP2A6</v>
      </c>
      <c r="G444" s="52" t="str">
        <f t="shared" si="7"/>
        <v>Liver--HLM-13-C01002308-</v>
      </c>
      <c r="H444" s="12" t="s">
        <v>724</v>
      </c>
      <c r="K444" s="12" t="s">
        <v>725</v>
      </c>
      <c r="L444" s="12" t="s">
        <v>726</v>
      </c>
      <c r="M444" s="12" t="s">
        <v>737</v>
      </c>
      <c r="AA444" s="19" t="s">
        <v>770</v>
      </c>
      <c r="AB444" s="19" t="s">
        <v>914</v>
      </c>
      <c r="AC444" s="20" t="s">
        <v>730</v>
      </c>
      <c r="AD444" s="37" t="s">
        <v>938</v>
      </c>
      <c r="AE444" s="82">
        <v>13</v>
      </c>
      <c r="AF444" s="3">
        <v>1</v>
      </c>
      <c r="AG444" s="3">
        <v>0</v>
      </c>
      <c r="AH444" s="3">
        <v>49</v>
      </c>
      <c r="AI444" s="3" t="s">
        <v>767</v>
      </c>
      <c r="AJ444" s="20" t="s">
        <v>772</v>
      </c>
      <c r="AW444" s="3" t="s">
        <v>922</v>
      </c>
      <c r="AY444" s="3" t="s">
        <v>732</v>
      </c>
      <c r="AZ444" s="3">
        <v>1</v>
      </c>
      <c r="BA444" s="21" t="s">
        <v>918</v>
      </c>
      <c r="BF444" s="4" t="b">
        <f>IF(ISERROR(VLOOKUP(StudiesDetails!B444,ProteinExpression!A:A,1,FALSE)),FALSE,TRUE)</f>
        <v>0</v>
      </c>
    </row>
    <row r="445" spans="1:58" x14ac:dyDescent="0.3">
      <c r="A445">
        <v>71</v>
      </c>
      <c r="B445">
        <v>474</v>
      </c>
      <c r="C445" s="73" t="str">
        <f>IF(AND($A445&lt;&gt;"",ISNUMBER($A445)),VLOOKUP($A445,StudiesGeneral!$B:$CM,2,FALSE),"")</f>
        <v>Ohtsuki</v>
      </c>
      <c r="D445" s="73">
        <f>IF(AND($A445&lt;&gt;"",ISNUMBER($A445)),VLOOKUP($A445,StudiesGeneral!$B:$CM,3,FALSE),"")</f>
        <v>2012</v>
      </c>
      <c r="E445" s="89" t="str">
        <f>IF(AND($A445&lt;&gt;"",ISNUMBER($A445)),VLOOKUP($A445,StudiesGeneral!$B:$CM,4,FALSE),"")</f>
        <v>http://dx.doi.org/10.1124/dmd.111.042259</v>
      </c>
      <c r="F445" s="73" t="str">
        <f>IF(AND($A445&lt;&gt;"",ISNUMBER($A445)),VLOOKUP($A445,StudiesGeneral!$B:$CM,5,FALSE),"")</f>
        <v>CYP2A6</v>
      </c>
      <c r="G445" s="52" t="str">
        <f t="shared" si="7"/>
        <v>Liver--HLM-14-B01002444-</v>
      </c>
      <c r="H445" s="12" t="s">
        <v>724</v>
      </c>
      <c r="K445" s="12" t="s">
        <v>725</v>
      </c>
      <c r="L445" s="12" t="s">
        <v>726</v>
      </c>
      <c r="M445" s="12" t="s">
        <v>737</v>
      </c>
      <c r="AA445" s="19" t="s">
        <v>770</v>
      </c>
      <c r="AB445" s="19" t="s">
        <v>914</v>
      </c>
      <c r="AC445" s="20" t="s">
        <v>730</v>
      </c>
      <c r="AD445" s="37" t="s">
        <v>939</v>
      </c>
      <c r="AE445" s="82">
        <v>14</v>
      </c>
      <c r="AF445" s="3">
        <v>1</v>
      </c>
      <c r="AG445" s="3">
        <v>0</v>
      </c>
      <c r="AH445" s="3">
        <v>54</v>
      </c>
      <c r="AI445" s="3" t="s">
        <v>767</v>
      </c>
      <c r="AJ445" s="20" t="s">
        <v>772</v>
      </c>
      <c r="AW445" s="3" t="s">
        <v>940</v>
      </c>
      <c r="AY445" s="3" t="s">
        <v>917</v>
      </c>
      <c r="AZ445" s="3">
        <v>1</v>
      </c>
      <c r="BA445" s="21" t="s">
        <v>941</v>
      </c>
      <c r="BF445" s="4" t="b">
        <f>IF(ISERROR(VLOOKUP(StudiesDetails!B445,ProteinExpression!A:A,1,FALSE)),FALSE,TRUE)</f>
        <v>0</v>
      </c>
    </row>
    <row r="446" spans="1:58" x14ac:dyDescent="0.3">
      <c r="A446">
        <v>71</v>
      </c>
      <c r="B446">
        <v>475</v>
      </c>
      <c r="C446" s="73" t="str">
        <f>IF(AND($A446&lt;&gt;"",ISNUMBER($A446)),VLOOKUP($A446,StudiesGeneral!$B:$CM,2,FALSE),"")</f>
        <v>Ohtsuki</v>
      </c>
      <c r="D446" s="73">
        <f>IF(AND($A446&lt;&gt;"",ISNUMBER($A446)),VLOOKUP($A446,StudiesGeneral!$B:$CM,3,FALSE),"")</f>
        <v>2012</v>
      </c>
      <c r="E446" s="89" t="str">
        <f>IF(AND($A446&lt;&gt;"",ISNUMBER($A446)),VLOOKUP($A446,StudiesGeneral!$B:$CM,4,FALSE),"")</f>
        <v>http://dx.doi.org/10.1124/dmd.111.042259</v>
      </c>
      <c r="F446" s="73" t="str">
        <f>IF(AND($A446&lt;&gt;"",ISNUMBER($A446)),VLOOKUP($A446,StudiesGeneral!$B:$CM,5,FALSE),"")</f>
        <v>CYP2A6</v>
      </c>
      <c r="G446" s="52" t="str">
        <f t="shared" si="7"/>
        <v>Liver--HLM-15-H092-</v>
      </c>
      <c r="H446" s="12" t="s">
        <v>724</v>
      </c>
      <c r="K446" s="12" t="s">
        <v>725</v>
      </c>
      <c r="L446" s="12" t="s">
        <v>726</v>
      </c>
      <c r="M446" s="12" t="s">
        <v>737</v>
      </c>
      <c r="AA446" s="19" t="s">
        <v>770</v>
      </c>
      <c r="AB446" s="19" t="s">
        <v>914</v>
      </c>
      <c r="AC446" s="20" t="s">
        <v>730</v>
      </c>
      <c r="AD446" s="37" t="s">
        <v>942</v>
      </c>
      <c r="AE446" s="82">
        <v>15</v>
      </c>
      <c r="AF446" s="3">
        <v>1</v>
      </c>
      <c r="AG446" s="3">
        <v>0</v>
      </c>
      <c r="AH446" s="3">
        <v>54</v>
      </c>
      <c r="AI446" s="3" t="s">
        <v>767</v>
      </c>
      <c r="AJ446" s="20" t="s">
        <v>772</v>
      </c>
      <c r="AW446" s="3" t="s">
        <v>898</v>
      </c>
      <c r="AY446" s="3" t="s">
        <v>920</v>
      </c>
      <c r="AZ446" s="3">
        <v>1</v>
      </c>
      <c r="BA446" s="21" t="s">
        <v>918</v>
      </c>
      <c r="BF446" s="4" t="b">
        <f>IF(ISERROR(VLOOKUP(StudiesDetails!B446,ProteinExpression!A:A,1,FALSE)),FALSE,TRUE)</f>
        <v>0</v>
      </c>
    </row>
    <row r="447" spans="1:58" x14ac:dyDescent="0.3">
      <c r="A447">
        <v>71</v>
      </c>
      <c r="B447">
        <v>476</v>
      </c>
      <c r="C447" s="73" t="str">
        <f>IF(AND($A447&lt;&gt;"",ISNUMBER($A447)),VLOOKUP($A447,StudiesGeneral!$B:$CM,2,FALSE),"")</f>
        <v>Ohtsuki</v>
      </c>
      <c r="D447" s="73">
        <f>IF(AND($A447&lt;&gt;"",ISNUMBER($A447)),VLOOKUP($A447,StudiesGeneral!$B:$CM,3,FALSE),"")</f>
        <v>2012</v>
      </c>
      <c r="E447" s="89" t="str">
        <f>IF(AND($A447&lt;&gt;"",ISNUMBER($A447)),VLOOKUP($A447,StudiesGeneral!$B:$CM,4,FALSE),"")</f>
        <v>http://dx.doi.org/10.1124/dmd.111.042259</v>
      </c>
      <c r="F447" s="73" t="str">
        <f>IF(AND($A447&lt;&gt;"",ISNUMBER($A447)),VLOOKUP($A447,StudiesGeneral!$B:$CM,5,FALSE),"")</f>
        <v>CYP2A6</v>
      </c>
      <c r="G447" s="52" t="str">
        <f t="shared" si="7"/>
        <v>Liver--HLM-16-B01003044-</v>
      </c>
      <c r="H447" s="12" t="s">
        <v>724</v>
      </c>
      <c r="K447" s="12" t="s">
        <v>725</v>
      </c>
      <c r="L447" s="12" t="s">
        <v>726</v>
      </c>
      <c r="M447" s="12" t="s">
        <v>737</v>
      </c>
      <c r="AA447" s="19" t="s">
        <v>770</v>
      </c>
      <c r="AB447" s="19" t="s">
        <v>914</v>
      </c>
      <c r="AC447" s="20" t="s">
        <v>730</v>
      </c>
      <c r="AD447" s="37" t="s">
        <v>943</v>
      </c>
      <c r="AE447" s="82">
        <v>16</v>
      </c>
      <c r="AF447" s="3">
        <v>1</v>
      </c>
      <c r="AG447" s="3">
        <v>0</v>
      </c>
      <c r="AH447" s="3">
        <v>63</v>
      </c>
      <c r="AI447" s="3" t="s">
        <v>767</v>
      </c>
      <c r="AJ447" s="20" t="s">
        <v>772</v>
      </c>
      <c r="AW447" s="3" t="s">
        <v>922</v>
      </c>
      <c r="AY447" s="3" t="s">
        <v>920</v>
      </c>
      <c r="AZ447" s="3">
        <v>1</v>
      </c>
      <c r="BA447" s="21" t="s">
        <v>918</v>
      </c>
      <c r="BF447" s="4" t="b">
        <f>IF(ISERROR(VLOOKUP(StudiesDetails!B447,ProteinExpression!A:A,1,FALSE)),FALSE,TRUE)</f>
        <v>0</v>
      </c>
    </row>
    <row r="448" spans="1:58" x14ac:dyDescent="0.3">
      <c r="A448">
        <v>71</v>
      </c>
      <c r="B448">
        <v>477</v>
      </c>
      <c r="C448" s="73" t="str">
        <f>IF(AND($A448&lt;&gt;"",ISNUMBER($A448)),VLOOKUP($A448,StudiesGeneral!$B:$CM,2,FALSE),"")</f>
        <v>Ohtsuki</v>
      </c>
      <c r="D448" s="73">
        <f>IF(AND($A448&lt;&gt;"",ISNUMBER($A448)),VLOOKUP($A448,StudiesGeneral!$B:$CM,3,FALSE),"")</f>
        <v>2012</v>
      </c>
      <c r="E448" s="89" t="str">
        <f>IF(AND($A448&lt;&gt;"",ISNUMBER($A448)),VLOOKUP($A448,StudiesGeneral!$B:$CM,4,FALSE),"")</f>
        <v>http://dx.doi.org/10.1124/dmd.111.042259</v>
      </c>
      <c r="F448" s="73" t="str">
        <f>IF(AND($A448&lt;&gt;"",ISNUMBER($A448)),VLOOKUP($A448,StudiesGeneral!$B:$CM,5,FALSE),"")</f>
        <v>CYP2A6</v>
      </c>
      <c r="G448" s="52" t="str">
        <f t="shared" si="7"/>
        <v>Liver--HLM-17-H0814-</v>
      </c>
      <c r="H448" s="12" t="s">
        <v>724</v>
      </c>
      <c r="K448" s="12" t="s">
        <v>725</v>
      </c>
      <c r="L448" s="12" t="s">
        <v>726</v>
      </c>
      <c r="M448" s="12" t="s">
        <v>737</v>
      </c>
      <c r="AA448" s="19" t="s">
        <v>770</v>
      </c>
      <c r="AB448" s="19" t="s">
        <v>914</v>
      </c>
      <c r="AC448" s="20" t="s">
        <v>730</v>
      </c>
      <c r="AD448" s="37" t="s">
        <v>944</v>
      </c>
      <c r="AE448" s="82">
        <v>17</v>
      </c>
      <c r="AF448" s="3">
        <v>1</v>
      </c>
      <c r="AG448" s="3">
        <v>0</v>
      </c>
      <c r="AH448" s="3">
        <v>65</v>
      </c>
      <c r="AI448" s="3" t="s">
        <v>767</v>
      </c>
      <c r="AJ448" s="20" t="s">
        <v>772</v>
      </c>
      <c r="AW448" s="3" t="s">
        <v>898</v>
      </c>
      <c r="AY448" s="3" t="s">
        <v>920</v>
      </c>
      <c r="AZ448" s="3">
        <v>1</v>
      </c>
      <c r="BA448" s="21" t="s">
        <v>918</v>
      </c>
      <c r="BF448" s="4" t="b">
        <f>IF(ISERROR(VLOOKUP(StudiesDetails!B448,ProteinExpression!A:A,1,FALSE)),FALSE,TRUE)</f>
        <v>0</v>
      </c>
    </row>
    <row r="449" spans="1:58" s="33" customFormat="1" x14ac:dyDescent="0.3">
      <c r="A449" s="33">
        <v>72</v>
      </c>
      <c r="B449" s="33">
        <v>479</v>
      </c>
      <c r="C449" s="70" t="str">
        <f>IF(AND($A449&lt;&gt;"",ISNUMBER($A449)),VLOOKUP($A449,StudiesGeneral!$B:$CM,2,FALSE),"")</f>
        <v>Ohtsuki</v>
      </c>
      <c r="D449" s="70">
        <f>IF(AND($A449&lt;&gt;"",ISNUMBER($A449)),VLOOKUP($A449,StudiesGeneral!$B:$CM,3,FALSE),"")</f>
        <v>2012</v>
      </c>
      <c r="E449" s="71" t="str">
        <f>IF(AND($A449&lt;&gt;"",ISNUMBER($A449)),VLOOKUP($A449,StudiesGeneral!$B:$CM,4,FALSE),"")</f>
        <v>http://dx.doi.org/10.1124/dmd.111.042259</v>
      </c>
      <c r="F449" s="70" t="str">
        <f>IF(AND($A449&lt;&gt;"",ISNUMBER($A449)),VLOOKUP($A449,StudiesGeneral!$B:$CM,5,FALSE),"")</f>
        <v>CYP2C8</v>
      </c>
      <c r="G449" s="72" t="str">
        <f t="shared" si="7"/>
        <v>Liver--HLM-1-B01002632-</v>
      </c>
      <c r="H449" s="25" t="s">
        <v>724</v>
      </c>
      <c r="I449" s="25"/>
      <c r="J449" s="25"/>
      <c r="K449" s="25" t="s">
        <v>725</v>
      </c>
      <c r="L449" s="25" t="s">
        <v>726</v>
      </c>
      <c r="M449" s="25" t="s">
        <v>737</v>
      </c>
      <c r="N449" s="25"/>
      <c r="O449" s="25"/>
      <c r="P449" s="25"/>
      <c r="Q449" s="26"/>
      <c r="R449" s="26"/>
      <c r="S449" s="27"/>
      <c r="T449" s="27"/>
      <c r="U449" s="27"/>
      <c r="V449" s="27"/>
      <c r="W449" s="27"/>
      <c r="X449" s="27"/>
      <c r="Y449" s="27"/>
      <c r="Z449" s="27"/>
      <c r="AA449" s="28" t="s">
        <v>770</v>
      </c>
      <c r="AB449" s="28" t="s">
        <v>914</v>
      </c>
      <c r="AC449" s="29" t="s">
        <v>730</v>
      </c>
      <c r="AD449" s="36" t="s">
        <v>915</v>
      </c>
      <c r="AE449" s="83">
        <v>1</v>
      </c>
      <c r="AF449" s="30">
        <v>1</v>
      </c>
      <c r="AG449" s="30">
        <v>1</v>
      </c>
      <c r="AH449" s="30">
        <v>24</v>
      </c>
      <c r="AI449" s="30" t="s">
        <v>767</v>
      </c>
      <c r="AJ449" s="29" t="s">
        <v>772</v>
      </c>
      <c r="AK449" s="30"/>
      <c r="AL449" s="29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 t="s">
        <v>916</v>
      </c>
      <c r="AX449" s="30"/>
      <c r="AY449" s="30" t="s">
        <v>917</v>
      </c>
      <c r="AZ449" s="30">
        <v>1</v>
      </c>
      <c r="BA449" s="31" t="s">
        <v>918</v>
      </c>
      <c r="BB449" s="32"/>
      <c r="BC449" s="29"/>
      <c r="BD449" s="30"/>
      <c r="BE449" s="75"/>
      <c r="BF449" s="91" t="b">
        <f>IF(ISERROR(VLOOKUP(StudiesDetails!B449,ProteinExpression!A:A,1,FALSE)),FALSE,TRUE)</f>
        <v>0</v>
      </c>
    </row>
    <row r="450" spans="1:58" x14ac:dyDescent="0.3">
      <c r="A450">
        <v>72</v>
      </c>
      <c r="B450">
        <v>480</v>
      </c>
      <c r="C450" s="73" t="str">
        <f>IF(AND($A450&lt;&gt;"",ISNUMBER($A450)),VLOOKUP($A450,StudiesGeneral!$B:$CM,2,FALSE),"")</f>
        <v>Ohtsuki</v>
      </c>
      <c r="D450" s="73">
        <f>IF(AND($A450&lt;&gt;"",ISNUMBER($A450)),VLOOKUP($A450,StudiesGeneral!$B:$CM,3,FALSE),"")</f>
        <v>2012</v>
      </c>
      <c r="E450" s="89" t="str">
        <f>IF(AND($A450&lt;&gt;"",ISNUMBER($A450)),VLOOKUP($A450,StudiesGeneral!$B:$CM,4,FALSE),"")</f>
        <v>http://dx.doi.org/10.1124/dmd.111.042259</v>
      </c>
      <c r="F450" s="73" t="str">
        <f>IF(AND($A450&lt;&gt;"",ISNUMBER($A450)),VLOOKUP($A450,StudiesGeneral!$B:$CM,5,FALSE),"")</f>
        <v>CYP2C8</v>
      </c>
      <c r="G450" s="52" t="str">
        <f t="shared" si="7"/>
        <v>Liver--HLM-2-H0796-</v>
      </c>
      <c r="H450" s="12" t="s">
        <v>724</v>
      </c>
      <c r="K450" s="12" t="s">
        <v>725</v>
      </c>
      <c r="L450" s="12" t="s">
        <v>726</v>
      </c>
      <c r="M450" s="12" t="s">
        <v>737</v>
      </c>
      <c r="AA450" s="19" t="s">
        <v>770</v>
      </c>
      <c r="AB450" s="19" t="s">
        <v>914</v>
      </c>
      <c r="AC450" s="20" t="s">
        <v>730</v>
      </c>
      <c r="AD450" s="37" t="s">
        <v>919</v>
      </c>
      <c r="AE450" s="82">
        <v>2</v>
      </c>
      <c r="AF450" s="3">
        <v>1</v>
      </c>
      <c r="AG450" s="3">
        <v>1</v>
      </c>
      <c r="AH450" s="3">
        <v>29</v>
      </c>
      <c r="AI450" s="3" t="s">
        <v>767</v>
      </c>
      <c r="AJ450" s="20" t="s">
        <v>772</v>
      </c>
      <c r="AW450" s="3" t="s">
        <v>876</v>
      </c>
      <c r="AY450" s="3" t="s">
        <v>920</v>
      </c>
      <c r="AZ450" s="3">
        <v>1</v>
      </c>
      <c r="BA450" s="21" t="s">
        <v>918</v>
      </c>
      <c r="BF450" s="4" t="b">
        <f>IF(ISERROR(VLOOKUP(StudiesDetails!B450,ProteinExpression!A:A,1,FALSE)),FALSE,TRUE)</f>
        <v>0</v>
      </c>
    </row>
    <row r="451" spans="1:58" x14ac:dyDescent="0.3">
      <c r="A451">
        <v>72</v>
      </c>
      <c r="B451">
        <v>481</v>
      </c>
      <c r="C451" s="73" t="str">
        <f>IF(AND($A451&lt;&gt;"",ISNUMBER($A451)),VLOOKUP($A451,StudiesGeneral!$B:$CM,2,FALSE),"")</f>
        <v>Ohtsuki</v>
      </c>
      <c r="D451" s="73">
        <f>IF(AND($A451&lt;&gt;"",ISNUMBER($A451)),VLOOKUP($A451,StudiesGeneral!$B:$CM,3,FALSE),"")</f>
        <v>2012</v>
      </c>
      <c r="E451" s="89" t="str">
        <f>IF(AND($A451&lt;&gt;"",ISNUMBER($A451)),VLOOKUP($A451,StudiesGeneral!$B:$CM,4,FALSE),"")</f>
        <v>http://dx.doi.org/10.1124/dmd.111.042259</v>
      </c>
      <c r="F451" s="73" t="str">
        <f>IF(AND($A451&lt;&gt;"",ISNUMBER($A451)),VLOOKUP($A451,StudiesGeneral!$B:$CM,5,FALSE),"")</f>
        <v>CYP2C8</v>
      </c>
      <c r="G451" s="52" t="str">
        <f t="shared" si="7"/>
        <v>Liver--HLM-3-A01001584-</v>
      </c>
      <c r="H451" s="12" t="s">
        <v>724</v>
      </c>
      <c r="K451" s="12" t="s">
        <v>725</v>
      </c>
      <c r="L451" s="12" t="s">
        <v>726</v>
      </c>
      <c r="M451" s="12" t="s">
        <v>737</v>
      </c>
      <c r="AA451" s="19" t="s">
        <v>770</v>
      </c>
      <c r="AB451" s="19" t="s">
        <v>914</v>
      </c>
      <c r="AC451" s="20" t="s">
        <v>730</v>
      </c>
      <c r="AD451" s="37" t="s">
        <v>921</v>
      </c>
      <c r="AE451" s="82">
        <v>3</v>
      </c>
      <c r="AF451" s="3">
        <v>1</v>
      </c>
      <c r="AG451" s="3">
        <v>1</v>
      </c>
      <c r="AH451" s="3">
        <v>38</v>
      </c>
      <c r="AI451" s="3" t="s">
        <v>767</v>
      </c>
      <c r="AJ451" s="3" t="s">
        <v>772</v>
      </c>
      <c r="AW451" s="3" t="s">
        <v>922</v>
      </c>
      <c r="AY451" s="3" t="s">
        <v>732</v>
      </c>
      <c r="AZ451" s="3">
        <v>1</v>
      </c>
      <c r="BA451" s="21" t="s">
        <v>918</v>
      </c>
      <c r="BF451" s="4" t="b">
        <f>IF(ISERROR(VLOOKUP(StudiesDetails!B451,ProteinExpression!A:A,1,FALSE)),FALSE,TRUE)</f>
        <v>0</v>
      </c>
    </row>
    <row r="452" spans="1:58" x14ac:dyDescent="0.3">
      <c r="A452">
        <v>72</v>
      </c>
      <c r="B452">
        <v>482</v>
      </c>
      <c r="C452" s="73" t="str">
        <f>IF(AND($A452&lt;&gt;"",ISNUMBER($A452)),VLOOKUP($A452,StudiesGeneral!$B:$CM,2,FALSE),"")</f>
        <v>Ohtsuki</v>
      </c>
      <c r="D452" s="73">
        <f>IF(AND($A452&lt;&gt;"",ISNUMBER($A452)),VLOOKUP($A452,StudiesGeneral!$B:$CM,3,FALSE),"")</f>
        <v>2012</v>
      </c>
      <c r="E452" s="89" t="str">
        <f>IF(AND($A452&lt;&gt;"",ISNUMBER($A452)),VLOOKUP($A452,StudiesGeneral!$B:$CM,4,FALSE),"")</f>
        <v>http://dx.doi.org/10.1124/dmd.111.042259</v>
      </c>
      <c r="F452" s="73" t="str">
        <f>IF(AND($A452&lt;&gt;"",ISNUMBER($A452)),VLOOKUP($A452,StudiesGeneral!$B:$CM,5,FALSE),"")</f>
        <v>CYP2C8</v>
      </c>
      <c r="G452" s="52" t="str">
        <f t="shared" si="7"/>
        <v>Liver--HLM-4-C01003613-</v>
      </c>
      <c r="H452" s="12" t="s">
        <v>724</v>
      </c>
      <c r="K452" s="12" t="s">
        <v>725</v>
      </c>
      <c r="L452" s="12" t="s">
        <v>726</v>
      </c>
      <c r="M452" s="12" t="s">
        <v>737</v>
      </c>
      <c r="AA452" s="19" t="s">
        <v>770</v>
      </c>
      <c r="AB452" s="19" t="s">
        <v>914</v>
      </c>
      <c r="AC452" s="20" t="s">
        <v>730</v>
      </c>
      <c r="AD452" s="37" t="s">
        <v>923</v>
      </c>
      <c r="AE452" s="82">
        <v>4</v>
      </c>
      <c r="AF452" s="3">
        <v>1</v>
      </c>
      <c r="AG452" s="3">
        <v>1</v>
      </c>
      <c r="AH452" s="3">
        <v>48</v>
      </c>
      <c r="AI452" s="3" t="s">
        <v>767</v>
      </c>
      <c r="AJ452" s="3" t="s">
        <v>772</v>
      </c>
      <c r="AW452" s="3" t="s">
        <v>924</v>
      </c>
      <c r="AY452" s="3" t="s">
        <v>732</v>
      </c>
      <c r="AZ452" s="3">
        <v>1</v>
      </c>
      <c r="BA452" s="21" t="s">
        <v>918</v>
      </c>
      <c r="BF452" s="4" t="b">
        <f>IF(ISERROR(VLOOKUP(StudiesDetails!B452,ProteinExpression!A:A,1,FALSE)),FALSE,TRUE)</f>
        <v>0</v>
      </c>
    </row>
    <row r="453" spans="1:58" x14ac:dyDescent="0.3">
      <c r="A453">
        <v>72</v>
      </c>
      <c r="B453">
        <v>483</v>
      </c>
      <c r="C453" s="73" t="str">
        <f>IF(AND($A453&lt;&gt;"",ISNUMBER($A453)),VLOOKUP($A453,StudiesGeneral!$B:$CM,2,FALSE),"")</f>
        <v>Ohtsuki</v>
      </c>
      <c r="D453" s="73">
        <f>IF(AND($A453&lt;&gt;"",ISNUMBER($A453)),VLOOKUP($A453,StudiesGeneral!$B:$CM,3,FALSE),"")</f>
        <v>2012</v>
      </c>
      <c r="E453" s="89" t="str">
        <f>IF(AND($A453&lt;&gt;"",ISNUMBER($A453)),VLOOKUP($A453,StudiesGeneral!$B:$CM,4,FALSE),"")</f>
        <v>http://dx.doi.org/10.1124/dmd.111.042259</v>
      </c>
      <c r="F453" s="73" t="str">
        <f>IF(AND($A453&lt;&gt;"",ISNUMBER($A453)),VLOOKUP($A453,StudiesGeneral!$B:$CM,5,FALSE),"")</f>
        <v>CYP2C8</v>
      </c>
      <c r="G453" s="52" t="str">
        <f t="shared" si="7"/>
        <v>Liver--HLM-5-H0844-</v>
      </c>
      <c r="H453" s="12" t="s">
        <v>724</v>
      </c>
      <c r="K453" s="12" t="s">
        <v>725</v>
      </c>
      <c r="L453" s="12" t="s">
        <v>726</v>
      </c>
      <c r="M453" s="12" t="s">
        <v>737</v>
      </c>
      <c r="AA453" s="19" t="s">
        <v>770</v>
      </c>
      <c r="AB453" s="19" t="s">
        <v>914</v>
      </c>
      <c r="AC453" s="20" t="s">
        <v>730</v>
      </c>
      <c r="AD453" s="37" t="s">
        <v>925</v>
      </c>
      <c r="AE453" s="82">
        <v>5</v>
      </c>
      <c r="AF453" s="3">
        <v>1</v>
      </c>
      <c r="AG453" s="3">
        <v>1</v>
      </c>
      <c r="AH453" s="3">
        <v>49</v>
      </c>
      <c r="AI453" s="3" t="s">
        <v>767</v>
      </c>
      <c r="AJ453" s="20" t="s">
        <v>772</v>
      </c>
      <c r="AW453" s="3" t="s">
        <v>878</v>
      </c>
      <c r="AY453" s="3" t="s">
        <v>920</v>
      </c>
      <c r="AZ453" s="3">
        <v>1</v>
      </c>
      <c r="BA453" s="21" t="s">
        <v>918</v>
      </c>
      <c r="BF453" s="4" t="b">
        <f>IF(ISERROR(VLOOKUP(StudiesDetails!B453,ProteinExpression!A:A,1,FALSE)),FALSE,TRUE)</f>
        <v>0</v>
      </c>
    </row>
    <row r="454" spans="1:58" x14ac:dyDescent="0.3">
      <c r="A454">
        <v>72</v>
      </c>
      <c r="B454">
        <v>484</v>
      </c>
      <c r="C454" s="73" t="str">
        <f>IF(AND($A454&lt;&gt;"",ISNUMBER($A454)),VLOOKUP($A454,StudiesGeneral!$B:$CM,2,FALSE),"")</f>
        <v>Ohtsuki</v>
      </c>
      <c r="D454" s="73">
        <f>IF(AND($A454&lt;&gt;"",ISNUMBER($A454)),VLOOKUP($A454,StudiesGeneral!$B:$CM,3,FALSE),"")</f>
        <v>2012</v>
      </c>
      <c r="E454" s="89" t="str">
        <f>IF(AND($A454&lt;&gt;"",ISNUMBER($A454)),VLOOKUP($A454,StudiesGeneral!$B:$CM,4,FALSE),"")</f>
        <v>http://dx.doi.org/10.1124/dmd.111.042259</v>
      </c>
      <c r="F454" s="73" t="str">
        <f>IF(AND($A454&lt;&gt;"",ISNUMBER($A454)),VLOOKUP($A454,StudiesGeneral!$B:$CM,5,FALSE),"")</f>
        <v>CYP2C8</v>
      </c>
      <c r="G454" s="52" t="str">
        <f t="shared" si="7"/>
        <v>Liver--HLM-6-A01001311-</v>
      </c>
      <c r="H454" s="12" t="s">
        <v>724</v>
      </c>
      <c r="K454" s="12" t="s">
        <v>725</v>
      </c>
      <c r="L454" s="12" t="s">
        <v>726</v>
      </c>
      <c r="M454" s="12" t="s">
        <v>737</v>
      </c>
      <c r="AA454" s="19" t="s">
        <v>770</v>
      </c>
      <c r="AB454" s="19" t="s">
        <v>914</v>
      </c>
      <c r="AC454" s="20" t="s">
        <v>730</v>
      </c>
      <c r="AD454" s="37" t="s">
        <v>926</v>
      </c>
      <c r="AE454" s="82">
        <v>6</v>
      </c>
      <c r="AF454" s="3">
        <v>1</v>
      </c>
      <c r="AG454" s="3">
        <v>1</v>
      </c>
      <c r="AH454" s="3">
        <v>54</v>
      </c>
      <c r="AI454" s="3" t="s">
        <v>767</v>
      </c>
      <c r="AJ454" s="20" t="s">
        <v>772</v>
      </c>
      <c r="AW454" s="3" t="s">
        <v>927</v>
      </c>
      <c r="AY454" s="3" t="s">
        <v>917</v>
      </c>
      <c r="AZ454" s="3">
        <v>1</v>
      </c>
      <c r="BA454" s="21" t="s">
        <v>918</v>
      </c>
      <c r="BF454" s="4" t="b">
        <f>IF(ISERROR(VLOOKUP(StudiesDetails!B454,ProteinExpression!A:A,1,FALSE)),FALSE,TRUE)</f>
        <v>0</v>
      </c>
    </row>
    <row r="455" spans="1:58" x14ac:dyDescent="0.3">
      <c r="A455">
        <v>72</v>
      </c>
      <c r="B455">
        <v>485</v>
      </c>
      <c r="C455" s="73" t="str">
        <f>IF(AND($A455&lt;&gt;"",ISNUMBER($A455)),VLOOKUP($A455,StudiesGeneral!$B:$CM,2,FALSE),"")</f>
        <v>Ohtsuki</v>
      </c>
      <c r="D455" s="73">
        <f>IF(AND($A455&lt;&gt;"",ISNUMBER($A455)),VLOOKUP($A455,StudiesGeneral!$B:$CM,3,FALSE),"")</f>
        <v>2012</v>
      </c>
      <c r="E455" s="89" t="str">
        <f>IF(AND($A455&lt;&gt;"",ISNUMBER($A455)),VLOOKUP($A455,StudiesGeneral!$B:$CM,4,FALSE),"")</f>
        <v>http://dx.doi.org/10.1124/dmd.111.042259</v>
      </c>
      <c r="F455" s="73" t="str">
        <f>IF(AND($A455&lt;&gt;"",ISNUMBER($A455)),VLOOKUP($A455,StudiesGeneral!$B:$CM,5,FALSE),"")</f>
        <v>CYP2C8</v>
      </c>
      <c r="G455" s="52" t="str">
        <f t="shared" si="7"/>
        <v>Liver--HLM-7-C01002457-</v>
      </c>
      <c r="H455" s="12" t="s">
        <v>724</v>
      </c>
      <c r="K455" s="12" t="s">
        <v>725</v>
      </c>
      <c r="L455" s="12" t="s">
        <v>726</v>
      </c>
      <c r="M455" s="12" t="s">
        <v>737</v>
      </c>
      <c r="AA455" s="19" t="s">
        <v>770</v>
      </c>
      <c r="AB455" s="19" t="s">
        <v>914</v>
      </c>
      <c r="AC455" s="20" t="s">
        <v>730</v>
      </c>
      <c r="AD455" s="37" t="s">
        <v>928</v>
      </c>
      <c r="AE455" s="82">
        <v>7</v>
      </c>
      <c r="AF455" s="3">
        <v>1</v>
      </c>
      <c r="AG455" s="3">
        <v>1</v>
      </c>
      <c r="AH455" s="3">
        <v>56</v>
      </c>
      <c r="AI455" s="3" t="s">
        <v>767</v>
      </c>
      <c r="AJ455" s="20" t="s">
        <v>772</v>
      </c>
      <c r="AW455" s="3" t="s">
        <v>929</v>
      </c>
      <c r="AY455" s="3" t="s">
        <v>732</v>
      </c>
      <c r="AZ455" s="3">
        <v>1</v>
      </c>
      <c r="BA455" s="21" t="s">
        <v>918</v>
      </c>
      <c r="BF455" s="4" t="b">
        <f>IF(ISERROR(VLOOKUP(StudiesDetails!B455,ProteinExpression!A:A,1,FALSE)),FALSE,TRUE)</f>
        <v>0</v>
      </c>
    </row>
    <row r="456" spans="1:58" x14ac:dyDescent="0.3">
      <c r="A456">
        <v>72</v>
      </c>
      <c r="B456">
        <v>486</v>
      </c>
      <c r="C456" s="73" t="str">
        <f>IF(AND($A456&lt;&gt;"",ISNUMBER($A456)),VLOOKUP($A456,StudiesGeneral!$B:$CM,2,FALSE),"")</f>
        <v>Ohtsuki</v>
      </c>
      <c r="D456" s="73">
        <f>IF(AND($A456&lt;&gt;"",ISNUMBER($A456)),VLOOKUP($A456,StudiesGeneral!$B:$CM,3,FALSE),"")</f>
        <v>2012</v>
      </c>
      <c r="E456" s="89" t="str">
        <f>IF(AND($A456&lt;&gt;"",ISNUMBER($A456)),VLOOKUP($A456,StudiesGeneral!$B:$CM,4,FALSE),"")</f>
        <v>http://dx.doi.org/10.1124/dmd.111.042259</v>
      </c>
      <c r="F456" s="73" t="str">
        <f>IF(AND($A456&lt;&gt;"",ISNUMBER($A456)),VLOOKUP($A456,StudiesGeneral!$B:$CM,5,FALSE),"")</f>
        <v>CYP2C8</v>
      </c>
      <c r="G456" s="52" t="str">
        <f t="shared" si="7"/>
        <v>Liver--HLM-8-H0824-</v>
      </c>
      <c r="H456" s="12" t="s">
        <v>724</v>
      </c>
      <c r="K456" s="12" t="s">
        <v>725</v>
      </c>
      <c r="L456" s="12" t="s">
        <v>726</v>
      </c>
      <c r="M456" s="12" t="s">
        <v>737</v>
      </c>
      <c r="AA456" s="19" t="s">
        <v>770</v>
      </c>
      <c r="AB456" s="19" t="s">
        <v>914</v>
      </c>
      <c r="AC456" s="20" t="s">
        <v>730</v>
      </c>
      <c r="AD456" s="37" t="s">
        <v>930</v>
      </c>
      <c r="AE456" s="82">
        <v>8</v>
      </c>
      <c r="AF456" s="3">
        <v>1</v>
      </c>
      <c r="AG456" s="3">
        <v>1</v>
      </c>
      <c r="AH456" s="3">
        <v>74</v>
      </c>
      <c r="AI456" s="3" t="s">
        <v>767</v>
      </c>
      <c r="AJ456" s="20" t="s">
        <v>772</v>
      </c>
      <c r="AW456" s="3" t="s">
        <v>931</v>
      </c>
      <c r="AY456" s="3" t="s">
        <v>920</v>
      </c>
      <c r="AZ456" s="3">
        <v>1</v>
      </c>
      <c r="BA456" s="21" t="s">
        <v>918</v>
      </c>
      <c r="BF456" s="4" t="b">
        <f>IF(ISERROR(VLOOKUP(StudiesDetails!B456,ProteinExpression!A:A,1,FALSE)),FALSE,TRUE)</f>
        <v>0</v>
      </c>
    </row>
    <row r="457" spans="1:58" x14ac:dyDescent="0.3">
      <c r="A457">
        <v>72</v>
      </c>
      <c r="B457">
        <v>487</v>
      </c>
      <c r="C457" s="73" t="str">
        <f>IF(AND($A457&lt;&gt;"",ISNUMBER($A457)),VLOOKUP($A457,StudiesGeneral!$B:$CM,2,FALSE),"")</f>
        <v>Ohtsuki</v>
      </c>
      <c r="D457" s="73">
        <f>IF(AND($A457&lt;&gt;"",ISNUMBER($A457)),VLOOKUP($A457,StudiesGeneral!$B:$CM,3,FALSE),"")</f>
        <v>2012</v>
      </c>
      <c r="E457" s="89" t="str">
        <f>IF(AND($A457&lt;&gt;"",ISNUMBER($A457)),VLOOKUP($A457,StudiesGeneral!$B:$CM,4,FALSE),"")</f>
        <v>http://dx.doi.org/10.1124/dmd.111.042259</v>
      </c>
      <c r="F457" s="73" t="str">
        <f>IF(AND($A457&lt;&gt;"",ISNUMBER($A457)),VLOOKUP($A457,StudiesGeneral!$B:$CM,5,FALSE),"")</f>
        <v>CYP2C8</v>
      </c>
      <c r="G457" s="52" t="str">
        <f t="shared" si="7"/>
        <v>Liver--HLM-9-A01001423-</v>
      </c>
      <c r="H457" s="12" t="s">
        <v>724</v>
      </c>
      <c r="K457" s="12" t="s">
        <v>725</v>
      </c>
      <c r="L457" s="12" t="s">
        <v>726</v>
      </c>
      <c r="M457" s="12" t="s">
        <v>737</v>
      </c>
      <c r="AA457" s="19" t="s">
        <v>770</v>
      </c>
      <c r="AB457" s="19" t="s">
        <v>914</v>
      </c>
      <c r="AC457" s="20" t="s">
        <v>730</v>
      </c>
      <c r="AD457" s="37" t="s">
        <v>932</v>
      </c>
      <c r="AE457" s="82">
        <v>9</v>
      </c>
      <c r="AF457" s="3">
        <v>1</v>
      </c>
      <c r="AG457" s="3">
        <v>0</v>
      </c>
      <c r="AH457" s="3">
        <v>20</v>
      </c>
      <c r="AI457" s="3" t="s">
        <v>767</v>
      </c>
      <c r="AJ457" s="20" t="s">
        <v>772</v>
      </c>
      <c r="AW457" s="3" t="s">
        <v>933</v>
      </c>
      <c r="AY457" s="3" t="s">
        <v>917</v>
      </c>
      <c r="AZ457" s="3">
        <v>1</v>
      </c>
      <c r="BA457" s="21" t="s">
        <v>918</v>
      </c>
      <c r="BF457" s="4" t="b">
        <f>IF(ISERROR(VLOOKUP(StudiesDetails!B457,ProteinExpression!A:A,1,FALSE)),FALSE,TRUE)</f>
        <v>0</v>
      </c>
    </row>
    <row r="458" spans="1:58" x14ac:dyDescent="0.3">
      <c r="A458">
        <v>72</v>
      </c>
      <c r="B458">
        <v>488</v>
      </c>
      <c r="C458" s="73" t="str">
        <f>IF(AND($A458&lt;&gt;"",ISNUMBER($A458)),VLOOKUP($A458,StudiesGeneral!$B:$CM,2,FALSE),"")</f>
        <v>Ohtsuki</v>
      </c>
      <c r="D458" s="73">
        <f>IF(AND($A458&lt;&gt;"",ISNUMBER($A458)),VLOOKUP($A458,StudiesGeneral!$B:$CM,3,FALSE),"")</f>
        <v>2012</v>
      </c>
      <c r="E458" s="89" t="str">
        <f>IF(AND($A458&lt;&gt;"",ISNUMBER($A458)),VLOOKUP($A458,StudiesGeneral!$B:$CM,4,FALSE),"")</f>
        <v>http://dx.doi.org/10.1124/dmd.111.042259</v>
      </c>
      <c r="F458" s="73" t="str">
        <f>IF(AND($A458&lt;&gt;"",ISNUMBER($A458)),VLOOKUP($A458,StudiesGeneral!$B:$CM,5,FALSE),"")</f>
        <v>CYP2C8</v>
      </c>
      <c r="G458" s="52" t="str">
        <f t="shared" si="7"/>
        <v>Liver--HLM-10-H0786-</v>
      </c>
      <c r="H458" s="12" t="s">
        <v>724</v>
      </c>
      <c r="K458" s="12" t="s">
        <v>725</v>
      </c>
      <c r="L458" s="12" t="s">
        <v>726</v>
      </c>
      <c r="M458" s="12" t="s">
        <v>737</v>
      </c>
      <c r="AA458" s="19" t="s">
        <v>770</v>
      </c>
      <c r="AB458" s="19" t="s">
        <v>914</v>
      </c>
      <c r="AC458" s="20" t="s">
        <v>730</v>
      </c>
      <c r="AD458" s="37" t="s">
        <v>934</v>
      </c>
      <c r="AE458" s="82">
        <v>10</v>
      </c>
      <c r="AF458" s="3">
        <v>1</v>
      </c>
      <c r="AG458" s="3">
        <v>0</v>
      </c>
      <c r="AH458" s="3">
        <v>27</v>
      </c>
      <c r="AI458" s="3" t="s">
        <v>767</v>
      </c>
      <c r="AJ458" s="20" t="s">
        <v>772</v>
      </c>
      <c r="AW458" s="3" t="s">
        <v>878</v>
      </c>
      <c r="AY458" s="3" t="s">
        <v>920</v>
      </c>
      <c r="AZ458" s="3">
        <v>1</v>
      </c>
      <c r="BA458" s="21" t="s">
        <v>918</v>
      </c>
      <c r="BF458" s="4" t="b">
        <f>IF(ISERROR(VLOOKUP(StudiesDetails!B458,ProteinExpression!A:A,1,FALSE)),FALSE,TRUE)</f>
        <v>0</v>
      </c>
    </row>
    <row r="459" spans="1:58" x14ac:dyDescent="0.3">
      <c r="A459">
        <v>72</v>
      </c>
      <c r="B459">
        <v>489</v>
      </c>
      <c r="C459" s="73" t="str">
        <f>IF(AND($A459&lt;&gt;"",ISNUMBER($A459)),VLOOKUP($A459,StudiesGeneral!$B:$CM,2,FALSE),"")</f>
        <v>Ohtsuki</v>
      </c>
      <c r="D459" s="73">
        <f>IF(AND($A459&lt;&gt;"",ISNUMBER($A459)),VLOOKUP($A459,StudiesGeneral!$B:$CM,3,FALSE),"")</f>
        <v>2012</v>
      </c>
      <c r="E459" s="89" t="str">
        <f>IF(AND($A459&lt;&gt;"",ISNUMBER($A459)),VLOOKUP($A459,StudiesGeneral!$B:$CM,4,FALSE),"")</f>
        <v>http://dx.doi.org/10.1124/dmd.111.042259</v>
      </c>
      <c r="F459" s="73" t="str">
        <f>IF(AND($A459&lt;&gt;"",ISNUMBER($A459)),VLOOKUP($A459,StudiesGeneral!$B:$CM,5,FALSE),"")</f>
        <v>CYP2C8</v>
      </c>
      <c r="G459" s="52" t="str">
        <f t="shared" si="7"/>
        <v>Liver--HLM-11-A0001228-</v>
      </c>
      <c r="H459" s="12" t="s">
        <v>724</v>
      </c>
      <c r="K459" s="12" t="s">
        <v>725</v>
      </c>
      <c r="L459" s="12" t="s">
        <v>726</v>
      </c>
      <c r="M459" s="12" t="s">
        <v>737</v>
      </c>
      <c r="AA459" s="19" t="s">
        <v>770</v>
      </c>
      <c r="AB459" s="19" t="s">
        <v>914</v>
      </c>
      <c r="AC459" s="20" t="s">
        <v>730</v>
      </c>
      <c r="AD459" s="37" t="s">
        <v>935</v>
      </c>
      <c r="AE459" s="82">
        <v>11</v>
      </c>
      <c r="AF459" s="3">
        <v>1</v>
      </c>
      <c r="AG459" s="3">
        <v>0</v>
      </c>
      <c r="AH459" s="3">
        <v>43</v>
      </c>
      <c r="AI459" s="3" t="s">
        <v>767</v>
      </c>
      <c r="AJ459" s="20" t="s">
        <v>772</v>
      </c>
      <c r="AW459" s="3" t="s">
        <v>922</v>
      </c>
      <c r="AY459" s="3" t="s">
        <v>917</v>
      </c>
      <c r="AZ459" s="3">
        <v>1</v>
      </c>
      <c r="BA459" s="21" t="s">
        <v>918</v>
      </c>
      <c r="BF459" s="4" t="b">
        <f>IF(ISERROR(VLOOKUP(StudiesDetails!B459,ProteinExpression!A:A,1,FALSE)),FALSE,TRUE)</f>
        <v>0</v>
      </c>
    </row>
    <row r="460" spans="1:58" x14ac:dyDescent="0.3">
      <c r="A460">
        <v>72</v>
      </c>
      <c r="B460">
        <v>490</v>
      </c>
      <c r="C460" s="73" t="str">
        <f>IF(AND($A460&lt;&gt;"",ISNUMBER($A460)),VLOOKUP($A460,StudiesGeneral!$B:$CM,2,FALSE),"")</f>
        <v>Ohtsuki</v>
      </c>
      <c r="D460" s="73">
        <f>IF(AND($A460&lt;&gt;"",ISNUMBER($A460)),VLOOKUP($A460,StudiesGeneral!$B:$CM,3,FALSE),"")</f>
        <v>2012</v>
      </c>
      <c r="E460" s="89" t="str">
        <f>IF(AND($A460&lt;&gt;"",ISNUMBER($A460)),VLOOKUP($A460,StudiesGeneral!$B:$CM,4,FALSE),"")</f>
        <v>http://dx.doi.org/10.1124/dmd.111.042259</v>
      </c>
      <c r="F460" s="73" t="str">
        <f>IF(AND($A460&lt;&gt;"",ISNUMBER($A460)),VLOOKUP($A460,StudiesGeneral!$B:$CM,5,FALSE),"")</f>
        <v>CYP2C8</v>
      </c>
      <c r="G460" s="52" t="str">
        <f t="shared" si="7"/>
        <v>Liver--HLM-12-B01002701-</v>
      </c>
      <c r="H460" s="12" t="s">
        <v>724</v>
      </c>
      <c r="K460" s="12" t="s">
        <v>725</v>
      </c>
      <c r="L460" s="12" t="s">
        <v>726</v>
      </c>
      <c r="M460" s="12" t="s">
        <v>737</v>
      </c>
      <c r="AA460" s="19" t="s">
        <v>770</v>
      </c>
      <c r="AB460" s="19" t="s">
        <v>914</v>
      </c>
      <c r="AC460" s="20" t="s">
        <v>730</v>
      </c>
      <c r="AD460" s="37" t="s">
        <v>936</v>
      </c>
      <c r="AE460" s="82">
        <v>12</v>
      </c>
      <c r="AF460" s="3">
        <v>1</v>
      </c>
      <c r="AG460" s="3">
        <v>0</v>
      </c>
      <c r="AH460" s="3">
        <v>47</v>
      </c>
      <c r="AI460" s="3" t="s">
        <v>767</v>
      </c>
      <c r="AJ460" s="20" t="s">
        <v>772</v>
      </c>
      <c r="AW460" s="3" t="s">
        <v>937</v>
      </c>
      <c r="AY460" s="3" t="s">
        <v>917</v>
      </c>
      <c r="AZ460" s="3">
        <v>1</v>
      </c>
      <c r="BA460" s="21" t="s">
        <v>918</v>
      </c>
      <c r="BF460" s="4" t="b">
        <f>IF(ISERROR(VLOOKUP(StudiesDetails!B460,ProteinExpression!A:A,1,FALSE)),FALSE,TRUE)</f>
        <v>0</v>
      </c>
    </row>
    <row r="461" spans="1:58" x14ac:dyDescent="0.3">
      <c r="A461">
        <v>72</v>
      </c>
      <c r="B461">
        <v>491</v>
      </c>
      <c r="C461" s="73" t="str">
        <f>IF(AND($A461&lt;&gt;"",ISNUMBER($A461)),VLOOKUP($A461,StudiesGeneral!$B:$CM,2,FALSE),"")</f>
        <v>Ohtsuki</v>
      </c>
      <c r="D461" s="73">
        <f>IF(AND($A461&lt;&gt;"",ISNUMBER($A461)),VLOOKUP($A461,StudiesGeneral!$B:$CM,3,FALSE),"")</f>
        <v>2012</v>
      </c>
      <c r="E461" s="89" t="str">
        <f>IF(AND($A461&lt;&gt;"",ISNUMBER($A461)),VLOOKUP($A461,StudiesGeneral!$B:$CM,4,FALSE),"")</f>
        <v>http://dx.doi.org/10.1124/dmd.111.042259</v>
      </c>
      <c r="F461" s="73" t="str">
        <f>IF(AND($A461&lt;&gt;"",ISNUMBER($A461)),VLOOKUP($A461,StudiesGeneral!$B:$CM,5,FALSE),"")</f>
        <v>CYP2C8</v>
      </c>
      <c r="G461" s="52" t="str">
        <f t="shared" si="7"/>
        <v>Liver--HLM-13-C01002308-</v>
      </c>
      <c r="H461" s="12" t="s">
        <v>724</v>
      </c>
      <c r="K461" s="12" t="s">
        <v>725</v>
      </c>
      <c r="L461" s="12" t="s">
        <v>726</v>
      </c>
      <c r="M461" s="12" t="s">
        <v>737</v>
      </c>
      <c r="AA461" s="19" t="s">
        <v>770</v>
      </c>
      <c r="AB461" s="19" t="s">
        <v>914</v>
      </c>
      <c r="AC461" s="20" t="s">
        <v>730</v>
      </c>
      <c r="AD461" s="37" t="s">
        <v>938</v>
      </c>
      <c r="AE461" s="82">
        <v>13</v>
      </c>
      <c r="AF461" s="3">
        <v>1</v>
      </c>
      <c r="AG461" s="3">
        <v>0</v>
      </c>
      <c r="AH461" s="3">
        <v>49</v>
      </c>
      <c r="AI461" s="3" t="s">
        <v>767</v>
      </c>
      <c r="AJ461" s="20" t="s">
        <v>772</v>
      </c>
      <c r="AW461" s="3" t="s">
        <v>922</v>
      </c>
      <c r="AY461" s="3" t="s">
        <v>732</v>
      </c>
      <c r="AZ461" s="3">
        <v>1</v>
      </c>
      <c r="BA461" s="21" t="s">
        <v>918</v>
      </c>
      <c r="BF461" s="4" t="b">
        <f>IF(ISERROR(VLOOKUP(StudiesDetails!B461,ProteinExpression!A:A,1,FALSE)),FALSE,TRUE)</f>
        <v>0</v>
      </c>
    </row>
    <row r="462" spans="1:58" x14ac:dyDescent="0.3">
      <c r="A462">
        <v>72</v>
      </c>
      <c r="B462">
        <v>492</v>
      </c>
      <c r="C462" s="73" t="str">
        <f>IF(AND($A462&lt;&gt;"",ISNUMBER($A462)),VLOOKUP($A462,StudiesGeneral!$B:$CM,2,FALSE),"")</f>
        <v>Ohtsuki</v>
      </c>
      <c r="D462" s="73">
        <f>IF(AND($A462&lt;&gt;"",ISNUMBER($A462)),VLOOKUP($A462,StudiesGeneral!$B:$CM,3,FALSE),"")</f>
        <v>2012</v>
      </c>
      <c r="E462" s="89" t="str">
        <f>IF(AND($A462&lt;&gt;"",ISNUMBER($A462)),VLOOKUP($A462,StudiesGeneral!$B:$CM,4,FALSE),"")</f>
        <v>http://dx.doi.org/10.1124/dmd.111.042259</v>
      </c>
      <c r="F462" s="73" t="str">
        <f>IF(AND($A462&lt;&gt;"",ISNUMBER($A462)),VLOOKUP($A462,StudiesGeneral!$B:$CM,5,FALSE),"")</f>
        <v>CYP2C8</v>
      </c>
      <c r="G462" s="52" t="str">
        <f t="shared" si="7"/>
        <v>Liver--HLM-14-B01002444-</v>
      </c>
      <c r="H462" s="12" t="s">
        <v>724</v>
      </c>
      <c r="K462" s="12" t="s">
        <v>725</v>
      </c>
      <c r="L462" s="12" t="s">
        <v>726</v>
      </c>
      <c r="M462" s="12" t="s">
        <v>737</v>
      </c>
      <c r="AA462" s="19" t="s">
        <v>770</v>
      </c>
      <c r="AB462" s="19" t="s">
        <v>914</v>
      </c>
      <c r="AC462" s="20" t="s">
        <v>730</v>
      </c>
      <c r="AD462" s="37" t="s">
        <v>939</v>
      </c>
      <c r="AE462" s="82">
        <v>14</v>
      </c>
      <c r="AF462" s="3">
        <v>1</v>
      </c>
      <c r="AG462" s="3">
        <v>0</v>
      </c>
      <c r="AH462" s="3">
        <v>54</v>
      </c>
      <c r="AI462" s="3" t="s">
        <v>767</v>
      </c>
      <c r="AJ462" s="20" t="s">
        <v>772</v>
      </c>
      <c r="AW462" s="3" t="s">
        <v>940</v>
      </c>
      <c r="AY462" s="3" t="s">
        <v>917</v>
      </c>
      <c r="AZ462" s="3">
        <v>1</v>
      </c>
      <c r="BA462" s="21" t="s">
        <v>941</v>
      </c>
      <c r="BF462" s="4" t="b">
        <f>IF(ISERROR(VLOOKUP(StudiesDetails!B462,ProteinExpression!A:A,1,FALSE)),FALSE,TRUE)</f>
        <v>0</v>
      </c>
    </row>
    <row r="463" spans="1:58" x14ac:dyDescent="0.3">
      <c r="A463">
        <v>72</v>
      </c>
      <c r="B463">
        <v>493</v>
      </c>
      <c r="C463" s="73" t="str">
        <f>IF(AND($A463&lt;&gt;"",ISNUMBER($A463)),VLOOKUP($A463,StudiesGeneral!$B:$CM,2,FALSE),"")</f>
        <v>Ohtsuki</v>
      </c>
      <c r="D463" s="73">
        <f>IF(AND($A463&lt;&gt;"",ISNUMBER($A463)),VLOOKUP($A463,StudiesGeneral!$B:$CM,3,FALSE),"")</f>
        <v>2012</v>
      </c>
      <c r="E463" s="89" t="str">
        <f>IF(AND($A463&lt;&gt;"",ISNUMBER($A463)),VLOOKUP($A463,StudiesGeneral!$B:$CM,4,FALSE),"")</f>
        <v>http://dx.doi.org/10.1124/dmd.111.042259</v>
      </c>
      <c r="F463" s="73" t="str">
        <f>IF(AND($A463&lt;&gt;"",ISNUMBER($A463)),VLOOKUP($A463,StudiesGeneral!$B:$CM,5,FALSE),"")</f>
        <v>CYP2C8</v>
      </c>
      <c r="G463" s="52" t="str">
        <f t="shared" si="7"/>
        <v>Liver--HLM-15-H092-</v>
      </c>
      <c r="H463" s="12" t="s">
        <v>724</v>
      </c>
      <c r="K463" s="12" t="s">
        <v>725</v>
      </c>
      <c r="L463" s="12" t="s">
        <v>726</v>
      </c>
      <c r="M463" s="12" t="s">
        <v>737</v>
      </c>
      <c r="AA463" s="19" t="s">
        <v>770</v>
      </c>
      <c r="AB463" s="19" t="s">
        <v>914</v>
      </c>
      <c r="AC463" s="20" t="s">
        <v>730</v>
      </c>
      <c r="AD463" s="37" t="s">
        <v>942</v>
      </c>
      <c r="AE463" s="82">
        <v>15</v>
      </c>
      <c r="AF463" s="3">
        <v>1</v>
      </c>
      <c r="AG463" s="3">
        <v>0</v>
      </c>
      <c r="AH463" s="3">
        <v>54</v>
      </c>
      <c r="AI463" s="3" t="s">
        <v>767</v>
      </c>
      <c r="AJ463" s="20" t="s">
        <v>772</v>
      </c>
      <c r="AW463" s="3" t="s">
        <v>898</v>
      </c>
      <c r="AY463" s="3" t="s">
        <v>920</v>
      </c>
      <c r="AZ463" s="3">
        <v>1</v>
      </c>
      <c r="BA463" s="21" t="s">
        <v>918</v>
      </c>
      <c r="BF463" s="4" t="b">
        <f>IF(ISERROR(VLOOKUP(StudiesDetails!B463,ProteinExpression!A:A,1,FALSE)),FALSE,TRUE)</f>
        <v>0</v>
      </c>
    </row>
    <row r="464" spans="1:58" x14ac:dyDescent="0.3">
      <c r="A464">
        <v>72</v>
      </c>
      <c r="B464">
        <v>494</v>
      </c>
      <c r="C464" s="73" t="str">
        <f>IF(AND($A464&lt;&gt;"",ISNUMBER($A464)),VLOOKUP($A464,StudiesGeneral!$B:$CM,2,FALSE),"")</f>
        <v>Ohtsuki</v>
      </c>
      <c r="D464" s="73">
        <f>IF(AND($A464&lt;&gt;"",ISNUMBER($A464)),VLOOKUP($A464,StudiesGeneral!$B:$CM,3,FALSE),"")</f>
        <v>2012</v>
      </c>
      <c r="E464" s="89" t="str">
        <f>IF(AND($A464&lt;&gt;"",ISNUMBER($A464)),VLOOKUP($A464,StudiesGeneral!$B:$CM,4,FALSE),"")</f>
        <v>http://dx.doi.org/10.1124/dmd.111.042259</v>
      </c>
      <c r="F464" s="73" t="str">
        <f>IF(AND($A464&lt;&gt;"",ISNUMBER($A464)),VLOOKUP($A464,StudiesGeneral!$B:$CM,5,FALSE),"")</f>
        <v>CYP2C8</v>
      </c>
      <c r="G464" s="52" t="str">
        <f t="shared" si="7"/>
        <v>Liver--HLM-16-B01003044-</v>
      </c>
      <c r="H464" s="12" t="s">
        <v>724</v>
      </c>
      <c r="K464" s="12" t="s">
        <v>725</v>
      </c>
      <c r="L464" s="12" t="s">
        <v>726</v>
      </c>
      <c r="M464" s="12" t="s">
        <v>737</v>
      </c>
      <c r="AA464" s="19" t="s">
        <v>770</v>
      </c>
      <c r="AB464" s="19" t="s">
        <v>914</v>
      </c>
      <c r="AC464" s="20" t="s">
        <v>730</v>
      </c>
      <c r="AD464" s="37" t="s">
        <v>943</v>
      </c>
      <c r="AE464" s="82">
        <v>16</v>
      </c>
      <c r="AF464" s="3">
        <v>1</v>
      </c>
      <c r="AG464" s="3">
        <v>0</v>
      </c>
      <c r="AH464" s="3">
        <v>63</v>
      </c>
      <c r="AI464" s="3" t="s">
        <v>767</v>
      </c>
      <c r="AJ464" s="20" t="s">
        <v>772</v>
      </c>
      <c r="AW464" s="3" t="s">
        <v>922</v>
      </c>
      <c r="AY464" s="3" t="s">
        <v>920</v>
      </c>
      <c r="AZ464" s="3">
        <v>1</v>
      </c>
      <c r="BA464" s="21" t="s">
        <v>918</v>
      </c>
      <c r="BF464" s="4" t="b">
        <f>IF(ISERROR(VLOOKUP(StudiesDetails!B464,ProteinExpression!A:A,1,FALSE)),FALSE,TRUE)</f>
        <v>0</v>
      </c>
    </row>
    <row r="465" spans="1:58" x14ac:dyDescent="0.3">
      <c r="A465">
        <v>72</v>
      </c>
      <c r="B465">
        <v>495</v>
      </c>
      <c r="C465" s="73" t="str">
        <f>IF(AND($A465&lt;&gt;"",ISNUMBER($A465)),VLOOKUP($A465,StudiesGeneral!$B:$CM,2,FALSE),"")</f>
        <v>Ohtsuki</v>
      </c>
      <c r="D465" s="73">
        <f>IF(AND($A465&lt;&gt;"",ISNUMBER($A465)),VLOOKUP($A465,StudiesGeneral!$B:$CM,3,FALSE),"")</f>
        <v>2012</v>
      </c>
      <c r="E465" s="89" t="str">
        <f>IF(AND($A465&lt;&gt;"",ISNUMBER($A465)),VLOOKUP($A465,StudiesGeneral!$B:$CM,4,FALSE),"")</f>
        <v>http://dx.doi.org/10.1124/dmd.111.042259</v>
      </c>
      <c r="F465" s="73" t="str">
        <f>IF(AND($A465&lt;&gt;"",ISNUMBER($A465)),VLOOKUP($A465,StudiesGeneral!$B:$CM,5,FALSE),"")</f>
        <v>CYP2C8</v>
      </c>
      <c r="G465" s="52" t="str">
        <f t="shared" si="7"/>
        <v>Liver--HLM-17-H0814-</v>
      </c>
      <c r="H465" s="12" t="s">
        <v>724</v>
      </c>
      <c r="K465" s="12" t="s">
        <v>725</v>
      </c>
      <c r="L465" s="12" t="s">
        <v>726</v>
      </c>
      <c r="M465" s="12" t="s">
        <v>737</v>
      </c>
      <c r="AA465" s="19" t="s">
        <v>770</v>
      </c>
      <c r="AB465" s="19" t="s">
        <v>914</v>
      </c>
      <c r="AC465" s="20" t="s">
        <v>730</v>
      </c>
      <c r="AD465" s="37" t="s">
        <v>944</v>
      </c>
      <c r="AE465" s="82">
        <v>17</v>
      </c>
      <c r="AF465" s="3">
        <v>1</v>
      </c>
      <c r="AG465" s="3">
        <v>0</v>
      </c>
      <c r="AH465" s="3">
        <v>65</v>
      </c>
      <c r="AI465" s="3" t="s">
        <v>767</v>
      </c>
      <c r="AJ465" s="20" t="s">
        <v>772</v>
      </c>
      <c r="AW465" s="3" t="s">
        <v>898</v>
      </c>
      <c r="AY465" s="3" t="s">
        <v>920</v>
      </c>
      <c r="AZ465" s="3">
        <v>1</v>
      </c>
      <c r="BA465" s="21" t="s">
        <v>918</v>
      </c>
      <c r="BF465" s="4" t="b">
        <f>IF(ISERROR(VLOOKUP(StudiesDetails!B465,ProteinExpression!A:A,1,FALSE)),FALSE,TRUE)</f>
        <v>0</v>
      </c>
    </row>
    <row r="466" spans="1:58" s="33" customFormat="1" x14ac:dyDescent="0.3">
      <c r="A466" s="33">
        <v>73</v>
      </c>
      <c r="B466" s="33">
        <v>497</v>
      </c>
      <c r="C466" s="70" t="str">
        <f>IF(AND($A466&lt;&gt;"",ISNUMBER($A466)),VLOOKUP($A466,StudiesGeneral!$B:$CM,2,FALSE),"")</f>
        <v>Ohtsuki</v>
      </c>
      <c r="D466" s="70">
        <f>IF(AND($A466&lt;&gt;"",ISNUMBER($A466)),VLOOKUP($A466,StudiesGeneral!$B:$CM,3,FALSE),"")</f>
        <v>2012</v>
      </c>
      <c r="E466" s="71" t="str">
        <f>IF(AND($A466&lt;&gt;"",ISNUMBER($A466)),VLOOKUP($A466,StudiesGeneral!$B:$CM,4,FALSE),"")</f>
        <v>http://dx.doi.org/10.1124/dmd.111.042259</v>
      </c>
      <c r="F466" s="70" t="str">
        <f>IF(AND($A466&lt;&gt;"",ISNUMBER($A466)),VLOOKUP($A466,StudiesGeneral!$B:$CM,5,FALSE),"")</f>
        <v>CYP1A2</v>
      </c>
      <c r="G466" s="72" t="str">
        <f t="shared" si="7"/>
        <v>Liver--HLM-1-B01002632-</v>
      </c>
      <c r="H466" s="25" t="s">
        <v>724</v>
      </c>
      <c r="I466" s="25"/>
      <c r="J466" s="25"/>
      <c r="K466" s="25" t="s">
        <v>725</v>
      </c>
      <c r="L466" s="25" t="s">
        <v>726</v>
      </c>
      <c r="M466" s="25" t="s">
        <v>737</v>
      </c>
      <c r="N466" s="25"/>
      <c r="O466" s="25"/>
      <c r="P466" s="25"/>
      <c r="Q466" s="26"/>
      <c r="R466" s="26"/>
      <c r="S466" s="27"/>
      <c r="T466" s="27"/>
      <c r="U466" s="27"/>
      <c r="V466" s="27"/>
      <c r="W466" s="27"/>
      <c r="X466" s="27"/>
      <c r="Y466" s="27"/>
      <c r="Z466" s="27"/>
      <c r="AA466" s="28" t="s">
        <v>770</v>
      </c>
      <c r="AB466" s="28" t="s">
        <v>914</v>
      </c>
      <c r="AC466" s="29" t="s">
        <v>730</v>
      </c>
      <c r="AD466" s="36" t="s">
        <v>915</v>
      </c>
      <c r="AE466" s="83">
        <v>1</v>
      </c>
      <c r="AF466" s="30">
        <v>1</v>
      </c>
      <c r="AG466" s="30">
        <v>1</v>
      </c>
      <c r="AH466" s="30">
        <v>24</v>
      </c>
      <c r="AI466" s="30" t="s">
        <v>767</v>
      </c>
      <c r="AJ466" s="29" t="s">
        <v>772</v>
      </c>
      <c r="AK466" s="30"/>
      <c r="AL466" s="29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 t="s">
        <v>916</v>
      </c>
      <c r="AX466" s="30"/>
      <c r="AY466" s="30" t="s">
        <v>917</v>
      </c>
      <c r="AZ466" s="30">
        <v>1</v>
      </c>
      <c r="BA466" s="31" t="s">
        <v>918</v>
      </c>
      <c r="BB466" s="32"/>
      <c r="BC466" s="29"/>
      <c r="BD466" s="30"/>
      <c r="BE466" s="75"/>
      <c r="BF466" s="91" t="b">
        <f>IF(ISERROR(VLOOKUP(StudiesDetails!B466,ProteinExpression!A:A,1,FALSE)),FALSE,TRUE)</f>
        <v>0</v>
      </c>
    </row>
    <row r="467" spans="1:58" x14ac:dyDescent="0.3">
      <c r="A467">
        <v>73</v>
      </c>
      <c r="B467">
        <v>498</v>
      </c>
      <c r="C467" s="73" t="str">
        <f>IF(AND($A467&lt;&gt;"",ISNUMBER($A467)),VLOOKUP($A467,StudiesGeneral!$B:$CM,2,FALSE),"")</f>
        <v>Ohtsuki</v>
      </c>
      <c r="D467" s="73">
        <f>IF(AND($A467&lt;&gt;"",ISNUMBER($A467)),VLOOKUP($A467,StudiesGeneral!$B:$CM,3,FALSE),"")</f>
        <v>2012</v>
      </c>
      <c r="E467" s="89" t="str">
        <f>IF(AND($A467&lt;&gt;"",ISNUMBER($A467)),VLOOKUP($A467,StudiesGeneral!$B:$CM,4,FALSE),"")</f>
        <v>http://dx.doi.org/10.1124/dmd.111.042259</v>
      </c>
      <c r="F467" s="73" t="str">
        <f>IF(AND($A467&lt;&gt;"",ISNUMBER($A467)),VLOOKUP($A467,StudiesGeneral!$B:$CM,5,FALSE),"")</f>
        <v>CYP1A2</v>
      </c>
      <c r="G467" s="52" t="str">
        <f t="shared" si="7"/>
        <v>Liver--HLM-2-H0796-</v>
      </c>
      <c r="H467" s="12" t="s">
        <v>724</v>
      </c>
      <c r="K467" s="12" t="s">
        <v>725</v>
      </c>
      <c r="L467" s="12" t="s">
        <v>726</v>
      </c>
      <c r="M467" s="12" t="s">
        <v>737</v>
      </c>
      <c r="AA467" s="19" t="s">
        <v>770</v>
      </c>
      <c r="AB467" s="19" t="s">
        <v>914</v>
      </c>
      <c r="AC467" s="20" t="s">
        <v>730</v>
      </c>
      <c r="AD467" s="37" t="s">
        <v>919</v>
      </c>
      <c r="AE467" s="82">
        <v>2</v>
      </c>
      <c r="AF467" s="3">
        <v>1</v>
      </c>
      <c r="AG467" s="3">
        <v>1</v>
      </c>
      <c r="AH467" s="3">
        <v>29</v>
      </c>
      <c r="AI467" s="3" t="s">
        <v>767</v>
      </c>
      <c r="AJ467" s="20" t="s">
        <v>772</v>
      </c>
      <c r="AW467" s="3" t="s">
        <v>876</v>
      </c>
      <c r="AY467" s="3" t="s">
        <v>920</v>
      </c>
      <c r="AZ467" s="3">
        <v>1</v>
      </c>
      <c r="BA467" s="21" t="s">
        <v>918</v>
      </c>
      <c r="BF467" s="4" t="b">
        <f>IF(ISERROR(VLOOKUP(StudiesDetails!B467,ProteinExpression!A:A,1,FALSE)),FALSE,TRUE)</f>
        <v>0</v>
      </c>
    </row>
    <row r="468" spans="1:58" x14ac:dyDescent="0.3">
      <c r="A468">
        <v>73</v>
      </c>
      <c r="B468">
        <v>499</v>
      </c>
      <c r="C468" s="73" t="str">
        <f>IF(AND($A468&lt;&gt;"",ISNUMBER($A468)),VLOOKUP($A468,StudiesGeneral!$B:$CM,2,FALSE),"")</f>
        <v>Ohtsuki</v>
      </c>
      <c r="D468" s="73">
        <f>IF(AND($A468&lt;&gt;"",ISNUMBER($A468)),VLOOKUP($A468,StudiesGeneral!$B:$CM,3,FALSE),"")</f>
        <v>2012</v>
      </c>
      <c r="E468" s="89" t="str">
        <f>IF(AND($A468&lt;&gt;"",ISNUMBER($A468)),VLOOKUP($A468,StudiesGeneral!$B:$CM,4,FALSE),"")</f>
        <v>http://dx.doi.org/10.1124/dmd.111.042259</v>
      </c>
      <c r="F468" s="73" t="str">
        <f>IF(AND($A468&lt;&gt;"",ISNUMBER($A468)),VLOOKUP($A468,StudiesGeneral!$B:$CM,5,FALSE),"")</f>
        <v>CYP1A2</v>
      </c>
      <c r="G468" s="52" t="str">
        <f t="shared" si="7"/>
        <v>Liver--HLM-3-A01001584-</v>
      </c>
      <c r="H468" s="12" t="s">
        <v>724</v>
      </c>
      <c r="K468" s="12" t="s">
        <v>725</v>
      </c>
      <c r="L468" s="12" t="s">
        <v>726</v>
      </c>
      <c r="M468" s="12" t="s">
        <v>737</v>
      </c>
      <c r="AA468" s="19" t="s">
        <v>770</v>
      </c>
      <c r="AB468" s="19" t="s">
        <v>914</v>
      </c>
      <c r="AC468" s="20" t="s">
        <v>730</v>
      </c>
      <c r="AD468" s="37" t="s">
        <v>921</v>
      </c>
      <c r="AE468" s="82">
        <v>3</v>
      </c>
      <c r="AF468" s="3">
        <v>1</v>
      </c>
      <c r="AG468" s="3">
        <v>1</v>
      </c>
      <c r="AH468" s="3">
        <v>38</v>
      </c>
      <c r="AI468" s="3" t="s">
        <v>767</v>
      </c>
      <c r="AJ468" s="3" t="s">
        <v>772</v>
      </c>
      <c r="AW468" s="3" t="s">
        <v>922</v>
      </c>
      <c r="AY468" s="3" t="s">
        <v>732</v>
      </c>
      <c r="AZ468" s="3">
        <v>1</v>
      </c>
      <c r="BA468" s="21" t="s">
        <v>918</v>
      </c>
      <c r="BF468" s="4" t="b">
        <f>IF(ISERROR(VLOOKUP(StudiesDetails!B468,ProteinExpression!A:A,1,FALSE)),FALSE,TRUE)</f>
        <v>0</v>
      </c>
    </row>
    <row r="469" spans="1:58" x14ac:dyDescent="0.3">
      <c r="A469">
        <v>73</v>
      </c>
      <c r="B469">
        <v>500</v>
      </c>
      <c r="C469" s="73" t="str">
        <f>IF(AND($A469&lt;&gt;"",ISNUMBER($A469)),VLOOKUP($A469,StudiesGeneral!$B:$CM,2,FALSE),"")</f>
        <v>Ohtsuki</v>
      </c>
      <c r="D469" s="73">
        <f>IF(AND($A469&lt;&gt;"",ISNUMBER($A469)),VLOOKUP($A469,StudiesGeneral!$B:$CM,3,FALSE),"")</f>
        <v>2012</v>
      </c>
      <c r="E469" s="89" t="str">
        <f>IF(AND($A469&lt;&gt;"",ISNUMBER($A469)),VLOOKUP($A469,StudiesGeneral!$B:$CM,4,FALSE),"")</f>
        <v>http://dx.doi.org/10.1124/dmd.111.042259</v>
      </c>
      <c r="F469" s="73" t="str">
        <f>IF(AND($A469&lt;&gt;"",ISNUMBER($A469)),VLOOKUP($A469,StudiesGeneral!$B:$CM,5,FALSE),"")</f>
        <v>CYP1A2</v>
      </c>
      <c r="G469" s="52" t="str">
        <f t="shared" si="7"/>
        <v>Liver--HLM-4-C01003613-</v>
      </c>
      <c r="H469" s="12" t="s">
        <v>724</v>
      </c>
      <c r="K469" s="12" t="s">
        <v>725</v>
      </c>
      <c r="L469" s="12" t="s">
        <v>726</v>
      </c>
      <c r="M469" s="12" t="s">
        <v>737</v>
      </c>
      <c r="AA469" s="19" t="s">
        <v>770</v>
      </c>
      <c r="AB469" s="19" t="s">
        <v>914</v>
      </c>
      <c r="AC469" s="20" t="s">
        <v>730</v>
      </c>
      <c r="AD469" s="37" t="s">
        <v>923</v>
      </c>
      <c r="AE469" s="82">
        <v>4</v>
      </c>
      <c r="AF469" s="3">
        <v>1</v>
      </c>
      <c r="AG469" s="3">
        <v>1</v>
      </c>
      <c r="AH469" s="3">
        <v>48</v>
      </c>
      <c r="AI469" s="3" t="s">
        <v>767</v>
      </c>
      <c r="AJ469" s="3" t="s">
        <v>772</v>
      </c>
      <c r="AW469" s="3" t="s">
        <v>924</v>
      </c>
      <c r="AY469" s="3" t="s">
        <v>732</v>
      </c>
      <c r="AZ469" s="3">
        <v>1</v>
      </c>
      <c r="BA469" s="21" t="s">
        <v>918</v>
      </c>
      <c r="BF469" s="4" t="b">
        <f>IF(ISERROR(VLOOKUP(StudiesDetails!B469,ProteinExpression!A:A,1,FALSE)),FALSE,TRUE)</f>
        <v>0</v>
      </c>
    </row>
    <row r="470" spans="1:58" x14ac:dyDescent="0.3">
      <c r="A470">
        <v>73</v>
      </c>
      <c r="B470">
        <v>501</v>
      </c>
      <c r="C470" s="73" t="str">
        <f>IF(AND($A470&lt;&gt;"",ISNUMBER($A470)),VLOOKUP($A470,StudiesGeneral!$B:$CM,2,FALSE),"")</f>
        <v>Ohtsuki</v>
      </c>
      <c r="D470" s="73">
        <f>IF(AND($A470&lt;&gt;"",ISNUMBER($A470)),VLOOKUP($A470,StudiesGeneral!$B:$CM,3,FALSE),"")</f>
        <v>2012</v>
      </c>
      <c r="E470" s="89" t="str">
        <f>IF(AND($A470&lt;&gt;"",ISNUMBER($A470)),VLOOKUP($A470,StudiesGeneral!$B:$CM,4,FALSE),"")</f>
        <v>http://dx.doi.org/10.1124/dmd.111.042259</v>
      </c>
      <c r="F470" s="73" t="str">
        <f>IF(AND($A470&lt;&gt;"",ISNUMBER($A470)),VLOOKUP($A470,StudiesGeneral!$B:$CM,5,FALSE),"")</f>
        <v>CYP1A2</v>
      </c>
      <c r="G470" s="52" t="str">
        <f t="shared" si="7"/>
        <v>Liver--HLM-5-H0844-</v>
      </c>
      <c r="H470" s="12" t="s">
        <v>724</v>
      </c>
      <c r="K470" s="12" t="s">
        <v>725</v>
      </c>
      <c r="L470" s="12" t="s">
        <v>726</v>
      </c>
      <c r="M470" s="12" t="s">
        <v>737</v>
      </c>
      <c r="AA470" s="19" t="s">
        <v>770</v>
      </c>
      <c r="AB470" s="19" t="s">
        <v>914</v>
      </c>
      <c r="AC470" s="20" t="s">
        <v>730</v>
      </c>
      <c r="AD470" s="37" t="s">
        <v>925</v>
      </c>
      <c r="AE470" s="82">
        <v>5</v>
      </c>
      <c r="AF470" s="3">
        <v>1</v>
      </c>
      <c r="AG470" s="3">
        <v>1</v>
      </c>
      <c r="AH470" s="3">
        <v>49</v>
      </c>
      <c r="AI470" s="3" t="s">
        <v>767</v>
      </c>
      <c r="AJ470" s="20" t="s">
        <v>772</v>
      </c>
      <c r="AW470" s="3" t="s">
        <v>878</v>
      </c>
      <c r="AY470" s="3" t="s">
        <v>920</v>
      </c>
      <c r="AZ470" s="3">
        <v>1</v>
      </c>
      <c r="BA470" s="21" t="s">
        <v>918</v>
      </c>
      <c r="BF470" s="4" t="b">
        <f>IF(ISERROR(VLOOKUP(StudiesDetails!B470,ProteinExpression!A:A,1,FALSE)),FALSE,TRUE)</f>
        <v>0</v>
      </c>
    </row>
    <row r="471" spans="1:58" x14ac:dyDescent="0.3">
      <c r="A471">
        <v>73</v>
      </c>
      <c r="B471">
        <v>502</v>
      </c>
      <c r="C471" s="73" t="str">
        <f>IF(AND($A471&lt;&gt;"",ISNUMBER($A471)),VLOOKUP($A471,StudiesGeneral!$B:$CM,2,FALSE),"")</f>
        <v>Ohtsuki</v>
      </c>
      <c r="D471" s="73">
        <f>IF(AND($A471&lt;&gt;"",ISNUMBER($A471)),VLOOKUP($A471,StudiesGeneral!$B:$CM,3,FALSE),"")</f>
        <v>2012</v>
      </c>
      <c r="E471" s="89" t="str">
        <f>IF(AND($A471&lt;&gt;"",ISNUMBER($A471)),VLOOKUP($A471,StudiesGeneral!$B:$CM,4,FALSE),"")</f>
        <v>http://dx.doi.org/10.1124/dmd.111.042259</v>
      </c>
      <c r="F471" s="73" t="str">
        <f>IF(AND($A471&lt;&gt;"",ISNUMBER($A471)),VLOOKUP($A471,StudiesGeneral!$B:$CM,5,FALSE),"")</f>
        <v>CYP1A2</v>
      </c>
      <c r="G471" s="52" t="str">
        <f t="shared" si="7"/>
        <v>Liver--HLM-6-A01001311-</v>
      </c>
      <c r="H471" s="12" t="s">
        <v>724</v>
      </c>
      <c r="K471" s="12" t="s">
        <v>725</v>
      </c>
      <c r="L471" s="12" t="s">
        <v>726</v>
      </c>
      <c r="M471" s="12" t="s">
        <v>737</v>
      </c>
      <c r="AA471" s="19" t="s">
        <v>770</v>
      </c>
      <c r="AB471" s="19" t="s">
        <v>914</v>
      </c>
      <c r="AC471" s="20" t="s">
        <v>730</v>
      </c>
      <c r="AD471" s="37" t="s">
        <v>926</v>
      </c>
      <c r="AE471" s="82">
        <v>6</v>
      </c>
      <c r="AF471" s="3">
        <v>1</v>
      </c>
      <c r="AG471" s="3">
        <v>1</v>
      </c>
      <c r="AH471" s="3">
        <v>54</v>
      </c>
      <c r="AI471" s="3" t="s">
        <v>767</v>
      </c>
      <c r="AJ471" s="20" t="s">
        <v>772</v>
      </c>
      <c r="AW471" s="3" t="s">
        <v>927</v>
      </c>
      <c r="AY471" s="3" t="s">
        <v>917</v>
      </c>
      <c r="AZ471" s="3">
        <v>1</v>
      </c>
      <c r="BA471" s="21" t="s">
        <v>918</v>
      </c>
      <c r="BF471" s="4" t="b">
        <f>IF(ISERROR(VLOOKUP(StudiesDetails!B471,ProteinExpression!A:A,1,FALSE)),FALSE,TRUE)</f>
        <v>0</v>
      </c>
    </row>
    <row r="472" spans="1:58" x14ac:dyDescent="0.3">
      <c r="A472">
        <v>73</v>
      </c>
      <c r="B472">
        <v>503</v>
      </c>
      <c r="C472" s="73" t="str">
        <f>IF(AND($A472&lt;&gt;"",ISNUMBER($A472)),VLOOKUP($A472,StudiesGeneral!$B:$CM,2,FALSE),"")</f>
        <v>Ohtsuki</v>
      </c>
      <c r="D472" s="73">
        <f>IF(AND($A472&lt;&gt;"",ISNUMBER($A472)),VLOOKUP($A472,StudiesGeneral!$B:$CM,3,FALSE),"")</f>
        <v>2012</v>
      </c>
      <c r="E472" s="89" t="str">
        <f>IF(AND($A472&lt;&gt;"",ISNUMBER($A472)),VLOOKUP($A472,StudiesGeneral!$B:$CM,4,FALSE),"")</f>
        <v>http://dx.doi.org/10.1124/dmd.111.042259</v>
      </c>
      <c r="F472" s="73" t="str">
        <f>IF(AND($A472&lt;&gt;"",ISNUMBER($A472)),VLOOKUP($A472,StudiesGeneral!$B:$CM,5,FALSE),"")</f>
        <v>CYP1A2</v>
      </c>
      <c r="G472" s="52" t="str">
        <f t="shared" si="7"/>
        <v>Liver--HLM-7-C01002457-</v>
      </c>
      <c r="H472" s="12" t="s">
        <v>724</v>
      </c>
      <c r="K472" s="12" t="s">
        <v>725</v>
      </c>
      <c r="L472" s="12" t="s">
        <v>726</v>
      </c>
      <c r="M472" s="12" t="s">
        <v>737</v>
      </c>
      <c r="AA472" s="19" t="s">
        <v>770</v>
      </c>
      <c r="AB472" s="19" t="s">
        <v>914</v>
      </c>
      <c r="AC472" s="20" t="s">
        <v>730</v>
      </c>
      <c r="AD472" s="37" t="s">
        <v>928</v>
      </c>
      <c r="AE472" s="82">
        <v>7</v>
      </c>
      <c r="AF472" s="3">
        <v>1</v>
      </c>
      <c r="AG472" s="3">
        <v>1</v>
      </c>
      <c r="AH472" s="3">
        <v>56</v>
      </c>
      <c r="AI472" s="3" t="s">
        <v>767</v>
      </c>
      <c r="AJ472" s="20" t="s">
        <v>772</v>
      </c>
      <c r="AW472" s="3" t="s">
        <v>929</v>
      </c>
      <c r="AY472" s="3" t="s">
        <v>732</v>
      </c>
      <c r="AZ472" s="3">
        <v>1</v>
      </c>
      <c r="BA472" s="21" t="s">
        <v>918</v>
      </c>
      <c r="BF472" s="4" t="b">
        <f>IF(ISERROR(VLOOKUP(StudiesDetails!B472,ProteinExpression!A:A,1,FALSE)),FALSE,TRUE)</f>
        <v>0</v>
      </c>
    </row>
    <row r="473" spans="1:58" x14ac:dyDescent="0.3">
      <c r="A473">
        <v>73</v>
      </c>
      <c r="B473">
        <v>504</v>
      </c>
      <c r="C473" s="73" t="str">
        <f>IF(AND($A473&lt;&gt;"",ISNUMBER($A473)),VLOOKUP($A473,StudiesGeneral!$B:$CM,2,FALSE),"")</f>
        <v>Ohtsuki</v>
      </c>
      <c r="D473" s="73">
        <f>IF(AND($A473&lt;&gt;"",ISNUMBER($A473)),VLOOKUP($A473,StudiesGeneral!$B:$CM,3,FALSE),"")</f>
        <v>2012</v>
      </c>
      <c r="E473" s="89" t="str">
        <f>IF(AND($A473&lt;&gt;"",ISNUMBER($A473)),VLOOKUP($A473,StudiesGeneral!$B:$CM,4,FALSE),"")</f>
        <v>http://dx.doi.org/10.1124/dmd.111.042259</v>
      </c>
      <c r="F473" s="73" t="str">
        <f>IF(AND($A473&lt;&gt;"",ISNUMBER($A473)),VLOOKUP($A473,StudiesGeneral!$B:$CM,5,FALSE),"")</f>
        <v>CYP1A2</v>
      </c>
      <c r="G473" s="52" t="str">
        <f t="shared" si="7"/>
        <v>Liver--HLM-8-H0824-</v>
      </c>
      <c r="H473" s="12" t="s">
        <v>724</v>
      </c>
      <c r="K473" s="12" t="s">
        <v>725</v>
      </c>
      <c r="L473" s="12" t="s">
        <v>726</v>
      </c>
      <c r="M473" s="12" t="s">
        <v>737</v>
      </c>
      <c r="AA473" s="19" t="s">
        <v>770</v>
      </c>
      <c r="AB473" s="19" t="s">
        <v>914</v>
      </c>
      <c r="AC473" s="20" t="s">
        <v>730</v>
      </c>
      <c r="AD473" s="37" t="s">
        <v>930</v>
      </c>
      <c r="AE473" s="82">
        <v>8</v>
      </c>
      <c r="AF473" s="3">
        <v>1</v>
      </c>
      <c r="AG473" s="3">
        <v>1</v>
      </c>
      <c r="AH473" s="3">
        <v>74</v>
      </c>
      <c r="AI473" s="3" t="s">
        <v>767</v>
      </c>
      <c r="AJ473" s="20" t="s">
        <v>772</v>
      </c>
      <c r="AW473" s="3" t="s">
        <v>931</v>
      </c>
      <c r="AY473" s="3" t="s">
        <v>920</v>
      </c>
      <c r="AZ473" s="3">
        <v>1</v>
      </c>
      <c r="BA473" s="21" t="s">
        <v>918</v>
      </c>
      <c r="BF473" s="4" t="b">
        <f>IF(ISERROR(VLOOKUP(StudiesDetails!B473,ProteinExpression!A:A,1,FALSE)),FALSE,TRUE)</f>
        <v>0</v>
      </c>
    </row>
    <row r="474" spans="1:58" x14ac:dyDescent="0.3">
      <c r="A474">
        <v>73</v>
      </c>
      <c r="B474">
        <v>505</v>
      </c>
      <c r="C474" s="73" t="str">
        <f>IF(AND($A474&lt;&gt;"",ISNUMBER($A474)),VLOOKUP($A474,StudiesGeneral!$B:$CM,2,FALSE),"")</f>
        <v>Ohtsuki</v>
      </c>
      <c r="D474" s="73">
        <f>IF(AND($A474&lt;&gt;"",ISNUMBER($A474)),VLOOKUP($A474,StudiesGeneral!$B:$CM,3,FALSE),"")</f>
        <v>2012</v>
      </c>
      <c r="E474" s="89" t="str">
        <f>IF(AND($A474&lt;&gt;"",ISNUMBER($A474)),VLOOKUP($A474,StudiesGeneral!$B:$CM,4,FALSE),"")</f>
        <v>http://dx.doi.org/10.1124/dmd.111.042259</v>
      </c>
      <c r="F474" s="73" t="str">
        <f>IF(AND($A474&lt;&gt;"",ISNUMBER($A474)),VLOOKUP($A474,StudiesGeneral!$B:$CM,5,FALSE),"")</f>
        <v>CYP1A2</v>
      </c>
      <c r="G474" s="52" t="str">
        <f t="shared" si="7"/>
        <v>Liver--HLM-9-A01001423-</v>
      </c>
      <c r="H474" s="12" t="s">
        <v>724</v>
      </c>
      <c r="K474" s="12" t="s">
        <v>725</v>
      </c>
      <c r="L474" s="12" t="s">
        <v>726</v>
      </c>
      <c r="M474" s="12" t="s">
        <v>737</v>
      </c>
      <c r="AA474" s="19" t="s">
        <v>770</v>
      </c>
      <c r="AB474" s="19" t="s">
        <v>914</v>
      </c>
      <c r="AC474" s="20" t="s">
        <v>730</v>
      </c>
      <c r="AD474" s="37" t="s">
        <v>932</v>
      </c>
      <c r="AE474" s="82">
        <v>9</v>
      </c>
      <c r="AF474" s="3">
        <v>1</v>
      </c>
      <c r="AG474" s="3">
        <v>0</v>
      </c>
      <c r="AH474" s="3">
        <v>20</v>
      </c>
      <c r="AI474" s="3" t="s">
        <v>767</v>
      </c>
      <c r="AJ474" s="20" t="s">
        <v>772</v>
      </c>
      <c r="AW474" s="3" t="s">
        <v>933</v>
      </c>
      <c r="AY474" s="3" t="s">
        <v>917</v>
      </c>
      <c r="AZ474" s="3">
        <v>1</v>
      </c>
      <c r="BA474" s="21" t="s">
        <v>918</v>
      </c>
      <c r="BF474" s="4" t="b">
        <f>IF(ISERROR(VLOOKUP(StudiesDetails!B474,ProteinExpression!A:A,1,FALSE)),FALSE,TRUE)</f>
        <v>0</v>
      </c>
    </row>
    <row r="475" spans="1:58" x14ac:dyDescent="0.3">
      <c r="A475">
        <v>73</v>
      </c>
      <c r="B475">
        <v>506</v>
      </c>
      <c r="C475" s="73" t="str">
        <f>IF(AND($A475&lt;&gt;"",ISNUMBER($A475)),VLOOKUP($A475,StudiesGeneral!$B:$CM,2,FALSE),"")</f>
        <v>Ohtsuki</v>
      </c>
      <c r="D475" s="73">
        <f>IF(AND($A475&lt;&gt;"",ISNUMBER($A475)),VLOOKUP($A475,StudiesGeneral!$B:$CM,3,FALSE),"")</f>
        <v>2012</v>
      </c>
      <c r="E475" s="89" t="str">
        <f>IF(AND($A475&lt;&gt;"",ISNUMBER($A475)),VLOOKUP($A475,StudiesGeneral!$B:$CM,4,FALSE),"")</f>
        <v>http://dx.doi.org/10.1124/dmd.111.042259</v>
      </c>
      <c r="F475" s="73" t="str">
        <f>IF(AND($A475&lt;&gt;"",ISNUMBER($A475)),VLOOKUP($A475,StudiesGeneral!$B:$CM,5,FALSE),"")</f>
        <v>CYP1A2</v>
      </c>
      <c r="G475" s="52" t="str">
        <f t="shared" si="7"/>
        <v>Liver--HLM-10-H0786-</v>
      </c>
      <c r="H475" s="12" t="s">
        <v>724</v>
      </c>
      <c r="K475" s="12" t="s">
        <v>725</v>
      </c>
      <c r="L475" s="12" t="s">
        <v>726</v>
      </c>
      <c r="M475" s="12" t="s">
        <v>737</v>
      </c>
      <c r="AA475" s="19" t="s">
        <v>770</v>
      </c>
      <c r="AB475" s="19" t="s">
        <v>914</v>
      </c>
      <c r="AC475" s="20" t="s">
        <v>730</v>
      </c>
      <c r="AD475" s="37" t="s">
        <v>934</v>
      </c>
      <c r="AE475" s="82">
        <v>10</v>
      </c>
      <c r="AF475" s="3">
        <v>1</v>
      </c>
      <c r="AG475" s="3">
        <v>0</v>
      </c>
      <c r="AH475" s="3">
        <v>27</v>
      </c>
      <c r="AI475" s="3" t="s">
        <v>767</v>
      </c>
      <c r="AJ475" s="20" t="s">
        <v>772</v>
      </c>
      <c r="AW475" s="3" t="s">
        <v>878</v>
      </c>
      <c r="AY475" s="3" t="s">
        <v>920</v>
      </c>
      <c r="AZ475" s="3">
        <v>1</v>
      </c>
      <c r="BA475" s="21" t="s">
        <v>918</v>
      </c>
      <c r="BF475" s="4" t="b">
        <f>IF(ISERROR(VLOOKUP(StudiesDetails!B475,ProteinExpression!A:A,1,FALSE)),FALSE,TRUE)</f>
        <v>0</v>
      </c>
    </row>
    <row r="476" spans="1:58" x14ac:dyDescent="0.3">
      <c r="A476">
        <v>73</v>
      </c>
      <c r="B476">
        <v>507</v>
      </c>
      <c r="C476" s="73" t="str">
        <f>IF(AND($A476&lt;&gt;"",ISNUMBER($A476)),VLOOKUP($A476,StudiesGeneral!$B:$CM,2,FALSE),"")</f>
        <v>Ohtsuki</v>
      </c>
      <c r="D476" s="73">
        <f>IF(AND($A476&lt;&gt;"",ISNUMBER($A476)),VLOOKUP($A476,StudiesGeneral!$B:$CM,3,FALSE),"")</f>
        <v>2012</v>
      </c>
      <c r="E476" s="89" t="str">
        <f>IF(AND($A476&lt;&gt;"",ISNUMBER($A476)),VLOOKUP($A476,StudiesGeneral!$B:$CM,4,FALSE),"")</f>
        <v>http://dx.doi.org/10.1124/dmd.111.042259</v>
      </c>
      <c r="F476" s="73" t="str">
        <f>IF(AND($A476&lt;&gt;"",ISNUMBER($A476)),VLOOKUP($A476,StudiesGeneral!$B:$CM,5,FALSE),"")</f>
        <v>CYP1A2</v>
      </c>
      <c r="G476" s="52" t="str">
        <f t="shared" si="7"/>
        <v>Liver--HLM-11-A0001228-</v>
      </c>
      <c r="H476" s="12" t="s">
        <v>724</v>
      </c>
      <c r="K476" s="12" t="s">
        <v>725</v>
      </c>
      <c r="L476" s="12" t="s">
        <v>726</v>
      </c>
      <c r="M476" s="12" t="s">
        <v>737</v>
      </c>
      <c r="AA476" s="19" t="s">
        <v>770</v>
      </c>
      <c r="AB476" s="19" t="s">
        <v>914</v>
      </c>
      <c r="AC476" s="20" t="s">
        <v>730</v>
      </c>
      <c r="AD476" s="37" t="s">
        <v>935</v>
      </c>
      <c r="AE476" s="82">
        <v>11</v>
      </c>
      <c r="AF476" s="3">
        <v>1</v>
      </c>
      <c r="AG476" s="3">
        <v>0</v>
      </c>
      <c r="AH476" s="3">
        <v>43</v>
      </c>
      <c r="AI476" s="3" t="s">
        <v>767</v>
      </c>
      <c r="AJ476" s="20" t="s">
        <v>772</v>
      </c>
      <c r="AW476" s="3" t="s">
        <v>922</v>
      </c>
      <c r="AY476" s="3" t="s">
        <v>917</v>
      </c>
      <c r="AZ476" s="3">
        <v>1</v>
      </c>
      <c r="BA476" s="21" t="s">
        <v>918</v>
      </c>
      <c r="BF476" s="4" t="b">
        <f>IF(ISERROR(VLOOKUP(StudiesDetails!B476,ProteinExpression!A:A,1,FALSE)),FALSE,TRUE)</f>
        <v>0</v>
      </c>
    </row>
    <row r="477" spans="1:58" x14ac:dyDescent="0.3">
      <c r="A477">
        <v>73</v>
      </c>
      <c r="B477">
        <v>508</v>
      </c>
      <c r="C477" s="73" t="str">
        <f>IF(AND($A477&lt;&gt;"",ISNUMBER($A477)),VLOOKUP($A477,StudiesGeneral!$B:$CM,2,FALSE),"")</f>
        <v>Ohtsuki</v>
      </c>
      <c r="D477" s="73">
        <f>IF(AND($A477&lt;&gt;"",ISNUMBER($A477)),VLOOKUP($A477,StudiesGeneral!$B:$CM,3,FALSE),"")</f>
        <v>2012</v>
      </c>
      <c r="E477" s="89" t="str">
        <f>IF(AND($A477&lt;&gt;"",ISNUMBER($A477)),VLOOKUP($A477,StudiesGeneral!$B:$CM,4,FALSE),"")</f>
        <v>http://dx.doi.org/10.1124/dmd.111.042259</v>
      </c>
      <c r="F477" s="73" t="str">
        <f>IF(AND($A477&lt;&gt;"",ISNUMBER($A477)),VLOOKUP($A477,StudiesGeneral!$B:$CM,5,FALSE),"")</f>
        <v>CYP1A2</v>
      </c>
      <c r="G477" s="52" t="str">
        <f t="shared" si="7"/>
        <v>Liver--HLM-12-B01002701-</v>
      </c>
      <c r="H477" s="12" t="s">
        <v>724</v>
      </c>
      <c r="K477" s="12" t="s">
        <v>725</v>
      </c>
      <c r="L477" s="12" t="s">
        <v>726</v>
      </c>
      <c r="M477" s="12" t="s">
        <v>737</v>
      </c>
      <c r="AA477" s="19" t="s">
        <v>770</v>
      </c>
      <c r="AB477" s="19" t="s">
        <v>914</v>
      </c>
      <c r="AC477" s="20" t="s">
        <v>730</v>
      </c>
      <c r="AD477" s="37" t="s">
        <v>936</v>
      </c>
      <c r="AE477" s="82">
        <v>12</v>
      </c>
      <c r="AF477" s="3">
        <v>1</v>
      </c>
      <c r="AG477" s="3">
        <v>0</v>
      </c>
      <c r="AH477" s="3">
        <v>47</v>
      </c>
      <c r="AI477" s="3" t="s">
        <v>767</v>
      </c>
      <c r="AJ477" s="20" t="s">
        <v>772</v>
      </c>
      <c r="AW477" s="3" t="s">
        <v>937</v>
      </c>
      <c r="AY477" s="3" t="s">
        <v>917</v>
      </c>
      <c r="AZ477" s="3">
        <v>1</v>
      </c>
      <c r="BA477" s="21" t="s">
        <v>918</v>
      </c>
      <c r="BF477" s="4" t="b">
        <f>IF(ISERROR(VLOOKUP(StudiesDetails!B477,ProteinExpression!A:A,1,FALSE)),FALSE,TRUE)</f>
        <v>0</v>
      </c>
    </row>
    <row r="478" spans="1:58" x14ac:dyDescent="0.3">
      <c r="A478">
        <v>73</v>
      </c>
      <c r="B478">
        <v>509</v>
      </c>
      <c r="C478" s="73" t="str">
        <f>IF(AND($A478&lt;&gt;"",ISNUMBER($A478)),VLOOKUP($A478,StudiesGeneral!$B:$CM,2,FALSE),"")</f>
        <v>Ohtsuki</v>
      </c>
      <c r="D478" s="73">
        <f>IF(AND($A478&lt;&gt;"",ISNUMBER($A478)),VLOOKUP($A478,StudiesGeneral!$B:$CM,3,FALSE),"")</f>
        <v>2012</v>
      </c>
      <c r="E478" s="89" t="str">
        <f>IF(AND($A478&lt;&gt;"",ISNUMBER($A478)),VLOOKUP($A478,StudiesGeneral!$B:$CM,4,FALSE),"")</f>
        <v>http://dx.doi.org/10.1124/dmd.111.042259</v>
      </c>
      <c r="F478" s="73" t="str">
        <f>IF(AND($A478&lt;&gt;"",ISNUMBER($A478)),VLOOKUP($A478,StudiesGeneral!$B:$CM,5,FALSE),"")</f>
        <v>CYP1A2</v>
      </c>
      <c r="G478" s="52" t="str">
        <f t="shared" si="7"/>
        <v>Liver--HLM-13-C01002308-</v>
      </c>
      <c r="H478" s="12" t="s">
        <v>724</v>
      </c>
      <c r="K478" s="12" t="s">
        <v>725</v>
      </c>
      <c r="L478" s="12" t="s">
        <v>726</v>
      </c>
      <c r="M478" s="12" t="s">
        <v>737</v>
      </c>
      <c r="AA478" s="19" t="s">
        <v>770</v>
      </c>
      <c r="AB478" s="19" t="s">
        <v>914</v>
      </c>
      <c r="AC478" s="20" t="s">
        <v>730</v>
      </c>
      <c r="AD478" s="37" t="s">
        <v>938</v>
      </c>
      <c r="AE478" s="82">
        <v>13</v>
      </c>
      <c r="AF478" s="3">
        <v>1</v>
      </c>
      <c r="AG478" s="3">
        <v>0</v>
      </c>
      <c r="AH478" s="3">
        <v>49</v>
      </c>
      <c r="AI478" s="3" t="s">
        <v>767</v>
      </c>
      <c r="AJ478" s="20" t="s">
        <v>772</v>
      </c>
      <c r="AW478" s="3" t="s">
        <v>922</v>
      </c>
      <c r="AY478" s="3" t="s">
        <v>732</v>
      </c>
      <c r="AZ478" s="3">
        <v>1</v>
      </c>
      <c r="BA478" s="21" t="s">
        <v>918</v>
      </c>
      <c r="BF478" s="4" t="b">
        <f>IF(ISERROR(VLOOKUP(StudiesDetails!B478,ProteinExpression!A:A,1,FALSE)),FALSE,TRUE)</f>
        <v>0</v>
      </c>
    </row>
    <row r="479" spans="1:58" x14ac:dyDescent="0.3">
      <c r="A479">
        <v>73</v>
      </c>
      <c r="B479">
        <v>510</v>
      </c>
      <c r="C479" s="73" t="str">
        <f>IF(AND($A479&lt;&gt;"",ISNUMBER($A479)),VLOOKUP($A479,StudiesGeneral!$B:$CM,2,FALSE),"")</f>
        <v>Ohtsuki</v>
      </c>
      <c r="D479" s="73">
        <f>IF(AND($A479&lt;&gt;"",ISNUMBER($A479)),VLOOKUP($A479,StudiesGeneral!$B:$CM,3,FALSE),"")</f>
        <v>2012</v>
      </c>
      <c r="E479" s="89" t="str">
        <f>IF(AND($A479&lt;&gt;"",ISNUMBER($A479)),VLOOKUP($A479,StudiesGeneral!$B:$CM,4,FALSE),"")</f>
        <v>http://dx.doi.org/10.1124/dmd.111.042259</v>
      </c>
      <c r="F479" s="73" t="str">
        <f>IF(AND($A479&lt;&gt;"",ISNUMBER($A479)),VLOOKUP($A479,StudiesGeneral!$B:$CM,5,FALSE),"")</f>
        <v>CYP1A2</v>
      </c>
      <c r="G479" s="52" t="str">
        <f t="shared" si="7"/>
        <v>Liver--HLM-14-B01002444-</v>
      </c>
      <c r="H479" s="12" t="s">
        <v>724</v>
      </c>
      <c r="K479" s="12" t="s">
        <v>725</v>
      </c>
      <c r="L479" s="12" t="s">
        <v>726</v>
      </c>
      <c r="M479" s="12" t="s">
        <v>737</v>
      </c>
      <c r="AA479" s="19" t="s">
        <v>770</v>
      </c>
      <c r="AB479" s="19" t="s">
        <v>914</v>
      </c>
      <c r="AC479" s="20" t="s">
        <v>730</v>
      </c>
      <c r="AD479" s="37" t="s">
        <v>939</v>
      </c>
      <c r="AE479" s="82">
        <v>14</v>
      </c>
      <c r="AF479" s="3">
        <v>1</v>
      </c>
      <c r="AG479" s="3">
        <v>0</v>
      </c>
      <c r="AH479" s="3">
        <v>54</v>
      </c>
      <c r="AI479" s="3" t="s">
        <v>767</v>
      </c>
      <c r="AJ479" s="20" t="s">
        <v>772</v>
      </c>
      <c r="AW479" s="3" t="s">
        <v>940</v>
      </c>
      <c r="AY479" s="3" t="s">
        <v>917</v>
      </c>
      <c r="AZ479" s="3">
        <v>1</v>
      </c>
      <c r="BA479" s="21" t="s">
        <v>941</v>
      </c>
      <c r="BF479" s="4" t="b">
        <f>IF(ISERROR(VLOOKUP(StudiesDetails!B479,ProteinExpression!A:A,1,FALSE)),FALSE,TRUE)</f>
        <v>0</v>
      </c>
    </row>
    <row r="480" spans="1:58" x14ac:dyDescent="0.3">
      <c r="A480">
        <v>73</v>
      </c>
      <c r="B480">
        <v>511</v>
      </c>
      <c r="C480" s="73" t="str">
        <f>IF(AND($A480&lt;&gt;"",ISNUMBER($A480)),VLOOKUP($A480,StudiesGeneral!$B:$CM,2,FALSE),"")</f>
        <v>Ohtsuki</v>
      </c>
      <c r="D480" s="73">
        <f>IF(AND($A480&lt;&gt;"",ISNUMBER($A480)),VLOOKUP($A480,StudiesGeneral!$B:$CM,3,FALSE),"")</f>
        <v>2012</v>
      </c>
      <c r="E480" s="89" t="str">
        <f>IF(AND($A480&lt;&gt;"",ISNUMBER($A480)),VLOOKUP($A480,StudiesGeneral!$B:$CM,4,FALSE),"")</f>
        <v>http://dx.doi.org/10.1124/dmd.111.042259</v>
      </c>
      <c r="F480" s="73" t="str">
        <f>IF(AND($A480&lt;&gt;"",ISNUMBER($A480)),VLOOKUP($A480,StudiesGeneral!$B:$CM,5,FALSE),"")</f>
        <v>CYP1A2</v>
      </c>
      <c r="G480" s="52" t="str">
        <f t="shared" si="7"/>
        <v>Liver--HLM-15-H092-</v>
      </c>
      <c r="H480" s="12" t="s">
        <v>724</v>
      </c>
      <c r="K480" s="12" t="s">
        <v>725</v>
      </c>
      <c r="L480" s="12" t="s">
        <v>726</v>
      </c>
      <c r="M480" s="12" t="s">
        <v>737</v>
      </c>
      <c r="AA480" s="19" t="s">
        <v>770</v>
      </c>
      <c r="AB480" s="19" t="s">
        <v>914</v>
      </c>
      <c r="AC480" s="20" t="s">
        <v>730</v>
      </c>
      <c r="AD480" s="37" t="s">
        <v>942</v>
      </c>
      <c r="AE480" s="82">
        <v>15</v>
      </c>
      <c r="AF480" s="3">
        <v>1</v>
      </c>
      <c r="AG480" s="3">
        <v>0</v>
      </c>
      <c r="AH480" s="3">
        <v>54</v>
      </c>
      <c r="AI480" s="3" t="s">
        <v>767</v>
      </c>
      <c r="AJ480" s="20" t="s">
        <v>772</v>
      </c>
      <c r="AW480" s="3" t="s">
        <v>898</v>
      </c>
      <c r="AY480" s="3" t="s">
        <v>920</v>
      </c>
      <c r="AZ480" s="3">
        <v>1</v>
      </c>
      <c r="BA480" s="21" t="s">
        <v>918</v>
      </c>
      <c r="BF480" s="4" t="b">
        <f>IF(ISERROR(VLOOKUP(StudiesDetails!B480,ProteinExpression!A:A,1,FALSE)),FALSE,TRUE)</f>
        <v>0</v>
      </c>
    </row>
    <row r="481" spans="1:58" x14ac:dyDescent="0.3">
      <c r="A481">
        <v>73</v>
      </c>
      <c r="B481">
        <v>512</v>
      </c>
      <c r="C481" s="73" t="str">
        <f>IF(AND($A481&lt;&gt;"",ISNUMBER($A481)),VLOOKUP($A481,StudiesGeneral!$B:$CM,2,FALSE),"")</f>
        <v>Ohtsuki</v>
      </c>
      <c r="D481" s="73">
        <f>IF(AND($A481&lt;&gt;"",ISNUMBER($A481)),VLOOKUP($A481,StudiesGeneral!$B:$CM,3,FALSE),"")</f>
        <v>2012</v>
      </c>
      <c r="E481" s="89" t="str">
        <f>IF(AND($A481&lt;&gt;"",ISNUMBER($A481)),VLOOKUP($A481,StudiesGeneral!$B:$CM,4,FALSE),"")</f>
        <v>http://dx.doi.org/10.1124/dmd.111.042259</v>
      </c>
      <c r="F481" s="73" t="str">
        <f>IF(AND($A481&lt;&gt;"",ISNUMBER($A481)),VLOOKUP($A481,StudiesGeneral!$B:$CM,5,FALSE),"")</f>
        <v>CYP1A2</v>
      </c>
      <c r="G481" s="52" t="str">
        <f t="shared" si="7"/>
        <v>Liver--HLM-16-B01003044-</v>
      </c>
      <c r="H481" s="12" t="s">
        <v>724</v>
      </c>
      <c r="K481" s="12" t="s">
        <v>725</v>
      </c>
      <c r="L481" s="12" t="s">
        <v>726</v>
      </c>
      <c r="M481" s="12" t="s">
        <v>737</v>
      </c>
      <c r="AA481" s="19" t="s">
        <v>770</v>
      </c>
      <c r="AB481" s="19" t="s">
        <v>914</v>
      </c>
      <c r="AC481" s="20" t="s">
        <v>730</v>
      </c>
      <c r="AD481" s="37" t="s">
        <v>943</v>
      </c>
      <c r="AE481" s="82">
        <v>16</v>
      </c>
      <c r="AF481" s="3">
        <v>1</v>
      </c>
      <c r="AG481" s="3">
        <v>0</v>
      </c>
      <c r="AH481" s="3">
        <v>63</v>
      </c>
      <c r="AI481" s="3" t="s">
        <v>767</v>
      </c>
      <c r="AJ481" s="20" t="s">
        <v>772</v>
      </c>
      <c r="AW481" s="3" t="s">
        <v>922</v>
      </c>
      <c r="AY481" s="3" t="s">
        <v>920</v>
      </c>
      <c r="AZ481" s="3">
        <v>1</v>
      </c>
      <c r="BA481" s="21" t="s">
        <v>918</v>
      </c>
      <c r="BF481" s="4" t="b">
        <f>IF(ISERROR(VLOOKUP(StudiesDetails!B481,ProteinExpression!A:A,1,FALSE)),FALSE,TRUE)</f>
        <v>0</v>
      </c>
    </row>
    <row r="482" spans="1:58" x14ac:dyDescent="0.3">
      <c r="A482">
        <v>73</v>
      </c>
      <c r="B482">
        <v>513</v>
      </c>
      <c r="C482" s="73" t="str">
        <f>IF(AND($A482&lt;&gt;"",ISNUMBER($A482)),VLOOKUP($A482,StudiesGeneral!$B:$CM,2,FALSE),"")</f>
        <v>Ohtsuki</v>
      </c>
      <c r="D482" s="73">
        <f>IF(AND($A482&lt;&gt;"",ISNUMBER($A482)),VLOOKUP($A482,StudiesGeneral!$B:$CM,3,FALSE),"")</f>
        <v>2012</v>
      </c>
      <c r="E482" s="89" t="str">
        <f>IF(AND($A482&lt;&gt;"",ISNUMBER($A482)),VLOOKUP($A482,StudiesGeneral!$B:$CM,4,FALSE),"")</f>
        <v>http://dx.doi.org/10.1124/dmd.111.042259</v>
      </c>
      <c r="F482" s="73" t="str">
        <f>IF(AND($A482&lt;&gt;"",ISNUMBER($A482)),VLOOKUP($A482,StudiesGeneral!$B:$CM,5,FALSE),"")</f>
        <v>CYP1A2</v>
      </c>
      <c r="G482" s="52" t="str">
        <f t="shared" ref="G482:G541" si="8">H482&amp;"-"&amp;I482&amp;"-"&amp;L482&amp;"-"&amp;AD482&amp;"-"&amp;BC482</f>
        <v>Liver--HLM-17-H0814-</v>
      </c>
      <c r="H482" s="12" t="s">
        <v>724</v>
      </c>
      <c r="K482" s="12" t="s">
        <v>725</v>
      </c>
      <c r="L482" s="12" t="s">
        <v>726</v>
      </c>
      <c r="M482" s="12" t="s">
        <v>737</v>
      </c>
      <c r="AA482" s="19" t="s">
        <v>770</v>
      </c>
      <c r="AB482" s="19" t="s">
        <v>914</v>
      </c>
      <c r="AC482" s="20" t="s">
        <v>730</v>
      </c>
      <c r="AD482" s="37" t="s">
        <v>944</v>
      </c>
      <c r="AE482" s="82">
        <v>17</v>
      </c>
      <c r="AF482" s="3">
        <v>1</v>
      </c>
      <c r="AG482" s="3">
        <v>0</v>
      </c>
      <c r="AH482" s="3">
        <v>65</v>
      </c>
      <c r="AI482" s="3" t="s">
        <v>767</v>
      </c>
      <c r="AJ482" s="20" t="s">
        <v>772</v>
      </c>
      <c r="AW482" s="3" t="s">
        <v>898</v>
      </c>
      <c r="AY482" s="3" t="s">
        <v>920</v>
      </c>
      <c r="AZ482" s="3">
        <v>1</v>
      </c>
      <c r="BA482" s="21" t="s">
        <v>918</v>
      </c>
      <c r="BF482" s="4" t="b">
        <f>IF(ISERROR(VLOOKUP(StudiesDetails!B482,ProteinExpression!A:A,1,FALSE)),FALSE,TRUE)</f>
        <v>0</v>
      </c>
    </row>
    <row r="483" spans="1:58" s="33" customFormat="1" x14ac:dyDescent="0.3">
      <c r="A483" s="33">
        <v>74</v>
      </c>
      <c r="B483" s="33">
        <v>515</v>
      </c>
      <c r="C483" s="70" t="str">
        <f>IF(AND($A483&lt;&gt;"",ISNUMBER($A483)),VLOOKUP($A483,StudiesGeneral!$B:$CM,2,FALSE),"")</f>
        <v>Ohtsuki</v>
      </c>
      <c r="D483" s="70">
        <f>IF(AND($A483&lt;&gt;"",ISNUMBER($A483)),VLOOKUP($A483,StudiesGeneral!$B:$CM,3,FALSE),"")</f>
        <v>2012</v>
      </c>
      <c r="E483" s="71" t="str">
        <f>IF(AND($A483&lt;&gt;"",ISNUMBER($A483)),VLOOKUP($A483,StudiesGeneral!$B:$CM,4,FALSE),"")</f>
        <v>http://dx.doi.org/10.1124/dmd.111.042259</v>
      </c>
      <c r="F483" s="70" t="str">
        <f>IF(AND($A483&lt;&gt;"",ISNUMBER($A483)),VLOOKUP($A483,StudiesGeneral!$B:$CM,5,FALSE),"")</f>
        <v>CYP4A11</v>
      </c>
      <c r="G483" s="72" t="str">
        <f t="shared" si="8"/>
        <v>Liver--HLM-1-B01002632-</v>
      </c>
      <c r="H483" s="25" t="s">
        <v>724</v>
      </c>
      <c r="I483" s="25"/>
      <c r="J483" s="25"/>
      <c r="K483" s="25" t="s">
        <v>725</v>
      </c>
      <c r="L483" s="25" t="s">
        <v>726</v>
      </c>
      <c r="M483" s="25" t="s">
        <v>737</v>
      </c>
      <c r="N483" s="25"/>
      <c r="O483" s="25"/>
      <c r="P483" s="25"/>
      <c r="Q483" s="26"/>
      <c r="R483" s="26"/>
      <c r="S483" s="27"/>
      <c r="T483" s="27"/>
      <c r="U483" s="27"/>
      <c r="V483" s="27"/>
      <c r="W483" s="27"/>
      <c r="X483" s="27"/>
      <c r="Y483" s="27"/>
      <c r="Z483" s="27"/>
      <c r="AA483" s="28" t="s">
        <v>770</v>
      </c>
      <c r="AB483" s="28" t="s">
        <v>914</v>
      </c>
      <c r="AC483" s="29" t="s">
        <v>730</v>
      </c>
      <c r="AD483" s="36" t="s">
        <v>915</v>
      </c>
      <c r="AE483" s="83">
        <v>1</v>
      </c>
      <c r="AF483" s="30">
        <v>1</v>
      </c>
      <c r="AG483" s="30">
        <v>1</v>
      </c>
      <c r="AH483" s="30">
        <v>24</v>
      </c>
      <c r="AI483" s="30" t="s">
        <v>767</v>
      </c>
      <c r="AJ483" s="29" t="s">
        <v>772</v>
      </c>
      <c r="AK483" s="30"/>
      <c r="AL483" s="29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 t="s">
        <v>916</v>
      </c>
      <c r="AX483" s="30"/>
      <c r="AY483" s="30" t="s">
        <v>917</v>
      </c>
      <c r="AZ483" s="30">
        <v>1</v>
      </c>
      <c r="BA483" s="31" t="s">
        <v>918</v>
      </c>
      <c r="BB483" s="32"/>
      <c r="BC483" s="29"/>
      <c r="BD483" s="30"/>
      <c r="BE483" s="75"/>
      <c r="BF483" s="91" t="b">
        <f>IF(ISERROR(VLOOKUP(StudiesDetails!B483,ProteinExpression!A:A,1,FALSE)),FALSE,TRUE)</f>
        <v>0</v>
      </c>
    </row>
    <row r="484" spans="1:58" x14ac:dyDescent="0.3">
      <c r="A484">
        <v>74</v>
      </c>
      <c r="B484">
        <v>516</v>
      </c>
      <c r="C484" s="73" t="str">
        <f>IF(AND($A484&lt;&gt;"",ISNUMBER($A484)),VLOOKUP($A484,StudiesGeneral!$B:$CM,2,FALSE),"")</f>
        <v>Ohtsuki</v>
      </c>
      <c r="D484" s="73">
        <f>IF(AND($A484&lt;&gt;"",ISNUMBER($A484)),VLOOKUP($A484,StudiesGeneral!$B:$CM,3,FALSE),"")</f>
        <v>2012</v>
      </c>
      <c r="E484" s="89" t="str">
        <f>IF(AND($A484&lt;&gt;"",ISNUMBER($A484)),VLOOKUP($A484,StudiesGeneral!$B:$CM,4,FALSE),"")</f>
        <v>http://dx.doi.org/10.1124/dmd.111.042259</v>
      </c>
      <c r="F484" s="73" t="str">
        <f>IF(AND($A484&lt;&gt;"",ISNUMBER($A484)),VLOOKUP($A484,StudiesGeneral!$B:$CM,5,FALSE),"")</f>
        <v>CYP4A11</v>
      </c>
      <c r="G484" s="52" t="str">
        <f t="shared" si="8"/>
        <v>Liver--HLM-2-H0796-</v>
      </c>
      <c r="H484" s="12" t="s">
        <v>724</v>
      </c>
      <c r="K484" s="12" t="s">
        <v>725</v>
      </c>
      <c r="L484" s="12" t="s">
        <v>726</v>
      </c>
      <c r="M484" s="12" t="s">
        <v>737</v>
      </c>
      <c r="AA484" s="19" t="s">
        <v>770</v>
      </c>
      <c r="AB484" s="19" t="s">
        <v>914</v>
      </c>
      <c r="AC484" s="20" t="s">
        <v>730</v>
      </c>
      <c r="AD484" s="37" t="s">
        <v>919</v>
      </c>
      <c r="AE484" s="82">
        <v>2</v>
      </c>
      <c r="AF484" s="3">
        <v>1</v>
      </c>
      <c r="AG484" s="3">
        <v>1</v>
      </c>
      <c r="AH484" s="3">
        <v>29</v>
      </c>
      <c r="AI484" s="3" t="s">
        <v>767</v>
      </c>
      <c r="AJ484" s="20" t="s">
        <v>772</v>
      </c>
      <c r="AW484" s="3" t="s">
        <v>876</v>
      </c>
      <c r="AY484" s="3" t="s">
        <v>920</v>
      </c>
      <c r="AZ484" s="3">
        <v>1</v>
      </c>
      <c r="BA484" s="21" t="s">
        <v>918</v>
      </c>
      <c r="BF484" s="4" t="b">
        <f>IF(ISERROR(VLOOKUP(StudiesDetails!B484,ProteinExpression!A:A,1,FALSE)),FALSE,TRUE)</f>
        <v>0</v>
      </c>
    </row>
    <row r="485" spans="1:58" x14ac:dyDescent="0.3">
      <c r="A485">
        <v>74</v>
      </c>
      <c r="B485">
        <v>517</v>
      </c>
      <c r="C485" s="73" t="str">
        <f>IF(AND($A485&lt;&gt;"",ISNUMBER($A485)),VLOOKUP($A485,StudiesGeneral!$B:$CM,2,FALSE),"")</f>
        <v>Ohtsuki</v>
      </c>
      <c r="D485" s="73">
        <f>IF(AND($A485&lt;&gt;"",ISNUMBER($A485)),VLOOKUP($A485,StudiesGeneral!$B:$CM,3,FALSE),"")</f>
        <v>2012</v>
      </c>
      <c r="E485" s="89" t="str">
        <f>IF(AND($A485&lt;&gt;"",ISNUMBER($A485)),VLOOKUP($A485,StudiesGeneral!$B:$CM,4,FALSE),"")</f>
        <v>http://dx.doi.org/10.1124/dmd.111.042259</v>
      </c>
      <c r="F485" s="73" t="str">
        <f>IF(AND($A485&lt;&gt;"",ISNUMBER($A485)),VLOOKUP($A485,StudiesGeneral!$B:$CM,5,FALSE),"")</f>
        <v>CYP4A11</v>
      </c>
      <c r="G485" s="52" t="str">
        <f t="shared" si="8"/>
        <v>Liver--HLM-3-A01001584-</v>
      </c>
      <c r="H485" s="12" t="s">
        <v>724</v>
      </c>
      <c r="K485" s="12" t="s">
        <v>725</v>
      </c>
      <c r="L485" s="12" t="s">
        <v>726</v>
      </c>
      <c r="M485" s="12" t="s">
        <v>737</v>
      </c>
      <c r="AA485" s="19" t="s">
        <v>770</v>
      </c>
      <c r="AB485" s="19" t="s">
        <v>914</v>
      </c>
      <c r="AC485" s="20" t="s">
        <v>730</v>
      </c>
      <c r="AD485" s="37" t="s">
        <v>921</v>
      </c>
      <c r="AE485" s="82">
        <v>3</v>
      </c>
      <c r="AF485" s="3">
        <v>1</v>
      </c>
      <c r="AG485" s="3">
        <v>1</v>
      </c>
      <c r="AH485" s="3">
        <v>38</v>
      </c>
      <c r="AI485" s="3" t="s">
        <v>767</v>
      </c>
      <c r="AJ485" s="3" t="s">
        <v>772</v>
      </c>
      <c r="AW485" s="3" t="s">
        <v>922</v>
      </c>
      <c r="AY485" s="3" t="s">
        <v>732</v>
      </c>
      <c r="AZ485" s="3">
        <v>1</v>
      </c>
      <c r="BA485" s="21" t="s">
        <v>918</v>
      </c>
      <c r="BF485" s="4" t="b">
        <f>IF(ISERROR(VLOOKUP(StudiesDetails!B485,ProteinExpression!A:A,1,FALSE)),FALSE,TRUE)</f>
        <v>0</v>
      </c>
    </row>
    <row r="486" spans="1:58" x14ac:dyDescent="0.3">
      <c r="A486">
        <v>74</v>
      </c>
      <c r="B486">
        <v>518</v>
      </c>
      <c r="C486" s="73" t="str">
        <f>IF(AND($A486&lt;&gt;"",ISNUMBER($A486)),VLOOKUP($A486,StudiesGeneral!$B:$CM,2,FALSE),"")</f>
        <v>Ohtsuki</v>
      </c>
      <c r="D486" s="73">
        <f>IF(AND($A486&lt;&gt;"",ISNUMBER($A486)),VLOOKUP($A486,StudiesGeneral!$B:$CM,3,FALSE),"")</f>
        <v>2012</v>
      </c>
      <c r="E486" s="89" t="str">
        <f>IF(AND($A486&lt;&gt;"",ISNUMBER($A486)),VLOOKUP($A486,StudiesGeneral!$B:$CM,4,FALSE),"")</f>
        <v>http://dx.doi.org/10.1124/dmd.111.042259</v>
      </c>
      <c r="F486" s="73" t="str">
        <f>IF(AND($A486&lt;&gt;"",ISNUMBER($A486)),VLOOKUP($A486,StudiesGeneral!$B:$CM,5,FALSE),"")</f>
        <v>CYP4A11</v>
      </c>
      <c r="G486" s="52" t="str">
        <f t="shared" si="8"/>
        <v>Liver--HLM-4-C01003613-</v>
      </c>
      <c r="H486" s="12" t="s">
        <v>724</v>
      </c>
      <c r="K486" s="12" t="s">
        <v>725</v>
      </c>
      <c r="L486" s="12" t="s">
        <v>726</v>
      </c>
      <c r="M486" s="12" t="s">
        <v>737</v>
      </c>
      <c r="AA486" s="19" t="s">
        <v>770</v>
      </c>
      <c r="AB486" s="19" t="s">
        <v>914</v>
      </c>
      <c r="AC486" s="20" t="s">
        <v>730</v>
      </c>
      <c r="AD486" s="37" t="s">
        <v>923</v>
      </c>
      <c r="AE486" s="82">
        <v>4</v>
      </c>
      <c r="AF486" s="3">
        <v>1</v>
      </c>
      <c r="AG486" s="3">
        <v>1</v>
      </c>
      <c r="AH486" s="3">
        <v>48</v>
      </c>
      <c r="AI486" s="3" t="s">
        <v>767</v>
      </c>
      <c r="AJ486" s="3" t="s">
        <v>772</v>
      </c>
      <c r="AW486" s="3" t="s">
        <v>924</v>
      </c>
      <c r="AY486" s="3" t="s">
        <v>732</v>
      </c>
      <c r="AZ486" s="3">
        <v>1</v>
      </c>
      <c r="BA486" s="21" t="s">
        <v>918</v>
      </c>
      <c r="BF486" s="4" t="b">
        <f>IF(ISERROR(VLOOKUP(StudiesDetails!B486,ProteinExpression!A:A,1,FALSE)),FALSE,TRUE)</f>
        <v>0</v>
      </c>
    </row>
    <row r="487" spans="1:58" x14ac:dyDescent="0.3">
      <c r="A487">
        <v>74</v>
      </c>
      <c r="B487">
        <v>519</v>
      </c>
      <c r="C487" s="73" t="str">
        <f>IF(AND($A487&lt;&gt;"",ISNUMBER($A487)),VLOOKUP($A487,StudiesGeneral!$B:$CM,2,FALSE),"")</f>
        <v>Ohtsuki</v>
      </c>
      <c r="D487" s="73">
        <f>IF(AND($A487&lt;&gt;"",ISNUMBER($A487)),VLOOKUP($A487,StudiesGeneral!$B:$CM,3,FALSE),"")</f>
        <v>2012</v>
      </c>
      <c r="E487" s="89" t="str">
        <f>IF(AND($A487&lt;&gt;"",ISNUMBER($A487)),VLOOKUP($A487,StudiesGeneral!$B:$CM,4,FALSE),"")</f>
        <v>http://dx.doi.org/10.1124/dmd.111.042259</v>
      </c>
      <c r="F487" s="73" t="str">
        <f>IF(AND($A487&lt;&gt;"",ISNUMBER($A487)),VLOOKUP($A487,StudiesGeneral!$B:$CM,5,FALSE),"")</f>
        <v>CYP4A11</v>
      </c>
      <c r="G487" s="52" t="str">
        <f t="shared" si="8"/>
        <v>Liver--HLM-5-H0844-</v>
      </c>
      <c r="H487" s="12" t="s">
        <v>724</v>
      </c>
      <c r="K487" s="12" t="s">
        <v>725</v>
      </c>
      <c r="L487" s="12" t="s">
        <v>726</v>
      </c>
      <c r="M487" s="12" t="s">
        <v>737</v>
      </c>
      <c r="AA487" s="19" t="s">
        <v>770</v>
      </c>
      <c r="AB487" s="19" t="s">
        <v>914</v>
      </c>
      <c r="AC487" s="20" t="s">
        <v>730</v>
      </c>
      <c r="AD487" s="37" t="s">
        <v>925</v>
      </c>
      <c r="AE487" s="82">
        <v>5</v>
      </c>
      <c r="AF487" s="3">
        <v>1</v>
      </c>
      <c r="AG487" s="3">
        <v>1</v>
      </c>
      <c r="AH487" s="3">
        <v>49</v>
      </c>
      <c r="AI487" s="3" t="s">
        <v>767</v>
      </c>
      <c r="AJ487" s="20" t="s">
        <v>772</v>
      </c>
      <c r="AW487" s="3" t="s">
        <v>878</v>
      </c>
      <c r="AY487" s="3" t="s">
        <v>920</v>
      </c>
      <c r="AZ487" s="3">
        <v>1</v>
      </c>
      <c r="BA487" s="21" t="s">
        <v>918</v>
      </c>
      <c r="BF487" s="4" t="b">
        <f>IF(ISERROR(VLOOKUP(StudiesDetails!B487,ProteinExpression!A:A,1,FALSE)),FALSE,TRUE)</f>
        <v>0</v>
      </c>
    </row>
    <row r="488" spans="1:58" x14ac:dyDescent="0.3">
      <c r="A488">
        <v>74</v>
      </c>
      <c r="B488">
        <v>520</v>
      </c>
      <c r="C488" s="73" t="str">
        <f>IF(AND($A488&lt;&gt;"",ISNUMBER($A488)),VLOOKUP($A488,StudiesGeneral!$B:$CM,2,FALSE),"")</f>
        <v>Ohtsuki</v>
      </c>
      <c r="D488" s="73">
        <f>IF(AND($A488&lt;&gt;"",ISNUMBER($A488)),VLOOKUP($A488,StudiesGeneral!$B:$CM,3,FALSE),"")</f>
        <v>2012</v>
      </c>
      <c r="E488" s="89" t="str">
        <f>IF(AND($A488&lt;&gt;"",ISNUMBER($A488)),VLOOKUP($A488,StudiesGeneral!$B:$CM,4,FALSE),"")</f>
        <v>http://dx.doi.org/10.1124/dmd.111.042259</v>
      </c>
      <c r="F488" s="73" t="str">
        <f>IF(AND($A488&lt;&gt;"",ISNUMBER($A488)),VLOOKUP($A488,StudiesGeneral!$B:$CM,5,FALSE),"")</f>
        <v>CYP4A11</v>
      </c>
      <c r="G488" s="52" t="str">
        <f t="shared" si="8"/>
        <v>Liver--HLM-6-A01001311-</v>
      </c>
      <c r="H488" s="12" t="s">
        <v>724</v>
      </c>
      <c r="K488" s="12" t="s">
        <v>725</v>
      </c>
      <c r="L488" s="12" t="s">
        <v>726</v>
      </c>
      <c r="M488" s="12" t="s">
        <v>737</v>
      </c>
      <c r="AA488" s="19" t="s">
        <v>770</v>
      </c>
      <c r="AB488" s="19" t="s">
        <v>914</v>
      </c>
      <c r="AC488" s="20" t="s">
        <v>730</v>
      </c>
      <c r="AD488" s="37" t="s">
        <v>926</v>
      </c>
      <c r="AE488" s="82">
        <v>6</v>
      </c>
      <c r="AF488" s="3">
        <v>1</v>
      </c>
      <c r="AG488" s="3">
        <v>1</v>
      </c>
      <c r="AH488" s="3">
        <v>54</v>
      </c>
      <c r="AI488" s="3" t="s">
        <v>767</v>
      </c>
      <c r="AJ488" s="20" t="s">
        <v>772</v>
      </c>
      <c r="AW488" s="3" t="s">
        <v>927</v>
      </c>
      <c r="AY488" s="3" t="s">
        <v>917</v>
      </c>
      <c r="AZ488" s="3">
        <v>1</v>
      </c>
      <c r="BA488" s="21" t="s">
        <v>918</v>
      </c>
      <c r="BF488" s="4" t="b">
        <f>IF(ISERROR(VLOOKUP(StudiesDetails!B488,ProteinExpression!A:A,1,FALSE)),FALSE,TRUE)</f>
        <v>0</v>
      </c>
    </row>
    <row r="489" spans="1:58" x14ac:dyDescent="0.3">
      <c r="A489">
        <v>74</v>
      </c>
      <c r="B489">
        <v>521</v>
      </c>
      <c r="C489" s="73" t="str">
        <f>IF(AND($A489&lt;&gt;"",ISNUMBER($A489)),VLOOKUP($A489,StudiesGeneral!$B:$CM,2,FALSE),"")</f>
        <v>Ohtsuki</v>
      </c>
      <c r="D489" s="73">
        <f>IF(AND($A489&lt;&gt;"",ISNUMBER($A489)),VLOOKUP($A489,StudiesGeneral!$B:$CM,3,FALSE),"")</f>
        <v>2012</v>
      </c>
      <c r="E489" s="89" t="str">
        <f>IF(AND($A489&lt;&gt;"",ISNUMBER($A489)),VLOOKUP($A489,StudiesGeneral!$B:$CM,4,FALSE),"")</f>
        <v>http://dx.doi.org/10.1124/dmd.111.042259</v>
      </c>
      <c r="F489" s="73" t="str">
        <f>IF(AND($A489&lt;&gt;"",ISNUMBER($A489)),VLOOKUP($A489,StudiesGeneral!$B:$CM,5,FALSE),"")</f>
        <v>CYP4A11</v>
      </c>
      <c r="G489" s="52" t="str">
        <f t="shared" si="8"/>
        <v>Liver--HLM-7-C01002457-</v>
      </c>
      <c r="H489" s="12" t="s">
        <v>724</v>
      </c>
      <c r="K489" s="12" t="s">
        <v>725</v>
      </c>
      <c r="L489" s="12" t="s">
        <v>726</v>
      </c>
      <c r="M489" s="12" t="s">
        <v>737</v>
      </c>
      <c r="AA489" s="19" t="s">
        <v>770</v>
      </c>
      <c r="AB489" s="19" t="s">
        <v>914</v>
      </c>
      <c r="AC489" s="20" t="s">
        <v>730</v>
      </c>
      <c r="AD489" s="37" t="s">
        <v>928</v>
      </c>
      <c r="AE489" s="82">
        <v>7</v>
      </c>
      <c r="AF489" s="3">
        <v>1</v>
      </c>
      <c r="AG489" s="3">
        <v>1</v>
      </c>
      <c r="AH489" s="3">
        <v>56</v>
      </c>
      <c r="AI489" s="3" t="s">
        <v>767</v>
      </c>
      <c r="AJ489" s="20" t="s">
        <v>772</v>
      </c>
      <c r="AW489" s="3" t="s">
        <v>929</v>
      </c>
      <c r="AY489" s="3" t="s">
        <v>732</v>
      </c>
      <c r="AZ489" s="3">
        <v>1</v>
      </c>
      <c r="BA489" s="21" t="s">
        <v>918</v>
      </c>
      <c r="BF489" s="4" t="b">
        <f>IF(ISERROR(VLOOKUP(StudiesDetails!B489,ProteinExpression!A:A,1,FALSE)),FALSE,TRUE)</f>
        <v>0</v>
      </c>
    </row>
    <row r="490" spans="1:58" x14ac:dyDescent="0.3">
      <c r="A490">
        <v>74</v>
      </c>
      <c r="B490">
        <v>522</v>
      </c>
      <c r="C490" s="73" t="str">
        <f>IF(AND($A490&lt;&gt;"",ISNUMBER($A490)),VLOOKUP($A490,StudiesGeneral!$B:$CM,2,FALSE),"")</f>
        <v>Ohtsuki</v>
      </c>
      <c r="D490" s="73">
        <f>IF(AND($A490&lt;&gt;"",ISNUMBER($A490)),VLOOKUP($A490,StudiesGeneral!$B:$CM,3,FALSE),"")</f>
        <v>2012</v>
      </c>
      <c r="E490" s="89" t="str">
        <f>IF(AND($A490&lt;&gt;"",ISNUMBER($A490)),VLOOKUP($A490,StudiesGeneral!$B:$CM,4,FALSE),"")</f>
        <v>http://dx.doi.org/10.1124/dmd.111.042259</v>
      </c>
      <c r="F490" s="73" t="str">
        <f>IF(AND($A490&lt;&gt;"",ISNUMBER($A490)),VLOOKUP($A490,StudiesGeneral!$B:$CM,5,FALSE),"")</f>
        <v>CYP4A11</v>
      </c>
      <c r="G490" s="52" t="str">
        <f t="shared" si="8"/>
        <v>Liver--HLM-8-H0824-</v>
      </c>
      <c r="H490" s="12" t="s">
        <v>724</v>
      </c>
      <c r="K490" s="12" t="s">
        <v>725</v>
      </c>
      <c r="L490" s="12" t="s">
        <v>726</v>
      </c>
      <c r="M490" s="12" t="s">
        <v>737</v>
      </c>
      <c r="AA490" s="19" t="s">
        <v>770</v>
      </c>
      <c r="AB490" s="19" t="s">
        <v>914</v>
      </c>
      <c r="AC490" s="20" t="s">
        <v>730</v>
      </c>
      <c r="AD490" s="37" t="s">
        <v>930</v>
      </c>
      <c r="AE490" s="82">
        <v>8</v>
      </c>
      <c r="AF490" s="3">
        <v>1</v>
      </c>
      <c r="AG490" s="3">
        <v>1</v>
      </c>
      <c r="AH490" s="3">
        <v>74</v>
      </c>
      <c r="AI490" s="3" t="s">
        <v>767</v>
      </c>
      <c r="AJ490" s="20" t="s">
        <v>772</v>
      </c>
      <c r="AW490" s="3" t="s">
        <v>931</v>
      </c>
      <c r="AY490" s="3" t="s">
        <v>920</v>
      </c>
      <c r="AZ490" s="3">
        <v>1</v>
      </c>
      <c r="BA490" s="21" t="s">
        <v>918</v>
      </c>
      <c r="BF490" s="4" t="b">
        <f>IF(ISERROR(VLOOKUP(StudiesDetails!B490,ProteinExpression!A:A,1,FALSE)),FALSE,TRUE)</f>
        <v>0</v>
      </c>
    </row>
    <row r="491" spans="1:58" x14ac:dyDescent="0.3">
      <c r="A491">
        <v>74</v>
      </c>
      <c r="B491">
        <v>523</v>
      </c>
      <c r="C491" s="73" t="str">
        <f>IF(AND($A491&lt;&gt;"",ISNUMBER($A491)),VLOOKUP($A491,StudiesGeneral!$B:$CM,2,FALSE),"")</f>
        <v>Ohtsuki</v>
      </c>
      <c r="D491" s="73">
        <f>IF(AND($A491&lt;&gt;"",ISNUMBER($A491)),VLOOKUP($A491,StudiesGeneral!$B:$CM,3,FALSE),"")</f>
        <v>2012</v>
      </c>
      <c r="E491" s="89" t="str">
        <f>IF(AND($A491&lt;&gt;"",ISNUMBER($A491)),VLOOKUP($A491,StudiesGeneral!$B:$CM,4,FALSE),"")</f>
        <v>http://dx.doi.org/10.1124/dmd.111.042259</v>
      </c>
      <c r="F491" s="73" t="str">
        <f>IF(AND($A491&lt;&gt;"",ISNUMBER($A491)),VLOOKUP($A491,StudiesGeneral!$B:$CM,5,FALSE),"")</f>
        <v>CYP4A11</v>
      </c>
      <c r="G491" s="52" t="str">
        <f t="shared" si="8"/>
        <v>Liver--HLM-9-A01001423-</v>
      </c>
      <c r="H491" s="12" t="s">
        <v>724</v>
      </c>
      <c r="K491" s="12" t="s">
        <v>725</v>
      </c>
      <c r="L491" s="12" t="s">
        <v>726</v>
      </c>
      <c r="M491" s="12" t="s">
        <v>737</v>
      </c>
      <c r="AA491" s="19" t="s">
        <v>770</v>
      </c>
      <c r="AB491" s="19" t="s">
        <v>914</v>
      </c>
      <c r="AC491" s="20" t="s">
        <v>730</v>
      </c>
      <c r="AD491" s="37" t="s">
        <v>932</v>
      </c>
      <c r="AE491" s="82">
        <v>9</v>
      </c>
      <c r="AF491" s="3">
        <v>1</v>
      </c>
      <c r="AG491" s="3">
        <v>0</v>
      </c>
      <c r="AH491" s="3">
        <v>20</v>
      </c>
      <c r="AI491" s="3" t="s">
        <v>767</v>
      </c>
      <c r="AJ491" s="20" t="s">
        <v>772</v>
      </c>
      <c r="AW491" s="3" t="s">
        <v>933</v>
      </c>
      <c r="AY491" s="3" t="s">
        <v>917</v>
      </c>
      <c r="AZ491" s="3">
        <v>1</v>
      </c>
      <c r="BA491" s="21" t="s">
        <v>918</v>
      </c>
      <c r="BF491" s="4" t="b">
        <f>IF(ISERROR(VLOOKUP(StudiesDetails!B491,ProteinExpression!A:A,1,FALSE)),FALSE,TRUE)</f>
        <v>0</v>
      </c>
    </row>
    <row r="492" spans="1:58" x14ac:dyDescent="0.3">
      <c r="A492">
        <v>74</v>
      </c>
      <c r="B492">
        <v>524</v>
      </c>
      <c r="C492" s="73" t="str">
        <f>IF(AND($A492&lt;&gt;"",ISNUMBER($A492)),VLOOKUP($A492,StudiesGeneral!$B:$CM,2,FALSE),"")</f>
        <v>Ohtsuki</v>
      </c>
      <c r="D492" s="73">
        <f>IF(AND($A492&lt;&gt;"",ISNUMBER($A492)),VLOOKUP($A492,StudiesGeneral!$B:$CM,3,FALSE),"")</f>
        <v>2012</v>
      </c>
      <c r="E492" s="89" t="str">
        <f>IF(AND($A492&lt;&gt;"",ISNUMBER($A492)),VLOOKUP($A492,StudiesGeneral!$B:$CM,4,FALSE),"")</f>
        <v>http://dx.doi.org/10.1124/dmd.111.042259</v>
      </c>
      <c r="F492" s="73" t="str">
        <f>IF(AND($A492&lt;&gt;"",ISNUMBER($A492)),VLOOKUP($A492,StudiesGeneral!$B:$CM,5,FALSE),"")</f>
        <v>CYP4A11</v>
      </c>
      <c r="G492" s="52" t="str">
        <f t="shared" si="8"/>
        <v>Liver--HLM-10-H0786-</v>
      </c>
      <c r="H492" s="12" t="s">
        <v>724</v>
      </c>
      <c r="K492" s="12" t="s">
        <v>725</v>
      </c>
      <c r="L492" s="12" t="s">
        <v>726</v>
      </c>
      <c r="M492" s="12" t="s">
        <v>737</v>
      </c>
      <c r="AA492" s="19" t="s">
        <v>770</v>
      </c>
      <c r="AB492" s="19" t="s">
        <v>914</v>
      </c>
      <c r="AC492" s="20" t="s">
        <v>730</v>
      </c>
      <c r="AD492" s="37" t="s">
        <v>934</v>
      </c>
      <c r="AE492" s="82">
        <v>10</v>
      </c>
      <c r="AF492" s="3">
        <v>1</v>
      </c>
      <c r="AG492" s="3">
        <v>0</v>
      </c>
      <c r="AH492" s="3">
        <v>27</v>
      </c>
      <c r="AI492" s="3" t="s">
        <v>767</v>
      </c>
      <c r="AJ492" s="20" t="s">
        <v>772</v>
      </c>
      <c r="AW492" s="3" t="s">
        <v>878</v>
      </c>
      <c r="AY492" s="3" t="s">
        <v>920</v>
      </c>
      <c r="AZ492" s="3">
        <v>1</v>
      </c>
      <c r="BA492" s="21" t="s">
        <v>918</v>
      </c>
      <c r="BF492" s="4" t="b">
        <f>IF(ISERROR(VLOOKUP(StudiesDetails!B492,ProteinExpression!A:A,1,FALSE)),FALSE,TRUE)</f>
        <v>0</v>
      </c>
    </row>
    <row r="493" spans="1:58" x14ac:dyDescent="0.3">
      <c r="A493">
        <v>74</v>
      </c>
      <c r="B493">
        <v>525</v>
      </c>
      <c r="C493" s="73" t="str">
        <f>IF(AND($A493&lt;&gt;"",ISNUMBER($A493)),VLOOKUP($A493,StudiesGeneral!$B:$CM,2,FALSE),"")</f>
        <v>Ohtsuki</v>
      </c>
      <c r="D493" s="73">
        <f>IF(AND($A493&lt;&gt;"",ISNUMBER($A493)),VLOOKUP($A493,StudiesGeneral!$B:$CM,3,FALSE),"")</f>
        <v>2012</v>
      </c>
      <c r="E493" s="89" t="str">
        <f>IF(AND($A493&lt;&gt;"",ISNUMBER($A493)),VLOOKUP($A493,StudiesGeneral!$B:$CM,4,FALSE),"")</f>
        <v>http://dx.doi.org/10.1124/dmd.111.042259</v>
      </c>
      <c r="F493" s="73" t="str">
        <f>IF(AND($A493&lt;&gt;"",ISNUMBER($A493)),VLOOKUP($A493,StudiesGeneral!$B:$CM,5,FALSE),"")</f>
        <v>CYP4A11</v>
      </c>
      <c r="G493" s="52" t="str">
        <f t="shared" si="8"/>
        <v>Liver--HLM-11-A0001228-</v>
      </c>
      <c r="H493" s="12" t="s">
        <v>724</v>
      </c>
      <c r="K493" s="12" t="s">
        <v>725</v>
      </c>
      <c r="L493" s="12" t="s">
        <v>726</v>
      </c>
      <c r="M493" s="12" t="s">
        <v>737</v>
      </c>
      <c r="AA493" s="19" t="s">
        <v>770</v>
      </c>
      <c r="AB493" s="19" t="s">
        <v>914</v>
      </c>
      <c r="AC493" s="20" t="s">
        <v>730</v>
      </c>
      <c r="AD493" s="37" t="s">
        <v>935</v>
      </c>
      <c r="AE493" s="82">
        <v>11</v>
      </c>
      <c r="AF493" s="3">
        <v>1</v>
      </c>
      <c r="AG493" s="3">
        <v>0</v>
      </c>
      <c r="AH493" s="3">
        <v>43</v>
      </c>
      <c r="AI493" s="3" t="s">
        <v>767</v>
      </c>
      <c r="AJ493" s="20" t="s">
        <v>772</v>
      </c>
      <c r="AW493" s="3" t="s">
        <v>922</v>
      </c>
      <c r="AY493" s="3" t="s">
        <v>917</v>
      </c>
      <c r="AZ493" s="3">
        <v>1</v>
      </c>
      <c r="BA493" s="21" t="s">
        <v>918</v>
      </c>
      <c r="BF493" s="4" t="b">
        <f>IF(ISERROR(VLOOKUP(StudiesDetails!B493,ProteinExpression!A:A,1,FALSE)),FALSE,TRUE)</f>
        <v>0</v>
      </c>
    </row>
    <row r="494" spans="1:58" x14ac:dyDescent="0.3">
      <c r="A494">
        <v>74</v>
      </c>
      <c r="B494">
        <v>526</v>
      </c>
      <c r="C494" s="73" t="str">
        <f>IF(AND($A494&lt;&gt;"",ISNUMBER($A494)),VLOOKUP($A494,StudiesGeneral!$B:$CM,2,FALSE),"")</f>
        <v>Ohtsuki</v>
      </c>
      <c r="D494" s="73">
        <f>IF(AND($A494&lt;&gt;"",ISNUMBER($A494)),VLOOKUP($A494,StudiesGeneral!$B:$CM,3,FALSE),"")</f>
        <v>2012</v>
      </c>
      <c r="E494" s="89" t="str">
        <f>IF(AND($A494&lt;&gt;"",ISNUMBER($A494)),VLOOKUP($A494,StudiesGeneral!$B:$CM,4,FALSE),"")</f>
        <v>http://dx.doi.org/10.1124/dmd.111.042259</v>
      </c>
      <c r="F494" s="73" t="str">
        <f>IF(AND($A494&lt;&gt;"",ISNUMBER($A494)),VLOOKUP($A494,StudiesGeneral!$B:$CM,5,FALSE),"")</f>
        <v>CYP4A11</v>
      </c>
      <c r="G494" s="52" t="str">
        <f t="shared" si="8"/>
        <v>Liver--HLM-12-B01002701-</v>
      </c>
      <c r="H494" s="12" t="s">
        <v>724</v>
      </c>
      <c r="K494" s="12" t="s">
        <v>725</v>
      </c>
      <c r="L494" s="12" t="s">
        <v>726</v>
      </c>
      <c r="M494" s="12" t="s">
        <v>737</v>
      </c>
      <c r="AA494" s="19" t="s">
        <v>770</v>
      </c>
      <c r="AB494" s="19" t="s">
        <v>914</v>
      </c>
      <c r="AC494" s="20" t="s">
        <v>730</v>
      </c>
      <c r="AD494" s="37" t="s">
        <v>936</v>
      </c>
      <c r="AE494" s="82">
        <v>12</v>
      </c>
      <c r="AF494" s="3">
        <v>1</v>
      </c>
      <c r="AG494" s="3">
        <v>0</v>
      </c>
      <c r="AH494" s="3">
        <v>47</v>
      </c>
      <c r="AI494" s="3" t="s">
        <v>767</v>
      </c>
      <c r="AJ494" s="20" t="s">
        <v>772</v>
      </c>
      <c r="AW494" s="3" t="s">
        <v>937</v>
      </c>
      <c r="AY494" s="3" t="s">
        <v>917</v>
      </c>
      <c r="AZ494" s="3">
        <v>1</v>
      </c>
      <c r="BA494" s="21" t="s">
        <v>918</v>
      </c>
      <c r="BF494" s="4" t="b">
        <f>IF(ISERROR(VLOOKUP(StudiesDetails!B494,ProteinExpression!A:A,1,FALSE)),FALSE,TRUE)</f>
        <v>0</v>
      </c>
    </row>
    <row r="495" spans="1:58" x14ac:dyDescent="0.3">
      <c r="A495">
        <v>74</v>
      </c>
      <c r="B495">
        <v>527</v>
      </c>
      <c r="C495" s="73" t="str">
        <f>IF(AND($A495&lt;&gt;"",ISNUMBER($A495)),VLOOKUP($A495,StudiesGeneral!$B:$CM,2,FALSE),"")</f>
        <v>Ohtsuki</v>
      </c>
      <c r="D495" s="73">
        <f>IF(AND($A495&lt;&gt;"",ISNUMBER($A495)),VLOOKUP($A495,StudiesGeneral!$B:$CM,3,FALSE),"")</f>
        <v>2012</v>
      </c>
      <c r="E495" s="89" t="str">
        <f>IF(AND($A495&lt;&gt;"",ISNUMBER($A495)),VLOOKUP($A495,StudiesGeneral!$B:$CM,4,FALSE),"")</f>
        <v>http://dx.doi.org/10.1124/dmd.111.042259</v>
      </c>
      <c r="F495" s="73" t="str">
        <f>IF(AND($A495&lt;&gt;"",ISNUMBER($A495)),VLOOKUP($A495,StudiesGeneral!$B:$CM,5,FALSE),"")</f>
        <v>CYP4A11</v>
      </c>
      <c r="G495" s="52" t="str">
        <f t="shared" si="8"/>
        <v>Liver--HLM-13-C01002308-</v>
      </c>
      <c r="H495" s="12" t="s">
        <v>724</v>
      </c>
      <c r="K495" s="12" t="s">
        <v>725</v>
      </c>
      <c r="L495" s="12" t="s">
        <v>726</v>
      </c>
      <c r="M495" s="12" t="s">
        <v>737</v>
      </c>
      <c r="AA495" s="19" t="s">
        <v>770</v>
      </c>
      <c r="AB495" s="19" t="s">
        <v>914</v>
      </c>
      <c r="AC495" s="20" t="s">
        <v>730</v>
      </c>
      <c r="AD495" s="37" t="s">
        <v>938</v>
      </c>
      <c r="AE495" s="82">
        <v>13</v>
      </c>
      <c r="AF495" s="3">
        <v>1</v>
      </c>
      <c r="AG495" s="3">
        <v>0</v>
      </c>
      <c r="AH495" s="3">
        <v>49</v>
      </c>
      <c r="AI495" s="3" t="s">
        <v>767</v>
      </c>
      <c r="AJ495" s="20" t="s">
        <v>772</v>
      </c>
      <c r="AW495" s="3" t="s">
        <v>922</v>
      </c>
      <c r="AY495" s="3" t="s">
        <v>732</v>
      </c>
      <c r="AZ495" s="3">
        <v>1</v>
      </c>
      <c r="BA495" s="21" t="s">
        <v>918</v>
      </c>
      <c r="BF495" s="4" t="b">
        <f>IF(ISERROR(VLOOKUP(StudiesDetails!B495,ProteinExpression!A:A,1,FALSE)),FALSE,TRUE)</f>
        <v>0</v>
      </c>
    </row>
    <row r="496" spans="1:58" x14ac:dyDescent="0.3">
      <c r="A496">
        <v>74</v>
      </c>
      <c r="B496">
        <v>528</v>
      </c>
      <c r="C496" s="73" t="str">
        <f>IF(AND($A496&lt;&gt;"",ISNUMBER($A496)),VLOOKUP($A496,StudiesGeneral!$B:$CM,2,FALSE),"")</f>
        <v>Ohtsuki</v>
      </c>
      <c r="D496" s="73">
        <f>IF(AND($A496&lt;&gt;"",ISNUMBER($A496)),VLOOKUP($A496,StudiesGeneral!$B:$CM,3,FALSE),"")</f>
        <v>2012</v>
      </c>
      <c r="E496" s="89" t="str">
        <f>IF(AND($A496&lt;&gt;"",ISNUMBER($A496)),VLOOKUP($A496,StudiesGeneral!$B:$CM,4,FALSE),"")</f>
        <v>http://dx.doi.org/10.1124/dmd.111.042259</v>
      </c>
      <c r="F496" s="73" t="str">
        <f>IF(AND($A496&lt;&gt;"",ISNUMBER($A496)),VLOOKUP($A496,StudiesGeneral!$B:$CM,5,FALSE),"")</f>
        <v>CYP4A11</v>
      </c>
      <c r="G496" s="52" t="str">
        <f t="shared" si="8"/>
        <v>Liver--HLM-14-B01002444-</v>
      </c>
      <c r="H496" s="12" t="s">
        <v>724</v>
      </c>
      <c r="K496" s="12" t="s">
        <v>725</v>
      </c>
      <c r="L496" s="12" t="s">
        <v>726</v>
      </c>
      <c r="M496" s="12" t="s">
        <v>737</v>
      </c>
      <c r="AA496" s="19" t="s">
        <v>770</v>
      </c>
      <c r="AB496" s="19" t="s">
        <v>914</v>
      </c>
      <c r="AC496" s="20" t="s">
        <v>730</v>
      </c>
      <c r="AD496" s="37" t="s">
        <v>939</v>
      </c>
      <c r="AE496" s="82">
        <v>14</v>
      </c>
      <c r="AF496" s="3">
        <v>1</v>
      </c>
      <c r="AG496" s="3">
        <v>0</v>
      </c>
      <c r="AH496" s="3">
        <v>54</v>
      </c>
      <c r="AI496" s="3" t="s">
        <v>767</v>
      </c>
      <c r="AJ496" s="20" t="s">
        <v>772</v>
      </c>
      <c r="AW496" s="3" t="s">
        <v>940</v>
      </c>
      <c r="AY496" s="3" t="s">
        <v>917</v>
      </c>
      <c r="AZ496" s="3">
        <v>1</v>
      </c>
      <c r="BA496" s="21" t="s">
        <v>941</v>
      </c>
      <c r="BF496" s="4" t="b">
        <f>IF(ISERROR(VLOOKUP(StudiesDetails!B496,ProteinExpression!A:A,1,FALSE)),FALSE,TRUE)</f>
        <v>0</v>
      </c>
    </row>
    <row r="497" spans="1:58" x14ac:dyDescent="0.3">
      <c r="A497">
        <v>74</v>
      </c>
      <c r="B497">
        <v>529</v>
      </c>
      <c r="C497" s="73" t="str">
        <f>IF(AND($A497&lt;&gt;"",ISNUMBER($A497)),VLOOKUP($A497,StudiesGeneral!$B:$CM,2,FALSE),"")</f>
        <v>Ohtsuki</v>
      </c>
      <c r="D497" s="73">
        <f>IF(AND($A497&lt;&gt;"",ISNUMBER($A497)),VLOOKUP($A497,StudiesGeneral!$B:$CM,3,FALSE),"")</f>
        <v>2012</v>
      </c>
      <c r="E497" s="89" t="str">
        <f>IF(AND($A497&lt;&gt;"",ISNUMBER($A497)),VLOOKUP($A497,StudiesGeneral!$B:$CM,4,FALSE),"")</f>
        <v>http://dx.doi.org/10.1124/dmd.111.042259</v>
      </c>
      <c r="F497" s="73" t="str">
        <f>IF(AND($A497&lt;&gt;"",ISNUMBER($A497)),VLOOKUP($A497,StudiesGeneral!$B:$CM,5,FALSE),"")</f>
        <v>CYP4A11</v>
      </c>
      <c r="G497" s="52" t="str">
        <f t="shared" si="8"/>
        <v>Liver--HLM-15-H092-</v>
      </c>
      <c r="H497" s="12" t="s">
        <v>724</v>
      </c>
      <c r="K497" s="12" t="s">
        <v>725</v>
      </c>
      <c r="L497" s="12" t="s">
        <v>726</v>
      </c>
      <c r="M497" s="12" t="s">
        <v>737</v>
      </c>
      <c r="AA497" s="19" t="s">
        <v>770</v>
      </c>
      <c r="AB497" s="19" t="s">
        <v>914</v>
      </c>
      <c r="AC497" s="20" t="s">
        <v>730</v>
      </c>
      <c r="AD497" s="37" t="s">
        <v>942</v>
      </c>
      <c r="AE497" s="82">
        <v>15</v>
      </c>
      <c r="AF497" s="3">
        <v>1</v>
      </c>
      <c r="AG497" s="3">
        <v>0</v>
      </c>
      <c r="AH497" s="3">
        <v>54</v>
      </c>
      <c r="AI497" s="3" t="s">
        <v>767</v>
      </c>
      <c r="AJ497" s="20" t="s">
        <v>772</v>
      </c>
      <c r="AW497" s="3" t="s">
        <v>898</v>
      </c>
      <c r="AY497" s="3" t="s">
        <v>920</v>
      </c>
      <c r="AZ497" s="3">
        <v>1</v>
      </c>
      <c r="BA497" s="21" t="s">
        <v>918</v>
      </c>
      <c r="BF497" s="4" t="b">
        <f>IF(ISERROR(VLOOKUP(StudiesDetails!B497,ProteinExpression!A:A,1,FALSE)),FALSE,TRUE)</f>
        <v>0</v>
      </c>
    </row>
    <row r="498" spans="1:58" x14ac:dyDescent="0.3">
      <c r="A498">
        <v>74</v>
      </c>
      <c r="B498">
        <v>530</v>
      </c>
      <c r="C498" s="73" t="str">
        <f>IF(AND($A498&lt;&gt;"",ISNUMBER($A498)),VLOOKUP($A498,StudiesGeneral!$B:$CM,2,FALSE),"")</f>
        <v>Ohtsuki</v>
      </c>
      <c r="D498" s="73">
        <f>IF(AND($A498&lt;&gt;"",ISNUMBER($A498)),VLOOKUP($A498,StudiesGeneral!$B:$CM,3,FALSE),"")</f>
        <v>2012</v>
      </c>
      <c r="E498" s="89" t="str">
        <f>IF(AND($A498&lt;&gt;"",ISNUMBER($A498)),VLOOKUP($A498,StudiesGeneral!$B:$CM,4,FALSE),"")</f>
        <v>http://dx.doi.org/10.1124/dmd.111.042259</v>
      </c>
      <c r="F498" s="73" t="str">
        <f>IF(AND($A498&lt;&gt;"",ISNUMBER($A498)),VLOOKUP($A498,StudiesGeneral!$B:$CM,5,FALSE),"")</f>
        <v>CYP4A11</v>
      </c>
      <c r="G498" s="52" t="str">
        <f t="shared" si="8"/>
        <v>Liver--HLM-16-B01003044-</v>
      </c>
      <c r="H498" s="12" t="s">
        <v>724</v>
      </c>
      <c r="K498" s="12" t="s">
        <v>725</v>
      </c>
      <c r="L498" s="12" t="s">
        <v>726</v>
      </c>
      <c r="M498" s="12" t="s">
        <v>737</v>
      </c>
      <c r="AA498" s="19" t="s">
        <v>770</v>
      </c>
      <c r="AB498" s="19" t="s">
        <v>914</v>
      </c>
      <c r="AC498" s="20" t="s">
        <v>730</v>
      </c>
      <c r="AD498" s="37" t="s">
        <v>943</v>
      </c>
      <c r="AE498" s="82">
        <v>16</v>
      </c>
      <c r="AF498" s="3">
        <v>1</v>
      </c>
      <c r="AG498" s="3">
        <v>0</v>
      </c>
      <c r="AH498" s="3">
        <v>63</v>
      </c>
      <c r="AI498" s="3" t="s">
        <v>767</v>
      </c>
      <c r="AJ498" s="20" t="s">
        <v>772</v>
      </c>
      <c r="AW498" s="3" t="s">
        <v>922</v>
      </c>
      <c r="AY498" s="3" t="s">
        <v>920</v>
      </c>
      <c r="AZ498" s="3">
        <v>1</v>
      </c>
      <c r="BA498" s="21" t="s">
        <v>918</v>
      </c>
      <c r="BF498" s="4" t="b">
        <f>IF(ISERROR(VLOOKUP(StudiesDetails!B498,ProteinExpression!A:A,1,FALSE)),FALSE,TRUE)</f>
        <v>0</v>
      </c>
    </row>
    <row r="499" spans="1:58" x14ac:dyDescent="0.3">
      <c r="A499">
        <v>74</v>
      </c>
      <c r="B499">
        <v>531</v>
      </c>
      <c r="C499" s="73" t="str">
        <f>IF(AND($A499&lt;&gt;"",ISNUMBER($A499)),VLOOKUP($A499,StudiesGeneral!$B:$CM,2,FALSE),"")</f>
        <v>Ohtsuki</v>
      </c>
      <c r="D499" s="73">
        <f>IF(AND($A499&lt;&gt;"",ISNUMBER($A499)),VLOOKUP($A499,StudiesGeneral!$B:$CM,3,FALSE),"")</f>
        <v>2012</v>
      </c>
      <c r="E499" s="89" t="str">
        <f>IF(AND($A499&lt;&gt;"",ISNUMBER($A499)),VLOOKUP($A499,StudiesGeneral!$B:$CM,4,FALSE),"")</f>
        <v>http://dx.doi.org/10.1124/dmd.111.042259</v>
      </c>
      <c r="F499" s="73" t="str">
        <f>IF(AND($A499&lt;&gt;"",ISNUMBER($A499)),VLOOKUP($A499,StudiesGeneral!$B:$CM,5,FALSE),"")</f>
        <v>CYP4A11</v>
      </c>
      <c r="G499" s="52" t="str">
        <f t="shared" si="8"/>
        <v>Liver--HLM-17-H0814-</v>
      </c>
      <c r="H499" s="12" t="s">
        <v>724</v>
      </c>
      <c r="K499" s="12" t="s">
        <v>725</v>
      </c>
      <c r="L499" s="12" t="s">
        <v>726</v>
      </c>
      <c r="M499" s="12" t="s">
        <v>737</v>
      </c>
      <c r="AA499" s="19" t="s">
        <v>770</v>
      </c>
      <c r="AB499" s="19" t="s">
        <v>914</v>
      </c>
      <c r="AC499" s="20" t="s">
        <v>730</v>
      </c>
      <c r="AD499" s="37" t="s">
        <v>944</v>
      </c>
      <c r="AE499" s="82">
        <v>17</v>
      </c>
      <c r="AF499" s="3">
        <v>1</v>
      </c>
      <c r="AG499" s="3">
        <v>0</v>
      </c>
      <c r="AH499" s="3">
        <v>65</v>
      </c>
      <c r="AI499" s="3" t="s">
        <v>767</v>
      </c>
      <c r="AJ499" s="20" t="s">
        <v>772</v>
      </c>
      <c r="AW499" s="3" t="s">
        <v>898</v>
      </c>
      <c r="AY499" s="3" t="s">
        <v>920</v>
      </c>
      <c r="AZ499" s="3">
        <v>1</v>
      </c>
      <c r="BA499" s="21" t="s">
        <v>918</v>
      </c>
      <c r="BF499" s="4" t="b">
        <f>IF(ISERROR(VLOOKUP(StudiesDetails!B499,ProteinExpression!A:A,1,FALSE)),FALSE,TRUE)</f>
        <v>0</v>
      </c>
    </row>
    <row r="500" spans="1:58" s="33" customFormat="1" x14ac:dyDescent="0.3">
      <c r="A500" s="33">
        <v>75</v>
      </c>
      <c r="B500" s="33">
        <v>533</v>
      </c>
      <c r="C500" s="70" t="str">
        <f>IF(AND($A500&lt;&gt;"",ISNUMBER($A500)),VLOOKUP($A500,StudiesGeneral!$B:$CM,2,FALSE),"")</f>
        <v>Ohtsuki</v>
      </c>
      <c r="D500" s="70">
        <f>IF(AND($A500&lt;&gt;"",ISNUMBER($A500)),VLOOKUP($A500,StudiesGeneral!$B:$CM,3,FALSE),"")</f>
        <v>2012</v>
      </c>
      <c r="E500" s="71" t="str">
        <f>IF(AND($A500&lt;&gt;"",ISNUMBER($A500)),VLOOKUP($A500,StudiesGeneral!$B:$CM,4,FALSE),"")</f>
        <v>http://dx.doi.org/10.1124/dmd.111.042259</v>
      </c>
      <c r="F500" s="70" t="str">
        <f>IF(AND($A500&lt;&gt;"",ISNUMBER($A500)),VLOOKUP($A500,StudiesGeneral!$B:$CM,5,FALSE),"")</f>
        <v>CYP2D6</v>
      </c>
      <c r="G500" s="72" t="str">
        <f t="shared" si="8"/>
        <v>Liver--HLM-1-B01002632-</v>
      </c>
      <c r="H500" s="25" t="s">
        <v>724</v>
      </c>
      <c r="I500" s="25"/>
      <c r="J500" s="25"/>
      <c r="K500" s="25" t="s">
        <v>725</v>
      </c>
      <c r="L500" s="25" t="s">
        <v>726</v>
      </c>
      <c r="M500" s="25" t="s">
        <v>737</v>
      </c>
      <c r="N500" s="25"/>
      <c r="O500" s="25"/>
      <c r="P500" s="25"/>
      <c r="Q500" s="26"/>
      <c r="R500" s="26"/>
      <c r="S500" s="27"/>
      <c r="T500" s="27"/>
      <c r="U500" s="27"/>
      <c r="V500" s="27"/>
      <c r="W500" s="27"/>
      <c r="X500" s="27"/>
      <c r="Y500" s="27"/>
      <c r="Z500" s="27"/>
      <c r="AA500" s="28" t="s">
        <v>770</v>
      </c>
      <c r="AB500" s="28" t="s">
        <v>914</v>
      </c>
      <c r="AC500" s="29" t="s">
        <v>730</v>
      </c>
      <c r="AD500" s="36" t="s">
        <v>915</v>
      </c>
      <c r="AE500" s="83">
        <v>1</v>
      </c>
      <c r="AF500" s="30">
        <v>1</v>
      </c>
      <c r="AG500" s="30">
        <v>1</v>
      </c>
      <c r="AH500" s="30">
        <v>24</v>
      </c>
      <c r="AI500" s="30" t="s">
        <v>767</v>
      </c>
      <c r="AJ500" s="29" t="s">
        <v>772</v>
      </c>
      <c r="AK500" s="30"/>
      <c r="AL500" s="29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 t="s">
        <v>916</v>
      </c>
      <c r="AX500" s="30"/>
      <c r="AY500" s="30" t="s">
        <v>917</v>
      </c>
      <c r="AZ500" s="30">
        <v>1</v>
      </c>
      <c r="BA500" s="31" t="s">
        <v>918</v>
      </c>
      <c r="BB500" s="32"/>
      <c r="BC500" s="29"/>
      <c r="BD500" s="30"/>
      <c r="BE500" s="75"/>
      <c r="BF500" s="91" t="b">
        <f>IF(ISERROR(VLOOKUP(StudiesDetails!B500,ProteinExpression!A:A,1,FALSE)),FALSE,TRUE)</f>
        <v>0</v>
      </c>
    </row>
    <row r="501" spans="1:58" x14ac:dyDescent="0.3">
      <c r="A501">
        <v>75</v>
      </c>
      <c r="B501">
        <v>534</v>
      </c>
      <c r="C501" s="73" t="str">
        <f>IF(AND($A501&lt;&gt;"",ISNUMBER($A501)),VLOOKUP($A501,StudiesGeneral!$B:$CM,2,FALSE),"")</f>
        <v>Ohtsuki</v>
      </c>
      <c r="D501" s="73">
        <f>IF(AND($A501&lt;&gt;"",ISNUMBER($A501)),VLOOKUP($A501,StudiesGeneral!$B:$CM,3,FALSE),"")</f>
        <v>2012</v>
      </c>
      <c r="E501" s="89" t="str">
        <f>IF(AND($A501&lt;&gt;"",ISNUMBER($A501)),VLOOKUP($A501,StudiesGeneral!$B:$CM,4,FALSE),"")</f>
        <v>http://dx.doi.org/10.1124/dmd.111.042259</v>
      </c>
      <c r="F501" s="73" t="str">
        <f>IF(AND($A501&lt;&gt;"",ISNUMBER($A501)),VLOOKUP($A501,StudiesGeneral!$B:$CM,5,FALSE),"")</f>
        <v>CYP2D6</v>
      </c>
      <c r="G501" s="52" t="str">
        <f t="shared" si="8"/>
        <v>Liver--HLM-2-H0796-</v>
      </c>
      <c r="H501" s="12" t="s">
        <v>724</v>
      </c>
      <c r="K501" s="12" t="s">
        <v>725</v>
      </c>
      <c r="L501" s="12" t="s">
        <v>726</v>
      </c>
      <c r="M501" s="12" t="s">
        <v>737</v>
      </c>
      <c r="AA501" s="19" t="s">
        <v>770</v>
      </c>
      <c r="AB501" s="19" t="s">
        <v>914</v>
      </c>
      <c r="AC501" s="20" t="s">
        <v>730</v>
      </c>
      <c r="AD501" s="37" t="s">
        <v>919</v>
      </c>
      <c r="AE501" s="82">
        <v>2</v>
      </c>
      <c r="AF501" s="3">
        <v>1</v>
      </c>
      <c r="AG501" s="3">
        <v>1</v>
      </c>
      <c r="AH501" s="3">
        <v>29</v>
      </c>
      <c r="AI501" s="3" t="s">
        <v>767</v>
      </c>
      <c r="AJ501" s="20" t="s">
        <v>772</v>
      </c>
      <c r="AW501" s="3" t="s">
        <v>876</v>
      </c>
      <c r="AY501" s="3" t="s">
        <v>920</v>
      </c>
      <c r="AZ501" s="3">
        <v>1</v>
      </c>
      <c r="BA501" s="21" t="s">
        <v>918</v>
      </c>
      <c r="BF501" s="4" t="b">
        <f>IF(ISERROR(VLOOKUP(StudiesDetails!B501,ProteinExpression!A:A,1,FALSE)),FALSE,TRUE)</f>
        <v>0</v>
      </c>
    </row>
    <row r="502" spans="1:58" x14ac:dyDescent="0.3">
      <c r="A502">
        <v>75</v>
      </c>
      <c r="B502">
        <v>535</v>
      </c>
      <c r="C502" s="73" t="str">
        <f>IF(AND($A502&lt;&gt;"",ISNUMBER($A502)),VLOOKUP($A502,StudiesGeneral!$B:$CM,2,FALSE),"")</f>
        <v>Ohtsuki</v>
      </c>
      <c r="D502" s="73">
        <f>IF(AND($A502&lt;&gt;"",ISNUMBER($A502)),VLOOKUP($A502,StudiesGeneral!$B:$CM,3,FALSE),"")</f>
        <v>2012</v>
      </c>
      <c r="E502" s="89" t="str">
        <f>IF(AND($A502&lt;&gt;"",ISNUMBER($A502)),VLOOKUP($A502,StudiesGeneral!$B:$CM,4,FALSE),"")</f>
        <v>http://dx.doi.org/10.1124/dmd.111.042259</v>
      </c>
      <c r="F502" s="73" t="str">
        <f>IF(AND($A502&lt;&gt;"",ISNUMBER($A502)),VLOOKUP($A502,StudiesGeneral!$B:$CM,5,FALSE),"")</f>
        <v>CYP2D6</v>
      </c>
      <c r="G502" s="52" t="str">
        <f t="shared" si="8"/>
        <v>Liver--HLM-3-A01001584-</v>
      </c>
      <c r="H502" s="12" t="s">
        <v>724</v>
      </c>
      <c r="K502" s="12" t="s">
        <v>725</v>
      </c>
      <c r="L502" s="12" t="s">
        <v>726</v>
      </c>
      <c r="M502" s="12" t="s">
        <v>737</v>
      </c>
      <c r="AA502" s="19" t="s">
        <v>770</v>
      </c>
      <c r="AB502" s="19" t="s">
        <v>914</v>
      </c>
      <c r="AC502" s="20" t="s">
        <v>730</v>
      </c>
      <c r="AD502" s="37" t="s">
        <v>921</v>
      </c>
      <c r="AE502" s="82">
        <v>3</v>
      </c>
      <c r="AF502" s="3">
        <v>1</v>
      </c>
      <c r="AG502" s="3">
        <v>1</v>
      </c>
      <c r="AH502" s="3">
        <v>38</v>
      </c>
      <c r="AI502" s="3" t="s">
        <v>767</v>
      </c>
      <c r="AJ502" s="3" t="s">
        <v>772</v>
      </c>
      <c r="AW502" s="3" t="s">
        <v>922</v>
      </c>
      <c r="AY502" s="3" t="s">
        <v>732</v>
      </c>
      <c r="AZ502" s="3">
        <v>1</v>
      </c>
      <c r="BA502" s="21" t="s">
        <v>918</v>
      </c>
      <c r="BF502" s="4" t="b">
        <f>IF(ISERROR(VLOOKUP(StudiesDetails!B502,ProteinExpression!A:A,1,FALSE)),FALSE,TRUE)</f>
        <v>0</v>
      </c>
    </row>
    <row r="503" spans="1:58" x14ac:dyDescent="0.3">
      <c r="A503">
        <v>75</v>
      </c>
      <c r="B503">
        <v>536</v>
      </c>
      <c r="C503" s="73" t="str">
        <f>IF(AND($A503&lt;&gt;"",ISNUMBER($A503)),VLOOKUP($A503,StudiesGeneral!$B:$CM,2,FALSE),"")</f>
        <v>Ohtsuki</v>
      </c>
      <c r="D503" s="73">
        <f>IF(AND($A503&lt;&gt;"",ISNUMBER($A503)),VLOOKUP($A503,StudiesGeneral!$B:$CM,3,FALSE),"")</f>
        <v>2012</v>
      </c>
      <c r="E503" s="89" t="str">
        <f>IF(AND($A503&lt;&gt;"",ISNUMBER($A503)),VLOOKUP($A503,StudiesGeneral!$B:$CM,4,FALSE),"")</f>
        <v>http://dx.doi.org/10.1124/dmd.111.042259</v>
      </c>
      <c r="F503" s="73" t="str">
        <f>IF(AND($A503&lt;&gt;"",ISNUMBER($A503)),VLOOKUP($A503,StudiesGeneral!$B:$CM,5,FALSE),"")</f>
        <v>CYP2D6</v>
      </c>
      <c r="G503" s="52" t="str">
        <f t="shared" si="8"/>
        <v>Liver--HLM-4-C01003613-</v>
      </c>
      <c r="H503" s="12" t="s">
        <v>724</v>
      </c>
      <c r="K503" s="12" t="s">
        <v>725</v>
      </c>
      <c r="L503" s="12" t="s">
        <v>726</v>
      </c>
      <c r="M503" s="12" t="s">
        <v>737</v>
      </c>
      <c r="AA503" s="19" t="s">
        <v>770</v>
      </c>
      <c r="AB503" s="19" t="s">
        <v>914</v>
      </c>
      <c r="AC503" s="20" t="s">
        <v>730</v>
      </c>
      <c r="AD503" s="37" t="s">
        <v>923</v>
      </c>
      <c r="AE503" s="82">
        <v>4</v>
      </c>
      <c r="AF503" s="3">
        <v>1</v>
      </c>
      <c r="AG503" s="3">
        <v>1</v>
      </c>
      <c r="AH503" s="3">
        <v>48</v>
      </c>
      <c r="AI503" s="3" t="s">
        <v>767</v>
      </c>
      <c r="AJ503" s="3" t="s">
        <v>772</v>
      </c>
      <c r="AW503" s="3" t="s">
        <v>924</v>
      </c>
      <c r="AY503" s="3" t="s">
        <v>732</v>
      </c>
      <c r="AZ503" s="3">
        <v>1</v>
      </c>
      <c r="BA503" s="21" t="s">
        <v>918</v>
      </c>
      <c r="BF503" s="4" t="b">
        <f>IF(ISERROR(VLOOKUP(StudiesDetails!B503,ProteinExpression!A:A,1,FALSE)),FALSE,TRUE)</f>
        <v>0</v>
      </c>
    </row>
    <row r="504" spans="1:58" x14ac:dyDescent="0.3">
      <c r="A504">
        <v>75</v>
      </c>
      <c r="B504">
        <v>537</v>
      </c>
      <c r="C504" s="73" t="str">
        <f>IF(AND($A504&lt;&gt;"",ISNUMBER($A504)),VLOOKUP($A504,StudiesGeneral!$B:$CM,2,FALSE),"")</f>
        <v>Ohtsuki</v>
      </c>
      <c r="D504" s="73">
        <f>IF(AND($A504&lt;&gt;"",ISNUMBER($A504)),VLOOKUP($A504,StudiesGeneral!$B:$CM,3,FALSE),"")</f>
        <v>2012</v>
      </c>
      <c r="E504" s="89" t="str">
        <f>IF(AND($A504&lt;&gt;"",ISNUMBER($A504)),VLOOKUP($A504,StudiesGeneral!$B:$CM,4,FALSE),"")</f>
        <v>http://dx.doi.org/10.1124/dmd.111.042259</v>
      </c>
      <c r="F504" s="73" t="str">
        <f>IF(AND($A504&lt;&gt;"",ISNUMBER($A504)),VLOOKUP($A504,StudiesGeneral!$B:$CM,5,FALSE),"")</f>
        <v>CYP2D6</v>
      </c>
      <c r="G504" s="52" t="str">
        <f t="shared" si="8"/>
        <v>Liver--HLM-5-H0844-</v>
      </c>
      <c r="H504" s="12" t="s">
        <v>724</v>
      </c>
      <c r="K504" s="12" t="s">
        <v>725</v>
      </c>
      <c r="L504" s="12" t="s">
        <v>726</v>
      </c>
      <c r="M504" s="12" t="s">
        <v>737</v>
      </c>
      <c r="AA504" s="19" t="s">
        <v>770</v>
      </c>
      <c r="AB504" s="19" t="s">
        <v>914</v>
      </c>
      <c r="AC504" s="20" t="s">
        <v>730</v>
      </c>
      <c r="AD504" s="37" t="s">
        <v>925</v>
      </c>
      <c r="AE504" s="82">
        <v>5</v>
      </c>
      <c r="AF504" s="3">
        <v>1</v>
      </c>
      <c r="AG504" s="3">
        <v>1</v>
      </c>
      <c r="AH504" s="3">
        <v>49</v>
      </c>
      <c r="AI504" s="3" t="s">
        <v>767</v>
      </c>
      <c r="AJ504" s="20" t="s">
        <v>772</v>
      </c>
      <c r="AW504" s="3" t="s">
        <v>878</v>
      </c>
      <c r="AY504" s="3" t="s">
        <v>920</v>
      </c>
      <c r="AZ504" s="3">
        <v>1</v>
      </c>
      <c r="BA504" s="21" t="s">
        <v>918</v>
      </c>
      <c r="BF504" s="4" t="b">
        <f>IF(ISERROR(VLOOKUP(StudiesDetails!B504,ProteinExpression!A:A,1,FALSE)),FALSE,TRUE)</f>
        <v>0</v>
      </c>
    </row>
    <row r="505" spans="1:58" x14ac:dyDescent="0.3">
      <c r="A505">
        <v>75</v>
      </c>
      <c r="B505">
        <v>538</v>
      </c>
      <c r="C505" s="73" t="str">
        <f>IF(AND($A505&lt;&gt;"",ISNUMBER($A505)),VLOOKUP($A505,StudiesGeneral!$B:$CM,2,FALSE),"")</f>
        <v>Ohtsuki</v>
      </c>
      <c r="D505" s="73">
        <f>IF(AND($A505&lt;&gt;"",ISNUMBER($A505)),VLOOKUP($A505,StudiesGeneral!$B:$CM,3,FALSE),"")</f>
        <v>2012</v>
      </c>
      <c r="E505" s="89" t="str">
        <f>IF(AND($A505&lt;&gt;"",ISNUMBER($A505)),VLOOKUP($A505,StudiesGeneral!$B:$CM,4,FALSE),"")</f>
        <v>http://dx.doi.org/10.1124/dmd.111.042259</v>
      </c>
      <c r="F505" s="73" t="str">
        <f>IF(AND($A505&lt;&gt;"",ISNUMBER($A505)),VLOOKUP($A505,StudiesGeneral!$B:$CM,5,FALSE),"")</f>
        <v>CYP2D6</v>
      </c>
      <c r="G505" s="52" t="str">
        <f t="shared" si="8"/>
        <v>Liver--HLM-6-A01001311-</v>
      </c>
      <c r="H505" s="12" t="s">
        <v>724</v>
      </c>
      <c r="K505" s="12" t="s">
        <v>725</v>
      </c>
      <c r="L505" s="12" t="s">
        <v>726</v>
      </c>
      <c r="M505" s="12" t="s">
        <v>737</v>
      </c>
      <c r="AA505" s="19" t="s">
        <v>770</v>
      </c>
      <c r="AB505" s="19" t="s">
        <v>914</v>
      </c>
      <c r="AC505" s="20" t="s">
        <v>730</v>
      </c>
      <c r="AD505" s="37" t="s">
        <v>926</v>
      </c>
      <c r="AE505" s="82">
        <v>6</v>
      </c>
      <c r="AF505" s="3">
        <v>1</v>
      </c>
      <c r="AG505" s="3">
        <v>1</v>
      </c>
      <c r="AH505" s="3">
        <v>54</v>
      </c>
      <c r="AI505" s="3" t="s">
        <v>767</v>
      </c>
      <c r="AJ505" s="20" t="s">
        <v>772</v>
      </c>
      <c r="AW505" s="3" t="s">
        <v>927</v>
      </c>
      <c r="AY505" s="3" t="s">
        <v>917</v>
      </c>
      <c r="AZ505" s="3">
        <v>1</v>
      </c>
      <c r="BA505" s="21" t="s">
        <v>918</v>
      </c>
      <c r="BF505" s="4" t="b">
        <f>IF(ISERROR(VLOOKUP(StudiesDetails!B505,ProteinExpression!A:A,1,FALSE)),FALSE,TRUE)</f>
        <v>0</v>
      </c>
    </row>
    <row r="506" spans="1:58" x14ac:dyDescent="0.3">
      <c r="A506">
        <v>75</v>
      </c>
      <c r="B506">
        <v>539</v>
      </c>
      <c r="C506" s="73" t="str">
        <f>IF(AND($A506&lt;&gt;"",ISNUMBER($A506)),VLOOKUP($A506,StudiesGeneral!$B:$CM,2,FALSE),"")</f>
        <v>Ohtsuki</v>
      </c>
      <c r="D506" s="73">
        <f>IF(AND($A506&lt;&gt;"",ISNUMBER($A506)),VLOOKUP($A506,StudiesGeneral!$B:$CM,3,FALSE),"")</f>
        <v>2012</v>
      </c>
      <c r="E506" s="89" t="str">
        <f>IF(AND($A506&lt;&gt;"",ISNUMBER($A506)),VLOOKUP($A506,StudiesGeneral!$B:$CM,4,FALSE),"")</f>
        <v>http://dx.doi.org/10.1124/dmd.111.042259</v>
      </c>
      <c r="F506" s="73" t="str">
        <f>IF(AND($A506&lt;&gt;"",ISNUMBER($A506)),VLOOKUP($A506,StudiesGeneral!$B:$CM,5,FALSE),"")</f>
        <v>CYP2D6</v>
      </c>
      <c r="G506" s="52" t="str">
        <f t="shared" si="8"/>
        <v>Liver--HLM-7-C01002457-</v>
      </c>
      <c r="H506" s="12" t="s">
        <v>724</v>
      </c>
      <c r="K506" s="12" t="s">
        <v>725</v>
      </c>
      <c r="L506" s="12" t="s">
        <v>726</v>
      </c>
      <c r="M506" s="12" t="s">
        <v>737</v>
      </c>
      <c r="AA506" s="19" t="s">
        <v>770</v>
      </c>
      <c r="AB506" s="19" t="s">
        <v>914</v>
      </c>
      <c r="AC506" s="20" t="s">
        <v>730</v>
      </c>
      <c r="AD506" s="37" t="s">
        <v>928</v>
      </c>
      <c r="AE506" s="82">
        <v>7</v>
      </c>
      <c r="AF506" s="3">
        <v>1</v>
      </c>
      <c r="AG506" s="3">
        <v>1</v>
      </c>
      <c r="AH506" s="3">
        <v>56</v>
      </c>
      <c r="AI506" s="3" t="s">
        <v>767</v>
      </c>
      <c r="AJ506" s="20" t="s">
        <v>772</v>
      </c>
      <c r="AW506" s="3" t="s">
        <v>929</v>
      </c>
      <c r="AY506" s="3" t="s">
        <v>732</v>
      </c>
      <c r="AZ506" s="3">
        <v>1</v>
      </c>
      <c r="BA506" s="21" t="s">
        <v>918</v>
      </c>
      <c r="BF506" s="4" t="b">
        <f>IF(ISERROR(VLOOKUP(StudiesDetails!B506,ProteinExpression!A:A,1,FALSE)),FALSE,TRUE)</f>
        <v>0</v>
      </c>
    </row>
    <row r="507" spans="1:58" x14ac:dyDescent="0.3">
      <c r="A507">
        <v>75</v>
      </c>
      <c r="B507">
        <v>540</v>
      </c>
      <c r="C507" s="73" t="str">
        <f>IF(AND($A507&lt;&gt;"",ISNUMBER($A507)),VLOOKUP($A507,StudiesGeneral!$B:$CM,2,FALSE),"")</f>
        <v>Ohtsuki</v>
      </c>
      <c r="D507" s="73">
        <f>IF(AND($A507&lt;&gt;"",ISNUMBER($A507)),VLOOKUP($A507,StudiesGeneral!$B:$CM,3,FALSE),"")</f>
        <v>2012</v>
      </c>
      <c r="E507" s="89" t="str">
        <f>IF(AND($A507&lt;&gt;"",ISNUMBER($A507)),VLOOKUP($A507,StudiesGeneral!$B:$CM,4,FALSE),"")</f>
        <v>http://dx.doi.org/10.1124/dmd.111.042259</v>
      </c>
      <c r="F507" s="73" t="str">
        <f>IF(AND($A507&lt;&gt;"",ISNUMBER($A507)),VLOOKUP($A507,StudiesGeneral!$B:$CM,5,FALSE),"")</f>
        <v>CYP2D6</v>
      </c>
      <c r="G507" s="52" t="str">
        <f t="shared" si="8"/>
        <v>Liver--HLM-8-H0824-</v>
      </c>
      <c r="H507" s="12" t="s">
        <v>724</v>
      </c>
      <c r="K507" s="12" t="s">
        <v>725</v>
      </c>
      <c r="L507" s="12" t="s">
        <v>726</v>
      </c>
      <c r="M507" s="12" t="s">
        <v>737</v>
      </c>
      <c r="AA507" s="19" t="s">
        <v>770</v>
      </c>
      <c r="AB507" s="19" t="s">
        <v>914</v>
      </c>
      <c r="AC507" s="20" t="s">
        <v>730</v>
      </c>
      <c r="AD507" s="37" t="s">
        <v>930</v>
      </c>
      <c r="AE507" s="82">
        <v>8</v>
      </c>
      <c r="AF507" s="3">
        <v>1</v>
      </c>
      <c r="AG507" s="3">
        <v>1</v>
      </c>
      <c r="AH507" s="3">
        <v>74</v>
      </c>
      <c r="AI507" s="3" t="s">
        <v>767</v>
      </c>
      <c r="AJ507" s="20" t="s">
        <v>772</v>
      </c>
      <c r="AW507" s="3" t="s">
        <v>931</v>
      </c>
      <c r="AY507" s="3" t="s">
        <v>920</v>
      </c>
      <c r="AZ507" s="3">
        <v>1</v>
      </c>
      <c r="BA507" s="21" t="s">
        <v>918</v>
      </c>
      <c r="BF507" s="4" t="b">
        <f>IF(ISERROR(VLOOKUP(StudiesDetails!B507,ProteinExpression!A:A,1,FALSE)),FALSE,TRUE)</f>
        <v>0</v>
      </c>
    </row>
    <row r="508" spans="1:58" x14ac:dyDescent="0.3">
      <c r="A508">
        <v>75</v>
      </c>
      <c r="B508">
        <v>541</v>
      </c>
      <c r="C508" s="73" t="str">
        <f>IF(AND($A508&lt;&gt;"",ISNUMBER($A508)),VLOOKUP($A508,StudiesGeneral!$B:$CM,2,FALSE),"")</f>
        <v>Ohtsuki</v>
      </c>
      <c r="D508" s="73">
        <f>IF(AND($A508&lt;&gt;"",ISNUMBER($A508)),VLOOKUP($A508,StudiesGeneral!$B:$CM,3,FALSE),"")</f>
        <v>2012</v>
      </c>
      <c r="E508" s="89" t="str">
        <f>IF(AND($A508&lt;&gt;"",ISNUMBER($A508)),VLOOKUP($A508,StudiesGeneral!$B:$CM,4,FALSE),"")</f>
        <v>http://dx.doi.org/10.1124/dmd.111.042259</v>
      </c>
      <c r="F508" s="73" t="str">
        <f>IF(AND($A508&lt;&gt;"",ISNUMBER($A508)),VLOOKUP($A508,StudiesGeneral!$B:$CM,5,FALSE),"")</f>
        <v>CYP2D6</v>
      </c>
      <c r="G508" s="52" t="str">
        <f t="shared" si="8"/>
        <v>Liver--HLM-9-A01001423-</v>
      </c>
      <c r="H508" s="12" t="s">
        <v>724</v>
      </c>
      <c r="K508" s="12" t="s">
        <v>725</v>
      </c>
      <c r="L508" s="12" t="s">
        <v>726</v>
      </c>
      <c r="M508" s="12" t="s">
        <v>737</v>
      </c>
      <c r="AA508" s="19" t="s">
        <v>770</v>
      </c>
      <c r="AB508" s="19" t="s">
        <v>914</v>
      </c>
      <c r="AC508" s="20" t="s">
        <v>730</v>
      </c>
      <c r="AD508" s="37" t="s">
        <v>932</v>
      </c>
      <c r="AE508" s="82">
        <v>9</v>
      </c>
      <c r="AF508" s="3">
        <v>1</v>
      </c>
      <c r="AG508" s="3">
        <v>0</v>
      </c>
      <c r="AH508" s="3">
        <v>20</v>
      </c>
      <c r="AI508" s="3" t="s">
        <v>767</v>
      </c>
      <c r="AJ508" s="20" t="s">
        <v>772</v>
      </c>
      <c r="AW508" s="3" t="s">
        <v>933</v>
      </c>
      <c r="AY508" s="3" t="s">
        <v>917</v>
      </c>
      <c r="AZ508" s="3">
        <v>1</v>
      </c>
      <c r="BA508" s="21" t="s">
        <v>918</v>
      </c>
      <c r="BF508" s="4" t="b">
        <f>IF(ISERROR(VLOOKUP(StudiesDetails!B508,ProteinExpression!A:A,1,FALSE)),FALSE,TRUE)</f>
        <v>0</v>
      </c>
    </row>
    <row r="509" spans="1:58" x14ac:dyDescent="0.3">
      <c r="A509">
        <v>75</v>
      </c>
      <c r="B509">
        <v>542</v>
      </c>
      <c r="C509" s="73" t="str">
        <f>IF(AND($A509&lt;&gt;"",ISNUMBER($A509)),VLOOKUP($A509,StudiesGeneral!$B:$CM,2,FALSE),"")</f>
        <v>Ohtsuki</v>
      </c>
      <c r="D509" s="73">
        <f>IF(AND($A509&lt;&gt;"",ISNUMBER($A509)),VLOOKUP($A509,StudiesGeneral!$B:$CM,3,FALSE),"")</f>
        <v>2012</v>
      </c>
      <c r="E509" s="89" t="str">
        <f>IF(AND($A509&lt;&gt;"",ISNUMBER($A509)),VLOOKUP($A509,StudiesGeneral!$B:$CM,4,FALSE),"")</f>
        <v>http://dx.doi.org/10.1124/dmd.111.042259</v>
      </c>
      <c r="F509" s="73" t="str">
        <f>IF(AND($A509&lt;&gt;"",ISNUMBER($A509)),VLOOKUP($A509,StudiesGeneral!$B:$CM,5,FALSE),"")</f>
        <v>CYP2D6</v>
      </c>
      <c r="G509" s="52" t="str">
        <f t="shared" si="8"/>
        <v>Liver--HLM-10-H0786-</v>
      </c>
      <c r="H509" s="12" t="s">
        <v>724</v>
      </c>
      <c r="K509" s="12" t="s">
        <v>725</v>
      </c>
      <c r="L509" s="12" t="s">
        <v>726</v>
      </c>
      <c r="M509" s="12" t="s">
        <v>737</v>
      </c>
      <c r="AA509" s="19" t="s">
        <v>770</v>
      </c>
      <c r="AB509" s="19" t="s">
        <v>914</v>
      </c>
      <c r="AC509" s="20" t="s">
        <v>730</v>
      </c>
      <c r="AD509" s="37" t="s">
        <v>934</v>
      </c>
      <c r="AE509" s="82">
        <v>10</v>
      </c>
      <c r="AF509" s="3">
        <v>1</v>
      </c>
      <c r="AG509" s="3">
        <v>0</v>
      </c>
      <c r="AH509" s="3">
        <v>27</v>
      </c>
      <c r="AI509" s="3" t="s">
        <v>767</v>
      </c>
      <c r="AJ509" s="20" t="s">
        <v>772</v>
      </c>
      <c r="AW509" s="3" t="s">
        <v>878</v>
      </c>
      <c r="AY509" s="3" t="s">
        <v>920</v>
      </c>
      <c r="AZ509" s="3">
        <v>1</v>
      </c>
      <c r="BA509" s="21" t="s">
        <v>918</v>
      </c>
      <c r="BF509" s="4" t="b">
        <f>IF(ISERROR(VLOOKUP(StudiesDetails!B509,ProteinExpression!A:A,1,FALSE)),FALSE,TRUE)</f>
        <v>0</v>
      </c>
    </row>
    <row r="510" spans="1:58" x14ac:dyDescent="0.3">
      <c r="A510">
        <v>75</v>
      </c>
      <c r="B510">
        <v>543</v>
      </c>
      <c r="C510" s="73" t="str">
        <f>IF(AND($A510&lt;&gt;"",ISNUMBER($A510)),VLOOKUP($A510,StudiesGeneral!$B:$CM,2,FALSE),"")</f>
        <v>Ohtsuki</v>
      </c>
      <c r="D510" s="73">
        <f>IF(AND($A510&lt;&gt;"",ISNUMBER($A510)),VLOOKUP($A510,StudiesGeneral!$B:$CM,3,FALSE),"")</f>
        <v>2012</v>
      </c>
      <c r="E510" s="89" t="str">
        <f>IF(AND($A510&lt;&gt;"",ISNUMBER($A510)),VLOOKUP($A510,StudiesGeneral!$B:$CM,4,FALSE),"")</f>
        <v>http://dx.doi.org/10.1124/dmd.111.042259</v>
      </c>
      <c r="F510" s="73" t="str">
        <f>IF(AND($A510&lt;&gt;"",ISNUMBER($A510)),VLOOKUP($A510,StudiesGeneral!$B:$CM,5,FALSE),"")</f>
        <v>CYP2D6</v>
      </c>
      <c r="G510" s="52" t="str">
        <f t="shared" si="8"/>
        <v>Liver--HLM-11-A0001228-</v>
      </c>
      <c r="H510" s="12" t="s">
        <v>724</v>
      </c>
      <c r="K510" s="12" t="s">
        <v>725</v>
      </c>
      <c r="L510" s="12" t="s">
        <v>726</v>
      </c>
      <c r="M510" s="12" t="s">
        <v>737</v>
      </c>
      <c r="AA510" s="19" t="s">
        <v>770</v>
      </c>
      <c r="AB510" s="19" t="s">
        <v>914</v>
      </c>
      <c r="AC510" s="20" t="s">
        <v>730</v>
      </c>
      <c r="AD510" s="37" t="s">
        <v>935</v>
      </c>
      <c r="AE510" s="82">
        <v>11</v>
      </c>
      <c r="AF510" s="3">
        <v>1</v>
      </c>
      <c r="AG510" s="3">
        <v>0</v>
      </c>
      <c r="AH510" s="3">
        <v>43</v>
      </c>
      <c r="AI510" s="3" t="s">
        <v>767</v>
      </c>
      <c r="AJ510" s="20" t="s">
        <v>772</v>
      </c>
      <c r="AW510" s="3" t="s">
        <v>922</v>
      </c>
      <c r="AY510" s="3" t="s">
        <v>917</v>
      </c>
      <c r="AZ510" s="3">
        <v>1</v>
      </c>
      <c r="BA510" s="21" t="s">
        <v>918</v>
      </c>
      <c r="BF510" s="4" t="b">
        <f>IF(ISERROR(VLOOKUP(StudiesDetails!B510,ProteinExpression!A:A,1,FALSE)),FALSE,TRUE)</f>
        <v>0</v>
      </c>
    </row>
    <row r="511" spans="1:58" x14ac:dyDescent="0.3">
      <c r="A511">
        <v>75</v>
      </c>
      <c r="B511">
        <v>544</v>
      </c>
      <c r="C511" s="73" t="str">
        <f>IF(AND($A511&lt;&gt;"",ISNUMBER($A511)),VLOOKUP($A511,StudiesGeneral!$B:$CM,2,FALSE),"")</f>
        <v>Ohtsuki</v>
      </c>
      <c r="D511" s="73">
        <f>IF(AND($A511&lt;&gt;"",ISNUMBER($A511)),VLOOKUP($A511,StudiesGeneral!$B:$CM,3,FALSE),"")</f>
        <v>2012</v>
      </c>
      <c r="E511" s="89" t="str">
        <f>IF(AND($A511&lt;&gt;"",ISNUMBER($A511)),VLOOKUP($A511,StudiesGeneral!$B:$CM,4,FALSE),"")</f>
        <v>http://dx.doi.org/10.1124/dmd.111.042259</v>
      </c>
      <c r="F511" s="73" t="str">
        <f>IF(AND($A511&lt;&gt;"",ISNUMBER($A511)),VLOOKUP($A511,StudiesGeneral!$B:$CM,5,FALSE),"")</f>
        <v>CYP2D6</v>
      </c>
      <c r="G511" s="52" t="str">
        <f t="shared" si="8"/>
        <v>Liver--HLM-12-B01002701-</v>
      </c>
      <c r="H511" s="12" t="s">
        <v>724</v>
      </c>
      <c r="K511" s="12" t="s">
        <v>725</v>
      </c>
      <c r="L511" s="12" t="s">
        <v>726</v>
      </c>
      <c r="M511" s="12" t="s">
        <v>737</v>
      </c>
      <c r="AA511" s="19" t="s">
        <v>770</v>
      </c>
      <c r="AB511" s="19" t="s">
        <v>914</v>
      </c>
      <c r="AC511" s="20" t="s">
        <v>730</v>
      </c>
      <c r="AD511" s="37" t="s">
        <v>936</v>
      </c>
      <c r="AE511" s="82">
        <v>12</v>
      </c>
      <c r="AF511" s="3">
        <v>1</v>
      </c>
      <c r="AG511" s="3">
        <v>0</v>
      </c>
      <c r="AH511" s="3">
        <v>47</v>
      </c>
      <c r="AI511" s="3" t="s">
        <v>767</v>
      </c>
      <c r="AJ511" s="20" t="s">
        <v>772</v>
      </c>
      <c r="AW511" s="3" t="s">
        <v>937</v>
      </c>
      <c r="AY511" s="3" t="s">
        <v>917</v>
      </c>
      <c r="AZ511" s="3">
        <v>1</v>
      </c>
      <c r="BA511" s="21" t="s">
        <v>918</v>
      </c>
      <c r="BF511" s="4" t="b">
        <f>IF(ISERROR(VLOOKUP(StudiesDetails!B511,ProteinExpression!A:A,1,FALSE)),FALSE,TRUE)</f>
        <v>0</v>
      </c>
    </row>
    <row r="512" spans="1:58" x14ac:dyDescent="0.3">
      <c r="A512">
        <v>75</v>
      </c>
      <c r="B512">
        <v>545</v>
      </c>
      <c r="C512" s="73" t="str">
        <f>IF(AND($A512&lt;&gt;"",ISNUMBER($A512)),VLOOKUP($A512,StudiesGeneral!$B:$CM,2,FALSE),"")</f>
        <v>Ohtsuki</v>
      </c>
      <c r="D512" s="73">
        <f>IF(AND($A512&lt;&gt;"",ISNUMBER($A512)),VLOOKUP($A512,StudiesGeneral!$B:$CM,3,FALSE),"")</f>
        <v>2012</v>
      </c>
      <c r="E512" s="89" t="str">
        <f>IF(AND($A512&lt;&gt;"",ISNUMBER($A512)),VLOOKUP($A512,StudiesGeneral!$B:$CM,4,FALSE),"")</f>
        <v>http://dx.doi.org/10.1124/dmd.111.042259</v>
      </c>
      <c r="F512" s="73" t="str">
        <f>IF(AND($A512&lt;&gt;"",ISNUMBER($A512)),VLOOKUP($A512,StudiesGeneral!$B:$CM,5,FALSE),"")</f>
        <v>CYP2D6</v>
      </c>
      <c r="G512" s="52" t="str">
        <f t="shared" si="8"/>
        <v>Liver--HLM-13-C01002308-</v>
      </c>
      <c r="H512" s="12" t="s">
        <v>724</v>
      </c>
      <c r="K512" s="12" t="s">
        <v>725</v>
      </c>
      <c r="L512" s="12" t="s">
        <v>726</v>
      </c>
      <c r="M512" s="12" t="s">
        <v>737</v>
      </c>
      <c r="AA512" s="19" t="s">
        <v>770</v>
      </c>
      <c r="AB512" s="19" t="s">
        <v>914</v>
      </c>
      <c r="AC512" s="20" t="s">
        <v>730</v>
      </c>
      <c r="AD512" s="37" t="s">
        <v>938</v>
      </c>
      <c r="AE512" s="82">
        <v>13</v>
      </c>
      <c r="AF512" s="3">
        <v>1</v>
      </c>
      <c r="AG512" s="3">
        <v>0</v>
      </c>
      <c r="AH512" s="3">
        <v>49</v>
      </c>
      <c r="AI512" s="3" t="s">
        <v>767</v>
      </c>
      <c r="AJ512" s="20" t="s">
        <v>772</v>
      </c>
      <c r="AW512" s="3" t="s">
        <v>922</v>
      </c>
      <c r="AY512" s="3" t="s">
        <v>732</v>
      </c>
      <c r="AZ512" s="3">
        <v>1</v>
      </c>
      <c r="BA512" s="21" t="s">
        <v>918</v>
      </c>
      <c r="BF512" s="4" t="b">
        <f>IF(ISERROR(VLOOKUP(StudiesDetails!B512,ProteinExpression!A:A,1,FALSE)),FALSE,TRUE)</f>
        <v>0</v>
      </c>
    </row>
    <row r="513" spans="1:58" x14ac:dyDescent="0.3">
      <c r="A513">
        <v>75</v>
      </c>
      <c r="B513">
        <v>546</v>
      </c>
      <c r="C513" s="73" t="str">
        <f>IF(AND($A513&lt;&gt;"",ISNUMBER($A513)),VLOOKUP($A513,StudiesGeneral!$B:$CM,2,FALSE),"")</f>
        <v>Ohtsuki</v>
      </c>
      <c r="D513" s="73">
        <f>IF(AND($A513&lt;&gt;"",ISNUMBER($A513)),VLOOKUP($A513,StudiesGeneral!$B:$CM,3,FALSE),"")</f>
        <v>2012</v>
      </c>
      <c r="E513" s="89" t="str">
        <f>IF(AND($A513&lt;&gt;"",ISNUMBER($A513)),VLOOKUP($A513,StudiesGeneral!$B:$CM,4,FALSE),"")</f>
        <v>http://dx.doi.org/10.1124/dmd.111.042259</v>
      </c>
      <c r="F513" s="73" t="str">
        <f>IF(AND($A513&lt;&gt;"",ISNUMBER($A513)),VLOOKUP($A513,StudiesGeneral!$B:$CM,5,FALSE),"")</f>
        <v>CYP2D6</v>
      </c>
      <c r="G513" s="52" t="str">
        <f t="shared" si="8"/>
        <v>Liver--HLM-14-B01002444-</v>
      </c>
      <c r="H513" s="12" t="s">
        <v>724</v>
      </c>
      <c r="K513" s="12" t="s">
        <v>725</v>
      </c>
      <c r="L513" s="12" t="s">
        <v>726</v>
      </c>
      <c r="M513" s="12" t="s">
        <v>737</v>
      </c>
      <c r="AA513" s="19" t="s">
        <v>770</v>
      </c>
      <c r="AB513" s="19" t="s">
        <v>914</v>
      </c>
      <c r="AC513" s="20" t="s">
        <v>730</v>
      </c>
      <c r="AD513" s="37" t="s">
        <v>939</v>
      </c>
      <c r="AE513" s="82">
        <v>14</v>
      </c>
      <c r="AF513" s="3">
        <v>1</v>
      </c>
      <c r="AG513" s="3">
        <v>0</v>
      </c>
      <c r="AH513" s="3">
        <v>54</v>
      </c>
      <c r="AI513" s="3" t="s">
        <v>767</v>
      </c>
      <c r="AJ513" s="20" t="s">
        <v>772</v>
      </c>
      <c r="AW513" s="3" t="s">
        <v>940</v>
      </c>
      <c r="AY513" s="3" t="s">
        <v>917</v>
      </c>
      <c r="AZ513" s="3">
        <v>1</v>
      </c>
      <c r="BA513" s="21" t="s">
        <v>941</v>
      </c>
      <c r="BF513" s="4" t="b">
        <f>IF(ISERROR(VLOOKUP(StudiesDetails!B513,ProteinExpression!A:A,1,FALSE)),FALSE,TRUE)</f>
        <v>0</v>
      </c>
    </row>
    <row r="514" spans="1:58" x14ac:dyDescent="0.3">
      <c r="A514">
        <v>75</v>
      </c>
      <c r="B514">
        <v>547</v>
      </c>
      <c r="C514" s="73" t="str">
        <f>IF(AND($A514&lt;&gt;"",ISNUMBER($A514)),VLOOKUP($A514,StudiesGeneral!$B:$CM,2,FALSE),"")</f>
        <v>Ohtsuki</v>
      </c>
      <c r="D514" s="73">
        <f>IF(AND($A514&lt;&gt;"",ISNUMBER($A514)),VLOOKUP($A514,StudiesGeneral!$B:$CM,3,FALSE),"")</f>
        <v>2012</v>
      </c>
      <c r="E514" s="89" t="str">
        <f>IF(AND($A514&lt;&gt;"",ISNUMBER($A514)),VLOOKUP($A514,StudiesGeneral!$B:$CM,4,FALSE),"")</f>
        <v>http://dx.doi.org/10.1124/dmd.111.042259</v>
      </c>
      <c r="F514" s="73" t="str">
        <f>IF(AND($A514&lt;&gt;"",ISNUMBER($A514)),VLOOKUP($A514,StudiesGeneral!$B:$CM,5,FALSE),"")</f>
        <v>CYP2D6</v>
      </c>
      <c r="G514" s="52" t="str">
        <f t="shared" si="8"/>
        <v>Liver--HLM-15-H092-</v>
      </c>
      <c r="H514" s="12" t="s">
        <v>724</v>
      </c>
      <c r="K514" s="12" t="s">
        <v>725</v>
      </c>
      <c r="L514" s="12" t="s">
        <v>726</v>
      </c>
      <c r="M514" s="12" t="s">
        <v>737</v>
      </c>
      <c r="AA514" s="19" t="s">
        <v>770</v>
      </c>
      <c r="AB514" s="19" t="s">
        <v>914</v>
      </c>
      <c r="AC514" s="20" t="s">
        <v>730</v>
      </c>
      <c r="AD514" s="37" t="s">
        <v>942</v>
      </c>
      <c r="AE514" s="82">
        <v>15</v>
      </c>
      <c r="AF514" s="3">
        <v>1</v>
      </c>
      <c r="AG514" s="3">
        <v>0</v>
      </c>
      <c r="AH514" s="3">
        <v>54</v>
      </c>
      <c r="AI514" s="3" t="s">
        <v>767</v>
      </c>
      <c r="AJ514" s="20" t="s">
        <v>772</v>
      </c>
      <c r="AW514" s="3" t="s">
        <v>898</v>
      </c>
      <c r="AY514" s="3" t="s">
        <v>920</v>
      </c>
      <c r="AZ514" s="3">
        <v>1</v>
      </c>
      <c r="BA514" s="21" t="s">
        <v>918</v>
      </c>
      <c r="BF514" s="4" t="b">
        <f>IF(ISERROR(VLOOKUP(StudiesDetails!B514,ProteinExpression!A:A,1,FALSE)),FALSE,TRUE)</f>
        <v>0</v>
      </c>
    </row>
    <row r="515" spans="1:58" x14ac:dyDescent="0.3">
      <c r="A515">
        <v>75</v>
      </c>
      <c r="B515">
        <v>548</v>
      </c>
      <c r="C515" s="73" t="str">
        <f>IF(AND($A515&lt;&gt;"",ISNUMBER($A515)),VLOOKUP($A515,StudiesGeneral!$B:$CM,2,FALSE),"")</f>
        <v>Ohtsuki</v>
      </c>
      <c r="D515" s="73">
        <f>IF(AND($A515&lt;&gt;"",ISNUMBER($A515)),VLOOKUP($A515,StudiesGeneral!$B:$CM,3,FALSE),"")</f>
        <v>2012</v>
      </c>
      <c r="E515" s="89" t="str">
        <f>IF(AND($A515&lt;&gt;"",ISNUMBER($A515)),VLOOKUP($A515,StudiesGeneral!$B:$CM,4,FALSE),"")</f>
        <v>http://dx.doi.org/10.1124/dmd.111.042259</v>
      </c>
      <c r="F515" s="73" t="str">
        <f>IF(AND($A515&lt;&gt;"",ISNUMBER($A515)),VLOOKUP($A515,StudiesGeneral!$B:$CM,5,FALSE),"")</f>
        <v>CYP2D6</v>
      </c>
      <c r="G515" s="52" t="str">
        <f t="shared" si="8"/>
        <v>Liver--HLM-16-B01003044-</v>
      </c>
      <c r="H515" s="12" t="s">
        <v>724</v>
      </c>
      <c r="K515" s="12" t="s">
        <v>725</v>
      </c>
      <c r="L515" s="12" t="s">
        <v>726</v>
      </c>
      <c r="M515" s="12" t="s">
        <v>737</v>
      </c>
      <c r="AA515" s="19" t="s">
        <v>770</v>
      </c>
      <c r="AB515" s="19" t="s">
        <v>914</v>
      </c>
      <c r="AC515" s="20" t="s">
        <v>730</v>
      </c>
      <c r="AD515" s="37" t="s">
        <v>943</v>
      </c>
      <c r="AE515" s="82">
        <v>16</v>
      </c>
      <c r="AF515" s="3">
        <v>1</v>
      </c>
      <c r="AG515" s="3">
        <v>0</v>
      </c>
      <c r="AH515" s="3">
        <v>63</v>
      </c>
      <c r="AI515" s="3" t="s">
        <v>767</v>
      </c>
      <c r="AJ515" s="20" t="s">
        <v>772</v>
      </c>
      <c r="AW515" s="3" t="s">
        <v>922</v>
      </c>
      <c r="AY515" s="3" t="s">
        <v>920</v>
      </c>
      <c r="AZ515" s="3">
        <v>1</v>
      </c>
      <c r="BA515" s="21" t="s">
        <v>918</v>
      </c>
      <c r="BF515" s="4" t="b">
        <f>IF(ISERROR(VLOOKUP(StudiesDetails!B515,ProteinExpression!A:A,1,FALSE)),FALSE,TRUE)</f>
        <v>0</v>
      </c>
    </row>
    <row r="516" spans="1:58" x14ac:dyDescent="0.3">
      <c r="A516">
        <v>75</v>
      </c>
      <c r="B516">
        <v>549</v>
      </c>
      <c r="C516" s="73" t="str">
        <f>IF(AND($A516&lt;&gt;"",ISNUMBER($A516)),VLOOKUP($A516,StudiesGeneral!$B:$CM,2,FALSE),"")</f>
        <v>Ohtsuki</v>
      </c>
      <c r="D516" s="73">
        <f>IF(AND($A516&lt;&gt;"",ISNUMBER($A516)),VLOOKUP($A516,StudiesGeneral!$B:$CM,3,FALSE),"")</f>
        <v>2012</v>
      </c>
      <c r="E516" s="89" t="str">
        <f>IF(AND($A516&lt;&gt;"",ISNUMBER($A516)),VLOOKUP($A516,StudiesGeneral!$B:$CM,4,FALSE),"")</f>
        <v>http://dx.doi.org/10.1124/dmd.111.042259</v>
      </c>
      <c r="F516" s="73" t="str">
        <f>IF(AND($A516&lt;&gt;"",ISNUMBER($A516)),VLOOKUP($A516,StudiesGeneral!$B:$CM,5,FALSE),"")</f>
        <v>CYP2D6</v>
      </c>
      <c r="G516" s="52" t="str">
        <f t="shared" si="8"/>
        <v>Liver--HLM-17-H0814-</v>
      </c>
      <c r="H516" s="12" t="s">
        <v>724</v>
      </c>
      <c r="K516" s="12" t="s">
        <v>725</v>
      </c>
      <c r="L516" s="12" t="s">
        <v>726</v>
      </c>
      <c r="M516" s="12" t="s">
        <v>737</v>
      </c>
      <c r="AA516" s="19" t="s">
        <v>770</v>
      </c>
      <c r="AB516" s="19" t="s">
        <v>914</v>
      </c>
      <c r="AC516" s="20" t="s">
        <v>730</v>
      </c>
      <c r="AD516" s="37" t="s">
        <v>944</v>
      </c>
      <c r="AE516" s="82">
        <v>17</v>
      </c>
      <c r="AF516" s="3">
        <v>1</v>
      </c>
      <c r="AG516" s="3">
        <v>0</v>
      </c>
      <c r="AH516" s="3">
        <v>65</v>
      </c>
      <c r="AI516" s="3" t="s">
        <v>767</v>
      </c>
      <c r="AJ516" s="20" t="s">
        <v>772</v>
      </c>
      <c r="AW516" s="3" t="s">
        <v>898</v>
      </c>
      <c r="AY516" s="3" t="s">
        <v>920</v>
      </c>
      <c r="AZ516" s="3">
        <v>1</v>
      </c>
      <c r="BA516" s="21" t="s">
        <v>918</v>
      </c>
      <c r="BF516" s="4" t="b">
        <f>IF(ISERROR(VLOOKUP(StudiesDetails!B516,ProteinExpression!A:A,1,FALSE)),FALSE,TRUE)</f>
        <v>0</v>
      </c>
    </row>
    <row r="517" spans="1:58" s="33" customFormat="1" x14ac:dyDescent="0.3">
      <c r="A517" s="33">
        <v>76</v>
      </c>
      <c r="B517" s="33">
        <v>551</v>
      </c>
      <c r="C517" s="70" t="str">
        <f>IF(AND($A517&lt;&gt;"",ISNUMBER($A517)),VLOOKUP($A517,StudiesGeneral!$B:$CM,2,FALSE),"")</f>
        <v>Ohtsuki</v>
      </c>
      <c r="D517" s="70">
        <f>IF(AND($A517&lt;&gt;"",ISNUMBER($A517)),VLOOKUP($A517,StudiesGeneral!$B:$CM,3,FALSE),"")</f>
        <v>2012</v>
      </c>
      <c r="E517" s="71" t="str">
        <f>IF(AND($A517&lt;&gt;"",ISNUMBER($A517)),VLOOKUP($A517,StudiesGeneral!$B:$CM,4,FALSE),"")</f>
        <v>http://dx.doi.org/10.1124/dmd.111.042259</v>
      </c>
      <c r="F517" s="70" t="str">
        <f>IF(AND($A517&lt;&gt;"",ISNUMBER($A517)),VLOOKUP($A517,StudiesGeneral!$B:$CM,5,FALSE),"")</f>
        <v>CYP2B6</v>
      </c>
      <c r="G517" s="72" t="str">
        <f t="shared" si="8"/>
        <v>Liver--HLM-1-B01002632-</v>
      </c>
      <c r="H517" s="25" t="s">
        <v>724</v>
      </c>
      <c r="I517" s="25"/>
      <c r="J517" s="25"/>
      <c r="K517" s="25" t="s">
        <v>725</v>
      </c>
      <c r="L517" s="25" t="s">
        <v>726</v>
      </c>
      <c r="M517" s="25" t="s">
        <v>737</v>
      </c>
      <c r="N517" s="25"/>
      <c r="O517" s="25"/>
      <c r="P517" s="25"/>
      <c r="Q517" s="26"/>
      <c r="R517" s="26"/>
      <c r="S517" s="27"/>
      <c r="T517" s="27"/>
      <c r="U517" s="27"/>
      <c r="V517" s="27"/>
      <c r="W517" s="27"/>
      <c r="X517" s="27"/>
      <c r="Y517" s="27"/>
      <c r="Z517" s="27"/>
      <c r="AA517" s="28" t="s">
        <v>770</v>
      </c>
      <c r="AB517" s="28" t="s">
        <v>914</v>
      </c>
      <c r="AC517" s="29" t="s">
        <v>730</v>
      </c>
      <c r="AD517" s="36" t="s">
        <v>915</v>
      </c>
      <c r="AE517" s="83">
        <v>1</v>
      </c>
      <c r="AF517" s="30">
        <v>1</v>
      </c>
      <c r="AG517" s="30">
        <v>1</v>
      </c>
      <c r="AH517" s="30">
        <v>24</v>
      </c>
      <c r="AI517" s="30" t="s">
        <v>767</v>
      </c>
      <c r="AJ517" s="29" t="s">
        <v>772</v>
      </c>
      <c r="AK517" s="30"/>
      <c r="AL517" s="29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 t="s">
        <v>916</v>
      </c>
      <c r="AX517" s="30"/>
      <c r="AY517" s="30" t="s">
        <v>917</v>
      </c>
      <c r="AZ517" s="30">
        <v>1</v>
      </c>
      <c r="BA517" s="31" t="s">
        <v>918</v>
      </c>
      <c r="BB517" s="32"/>
      <c r="BC517" s="29"/>
      <c r="BD517" s="30"/>
      <c r="BE517" s="75"/>
      <c r="BF517" s="91" t="b">
        <f>IF(ISERROR(VLOOKUP(StudiesDetails!B517,ProteinExpression!A:A,1,FALSE)),FALSE,TRUE)</f>
        <v>0</v>
      </c>
    </row>
    <row r="518" spans="1:58" x14ac:dyDescent="0.3">
      <c r="A518">
        <v>76</v>
      </c>
      <c r="B518">
        <v>552</v>
      </c>
      <c r="C518" s="73" t="str">
        <f>IF(AND($A518&lt;&gt;"",ISNUMBER($A518)),VLOOKUP($A518,StudiesGeneral!$B:$CM,2,FALSE),"")</f>
        <v>Ohtsuki</v>
      </c>
      <c r="D518" s="73">
        <f>IF(AND($A518&lt;&gt;"",ISNUMBER($A518)),VLOOKUP($A518,StudiesGeneral!$B:$CM,3,FALSE),"")</f>
        <v>2012</v>
      </c>
      <c r="E518" s="89" t="str">
        <f>IF(AND($A518&lt;&gt;"",ISNUMBER($A518)),VLOOKUP($A518,StudiesGeneral!$B:$CM,4,FALSE),"")</f>
        <v>http://dx.doi.org/10.1124/dmd.111.042259</v>
      </c>
      <c r="F518" s="73" t="str">
        <f>IF(AND($A518&lt;&gt;"",ISNUMBER($A518)),VLOOKUP($A518,StudiesGeneral!$B:$CM,5,FALSE),"")</f>
        <v>CYP2B6</v>
      </c>
      <c r="G518" s="52" t="str">
        <f t="shared" si="8"/>
        <v>Liver--HLM-2-H0796-</v>
      </c>
      <c r="H518" s="12" t="s">
        <v>724</v>
      </c>
      <c r="K518" s="12" t="s">
        <v>725</v>
      </c>
      <c r="L518" s="12" t="s">
        <v>726</v>
      </c>
      <c r="M518" s="12" t="s">
        <v>737</v>
      </c>
      <c r="AA518" s="19" t="s">
        <v>770</v>
      </c>
      <c r="AB518" s="19" t="s">
        <v>914</v>
      </c>
      <c r="AC518" s="20" t="s">
        <v>730</v>
      </c>
      <c r="AD518" s="37" t="s">
        <v>919</v>
      </c>
      <c r="AE518" s="82">
        <v>2</v>
      </c>
      <c r="AF518" s="3">
        <v>1</v>
      </c>
      <c r="AG518" s="3">
        <v>1</v>
      </c>
      <c r="AH518" s="3">
        <v>29</v>
      </c>
      <c r="AI518" s="3" t="s">
        <v>767</v>
      </c>
      <c r="AJ518" s="20" t="s">
        <v>772</v>
      </c>
      <c r="AW518" s="3" t="s">
        <v>876</v>
      </c>
      <c r="AY518" s="3" t="s">
        <v>920</v>
      </c>
      <c r="AZ518" s="3">
        <v>1</v>
      </c>
      <c r="BA518" s="21" t="s">
        <v>918</v>
      </c>
      <c r="BF518" s="4" t="b">
        <f>IF(ISERROR(VLOOKUP(StudiesDetails!B518,ProteinExpression!A:A,1,FALSE)),FALSE,TRUE)</f>
        <v>0</v>
      </c>
    </row>
    <row r="519" spans="1:58" x14ac:dyDescent="0.3">
      <c r="A519">
        <v>76</v>
      </c>
      <c r="B519">
        <v>553</v>
      </c>
      <c r="C519" s="73" t="str">
        <f>IF(AND($A519&lt;&gt;"",ISNUMBER($A519)),VLOOKUP($A519,StudiesGeneral!$B:$CM,2,FALSE),"")</f>
        <v>Ohtsuki</v>
      </c>
      <c r="D519" s="73">
        <f>IF(AND($A519&lt;&gt;"",ISNUMBER($A519)),VLOOKUP($A519,StudiesGeneral!$B:$CM,3,FALSE),"")</f>
        <v>2012</v>
      </c>
      <c r="E519" s="89" t="str">
        <f>IF(AND($A519&lt;&gt;"",ISNUMBER($A519)),VLOOKUP($A519,StudiesGeneral!$B:$CM,4,FALSE),"")</f>
        <v>http://dx.doi.org/10.1124/dmd.111.042259</v>
      </c>
      <c r="F519" s="73" t="str">
        <f>IF(AND($A519&lt;&gt;"",ISNUMBER($A519)),VLOOKUP($A519,StudiesGeneral!$B:$CM,5,FALSE),"")</f>
        <v>CYP2B6</v>
      </c>
      <c r="G519" s="52" t="str">
        <f t="shared" si="8"/>
        <v>Liver--HLM-3-A01001584-</v>
      </c>
      <c r="H519" s="12" t="s">
        <v>724</v>
      </c>
      <c r="K519" s="12" t="s">
        <v>725</v>
      </c>
      <c r="L519" s="12" t="s">
        <v>726</v>
      </c>
      <c r="M519" s="12" t="s">
        <v>737</v>
      </c>
      <c r="AA519" s="19" t="s">
        <v>770</v>
      </c>
      <c r="AB519" s="19" t="s">
        <v>914</v>
      </c>
      <c r="AC519" s="20" t="s">
        <v>730</v>
      </c>
      <c r="AD519" s="37" t="s">
        <v>921</v>
      </c>
      <c r="AE519" s="82">
        <v>3</v>
      </c>
      <c r="AF519" s="3">
        <v>1</v>
      </c>
      <c r="AG519" s="3">
        <v>1</v>
      </c>
      <c r="AH519" s="3">
        <v>38</v>
      </c>
      <c r="AI519" s="3" t="s">
        <v>767</v>
      </c>
      <c r="AJ519" s="3" t="s">
        <v>772</v>
      </c>
      <c r="AW519" s="3" t="s">
        <v>922</v>
      </c>
      <c r="AY519" s="3" t="s">
        <v>732</v>
      </c>
      <c r="AZ519" s="3">
        <v>1</v>
      </c>
      <c r="BA519" s="21" t="s">
        <v>918</v>
      </c>
      <c r="BF519" s="4" t="b">
        <f>IF(ISERROR(VLOOKUP(StudiesDetails!B519,ProteinExpression!A:A,1,FALSE)),FALSE,TRUE)</f>
        <v>0</v>
      </c>
    </row>
    <row r="520" spans="1:58" x14ac:dyDescent="0.3">
      <c r="A520">
        <v>76</v>
      </c>
      <c r="B520">
        <v>554</v>
      </c>
      <c r="C520" s="73" t="str">
        <f>IF(AND($A520&lt;&gt;"",ISNUMBER($A520)),VLOOKUP($A520,StudiesGeneral!$B:$CM,2,FALSE),"")</f>
        <v>Ohtsuki</v>
      </c>
      <c r="D520" s="73">
        <f>IF(AND($A520&lt;&gt;"",ISNUMBER($A520)),VLOOKUP($A520,StudiesGeneral!$B:$CM,3,FALSE),"")</f>
        <v>2012</v>
      </c>
      <c r="E520" s="89" t="str">
        <f>IF(AND($A520&lt;&gt;"",ISNUMBER($A520)),VLOOKUP($A520,StudiesGeneral!$B:$CM,4,FALSE),"")</f>
        <v>http://dx.doi.org/10.1124/dmd.111.042259</v>
      </c>
      <c r="F520" s="73" t="str">
        <f>IF(AND($A520&lt;&gt;"",ISNUMBER($A520)),VLOOKUP($A520,StudiesGeneral!$B:$CM,5,FALSE),"")</f>
        <v>CYP2B6</v>
      </c>
      <c r="G520" s="52" t="str">
        <f t="shared" si="8"/>
        <v>Liver--HLM-4-C01003613-</v>
      </c>
      <c r="H520" s="12" t="s">
        <v>724</v>
      </c>
      <c r="K520" s="12" t="s">
        <v>725</v>
      </c>
      <c r="L520" s="12" t="s">
        <v>726</v>
      </c>
      <c r="M520" s="12" t="s">
        <v>737</v>
      </c>
      <c r="AA520" s="19" t="s">
        <v>770</v>
      </c>
      <c r="AB520" s="19" t="s">
        <v>914</v>
      </c>
      <c r="AC520" s="20" t="s">
        <v>730</v>
      </c>
      <c r="AD520" s="37" t="s">
        <v>923</v>
      </c>
      <c r="AE520" s="82">
        <v>4</v>
      </c>
      <c r="AF520" s="3">
        <v>1</v>
      </c>
      <c r="AG520" s="3">
        <v>1</v>
      </c>
      <c r="AH520" s="3">
        <v>48</v>
      </c>
      <c r="AI520" s="3" t="s">
        <v>767</v>
      </c>
      <c r="AJ520" s="3" t="s">
        <v>772</v>
      </c>
      <c r="AW520" s="3" t="s">
        <v>924</v>
      </c>
      <c r="AY520" s="3" t="s">
        <v>732</v>
      </c>
      <c r="AZ520" s="3">
        <v>1</v>
      </c>
      <c r="BA520" s="21" t="s">
        <v>918</v>
      </c>
      <c r="BF520" s="4" t="b">
        <f>IF(ISERROR(VLOOKUP(StudiesDetails!B520,ProteinExpression!A:A,1,FALSE)),FALSE,TRUE)</f>
        <v>0</v>
      </c>
    </row>
    <row r="521" spans="1:58" x14ac:dyDescent="0.3">
      <c r="A521">
        <v>76</v>
      </c>
      <c r="B521">
        <v>555</v>
      </c>
      <c r="C521" s="73" t="str">
        <f>IF(AND($A521&lt;&gt;"",ISNUMBER($A521)),VLOOKUP($A521,StudiesGeneral!$B:$CM,2,FALSE),"")</f>
        <v>Ohtsuki</v>
      </c>
      <c r="D521" s="73">
        <f>IF(AND($A521&lt;&gt;"",ISNUMBER($A521)),VLOOKUP($A521,StudiesGeneral!$B:$CM,3,FALSE),"")</f>
        <v>2012</v>
      </c>
      <c r="E521" s="89" t="str">
        <f>IF(AND($A521&lt;&gt;"",ISNUMBER($A521)),VLOOKUP($A521,StudiesGeneral!$B:$CM,4,FALSE),"")</f>
        <v>http://dx.doi.org/10.1124/dmd.111.042259</v>
      </c>
      <c r="F521" s="73" t="str">
        <f>IF(AND($A521&lt;&gt;"",ISNUMBER($A521)),VLOOKUP($A521,StudiesGeneral!$B:$CM,5,FALSE),"")</f>
        <v>CYP2B6</v>
      </c>
      <c r="G521" s="52" t="str">
        <f t="shared" si="8"/>
        <v>Liver--HLM-5-H0844-</v>
      </c>
      <c r="H521" s="12" t="s">
        <v>724</v>
      </c>
      <c r="K521" s="12" t="s">
        <v>725</v>
      </c>
      <c r="L521" s="12" t="s">
        <v>726</v>
      </c>
      <c r="M521" s="12" t="s">
        <v>737</v>
      </c>
      <c r="AA521" s="19" t="s">
        <v>770</v>
      </c>
      <c r="AB521" s="19" t="s">
        <v>914</v>
      </c>
      <c r="AC521" s="20" t="s">
        <v>730</v>
      </c>
      <c r="AD521" s="37" t="s">
        <v>925</v>
      </c>
      <c r="AE521" s="82">
        <v>5</v>
      </c>
      <c r="AF521" s="3">
        <v>1</v>
      </c>
      <c r="AG521" s="3">
        <v>1</v>
      </c>
      <c r="AH521" s="3">
        <v>49</v>
      </c>
      <c r="AI521" s="3" t="s">
        <v>767</v>
      </c>
      <c r="AJ521" s="20" t="s">
        <v>772</v>
      </c>
      <c r="AW521" s="3" t="s">
        <v>878</v>
      </c>
      <c r="AY521" s="3" t="s">
        <v>920</v>
      </c>
      <c r="AZ521" s="3">
        <v>1</v>
      </c>
      <c r="BA521" s="21" t="s">
        <v>918</v>
      </c>
      <c r="BF521" s="4" t="b">
        <f>IF(ISERROR(VLOOKUP(StudiesDetails!B521,ProteinExpression!A:A,1,FALSE)),FALSE,TRUE)</f>
        <v>0</v>
      </c>
    </row>
    <row r="522" spans="1:58" x14ac:dyDescent="0.3">
      <c r="A522">
        <v>76</v>
      </c>
      <c r="B522">
        <v>556</v>
      </c>
      <c r="C522" s="73" t="str">
        <f>IF(AND($A522&lt;&gt;"",ISNUMBER($A522)),VLOOKUP($A522,StudiesGeneral!$B:$CM,2,FALSE),"")</f>
        <v>Ohtsuki</v>
      </c>
      <c r="D522" s="73">
        <f>IF(AND($A522&lt;&gt;"",ISNUMBER($A522)),VLOOKUP($A522,StudiesGeneral!$B:$CM,3,FALSE),"")</f>
        <v>2012</v>
      </c>
      <c r="E522" s="89" t="str">
        <f>IF(AND($A522&lt;&gt;"",ISNUMBER($A522)),VLOOKUP($A522,StudiesGeneral!$B:$CM,4,FALSE),"")</f>
        <v>http://dx.doi.org/10.1124/dmd.111.042259</v>
      </c>
      <c r="F522" s="73" t="str">
        <f>IF(AND($A522&lt;&gt;"",ISNUMBER($A522)),VLOOKUP($A522,StudiesGeneral!$B:$CM,5,FALSE),"")</f>
        <v>CYP2B6</v>
      </c>
      <c r="G522" s="52" t="str">
        <f t="shared" si="8"/>
        <v>Liver--HLM-6-A01001311-</v>
      </c>
      <c r="H522" s="12" t="s">
        <v>724</v>
      </c>
      <c r="K522" s="12" t="s">
        <v>725</v>
      </c>
      <c r="L522" s="12" t="s">
        <v>726</v>
      </c>
      <c r="M522" s="12" t="s">
        <v>737</v>
      </c>
      <c r="AA522" s="19" t="s">
        <v>770</v>
      </c>
      <c r="AB522" s="19" t="s">
        <v>914</v>
      </c>
      <c r="AC522" s="20" t="s">
        <v>730</v>
      </c>
      <c r="AD522" s="37" t="s">
        <v>926</v>
      </c>
      <c r="AE522" s="82">
        <v>6</v>
      </c>
      <c r="AF522" s="3">
        <v>1</v>
      </c>
      <c r="AG522" s="3">
        <v>1</v>
      </c>
      <c r="AH522" s="3">
        <v>54</v>
      </c>
      <c r="AI522" s="3" t="s">
        <v>767</v>
      </c>
      <c r="AJ522" s="20" t="s">
        <v>772</v>
      </c>
      <c r="AW522" s="3" t="s">
        <v>927</v>
      </c>
      <c r="AY522" s="3" t="s">
        <v>917</v>
      </c>
      <c r="AZ522" s="3">
        <v>1</v>
      </c>
      <c r="BA522" s="21" t="s">
        <v>918</v>
      </c>
      <c r="BF522" s="4" t="b">
        <f>IF(ISERROR(VLOOKUP(StudiesDetails!B522,ProteinExpression!A:A,1,FALSE)),FALSE,TRUE)</f>
        <v>0</v>
      </c>
    </row>
    <row r="523" spans="1:58" x14ac:dyDescent="0.3">
      <c r="A523">
        <v>76</v>
      </c>
      <c r="B523">
        <v>557</v>
      </c>
      <c r="C523" s="73" t="str">
        <f>IF(AND($A523&lt;&gt;"",ISNUMBER($A523)),VLOOKUP($A523,StudiesGeneral!$B:$CM,2,FALSE),"")</f>
        <v>Ohtsuki</v>
      </c>
      <c r="D523" s="73">
        <f>IF(AND($A523&lt;&gt;"",ISNUMBER($A523)),VLOOKUP($A523,StudiesGeneral!$B:$CM,3,FALSE),"")</f>
        <v>2012</v>
      </c>
      <c r="E523" s="89" t="str">
        <f>IF(AND($A523&lt;&gt;"",ISNUMBER($A523)),VLOOKUP($A523,StudiesGeneral!$B:$CM,4,FALSE),"")</f>
        <v>http://dx.doi.org/10.1124/dmd.111.042259</v>
      </c>
      <c r="F523" s="73" t="str">
        <f>IF(AND($A523&lt;&gt;"",ISNUMBER($A523)),VLOOKUP($A523,StudiesGeneral!$B:$CM,5,FALSE),"")</f>
        <v>CYP2B6</v>
      </c>
      <c r="G523" s="52" t="str">
        <f t="shared" si="8"/>
        <v>Liver--HLM-7-C01002457-</v>
      </c>
      <c r="H523" s="12" t="s">
        <v>724</v>
      </c>
      <c r="K523" s="12" t="s">
        <v>725</v>
      </c>
      <c r="L523" s="12" t="s">
        <v>726</v>
      </c>
      <c r="M523" s="12" t="s">
        <v>737</v>
      </c>
      <c r="AA523" s="19" t="s">
        <v>770</v>
      </c>
      <c r="AB523" s="19" t="s">
        <v>914</v>
      </c>
      <c r="AC523" s="20" t="s">
        <v>730</v>
      </c>
      <c r="AD523" s="37" t="s">
        <v>928</v>
      </c>
      <c r="AE523" s="82">
        <v>7</v>
      </c>
      <c r="AF523" s="3">
        <v>1</v>
      </c>
      <c r="AG523" s="3">
        <v>1</v>
      </c>
      <c r="AH523" s="3">
        <v>56</v>
      </c>
      <c r="AI523" s="3" t="s">
        <v>767</v>
      </c>
      <c r="AJ523" s="20" t="s">
        <v>772</v>
      </c>
      <c r="AW523" s="3" t="s">
        <v>929</v>
      </c>
      <c r="AY523" s="3" t="s">
        <v>732</v>
      </c>
      <c r="AZ523" s="3">
        <v>1</v>
      </c>
      <c r="BA523" s="21" t="s">
        <v>918</v>
      </c>
      <c r="BF523" s="4" t="b">
        <f>IF(ISERROR(VLOOKUP(StudiesDetails!B523,ProteinExpression!A:A,1,FALSE)),FALSE,TRUE)</f>
        <v>0</v>
      </c>
    </row>
    <row r="524" spans="1:58" x14ac:dyDescent="0.3">
      <c r="A524">
        <v>76</v>
      </c>
      <c r="B524">
        <v>558</v>
      </c>
      <c r="C524" s="73" t="str">
        <f>IF(AND($A524&lt;&gt;"",ISNUMBER($A524)),VLOOKUP($A524,StudiesGeneral!$B:$CM,2,FALSE),"")</f>
        <v>Ohtsuki</v>
      </c>
      <c r="D524" s="73">
        <f>IF(AND($A524&lt;&gt;"",ISNUMBER($A524)),VLOOKUP($A524,StudiesGeneral!$B:$CM,3,FALSE),"")</f>
        <v>2012</v>
      </c>
      <c r="E524" s="89" t="str">
        <f>IF(AND($A524&lt;&gt;"",ISNUMBER($A524)),VLOOKUP($A524,StudiesGeneral!$B:$CM,4,FALSE),"")</f>
        <v>http://dx.doi.org/10.1124/dmd.111.042259</v>
      </c>
      <c r="F524" s="73" t="str">
        <f>IF(AND($A524&lt;&gt;"",ISNUMBER($A524)),VLOOKUP($A524,StudiesGeneral!$B:$CM,5,FALSE),"")</f>
        <v>CYP2B6</v>
      </c>
      <c r="G524" s="52" t="str">
        <f t="shared" si="8"/>
        <v>Liver--HLM-8-H0824-</v>
      </c>
      <c r="H524" s="12" t="s">
        <v>724</v>
      </c>
      <c r="K524" s="12" t="s">
        <v>725</v>
      </c>
      <c r="L524" s="12" t="s">
        <v>726</v>
      </c>
      <c r="M524" s="12" t="s">
        <v>737</v>
      </c>
      <c r="AA524" s="19" t="s">
        <v>770</v>
      </c>
      <c r="AB524" s="19" t="s">
        <v>914</v>
      </c>
      <c r="AC524" s="20" t="s">
        <v>730</v>
      </c>
      <c r="AD524" s="37" t="s">
        <v>930</v>
      </c>
      <c r="AE524" s="82">
        <v>8</v>
      </c>
      <c r="AF524" s="3">
        <v>1</v>
      </c>
      <c r="AG524" s="3">
        <v>1</v>
      </c>
      <c r="AH524" s="3">
        <v>74</v>
      </c>
      <c r="AI524" s="3" t="s">
        <v>767</v>
      </c>
      <c r="AJ524" s="20" t="s">
        <v>772</v>
      </c>
      <c r="AW524" s="3" t="s">
        <v>931</v>
      </c>
      <c r="AY524" s="3" t="s">
        <v>920</v>
      </c>
      <c r="AZ524" s="3">
        <v>1</v>
      </c>
      <c r="BA524" s="21" t="s">
        <v>918</v>
      </c>
      <c r="BF524" s="4" t="b">
        <f>IF(ISERROR(VLOOKUP(StudiesDetails!B524,ProteinExpression!A:A,1,FALSE)),FALSE,TRUE)</f>
        <v>0</v>
      </c>
    </row>
    <row r="525" spans="1:58" x14ac:dyDescent="0.3">
      <c r="A525">
        <v>76</v>
      </c>
      <c r="B525">
        <v>559</v>
      </c>
      <c r="C525" s="73" t="str">
        <f>IF(AND($A525&lt;&gt;"",ISNUMBER($A525)),VLOOKUP($A525,StudiesGeneral!$B:$CM,2,FALSE),"")</f>
        <v>Ohtsuki</v>
      </c>
      <c r="D525" s="73">
        <f>IF(AND($A525&lt;&gt;"",ISNUMBER($A525)),VLOOKUP($A525,StudiesGeneral!$B:$CM,3,FALSE),"")</f>
        <v>2012</v>
      </c>
      <c r="E525" s="89" t="str">
        <f>IF(AND($A525&lt;&gt;"",ISNUMBER($A525)),VLOOKUP($A525,StudiesGeneral!$B:$CM,4,FALSE),"")</f>
        <v>http://dx.doi.org/10.1124/dmd.111.042259</v>
      </c>
      <c r="F525" s="73" t="str">
        <f>IF(AND($A525&lt;&gt;"",ISNUMBER($A525)),VLOOKUP($A525,StudiesGeneral!$B:$CM,5,FALSE),"")</f>
        <v>CYP2B6</v>
      </c>
      <c r="G525" s="52" t="str">
        <f t="shared" si="8"/>
        <v>Liver--HLM-9-A01001423-</v>
      </c>
      <c r="H525" s="12" t="s">
        <v>724</v>
      </c>
      <c r="K525" s="12" t="s">
        <v>725</v>
      </c>
      <c r="L525" s="12" t="s">
        <v>726</v>
      </c>
      <c r="M525" s="12" t="s">
        <v>737</v>
      </c>
      <c r="AA525" s="19" t="s">
        <v>770</v>
      </c>
      <c r="AB525" s="19" t="s">
        <v>914</v>
      </c>
      <c r="AC525" s="20" t="s">
        <v>730</v>
      </c>
      <c r="AD525" s="37" t="s">
        <v>932</v>
      </c>
      <c r="AE525" s="82">
        <v>9</v>
      </c>
      <c r="AF525" s="3">
        <v>1</v>
      </c>
      <c r="AG525" s="3">
        <v>0</v>
      </c>
      <c r="AH525" s="3">
        <v>20</v>
      </c>
      <c r="AI525" s="3" t="s">
        <v>767</v>
      </c>
      <c r="AJ525" s="20" t="s">
        <v>772</v>
      </c>
      <c r="AW525" s="3" t="s">
        <v>933</v>
      </c>
      <c r="AY525" s="3" t="s">
        <v>917</v>
      </c>
      <c r="AZ525" s="3">
        <v>1</v>
      </c>
      <c r="BA525" s="21" t="s">
        <v>918</v>
      </c>
      <c r="BF525" s="4" t="b">
        <f>IF(ISERROR(VLOOKUP(StudiesDetails!B525,ProteinExpression!A:A,1,FALSE)),FALSE,TRUE)</f>
        <v>0</v>
      </c>
    </row>
    <row r="526" spans="1:58" x14ac:dyDescent="0.3">
      <c r="A526">
        <v>76</v>
      </c>
      <c r="B526">
        <v>560</v>
      </c>
      <c r="C526" s="73" t="str">
        <f>IF(AND($A526&lt;&gt;"",ISNUMBER($A526)),VLOOKUP($A526,StudiesGeneral!$B:$CM,2,FALSE),"")</f>
        <v>Ohtsuki</v>
      </c>
      <c r="D526" s="73">
        <f>IF(AND($A526&lt;&gt;"",ISNUMBER($A526)),VLOOKUP($A526,StudiesGeneral!$B:$CM,3,FALSE),"")</f>
        <v>2012</v>
      </c>
      <c r="E526" s="89" t="str">
        <f>IF(AND($A526&lt;&gt;"",ISNUMBER($A526)),VLOOKUP($A526,StudiesGeneral!$B:$CM,4,FALSE),"")</f>
        <v>http://dx.doi.org/10.1124/dmd.111.042259</v>
      </c>
      <c r="F526" s="73" t="str">
        <f>IF(AND($A526&lt;&gt;"",ISNUMBER($A526)),VLOOKUP($A526,StudiesGeneral!$B:$CM,5,FALSE),"")</f>
        <v>CYP2B6</v>
      </c>
      <c r="G526" s="52" t="str">
        <f t="shared" si="8"/>
        <v>Liver--HLM-10-H0786-</v>
      </c>
      <c r="H526" s="12" t="s">
        <v>724</v>
      </c>
      <c r="K526" s="12" t="s">
        <v>725</v>
      </c>
      <c r="L526" s="12" t="s">
        <v>726</v>
      </c>
      <c r="M526" s="12" t="s">
        <v>737</v>
      </c>
      <c r="AA526" s="19" t="s">
        <v>770</v>
      </c>
      <c r="AB526" s="19" t="s">
        <v>914</v>
      </c>
      <c r="AC526" s="20" t="s">
        <v>730</v>
      </c>
      <c r="AD526" s="37" t="s">
        <v>934</v>
      </c>
      <c r="AE526" s="82">
        <v>10</v>
      </c>
      <c r="AF526" s="3">
        <v>1</v>
      </c>
      <c r="AG526" s="3">
        <v>0</v>
      </c>
      <c r="AH526" s="3">
        <v>27</v>
      </c>
      <c r="AI526" s="3" t="s">
        <v>767</v>
      </c>
      <c r="AJ526" s="20" t="s">
        <v>772</v>
      </c>
      <c r="AW526" s="3" t="s">
        <v>878</v>
      </c>
      <c r="AY526" s="3" t="s">
        <v>920</v>
      </c>
      <c r="AZ526" s="3">
        <v>1</v>
      </c>
      <c r="BA526" s="21" t="s">
        <v>918</v>
      </c>
      <c r="BF526" s="4" t="b">
        <f>IF(ISERROR(VLOOKUP(StudiesDetails!B526,ProteinExpression!A:A,1,FALSE)),FALSE,TRUE)</f>
        <v>0</v>
      </c>
    </row>
    <row r="527" spans="1:58" x14ac:dyDescent="0.3">
      <c r="A527">
        <v>76</v>
      </c>
      <c r="B527">
        <v>561</v>
      </c>
      <c r="C527" s="73" t="str">
        <f>IF(AND($A527&lt;&gt;"",ISNUMBER($A527)),VLOOKUP($A527,StudiesGeneral!$B:$CM,2,FALSE),"")</f>
        <v>Ohtsuki</v>
      </c>
      <c r="D527" s="73">
        <f>IF(AND($A527&lt;&gt;"",ISNUMBER($A527)),VLOOKUP($A527,StudiesGeneral!$B:$CM,3,FALSE),"")</f>
        <v>2012</v>
      </c>
      <c r="E527" s="89" t="str">
        <f>IF(AND($A527&lt;&gt;"",ISNUMBER($A527)),VLOOKUP($A527,StudiesGeneral!$B:$CM,4,FALSE),"")</f>
        <v>http://dx.doi.org/10.1124/dmd.111.042259</v>
      </c>
      <c r="F527" s="73" t="str">
        <f>IF(AND($A527&lt;&gt;"",ISNUMBER($A527)),VLOOKUP($A527,StudiesGeneral!$B:$CM,5,FALSE),"")</f>
        <v>CYP2B6</v>
      </c>
      <c r="G527" s="52" t="str">
        <f t="shared" si="8"/>
        <v>Liver--HLM-11-A0001228-</v>
      </c>
      <c r="H527" s="12" t="s">
        <v>724</v>
      </c>
      <c r="K527" s="12" t="s">
        <v>725</v>
      </c>
      <c r="L527" s="12" t="s">
        <v>726</v>
      </c>
      <c r="M527" s="12" t="s">
        <v>737</v>
      </c>
      <c r="AA527" s="19" t="s">
        <v>770</v>
      </c>
      <c r="AB527" s="19" t="s">
        <v>914</v>
      </c>
      <c r="AC527" s="20" t="s">
        <v>730</v>
      </c>
      <c r="AD527" s="37" t="s">
        <v>935</v>
      </c>
      <c r="AE527" s="82">
        <v>11</v>
      </c>
      <c r="AF527" s="3">
        <v>1</v>
      </c>
      <c r="AG527" s="3">
        <v>0</v>
      </c>
      <c r="AH527" s="3">
        <v>43</v>
      </c>
      <c r="AI527" s="3" t="s">
        <v>767</v>
      </c>
      <c r="AJ527" s="20" t="s">
        <v>772</v>
      </c>
      <c r="AW527" s="3" t="s">
        <v>922</v>
      </c>
      <c r="AY527" s="3" t="s">
        <v>917</v>
      </c>
      <c r="AZ527" s="3">
        <v>1</v>
      </c>
      <c r="BA527" s="21" t="s">
        <v>918</v>
      </c>
      <c r="BF527" s="4" t="b">
        <f>IF(ISERROR(VLOOKUP(StudiesDetails!B527,ProteinExpression!A:A,1,FALSE)),FALSE,TRUE)</f>
        <v>0</v>
      </c>
    </row>
    <row r="528" spans="1:58" x14ac:dyDescent="0.3">
      <c r="A528">
        <v>76</v>
      </c>
      <c r="B528">
        <v>562</v>
      </c>
      <c r="C528" s="73" t="str">
        <f>IF(AND($A528&lt;&gt;"",ISNUMBER($A528)),VLOOKUP($A528,StudiesGeneral!$B:$CM,2,FALSE),"")</f>
        <v>Ohtsuki</v>
      </c>
      <c r="D528" s="73">
        <f>IF(AND($A528&lt;&gt;"",ISNUMBER($A528)),VLOOKUP($A528,StudiesGeneral!$B:$CM,3,FALSE),"")</f>
        <v>2012</v>
      </c>
      <c r="E528" s="89" t="str">
        <f>IF(AND($A528&lt;&gt;"",ISNUMBER($A528)),VLOOKUP($A528,StudiesGeneral!$B:$CM,4,FALSE),"")</f>
        <v>http://dx.doi.org/10.1124/dmd.111.042259</v>
      </c>
      <c r="F528" s="73" t="str">
        <f>IF(AND($A528&lt;&gt;"",ISNUMBER($A528)),VLOOKUP($A528,StudiesGeneral!$B:$CM,5,FALSE),"")</f>
        <v>CYP2B6</v>
      </c>
      <c r="G528" s="52" t="str">
        <f t="shared" si="8"/>
        <v>Liver--HLM-12-B01002701-</v>
      </c>
      <c r="H528" s="12" t="s">
        <v>724</v>
      </c>
      <c r="K528" s="12" t="s">
        <v>725</v>
      </c>
      <c r="L528" s="12" t="s">
        <v>726</v>
      </c>
      <c r="M528" s="12" t="s">
        <v>737</v>
      </c>
      <c r="AA528" s="19" t="s">
        <v>770</v>
      </c>
      <c r="AB528" s="19" t="s">
        <v>914</v>
      </c>
      <c r="AC528" s="20" t="s">
        <v>730</v>
      </c>
      <c r="AD528" s="37" t="s">
        <v>936</v>
      </c>
      <c r="AE528" s="82">
        <v>12</v>
      </c>
      <c r="AF528" s="3">
        <v>1</v>
      </c>
      <c r="AG528" s="3">
        <v>0</v>
      </c>
      <c r="AH528" s="3">
        <v>47</v>
      </c>
      <c r="AI528" s="3" t="s">
        <v>767</v>
      </c>
      <c r="AJ528" s="20" t="s">
        <v>772</v>
      </c>
      <c r="AW528" s="3" t="s">
        <v>937</v>
      </c>
      <c r="AY528" s="3" t="s">
        <v>917</v>
      </c>
      <c r="AZ528" s="3">
        <v>1</v>
      </c>
      <c r="BA528" s="21" t="s">
        <v>918</v>
      </c>
      <c r="BF528" s="4" t="b">
        <f>IF(ISERROR(VLOOKUP(StudiesDetails!B528,ProteinExpression!A:A,1,FALSE)),FALSE,TRUE)</f>
        <v>0</v>
      </c>
    </row>
    <row r="529" spans="1:58" x14ac:dyDescent="0.3">
      <c r="A529">
        <v>76</v>
      </c>
      <c r="B529">
        <v>563</v>
      </c>
      <c r="C529" s="73" t="str">
        <f>IF(AND($A529&lt;&gt;"",ISNUMBER($A529)),VLOOKUP($A529,StudiesGeneral!$B:$CM,2,FALSE),"")</f>
        <v>Ohtsuki</v>
      </c>
      <c r="D529" s="73">
        <f>IF(AND($A529&lt;&gt;"",ISNUMBER($A529)),VLOOKUP($A529,StudiesGeneral!$B:$CM,3,FALSE),"")</f>
        <v>2012</v>
      </c>
      <c r="E529" s="89" t="str">
        <f>IF(AND($A529&lt;&gt;"",ISNUMBER($A529)),VLOOKUP($A529,StudiesGeneral!$B:$CM,4,FALSE),"")</f>
        <v>http://dx.doi.org/10.1124/dmd.111.042259</v>
      </c>
      <c r="F529" s="73" t="str">
        <f>IF(AND($A529&lt;&gt;"",ISNUMBER($A529)),VLOOKUP($A529,StudiesGeneral!$B:$CM,5,FALSE),"")</f>
        <v>CYP2B6</v>
      </c>
      <c r="G529" s="52" t="str">
        <f t="shared" si="8"/>
        <v>Liver--HLM-13-C01002308-</v>
      </c>
      <c r="H529" s="12" t="s">
        <v>724</v>
      </c>
      <c r="K529" s="12" t="s">
        <v>725</v>
      </c>
      <c r="L529" s="12" t="s">
        <v>726</v>
      </c>
      <c r="M529" s="12" t="s">
        <v>737</v>
      </c>
      <c r="AA529" s="19" t="s">
        <v>770</v>
      </c>
      <c r="AB529" s="19" t="s">
        <v>914</v>
      </c>
      <c r="AC529" s="20" t="s">
        <v>730</v>
      </c>
      <c r="AD529" s="37" t="s">
        <v>938</v>
      </c>
      <c r="AE529" s="82">
        <v>13</v>
      </c>
      <c r="AF529" s="3">
        <v>1</v>
      </c>
      <c r="AG529" s="3">
        <v>0</v>
      </c>
      <c r="AH529" s="3">
        <v>49</v>
      </c>
      <c r="AI529" s="3" t="s">
        <v>767</v>
      </c>
      <c r="AJ529" s="20" t="s">
        <v>772</v>
      </c>
      <c r="AW529" s="3" t="s">
        <v>922</v>
      </c>
      <c r="AY529" s="3" t="s">
        <v>732</v>
      </c>
      <c r="AZ529" s="3">
        <v>1</v>
      </c>
      <c r="BA529" s="21" t="s">
        <v>918</v>
      </c>
      <c r="BF529" s="4" t="b">
        <f>IF(ISERROR(VLOOKUP(StudiesDetails!B529,ProteinExpression!A:A,1,FALSE)),FALSE,TRUE)</f>
        <v>0</v>
      </c>
    </row>
    <row r="530" spans="1:58" x14ac:dyDescent="0.3">
      <c r="A530">
        <v>76</v>
      </c>
      <c r="B530">
        <v>564</v>
      </c>
      <c r="C530" s="73" t="str">
        <f>IF(AND($A530&lt;&gt;"",ISNUMBER($A530)),VLOOKUP($A530,StudiesGeneral!$B:$CM,2,FALSE),"")</f>
        <v>Ohtsuki</v>
      </c>
      <c r="D530" s="73">
        <f>IF(AND($A530&lt;&gt;"",ISNUMBER($A530)),VLOOKUP($A530,StudiesGeneral!$B:$CM,3,FALSE),"")</f>
        <v>2012</v>
      </c>
      <c r="E530" s="89" t="str">
        <f>IF(AND($A530&lt;&gt;"",ISNUMBER($A530)),VLOOKUP($A530,StudiesGeneral!$B:$CM,4,FALSE),"")</f>
        <v>http://dx.doi.org/10.1124/dmd.111.042259</v>
      </c>
      <c r="F530" s="73" t="str">
        <f>IF(AND($A530&lt;&gt;"",ISNUMBER($A530)),VLOOKUP($A530,StudiesGeneral!$B:$CM,5,FALSE),"")</f>
        <v>CYP2B6</v>
      </c>
      <c r="G530" s="52" t="str">
        <f t="shared" si="8"/>
        <v>Liver--HLM-14-B01002444-</v>
      </c>
      <c r="H530" s="12" t="s">
        <v>724</v>
      </c>
      <c r="K530" s="12" t="s">
        <v>725</v>
      </c>
      <c r="L530" s="12" t="s">
        <v>726</v>
      </c>
      <c r="M530" s="12" t="s">
        <v>737</v>
      </c>
      <c r="AA530" s="19" t="s">
        <v>770</v>
      </c>
      <c r="AB530" s="19" t="s">
        <v>914</v>
      </c>
      <c r="AC530" s="20" t="s">
        <v>730</v>
      </c>
      <c r="AD530" s="37" t="s">
        <v>939</v>
      </c>
      <c r="AE530" s="82">
        <v>14</v>
      </c>
      <c r="AF530" s="3">
        <v>1</v>
      </c>
      <c r="AG530" s="3">
        <v>0</v>
      </c>
      <c r="AH530" s="3">
        <v>54</v>
      </c>
      <c r="AI530" s="3" t="s">
        <v>767</v>
      </c>
      <c r="AJ530" s="20" t="s">
        <v>772</v>
      </c>
      <c r="AW530" s="3" t="s">
        <v>940</v>
      </c>
      <c r="AY530" s="3" t="s">
        <v>917</v>
      </c>
      <c r="AZ530" s="3">
        <v>1</v>
      </c>
      <c r="BA530" s="21" t="s">
        <v>941</v>
      </c>
      <c r="BF530" s="4" t="b">
        <f>IF(ISERROR(VLOOKUP(StudiesDetails!B530,ProteinExpression!A:A,1,FALSE)),FALSE,TRUE)</f>
        <v>0</v>
      </c>
    </row>
    <row r="531" spans="1:58" x14ac:dyDescent="0.3">
      <c r="A531">
        <v>76</v>
      </c>
      <c r="B531">
        <v>565</v>
      </c>
      <c r="C531" s="73" t="str">
        <f>IF(AND($A531&lt;&gt;"",ISNUMBER($A531)),VLOOKUP($A531,StudiesGeneral!$B:$CM,2,FALSE),"")</f>
        <v>Ohtsuki</v>
      </c>
      <c r="D531" s="73">
        <f>IF(AND($A531&lt;&gt;"",ISNUMBER($A531)),VLOOKUP($A531,StudiesGeneral!$B:$CM,3,FALSE),"")</f>
        <v>2012</v>
      </c>
      <c r="E531" s="89" t="str">
        <f>IF(AND($A531&lt;&gt;"",ISNUMBER($A531)),VLOOKUP($A531,StudiesGeneral!$B:$CM,4,FALSE),"")</f>
        <v>http://dx.doi.org/10.1124/dmd.111.042259</v>
      </c>
      <c r="F531" s="73" t="str">
        <f>IF(AND($A531&lt;&gt;"",ISNUMBER($A531)),VLOOKUP($A531,StudiesGeneral!$B:$CM,5,FALSE),"")</f>
        <v>CYP2B6</v>
      </c>
      <c r="G531" s="52" t="str">
        <f t="shared" si="8"/>
        <v>Liver--HLM-15-H092-</v>
      </c>
      <c r="H531" s="12" t="s">
        <v>724</v>
      </c>
      <c r="K531" s="12" t="s">
        <v>725</v>
      </c>
      <c r="L531" s="12" t="s">
        <v>726</v>
      </c>
      <c r="M531" s="12" t="s">
        <v>737</v>
      </c>
      <c r="AA531" s="19" t="s">
        <v>770</v>
      </c>
      <c r="AB531" s="19" t="s">
        <v>914</v>
      </c>
      <c r="AC531" s="20" t="s">
        <v>730</v>
      </c>
      <c r="AD531" s="37" t="s">
        <v>942</v>
      </c>
      <c r="AE531" s="82">
        <v>15</v>
      </c>
      <c r="AF531" s="3">
        <v>1</v>
      </c>
      <c r="AG531" s="3">
        <v>0</v>
      </c>
      <c r="AH531" s="3">
        <v>54</v>
      </c>
      <c r="AI531" s="3" t="s">
        <v>767</v>
      </c>
      <c r="AJ531" s="20" t="s">
        <v>772</v>
      </c>
      <c r="AW531" s="3" t="s">
        <v>898</v>
      </c>
      <c r="AY531" s="3" t="s">
        <v>920</v>
      </c>
      <c r="AZ531" s="3">
        <v>1</v>
      </c>
      <c r="BA531" s="21" t="s">
        <v>918</v>
      </c>
      <c r="BF531" s="4" t="b">
        <f>IF(ISERROR(VLOOKUP(StudiesDetails!B531,ProteinExpression!A:A,1,FALSE)),FALSE,TRUE)</f>
        <v>0</v>
      </c>
    </row>
    <row r="532" spans="1:58" x14ac:dyDescent="0.3">
      <c r="A532">
        <v>76</v>
      </c>
      <c r="B532">
        <v>566</v>
      </c>
      <c r="C532" s="73" t="str">
        <f>IF(AND($A532&lt;&gt;"",ISNUMBER($A532)),VLOOKUP($A532,StudiesGeneral!$B:$CM,2,FALSE),"")</f>
        <v>Ohtsuki</v>
      </c>
      <c r="D532" s="73">
        <f>IF(AND($A532&lt;&gt;"",ISNUMBER($A532)),VLOOKUP($A532,StudiesGeneral!$B:$CM,3,FALSE),"")</f>
        <v>2012</v>
      </c>
      <c r="E532" s="89" t="str">
        <f>IF(AND($A532&lt;&gt;"",ISNUMBER($A532)),VLOOKUP($A532,StudiesGeneral!$B:$CM,4,FALSE),"")</f>
        <v>http://dx.doi.org/10.1124/dmd.111.042259</v>
      </c>
      <c r="F532" s="73" t="str">
        <f>IF(AND($A532&lt;&gt;"",ISNUMBER($A532)),VLOOKUP($A532,StudiesGeneral!$B:$CM,5,FALSE),"")</f>
        <v>CYP2B6</v>
      </c>
      <c r="G532" s="52" t="str">
        <f t="shared" si="8"/>
        <v>Liver--HLM-16-B01003044-</v>
      </c>
      <c r="H532" s="12" t="s">
        <v>724</v>
      </c>
      <c r="K532" s="12" t="s">
        <v>725</v>
      </c>
      <c r="L532" s="12" t="s">
        <v>726</v>
      </c>
      <c r="M532" s="12" t="s">
        <v>737</v>
      </c>
      <c r="AA532" s="19" t="s">
        <v>770</v>
      </c>
      <c r="AB532" s="19" t="s">
        <v>914</v>
      </c>
      <c r="AC532" s="20" t="s">
        <v>730</v>
      </c>
      <c r="AD532" s="37" t="s">
        <v>943</v>
      </c>
      <c r="AE532" s="82">
        <v>16</v>
      </c>
      <c r="AF532" s="3">
        <v>1</v>
      </c>
      <c r="AG532" s="3">
        <v>0</v>
      </c>
      <c r="AH532" s="3">
        <v>63</v>
      </c>
      <c r="AI532" s="3" t="s">
        <v>767</v>
      </c>
      <c r="AJ532" s="20" t="s">
        <v>772</v>
      </c>
      <c r="AW532" s="3" t="s">
        <v>922</v>
      </c>
      <c r="AY532" s="3" t="s">
        <v>920</v>
      </c>
      <c r="AZ532" s="3">
        <v>1</v>
      </c>
      <c r="BA532" s="21" t="s">
        <v>918</v>
      </c>
      <c r="BF532" s="4" t="b">
        <f>IF(ISERROR(VLOOKUP(StudiesDetails!B532,ProteinExpression!A:A,1,FALSE)),FALSE,TRUE)</f>
        <v>0</v>
      </c>
    </row>
    <row r="533" spans="1:58" x14ac:dyDescent="0.3">
      <c r="A533">
        <v>76</v>
      </c>
      <c r="B533">
        <v>567</v>
      </c>
      <c r="C533" s="73" t="str">
        <f>IF(AND($A533&lt;&gt;"",ISNUMBER($A533)),VLOOKUP($A533,StudiesGeneral!$B:$CM,2,FALSE),"")</f>
        <v>Ohtsuki</v>
      </c>
      <c r="D533" s="73">
        <f>IF(AND($A533&lt;&gt;"",ISNUMBER($A533)),VLOOKUP($A533,StudiesGeneral!$B:$CM,3,FALSE),"")</f>
        <v>2012</v>
      </c>
      <c r="E533" s="89" t="str">
        <f>IF(AND($A533&lt;&gt;"",ISNUMBER($A533)),VLOOKUP($A533,StudiesGeneral!$B:$CM,4,FALSE),"")</f>
        <v>http://dx.doi.org/10.1124/dmd.111.042259</v>
      </c>
      <c r="F533" s="73" t="str">
        <f>IF(AND($A533&lt;&gt;"",ISNUMBER($A533)),VLOOKUP($A533,StudiesGeneral!$B:$CM,5,FALSE),"")</f>
        <v>CYP2B6</v>
      </c>
      <c r="G533" s="52" t="str">
        <f t="shared" si="8"/>
        <v>Liver--HLM-17-H0814-</v>
      </c>
      <c r="H533" s="12" t="s">
        <v>724</v>
      </c>
      <c r="K533" s="12" t="s">
        <v>725</v>
      </c>
      <c r="L533" s="12" t="s">
        <v>726</v>
      </c>
      <c r="M533" s="12" t="s">
        <v>737</v>
      </c>
      <c r="AA533" s="19" t="s">
        <v>770</v>
      </c>
      <c r="AB533" s="19" t="s">
        <v>914</v>
      </c>
      <c r="AC533" s="20" t="s">
        <v>730</v>
      </c>
      <c r="AD533" s="37" t="s">
        <v>944</v>
      </c>
      <c r="AE533" s="82">
        <v>17</v>
      </c>
      <c r="AF533" s="3">
        <v>1</v>
      </c>
      <c r="AG533" s="3">
        <v>0</v>
      </c>
      <c r="AH533" s="3">
        <v>65</v>
      </c>
      <c r="AI533" s="3" t="s">
        <v>767</v>
      </c>
      <c r="AJ533" s="20" t="s">
        <v>772</v>
      </c>
      <c r="AW533" s="3" t="s">
        <v>898</v>
      </c>
      <c r="AY533" s="3" t="s">
        <v>920</v>
      </c>
      <c r="AZ533" s="3">
        <v>1</v>
      </c>
      <c r="BA533" s="21" t="s">
        <v>918</v>
      </c>
      <c r="BF533" s="4" t="b">
        <f>IF(ISERROR(VLOOKUP(StudiesDetails!B533,ProteinExpression!A:A,1,FALSE)),FALSE,TRUE)</f>
        <v>0</v>
      </c>
    </row>
    <row r="534" spans="1:58" s="33" customFormat="1" x14ac:dyDescent="0.3">
      <c r="A534" s="33">
        <v>77</v>
      </c>
      <c r="B534" s="33">
        <v>569</v>
      </c>
      <c r="C534" s="70" t="str">
        <f>IF(AND($A534&lt;&gt;"",ISNUMBER($A534)),VLOOKUP($A534,StudiesGeneral!$B:$CM,2,FALSE),"")</f>
        <v>Ohtsuki</v>
      </c>
      <c r="D534" s="70">
        <f>IF(AND($A534&lt;&gt;"",ISNUMBER($A534)),VLOOKUP($A534,StudiesGeneral!$B:$CM,3,FALSE),"")</f>
        <v>2012</v>
      </c>
      <c r="E534" s="71" t="str">
        <f>IF(AND($A534&lt;&gt;"",ISNUMBER($A534)),VLOOKUP($A534,StudiesGeneral!$B:$CM,4,FALSE),"")</f>
        <v>http://dx.doi.org/10.1124/dmd.111.042259</v>
      </c>
      <c r="F534" s="70" t="str">
        <f>IF(AND($A534&lt;&gt;"",ISNUMBER($A534)),VLOOKUP($A534,StudiesGeneral!$B:$CM,5,FALSE),"")</f>
        <v>CYP2C19</v>
      </c>
      <c r="G534" s="72" t="str">
        <f t="shared" si="8"/>
        <v>Liver--HLM-1-B01002632-</v>
      </c>
      <c r="H534" s="25" t="s">
        <v>724</v>
      </c>
      <c r="I534" s="25"/>
      <c r="J534" s="25"/>
      <c r="K534" s="25" t="s">
        <v>725</v>
      </c>
      <c r="L534" s="25" t="s">
        <v>726</v>
      </c>
      <c r="M534" s="25" t="s">
        <v>737</v>
      </c>
      <c r="N534" s="25"/>
      <c r="O534" s="25"/>
      <c r="P534" s="25"/>
      <c r="Q534" s="26"/>
      <c r="R534" s="26"/>
      <c r="S534" s="27"/>
      <c r="T534" s="27"/>
      <c r="U534" s="27"/>
      <c r="V534" s="27"/>
      <c r="W534" s="27"/>
      <c r="X534" s="27"/>
      <c r="Y534" s="27"/>
      <c r="Z534" s="27"/>
      <c r="AA534" s="28" t="s">
        <v>770</v>
      </c>
      <c r="AB534" s="28" t="s">
        <v>914</v>
      </c>
      <c r="AC534" s="29" t="s">
        <v>730</v>
      </c>
      <c r="AD534" s="36" t="s">
        <v>915</v>
      </c>
      <c r="AE534" s="83">
        <v>1</v>
      </c>
      <c r="AF534" s="30">
        <v>1</v>
      </c>
      <c r="AG534" s="30">
        <v>1</v>
      </c>
      <c r="AH534" s="30">
        <v>24</v>
      </c>
      <c r="AI534" s="30" t="s">
        <v>767</v>
      </c>
      <c r="AJ534" s="29" t="s">
        <v>772</v>
      </c>
      <c r="AK534" s="30"/>
      <c r="AL534" s="29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 t="s">
        <v>916</v>
      </c>
      <c r="AX534" s="30"/>
      <c r="AY534" s="30" t="s">
        <v>917</v>
      </c>
      <c r="AZ534" s="30">
        <v>1</v>
      </c>
      <c r="BA534" s="31" t="s">
        <v>918</v>
      </c>
      <c r="BB534" s="32"/>
      <c r="BC534" s="29"/>
      <c r="BD534" s="30"/>
      <c r="BE534" s="75"/>
      <c r="BF534" s="91" t="b">
        <f>IF(ISERROR(VLOOKUP(StudiesDetails!B534,ProteinExpression!A:A,1,FALSE)),FALSE,TRUE)</f>
        <v>0</v>
      </c>
    </row>
    <row r="535" spans="1:58" x14ac:dyDescent="0.3">
      <c r="A535">
        <v>77</v>
      </c>
      <c r="B535">
        <v>570</v>
      </c>
      <c r="C535" s="73" t="str">
        <f>IF(AND($A535&lt;&gt;"",ISNUMBER($A535)),VLOOKUP($A535,StudiesGeneral!$B:$CM,2,FALSE),"")</f>
        <v>Ohtsuki</v>
      </c>
      <c r="D535" s="73">
        <f>IF(AND($A535&lt;&gt;"",ISNUMBER($A535)),VLOOKUP($A535,StudiesGeneral!$B:$CM,3,FALSE),"")</f>
        <v>2012</v>
      </c>
      <c r="E535" s="89" t="str">
        <f>IF(AND($A535&lt;&gt;"",ISNUMBER($A535)),VLOOKUP($A535,StudiesGeneral!$B:$CM,4,FALSE),"")</f>
        <v>http://dx.doi.org/10.1124/dmd.111.042259</v>
      </c>
      <c r="F535" s="73" t="str">
        <f>IF(AND($A535&lt;&gt;"",ISNUMBER($A535)),VLOOKUP($A535,StudiesGeneral!$B:$CM,5,FALSE),"")</f>
        <v>CYP2C19</v>
      </c>
      <c r="G535" s="52" t="str">
        <f t="shared" si="8"/>
        <v>Liver--HLM-2-H0796-</v>
      </c>
      <c r="H535" s="12" t="s">
        <v>724</v>
      </c>
      <c r="K535" s="12" t="s">
        <v>725</v>
      </c>
      <c r="L535" s="12" t="s">
        <v>726</v>
      </c>
      <c r="M535" s="12" t="s">
        <v>737</v>
      </c>
      <c r="AA535" s="19" t="s">
        <v>770</v>
      </c>
      <c r="AB535" s="19" t="s">
        <v>914</v>
      </c>
      <c r="AC535" s="20" t="s">
        <v>730</v>
      </c>
      <c r="AD535" s="37" t="s">
        <v>919</v>
      </c>
      <c r="AE535" s="82">
        <v>2</v>
      </c>
      <c r="AF535" s="3">
        <v>1</v>
      </c>
      <c r="AG535" s="3">
        <v>1</v>
      </c>
      <c r="AH535" s="3">
        <v>29</v>
      </c>
      <c r="AI535" s="3" t="s">
        <v>767</v>
      </c>
      <c r="AJ535" s="20" t="s">
        <v>772</v>
      </c>
      <c r="AW535" s="3" t="s">
        <v>876</v>
      </c>
      <c r="AY535" s="3" t="s">
        <v>920</v>
      </c>
      <c r="AZ535" s="3">
        <v>1</v>
      </c>
      <c r="BA535" s="21" t="s">
        <v>918</v>
      </c>
      <c r="BF535" s="4" t="b">
        <f>IF(ISERROR(VLOOKUP(StudiesDetails!B535,ProteinExpression!A:A,1,FALSE)),FALSE,TRUE)</f>
        <v>0</v>
      </c>
    </row>
    <row r="536" spans="1:58" x14ac:dyDescent="0.3">
      <c r="A536">
        <v>77</v>
      </c>
      <c r="B536">
        <v>571</v>
      </c>
      <c r="C536" s="73" t="str">
        <f>IF(AND($A536&lt;&gt;"",ISNUMBER($A536)),VLOOKUP($A536,StudiesGeneral!$B:$CM,2,FALSE),"")</f>
        <v>Ohtsuki</v>
      </c>
      <c r="D536" s="73">
        <f>IF(AND($A536&lt;&gt;"",ISNUMBER($A536)),VLOOKUP($A536,StudiesGeneral!$B:$CM,3,FALSE),"")</f>
        <v>2012</v>
      </c>
      <c r="E536" s="89" t="str">
        <f>IF(AND($A536&lt;&gt;"",ISNUMBER($A536)),VLOOKUP($A536,StudiesGeneral!$B:$CM,4,FALSE),"")</f>
        <v>http://dx.doi.org/10.1124/dmd.111.042259</v>
      </c>
      <c r="F536" s="73" t="str">
        <f>IF(AND($A536&lt;&gt;"",ISNUMBER($A536)),VLOOKUP($A536,StudiesGeneral!$B:$CM,5,FALSE),"")</f>
        <v>CYP2C19</v>
      </c>
      <c r="G536" s="52" t="str">
        <f t="shared" si="8"/>
        <v>Liver--HLM-3-A01001584-</v>
      </c>
      <c r="H536" s="12" t="s">
        <v>724</v>
      </c>
      <c r="K536" s="12" t="s">
        <v>725</v>
      </c>
      <c r="L536" s="12" t="s">
        <v>726</v>
      </c>
      <c r="M536" s="12" t="s">
        <v>737</v>
      </c>
      <c r="AA536" s="19" t="s">
        <v>770</v>
      </c>
      <c r="AB536" s="19" t="s">
        <v>914</v>
      </c>
      <c r="AC536" s="20" t="s">
        <v>730</v>
      </c>
      <c r="AD536" s="37" t="s">
        <v>921</v>
      </c>
      <c r="AE536" s="82">
        <v>3</v>
      </c>
      <c r="AF536" s="3">
        <v>1</v>
      </c>
      <c r="AG536" s="3">
        <v>1</v>
      </c>
      <c r="AH536" s="3">
        <v>38</v>
      </c>
      <c r="AI536" s="3" t="s">
        <v>767</v>
      </c>
      <c r="AJ536" s="3" t="s">
        <v>772</v>
      </c>
      <c r="AW536" s="3" t="s">
        <v>922</v>
      </c>
      <c r="AY536" s="3" t="s">
        <v>732</v>
      </c>
      <c r="AZ536" s="3">
        <v>1</v>
      </c>
      <c r="BA536" s="21" t="s">
        <v>918</v>
      </c>
      <c r="BF536" s="4" t="b">
        <f>IF(ISERROR(VLOOKUP(StudiesDetails!B536,ProteinExpression!A:A,1,FALSE)),FALSE,TRUE)</f>
        <v>0</v>
      </c>
    </row>
    <row r="537" spans="1:58" x14ac:dyDescent="0.3">
      <c r="A537">
        <v>77</v>
      </c>
      <c r="B537">
        <v>572</v>
      </c>
      <c r="C537" s="73" t="str">
        <f>IF(AND($A537&lt;&gt;"",ISNUMBER($A537)),VLOOKUP($A537,StudiesGeneral!$B:$CM,2,FALSE),"")</f>
        <v>Ohtsuki</v>
      </c>
      <c r="D537" s="73">
        <f>IF(AND($A537&lt;&gt;"",ISNUMBER($A537)),VLOOKUP($A537,StudiesGeneral!$B:$CM,3,FALSE),"")</f>
        <v>2012</v>
      </c>
      <c r="E537" s="89" t="str">
        <f>IF(AND($A537&lt;&gt;"",ISNUMBER($A537)),VLOOKUP($A537,StudiesGeneral!$B:$CM,4,FALSE),"")</f>
        <v>http://dx.doi.org/10.1124/dmd.111.042259</v>
      </c>
      <c r="F537" s="73" t="str">
        <f>IF(AND($A537&lt;&gt;"",ISNUMBER($A537)),VLOOKUP($A537,StudiesGeneral!$B:$CM,5,FALSE),"")</f>
        <v>CYP2C19</v>
      </c>
      <c r="G537" s="52" t="str">
        <f t="shared" si="8"/>
        <v>Liver--HLM-4-C01003613-</v>
      </c>
      <c r="H537" s="12" t="s">
        <v>724</v>
      </c>
      <c r="K537" s="12" t="s">
        <v>725</v>
      </c>
      <c r="L537" s="12" t="s">
        <v>726</v>
      </c>
      <c r="M537" s="12" t="s">
        <v>737</v>
      </c>
      <c r="AA537" s="19" t="s">
        <v>770</v>
      </c>
      <c r="AB537" s="19" t="s">
        <v>914</v>
      </c>
      <c r="AC537" s="20" t="s">
        <v>730</v>
      </c>
      <c r="AD537" s="37" t="s">
        <v>923</v>
      </c>
      <c r="AE537" s="82">
        <v>4</v>
      </c>
      <c r="AF537" s="3">
        <v>1</v>
      </c>
      <c r="AG537" s="3">
        <v>1</v>
      </c>
      <c r="AH537" s="3">
        <v>48</v>
      </c>
      <c r="AI537" s="3" t="s">
        <v>767</v>
      </c>
      <c r="AJ537" s="3" t="s">
        <v>772</v>
      </c>
      <c r="AW537" s="3" t="s">
        <v>924</v>
      </c>
      <c r="AY537" s="3" t="s">
        <v>732</v>
      </c>
      <c r="AZ537" s="3">
        <v>1</v>
      </c>
      <c r="BA537" s="21" t="s">
        <v>918</v>
      </c>
      <c r="BF537" s="4" t="b">
        <f>IF(ISERROR(VLOOKUP(StudiesDetails!B537,ProteinExpression!A:A,1,FALSE)),FALSE,TRUE)</f>
        <v>0</v>
      </c>
    </row>
    <row r="538" spans="1:58" x14ac:dyDescent="0.3">
      <c r="A538">
        <v>77</v>
      </c>
      <c r="B538">
        <v>573</v>
      </c>
      <c r="C538" s="73" t="str">
        <f>IF(AND($A538&lt;&gt;"",ISNUMBER($A538)),VLOOKUP($A538,StudiesGeneral!$B:$CM,2,FALSE),"")</f>
        <v>Ohtsuki</v>
      </c>
      <c r="D538" s="73">
        <f>IF(AND($A538&lt;&gt;"",ISNUMBER($A538)),VLOOKUP($A538,StudiesGeneral!$B:$CM,3,FALSE),"")</f>
        <v>2012</v>
      </c>
      <c r="E538" s="89" t="str">
        <f>IF(AND($A538&lt;&gt;"",ISNUMBER($A538)),VLOOKUP($A538,StudiesGeneral!$B:$CM,4,FALSE),"")</f>
        <v>http://dx.doi.org/10.1124/dmd.111.042259</v>
      </c>
      <c r="F538" s="73" t="str">
        <f>IF(AND($A538&lt;&gt;"",ISNUMBER($A538)),VLOOKUP($A538,StudiesGeneral!$B:$CM,5,FALSE),"")</f>
        <v>CYP2C19</v>
      </c>
      <c r="G538" s="52" t="str">
        <f t="shared" si="8"/>
        <v>Liver--HLM-5-H0844-</v>
      </c>
      <c r="H538" s="12" t="s">
        <v>724</v>
      </c>
      <c r="K538" s="12" t="s">
        <v>725</v>
      </c>
      <c r="L538" s="12" t="s">
        <v>726</v>
      </c>
      <c r="M538" s="12" t="s">
        <v>737</v>
      </c>
      <c r="AA538" s="19" t="s">
        <v>770</v>
      </c>
      <c r="AB538" s="19" t="s">
        <v>914</v>
      </c>
      <c r="AC538" s="20" t="s">
        <v>730</v>
      </c>
      <c r="AD538" s="37" t="s">
        <v>925</v>
      </c>
      <c r="AE538" s="82">
        <v>5</v>
      </c>
      <c r="AF538" s="3">
        <v>1</v>
      </c>
      <c r="AG538" s="3">
        <v>1</v>
      </c>
      <c r="AH538" s="3">
        <v>49</v>
      </c>
      <c r="AI538" s="3" t="s">
        <v>767</v>
      </c>
      <c r="AJ538" s="20" t="s">
        <v>772</v>
      </c>
      <c r="AW538" s="3" t="s">
        <v>878</v>
      </c>
      <c r="AY538" s="3" t="s">
        <v>920</v>
      </c>
      <c r="AZ538" s="3">
        <v>1</v>
      </c>
      <c r="BA538" s="21" t="s">
        <v>918</v>
      </c>
      <c r="BF538" s="4" t="b">
        <f>IF(ISERROR(VLOOKUP(StudiesDetails!B538,ProteinExpression!A:A,1,FALSE)),FALSE,TRUE)</f>
        <v>0</v>
      </c>
    </row>
    <row r="539" spans="1:58" x14ac:dyDescent="0.3">
      <c r="A539">
        <v>77</v>
      </c>
      <c r="B539">
        <v>574</v>
      </c>
      <c r="C539" s="73" t="str">
        <f>IF(AND($A539&lt;&gt;"",ISNUMBER($A539)),VLOOKUP($A539,StudiesGeneral!$B:$CM,2,FALSE),"")</f>
        <v>Ohtsuki</v>
      </c>
      <c r="D539" s="73">
        <f>IF(AND($A539&lt;&gt;"",ISNUMBER($A539)),VLOOKUP($A539,StudiesGeneral!$B:$CM,3,FALSE),"")</f>
        <v>2012</v>
      </c>
      <c r="E539" s="89" t="str">
        <f>IF(AND($A539&lt;&gt;"",ISNUMBER($A539)),VLOOKUP($A539,StudiesGeneral!$B:$CM,4,FALSE),"")</f>
        <v>http://dx.doi.org/10.1124/dmd.111.042259</v>
      </c>
      <c r="F539" s="73" t="str">
        <f>IF(AND($A539&lt;&gt;"",ISNUMBER($A539)),VLOOKUP($A539,StudiesGeneral!$B:$CM,5,FALSE),"")</f>
        <v>CYP2C19</v>
      </c>
      <c r="G539" s="52" t="str">
        <f t="shared" si="8"/>
        <v>Liver--HLM-6-A01001311-</v>
      </c>
      <c r="H539" s="12" t="s">
        <v>724</v>
      </c>
      <c r="K539" s="12" t="s">
        <v>725</v>
      </c>
      <c r="L539" s="12" t="s">
        <v>726</v>
      </c>
      <c r="M539" s="12" t="s">
        <v>737</v>
      </c>
      <c r="AA539" s="19" t="s">
        <v>770</v>
      </c>
      <c r="AB539" s="19" t="s">
        <v>914</v>
      </c>
      <c r="AC539" s="20" t="s">
        <v>730</v>
      </c>
      <c r="AD539" s="37" t="s">
        <v>926</v>
      </c>
      <c r="AE539" s="82">
        <v>6</v>
      </c>
      <c r="AF539" s="3">
        <v>1</v>
      </c>
      <c r="AG539" s="3">
        <v>1</v>
      </c>
      <c r="AH539" s="3">
        <v>54</v>
      </c>
      <c r="AI539" s="3" t="s">
        <v>767</v>
      </c>
      <c r="AJ539" s="20" t="s">
        <v>772</v>
      </c>
      <c r="AW539" s="3" t="s">
        <v>927</v>
      </c>
      <c r="AY539" s="3" t="s">
        <v>917</v>
      </c>
      <c r="AZ539" s="3">
        <v>1</v>
      </c>
      <c r="BA539" s="21" t="s">
        <v>918</v>
      </c>
      <c r="BF539" s="4" t="b">
        <f>IF(ISERROR(VLOOKUP(StudiesDetails!B539,ProteinExpression!A:A,1,FALSE)),FALSE,TRUE)</f>
        <v>0</v>
      </c>
    </row>
    <row r="540" spans="1:58" x14ac:dyDescent="0.3">
      <c r="A540">
        <v>77</v>
      </c>
      <c r="B540">
        <v>575</v>
      </c>
      <c r="C540" s="73" t="str">
        <f>IF(AND($A540&lt;&gt;"",ISNUMBER($A540)),VLOOKUP($A540,StudiesGeneral!$B:$CM,2,FALSE),"")</f>
        <v>Ohtsuki</v>
      </c>
      <c r="D540" s="73">
        <f>IF(AND($A540&lt;&gt;"",ISNUMBER($A540)),VLOOKUP($A540,StudiesGeneral!$B:$CM,3,FALSE),"")</f>
        <v>2012</v>
      </c>
      <c r="E540" s="89" t="str">
        <f>IF(AND($A540&lt;&gt;"",ISNUMBER($A540)),VLOOKUP($A540,StudiesGeneral!$B:$CM,4,FALSE),"")</f>
        <v>http://dx.doi.org/10.1124/dmd.111.042259</v>
      </c>
      <c r="F540" s="73" t="str">
        <f>IF(AND($A540&lt;&gt;"",ISNUMBER($A540)),VLOOKUP($A540,StudiesGeneral!$B:$CM,5,FALSE),"")</f>
        <v>CYP2C19</v>
      </c>
      <c r="G540" s="52" t="str">
        <f t="shared" si="8"/>
        <v>Liver--HLM-7-C01002457-</v>
      </c>
      <c r="H540" s="12" t="s">
        <v>724</v>
      </c>
      <c r="K540" s="12" t="s">
        <v>725</v>
      </c>
      <c r="L540" s="12" t="s">
        <v>726</v>
      </c>
      <c r="M540" s="12" t="s">
        <v>737</v>
      </c>
      <c r="AA540" s="19" t="s">
        <v>770</v>
      </c>
      <c r="AB540" s="19" t="s">
        <v>914</v>
      </c>
      <c r="AC540" s="20" t="s">
        <v>730</v>
      </c>
      <c r="AD540" s="37" t="s">
        <v>928</v>
      </c>
      <c r="AE540" s="82">
        <v>7</v>
      </c>
      <c r="AF540" s="3">
        <v>1</v>
      </c>
      <c r="AG540" s="3">
        <v>1</v>
      </c>
      <c r="AH540" s="3">
        <v>56</v>
      </c>
      <c r="AI540" s="3" t="s">
        <v>767</v>
      </c>
      <c r="AJ540" s="20" t="s">
        <v>772</v>
      </c>
      <c r="AW540" s="3" t="s">
        <v>929</v>
      </c>
      <c r="AY540" s="3" t="s">
        <v>732</v>
      </c>
      <c r="AZ540" s="3">
        <v>1</v>
      </c>
      <c r="BA540" s="21" t="s">
        <v>918</v>
      </c>
      <c r="BF540" s="4" t="b">
        <f>IF(ISERROR(VLOOKUP(StudiesDetails!B540,ProteinExpression!A:A,1,FALSE)),FALSE,TRUE)</f>
        <v>0</v>
      </c>
    </row>
    <row r="541" spans="1:58" x14ac:dyDescent="0.3">
      <c r="A541">
        <v>77</v>
      </c>
      <c r="B541">
        <v>576</v>
      </c>
      <c r="C541" s="73" t="str">
        <f>IF(AND($A541&lt;&gt;"",ISNUMBER($A541)),VLOOKUP($A541,StudiesGeneral!$B:$CM,2,FALSE),"")</f>
        <v>Ohtsuki</v>
      </c>
      <c r="D541" s="73">
        <f>IF(AND($A541&lt;&gt;"",ISNUMBER($A541)),VLOOKUP($A541,StudiesGeneral!$B:$CM,3,FALSE),"")</f>
        <v>2012</v>
      </c>
      <c r="E541" s="89" t="str">
        <f>IF(AND($A541&lt;&gt;"",ISNUMBER($A541)),VLOOKUP($A541,StudiesGeneral!$B:$CM,4,FALSE),"")</f>
        <v>http://dx.doi.org/10.1124/dmd.111.042259</v>
      </c>
      <c r="F541" s="73" t="str">
        <f>IF(AND($A541&lt;&gt;"",ISNUMBER($A541)),VLOOKUP($A541,StudiesGeneral!$B:$CM,5,FALSE),"")</f>
        <v>CYP2C19</v>
      </c>
      <c r="G541" s="52" t="str">
        <f t="shared" si="8"/>
        <v>Liver--HLM-8-H0824-</v>
      </c>
      <c r="H541" s="12" t="s">
        <v>724</v>
      </c>
      <c r="K541" s="12" t="s">
        <v>725</v>
      </c>
      <c r="L541" s="12" t="s">
        <v>726</v>
      </c>
      <c r="M541" s="12" t="s">
        <v>737</v>
      </c>
      <c r="AA541" s="19" t="s">
        <v>770</v>
      </c>
      <c r="AB541" s="19" t="s">
        <v>914</v>
      </c>
      <c r="AC541" s="20" t="s">
        <v>730</v>
      </c>
      <c r="AD541" s="37" t="s">
        <v>930</v>
      </c>
      <c r="AE541" s="82">
        <v>8</v>
      </c>
      <c r="AF541" s="3">
        <v>1</v>
      </c>
      <c r="AG541" s="3">
        <v>1</v>
      </c>
      <c r="AH541" s="3">
        <v>74</v>
      </c>
      <c r="AI541" s="3" t="s">
        <v>767</v>
      </c>
      <c r="AJ541" s="20" t="s">
        <v>772</v>
      </c>
      <c r="AW541" s="3" t="s">
        <v>931</v>
      </c>
      <c r="AY541" s="3" t="s">
        <v>920</v>
      </c>
      <c r="AZ541" s="3">
        <v>1</v>
      </c>
      <c r="BA541" s="21" t="s">
        <v>918</v>
      </c>
      <c r="BF541" s="4" t="b">
        <f>IF(ISERROR(VLOOKUP(StudiesDetails!B541,ProteinExpression!A:A,1,FALSE)),FALSE,TRUE)</f>
        <v>0</v>
      </c>
    </row>
    <row r="542" spans="1:58" x14ac:dyDescent="0.3">
      <c r="A542">
        <v>77</v>
      </c>
      <c r="B542">
        <v>577</v>
      </c>
      <c r="C542" s="73" t="str">
        <f>IF(AND($A542&lt;&gt;"",ISNUMBER($A542)),VLOOKUP($A542,StudiesGeneral!$B:$CM,2,FALSE),"")</f>
        <v>Ohtsuki</v>
      </c>
      <c r="D542" s="73">
        <f>IF(AND($A542&lt;&gt;"",ISNUMBER($A542)),VLOOKUP($A542,StudiesGeneral!$B:$CM,3,FALSE),"")</f>
        <v>2012</v>
      </c>
      <c r="E542" s="89" t="str">
        <f>IF(AND($A542&lt;&gt;"",ISNUMBER($A542)),VLOOKUP($A542,StudiesGeneral!$B:$CM,4,FALSE),"")</f>
        <v>http://dx.doi.org/10.1124/dmd.111.042259</v>
      </c>
      <c r="F542" s="73" t="str">
        <f>IF(AND($A542&lt;&gt;"",ISNUMBER($A542)),VLOOKUP($A542,StudiesGeneral!$B:$CM,5,FALSE),"")</f>
        <v>CYP2C19</v>
      </c>
      <c r="G542" s="52" t="str">
        <f t="shared" ref="G542:G601" si="9">H542&amp;"-"&amp;I542&amp;"-"&amp;L542&amp;"-"&amp;AD542&amp;"-"&amp;BC542</f>
        <v>Liver--HLM-9-A01001423-</v>
      </c>
      <c r="H542" s="12" t="s">
        <v>724</v>
      </c>
      <c r="K542" s="12" t="s">
        <v>725</v>
      </c>
      <c r="L542" s="12" t="s">
        <v>726</v>
      </c>
      <c r="M542" s="12" t="s">
        <v>737</v>
      </c>
      <c r="AA542" s="19" t="s">
        <v>770</v>
      </c>
      <c r="AB542" s="19" t="s">
        <v>914</v>
      </c>
      <c r="AC542" s="20" t="s">
        <v>730</v>
      </c>
      <c r="AD542" s="37" t="s">
        <v>932</v>
      </c>
      <c r="AE542" s="82">
        <v>9</v>
      </c>
      <c r="AF542" s="3">
        <v>1</v>
      </c>
      <c r="AG542" s="3">
        <v>0</v>
      </c>
      <c r="AH542" s="3">
        <v>20</v>
      </c>
      <c r="AI542" s="3" t="s">
        <v>767</v>
      </c>
      <c r="AJ542" s="20" t="s">
        <v>772</v>
      </c>
      <c r="AW542" s="3" t="s">
        <v>933</v>
      </c>
      <c r="AY542" s="3" t="s">
        <v>917</v>
      </c>
      <c r="AZ542" s="3">
        <v>1</v>
      </c>
      <c r="BA542" s="21" t="s">
        <v>918</v>
      </c>
      <c r="BF542" s="4" t="b">
        <f>IF(ISERROR(VLOOKUP(StudiesDetails!B542,ProteinExpression!A:A,1,FALSE)),FALSE,TRUE)</f>
        <v>0</v>
      </c>
    </row>
    <row r="543" spans="1:58" x14ac:dyDescent="0.3">
      <c r="A543">
        <v>77</v>
      </c>
      <c r="B543">
        <v>578</v>
      </c>
      <c r="C543" s="73" t="str">
        <f>IF(AND($A543&lt;&gt;"",ISNUMBER($A543)),VLOOKUP($A543,StudiesGeneral!$B:$CM,2,FALSE),"")</f>
        <v>Ohtsuki</v>
      </c>
      <c r="D543" s="73">
        <f>IF(AND($A543&lt;&gt;"",ISNUMBER($A543)),VLOOKUP($A543,StudiesGeneral!$B:$CM,3,FALSE),"")</f>
        <v>2012</v>
      </c>
      <c r="E543" s="89" t="str">
        <f>IF(AND($A543&lt;&gt;"",ISNUMBER($A543)),VLOOKUP($A543,StudiesGeneral!$B:$CM,4,FALSE),"")</f>
        <v>http://dx.doi.org/10.1124/dmd.111.042259</v>
      </c>
      <c r="F543" s="73" t="str">
        <f>IF(AND($A543&lt;&gt;"",ISNUMBER($A543)),VLOOKUP($A543,StudiesGeneral!$B:$CM,5,FALSE),"")</f>
        <v>CYP2C19</v>
      </c>
      <c r="G543" s="52" t="str">
        <f t="shared" si="9"/>
        <v>Liver--HLM-10-H0786-</v>
      </c>
      <c r="H543" s="12" t="s">
        <v>724</v>
      </c>
      <c r="K543" s="12" t="s">
        <v>725</v>
      </c>
      <c r="L543" s="12" t="s">
        <v>726</v>
      </c>
      <c r="M543" s="12" t="s">
        <v>737</v>
      </c>
      <c r="AA543" s="19" t="s">
        <v>770</v>
      </c>
      <c r="AB543" s="19" t="s">
        <v>914</v>
      </c>
      <c r="AC543" s="20" t="s">
        <v>730</v>
      </c>
      <c r="AD543" s="37" t="s">
        <v>934</v>
      </c>
      <c r="AE543" s="82">
        <v>10</v>
      </c>
      <c r="AF543" s="3">
        <v>1</v>
      </c>
      <c r="AG543" s="3">
        <v>0</v>
      </c>
      <c r="AH543" s="3">
        <v>27</v>
      </c>
      <c r="AI543" s="3" t="s">
        <v>767</v>
      </c>
      <c r="AJ543" s="20" t="s">
        <v>772</v>
      </c>
      <c r="AW543" s="3" t="s">
        <v>878</v>
      </c>
      <c r="AY543" s="3" t="s">
        <v>920</v>
      </c>
      <c r="AZ543" s="3">
        <v>1</v>
      </c>
      <c r="BA543" s="21" t="s">
        <v>918</v>
      </c>
      <c r="BF543" s="4" t="b">
        <f>IF(ISERROR(VLOOKUP(StudiesDetails!B543,ProteinExpression!A:A,1,FALSE)),FALSE,TRUE)</f>
        <v>0</v>
      </c>
    </row>
    <row r="544" spans="1:58" x14ac:dyDescent="0.3">
      <c r="A544">
        <v>77</v>
      </c>
      <c r="B544">
        <v>579</v>
      </c>
      <c r="C544" s="73" t="str">
        <f>IF(AND($A544&lt;&gt;"",ISNUMBER($A544)),VLOOKUP($A544,StudiesGeneral!$B:$CM,2,FALSE),"")</f>
        <v>Ohtsuki</v>
      </c>
      <c r="D544" s="73">
        <f>IF(AND($A544&lt;&gt;"",ISNUMBER($A544)),VLOOKUP($A544,StudiesGeneral!$B:$CM,3,FALSE),"")</f>
        <v>2012</v>
      </c>
      <c r="E544" s="89" t="str">
        <f>IF(AND($A544&lt;&gt;"",ISNUMBER($A544)),VLOOKUP($A544,StudiesGeneral!$B:$CM,4,FALSE),"")</f>
        <v>http://dx.doi.org/10.1124/dmd.111.042259</v>
      </c>
      <c r="F544" s="73" t="str">
        <f>IF(AND($A544&lt;&gt;"",ISNUMBER($A544)),VLOOKUP($A544,StudiesGeneral!$B:$CM,5,FALSE),"")</f>
        <v>CYP2C19</v>
      </c>
      <c r="G544" s="52" t="str">
        <f t="shared" si="9"/>
        <v>Liver--HLM-11-A0001228-</v>
      </c>
      <c r="H544" s="12" t="s">
        <v>724</v>
      </c>
      <c r="K544" s="12" t="s">
        <v>725</v>
      </c>
      <c r="L544" s="12" t="s">
        <v>726</v>
      </c>
      <c r="M544" s="12" t="s">
        <v>737</v>
      </c>
      <c r="AA544" s="19" t="s">
        <v>770</v>
      </c>
      <c r="AB544" s="19" t="s">
        <v>914</v>
      </c>
      <c r="AC544" s="20" t="s">
        <v>730</v>
      </c>
      <c r="AD544" s="37" t="s">
        <v>935</v>
      </c>
      <c r="AE544" s="82">
        <v>11</v>
      </c>
      <c r="AF544" s="3">
        <v>1</v>
      </c>
      <c r="AG544" s="3">
        <v>0</v>
      </c>
      <c r="AH544" s="3">
        <v>43</v>
      </c>
      <c r="AI544" s="3" t="s">
        <v>767</v>
      </c>
      <c r="AJ544" s="20" t="s">
        <v>772</v>
      </c>
      <c r="AW544" s="3" t="s">
        <v>922</v>
      </c>
      <c r="AY544" s="3" t="s">
        <v>917</v>
      </c>
      <c r="AZ544" s="3">
        <v>1</v>
      </c>
      <c r="BA544" s="21" t="s">
        <v>918</v>
      </c>
      <c r="BF544" s="4" t="b">
        <f>IF(ISERROR(VLOOKUP(StudiesDetails!B544,ProteinExpression!A:A,1,FALSE)),FALSE,TRUE)</f>
        <v>0</v>
      </c>
    </row>
    <row r="545" spans="1:58" x14ac:dyDescent="0.3">
      <c r="A545">
        <v>77</v>
      </c>
      <c r="B545">
        <v>580</v>
      </c>
      <c r="C545" s="73" t="str">
        <f>IF(AND($A545&lt;&gt;"",ISNUMBER($A545)),VLOOKUP($A545,StudiesGeneral!$B:$CM,2,FALSE),"")</f>
        <v>Ohtsuki</v>
      </c>
      <c r="D545" s="73">
        <f>IF(AND($A545&lt;&gt;"",ISNUMBER($A545)),VLOOKUP($A545,StudiesGeneral!$B:$CM,3,FALSE),"")</f>
        <v>2012</v>
      </c>
      <c r="E545" s="89" t="str">
        <f>IF(AND($A545&lt;&gt;"",ISNUMBER($A545)),VLOOKUP($A545,StudiesGeneral!$B:$CM,4,FALSE),"")</f>
        <v>http://dx.doi.org/10.1124/dmd.111.042259</v>
      </c>
      <c r="F545" s="73" t="str">
        <f>IF(AND($A545&lt;&gt;"",ISNUMBER($A545)),VLOOKUP($A545,StudiesGeneral!$B:$CM,5,FALSE),"")</f>
        <v>CYP2C19</v>
      </c>
      <c r="G545" s="52" t="str">
        <f t="shared" si="9"/>
        <v>Liver--HLM-12-B01002701-</v>
      </c>
      <c r="H545" s="12" t="s">
        <v>724</v>
      </c>
      <c r="K545" s="12" t="s">
        <v>725</v>
      </c>
      <c r="L545" s="12" t="s">
        <v>726</v>
      </c>
      <c r="M545" s="12" t="s">
        <v>737</v>
      </c>
      <c r="AA545" s="19" t="s">
        <v>770</v>
      </c>
      <c r="AB545" s="19" t="s">
        <v>914</v>
      </c>
      <c r="AC545" s="20" t="s">
        <v>730</v>
      </c>
      <c r="AD545" s="37" t="s">
        <v>936</v>
      </c>
      <c r="AE545" s="82">
        <v>12</v>
      </c>
      <c r="AF545" s="3">
        <v>1</v>
      </c>
      <c r="AG545" s="3">
        <v>0</v>
      </c>
      <c r="AH545" s="3">
        <v>47</v>
      </c>
      <c r="AI545" s="3" t="s">
        <v>767</v>
      </c>
      <c r="AJ545" s="20" t="s">
        <v>772</v>
      </c>
      <c r="AW545" s="3" t="s">
        <v>937</v>
      </c>
      <c r="AY545" s="3" t="s">
        <v>917</v>
      </c>
      <c r="AZ545" s="3">
        <v>1</v>
      </c>
      <c r="BA545" s="21" t="s">
        <v>918</v>
      </c>
      <c r="BF545" s="4" t="b">
        <f>IF(ISERROR(VLOOKUP(StudiesDetails!B545,ProteinExpression!A:A,1,FALSE)),FALSE,TRUE)</f>
        <v>0</v>
      </c>
    </row>
    <row r="546" spans="1:58" x14ac:dyDescent="0.3">
      <c r="A546">
        <v>77</v>
      </c>
      <c r="B546">
        <v>581</v>
      </c>
      <c r="C546" s="73" t="str">
        <f>IF(AND($A546&lt;&gt;"",ISNUMBER($A546)),VLOOKUP($A546,StudiesGeneral!$B:$CM,2,FALSE),"")</f>
        <v>Ohtsuki</v>
      </c>
      <c r="D546" s="73">
        <f>IF(AND($A546&lt;&gt;"",ISNUMBER($A546)),VLOOKUP($A546,StudiesGeneral!$B:$CM,3,FALSE),"")</f>
        <v>2012</v>
      </c>
      <c r="E546" s="89" t="str">
        <f>IF(AND($A546&lt;&gt;"",ISNUMBER($A546)),VLOOKUP($A546,StudiesGeneral!$B:$CM,4,FALSE),"")</f>
        <v>http://dx.doi.org/10.1124/dmd.111.042259</v>
      </c>
      <c r="F546" s="73" t="str">
        <f>IF(AND($A546&lt;&gt;"",ISNUMBER($A546)),VLOOKUP($A546,StudiesGeneral!$B:$CM,5,FALSE),"")</f>
        <v>CYP2C19</v>
      </c>
      <c r="G546" s="52" t="str">
        <f t="shared" si="9"/>
        <v>Liver--HLM-13-C01002308-</v>
      </c>
      <c r="H546" s="12" t="s">
        <v>724</v>
      </c>
      <c r="K546" s="12" t="s">
        <v>725</v>
      </c>
      <c r="L546" s="12" t="s">
        <v>726</v>
      </c>
      <c r="M546" s="12" t="s">
        <v>737</v>
      </c>
      <c r="AA546" s="19" t="s">
        <v>770</v>
      </c>
      <c r="AB546" s="19" t="s">
        <v>914</v>
      </c>
      <c r="AC546" s="20" t="s">
        <v>730</v>
      </c>
      <c r="AD546" s="37" t="s">
        <v>938</v>
      </c>
      <c r="AE546" s="82">
        <v>13</v>
      </c>
      <c r="AF546" s="3">
        <v>1</v>
      </c>
      <c r="AG546" s="3">
        <v>0</v>
      </c>
      <c r="AH546" s="3">
        <v>49</v>
      </c>
      <c r="AI546" s="3" t="s">
        <v>767</v>
      </c>
      <c r="AJ546" s="20" t="s">
        <v>772</v>
      </c>
      <c r="AW546" s="3" t="s">
        <v>922</v>
      </c>
      <c r="AY546" s="3" t="s">
        <v>732</v>
      </c>
      <c r="AZ546" s="3">
        <v>1</v>
      </c>
      <c r="BA546" s="21" t="s">
        <v>918</v>
      </c>
      <c r="BF546" s="4" t="b">
        <f>IF(ISERROR(VLOOKUP(StudiesDetails!B546,ProteinExpression!A:A,1,FALSE)),FALSE,TRUE)</f>
        <v>0</v>
      </c>
    </row>
    <row r="547" spans="1:58" x14ac:dyDescent="0.3">
      <c r="A547">
        <v>77</v>
      </c>
      <c r="B547">
        <v>582</v>
      </c>
      <c r="C547" s="73" t="str">
        <f>IF(AND($A547&lt;&gt;"",ISNUMBER($A547)),VLOOKUP($A547,StudiesGeneral!$B:$CM,2,FALSE),"")</f>
        <v>Ohtsuki</v>
      </c>
      <c r="D547" s="73">
        <f>IF(AND($A547&lt;&gt;"",ISNUMBER($A547)),VLOOKUP($A547,StudiesGeneral!$B:$CM,3,FALSE),"")</f>
        <v>2012</v>
      </c>
      <c r="E547" s="89" t="str">
        <f>IF(AND($A547&lt;&gt;"",ISNUMBER($A547)),VLOOKUP($A547,StudiesGeneral!$B:$CM,4,FALSE),"")</f>
        <v>http://dx.doi.org/10.1124/dmd.111.042259</v>
      </c>
      <c r="F547" s="73" t="str">
        <f>IF(AND($A547&lt;&gt;"",ISNUMBER($A547)),VLOOKUP($A547,StudiesGeneral!$B:$CM,5,FALSE),"")</f>
        <v>CYP2C19</v>
      </c>
      <c r="G547" s="52" t="str">
        <f t="shared" si="9"/>
        <v>Liver--HLM-14-B01002444-</v>
      </c>
      <c r="H547" s="12" t="s">
        <v>724</v>
      </c>
      <c r="K547" s="12" t="s">
        <v>725</v>
      </c>
      <c r="L547" s="12" t="s">
        <v>726</v>
      </c>
      <c r="M547" s="12" t="s">
        <v>737</v>
      </c>
      <c r="AA547" s="19" t="s">
        <v>770</v>
      </c>
      <c r="AB547" s="19" t="s">
        <v>914</v>
      </c>
      <c r="AC547" s="20" t="s">
        <v>730</v>
      </c>
      <c r="AD547" s="37" t="s">
        <v>939</v>
      </c>
      <c r="AE547" s="82">
        <v>14</v>
      </c>
      <c r="AF547" s="3">
        <v>1</v>
      </c>
      <c r="AG547" s="3">
        <v>0</v>
      </c>
      <c r="AH547" s="3">
        <v>54</v>
      </c>
      <c r="AI547" s="3" t="s">
        <v>767</v>
      </c>
      <c r="AJ547" s="20" t="s">
        <v>772</v>
      </c>
      <c r="AW547" s="3" t="s">
        <v>940</v>
      </c>
      <c r="AY547" s="3" t="s">
        <v>917</v>
      </c>
      <c r="AZ547" s="3">
        <v>1</v>
      </c>
      <c r="BA547" s="21" t="s">
        <v>941</v>
      </c>
      <c r="BF547" s="4" t="b">
        <f>IF(ISERROR(VLOOKUP(StudiesDetails!B547,ProteinExpression!A:A,1,FALSE)),FALSE,TRUE)</f>
        <v>0</v>
      </c>
    </row>
    <row r="548" spans="1:58" x14ac:dyDescent="0.3">
      <c r="A548">
        <v>77</v>
      </c>
      <c r="B548">
        <v>583</v>
      </c>
      <c r="C548" s="73" t="str">
        <f>IF(AND($A548&lt;&gt;"",ISNUMBER($A548)),VLOOKUP($A548,StudiesGeneral!$B:$CM,2,FALSE),"")</f>
        <v>Ohtsuki</v>
      </c>
      <c r="D548" s="73">
        <f>IF(AND($A548&lt;&gt;"",ISNUMBER($A548)),VLOOKUP($A548,StudiesGeneral!$B:$CM,3,FALSE),"")</f>
        <v>2012</v>
      </c>
      <c r="E548" s="89" t="str">
        <f>IF(AND($A548&lt;&gt;"",ISNUMBER($A548)),VLOOKUP($A548,StudiesGeneral!$B:$CM,4,FALSE),"")</f>
        <v>http://dx.doi.org/10.1124/dmd.111.042259</v>
      </c>
      <c r="F548" s="73" t="str">
        <f>IF(AND($A548&lt;&gt;"",ISNUMBER($A548)),VLOOKUP($A548,StudiesGeneral!$B:$CM,5,FALSE),"")</f>
        <v>CYP2C19</v>
      </c>
      <c r="G548" s="52" t="str">
        <f t="shared" si="9"/>
        <v>Liver--HLM-15-H092-</v>
      </c>
      <c r="H548" s="12" t="s">
        <v>724</v>
      </c>
      <c r="K548" s="12" t="s">
        <v>725</v>
      </c>
      <c r="L548" s="12" t="s">
        <v>726</v>
      </c>
      <c r="M548" s="12" t="s">
        <v>737</v>
      </c>
      <c r="AA548" s="19" t="s">
        <v>770</v>
      </c>
      <c r="AB548" s="19" t="s">
        <v>914</v>
      </c>
      <c r="AC548" s="20" t="s">
        <v>730</v>
      </c>
      <c r="AD548" s="37" t="s">
        <v>942</v>
      </c>
      <c r="AE548" s="82">
        <v>15</v>
      </c>
      <c r="AF548" s="3">
        <v>1</v>
      </c>
      <c r="AG548" s="3">
        <v>0</v>
      </c>
      <c r="AH548" s="3">
        <v>54</v>
      </c>
      <c r="AI548" s="3" t="s">
        <v>767</v>
      </c>
      <c r="AJ548" s="20" t="s">
        <v>772</v>
      </c>
      <c r="AW548" s="3" t="s">
        <v>898</v>
      </c>
      <c r="AY548" s="3" t="s">
        <v>920</v>
      </c>
      <c r="AZ548" s="3">
        <v>1</v>
      </c>
      <c r="BA548" s="21" t="s">
        <v>918</v>
      </c>
      <c r="BF548" s="4" t="b">
        <f>IF(ISERROR(VLOOKUP(StudiesDetails!B548,ProteinExpression!A:A,1,FALSE)),FALSE,TRUE)</f>
        <v>0</v>
      </c>
    </row>
    <row r="549" spans="1:58" x14ac:dyDescent="0.3">
      <c r="A549">
        <v>77</v>
      </c>
      <c r="B549">
        <v>584</v>
      </c>
      <c r="C549" s="73" t="str">
        <f>IF(AND($A549&lt;&gt;"",ISNUMBER($A549)),VLOOKUP($A549,StudiesGeneral!$B:$CM,2,FALSE),"")</f>
        <v>Ohtsuki</v>
      </c>
      <c r="D549" s="73">
        <f>IF(AND($A549&lt;&gt;"",ISNUMBER($A549)),VLOOKUP($A549,StudiesGeneral!$B:$CM,3,FALSE),"")</f>
        <v>2012</v>
      </c>
      <c r="E549" s="89" t="str">
        <f>IF(AND($A549&lt;&gt;"",ISNUMBER($A549)),VLOOKUP($A549,StudiesGeneral!$B:$CM,4,FALSE),"")</f>
        <v>http://dx.doi.org/10.1124/dmd.111.042259</v>
      </c>
      <c r="F549" s="73" t="str">
        <f>IF(AND($A549&lt;&gt;"",ISNUMBER($A549)),VLOOKUP($A549,StudiesGeneral!$B:$CM,5,FALSE),"")</f>
        <v>CYP2C19</v>
      </c>
      <c r="G549" s="52" t="str">
        <f t="shared" si="9"/>
        <v>Liver--HLM-16-B01003044-</v>
      </c>
      <c r="H549" s="12" t="s">
        <v>724</v>
      </c>
      <c r="K549" s="12" t="s">
        <v>725</v>
      </c>
      <c r="L549" s="12" t="s">
        <v>726</v>
      </c>
      <c r="M549" s="12" t="s">
        <v>737</v>
      </c>
      <c r="AA549" s="19" t="s">
        <v>770</v>
      </c>
      <c r="AB549" s="19" t="s">
        <v>914</v>
      </c>
      <c r="AC549" s="20" t="s">
        <v>730</v>
      </c>
      <c r="AD549" s="37" t="s">
        <v>943</v>
      </c>
      <c r="AE549" s="82">
        <v>16</v>
      </c>
      <c r="AF549" s="3">
        <v>1</v>
      </c>
      <c r="AG549" s="3">
        <v>0</v>
      </c>
      <c r="AH549" s="3">
        <v>63</v>
      </c>
      <c r="AI549" s="3" t="s">
        <v>767</v>
      </c>
      <c r="AJ549" s="20" t="s">
        <v>772</v>
      </c>
      <c r="AW549" s="3" t="s">
        <v>922</v>
      </c>
      <c r="AY549" s="3" t="s">
        <v>920</v>
      </c>
      <c r="AZ549" s="3">
        <v>1</v>
      </c>
      <c r="BA549" s="21" t="s">
        <v>918</v>
      </c>
      <c r="BF549" s="4" t="b">
        <f>IF(ISERROR(VLOOKUP(StudiesDetails!B549,ProteinExpression!A:A,1,FALSE)),FALSE,TRUE)</f>
        <v>0</v>
      </c>
    </row>
    <row r="550" spans="1:58" x14ac:dyDescent="0.3">
      <c r="A550">
        <v>77</v>
      </c>
      <c r="B550">
        <v>585</v>
      </c>
      <c r="C550" s="73" t="str">
        <f>IF(AND($A550&lt;&gt;"",ISNUMBER($A550)),VLOOKUP($A550,StudiesGeneral!$B:$CM,2,FALSE),"")</f>
        <v>Ohtsuki</v>
      </c>
      <c r="D550" s="73">
        <f>IF(AND($A550&lt;&gt;"",ISNUMBER($A550)),VLOOKUP($A550,StudiesGeneral!$B:$CM,3,FALSE),"")</f>
        <v>2012</v>
      </c>
      <c r="E550" s="89" t="str">
        <f>IF(AND($A550&lt;&gt;"",ISNUMBER($A550)),VLOOKUP($A550,StudiesGeneral!$B:$CM,4,FALSE),"")</f>
        <v>http://dx.doi.org/10.1124/dmd.111.042259</v>
      </c>
      <c r="F550" s="73" t="str">
        <f>IF(AND($A550&lt;&gt;"",ISNUMBER($A550)),VLOOKUP($A550,StudiesGeneral!$B:$CM,5,FALSE),"")</f>
        <v>CYP2C19</v>
      </c>
      <c r="G550" s="52" t="str">
        <f t="shared" si="9"/>
        <v>Liver--HLM-17-H0814-</v>
      </c>
      <c r="H550" s="12" t="s">
        <v>724</v>
      </c>
      <c r="K550" s="12" t="s">
        <v>725</v>
      </c>
      <c r="L550" s="12" t="s">
        <v>726</v>
      </c>
      <c r="M550" s="12" t="s">
        <v>737</v>
      </c>
      <c r="AA550" s="19" t="s">
        <v>770</v>
      </c>
      <c r="AB550" s="19" t="s">
        <v>914</v>
      </c>
      <c r="AC550" s="20" t="s">
        <v>730</v>
      </c>
      <c r="AD550" s="37" t="s">
        <v>944</v>
      </c>
      <c r="AE550" s="82">
        <v>17</v>
      </c>
      <c r="AF550" s="3">
        <v>1</v>
      </c>
      <c r="AG550" s="3">
        <v>0</v>
      </c>
      <c r="AH550" s="3">
        <v>65</v>
      </c>
      <c r="AI550" s="3" t="s">
        <v>767</v>
      </c>
      <c r="AJ550" s="20" t="s">
        <v>772</v>
      </c>
      <c r="AW550" s="3" t="s">
        <v>898</v>
      </c>
      <c r="AY550" s="3" t="s">
        <v>920</v>
      </c>
      <c r="AZ550" s="3">
        <v>1</v>
      </c>
      <c r="BA550" s="21" t="s">
        <v>918</v>
      </c>
      <c r="BF550" s="4" t="b">
        <f>IF(ISERROR(VLOOKUP(StudiesDetails!B550,ProteinExpression!A:A,1,FALSE)),FALSE,TRUE)</f>
        <v>0</v>
      </c>
    </row>
    <row r="551" spans="1:58" s="33" customFormat="1" x14ac:dyDescent="0.3">
      <c r="A551" s="33">
        <v>78</v>
      </c>
      <c r="B551" s="33">
        <v>587</v>
      </c>
      <c r="C551" s="70" t="str">
        <f>IF(AND($A551&lt;&gt;"",ISNUMBER($A551)),VLOOKUP($A551,StudiesGeneral!$B:$CM,2,FALSE),"")</f>
        <v>Ohtsuki</v>
      </c>
      <c r="D551" s="70">
        <f>IF(AND($A551&lt;&gt;"",ISNUMBER($A551)),VLOOKUP($A551,StudiesGeneral!$B:$CM,3,FALSE),"")</f>
        <v>2012</v>
      </c>
      <c r="E551" s="71" t="str">
        <f>IF(AND($A551&lt;&gt;"",ISNUMBER($A551)),VLOOKUP($A551,StudiesGeneral!$B:$CM,4,FALSE),"")</f>
        <v>http://dx.doi.org/10.1124/dmd.111.042259</v>
      </c>
      <c r="F551" s="70" t="str">
        <f>IF(AND($A551&lt;&gt;"",ISNUMBER($A551)),VLOOKUP($A551,StudiesGeneral!$B:$CM,5,FALSE),"")</f>
        <v>CYP3A43</v>
      </c>
      <c r="G551" s="72" t="str">
        <f t="shared" si="9"/>
        <v>Liver--HLM-1-B01002632-</v>
      </c>
      <c r="H551" s="25" t="s">
        <v>724</v>
      </c>
      <c r="I551" s="25"/>
      <c r="J551" s="25"/>
      <c r="K551" s="25" t="s">
        <v>725</v>
      </c>
      <c r="L551" s="25" t="s">
        <v>726</v>
      </c>
      <c r="M551" s="25" t="s">
        <v>737</v>
      </c>
      <c r="N551" s="25"/>
      <c r="O551" s="25"/>
      <c r="P551" s="25"/>
      <c r="Q551" s="26"/>
      <c r="R551" s="26"/>
      <c r="S551" s="27"/>
      <c r="T551" s="27"/>
      <c r="U551" s="27"/>
      <c r="V551" s="27"/>
      <c r="W551" s="27"/>
      <c r="X551" s="27"/>
      <c r="Y551" s="27"/>
      <c r="Z551" s="27"/>
      <c r="AA551" s="28" t="s">
        <v>770</v>
      </c>
      <c r="AB551" s="28" t="s">
        <v>914</v>
      </c>
      <c r="AC551" s="29" t="s">
        <v>730</v>
      </c>
      <c r="AD551" s="36" t="s">
        <v>915</v>
      </c>
      <c r="AE551" s="83">
        <v>1</v>
      </c>
      <c r="AF551" s="30">
        <v>1</v>
      </c>
      <c r="AG551" s="30">
        <v>1</v>
      </c>
      <c r="AH551" s="30">
        <v>24</v>
      </c>
      <c r="AI551" s="30" t="s">
        <v>767</v>
      </c>
      <c r="AJ551" s="29" t="s">
        <v>772</v>
      </c>
      <c r="AK551" s="30"/>
      <c r="AL551" s="29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 t="s">
        <v>916</v>
      </c>
      <c r="AX551" s="30"/>
      <c r="AY551" s="30" t="s">
        <v>917</v>
      </c>
      <c r="AZ551" s="30">
        <v>1</v>
      </c>
      <c r="BA551" s="31" t="s">
        <v>918</v>
      </c>
      <c r="BB551" s="32"/>
      <c r="BC551" s="29"/>
      <c r="BD551" s="30"/>
      <c r="BE551" s="75"/>
      <c r="BF551" s="91" t="b">
        <f>IF(ISERROR(VLOOKUP(StudiesDetails!B551,ProteinExpression!A:A,1,FALSE)),FALSE,TRUE)</f>
        <v>1</v>
      </c>
    </row>
    <row r="552" spans="1:58" x14ac:dyDescent="0.3">
      <c r="A552">
        <v>78</v>
      </c>
      <c r="B552">
        <v>588</v>
      </c>
      <c r="C552" s="73" t="str">
        <f>IF(AND($A552&lt;&gt;"",ISNUMBER($A552)),VLOOKUP($A552,StudiesGeneral!$B:$CM,2,FALSE),"")</f>
        <v>Ohtsuki</v>
      </c>
      <c r="D552" s="73">
        <f>IF(AND($A552&lt;&gt;"",ISNUMBER($A552)),VLOOKUP($A552,StudiesGeneral!$B:$CM,3,FALSE),"")</f>
        <v>2012</v>
      </c>
      <c r="E552" s="89" t="str">
        <f>IF(AND($A552&lt;&gt;"",ISNUMBER($A552)),VLOOKUP($A552,StudiesGeneral!$B:$CM,4,FALSE),"")</f>
        <v>http://dx.doi.org/10.1124/dmd.111.042259</v>
      </c>
      <c r="F552" s="73" t="str">
        <f>IF(AND($A552&lt;&gt;"",ISNUMBER($A552)),VLOOKUP($A552,StudiesGeneral!$B:$CM,5,FALSE),"")</f>
        <v>CYP3A43</v>
      </c>
      <c r="G552" s="52" t="str">
        <f t="shared" si="9"/>
        <v>Liver--HLM-4-C01003613-</v>
      </c>
      <c r="H552" s="12" t="s">
        <v>724</v>
      </c>
      <c r="K552" s="12" t="s">
        <v>725</v>
      </c>
      <c r="L552" s="12" t="s">
        <v>726</v>
      </c>
      <c r="M552" s="12" t="s">
        <v>737</v>
      </c>
      <c r="AA552" s="19" t="s">
        <v>770</v>
      </c>
      <c r="AB552" s="19" t="s">
        <v>914</v>
      </c>
      <c r="AC552" s="20" t="s">
        <v>730</v>
      </c>
      <c r="AD552" s="37" t="s">
        <v>923</v>
      </c>
      <c r="AE552" s="82">
        <v>4</v>
      </c>
      <c r="AF552" s="3">
        <v>1</v>
      </c>
      <c r="AG552" s="3">
        <v>1</v>
      </c>
      <c r="AH552" s="3">
        <v>48</v>
      </c>
      <c r="AI552" s="3" t="s">
        <v>767</v>
      </c>
      <c r="AJ552" s="20" t="s">
        <v>772</v>
      </c>
      <c r="AW552" s="3" t="s">
        <v>924</v>
      </c>
      <c r="AY552" s="3" t="s">
        <v>732</v>
      </c>
      <c r="AZ552" s="3">
        <v>1</v>
      </c>
      <c r="BA552" s="21" t="s">
        <v>918</v>
      </c>
      <c r="BF552" s="4" t="b">
        <f>IF(ISERROR(VLOOKUP(StudiesDetails!B552,ProteinExpression!A:A,1,FALSE)),FALSE,TRUE)</f>
        <v>1</v>
      </c>
    </row>
    <row r="553" spans="1:58" x14ac:dyDescent="0.3">
      <c r="A553">
        <v>78</v>
      </c>
      <c r="B553">
        <v>589</v>
      </c>
      <c r="C553" s="73" t="str">
        <f>IF(AND($A553&lt;&gt;"",ISNUMBER($A553)),VLOOKUP($A553,StudiesGeneral!$B:$CM,2,FALSE),"")</f>
        <v>Ohtsuki</v>
      </c>
      <c r="D553" s="73">
        <f>IF(AND($A553&lt;&gt;"",ISNUMBER($A553)),VLOOKUP($A553,StudiesGeneral!$B:$CM,3,FALSE),"")</f>
        <v>2012</v>
      </c>
      <c r="E553" s="89" t="str">
        <f>IF(AND($A553&lt;&gt;"",ISNUMBER($A553)),VLOOKUP($A553,StudiesGeneral!$B:$CM,4,FALSE),"")</f>
        <v>http://dx.doi.org/10.1124/dmd.111.042259</v>
      </c>
      <c r="F553" s="73" t="str">
        <f>IF(AND($A553&lt;&gt;"",ISNUMBER($A553)),VLOOKUP($A553,StudiesGeneral!$B:$CM,5,FALSE),"")</f>
        <v>CYP3A43</v>
      </c>
      <c r="G553" s="52" t="str">
        <f t="shared" si="9"/>
        <v>Liver--HLM-5-H0844-</v>
      </c>
      <c r="H553" s="12" t="s">
        <v>724</v>
      </c>
      <c r="K553" s="12" t="s">
        <v>725</v>
      </c>
      <c r="L553" s="12" t="s">
        <v>726</v>
      </c>
      <c r="M553" s="12" t="s">
        <v>737</v>
      </c>
      <c r="AA553" s="19" t="s">
        <v>770</v>
      </c>
      <c r="AB553" s="19" t="s">
        <v>914</v>
      </c>
      <c r="AC553" s="20" t="s">
        <v>730</v>
      </c>
      <c r="AD553" s="37" t="s">
        <v>925</v>
      </c>
      <c r="AE553" s="82">
        <v>5</v>
      </c>
      <c r="AF553" s="3">
        <v>1</v>
      </c>
      <c r="AG553" s="3">
        <v>1</v>
      </c>
      <c r="AH553" s="3">
        <v>49</v>
      </c>
      <c r="AI553" s="3" t="s">
        <v>767</v>
      </c>
      <c r="AJ553" s="3" t="s">
        <v>772</v>
      </c>
      <c r="AW553" s="3" t="s">
        <v>878</v>
      </c>
      <c r="AY553" s="3" t="s">
        <v>920</v>
      </c>
      <c r="AZ553" s="3">
        <v>1</v>
      </c>
      <c r="BA553" s="21" t="s">
        <v>918</v>
      </c>
      <c r="BF553" s="4" t="b">
        <f>IF(ISERROR(VLOOKUP(StudiesDetails!B553,ProteinExpression!A:A,1,FALSE)),FALSE,TRUE)</f>
        <v>1</v>
      </c>
    </row>
    <row r="554" spans="1:58" x14ac:dyDescent="0.3">
      <c r="A554">
        <v>78</v>
      </c>
      <c r="B554">
        <v>590</v>
      </c>
      <c r="C554" s="73" t="str">
        <f>IF(AND($A554&lt;&gt;"",ISNUMBER($A554)),VLOOKUP($A554,StudiesGeneral!$B:$CM,2,FALSE),"")</f>
        <v>Ohtsuki</v>
      </c>
      <c r="D554" s="73">
        <f>IF(AND($A554&lt;&gt;"",ISNUMBER($A554)),VLOOKUP($A554,StudiesGeneral!$B:$CM,3,FALSE),"")</f>
        <v>2012</v>
      </c>
      <c r="E554" s="89" t="str">
        <f>IF(AND($A554&lt;&gt;"",ISNUMBER($A554)),VLOOKUP($A554,StudiesGeneral!$B:$CM,4,FALSE),"")</f>
        <v>http://dx.doi.org/10.1124/dmd.111.042259</v>
      </c>
      <c r="F554" s="73" t="str">
        <f>IF(AND($A554&lt;&gt;"",ISNUMBER($A554)),VLOOKUP($A554,StudiesGeneral!$B:$CM,5,FALSE),"")</f>
        <v>CYP3A43</v>
      </c>
      <c r="G554" s="52" t="str">
        <f t="shared" si="9"/>
        <v>Liver--HLM-7-C01002457-</v>
      </c>
      <c r="H554" s="12" t="s">
        <v>724</v>
      </c>
      <c r="K554" s="12" t="s">
        <v>725</v>
      </c>
      <c r="L554" s="12" t="s">
        <v>726</v>
      </c>
      <c r="M554" s="12" t="s">
        <v>737</v>
      </c>
      <c r="AA554" s="19" t="s">
        <v>770</v>
      </c>
      <c r="AB554" s="19" t="s">
        <v>914</v>
      </c>
      <c r="AC554" s="20" t="s">
        <v>730</v>
      </c>
      <c r="AD554" s="37" t="s">
        <v>928</v>
      </c>
      <c r="AE554" s="82">
        <v>7</v>
      </c>
      <c r="AF554" s="3">
        <v>1</v>
      </c>
      <c r="AG554" s="3">
        <v>1</v>
      </c>
      <c r="AH554" s="3">
        <v>56</v>
      </c>
      <c r="AI554" s="3" t="s">
        <v>767</v>
      </c>
      <c r="AJ554" s="3" t="s">
        <v>772</v>
      </c>
      <c r="AW554" s="3" t="s">
        <v>929</v>
      </c>
      <c r="AY554" s="3" t="s">
        <v>732</v>
      </c>
      <c r="AZ554" s="3">
        <v>1</v>
      </c>
      <c r="BA554" s="21" t="s">
        <v>918</v>
      </c>
      <c r="BF554" s="4" t="b">
        <f>IF(ISERROR(VLOOKUP(StudiesDetails!B554,ProteinExpression!A:A,1,FALSE)),FALSE,TRUE)</f>
        <v>1</v>
      </c>
    </row>
    <row r="555" spans="1:58" x14ac:dyDescent="0.3">
      <c r="A555">
        <v>78</v>
      </c>
      <c r="B555">
        <v>591</v>
      </c>
      <c r="C555" s="73" t="str">
        <f>IF(AND($A555&lt;&gt;"",ISNUMBER($A555)),VLOOKUP($A555,StudiesGeneral!$B:$CM,2,FALSE),"")</f>
        <v>Ohtsuki</v>
      </c>
      <c r="D555" s="73">
        <f>IF(AND($A555&lt;&gt;"",ISNUMBER($A555)),VLOOKUP($A555,StudiesGeneral!$B:$CM,3,FALSE),"")</f>
        <v>2012</v>
      </c>
      <c r="E555" s="89" t="str">
        <f>IF(AND($A555&lt;&gt;"",ISNUMBER($A555)),VLOOKUP($A555,StudiesGeneral!$B:$CM,4,FALSE),"")</f>
        <v>http://dx.doi.org/10.1124/dmd.111.042259</v>
      </c>
      <c r="F555" s="73" t="str">
        <f>IF(AND($A555&lt;&gt;"",ISNUMBER($A555)),VLOOKUP($A555,StudiesGeneral!$B:$CM,5,FALSE),"")</f>
        <v>CYP3A43</v>
      </c>
      <c r="G555" s="52" t="str">
        <f t="shared" si="9"/>
        <v>Liver--HLM-8-H0824-</v>
      </c>
      <c r="H555" s="12" t="s">
        <v>724</v>
      </c>
      <c r="K555" s="12" t="s">
        <v>725</v>
      </c>
      <c r="L555" s="12" t="s">
        <v>726</v>
      </c>
      <c r="M555" s="12" t="s">
        <v>737</v>
      </c>
      <c r="AA555" s="19" t="s">
        <v>770</v>
      </c>
      <c r="AB555" s="19" t="s">
        <v>914</v>
      </c>
      <c r="AC555" s="20" t="s">
        <v>730</v>
      </c>
      <c r="AD555" s="37" t="s">
        <v>930</v>
      </c>
      <c r="AE555" s="82">
        <v>8</v>
      </c>
      <c r="AF555" s="3">
        <v>1</v>
      </c>
      <c r="AG555" s="3">
        <v>1</v>
      </c>
      <c r="AH555" s="3">
        <v>74</v>
      </c>
      <c r="AI555" s="3" t="s">
        <v>767</v>
      </c>
      <c r="AJ555" s="20" t="s">
        <v>772</v>
      </c>
      <c r="AW555" s="3" t="s">
        <v>931</v>
      </c>
      <c r="AY555" s="3" t="s">
        <v>920</v>
      </c>
      <c r="AZ555" s="3">
        <v>1</v>
      </c>
      <c r="BA555" s="21" t="s">
        <v>918</v>
      </c>
      <c r="BF555" s="4" t="b">
        <f>IF(ISERROR(VLOOKUP(StudiesDetails!B555,ProteinExpression!A:A,1,FALSE)),FALSE,TRUE)</f>
        <v>1</v>
      </c>
    </row>
    <row r="556" spans="1:58" x14ac:dyDescent="0.3">
      <c r="A556">
        <v>78</v>
      </c>
      <c r="B556">
        <v>592</v>
      </c>
      <c r="C556" s="73" t="str">
        <f>IF(AND($A556&lt;&gt;"",ISNUMBER($A556)),VLOOKUP($A556,StudiesGeneral!$B:$CM,2,FALSE),"")</f>
        <v>Ohtsuki</v>
      </c>
      <c r="D556" s="73">
        <f>IF(AND($A556&lt;&gt;"",ISNUMBER($A556)),VLOOKUP($A556,StudiesGeneral!$B:$CM,3,FALSE),"")</f>
        <v>2012</v>
      </c>
      <c r="E556" s="89" t="str">
        <f>IF(AND($A556&lt;&gt;"",ISNUMBER($A556)),VLOOKUP($A556,StudiesGeneral!$B:$CM,4,FALSE),"")</f>
        <v>http://dx.doi.org/10.1124/dmd.111.042259</v>
      </c>
      <c r="F556" s="73" t="str">
        <f>IF(AND($A556&lt;&gt;"",ISNUMBER($A556)),VLOOKUP($A556,StudiesGeneral!$B:$CM,5,FALSE),"")</f>
        <v>CYP3A43</v>
      </c>
      <c r="G556" s="52" t="str">
        <f t="shared" si="9"/>
        <v>Liver--HLM-9-A01001423-</v>
      </c>
      <c r="H556" s="12" t="s">
        <v>724</v>
      </c>
      <c r="K556" s="12" t="s">
        <v>725</v>
      </c>
      <c r="L556" s="12" t="s">
        <v>726</v>
      </c>
      <c r="M556" s="12" t="s">
        <v>737</v>
      </c>
      <c r="AA556" s="19" t="s">
        <v>770</v>
      </c>
      <c r="AB556" s="19" t="s">
        <v>914</v>
      </c>
      <c r="AC556" s="20" t="s">
        <v>730</v>
      </c>
      <c r="AD556" s="37" t="s">
        <v>932</v>
      </c>
      <c r="AE556" s="82">
        <v>9</v>
      </c>
      <c r="AF556" s="3">
        <v>1</v>
      </c>
      <c r="AG556" s="3">
        <v>0</v>
      </c>
      <c r="AH556" s="3">
        <v>20</v>
      </c>
      <c r="AI556" s="3" t="s">
        <v>767</v>
      </c>
      <c r="AJ556" s="20" t="s">
        <v>772</v>
      </c>
      <c r="AW556" s="3" t="s">
        <v>933</v>
      </c>
      <c r="AY556" s="3" t="s">
        <v>917</v>
      </c>
      <c r="AZ556" s="3">
        <v>1</v>
      </c>
      <c r="BA556" s="21" t="s">
        <v>918</v>
      </c>
      <c r="BF556" s="4" t="b">
        <f>IF(ISERROR(VLOOKUP(StudiesDetails!B556,ProteinExpression!A:A,1,FALSE)),FALSE,TRUE)</f>
        <v>1</v>
      </c>
    </row>
    <row r="557" spans="1:58" x14ac:dyDescent="0.3">
      <c r="A557">
        <v>78</v>
      </c>
      <c r="B557">
        <v>593</v>
      </c>
      <c r="C557" s="73" t="str">
        <f>IF(AND($A557&lt;&gt;"",ISNUMBER($A557)),VLOOKUP($A557,StudiesGeneral!$B:$CM,2,FALSE),"")</f>
        <v>Ohtsuki</v>
      </c>
      <c r="D557" s="73">
        <f>IF(AND($A557&lt;&gt;"",ISNUMBER($A557)),VLOOKUP($A557,StudiesGeneral!$B:$CM,3,FALSE),"")</f>
        <v>2012</v>
      </c>
      <c r="E557" s="89" t="str">
        <f>IF(AND($A557&lt;&gt;"",ISNUMBER($A557)),VLOOKUP($A557,StudiesGeneral!$B:$CM,4,FALSE),"")</f>
        <v>http://dx.doi.org/10.1124/dmd.111.042259</v>
      </c>
      <c r="F557" s="73" t="str">
        <f>IF(AND($A557&lt;&gt;"",ISNUMBER($A557)),VLOOKUP($A557,StudiesGeneral!$B:$CM,5,FALSE),"")</f>
        <v>CYP3A43</v>
      </c>
      <c r="G557" s="52" t="str">
        <f t="shared" si="9"/>
        <v>Liver--HLM-10-H0786-</v>
      </c>
      <c r="H557" s="12" t="s">
        <v>724</v>
      </c>
      <c r="K557" s="12" t="s">
        <v>725</v>
      </c>
      <c r="L557" s="12" t="s">
        <v>726</v>
      </c>
      <c r="M557" s="12" t="s">
        <v>737</v>
      </c>
      <c r="AA557" s="19" t="s">
        <v>770</v>
      </c>
      <c r="AB557" s="19" t="s">
        <v>914</v>
      </c>
      <c r="AC557" s="20" t="s">
        <v>730</v>
      </c>
      <c r="AD557" s="37" t="s">
        <v>934</v>
      </c>
      <c r="AE557" s="82">
        <v>10</v>
      </c>
      <c r="AF557" s="3">
        <v>1</v>
      </c>
      <c r="AG557" s="3">
        <v>0</v>
      </c>
      <c r="AH557" s="3">
        <v>27</v>
      </c>
      <c r="AI557" s="3" t="s">
        <v>767</v>
      </c>
      <c r="AJ557" s="20" t="s">
        <v>772</v>
      </c>
      <c r="AW557" s="3" t="s">
        <v>878</v>
      </c>
      <c r="AY557" s="3" t="s">
        <v>920</v>
      </c>
      <c r="AZ557" s="3">
        <v>1</v>
      </c>
      <c r="BA557" s="21" t="s">
        <v>918</v>
      </c>
      <c r="BF557" s="4" t="b">
        <f>IF(ISERROR(VLOOKUP(StudiesDetails!B557,ProteinExpression!A:A,1,FALSE)),FALSE,TRUE)</f>
        <v>1</v>
      </c>
    </row>
    <row r="558" spans="1:58" x14ac:dyDescent="0.3">
      <c r="A558">
        <v>78</v>
      </c>
      <c r="B558">
        <v>594</v>
      </c>
      <c r="C558" s="73" t="str">
        <f>IF(AND($A558&lt;&gt;"",ISNUMBER($A558)),VLOOKUP($A558,StudiesGeneral!$B:$CM,2,FALSE),"")</f>
        <v>Ohtsuki</v>
      </c>
      <c r="D558" s="73">
        <f>IF(AND($A558&lt;&gt;"",ISNUMBER($A558)),VLOOKUP($A558,StudiesGeneral!$B:$CM,3,FALSE),"")</f>
        <v>2012</v>
      </c>
      <c r="E558" s="89" t="str">
        <f>IF(AND($A558&lt;&gt;"",ISNUMBER($A558)),VLOOKUP($A558,StudiesGeneral!$B:$CM,4,FALSE),"")</f>
        <v>http://dx.doi.org/10.1124/dmd.111.042259</v>
      </c>
      <c r="F558" s="73" t="str">
        <f>IF(AND($A558&lt;&gt;"",ISNUMBER($A558)),VLOOKUP($A558,StudiesGeneral!$B:$CM,5,FALSE),"")</f>
        <v>CYP3A43</v>
      </c>
      <c r="G558" s="52" t="str">
        <f t="shared" si="9"/>
        <v>Liver--HLM-11-A0001228-</v>
      </c>
      <c r="H558" s="12" t="s">
        <v>724</v>
      </c>
      <c r="K558" s="12" t="s">
        <v>725</v>
      </c>
      <c r="L558" s="12" t="s">
        <v>726</v>
      </c>
      <c r="M558" s="12" t="s">
        <v>737</v>
      </c>
      <c r="AA558" s="19" t="s">
        <v>770</v>
      </c>
      <c r="AB558" s="19" t="s">
        <v>914</v>
      </c>
      <c r="AC558" s="20" t="s">
        <v>730</v>
      </c>
      <c r="AD558" s="37" t="s">
        <v>935</v>
      </c>
      <c r="AE558" s="82">
        <v>11</v>
      </c>
      <c r="AF558" s="3">
        <v>1</v>
      </c>
      <c r="AG558" s="3">
        <v>0</v>
      </c>
      <c r="AH558" s="3">
        <v>43</v>
      </c>
      <c r="AI558" s="3" t="s">
        <v>767</v>
      </c>
      <c r="AJ558" s="20" t="s">
        <v>772</v>
      </c>
      <c r="AW558" s="3" t="s">
        <v>922</v>
      </c>
      <c r="AY558" s="3" t="s">
        <v>917</v>
      </c>
      <c r="AZ558" s="3">
        <v>1</v>
      </c>
      <c r="BA558" s="21" t="s">
        <v>918</v>
      </c>
      <c r="BF558" s="4" t="b">
        <f>IF(ISERROR(VLOOKUP(StudiesDetails!B558,ProteinExpression!A:A,1,FALSE)),FALSE,TRUE)</f>
        <v>1</v>
      </c>
    </row>
    <row r="559" spans="1:58" x14ac:dyDescent="0.3">
      <c r="A559">
        <v>78</v>
      </c>
      <c r="B559">
        <v>595</v>
      </c>
      <c r="C559" s="73" t="str">
        <f>IF(AND($A559&lt;&gt;"",ISNUMBER($A559)),VLOOKUP($A559,StudiesGeneral!$B:$CM,2,FALSE),"")</f>
        <v>Ohtsuki</v>
      </c>
      <c r="D559" s="73">
        <f>IF(AND($A559&lt;&gt;"",ISNUMBER($A559)),VLOOKUP($A559,StudiesGeneral!$B:$CM,3,FALSE),"")</f>
        <v>2012</v>
      </c>
      <c r="E559" s="89" t="str">
        <f>IF(AND($A559&lt;&gt;"",ISNUMBER($A559)),VLOOKUP($A559,StudiesGeneral!$B:$CM,4,FALSE),"")</f>
        <v>http://dx.doi.org/10.1124/dmd.111.042259</v>
      </c>
      <c r="F559" s="73" t="str">
        <f>IF(AND($A559&lt;&gt;"",ISNUMBER($A559)),VLOOKUP($A559,StudiesGeneral!$B:$CM,5,FALSE),"")</f>
        <v>CYP3A43</v>
      </c>
      <c r="G559" s="52" t="str">
        <f t="shared" si="9"/>
        <v>Liver--HLM-12-B01002701-</v>
      </c>
      <c r="H559" s="12" t="s">
        <v>724</v>
      </c>
      <c r="K559" s="12" t="s">
        <v>725</v>
      </c>
      <c r="L559" s="12" t="s">
        <v>726</v>
      </c>
      <c r="M559" s="12" t="s">
        <v>737</v>
      </c>
      <c r="AA559" s="19" t="s">
        <v>770</v>
      </c>
      <c r="AB559" s="19" t="s">
        <v>914</v>
      </c>
      <c r="AC559" s="20" t="s">
        <v>730</v>
      </c>
      <c r="AD559" s="37" t="s">
        <v>936</v>
      </c>
      <c r="AE559" s="82">
        <v>12</v>
      </c>
      <c r="AF559" s="3">
        <v>1</v>
      </c>
      <c r="AG559" s="3">
        <v>0</v>
      </c>
      <c r="AH559" s="3">
        <v>47</v>
      </c>
      <c r="AI559" s="3" t="s">
        <v>767</v>
      </c>
      <c r="AJ559" s="20" t="s">
        <v>772</v>
      </c>
      <c r="AW559" s="3" t="s">
        <v>937</v>
      </c>
      <c r="AY559" s="3" t="s">
        <v>917</v>
      </c>
      <c r="AZ559" s="3">
        <v>1</v>
      </c>
      <c r="BA559" s="21" t="s">
        <v>918</v>
      </c>
      <c r="BF559" s="4" t="b">
        <f>IF(ISERROR(VLOOKUP(StudiesDetails!B559,ProteinExpression!A:A,1,FALSE)),FALSE,TRUE)</f>
        <v>1</v>
      </c>
    </row>
    <row r="560" spans="1:58" x14ac:dyDescent="0.3">
      <c r="A560">
        <v>78</v>
      </c>
      <c r="B560">
        <v>596</v>
      </c>
      <c r="C560" s="73" t="str">
        <f>IF(AND($A560&lt;&gt;"",ISNUMBER($A560)),VLOOKUP($A560,StudiesGeneral!$B:$CM,2,FALSE),"")</f>
        <v>Ohtsuki</v>
      </c>
      <c r="D560" s="73">
        <f>IF(AND($A560&lt;&gt;"",ISNUMBER($A560)),VLOOKUP($A560,StudiesGeneral!$B:$CM,3,FALSE),"")</f>
        <v>2012</v>
      </c>
      <c r="E560" s="89" t="str">
        <f>IF(AND($A560&lt;&gt;"",ISNUMBER($A560)),VLOOKUP($A560,StudiesGeneral!$B:$CM,4,FALSE),"")</f>
        <v>http://dx.doi.org/10.1124/dmd.111.042259</v>
      </c>
      <c r="F560" s="73" t="str">
        <f>IF(AND($A560&lt;&gt;"",ISNUMBER($A560)),VLOOKUP($A560,StudiesGeneral!$B:$CM,5,FALSE),"")</f>
        <v>CYP3A43</v>
      </c>
      <c r="G560" s="52" t="str">
        <f t="shared" si="9"/>
        <v>Liver--HLM-13-C01002308-</v>
      </c>
      <c r="H560" s="12" t="s">
        <v>724</v>
      </c>
      <c r="K560" s="12" t="s">
        <v>725</v>
      </c>
      <c r="L560" s="12" t="s">
        <v>726</v>
      </c>
      <c r="M560" s="12" t="s">
        <v>737</v>
      </c>
      <c r="AA560" s="19" t="s">
        <v>770</v>
      </c>
      <c r="AB560" s="19" t="s">
        <v>914</v>
      </c>
      <c r="AC560" s="20" t="s">
        <v>730</v>
      </c>
      <c r="AD560" s="37" t="s">
        <v>938</v>
      </c>
      <c r="AE560" s="82">
        <v>13</v>
      </c>
      <c r="AF560" s="3">
        <v>1</v>
      </c>
      <c r="AG560" s="3">
        <v>0</v>
      </c>
      <c r="AH560" s="3">
        <v>49</v>
      </c>
      <c r="AI560" s="3" t="s">
        <v>767</v>
      </c>
      <c r="AJ560" s="20" t="s">
        <v>772</v>
      </c>
      <c r="AW560" s="3" t="s">
        <v>922</v>
      </c>
      <c r="AY560" s="3" t="s">
        <v>732</v>
      </c>
      <c r="AZ560" s="3">
        <v>1</v>
      </c>
      <c r="BA560" s="21" t="s">
        <v>918</v>
      </c>
      <c r="BF560" s="4" t="b">
        <f>IF(ISERROR(VLOOKUP(StudiesDetails!B560,ProteinExpression!A:A,1,FALSE)),FALSE,TRUE)</f>
        <v>1</v>
      </c>
    </row>
    <row r="561" spans="1:58" x14ac:dyDescent="0.3">
      <c r="A561">
        <v>78</v>
      </c>
      <c r="B561">
        <v>597</v>
      </c>
      <c r="C561" s="73" t="str">
        <f>IF(AND($A561&lt;&gt;"",ISNUMBER($A561)),VLOOKUP($A561,StudiesGeneral!$B:$CM,2,FALSE),"")</f>
        <v>Ohtsuki</v>
      </c>
      <c r="D561" s="73">
        <f>IF(AND($A561&lt;&gt;"",ISNUMBER($A561)),VLOOKUP($A561,StudiesGeneral!$B:$CM,3,FALSE),"")</f>
        <v>2012</v>
      </c>
      <c r="E561" s="89" t="str">
        <f>IF(AND($A561&lt;&gt;"",ISNUMBER($A561)),VLOOKUP($A561,StudiesGeneral!$B:$CM,4,FALSE),"")</f>
        <v>http://dx.doi.org/10.1124/dmd.111.042259</v>
      </c>
      <c r="F561" s="73" t="str">
        <f>IF(AND($A561&lt;&gt;"",ISNUMBER($A561)),VLOOKUP($A561,StudiesGeneral!$B:$CM,5,FALSE),"")</f>
        <v>CYP3A43</v>
      </c>
      <c r="G561" s="52" t="str">
        <f t="shared" si="9"/>
        <v>Liver--HLM-14-B01002444-</v>
      </c>
      <c r="H561" s="12" t="s">
        <v>724</v>
      </c>
      <c r="K561" s="12" t="s">
        <v>725</v>
      </c>
      <c r="L561" s="12" t="s">
        <v>726</v>
      </c>
      <c r="M561" s="12" t="s">
        <v>737</v>
      </c>
      <c r="AA561" s="19" t="s">
        <v>770</v>
      </c>
      <c r="AB561" s="19" t="s">
        <v>914</v>
      </c>
      <c r="AC561" s="20" t="s">
        <v>730</v>
      </c>
      <c r="AD561" s="37" t="s">
        <v>939</v>
      </c>
      <c r="AE561" s="82">
        <v>14</v>
      </c>
      <c r="AF561" s="3">
        <v>1</v>
      </c>
      <c r="AG561" s="3">
        <v>0</v>
      </c>
      <c r="AH561" s="3">
        <v>54</v>
      </c>
      <c r="AI561" s="3" t="s">
        <v>767</v>
      </c>
      <c r="AJ561" s="20" t="s">
        <v>772</v>
      </c>
      <c r="AW561" s="3" t="s">
        <v>940</v>
      </c>
      <c r="AY561" s="3" t="s">
        <v>917</v>
      </c>
      <c r="AZ561" s="3">
        <v>1</v>
      </c>
      <c r="BA561" s="21" t="s">
        <v>941</v>
      </c>
      <c r="BF561" s="4" t="b">
        <f>IF(ISERROR(VLOOKUP(StudiesDetails!B561,ProteinExpression!A:A,1,FALSE)),FALSE,TRUE)</f>
        <v>1</v>
      </c>
    </row>
    <row r="562" spans="1:58" x14ac:dyDescent="0.3">
      <c r="A562">
        <v>78</v>
      </c>
      <c r="B562">
        <v>598</v>
      </c>
      <c r="C562" s="73" t="str">
        <f>IF(AND($A562&lt;&gt;"",ISNUMBER($A562)),VLOOKUP($A562,StudiesGeneral!$B:$CM,2,FALSE),"")</f>
        <v>Ohtsuki</v>
      </c>
      <c r="D562" s="73">
        <f>IF(AND($A562&lt;&gt;"",ISNUMBER($A562)),VLOOKUP($A562,StudiesGeneral!$B:$CM,3,FALSE),"")</f>
        <v>2012</v>
      </c>
      <c r="E562" s="89" t="str">
        <f>IF(AND($A562&lt;&gt;"",ISNUMBER($A562)),VLOOKUP($A562,StudiesGeneral!$B:$CM,4,FALSE),"")</f>
        <v>http://dx.doi.org/10.1124/dmd.111.042259</v>
      </c>
      <c r="F562" s="73" t="str">
        <f>IF(AND($A562&lt;&gt;"",ISNUMBER($A562)),VLOOKUP($A562,StudiesGeneral!$B:$CM,5,FALSE),"")</f>
        <v>CYP3A43</v>
      </c>
      <c r="G562" s="52" t="str">
        <f t="shared" si="9"/>
        <v>Liver--HLM-15-H092-</v>
      </c>
      <c r="H562" s="12" t="s">
        <v>724</v>
      </c>
      <c r="K562" s="12" t="s">
        <v>725</v>
      </c>
      <c r="L562" s="12" t="s">
        <v>726</v>
      </c>
      <c r="M562" s="12" t="s">
        <v>737</v>
      </c>
      <c r="AA562" s="19" t="s">
        <v>770</v>
      </c>
      <c r="AB562" s="19" t="s">
        <v>914</v>
      </c>
      <c r="AC562" s="20" t="s">
        <v>730</v>
      </c>
      <c r="AD562" s="37" t="s">
        <v>942</v>
      </c>
      <c r="AE562" s="82">
        <v>15</v>
      </c>
      <c r="AF562" s="3">
        <v>1</v>
      </c>
      <c r="AG562" s="3">
        <v>0</v>
      </c>
      <c r="AH562" s="3">
        <v>54</v>
      </c>
      <c r="AI562" s="3" t="s">
        <v>767</v>
      </c>
      <c r="AJ562" s="20" t="s">
        <v>772</v>
      </c>
      <c r="AW562" s="3" t="s">
        <v>898</v>
      </c>
      <c r="AY562" s="3" t="s">
        <v>920</v>
      </c>
      <c r="AZ562" s="3">
        <v>1</v>
      </c>
      <c r="BA562" s="21" t="s">
        <v>918</v>
      </c>
      <c r="BF562" s="4" t="b">
        <f>IF(ISERROR(VLOOKUP(StudiesDetails!B562,ProteinExpression!A:A,1,FALSE)),FALSE,TRUE)</f>
        <v>1</v>
      </c>
    </row>
    <row r="563" spans="1:58" x14ac:dyDescent="0.3">
      <c r="A563">
        <v>78</v>
      </c>
      <c r="B563">
        <v>599</v>
      </c>
      <c r="C563" s="73" t="str">
        <f>IF(AND($A563&lt;&gt;"",ISNUMBER($A563)),VLOOKUP($A563,StudiesGeneral!$B:$CM,2,FALSE),"")</f>
        <v>Ohtsuki</v>
      </c>
      <c r="D563" s="73">
        <f>IF(AND($A563&lt;&gt;"",ISNUMBER($A563)),VLOOKUP($A563,StudiesGeneral!$B:$CM,3,FALSE),"")</f>
        <v>2012</v>
      </c>
      <c r="E563" s="89" t="str">
        <f>IF(AND($A563&lt;&gt;"",ISNUMBER($A563)),VLOOKUP($A563,StudiesGeneral!$B:$CM,4,FALSE),"")</f>
        <v>http://dx.doi.org/10.1124/dmd.111.042259</v>
      </c>
      <c r="F563" s="73" t="str">
        <f>IF(AND($A563&lt;&gt;"",ISNUMBER($A563)),VLOOKUP($A563,StudiesGeneral!$B:$CM,5,FALSE),"")</f>
        <v>CYP3A43</v>
      </c>
      <c r="G563" s="52" t="str">
        <f t="shared" si="9"/>
        <v>Liver--HLM-16-B01003044-</v>
      </c>
      <c r="H563" s="12" t="s">
        <v>724</v>
      </c>
      <c r="K563" s="12" t="s">
        <v>725</v>
      </c>
      <c r="L563" s="12" t="s">
        <v>726</v>
      </c>
      <c r="M563" s="12" t="s">
        <v>737</v>
      </c>
      <c r="AA563" s="19" t="s">
        <v>770</v>
      </c>
      <c r="AB563" s="19" t="s">
        <v>914</v>
      </c>
      <c r="AC563" s="20" t="s">
        <v>730</v>
      </c>
      <c r="AD563" s="37" t="s">
        <v>943</v>
      </c>
      <c r="AE563" s="82">
        <v>16</v>
      </c>
      <c r="AF563" s="3">
        <v>1</v>
      </c>
      <c r="AG563" s="3">
        <v>0</v>
      </c>
      <c r="AH563" s="3">
        <v>63</v>
      </c>
      <c r="AI563" s="3" t="s">
        <v>767</v>
      </c>
      <c r="AJ563" s="20" t="s">
        <v>772</v>
      </c>
      <c r="AW563" s="3" t="s">
        <v>922</v>
      </c>
      <c r="AY563" s="3" t="s">
        <v>920</v>
      </c>
      <c r="AZ563" s="3">
        <v>1</v>
      </c>
      <c r="BA563" s="21" t="s">
        <v>918</v>
      </c>
      <c r="BF563" s="4" t="b">
        <f>IF(ISERROR(VLOOKUP(StudiesDetails!B563,ProteinExpression!A:A,1,FALSE)),FALSE,TRUE)</f>
        <v>1</v>
      </c>
    </row>
    <row r="564" spans="1:58" x14ac:dyDescent="0.3">
      <c r="A564">
        <v>78</v>
      </c>
      <c r="B564">
        <v>600</v>
      </c>
      <c r="C564" s="73" t="str">
        <f>IF(AND($A564&lt;&gt;"",ISNUMBER($A564)),VLOOKUP($A564,StudiesGeneral!$B:$CM,2,FALSE),"")</f>
        <v>Ohtsuki</v>
      </c>
      <c r="D564" s="73">
        <f>IF(AND($A564&lt;&gt;"",ISNUMBER($A564)),VLOOKUP($A564,StudiesGeneral!$B:$CM,3,FALSE),"")</f>
        <v>2012</v>
      </c>
      <c r="E564" s="89" t="str">
        <f>IF(AND($A564&lt;&gt;"",ISNUMBER($A564)),VLOOKUP($A564,StudiesGeneral!$B:$CM,4,FALSE),"")</f>
        <v>http://dx.doi.org/10.1124/dmd.111.042259</v>
      </c>
      <c r="F564" s="73" t="str">
        <f>IF(AND($A564&lt;&gt;"",ISNUMBER($A564)),VLOOKUP($A564,StudiesGeneral!$B:$CM,5,FALSE),"")</f>
        <v>CYP3A43</v>
      </c>
      <c r="G564" s="52" t="str">
        <f t="shared" si="9"/>
        <v>Liver--HLM-17-H0814-</v>
      </c>
      <c r="H564" s="12" t="s">
        <v>724</v>
      </c>
      <c r="K564" s="12" t="s">
        <v>725</v>
      </c>
      <c r="L564" s="12" t="s">
        <v>726</v>
      </c>
      <c r="M564" s="12" t="s">
        <v>737</v>
      </c>
      <c r="AA564" s="19" t="s">
        <v>770</v>
      </c>
      <c r="AB564" s="19" t="s">
        <v>914</v>
      </c>
      <c r="AC564" s="20" t="s">
        <v>730</v>
      </c>
      <c r="AD564" s="37" t="s">
        <v>944</v>
      </c>
      <c r="AE564" s="82">
        <v>17</v>
      </c>
      <c r="AF564" s="3">
        <v>1</v>
      </c>
      <c r="AG564" s="3">
        <v>0</v>
      </c>
      <c r="AH564" s="3">
        <v>65</v>
      </c>
      <c r="AI564" s="3" t="s">
        <v>767</v>
      </c>
      <c r="AJ564" s="20" t="s">
        <v>772</v>
      </c>
      <c r="AW564" s="3" t="s">
        <v>898</v>
      </c>
      <c r="AY564" s="3" t="s">
        <v>920</v>
      </c>
      <c r="AZ564" s="3">
        <v>1</v>
      </c>
      <c r="BA564" s="21" t="s">
        <v>918</v>
      </c>
      <c r="BF564" s="4" t="b">
        <f>IF(ISERROR(VLOOKUP(StudiesDetails!B564,ProteinExpression!A:A,1,FALSE)),FALSE,TRUE)</f>
        <v>1</v>
      </c>
    </row>
    <row r="565" spans="1:58" s="33" customFormat="1" x14ac:dyDescent="0.3">
      <c r="A565" s="33">
        <v>79</v>
      </c>
      <c r="B565" s="33">
        <v>602</v>
      </c>
      <c r="C565" s="70" t="str">
        <f>IF(AND($A565&lt;&gt;"",ISNUMBER($A565)),VLOOKUP($A565,StudiesGeneral!$B:$CM,2,FALSE),"")</f>
        <v>Ohtsuki</v>
      </c>
      <c r="D565" s="70">
        <f>IF(AND($A565&lt;&gt;"",ISNUMBER($A565)),VLOOKUP($A565,StudiesGeneral!$B:$CM,3,FALSE),"")</f>
        <v>2012</v>
      </c>
      <c r="E565" s="71" t="str">
        <f>IF(AND($A565&lt;&gt;"",ISNUMBER($A565)),VLOOKUP($A565,StudiesGeneral!$B:$CM,4,FALSE),"")</f>
        <v>http://dx.doi.org/10.1124/dmd.111.042259</v>
      </c>
      <c r="F565" s="70" t="str">
        <f>IF(AND($A565&lt;&gt;"",ISNUMBER($A565)),VLOOKUP($A565,StudiesGeneral!$B:$CM,5,FALSE),"")</f>
        <v>CYP3A5</v>
      </c>
      <c r="G565" s="72" t="str">
        <f t="shared" si="9"/>
        <v>Liver--HLM-1-B01002632-</v>
      </c>
      <c r="H565" s="25" t="s">
        <v>724</v>
      </c>
      <c r="I565" s="25"/>
      <c r="J565" s="25"/>
      <c r="K565" s="25" t="s">
        <v>725</v>
      </c>
      <c r="L565" s="25" t="s">
        <v>726</v>
      </c>
      <c r="M565" s="25" t="s">
        <v>737</v>
      </c>
      <c r="N565" s="25"/>
      <c r="O565" s="25"/>
      <c r="P565" s="25"/>
      <c r="Q565" s="26"/>
      <c r="R565" s="26"/>
      <c r="S565" s="27"/>
      <c r="T565" s="27"/>
      <c r="U565" s="27"/>
      <c r="V565" s="27"/>
      <c r="W565" s="27"/>
      <c r="X565" s="27"/>
      <c r="Y565" s="27"/>
      <c r="Z565" s="27"/>
      <c r="AA565" s="28" t="s">
        <v>770</v>
      </c>
      <c r="AB565" s="28" t="s">
        <v>914</v>
      </c>
      <c r="AC565" s="29" t="s">
        <v>730</v>
      </c>
      <c r="AD565" s="36" t="s">
        <v>915</v>
      </c>
      <c r="AE565" s="83">
        <v>1</v>
      </c>
      <c r="AF565" s="30">
        <v>1</v>
      </c>
      <c r="AG565" s="30">
        <v>1</v>
      </c>
      <c r="AH565" s="30">
        <v>24</v>
      </c>
      <c r="AI565" s="30" t="s">
        <v>767</v>
      </c>
      <c r="AJ565" s="29" t="s">
        <v>772</v>
      </c>
      <c r="AK565" s="30"/>
      <c r="AL565" s="29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 t="s">
        <v>916</v>
      </c>
      <c r="AX565" s="30"/>
      <c r="AY565" s="30" t="s">
        <v>917</v>
      </c>
      <c r="AZ565" s="30">
        <v>1</v>
      </c>
      <c r="BA565" s="31" t="s">
        <v>918</v>
      </c>
      <c r="BB565" s="32"/>
      <c r="BC565" s="29"/>
      <c r="BD565" s="30"/>
      <c r="BE565" s="75"/>
      <c r="BF565" s="91" t="b">
        <f>IF(ISERROR(VLOOKUP(StudiesDetails!B565,ProteinExpression!A:A,1,FALSE)),FALSE,TRUE)</f>
        <v>1</v>
      </c>
    </row>
    <row r="566" spans="1:58" x14ac:dyDescent="0.3">
      <c r="A566">
        <v>79</v>
      </c>
      <c r="B566">
        <v>603</v>
      </c>
      <c r="C566" s="73" t="str">
        <f>IF(AND($A566&lt;&gt;"",ISNUMBER($A566)),VLOOKUP($A566,StudiesGeneral!$B:$CM,2,FALSE),"")</f>
        <v>Ohtsuki</v>
      </c>
      <c r="D566" s="73">
        <f>IF(AND($A566&lt;&gt;"",ISNUMBER($A566)),VLOOKUP($A566,StudiesGeneral!$B:$CM,3,FALSE),"")</f>
        <v>2012</v>
      </c>
      <c r="E566" s="89" t="str">
        <f>IF(AND($A566&lt;&gt;"",ISNUMBER($A566)),VLOOKUP($A566,StudiesGeneral!$B:$CM,4,FALSE),"")</f>
        <v>http://dx.doi.org/10.1124/dmd.111.042259</v>
      </c>
      <c r="F566" s="73" t="str">
        <f>IF(AND($A566&lt;&gt;"",ISNUMBER($A566)),VLOOKUP($A566,StudiesGeneral!$B:$CM,5,FALSE),"")</f>
        <v>CYP3A5</v>
      </c>
      <c r="G566" s="52" t="str">
        <f t="shared" si="9"/>
        <v>Liver--HLM-2-H0796-</v>
      </c>
      <c r="H566" s="12" t="s">
        <v>724</v>
      </c>
      <c r="K566" s="12" t="s">
        <v>725</v>
      </c>
      <c r="L566" s="12" t="s">
        <v>726</v>
      </c>
      <c r="M566" s="12" t="s">
        <v>737</v>
      </c>
      <c r="AA566" s="19" t="s">
        <v>770</v>
      </c>
      <c r="AB566" s="19" t="s">
        <v>914</v>
      </c>
      <c r="AC566" s="20" t="s">
        <v>730</v>
      </c>
      <c r="AD566" s="37" t="s">
        <v>919</v>
      </c>
      <c r="AE566" s="82">
        <v>2</v>
      </c>
      <c r="AF566" s="3">
        <v>1</v>
      </c>
      <c r="AG566" s="3">
        <v>1</v>
      </c>
      <c r="AH566" s="3">
        <v>29</v>
      </c>
      <c r="AI566" s="3" t="s">
        <v>767</v>
      </c>
      <c r="AJ566" s="20" t="s">
        <v>772</v>
      </c>
      <c r="AW566" s="3" t="s">
        <v>876</v>
      </c>
      <c r="AY566" s="3" t="s">
        <v>920</v>
      </c>
      <c r="AZ566" s="3">
        <v>1</v>
      </c>
      <c r="BA566" s="21" t="s">
        <v>918</v>
      </c>
      <c r="BF566" s="4" t="b">
        <f>IF(ISERROR(VLOOKUP(StudiesDetails!B566,ProteinExpression!A:A,1,FALSE)),FALSE,TRUE)</f>
        <v>1</v>
      </c>
    </row>
    <row r="567" spans="1:58" x14ac:dyDescent="0.3">
      <c r="A567">
        <v>79</v>
      </c>
      <c r="B567">
        <v>604</v>
      </c>
      <c r="C567" s="73" t="str">
        <f>IF(AND($A567&lt;&gt;"",ISNUMBER($A567)),VLOOKUP($A567,StudiesGeneral!$B:$CM,2,FALSE),"")</f>
        <v>Ohtsuki</v>
      </c>
      <c r="D567" s="73">
        <f>IF(AND($A567&lt;&gt;"",ISNUMBER($A567)),VLOOKUP($A567,StudiesGeneral!$B:$CM,3,FALSE),"")</f>
        <v>2012</v>
      </c>
      <c r="E567" s="89" t="str">
        <f>IF(AND($A567&lt;&gt;"",ISNUMBER($A567)),VLOOKUP($A567,StudiesGeneral!$B:$CM,4,FALSE),"")</f>
        <v>http://dx.doi.org/10.1124/dmd.111.042259</v>
      </c>
      <c r="F567" s="73" t="str">
        <f>IF(AND($A567&lt;&gt;"",ISNUMBER($A567)),VLOOKUP($A567,StudiesGeneral!$B:$CM,5,FALSE),"")</f>
        <v>CYP3A5</v>
      </c>
      <c r="G567" s="52" t="str">
        <f t="shared" si="9"/>
        <v>Liver--HLM-3-A01001584-</v>
      </c>
      <c r="H567" s="12" t="s">
        <v>724</v>
      </c>
      <c r="K567" s="12" t="s">
        <v>725</v>
      </c>
      <c r="L567" s="12" t="s">
        <v>726</v>
      </c>
      <c r="M567" s="12" t="s">
        <v>737</v>
      </c>
      <c r="AA567" s="19" t="s">
        <v>770</v>
      </c>
      <c r="AB567" s="19" t="s">
        <v>914</v>
      </c>
      <c r="AC567" s="20" t="s">
        <v>730</v>
      </c>
      <c r="AD567" s="37" t="s">
        <v>921</v>
      </c>
      <c r="AE567" s="82">
        <v>3</v>
      </c>
      <c r="AF567" s="3">
        <v>1</v>
      </c>
      <c r="AG567" s="3">
        <v>1</v>
      </c>
      <c r="AH567" s="3">
        <v>38</v>
      </c>
      <c r="AI567" s="3" t="s">
        <v>767</v>
      </c>
      <c r="AJ567" s="3" t="s">
        <v>772</v>
      </c>
      <c r="AW567" s="3" t="s">
        <v>922</v>
      </c>
      <c r="AY567" s="3" t="s">
        <v>732</v>
      </c>
      <c r="AZ567" s="3">
        <v>1</v>
      </c>
      <c r="BA567" s="21" t="s">
        <v>918</v>
      </c>
      <c r="BF567" s="4" t="b">
        <f>IF(ISERROR(VLOOKUP(StudiesDetails!B567,ProteinExpression!A:A,1,FALSE)),FALSE,TRUE)</f>
        <v>1</v>
      </c>
    </row>
    <row r="568" spans="1:58" x14ac:dyDescent="0.3">
      <c r="A568">
        <v>79</v>
      </c>
      <c r="B568">
        <v>605</v>
      </c>
      <c r="C568" s="73" t="str">
        <f>IF(AND($A568&lt;&gt;"",ISNUMBER($A568)),VLOOKUP($A568,StudiesGeneral!$B:$CM,2,FALSE),"")</f>
        <v>Ohtsuki</v>
      </c>
      <c r="D568" s="73">
        <f>IF(AND($A568&lt;&gt;"",ISNUMBER($A568)),VLOOKUP($A568,StudiesGeneral!$B:$CM,3,FALSE),"")</f>
        <v>2012</v>
      </c>
      <c r="E568" s="89" t="str">
        <f>IF(AND($A568&lt;&gt;"",ISNUMBER($A568)),VLOOKUP($A568,StudiesGeneral!$B:$CM,4,FALSE),"")</f>
        <v>http://dx.doi.org/10.1124/dmd.111.042259</v>
      </c>
      <c r="F568" s="73" t="str">
        <f>IF(AND($A568&lt;&gt;"",ISNUMBER($A568)),VLOOKUP($A568,StudiesGeneral!$B:$CM,5,FALSE),"")</f>
        <v>CYP3A5</v>
      </c>
      <c r="G568" s="52" t="str">
        <f t="shared" si="9"/>
        <v>Liver--HLM-4-C01003613-</v>
      </c>
      <c r="H568" s="12" t="s">
        <v>724</v>
      </c>
      <c r="K568" s="12" t="s">
        <v>725</v>
      </c>
      <c r="L568" s="12" t="s">
        <v>726</v>
      </c>
      <c r="M568" s="12" t="s">
        <v>737</v>
      </c>
      <c r="AA568" s="19" t="s">
        <v>770</v>
      </c>
      <c r="AB568" s="19" t="s">
        <v>914</v>
      </c>
      <c r="AC568" s="20" t="s">
        <v>730</v>
      </c>
      <c r="AD568" s="37" t="s">
        <v>923</v>
      </c>
      <c r="AE568" s="82">
        <v>4</v>
      </c>
      <c r="AF568" s="3">
        <v>1</v>
      </c>
      <c r="AG568" s="3">
        <v>1</v>
      </c>
      <c r="AH568" s="3">
        <v>48</v>
      </c>
      <c r="AI568" s="3" t="s">
        <v>767</v>
      </c>
      <c r="AJ568" s="3" t="s">
        <v>772</v>
      </c>
      <c r="AW568" s="3" t="s">
        <v>924</v>
      </c>
      <c r="AY568" s="3" t="s">
        <v>732</v>
      </c>
      <c r="AZ568" s="3">
        <v>1</v>
      </c>
      <c r="BA568" s="21" t="s">
        <v>918</v>
      </c>
      <c r="BF568" s="4" t="b">
        <f>IF(ISERROR(VLOOKUP(StudiesDetails!B568,ProteinExpression!A:A,1,FALSE)),FALSE,TRUE)</f>
        <v>1</v>
      </c>
    </row>
    <row r="569" spans="1:58" x14ac:dyDescent="0.3">
      <c r="A569">
        <v>79</v>
      </c>
      <c r="B569">
        <v>606</v>
      </c>
      <c r="C569" s="73" t="str">
        <f>IF(AND($A569&lt;&gt;"",ISNUMBER($A569)),VLOOKUP($A569,StudiesGeneral!$B:$CM,2,FALSE),"")</f>
        <v>Ohtsuki</v>
      </c>
      <c r="D569" s="73">
        <f>IF(AND($A569&lt;&gt;"",ISNUMBER($A569)),VLOOKUP($A569,StudiesGeneral!$B:$CM,3,FALSE),"")</f>
        <v>2012</v>
      </c>
      <c r="E569" s="89" t="str">
        <f>IF(AND($A569&lt;&gt;"",ISNUMBER($A569)),VLOOKUP($A569,StudiesGeneral!$B:$CM,4,FALSE),"")</f>
        <v>http://dx.doi.org/10.1124/dmd.111.042259</v>
      </c>
      <c r="F569" s="73" t="str">
        <f>IF(AND($A569&lt;&gt;"",ISNUMBER($A569)),VLOOKUP($A569,StudiesGeneral!$B:$CM,5,FALSE),"")</f>
        <v>CYP3A5</v>
      </c>
      <c r="G569" s="52" t="str">
        <f t="shared" si="9"/>
        <v>Liver--HLM-5-H0844-</v>
      </c>
      <c r="H569" s="12" t="s">
        <v>724</v>
      </c>
      <c r="K569" s="12" t="s">
        <v>725</v>
      </c>
      <c r="L569" s="12" t="s">
        <v>726</v>
      </c>
      <c r="M569" s="12" t="s">
        <v>737</v>
      </c>
      <c r="AA569" s="19" t="s">
        <v>770</v>
      </c>
      <c r="AB569" s="19" t="s">
        <v>914</v>
      </c>
      <c r="AC569" s="20" t="s">
        <v>730</v>
      </c>
      <c r="AD569" s="37" t="s">
        <v>925</v>
      </c>
      <c r="AE569" s="82">
        <v>5</v>
      </c>
      <c r="AF569" s="3">
        <v>1</v>
      </c>
      <c r="AG569" s="3">
        <v>1</v>
      </c>
      <c r="AH569" s="3">
        <v>49</v>
      </c>
      <c r="AI569" s="3" t="s">
        <v>767</v>
      </c>
      <c r="AJ569" s="20" t="s">
        <v>772</v>
      </c>
      <c r="AW569" s="3" t="s">
        <v>878</v>
      </c>
      <c r="AY569" s="3" t="s">
        <v>920</v>
      </c>
      <c r="AZ569" s="3">
        <v>1</v>
      </c>
      <c r="BA569" s="21" t="s">
        <v>918</v>
      </c>
      <c r="BF569" s="4" t="b">
        <f>IF(ISERROR(VLOOKUP(StudiesDetails!B569,ProteinExpression!A:A,1,FALSE)),FALSE,TRUE)</f>
        <v>1</v>
      </c>
    </row>
    <row r="570" spans="1:58" x14ac:dyDescent="0.3">
      <c r="A570">
        <v>79</v>
      </c>
      <c r="B570">
        <v>607</v>
      </c>
      <c r="C570" s="73" t="str">
        <f>IF(AND($A570&lt;&gt;"",ISNUMBER($A570)),VLOOKUP($A570,StudiesGeneral!$B:$CM,2,FALSE),"")</f>
        <v>Ohtsuki</v>
      </c>
      <c r="D570" s="73">
        <f>IF(AND($A570&lt;&gt;"",ISNUMBER($A570)),VLOOKUP($A570,StudiesGeneral!$B:$CM,3,FALSE),"")</f>
        <v>2012</v>
      </c>
      <c r="E570" s="89" t="str">
        <f>IF(AND($A570&lt;&gt;"",ISNUMBER($A570)),VLOOKUP($A570,StudiesGeneral!$B:$CM,4,FALSE),"")</f>
        <v>http://dx.doi.org/10.1124/dmd.111.042259</v>
      </c>
      <c r="F570" s="73" t="str">
        <f>IF(AND($A570&lt;&gt;"",ISNUMBER($A570)),VLOOKUP($A570,StudiesGeneral!$B:$CM,5,FALSE),"")</f>
        <v>CYP3A5</v>
      </c>
      <c r="G570" s="52" t="str">
        <f t="shared" si="9"/>
        <v>Liver--HLM-6-A01001311-</v>
      </c>
      <c r="H570" s="12" t="s">
        <v>724</v>
      </c>
      <c r="K570" s="12" t="s">
        <v>725</v>
      </c>
      <c r="L570" s="12" t="s">
        <v>726</v>
      </c>
      <c r="M570" s="12" t="s">
        <v>737</v>
      </c>
      <c r="AA570" s="19" t="s">
        <v>770</v>
      </c>
      <c r="AB570" s="19" t="s">
        <v>914</v>
      </c>
      <c r="AC570" s="20" t="s">
        <v>730</v>
      </c>
      <c r="AD570" s="37" t="s">
        <v>926</v>
      </c>
      <c r="AE570" s="82">
        <v>6</v>
      </c>
      <c r="AF570" s="3">
        <v>1</v>
      </c>
      <c r="AG570" s="3">
        <v>1</v>
      </c>
      <c r="AH570" s="3">
        <v>54</v>
      </c>
      <c r="AI570" s="3" t="s">
        <v>767</v>
      </c>
      <c r="AJ570" s="20" t="s">
        <v>772</v>
      </c>
      <c r="AW570" s="3" t="s">
        <v>927</v>
      </c>
      <c r="AY570" s="3" t="s">
        <v>917</v>
      </c>
      <c r="AZ570" s="3">
        <v>1</v>
      </c>
      <c r="BA570" s="21" t="s">
        <v>918</v>
      </c>
      <c r="BF570" s="4" t="b">
        <f>IF(ISERROR(VLOOKUP(StudiesDetails!B570,ProteinExpression!A:A,1,FALSE)),FALSE,TRUE)</f>
        <v>1</v>
      </c>
    </row>
    <row r="571" spans="1:58" x14ac:dyDescent="0.3">
      <c r="A571">
        <v>79</v>
      </c>
      <c r="B571">
        <v>608</v>
      </c>
      <c r="C571" s="73" t="str">
        <f>IF(AND($A571&lt;&gt;"",ISNUMBER($A571)),VLOOKUP($A571,StudiesGeneral!$B:$CM,2,FALSE),"")</f>
        <v>Ohtsuki</v>
      </c>
      <c r="D571" s="73">
        <f>IF(AND($A571&lt;&gt;"",ISNUMBER($A571)),VLOOKUP($A571,StudiesGeneral!$B:$CM,3,FALSE),"")</f>
        <v>2012</v>
      </c>
      <c r="E571" s="89" t="str">
        <f>IF(AND($A571&lt;&gt;"",ISNUMBER($A571)),VLOOKUP($A571,StudiesGeneral!$B:$CM,4,FALSE),"")</f>
        <v>http://dx.doi.org/10.1124/dmd.111.042259</v>
      </c>
      <c r="F571" s="73" t="str">
        <f>IF(AND($A571&lt;&gt;"",ISNUMBER($A571)),VLOOKUP($A571,StudiesGeneral!$B:$CM,5,FALSE),"")</f>
        <v>CYP3A5</v>
      </c>
      <c r="G571" s="52" t="str">
        <f t="shared" si="9"/>
        <v>Liver--HLM-7-C01002457-</v>
      </c>
      <c r="H571" s="12" t="s">
        <v>724</v>
      </c>
      <c r="K571" s="12" t="s">
        <v>725</v>
      </c>
      <c r="L571" s="12" t="s">
        <v>726</v>
      </c>
      <c r="M571" s="12" t="s">
        <v>737</v>
      </c>
      <c r="AA571" s="19" t="s">
        <v>770</v>
      </c>
      <c r="AB571" s="19" t="s">
        <v>914</v>
      </c>
      <c r="AC571" s="20" t="s">
        <v>730</v>
      </c>
      <c r="AD571" s="37" t="s">
        <v>928</v>
      </c>
      <c r="AE571" s="82">
        <v>7</v>
      </c>
      <c r="AF571" s="3">
        <v>1</v>
      </c>
      <c r="AG571" s="3">
        <v>1</v>
      </c>
      <c r="AH571" s="3">
        <v>56</v>
      </c>
      <c r="AI571" s="3" t="s">
        <v>767</v>
      </c>
      <c r="AJ571" s="20" t="s">
        <v>772</v>
      </c>
      <c r="AW571" s="3" t="s">
        <v>929</v>
      </c>
      <c r="AY571" s="3" t="s">
        <v>732</v>
      </c>
      <c r="AZ571" s="3">
        <v>1</v>
      </c>
      <c r="BA571" s="21" t="s">
        <v>918</v>
      </c>
      <c r="BF571" s="4" t="b">
        <f>IF(ISERROR(VLOOKUP(StudiesDetails!B571,ProteinExpression!A:A,1,FALSE)),FALSE,TRUE)</f>
        <v>1</v>
      </c>
    </row>
    <row r="572" spans="1:58" x14ac:dyDescent="0.3">
      <c r="A572">
        <v>79</v>
      </c>
      <c r="B572">
        <v>609</v>
      </c>
      <c r="C572" s="73" t="str">
        <f>IF(AND($A572&lt;&gt;"",ISNUMBER($A572)),VLOOKUP($A572,StudiesGeneral!$B:$CM,2,FALSE),"")</f>
        <v>Ohtsuki</v>
      </c>
      <c r="D572" s="73">
        <f>IF(AND($A572&lt;&gt;"",ISNUMBER($A572)),VLOOKUP($A572,StudiesGeneral!$B:$CM,3,FALSE),"")</f>
        <v>2012</v>
      </c>
      <c r="E572" s="89" t="str">
        <f>IF(AND($A572&lt;&gt;"",ISNUMBER($A572)),VLOOKUP($A572,StudiesGeneral!$B:$CM,4,FALSE),"")</f>
        <v>http://dx.doi.org/10.1124/dmd.111.042259</v>
      </c>
      <c r="F572" s="73" t="str">
        <f>IF(AND($A572&lt;&gt;"",ISNUMBER($A572)),VLOOKUP($A572,StudiesGeneral!$B:$CM,5,FALSE),"")</f>
        <v>CYP3A5</v>
      </c>
      <c r="G572" s="52" t="str">
        <f t="shared" si="9"/>
        <v>Liver--HLM-8-H0824-</v>
      </c>
      <c r="H572" s="12" t="s">
        <v>724</v>
      </c>
      <c r="K572" s="12" t="s">
        <v>725</v>
      </c>
      <c r="L572" s="12" t="s">
        <v>726</v>
      </c>
      <c r="M572" s="12" t="s">
        <v>737</v>
      </c>
      <c r="AA572" s="19" t="s">
        <v>770</v>
      </c>
      <c r="AB572" s="19" t="s">
        <v>914</v>
      </c>
      <c r="AC572" s="20" t="s">
        <v>730</v>
      </c>
      <c r="AD572" s="37" t="s">
        <v>930</v>
      </c>
      <c r="AE572" s="82">
        <v>8</v>
      </c>
      <c r="AF572" s="3">
        <v>1</v>
      </c>
      <c r="AG572" s="3">
        <v>1</v>
      </c>
      <c r="AH572" s="3">
        <v>74</v>
      </c>
      <c r="AI572" s="3" t="s">
        <v>767</v>
      </c>
      <c r="AJ572" s="20" t="s">
        <v>772</v>
      </c>
      <c r="AW572" s="3" t="s">
        <v>931</v>
      </c>
      <c r="AY572" s="3" t="s">
        <v>920</v>
      </c>
      <c r="AZ572" s="3">
        <v>1</v>
      </c>
      <c r="BA572" s="21" t="s">
        <v>918</v>
      </c>
      <c r="BF572" s="4" t="b">
        <f>IF(ISERROR(VLOOKUP(StudiesDetails!B572,ProteinExpression!A:A,1,FALSE)),FALSE,TRUE)</f>
        <v>1</v>
      </c>
    </row>
    <row r="573" spans="1:58" x14ac:dyDescent="0.3">
      <c r="A573">
        <v>79</v>
      </c>
      <c r="B573">
        <v>610</v>
      </c>
      <c r="C573" s="73" t="str">
        <f>IF(AND($A573&lt;&gt;"",ISNUMBER($A573)),VLOOKUP($A573,StudiesGeneral!$B:$CM,2,FALSE),"")</f>
        <v>Ohtsuki</v>
      </c>
      <c r="D573" s="73">
        <f>IF(AND($A573&lt;&gt;"",ISNUMBER($A573)),VLOOKUP($A573,StudiesGeneral!$B:$CM,3,FALSE),"")</f>
        <v>2012</v>
      </c>
      <c r="E573" s="89" t="str">
        <f>IF(AND($A573&lt;&gt;"",ISNUMBER($A573)),VLOOKUP($A573,StudiesGeneral!$B:$CM,4,FALSE),"")</f>
        <v>http://dx.doi.org/10.1124/dmd.111.042259</v>
      </c>
      <c r="F573" s="73" t="str">
        <f>IF(AND($A573&lt;&gt;"",ISNUMBER($A573)),VLOOKUP($A573,StudiesGeneral!$B:$CM,5,FALSE),"")</f>
        <v>CYP3A5</v>
      </c>
      <c r="G573" s="52" t="str">
        <f t="shared" si="9"/>
        <v>Liver--HLM-9-A01001423-</v>
      </c>
      <c r="H573" s="12" t="s">
        <v>724</v>
      </c>
      <c r="K573" s="12" t="s">
        <v>725</v>
      </c>
      <c r="L573" s="12" t="s">
        <v>726</v>
      </c>
      <c r="M573" s="12" t="s">
        <v>737</v>
      </c>
      <c r="AA573" s="19" t="s">
        <v>770</v>
      </c>
      <c r="AB573" s="19" t="s">
        <v>914</v>
      </c>
      <c r="AC573" s="20" t="s">
        <v>730</v>
      </c>
      <c r="AD573" s="37" t="s">
        <v>932</v>
      </c>
      <c r="AE573" s="82">
        <v>9</v>
      </c>
      <c r="AF573" s="3">
        <v>1</v>
      </c>
      <c r="AG573" s="3">
        <v>0</v>
      </c>
      <c r="AH573" s="3">
        <v>20</v>
      </c>
      <c r="AI573" s="3" t="s">
        <v>767</v>
      </c>
      <c r="AJ573" s="20" t="s">
        <v>772</v>
      </c>
      <c r="AW573" s="3" t="s">
        <v>933</v>
      </c>
      <c r="AY573" s="3" t="s">
        <v>917</v>
      </c>
      <c r="AZ573" s="3">
        <v>1</v>
      </c>
      <c r="BA573" s="21" t="s">
        <v>918</v>
      </c>
      <c r="BF573" s="4" t="b">
        <f>IF(ISERROR(VLOOKUP(StudiesDetails!B573,ProteinExpression!A:A,1,FALSE)),FALSE,TRUE)</f>
        <v>1</v>
      </c>
    </row>
    <row r="574" spans="1:58" x14ac:dyDescent="0.3">
      <c r="A574">
        <v>79</v>
      </c>
      <c r="B574">
        <v>611</v>
      </c>
      <c r="C574" s="73" t="str">
        <f>IF(AND($A574&lt;&gt;"",ISNUMBER($A574)),VLOOKUP($A574,StudiesGeneral!$B:$CM,2,FALSE),"")</f>
        <v>Ohtsuki</v>
      </c>
      <c r="D574" s="73">
        <f>IF(AND($A574&lt;&gt;"",ISNUMBER($A574)),VLOOKUP($A574,StudiesGeneral!$B:$CM,3,FALSE),"")</f>
        <v>2012</v>
      </c>
      <c r="E574" s="89" t="str">
        <f>IF(AND($A574&lt;&gt;"",ISNUMBER($A574)),VLOOKUP($A574,StudiesGeneral!$B:$CM,4,FALSE),"")</f>
        <v>http://dx.doi.org/10.1124/dmd.111.042259</v>
      </c>
      <c r="F574" s="73" t="str">
        <f>IF(AND($A574&lt;&gt;"",ISNUMBER($A574)),VLOOKUP($A574,StudiesGeneral!$B:$CM,5,FALSE),"")</f>
        <v>CYP3A5</v>
      </c>
      <c r="G574" s="52" t="str">
        <f t="shared" si="9"/>
        <v>Liver--HLM-10-H0786-</v>
      </c>
      <c r="H574" s="12" t="s">
        <v>724</v>
      </c>
      <c r="K574" s="12" t="s">
        <v>725</v>
      </c>
      <c r="L574" s="12" t="s">
        <v>726</v>
      </c>
      <c r="M574" s="12" t="s">
        <v>737</v>
      </c>
      <c r="AA574" s="19" t="s">
        <v>770</v>
      </c>
      <c r="AB574" s="19" t="s">
        <v>914</v>
      </c>
      <c r="AC574" s="20" t="s">
        <v>730</v>
      </c>
      <c r="AD574" s="37" t="s">
        <v>934</v>
      </c>
      <c r="AE574" s="82">
        <v>10</v>
      </c>
      <c r="AF574" s="3">
        <v>1</v>
      </c>
      <c r="AG574" s="3">
        <v>0</v>
      </c>
      <c r="AH574" s="3">
        <v>27</v>
      </c>
      <c r="AI574" s="3" t="s">
        <v>767</v>
      </c>
      <c r="AJ574" s="20" t="s">
        <v>772</v>
      </c>
      <c r="AW574" s="3" t="s">
        <v>878</v>
      </c>
      <c r="AY574" s="3" t="s">
        <v>920</v>
      </c>
      <c r="AZ574" s="3">
        <v>1</v>
      </c>
      <c r="BA574" s="21" t="s">
        <v>918</v>
      </c>
      <c r="BF574" s="4" t="b">
        <f>IF(ISERROR(VLOOKUP(StudiesDetails!B574,ProteinExpression!A:A,1,FALSE)),FALSE,TRUE)</f>
        <v>1</v>
      </c>
    </row>
    <row r="575" spans="1:58" x14ac:dyDescent="0.3">
      <c r="A575">
        <v>79</v>
      </c>
      <c r="B575">
        <v>612</v>
      </c>
      <c r="C575" s="73" t="str">
        <f>IF(AND($A575&lt;&gt;"",ISNUMBER($A575)),VLOOKUP($A575,StudiesGeneral!$B:$CM,2,FALSE),"")</f>
        <v>Ohtsuki</v>
      </c>
      <c r="D575" s="73">
        <f>IF(AND($A575&lt;&gt;"",ISNUMBER($A575)),VLOOKUP($A575,StudiesGeneral!$B:$CM,3,FALSE),"")</f>
        <v>2012</v>
      </c>
      <c r="E575" s="89" t="str">
        <f>IF(AND($A575&lt;&gt;"",ISNUMBER($A575)),VLOOKUP($A575,StudiesGeneral!$B:$CM,4,FALSE),"")</f>
        <v>http://dx.doi.org/10.1124/dmd.111.042259</v>
      </c>
      <c r="F575" s="73" t="str">
        <f>IF(AND($A575&lt;&gt;"",ISNUMBER($A575)),VLOOKUP($A575,StudiesGeneral!$B:$CM,5,FALSE),"")</f>
        <v>CYP3A5</v>
      </c>
      <c r="G575" s="52" t="str">
        <f t="shared" si="9"/>
        <v>Liver--HLM-11-A0001228-</v>
      </c>
      <c r="H575" s="12" t="s">
        <v>724</v>
      </c>
      <c r="K575" s="12" t="s">
        <v>725</v>
      </c>
      <c r="L575" s="12" t="s">
        <v>726</v>
      </c>
      <c r="M575" s="12" t="s">
        <v>737</v>
      </c>
      <c r="AA575" s="19" t="s">
        <v>770</v>
      </c>
      <c r="AB575" s="19" t="s">
        <v>914</v>
      </c>
      <c r="AC575" s="20" t="s">
        <v>730</v>
      </c>
      <c r="AD575" s="37" t="s">
        <v>935</v>
      </c>
      <c r="AE575" s="82">
        <v>11</v>
      </c>
      <c r="AF575" s="3">
        <v>1</v>
      </c>
      <c r="AG575" s="3">
        <v>0</v>
      </c>
      <c r="AH575" s="3">
        <v>43</v>
      </c>
      <c r="AI575" s="3" t="s">
        <v>767</v>
      </c>
      <c r="AJ575" s="20" t="s">
        <v>772</v>
      </c>
      <c r="AW575" s="3" t="s">
        <v>922</v>
      </c>
      <c r="AY575" s="3" t="s">
        <v>917</v>
      </c>
      <c r="AZ575" s="3">
        <v>1</v>
      </c>
      <c r="BA575" s="21" t="s">
        <v>918</v>
      </c>
      <c r="BF575" s="4" t="b">
        <f>IF(ISERROR(VLOOKUP(StudiesDetails!B575,ProteinExpression!A:A,1,FALSE)),FALSE,TRUE)</f>
        <v>1</v>
      </c>
    </row>
    <row r="576" spans="1:58" x14ac:dyDescent="0.3">
      <c r="A576">
        <v>79</v>
      </c>
      <c r="B576">
        <v>613</v>
      </c>
      <c r="C576" s="73" t="str">
        <f>IF(AND($A576&lt;&gt;"",ISNUMBER($A576)),VLOOKUP($A576,StudiesGeneral!$B:$CM,2,FALSE),"")</f>
        <v>Ohtsuki</v>
      </c>
      <c r="D576" s="73">
        <f>IF(AND($A576&lt;&gt;"",ISNUMBER($A576)),VLOOKUP($A576,StudiesGeneral!$B:$CM,3,FALSE),"")</f>
        <v>2012</v>
      </c>
      <c r="E576" s="89" t="str">
        <f>IF(AND($A576&lt;&gt;"",ISNUMBER($A576)),VLOOKUP($A576,StudiesGeneral!$B:$CM,4,FALSE),"")</f>
        <v>http://dx.doi.org/10.1124/dmd.111.042259</v>
      </c>
      <c r="F576" s="73" t="str">
        <f>IF(AND($A576&lt;&gt;"",ISNUMBER($A576)),VLOOKUP($A576,StudiesGeneral!$B:$CM,5,FALSE),"")</f>
        <v>CYP3A5</v>
      </c>
      <c r="G576" s="52" t="str">
        <f t="shared" si="9"/>
        <v>Liver--HLM-12-B01002701-</v>
      </c>
      <c r="H576" s="12" t="s">
        <v>724</v>
      </c>
      <c r="K576" s="12" t="s">
        <v>725</v>
      </c>
      <c r="L576" s="12" t="s">
        <v>726</v>
      </c>
      <c r="M576" s="12" t="s">
        <v>737</v>
      </c>
      <c r="AA576" s="19" t="s">
        <v>770</v>
      </c>
      <c r="AB576" s="19" t="s">
        <v>914</v>
      </c>
      <c r="AC576" s="20" t="s">
        <v>730</v>
      </c>
      <c r="AD576" s="37" t="s">
        <v>936</v>
      </c>
      <c r="AE576" s="82">
        <v>12</v>
      </c>
      <c r="AF576" s="3">
        <v>1</v>
      </c>
      <c r="AG576" s="3">
        <v>0</v>
      </c>
      <c r="AH576" s="3">
        <v>47</v>
      </c>
      <c r="AI576" s="3" t="s">
        <v>767</v>
      </c>
      <c r="AJ576" s="20" t="s">
        <v>772</v>
      </c>
      <c r="AW576" s="3" t="s">
        <v>937</v>
      </c>
      <c r="AY576" s="3" t="s">
        <v>917</v>
      </c>
      <c r="AZ576" s="3">
        <v>1</v>
      </c>
      <c r="BA576" s="21" t="s">
        <v>918</v>
      </c>
      <c r="BF576" s="4" t="b">
        <f>IF(ISERROR(VLOOKUP(StudiesDetails!B576,ProteinExpression!A:A,1,FALSE)),FALSE,TRUE)</f>
        <v>1</v>
      </c>
    </row>
    <row r="577" spans="1:58" x14ac:dyDescent="0.3">
      <c r="A577">
        <v>79</v>
      </c>
      <c r="B577">
        <v>614</v>
      </c>
      <c r="C577" s="73" t="str">
        <f>IF(AND($A577&lt;&gt;"",ISNUMBER($A577)),VLOOKUP($A577,StudiesGeneral!$B:$CM,2,FALSE),"")</f>
        <v>Ohtsuki</v>
      </c>
      <c r="D577" s="73">
        <f>IF(AND($A577&lt;&gt;"",ISNUMBER($A577)),VLOOKUP($A577,StudiesGeneral!$B:$CM,3,FALSE),"")</f>
        <v>2012</v>
      </c>
      <c r="E577" s="89" t="str">
        <f>IF(AND($A577&lt;&gt;"",ISNUMBER($A577)),VLOOKUP($A577,StudiesGeneral!$B:$CM,4,FALSE),"")</f>
        <v>http://dx.doi.org/10.1124/dmd.111.042259</v>
      </c>
      <c r="F577" s="73" t="str">
        <f>IF(AND($A577&lt;&gt;"",ISNUMBER($A577)),VLOOKUP($A577,StudiesGeneral!$B:$CM,5,FALSE),"")</f>
        <v>CYP3A5</v>
      </c>
      <c r="G577" s="52" t="str">
        <f t="shared" si="9"/>
        <v>Liver--HLM-13-C01002308-</v>
      </c>
      <c r="H577" s="12" t="s">
        <v>724</v>
      </c>
      <c r="K577" s="12" t="s">
        <v>725</v>
      </c>
      <c r="L577" s="12" t="s">
        <v>726</v>
      </c>
      <c r="M577" s="12" t="s">
        <v>737</v>
      </c>
      <c r="AA577" s="19" t="s">
        <v>770</v>
      </c>
      <c r="AB577" s="19" t="s">
        <v>914</v>
      </c>
      <c r="AC577" s="20" t="s">
        <v>730</v>
      </c>
      <c r="AD577" s="37" t="s">
        <v>938</v>
      </c>
      <c r="AE577" s="82">
        <v>13</v>
      </c>
      <c r="AF577" s="3">
        <v>1</v>
      </c>
      <c r="AG577" s="3">
        <v>0</v>
      </c>
      <c r="AH577" s="3">
        <v>49</v>
      </c>
      <c r="AI577" s="3" t="s">
        <v>767</v>
      </c>
      <c r="AJ577" s="20" t="s">
        <v>772</v>
      </c>
      <c r="AW577" s="3" t="s">
        <v>922</v>
      </c>
      <c r="AY577" s="3" t="s">
        <v>732</v>
      </c>
      <c r="AZ577" s="3">
        <v>1</v>
      </c>
      <c r="BA577" s="21" t="s">
        <v>918</v>
      </c>
      <c r="BF577" s="4" t="b">
        <f>IF(ISERROR(VLOOKUP(StudiesDetails!B577,ProteinExpression!A:A,1,FALSE)),FALSE,TRUE)</f>
        <v>1</v>
      </c>
    </row>
    <row r="578" spans="1:58" x14ac:dyDescent="0.3">
      <c r="A578">
        <v>79</v>
      </c>
      <c r="B578">
        <v>615</v>
      </c>
      <c r="C578" s="73" t="str">
        <f>IF(AND($A578&lt;&gt;"",ISNUMBER($A578)),VLOOKUP($A578,StudiesGeneral!$B:$CM,2,FALSE),"")</f>
        <v>Ohtsuki</v>
      </c>
      <c r="D578" s="73">
        <f>IF(AND($A578&lt;&gt;"",ISNUMBER($A578)),VLOOKUP($A578,StudiesGeneral!$B:$CM,3,FALSE),"")</f>
        <v>2012</v>
      </c>
      <c r="E578" s="89" t="str">
        <f>IF(AND($A578&lt;&gt;"",ISNUMBER($A578)),VLOOKUP($A578,StudiesGeneral!$B:$CM,4,FALSE),"")</f>
        <v>http://dx.doi.org/10.1124/dmd.111.042259</v>
      </c>
      <c r="F578" s="73" t="str">
        <f>IF(AND($A578&lt;&gt;"",ISNUMBER($A578)),VLOOKUP($A578,StudiesGeneral!$B:$CM,5,FALSE),"")</f>
        <v>CYP3A5</v>
      </c>
      <c r="G578" s="52" t="str">
        <f t="shared" si="9"/>
        <v>Liver--HLM-14-B01002444-</v>
      </c>
      <c r="H578" s="12" t="s">
        <v>724</v>
      </c>
      <c r="K578" s="12" t="s">
        <v>725</v>
      </c>
      <c r="L578" s="12" t="s">
        <v>726</v>
      </c>
      <c r="M578" s="12" t="s">
        <v>737</v>
      </c>
      <c r="AA578" s="19" t="s">
        <v>770</v>
      </c>
      <c r="AB578" s="19" t="s">
        <v>914</v>
      </c>
      <c r="AC578" s="20" t="s">
        <v>730</v>
      </c>
      <c r="AD578" s="37" t="s">
        <v>939</v>
      </c>
      <c r="AE578" s="82">
        <v>14</v>
      </c>
      <c r="AF578" s="3">
        <v>1</v>
      </c>
      <c r="AG578" s="3">
        <v>0</v>
      </c>
      <c r="AH578" s="3">
        <v>54</v>
      </c>
      <c r="AI578" s="3" t="s">
        <v>767</v>
      </c>
      <c r="AJ578" s="20" t="s">
        <v>772</v>
      </c>
      <c r="AW578" s="3" t="s">
        <v>940</v>
      </c>
      <c r="AY578" s="3" t="s">
        <v>917</v>
      </c>
      <c r="AZ578" s="3">
        <v>1</v>
      </c>
      <c r="BA578" s="21" t="s">
        <v>941</v>
      </c>
      <c r="BF578" s="4" t="b">
        <f>IF(ISERROR(VLOOKUP(StudiesDetails!B578,ProteinExpression!A:A,1,FALSE)),FALSE,TRUE)</f>
        <v>1</v>
      </c>
    </row>
    <row r="579" spans="1:58" x14ac:dyDescent="0.3">
      <c r="A579">
        <v>79</v>
      </c>
      <c r="B579">
        <v>616</v>
      </c>
      <c r="C579" s="73" t="str">
        <f>IF(AND($A579&lt;&gt;"",ISNUMBER($A579)),VLOOKUP($A579,StudiesGeneral!$B:$CM,2,FALSE),"")</f>
        <v>Ohtsuki</v>
      </c>
      <c r="D579" s="73">
        <f>IF(AND($A579&lt;&gt;"",ISNUMBER($A579)),VLOOKUP($A579,StudiesGeneral!$B:$CM,3,FALSE),"")</f>
        <v>2012</v>
      </c>
      <c r="E579" s="89" t="str">
        <f>IF(AND($A579&lt;&gt;"",ISNUMBER($A579)),VLOOKUP($A579,StudiesGeneral!$B:$CM,4,FALSE),"")</f>
        <v>http://dx.doi.org/10.1124/dmd.111.042259</v>
      </c>
      <c r="F579" s="73" t="str">
        <f>IF(AND($A579&lt;&gt;"",ISNUMBER($A579)),VLOOKUP($A579,StudiesGeneral!$B:$CM,5,FALSE),"")</f>
        <v>CYP3A5</v>
      </c>
      <c r="G579" s="52" t="str">
        <f t="shared" si="9"/>
        <v>Liver--HLM-15-H092-</v>
      </c>
      <c r="H579" s="12" t="s">
        <v>724</v>
      </c>
      <c r="K579" s="12" t="s">
        <v>725</v>
      </c>
      <c r="L579" s="12" t="s">
        <v>726</v>
      </c>
      <c r="M579" s="12" t="s">
        <v>737</v>
      </c>
      <c r="AA579" s="19" t="s">
        <v>770</v>
      </c>
      <c r="AB579" s="19" t="s">
        <v>914</v>
      </c>
      <c r="AC579" s="20" t="s">
        <v>730</v>
      </c>
      <c r="AD579" s="37" t="s">
        <v>942</v>
      </c>
      <c r="AE579" s="82">
        <v>15</v>
      </c>
      <c r="AF579" s="3">
        <v>1</v>
      </c>
      <c r="AG579" s="3">
        <v>0</v>
      </c>
      <c r="AH579" s="3">
        <v>54</v>
      </c>
      <c r="AI579" s="3" t="s">
        <v>767</v>
      </c>
      <c r="AJ579" s="20" t="s">
        <v>772</v>
      </c>
      <c r="AW579" s="3" t="s">
        <v>898</v>
      </c>
      <c r="AY579" s="3" t="s">
        <v>920</v>
      </c>
      <c r="AZ579" s="3">
        <v>1</v>
      </c>
      <c r="BA579" s="21" t="s">
        <v>918</v>
      </c>
      <c r="BF579" s="4" t="b">
        <f>IF(ISERROR(VLOOKUP(StudiesDetails!B579,ProteinExpression!A:A,1,FALSE)),FALSE,TRUE)</f>
        <v>1</v>
      </c>
    </row>
    <row r="580" spans="1:58" x14ac:dyDescent="0.3">
      <c r="A580">
        <v>79</v>
      </c>
      <c r="B580">
        <v>617</v>
      </c>
      <c r="C580" s="73" t="str">
        <f>IF(AND($A580&lt;&gt;"",ISNUMBER($A580)),VLOOKUP($A580,StudiesGeneral!$B:$CM,2,FALSE),"")</f>
        <v>Ohtsuki</v>
      </c>
      <c r="D580" s="73">
        <f>IF(AND($A580&lt;&gt;"",ISNUMBER($A580)),VLOOKUP($A580,StudiesGeneral!$B:$CM,3,FALSE),"")</f>
        <v>2012</v>
      </c>
      <c r="E580" s="89" t="str">
        <f>IF(AND($A580&lt;&gt;"",ISNUMBER($A580)),VLOOKUP($A580,StudiesGeneral!$B:$CM,4,FALSE),"")</f>
        <v>http://dx.doi.org/10.1124/dmd.111.042259</v>
      </c>
      <c r="F580" s="73" t="str">
        <f>IF(AND($A580&lt;&gt;"",ISNUMBER($A580)),VLOOKUP($A580,StudiesGeneral!$B:$CM,5,FALSE),"")</f>
        <v>CYP3A5</v>
      </c>
      <c r="G580" s="52" t="str">
        <f t="shared" si="9"/>
        <v>Liver--HLM-16-B01003044-</v>
      </c>
      <c r="H580" s="12" t="s">
        <v>724</v>
      </c>
      <c r="K580" s="12" t="s">
        <v>725</v>
      </c>
      <c r="L580" s="12" t="s">
        <v>726</v>
      </c>
      <c r="M580" s="12" t="s">
        <v>737</v>
      </c>
      <c r="AA580" s="19" t="s">
        <v>770</v>
      </c>
      <c r="AB580" s="19" t="s">
        <v>914</v>
      </c>
      <c r="AC580" s="20" t="s">
        <v>730</v>
      </c>
      <c r="AD580" s="37" t="s">
        <v>943</v>
      </c>
      <c r="AE580" s="82">
        <v>16</v>
      </c>
      <c r="AF580" s="3">
        <v>1</v>
      </c>
      <c r="AG580" s="3">
        <v>0</v>
      </c>
      <c r="AH580" s="3">
        <v>63</v>
      </c>
      <c r="AI580" s="3" t="s">
        <v>767</v>
      </c>
      <c r="AJ580" s="20" t="s">
        <v>772</v>
      </c>
      <c r="AW580" s="3" t="s">
        <v>922</v>
      </c>
      <c r="AY580" s="3" t="s">
        <v>920</v>
      </c>
      <c r="AZ580" s="3">
        <v>1</v>
      </c>
      <c r="BA580" s="21" t="s">
        <v>918</v>
      </c>
      <c r="BF580" s="4" t="b">
        <f>IF(ISERROR(VLOOKUP(StudiesDetails!B580,ProteinExpression!A:A,1,FALSE)),FALSE,TRUE)</f>
        <v>1</v>
      </c>
    </row>
    <row r="581" spans="1:58" x14ac:dyDescent="0.3">
      <c r="A581">
        <v>79</v>
      </c>
      <c r="B581">
        <v>618</v>
      </c>
      <c r="C581" s="73" t="str">
        <f>IF(AND($A581&lt;&gt;"",ISNUMBER($A581)),VLOOKUP($A581,StudiesGeneral!$B:$CM,2,FALSE),"")</f>
        <v>Ohtsuki</v>
      </c>
      <c r="D581" s="73">
        <f>IF(AND($A581&lt;&gt;"",ISNUMBER($A581)),VLOOKUP($A581,StudiesGeneral!$B:$CM,3,FALSE),"")</f>
        <v>2012</v>
      </c>
      <c r="E581" s="89" t="str">
        <f>IF(AND($A581&lt;&gt;"",ISNUMBER($A581)),VLOOKUP($A581,StudiesGeneral!$B:$CM,4,FALSE),"")</f>
        <v>http://dx.doi.org/10.1124/dmd.111.042259</v>
      </c>
      <c r="F581" s="73" t="str">
        <f>IF(AND($A581&lt;&gt;"",ISNUMBER($A581)),VLOOKUP($A581,StudiesGeneral!$B:$CM,5,FALSE),"")</f>
        <v>CYP3A5</v>
      </c>
      <c r="G581" s="52" t="str">
        <f t="shared" si="9"/>
        <v>Liver--HLM-17-H0814-</v>
      </c>
      <c r="H581" s="12" t="s">
        <v>724</v>
      </c>
      <c r="K581" s="12" t="s">
        <v>725</v>
      </c>
      <c r="L581" s="12" t="s">
        <v>726</v>
      </c>
      <c r="M581" s="12" t="s">
        <v>737</v>
      </c>
      <c r="AA581" s="19" t="s">
        <v>770</v>
      </c>
      <c r="AB581" s="19" t="s">
        <v>914</v>
      </c>
      <c r="AC581" s="20" t="s">
        <v>730</v>
      </c>
      <c r="AD581" s="37" t="s">
        <v>944</v>
      </c>
      <c r="AE581" s="82">
        <v>17</v>
      </c>
      <c r="AF581" s="3">
        <v>1</v>
      </c>
      <c r="AG581" s="3">
        <v>0</v>
      </c>
      <c r="AH581" s="3">
        <v>65</v>
      </c>
      <c r="AI581" s="3" t="s">
        <v>767</v>
      </c>
      <c r="AJ581" s="20" t="s">
        <v>772</v>
      </c>
      <c r="AW581" s="3" t="s">
        <v>898</v>
      </c>
      <c r="AY581" s="3" t="s">
        <v>920</v>
      </c>
      <c r="AZ581" s="3">
        <v>1</v>
      </c>
      <c r="BA581" s="21" t="s">
        <v>918</v>
      </c>
      <c r="BF581" s="4" t="b">
        <f>IF(ISERROR(VLOOKUP(StudiesDetails!B581,ProteinExpression!A:A,1,FALSE)),FALSE,TRUE)</f>
        <v>1</v>
      </c>
    </row>
    <row r="582" spans="1:58" s="33" customFormat="1" x14ac:dyDescent="0.3">
      <c r="A582" s="33">
        <v>80</v>
      </c>
      <c r="B582" s="33">
        <v>620</v>
      </c>
      <c r="C582" s="70" t="str">
        <f>IF(AND($A582&lt;&gt;"",ISNUMBER($A582)),VLOOKUP($A582,StudiesGeneral!$B:$CM,2,FALSE),"")</f>
        <v>Ohtsuki</v>
      </c>
      <c r="D582" s="70">
        <f>IF(AND($A582&lt;&gt;"",ISNUMBER($A582)),VLOOKUP($A582,StudiesGeneral!$B:$CM,3,FALSE),"")</f>
        <v>2012</v>
      </c>
      <c r="E582" s="71" t="str">
        <f>IF(AND($A582&lt;&gt;"",ISNUMBER($A582)),VLOOKUP($A582,StudiesGeneral!$B:$CM,4,FALSE),"")</f>
        <v>http://dx.doi.org/10.1124/dmd.111.042259</v>
      </c>
      <c r="F582" s="70" t="str">
        <f>IF(AND($A582&lt;&gt;"",ISNUMBER($A582)),VLOOKUP($A582,StudiesGeneral!$B:$CM,5,FALSE),"")</f>
        <v>CYP3A7</v>
      </c>
      <c r="G582" s="72" t="str">
        <f t="shared" si="9"/>
        <v>Liver--HLM-1-B01002632-</v>
      </c>
      <c r="H582" s="25" t="s">
        <v>724</v>
      </c>
      <c r="I582" s="25"/>
      <c r="J582" s="25"/>
      <c r="K582" s="25" t="s">
        <v>725</v>
      </c>
      <c r="L582" s="25" t="s">
        <v>726</v>
      </c>
      <c r="M582" s="25" t="s">
        <v>737</v>
      </c>
      <c r="N582" s="25"/>
      <c r="O582" s="25"/>
      <c r="P582" s="25"/>
      <c r="Q582" s="26"/>
      <c r="R582" s="26"/>
      <c r="S582" s="27"/>
      <c r="T582" s="27"/>
      <c r="U582" s="27"/>
      <c r="V582" s="27"/>
      <c r="W582" s="27"/>
      <c r="X582" s="27"/>
      <c r="Y582" s="27"/>
      <c r="Z582" s="27"/>
      <c r="AA582" s="28" t="s">
        <v>770</v>
      </c>
      <c r="AB582" s="28" t="s">
        <v>914</v>
      </c>
      <c r="AC582" s="29" t="s">
        <v>730</v>
      </c>
      <c r="AD582" s="36" t="s">
        <v>915</v>
      </c>
      <c r="AE582" s="83">
        <v>1</v>
      </c>
      <c r="AF582" s="30">
        <v>1</v>
      </c>
      <c r="AG582" s="30">
        <v>1</v>
      </c>
      <c r="AH582" s="30">
        <v>24</v>
      </c>
      <c r="AI582" s="30" t="s">
        <v>767</v>
      </c>
      <c r="AJ582" s="29" t="s">
        <v>772</v>
      </c>
      <c r="AK582" s="30"/>
      <c r="AL582" s="29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 t="s">
        <v>916</v>
      </c>
      <c r="AX582" s="30"/>
      <c r="AY582" s="30" t="s">
        <v>917</v>
      </c>
      <c r="AZ582" s="30">
        <v>1</v>
      </c>
      <c r="BA582" s="31" t="s">
        <v>918</v>
      </c>
      <c r="BB582" s="32"/>
      <c r="BC582" s="29"/>
      <c r="BD582" s="30"/>
      <c r="BE582" s="75"/>
      <c r="BF582" s="91" t="b">
        <f>IF(ISERROR(VLOOKUP(StudiesDetails!B582,ProteinExpression!A:A,1,FALSE)),FALSE,TRUE)</f>
        <v>1</v>
      </c>
    </row>
    <row r="583" spans="1:58" x14ac:dyDescent="0.3">
      <c r="A583">
        <v>80</v>
      </c>
      <c r="B583">
        <v>621</v>
      </c>
      <c r="C583" s="73" t="str">
        <f>IF(AND($A583&lt;&gt;"",ISNUMBER($A583)),VLOOKUP($A583,StudiesGeneral!$B:$CM,2,FALSE),"")</f>
        <v>Ohtsuki</v>
      </c>
      <c r="D583" s="73">
        <f>IF(AND($A583&lt;&gt;"",ISNUMBER($A583)),VLOOKUP($A583,StudiesGeneral!$B:$CM,3,FALSE),"")</f>
        <v>2012</v>
      </c>
      <c r="E583" s="89" t="str">
        <f>IF(AND($A583&lt;&gt;"",ISNUMBER($A583)),VLOOKUP($A583,StudiesGeneral!$B:$CM,4,FALSE),"")</f>
        <v>http://dx.doi.org/10.1124/dmd.111.042259</v>
      </c>
      <c r="F583" s="73" t="str">
        <f>IF(AND($A583&lt;&gt;"",ISNUMBER($A583)),VLOOKUP($A583,StudiesGeneral!$B:$CM,5,FALSE),"")</f>
        <v>CYP3A7</v>
      </c>
      <c r="G583" s="52" t="str">
        <f t="shared" si="9"/>
        <v>Liver--HLM-2-H0796-</v>
      </c>
      <c r="H583" s="12" t="s">
        <v>724</v>
      </c>
      <c r="K583" s="12" t="s">
        <v>725</v>
      </c>
      <c r="L583" s="12" t="s">
        <v>726</v>
      </c>
      <c r="M583" s="12" t="s">
        <v>737</v>
      </c>
      <c r="AA583" s="19" t="s">
        <v>770</v>
      </c>
      <c r="AB583" s="19" t="s">
        <v>914</v>
      </c>
      <c r="AC583" s="20" t="s">
        <v>730</v>
      </c>
      <c r="AD583" s="37" t="s">
        <v>919</v>
      </c>
      <c r="AE583" s="82">
        <v>2</v>
      </c>
      <c r="AF583" s="3">
        <v>1</v>
      </c>
      <c r="AG583" s="3">
        <v>1</v>
      </c>
      <c r="AH583" s="3">
        <v>29</v>
      </c>
      <c r="AI583" s="3" t="s">
        <v>767</v>
      </c>
      <c r="AJ583" s="20" t="s">
        <v>772</v>
      </c>
      <c r="AW583" s="3" t="s">
        <v>876</v>
      </c>
      <c r="AY583" s="3" t="s">
        <v>920</v>
      </c>
      <c r="AZ583" s="3">
        <v>1</v>
      </c>
      <c r="BA583" s="21" t="s">
        <v>918</v>
      </c>
      <c r="BF583" s="4" t="b">
        <f>IF(ISERROR(VLOOKUP(StudiesDetails!B583,ProteinExpression!A:A,1,FALSE)),FALSE,TRUE)</f>
        <v>1</v>
      </c>
    </row>
    <row r="584" spans="1:58" x14ac:dyDescent="0.3">
      <c r="A584">
        <v>80</v>
      </c>
      <c r="B584">
        <v>622</v>
      </c>
      <c r="C584" s="73" t="str">
        <f>IF(AND($A584&lt;&gt;"",ISNUMBER($A584)),VLOOKUP($A584,StudiesGeneral!$B:$CM,2,FALSE),"")</f>
        <v>Ohtsuki</v>
      </c>
      <c r="D584" s="73">
        <f>IF(AND($A584&lt;&gt;"",ISNUMBER($A584)),VLOOKUP($A584,StudiesGeneral!$B:$CM,3,FALSE),"")</f>
        <v>2012</v>
      </c>
      <c r="E584" s="89" t="str">
        <f>IF(AND($A584&lt;&gt;"",ISNUMBER($A584)),VLOOKUP($A584,StudiesGeneral!$B:$CM,4,FALSE),"")</f>
        <v>http://dx.doi.org/10.1124/dmd.111.042259</v>
      </c>
      <c r="F584" s="73" t="str">
        <f>IF(AND($A584&lt;&gt;"",ISNUMBER($A584)),VLOOKUP($A584,StudiesGeneral!$B:$CM,5,FALSE),"")</f>
        <v>CYP3A7</v>
      </c>
      <c r="G584" s="52" t="str">
        <f t="shared" si="9"/>
        <v>Liver--HLM-5-H0844-</v>
      </c>
      <c r="H584" s="12" t="s">
        <v>724</v>
      </c>
      <c r="K584" s="12" t="s">
        <v>725</v>
      </c>
      <c r="L584" s="12" t="s">
        <v>726</v>
      </c>
      <c r="M584" s="12" t="s">
        <v>737</v>
      </c>
      <c r="AA584" s="19" t="s">
        <v>770</v>
      </c>
      <c r="AB584" s="19" t="s">
        <v>914</v>
      </c>
      <c r="AC584" s="20" t="s">
        <v>730</v>
      </c>
      <c r="AD584" s="37" t="s">
        <v>925</v>
      </c>
      <c r="AE584" s="82">
        <v>5</v>
      </c>
      <c r="AF584" s="3">
        <v>1</v>
      </c>
      <c r="AG584" s="3">
        <v>1</v>
      </c>
      <c r="AH584" s="3">
        <v>49</v>
      </c>
      <c r="AI584" s="3" t="s">
        <v>767</v>
      </c>
      <c r="AJ584" s="3" t="s">
        <v>772</v>
      </c>
      <c r="AW584" s="3" t="s">
        <v>878</v>
      </c>
      <c r="AY584" s="3" t="s">
        <v>920</v>
      </c>
      <c r="AZ584" s="3">
        <v>1</v>
      </c>
      <c r="BA584" s="21" t="s">
        <v>918</v>
      </c>
      <c r="BF584" s="4" t="b">
        <f>IF(ISERROR(VLOOKUP(StudiesDetails!B584,ProteinExpression!A:A,1,FALSE)),FALSE,TRUE)</f>
        <v>1</v>
      </c>
    </row>
    <row r="585" spans="1:58" x14ac:dyDescent="0.3">
      <c r="A585">
        <v>80</v>
      </c>
      <c r="B585">
        <v>623</v>
      </c>
      <c r="C585" s="73" t="str">
        <f>IF(AND($A585&lt;&gt;"",ISNUMBER($A585)),VLOOKUP($A585,StudiesGeneral!$B:$CM,2,FALSE),"")</f>
        <v>Ohtsuki</v>
      </c>
      <c r="D585" s="73">
        <f>IF(AND($A585&lt;&gt;"",ISNUMBER($A585)),VLOOKUP($A585,StudiesGeneral!$B:$CM,3,FALSE),"")</f>
        <v>2012</v>
      </c>
      <c r="E585" s="89" t="str">
        <f>IF(AND($A585&lt;&gt;"",ISNUMBER($A585)),VLOOKUP($A585,StudiesGeneral!$B:$CM,4,FALSE),"")</f>
        <v>http://dx.doi.org/10.1124/dmd.111.042259</v>
      </c>
      <c r="F585" s="73" t="str">
        <f>IF(AND($A585&lt;&gt;"",ISNUMBER($A585)),VLOOKUP($A585,StudiesGeneral!$B:$CM,5,FALSE),"")</f>
        <v>CYP3A7</v>
      </c>
      <c r="G585" s="52" t="str">
        <f t="shared" si="9"/>
        <v>Liver--HLM-6-A01001311-</v>
      </c>
      <c r="H585" s="12" t="s">
        <v>724</v>
      </c>
      <c r="K585" s="12" t="s">
        <v>725</v>
      </c>
      <c r="L585" s="12" t="s">
        <v>726</v>
      </c>
      <c r="M585" s="12" t="s">
        <v>737</v>
      </c>
      <c r="AA585" s="19" t="s">
        <v>770</v>
      </c>
      <c r="AB585" s="19" t="s">
        <v>914</v>
      </c>
      <c r="AC585" s="20" t="s">
        <v>730</v>
      </c>
      <c r="AD585" s="37" t="s">
        <v>926</v>
      </c>
      <c r="AE585" s="82">
        <v>6</v>
      </c>
      <c r="AF585" s="3">
        <v>1</v>
      </c>
      <c r="AG585" s="3">
        <v>1</v>
      </c>
      <c r="AH585" s="3">
        <v>54</v>
      </c>
      <c r="AI585" s="3" t="s">
        <v>767</v>
      </c>
      <c r="AJ585" s="3" t="s">
        <v>772</v>
      </c>
      <c r="AW585" s="3" t="s">
        <v>927</v>
      </c>
      <c r="AY585" s="3" t="s">
        <v>917</v>
      </c>
      <c r="AZ585" s="3">
        <v>1</v>
      </c>
      <c r="BA585" s="21" t="s">
        <v>918</v>
      </c>
      <c r="BF585" s="4" t="b">
        <f>IF(ISERROR(VLOOKUP(StudiesDetails!B585,ProteinExpression!A:A,1,FALSE)),FALSE,TRUE)</f>
        <v>1</v>
      </c>
    </row>
    <row r="586" spans="1:58" x14ac:dyDescent="0.3">
      <c r="A586">
        <v>80</v>
      </c>
      <c r="B586">
        <v>624</v>
      </c>
      <c r="C586" s="73" t="str">
        <f>IF(AND($A586&lt;&gt;"",ISNUMBER($A586)),VLOOKUP($A586,StudiesGeneral!$B:$CM,2,FALSE),"")</f>
        <v>Ohtsuki</v>
      </c>
      <c r="D586" s="73">
        <f>IF(AND($A586&lt;&gt;"",ISNUMBER($A586)),VLOOKUP($A586,StudiesGeneral!$B:$CM,3,FALSE),"")</f>
        <v>2012</v>
      </c>
      <c r="E586" s="89" t="str">
        <f>IF(AND($A586&lt;&gt;"",ISNUMBER($A586)),VLOOKUP($A586,StudiesGeneral!$B:$CM,4,FALSE),"")</f>
        <v>http://dx.doi.org/10.1124/dmd.111.042259</v>
      </c>
      <c r="F586" s="73" t="str">
        <f>IF(AND($A586&lt;&gt;"",ISNUMBER($A586)),VLOOKUP($A586,StudiesGeneral!$B:$CM,5,FALSE),"")</f>
        <v>CYP3A7</v>
      </c>
      <c r="G586" s="52" t="str">
        <f t="shared" si="9"/>
        <v>Liver--HLM-7-C01002457-</v>
      </c>
      <c r="H586" s="12" t="s">
        <v>724</v>
      </c>
      <c r="K586" s="12" t="s">
        <v>725</v>
      </c>
      <c r="L586" s="12" t="s">
        <v>726</v>
      </c>
      <c r="M586" s="12" t="s">
        <v>737</v>
      </c>
      <c r="AA586" s="19" t="s">
        <v>770</v>
      </c>
      <c r="AB586" s="19" t="s">
        <v>914</v>
      </c>
      <c r="AC586" s="20" t="s">
        <v>730</v>
      </c>
      <c r="AD586" s="37" t="s">
        <v>928</v>
      </c>
      <c r="AE586" s="82">
        <v>7</v>
      </c>
      <c r="AF586" s="3">
        <v>1</v>
      </c>
      <c r="AG586" s="3">
        <v>1</v>
      </c>
      <c r="AH586" s="3">
        <v>56</v>
      </c>
      <c r="AI586" s="3" t="s">
        <v>767</v>
      </c>
      <c r="AJ586" s="20" t="s">
        <v>772</v>
      </c>
      <c r="AW586" s="3" t="s">
        <v>929</v>
      </c>
      <c r="AY586" s="3" t="s">
        <v>732</v>
      </c>
      <c r="AZ586" s="3">
        <v>1</v>
      </c>
      <c r="BA586" s="21" t="s">
        <v>918</v>
      </c>
      <c r="BF586" s="4" t="b">
        <f>IF(ISERROR(VLOOKUP(StudiesDetails!B586,ProteinExpression!A:A,1,FALSE)),FALSE,TRUE)</f>
        <v>1</v>
      </c>
    </row>
    <row r="587" spans="1:58" x14ac:dyDescent="0.3">
      <c r="A587">
        <v>80</v>
      </c>
      <c r="B587">
        <v>625</v>
      </c>
      <c r="C587" s="73" t="str">
        <f>IF(AND($A587&lt;&gt;"",ISNUMBER($A587)),VLOOKUP($A587,StudiesGeneral!$B:$CM,2,FALSE),"")</f>
        <v>Ohtsuki</v>
      </c>
      <c r="D587" s="73">
        <f>IF(AND($A587&lt;&gt;"",ISNUMBER($A587)),VLOOKUP($A587,StudiesGeneral!$B:$CM,3,FALSE),"")</f>
        <v>2012</v>
      </c>
      <c r="E587" s="89" t="str">
        <f>IF(AND($A587&lt;&gt;"",ISNUMBER($A587)),VLOOKUP($A587,StudiesGeneral!$B:$CM,4,FALSE),"")</f>
        <v>http://dx.doi.org/10.1124/dmd.111.042259</v>
      </c>
      <c r="F587" s="73" t="str">
        <f>IF(AND($A587&lt;&gt;"",ISNUMBER($A587)),VLOOKUP($A587,StudiesGeneral!$B:$CM,5,FALSE),"")</f>
        <v>CYP3A7</v>
      </c>
      <c r="G587" s="52" t="str">
        <f t="shared" si="9"/>
        <v>Liver--HLM-8-H0824-</v>
      </c>
      <c r="H587" s="12" t="s">
        <v>724</v>
      </c>
      <c r="K587" s="12" t="s">
        <v>725</v>
      </c>
      <c r="L587" s="12" t="s">
        <v>726</v>
      </c>
      <c r="M587" s="12" t="s">
        <v>737</v>
      </c>
      <c r="AA587" s="19" t="s">
        <v>770</v>
      </c>
      <c r="AB587" s="19" t="s">
        <v>914</v>
      </c>
      <c r="AC587" s="20" t="s">
        <v>730</v>
      </c>
      <c r="AD587" s="37" t="s">
        <v>930</v>
      </c>
      <c r="AE587" s="82">
        <v>8</v>
      </c>
      <c r="AF587" s="3">
        <v>1</v>
      </c>
      <c r="AG587" s="3">
        <v>1</v>
      </c>
      <c r="AH587" s="3">
        <v>74</v>
      </c>
      <c r="AI587" s="3" t="s">
        <v>767</v>
      </c>
      <c r="AJ587" s="20" t="s">
        <v>772</v>
      </c>
      <c r="AW587" s="3" t="s">
        <v>931</v>
      </c>
      <c r="AY587" s="3" t="s">
        <v>920</v>
      </c>
      <c r="AZ587" s="3">
        <v>1</v>
      </c>
      <c r="BA587" s="21" t="s">
        <v>918</v>
      </c>
      <c r="BF587" s="4" t="b">
        <f>IF(ISERROR(VLOOKUP(StudiesDetails!B587,ProteinExpression!A:A,1,FALSE)),FALSE,TRUE)</f>
        <v>1</v>
      </c>
    </row>
    <row r="588" spans="1:58" x14ac:dyDescent="0.3">
      <c r="A588">
        <v>80</v>
      </c>
      <c r="B588">
        <v>626</v>
      </c>
      <c r="C588" s="73" t="str">
        <f>IF(AND($A588&lt;&gt;"",ISNUMBER($A588)),VLOOKUP($A588,StudiesGeneral!$B:$CM,2,FALSE),"")</f>
        <v>Ohtsuki</v>
      </c>
      <c r="D588" s="73">
        <f>IF(AND($A588&lt;&gt;"",ISNUMBER($A588)),VLOOKUP($A588,StudiesGeneral!$B:$CM,3,FALSE),"")</f>
        <v>2012</v>
      </c>
      <c r="E588" s="89" t="str">
        <f>IF(AND($A588&lt;&gt;"",ISNUMBER($A588)),VLOOKUP($A588,StudiesGeneral!$B:$CM,4,FALSE),"")</f>
        <v>http://dx.doi.org/10.1124/dmd.111.042259</v>
      </c>
      <c r="F588" s="73" t="str">
        <f>IF(AND($A588&lt;&gt;"",ISNUMBER($A588)),VLOOKUP($A588,StudiesGeneral!$B:$CM,5,FALSE),"")</f>
        <v>CYP3A7</v>
      </c>
      <c r="G588" s="52" t="str">
        <f t="shared" si="9"/>
        <v>Liver--HLM-9-A01001423-</v>
      </c>
      <c r="H588" s="12" t="s">
        <v>724</v>
      </c>
      <c r="K588" s="12" t="s">
        <v>725</v>
      </c>
      <c r="L588" s="12" t="s">
        <v>726</v>
      </c>
      <c r="M588" s="12" t="s">
        <v>737</v>
      </c>
      <c r="AA588" s="19" t="s">
        <v>770</v>
      </c>
      <c r="AB588" s="19" t="s">
        <v>914</v>
      </c>
      <c r="AC588" s="20" t="s">
        <v>730</v>
      </c>
      <c r="AD588" s="37" t="s">
        <v>932</v>
      </c>
      <c r="AE588" s="82">
        <v>9</v>
      </c>
      <c r="AF588" s="3">
        <v>1</v>
      </c>
      <c r="AG588" s="3">
        <v>0</v>
      </c>
      <c r="AH588" s="3">
        <v>20</v>
      </c>
      <c r="AI588" s="3" t="s">
        <v>767</v>
      </c>
      <c r="AJ588" s="20" t="s">
        <v>772</v>
      </c>
      <c r="AW588" s="3" t="s">
        <v>933</v>
      </c>
      <c r="AY588" s="3" t="s">
        <v>917</v>
      </c>
      <c r="AZ588" s="3">
        <v>1</v>
      </c>
      <c r="BA588" s="21" t="s">
        <v>918</v>
      </c>
      <c r="BF588" s="4" t="b">
        <f>IF(ISERROR(VLOOKUP(StudiesDetails!B588,ProteinExpression!A:A,1,FALSE)),FALSE,TRUE)</f>
        <v>1</v>
      </c>
    </row>
    <row r="589" spans="1:58" x14ac:dyDescent="0.3">
      <c r="A589">
        <v>80</v>
      </c>
      <c r="B589">
        <v>627</v>
      </c>
      <c r="C589" s="73" t="str">
        <f>IF(AND($A589&lt;&gt;"",ISNUMBER($A589)),VLOOKUP($A589,StudiesGeneral!$B:$CM,2,FALSE),"")</f>
        <v>Ohtsuki</v>
      </c>
      <c r="D589" s="73">
        <f>IF(AND($A589&lt;&gt;"",ISNUMBER($A589)),VLOOKUP($A589,StudiesGeneral!$B:$CM,3,FALSE),"")</f>
        <v>2012</v>
      </c>
      <c r="E589" s="89" t="str">
        <f>IF(AND($A589&lt;&gt;"",ISNUMBER($A589)),VLOOKUP($A589,StudiesGeneral!$B:$CM,4,FALSE),"")</f>
        <v>http://dx.doi.org/10.1124/dmd.111.042259</v>
      </c>
      <c r="F589" s="73" t="str">
        <f>IF(AND($A589&lt;&gt;"",ISNUMBER($A589)),VLOOKUP($A589,StudiesGeneral!$B:$CM,5,FALSE),"")</f>
        <v>CYP3A7</v>
      </c>
      <c r="G589" s="52" t="str">
        <f t="shared" si="9"/>
        <v>Liver--HLM-10-H0786-</v>
      </c>
      <c r="H589" s="12" t="s">
        <v>724</v>
      </c>
      <c r="K589" s="12" t="s">
        <v>725</v>
      </c>
      <c r="L589" s="12" t="s">
        <v>726</v>
      </c>
      <c r="M589" s="12" t="s">
        <v>737</v>
      </c>
      <c r="AA589" s="19" t="s">
        <v>770</v>
      </c>
      <c r="AB589" s="19" t="s">
        <v>914</v>
      </c>
      <c r="AC589" s="20" t="s">
        <v>730</v>
      </c>
      <c r="AD589" s="37" t="s">
        <v>934</v>
      </c>
      <c r="AE589" s="82">
        <v>10</v>
      </c>
      <c r="AF589" s="3">
        <v>1</v>
      </c>
      <c r="AG589" s="3">
        <v>0</v>
      </c>
      <c r="AH589" s="3">
        <v>27</v>
      </c>
      <c r="AI589" s="3" t="s">
        <v>767</v>
      </c>
      <c r="AJ589" s="20" t="s">
        <v>772</v>
      </c>
      <c r="AW589" s="3" t="s">
        <v>878</v>
      </c>
      <c r="AY589" s="3" t="s">
        <v>920</v>
      </c>
      <c r="AZ589" s="3">
        <v>1</v>
      </c>
      <c r="BA589" s="21" t="s">
        <v>918</v>
      </c>
      <c r="BF589" s="4" t="b">
        <f>IF(ISERROR(VLOOKUP(StudiesDetails!B589,ProteinExpression!A:A,1,FALSE)),FALSE,TRUE)</f>
        <v>1</v>
      </c>
    </row>
    <row r="590" spans="1:58" x14ac:dyDescent="0.3">
      <c r="A590">
        <v>80</v>
      </c>
      <c r="B590">
        <v>628</v>
      </c>
      <c r="C590" s="73" t="str">
        <f>IF(AND($A590&lt;&gt;"",ISNUMBER($A590)),VLOOKUP($A590,StudiesGeneral!$B:$CM,2,FALSE),"")</f>
        <v>Ohtsuki</v>
      </c>
      <c r="D590" s="73">
        <f>IF(AND($A590&lt;&gt;"",ISNUMBER($A590)),VLOOKUP($A590,StudiesGeneral!$B:$CM,3,FALSE),"")</f>
        <v>2012</v>
      </c>
      <c r="E590" s="89" t="str">
        <f>IF(AND($A590&lt;&gt;"",ISNUMBER($A590)),VLOOKUP($A590,StudiesGeneral!$B:$CM,4,FALSE),"")</f>
        <v>http://dx.doi.org/10.1124/dmd.111.042259</v>
      </c>
      <c r="F590" s="73" t="str">
        <f>IF(AND($A590&lt;&gt;"",ISNUMBER($A590)),VLOOKUP($A590,StudiesGeneral!$B:$CM,5,FALSE),"")</f>
        <v>CYP3A7</v>
      </c>
      <c r="G590" s="52" t="str">
        <f t="shared" si="9"/>
        <v>Liver--HLM-11-A0001228-</v>
      </c>
      <c r="H590" s="12" t="s">
        <v>724</v>
      </c>
      <c r="K590" s="12" t="s">
        <v>725</v>
      </c>
      <c r="L590" s="12" t="s">
        <v>726</v>
      </c>
      <c r="M590" s="12" t="s">
        <v>737</v>
      </c>
      <c r="AA590" s="19" t="s">
        <v>770</v>
      </c>
      <c r="AB590" s="19" t="s">
        <v>914</v>
      </c>
      <c r="AC590" s="20" t="s">
        <v>730</v>
      </c>
      <c r="AD590" s="37" t="s">
        <v>935</v>
      </c>
      <c r="AE590" s="82">
        <v>11</v>
      </c>
      <c r="AF590" s="3">
        <v>1</v>
      </c>
      <c r="AG590" s="3">
        <v>0</v>
      </c>
      <c r="AH590" s="3">
        <v>43</v>
      </c>
      <c r="AI590" s="3" t="s">
        <v>767</v>
      </c>
      <c r="AJ590" s="20" t="s">
        <v>772</v>
      </c>
      <c r="AW590" s="3" t="s">
        <v>922</v>
      </c>
      <c r="AY590" s="3" t="s">
        <v>917</v>
      </c>
      <c r="AZ590" s="3">
        <v>1</v>
      </c>
      <c r="BA590" s="21" t="s">
        <v>918</v>
      </c>
      <c r="BF590" s="4" t="b">
        <f>IF(ISERROR(VLOOKUP(StudiesDetails!B590,ProteinExpression!A:A,1,FALSE)),FALSE,TRUE)</f>
        <v>1</v>
      </c>
    </row>
    <row r="591" spans="1:58" x14ac:dyDescent="0.3">
      <c r="A591">
        <v>80</v>
      </c>
      <c r="B591">
        <v>629</v>
      </c>
      <c r="C591" s="73" t="str">
        <f>IF(AND($A591&lt;&gt;"",ISNUMBER($A591)),VLOOKUP($A591,StudiesGeneral!$B:$CM,2,FALSE),"")</f>
        <v>Ohtsuki</v>
      </c>
      <c r="D591" s="73">
        <f>IF(AND($A591&lt;&gt;"",ISNUMBER($A591)),VLOOKUP($A591,StudiesGeneral!$B:$CM,3,FALSE),"")</f>
        <v>2012</v>
      </c>
      <c r="E591" s="89" t="str">
        <f>IF(AND($A591&lt;&gt;"",ISNUMBER($A591)),VLOOKUP($A591,StudiesGeneral!$B:$CM,4,FALSE),"")</f>
        <v>http://dx.doi.org/10.1124/dmd.111.042259</v>
      </c>
      <c r="F591" s="73" t="str">
        <f>IF(AND($A591&lt;&gt;"",ISNUMBER($A591)),VLOOKUP($A591,StudiesGeneral!$B:$CM,5,FALSE),"")</f>
        <v>CYP3A7</v>
      </c>
      <c r="G591" s="52" t="str">
        <f t="shared" si="9"/>
        <v>Liver--HLM-14-B01002444-</v>
      </c>
      <c r="H591" s="12" t="s">
        <v>724</v>
      </c>
      <c r="K591" s="12" t="s">
        <v>725</v>
      </c>
      <c r="L591" s="12" t="s">
        <v>726</v>
      </c>
      <c r="M591" s="12" t="s">
        <v>737</v>
      </c>
      <c r="AA591" s="19" t="s">
        <v>770</v>
      </c>
      <c r="AB591" s="19" t="s">
        <v>914</v>
      </c>
      <c r="AC591" s="20" t="s">
        <v>730</v>
      </c>
      <c r="AD591" s="37" t="s">
        <v>939</v>
      </c>
      <c r="AE591" s="82">
        <v>14</v>
      </c>
      <c r="AF591" s="3">
        <v>1</v>
      </c>
      <c r="AG591" s="3">
        <v>0</v>
      </c>
      <c r="AH591" s="3">
        <v>54</v>
      </c>
      <c r="AI591" s="3" t="s">
        <v>767</v>
      </c>
      <c r="AJ591" s="20" t="s">
        <v>772</v>
      </c>
      <c r="AW591" s="3" t="s">
        <v>940</v>
      </c>
      <c r="AY591" s="3" t="s">
        <v>917</v>
      </c>
      <c r="AZ591" s="3">
        <v>1</v>
      </c>
      <c r="BA591" s="21" t="s">
        <v>941</v>
      </c>
      <c r="BF591" s="4" t="b">
        <f>IF(ISERROR(VLOOKUP(StudiesDetails!B591,ProteinExpression!A:A,1,FALSE)),FALSE,TRUE)</f>
        <v>1</v>
      </c>
    </row>
    <row r="592" spans="1:58" x14ac:dyDescent="0.3">
      <c r="A592">
        <v>80</v>
      </c>
      <c r="B592">
        <v>630</v>
      </c>
      <c r="C592" s="73" t="str">
        <f>IF(AND($A592&lt;&gt;"",ISNUMBER($A592)),VLOOKUP($A592,StudiesGeneral!$B:$CM,2,FALSE),"")</f>
        <v>Ohtsuki</v>
      </c>
      <c r="D592" s="73">
        <f>IF(AND($A592&lt;&gt;"",ISNUMBER($A592)),VLOOKUP($A592,StudiesGeneral!$B:$CM,3,FALSE),"")</f>
        <v>2012</v>
      </c>
      <c r="E592" s="89" t="str">
        <f>IF(AND($A592&lt;&gt;"",ISNUMBER($A592)),VLOOKUP($A592,StudiesGeneral!$B:$CM,4,FALSE),"")</f>
        <v>http://dx.doi.org/10.1124/dmd.111.042259</v>
      </c>
      <c r="F592" s="73" t="str">
        <f>IF(AND($A592&lt;&gt;"",ISNUMBER($A592)),VLOOKUP($A592,StudiesGeneral!$B:$CM,5,FALSE),"")</f>
        <v>CYP3A7</v>
      </c>
      <c r="G592" s="52" t="str">
        <f t="shared" si="9"/>
        <v>Liver--HLM-15-H092-</v>
      </c>
      <c r="H592" s="12" t="s">
        <v>724</v>
      </c>
      <c r="K592" s="12" t="s">
        <v>725</v>
      </c>
      <c r="L592" s="12" t="s">
        <v>726</v>
      </c>
      <c r="M592" s="12" t="s">
        <v>737</v>
      </c>
      <c r="AA592" s="19" t="s">
        <v>770</v>
      </c>
      <c r="AB592" s="19" t="s">
        <v>914</v>
      </c>
      <c r="AC592" s="20" t="s">
        <v>730</v>
      </c>
      <c r="AD592" s="37" t="s">
        <v>942</v>
      </c>
      <c r="AE592" s="82">
        <v>15</v>
      </c>
      <c r="AF592" s="3">
        <v>1</v>
      </c>
      <c r="AG592" s="3">
        <v>0</v>
      </c>
      <c r="AH592" s="3">
        <v>54</v>
      </c>
      <c r="AI592" s="3" t="s">
        <v>767</v>
      </c>
      <c r="AJ592" s="20" t="s">
        <v>772</v>
      </c>
      <c r="AW592" s="3" t="s">
        <v>898</v>
      </c>
      <c r="AY592" s="3" t="s">
        <v>920</v>
      </c>
      <c r="AZ592" s="3">
        <v>1</v>
      </c>
      <c r="BA592" s="21" t="s">
        <v>918</v>
      </c>
      <c r="BF592" s="4" t="b">
        <f>IF(ISERROR(VLOOKUP(StudiesDetails!B592,ProteinExpression!A:A,1,FALSE)),FALSE,TRUE)</f>
        <v>1</v>
      </c>
    </row>
    <row r="593" spans="1:58" x14ac:dyDescent="0.3">
      <c r="A593">
        <v>80</v>
      </c>
      <c r="B593">
        <v>631</v>
      </c>
      <c r="C593" s="73" t="str">
        <f>IF(AND($A593&lt;&gt;"",ISNUMBER($A593)),VLOOKUP($A593,StudiesGeneral!$B:$CM,2,FALSE),"")</f>
        <v>Ohtsuki</v>
      </c>
      <c r="D593" s="73">
        <f>IF(AND($A593&lt;&gt;"",ISNUMBER($A593)),VLOOKUP($A593,StudiesGeneral!$B:$CM,3,FALSE),"")</f>
        <v>2012</v>
      </c>
      <c r="E593" s="89" t="str">
        <f>IF(AND($A593&lt;&gt;"",ISNUMBER($A593)),VLOOKUP($A593,StudiesGeneral!$B:$CM,4,FALSE),"")</f>
        <v>http://dx.doi.org/10.1124/dmd.111.042259</v>
      </c>
      <c r="F593" s="73" t="str">
        <f>IF(AND($A593&lt;&gt;"",ISNUMBER($A593)),VLOOKUP($A593,StudiesGeneral!$B:$CM,5,FALSE),"")</f>
        <v>CYP3A7</v>
      </c>
      <c r="G593" s="52" t="str">
        <f t="shared" si="9"/>
        <v>Liver--HLM-16-B01003044-</v>
      </c>
      <c r="H593" s="12" t="s">
        <v>724</v>
      </c>
      <c r="K593" s="12" t="s">
        <v>725</v>
      </c>
      <c r="L593" s="12" t="s">
        <v>726</v>
      </c>
      <c r="M593" s="12" t="s">
        <v>737</v>
      </c>
      <c r="AA593" s="19" t="s">
        <v>770</v>
      </c>
      <c r="AB593" s="19" t="s">
        <v>914</v>
      </c>
      <c r="AC593" s="20" t="s">
        <v>730</v>
      </c>
      <c r="AD593" s="37" t="s">
        <v>943</v>
      </c>
      <c r="AE593" s="82">
        <v>16</v>
      </c>
      <c r="AF593" s="3">
        <v>1</v>
      </c>
      <c r="AG593" s="3">
        <v>0</v>
      </c>
      <c r="AH593" s="3">
        <v>63</v>
      </c>
      <c r="AI593" s="3" t="s">
        <v>767</v>
      </c>
      <c r="AJ593" s="20" t="s">
        <v>772</v>
      </c>
      <c r="AW593" s="3" t="s">
        <v>922</v>
      </c>
      <c r="AY593" s="3" t="s">
        <v>920</v>
      </c>
      <c r="AZ593" s="3">
        <v>1</v>
      </c>
      <c r="BA593" s="21" t="s">
        <v>918</v>
      </c>
      <c r="BF593" s="4" t="b">
        <f>IF(ISERROR(VLOOKUP(StudiesDetails!B593,ProteinExpression!A:A,1,FALSE)),FALSE,TRUE)</f>
        <v>1</v>
      </c>
    </row>
    <row r="594" spans="1:58" x14ac:dyDescent="0.3">
      <c r="A594">
        <v>80</v>
      </c>
      <c r="B594">
        <v>632</v>
      </c>
      <c r="C594" s="73" t="str">
        <f>IF(AND($A594&lt;&gt;"",ISNUMBER($A594)),VLOOKUP($A594,StudiesGeneral!$B:$CM,2,FALSE),"")</f>
        <v>Ohtsuki</v>
      </c>
      <c r="D594" s="73">
        <f>IF(AND($A594&lt;&gt;"",ISNUMBER($A594)),VLOOKUP($A594,StudiesGeneral!$B:$CM,3,FALSE),"")</f>
        <v>2012</v>
      </c>
      <c r="E594" s="89" t="str">
        <f>IF(AND($A594&lt;&gt;"",ISNUMBER($A594)),VLOOKUP($A594,StudiesGeneral!$B:$CM,4,FALSE),"")</f>
        <v>http://dx.doi.org/10.1124/dmd.111.042259</v>
      </c>
      <c r="F594" s="73" t="str">
        <f>IF(AND($A594&lt;&gt;"",ISNUMBER($A594)),VLOOKUP($A594,StudiesGeneral!$B:$CM,5,FALSE),"")</f>
        <v>CYP3A7</v>
      </c>
      <c r="G594" s="52" t="str">
        <f t="shared" si="9"/>
        <v>Liver--HLM-17-H0814-</v>
      </c>
      <c r="H594" s="12" t="s">
        <v>724</v>
      </c>
      <c r="K594" s="12" t="s">
        <v>725</v>
      </c>
      <c r="L594" s="12" t="s">
        <v>726</v>
      </c>
      <c r="M594" s="12" t="s">
        <v>737</v>
      </c>
      <c r="AA594" s="19" t="s">
        <v>770</v>
      </c>
      <c r="AB594" s="19" t="s">
        <v>914</v>
      </c>
      <c r="AC594" s="20" t="s">
        <v>730</v>
      </c>
      <c r="AD594" s="37" t="s">
        <v>944</v>
      </c>
      <c r="AE594" s="82">
        <v>17</v>
      </c>
      <c r="AF594" s="3">
        <v>1</v>
      </c>
      <c r="AG594" s="3">
        <v>0</v>
      </c>
      <c r="AH594" s="3">
        <v>65</v>
      </c>
      <c r="AI594" s="3" t="s">
        <v>767</v>
      </c>
      <c r="AJ594" s="20" t="s">
        <v>772</v>
      </c>
      <c r="AW594" s="3" t="s">
        <v>898</v>
      </c>
      <c r="AY594" s="3" t="s">
        <v>920</v>
      </c>
      <c r="AZ594" s="3">
        <v>1</v>
      </c>
      <c r="BA594" s="21" t="s">
        <v>918</v>
      </c>
      <c r="BF594" s="4" t="b">
        <f>IF(ISERROR(VLOOKUP(StudiesDetails!B594,ProteinExpression!A:A,1,FALSE)),FALSE,TRUE)</f>
        <v>1</v>
      </c>
    </row>
    <row r="595" spans="1:58" s="33" customFormat="1" x14ac:dyDescent="0.3">
      <c r="A595" s="33">
        <v>113</v>
      </c>
      <c r="B595" s="33">
        <v>634</v>
      </c>
      <c r="C595" s="70" t="str">
        <f>IF(AND($A595&lt;&gt;"",ISNUMBER($A595)),VLOOKUP($A595,StudiesGeneral!$B:$CM,2,FALSE),"")</f>
        <v>Rodrigues</v>
      </c>
      <c r="D595" s="70">
        <f>IF(AND($A595&lt;&gt;"",ISNUMBER($A595)),VLOOKUP($A595,StudiesGeneral!$B:$CM,3,FALSE),"")</f>
        <v>1999</v>
      </c>
      <c r="E595" s="71" t="str">
        <f>IF(AND($A595&lt;&gt;"",ISNUMBER($A595)),VLOOKUP($A595,StudiesGeneral!$B:$CM,4,FALSE),"")</f>
        <v>http://dx.doi.org/10.1016/s0006-2952(98)00268-8</v>
      </c>
      <c r="F595" s="70" t="str">
        <f>IF(AND($A595&lt;&gt;"",ISNUMBER($A595)),VLOOKUP($A595,StudiesGeneral!$B:$CM,5,FALSE),"")</f>
        <v>CYP2B6</v>
      </c>
      <c r="G595" s="72" t="str">
        <f t="shared" si="9"/>
        <v>Liver--HLM--</v>
      </c>
      <c r="H595" s="25" t="s">
        <v>724</v>
      </c>
      <c r="I595" s="25"/>
      <c r="J595" s="25"/>
      <c r="K595" s="25" t="s">
        <v>725</v>
      </c>
      <c r="L595" s="25" t="s">
        <v>726</v>
      </c>
      <c r="M595" s="25"/>
      <c r="N595" s="25"/>
      <c r="O595" s="25"/>
      <c r="P595" s="25"/>
      <c r="Q595" s="26"/>
      <c r="R595" s="26"/>
      <c r="S595" s="27"/>
      <c r="T595" s="27"/>
      <c r="U595" s="27"/>
      <c r="V595" s="27"/>
      <c r="W595" s="27"/>
      <c r="X595" s="27"/>
      <c r="Y595" s="27"/>
      <c r="Z595" s="27"/>
      <c r="AA595" s="28" t="s">
        <v>754</v>
      </c>
      <c r="AB595" s="28" t="s">
        <v>794</v>
      </c>
      <c r="AC595" s="29" t="s">
        <v>730</v>
      </c>
      <c r="AD595" s="36"/>
      <c r="AE595" s="83">
        <v>1</v>
      </c>
      <c r="AF595" s="30">
        <v>12</v>
      </c>
      <c r="AG595" s="30"/>
      <c r="AH595" s="30"/>
      <c r="AI595" s="30"/>
      <c r="AJ595" s="29"/>
      <c r="AK595" s="30"/>
      <c r="AL595" s="29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1"/>
      <c r="BB595" s="32"/>
      <c r="BC595" s="29"/>
      <c r="BD595" s="30"/>
      <c r="BE595" s="75"/>
      <c r="BF595" s="91" t="b">
        <f>IF(ISERROR(VLOOKUP(StudiesDetails!B595,ProteinExpression!A:A,1,FALSE)),FALSE,TRUE)</f>
        <v>0</v>
      </c>
    </row>
    <row r="596" spans="1:58" x14ac:dyDescent="0.3">
      <c r="A596">
        <v>114</v>
      </c>
      <c r="B596">
        <v>635</v>
      </c>
      <c r="C596" s="73" t="str">
        <f>IF(AND($A596&lt;&gt;"",ISNUMBER($A596)),VLOOKUP($A596,StudiesGeneral!$B:$CM,2,FALSE),"")</f>
        <v>Rodrigues</v>
      </c>
      <c r="D596" s="73">
        <f>IF(AND($A596&lt;&gt;"",ISNUMBER($A596)),VLOOKUP($A596,StudiesGeneral!$B:$CM,3,FALSE),"")</f>
        <v>1999</v>
      </c>
      <c r="E596" s="89" t="str">
        <f>IF(AND($A596&lt;&gt;"",ISNUMBER($A596)),VLOOKUP($A596,StudiesGeneral!$B:$CM,4,FALSE),"")</f>
        <v>http://dx.doi.org/10.1016/s0006-2952(98)00268-8</v>
      </c>
      <c r="F596" s="73" t="str">
        <f>IF(AND($A596&lt;&gt;"",ISNUMBER($A596)),VLOOKUP($A596,StudiesGeneral!$B:$CM,5,FALSE),"")</f>
        <v>CYP3A4</v>
      </c>
      <c r="G596" s="52" t="str">
        <f t="shared" si="9"/>
        <v>Liver--HLM--</v>
      </c>
      <c r="H596" s="12" t="s">
        <v>724</v>
      </c>
      <c r="K596" s="12" t="s">
        <v>725</v>
      </c>
      <c r="L596" s="12" t="s">
        <v>726</v>
      </c>
      <c r="AA596" s="19" t="s">
        <v>754</v>
      </c>
      <c r="AB596" s="19" t="s">
        <v>794</v>
      </c>
      <c r="AC596" s="20" t="s">
        <v>730</v>
      </c>
      <c r="AE596" s="82">
        <v>1</v>
      </c>
      <c r="AF596" s="3">
        <v>12</v>
      </c>
      <c r="BF596" s="4" t="b">
        <f>IF(ISERROR(VLOOKUP(StudiesDetails!B596,ProteinExpression!A:A,1,FALSE)),FALSE,TRUE)</f>
        <v>1</v>
      </c>
    </row>
    <row r="597" spans="1:58" x14ac:dyDescent="0.3">
      <c r="A597">
        <v>115</v>
      </c>
      <c r="B597">
        <v>636</v>
      </c>
      <c r="C597" s="73" t="str">
        <f>IF(AND($A597&lt;&gt;"",ISNUMBER($A597)),VLOOKUP($A597,StudiesGeneral!$B:$CM,2,FALSE),"")</f>
        <v>Rodrigues</v>
      </c>
      <c r="D597" s="73">
        <f>IF(AND($A597&lt;&gt;"",ISNUMBER($A597)),VLOOKUP($A597,StudiesGeneral!$B:$CM,3,FALSE),"")</f>
        <v>1999</v>
      </c>
      <c r="E597" s="89" t="str">
        <f>IF(AND($A597&lt;&gt;"",ISNUMBER($A597)),VLOOKUP($A597,StudiesGeneral!$B:$CM,4,FALSE),"")</f>
        <v>http://dx.doi.org/10.1016/s0006-2952(98)00268-8</v>
      </c>
      <c r="F597" s="73" t="str">
        <f>IF(AND($A597&lt;&gt;"",ISNUMBER($A597)),VLOOKUP($A597,StudiesGeneral!$B:$CM,5,FALSE),"")</f>
        <v>CYP3A5</v>
      </c>
      <c r="G597" s="52" t="str">
        <f t="shared" si="9"/>
        <v>Liver--HLM--</v>
      </c>
      <c r="H597" s="12" t="s">
        <v>724</v>
      </c>
      <c r="K597" s="12" t="s">
        <v>725</v>
      </c>
      <c r="L597" s="12" t="s">
        <v>726</v>
      </c>
      <c r="AA597" s="19" t="s">
        <v>754</v>
      </c>
      <c r="AB597" s="19" t="s">
        <v>794</v>
      </c>
      <c r="AC597" s="20" t="s">
        <v>730</v>
      </c>
      <c r="AE597" s="82">
        <v>1</v>
      </c>
      <c r="AF597" s="3">
        <v>12</v>
      </c>
      <c r="BF597" s="4" t="b">
        <f>IF(ISERROR(VLOOKUP(StudiesDetails!B597,ProteinExpression!A:A,1,FALSE)),FALSE,TRUE)</f>
        <v>1</v>
      </c>
    </row>
    <row r="598" spans="1:58" x14ac:dyDescent="0.3">
      <c r="A598">
        <v>116</v>
      </c>
      <c r="B598">
        <v>637</v>
      </c>
      <c r="C598" s="73" t="str">
        <f>IF(AND($A598&lt;&gt;"",ISNUMBER($A598)),VLOOKUP($A598,StudiesGeneral!$B:$CM,2,FALSE),"")</f>
        <v>Rodrigues</v>
      </c>
      <c r="D598" s="73">
        <f>IF(AND($A598&lt;&gt;"",ISNUMBER($A598)),VLOOKUP($A598,StudiesGeneral!$B:$CM,3,FALSE),"")</f>
        <v>1999</v>
      </c>
      <c r="E598" s="89" t="str">
        <f>IF(AND($A598&lt;&gt;"",ISNUMBER($A598)),VLOOKUP($A598,StudiesGeneral!$B:$CM,4,FALSE),"")</f>
        <v>http://dx.doi.org/10.1016/s0006-2952(98)00268-8</v>
      </c>
      <c r="F598" s="73" t="str">
        <f>IF(AND($A598&lt;&gt;"",ISNUMBER($A598)),VLOOKUP($A598,StudiesGeneral!$B:$CM,5,FALSE),"")</f>
        <v>CYP2C8</v>
      </c>
      <c r="G598" s="52" t="str">
        <f t="shared" si="9"/>
        <v>Liver--HLM--</v>
      </c>
      <c r="H598" s="12" t="s">
        <v>724</v>
      </c>
      <c r="K598" s="12" t="s">
        <v>725</v>
      </c>
      <c r="L598" s="12" t="s">
        <v>726</v>
      </c>
      <c r="AA598" s="19" t="s">
        <v>754</v>
      </c>
      <c r="AB598" s="19" t="s">
        <v>794</v>
      </c>
      <c r="AC598" s="20" t="s">
        <v>730</v>
      </c>
      <c r="AE598" s="82">
        <v>1</v>
      </c>
      <c r="AF598" s="3">
        <v>12</v>
      </c>
      <c r="BF598" s="4" t="b">
        <f>IF(ISERROR(VLOOKUP(StudiesDetails!B598,ProteinExpression!A:A,1,FALSE)),FALSE,TRUE)</f>
        <v>0</v>
      </c>
    </row>
    <row r="599" spans="1:58" x14ac:dyDescent="0.3">
      <c r="A599">
        <v>117</v>
      </c>
      <c r="B599">
        <v>638</v>
      </c>
      <c r="C599" s="73" t="str">
        <f>IF(AND($A599&lt;&gt;"",ISNUMBER($A599)),VLOOKUP($A599,StudiesGeneral!$B:$CM,2,FALSE),"")</f>
        <v>Rodrigues</v>
      </c>
      <c r="D599" s="73">
        <f>IF(AND($A599&lt;&gt;"",ISNUMBER($A599)),VLOOKUP($A599,StudiesGeneral!$B:$CM,3,FALSE),"")</f>
        <v>1999</v>
      </c>
      <c r="E599" s="89" t="str">
        <f>IF(AND($A599&lt;&gt;"",ISNUMBER($A599)),VLOOKUP($A599,StudiesGeneral!$B:$CM,4,FALSE),"")</f>
        <v>http://dx.doi.org/10.1016/s0006-2952(98)00268-8</v>
      </c>
      <c r="F599" s="73" t="str">
        <f>IF(AND($A599&lt;&gt;"",ISNUMBER($A599)),VLOOKUP($A599,StudiesGeneral!$B:$CM,5,FALSE),"")</f>
        <v>CYP2C9</v>
      </c>
      <c r="G599" s="52" t="str">
        <f t="shared" si="9"/>
        <v>Liver--HLM--</v>
      </c>
      <c r="H599" s="12" t="s">
        <v>724</v>
      </c>
      <c r="K599" s="12" t="s">
        <v>725</v>
      </c>
      <c r="L599" s="12" t="s">
        <v>726</v>
      </c>
      <c r="AA599" s="19" t="s">
        <v>754</v>
      </c>
      <c r="AB599" s="19" t="s">
        <v>794</v>
      </c>
      <c r="AC599" s="20" t="s">
        <v>730</v>
      </c>
      <c r="AE599" s="82">
        <v>1</v>
      </c>
      <c r="AF599" s="3">
        <v>12</v>
      </c>
      <c r="BF599" s="4" t="b">
        <f>IF(ISERROR(VLOOKUP(StudiesDetails!B599,ProteinExpression!A:A,1,FALSE)),FALSE,TRUE)</f>
        <v>0</v>
      </c>
    </row>
    <row r="600" spans="1:58" x14ac:dyDescent="0.3">
      <c r="A600">
        <v>118</v>
      </c>
      <c r="B600">
        <v>639</v>
      </c>
      <c r="C600" s="73" t="str">
        <f>IF(AND($A600&lt;&gt;"",ISNUMBER($A600)),VLOOKUP($A600,StudiesGeneral!$B:$CM,2,FALSE),"")</f>
        <v>Rodrigues</v>
      </c>
      <c r="D600" s="73">
        <f>IF(AND($A600&lt;&gt;"",ISNUMBER($A600)),VLOOKUP($A600,StudiesGeneral!$B:$CM,3,FALSE),"")</f>
        <v>1999</v>
      </c>
      <c r="E600" s="89" t="str">
        <f>IF(AND($A600&lt;&gt;"",ISNUMBER($A600)),VLOOKUP($A600,StudiesGeneral!$B:$CM,4,FALSE),"")</f>
        <v>http://dx.doi.org/10.1016/s0006-2952(98)00268-8</v>
      </c>
      <c r="F600" s="73" t="str">
        <f>IF(AND($A600&lt;&gt;"",ISNUMBER($A600)),VLOOKUP($A600,StudiesGeneral!$B:$CM,5,FALSE),"")</f>
        <v>CYP2C19</v>
      </c>
      <c r="G600" s="52" t="str">
        <f t="shared" si="9"/>
        <v>Liver--HLM--</v>
      </c>
      <c r="H600" s="12" t="s">
        <v>724</v>
      </c>
      <c r="K600" s="12" t="s">
        <v>725</v>
      </c>
      <c r="L600" s="12" t="s">
        <v>726</v>
      </c>
      <c r="AA600" s="19" t="s">
        <v>754</v>
      </c>
      <c r="AB600" s="19" t="s">
        <v>794</v>
      </c>
      <c r="AC600" s="20" t="s">
        <v>730</v>
      </c>
      <c r="AE600" s="82">
        <v>1</v>
      </c>
      <c r="AF600" s="3">
        <v>12</v>
      </c>
      <c r="BF600" s="4" t="b">
        <f>IF(ISERROR(VLOOKUP(StudiesDetails!B600,ProteinExpression!A:A,1,FALSE)),FALSE,TRUE)</f>
        <v>0</v>
      </c>
    </row>
    <row r="601" spans="1:58" x14ac:dyDescent="0.3">
      <c r="A601">
        <v>119</v>
      </c>
      <c r="B601">
        <v>640</v>
      </c>
      <c r="C601" s="73" t="str">
        <f>IF(AND($A601&lt;&gt;"",ISNUMBER($A601)),VLOOKUP($A601,StudiesGeneral!$B:$CM,2,FALSE),"")</f>
        <v>Rodrigues</v>
      </c>
      <c r="D601" s="73">
        <f>IF(AND($A601&lt;&gt;"",ISNUMBER($A601)),VLOOKUP($A601,StudiesGeneral!$B:$CM,3,FALSE),"")</f>
        <v>1999</v>
      </c>
      <c r="E601" s="89" t="str">
        <f>IF(AND($A601&lt;&gt;"",ISNUMBER($A601)),VLOOKUP($A601,StudiesGeneral!$B:$CM,4,FALSE),"")</f>
        <v>http://dx.doi.org/10.1016/s0006-2952(98)00268-8</v>
      </c>
      <c r="F601" s="73" t="str">
        <f>IF(AND($A601&lt;&gt;"",ISNUMBER($A601)),VLOOKUP($A601,StudiesGeneral!$B:$CM,5,FALSE),"")</f>
        <v>CYP2E1</v>
      </c>
      <c r="G601" s="52" t="str">
        <f t="shared" si="9"/>
        <v>Liver--HLM--</v>
      </c>
      <c r="H601" s="12" t="s">
        <v>724</v>
      </c>
      <c r="K601" s="12" t="s">
        <v>725</v>
      </c>
      <c r="L601" s="12" t="s">
        <v>726</v>
      </c>
      <c r="AA601" s="19" t="s">
        <v>754</v>
      </c>
      <c r="AB601" s="19" t="s">
        <v>794</v>
      </c>
      <c r="AC601" s="20" t="s">
        <v>730</v>
      </c>
      <c r="AE601" s="82">
        <v>1</v>
      </c>
      <c r="AF601" s="3">
        <v>12</v>
      </c>
      <c r="BF601" s="4" t="b">
        <f>IF(ISERROR(VLOOKUP(StudiesDetails!B601,ProteinExpression!A:A,1,FALSE)),FALSE,TRUE)</f>
        <v>0</v>
      </c>
    </row>
    <row r="602" spans="1:58" x14ac:dyDescent="0.3">
      <c r="A602">
        <v>120</v>
      </c>
      <c r="B602">
        <v>641</v>
      </c>
      <c r="C602" s="73" t="str">
        <f>IF(AND($A602&lt;&gt;"",ISNUMBER($A602)),VLOOKUP($A602,StudiesGeneral!$B:$CM,2,FALSE),"")</f>
        <v>Rodrigues</v>
      </c>
      <c r="D602" s="73">
        <f>IF(AND($A602&lt;&gt;"",ISNUMBER($A602)),VLOOKUP($A602,StudiesGeneral!$B:$CM,3,FALSE),"")</f>
        <v>1999</v>
      </c>
      <c r="E602" s="89" t="str">
        <f>IF(AND($A602&lt;&gt;"",ISNUMBER($A602)),VLOOKUP($A602,StudiesGeneral!$B:$CM,4,FALSE),"")</f>
        <v>http://dx.doi.org/10.1016/s0006-2952(98)00268-8</v>
      </c>
      <c r="F602" s="73" t="str">
        <f>IF(AND($A602&lt;&gt;"",ISNUMBER($A602)),VLOOKUP($A602,StudiesGeneral!$B:$CM,5,FALSE),"")</f>
        <v>CYP2A6</v>
      </c>
      <c r="G602" s="52" t="str">
        <f t="shared" ref="G602:G663" si="10">H602&amp;"-"&amp;I602&amp;"-"&amp;L602&amp;"-"&amp;AD602&amp;"-"&amp;BC602</f>
        <v>Liver--HLM--</v>
      </c>
      <c r="H602" s="12" t="s">
        <v>724</v>
      </c>
      <c r="K602" s="12" t="s">
        <v>725</v>
      </c>
      <c r="L602" s="12" t="s">
        <v>726</v>
      </c>
      <c r="AA602" s="19" t="s">
        <v>754</v>
      </c>
      <c r="AB602" s="19" t="s">
        <v>794</v>
      </c>
      <c r="AC602" s="20" t="s">
        <v>730</v>
      </c>
      <c r="AE602" s="82">
        <v>1</v>
      </c>
      <c r="AF602" s="3">
        <v>12</v>
      </c>
      <c r="BF602" s="4" t="b">
        <f>IF(ISERROR(VLOOKUP(StudiesDetails!B602,ProteinExpression!A:A,1,FALSE)),FALSE,TRUE)</f>
        <v>0</v>
      </c>
    </row>
    <row r="603" spans="1:58" x14ac:dyDescent="0.3">
      <c r="A603">
        <v>121</v>
      </c>
      <c r="B603">
        <v>642</v>
      </c>
      <c r="C603" s="73" t="str">
        <f>IF(AND($A603&lt;&gt;"",ISNUMBER($A603)),VLOOKUP($A603,StudiesGeneral!$B:$CM,2,FALSE),"")</f>
        <v>Rodrigues</v>
      </c>
      <c r="D603" s="73">
        <f>IF(AND($A603&lt;&gt;"",ISNUMBER($A603)),VLOOKUP($A603,StudiesGeneral!$B:$CM,3,FALSE),"")</f>
        <v>1999</v>
      </c>
      <c r="E603" s="89" t="str">
        <f>IF(AND($A603&lt;&gt;"",ISNUMBER($A603)),VLOOKUP($A603,StudiesGeneral!$B:$CM,4,FALSE),"")</f>
        <v>http://dx.doi.org/10.1016/s0006-2952(98)00268-8</v>
      </c>
      <c r="F603" s="73" t="str">
        <f>IF(AND($A603&lt;&gt;"",ISNUMBER($A603)),VLOOKUP($A603,StudiesGeneral!$B:$CM,5,FALSE),"")</f>
        <v>CYP1A2</v>
      </c>
      <c r="G603" s="52" t="str">
        <f t="shared" si="10"/>
        <v>Liver--HLM--</v>
      </c>
      <c r="H603" s="12" t="s">
        <v>724</v>
      </c>
      <c r="K603" s="12" t="s">
        <v>725</v>
      </c>
      <c r="L603" s="12" t="s">
        <v>726</v>
      </c>
      <c r="AA603" s="19" t="s">
        <v>754</v>
      </c>
      <c r="AB603" s="19" t="s">
        <v>794</v>
      </c>
      <c r="AC603" s="20" t="s">
        <v>730</v>
      </c>
      <c r="AE603" s="82">
        <v>1</v>
      </c>
      <c r="AF603" s="3">
        <v>12</v>
      </c>
      <c r="BF603" s="4" t="b">
        <f>IF(ISERROR(VLOOKUP(StudiesDetails!B603,ProteinExpression!A:A,1,FALSE)),FALSE,TRUE)</f>
        <v>0</v>
      </c>
    </row>
    <row r="604" spans="1:58" x14ac:dyDescent="0.3">
      <c r="A604">
        <v>122</v>
      </c>
      <c r="B604">
        <v>643</v>
      </c>
      <c r="C604" s="73" t="str">
        <f>IF(AND($A604&lt;&gt;"",ISNUMBER($A604)),VLOOKUP($A604,StudiesGeneral!$B:$CM,2,FALSE),"")</f>
        <v>Rodrigues</v>
      </c>
      <c r="D604" s="73">
        <f>IF(AND($A604&lt;&gt;"",ISNUMBER($A604)),VLOOKUP($A604,StudiesGeneral!$B:$CM,3,FALSE),"")</f>
        <v>1999</v>
      </c>
      <c r="E604" s="89" t="str">
        <f>IF(AND($A604&lt;&gt;"",ISNUMBER($A604)),VLOOKUP($A604,StudiesGeneral!$B:$CM,4,FALSE),"")</f>
        <v>http://dx.doi.org/10.1016/s0006-2952(98)00268-8</v>
      </c>
      <c r="F604" s="73" t="str">
        <f>IF(AND($A604&lt;&gt;"",ISNUMBER($A604)),VLOOKUP($A604,StudiesGeneral!$B:$CM,5,FALSE),"")</f>
        <v>CYP2D6</v>
      </c>
      <c r="G604" s="52" t="str">
        <f t="shared" si="10"/>
        <v>Liver--HLM--</v>
      </c>
      <c r="H604" s="12" t="s">
        <v>724</v>
      </c>
      <c r="K604" s="12" t="s">
        <v>725</v>
      </c>
      <c r="L604" s="12" t="s">
        <v>726</v>
      </c>
      <c r="AA604" s="19" t="s">
        <v>754</v>
      </c>
      <c r="AB604" s="19" t="s">
        <v>794</v>
      </c>
      <c r="AC604" s="20" t="s">
        <v>730</v>
      </c>
      <c r="AE604" s="82">
        <v>1</v>
      </c>
      <c r="AF604" s="3">
        <v>12</v>
      </c>
      <c r="BF604" s="4" t="b">
        <f>IF(ISERROR(VLOOKUP(StudiesDetails!B604,ProteinExpression!A:A,1,FALSE)),FALSE,TRUE)</f>
        <v>0</v>
      </c>
    </row>
    <row r="605" spans="1:58" x14ac:dyDescent="0.3">
      <c r="A605">
        <v>123</v>
      </c>
      <c r="B605">
        <v>644</v>
      </c>
      <c r="C605" s="73" t="str">
        <f>IF(AND($A605&lt;&gt;"",ISNUMBER($A605)),VLOOKUP($A605,StudiesGeneral!$B:$CM,2,FALSE),"")</f>
        <v>Rodrigues</v>
      </c>
      <c r="D605" s="73">
        <f>IF(AND($A605&lt;&gt;"",ISNUMBER($A605)),VLOOKUP($A605,StudiesGeneral!$B:$CM,3,FALSE),"")</f>
        <v>1999</v>
      </c>
      <c r="E605" s="89" t="str">
        <f>IF(AND($A605&lt;&gt;"",ISNUMBER($A605)),VLOOKUP($A605,StudiesGeneral!$B:$CM,4,FALSE),"")</f>
        <v>http://dx.doi.org/10.1016/s0006-2952(98)00268-8</v>
      </c>
      <c r="F605" s="73" t="str">
        <f>IF(AND($A605&lt;&gt;"",ISNUMBER($A605)),VLOOKUP($A605,StudiesGeneral!$B:$CM,5,FALSE),"")</f>
        <v>CYP2C18</v>
      </c>
      <c r="G605" s="52" t="str">
        <f t="shared" si="10"/>
        <v>Liver--HLM--</v>
      </c>
      <c r="H605" s="12" t="s">
        <v>724</v>
      </c>
      <c r="K605" s="12" t="s">
        <v>725</v>
      </c>
      <c r="L605" s="12" t="s">
        <v>726</v>
      </c>
      <c r="AA605" s="19" t="s">
        <v>754</v>
      </c>
      <c r="AB605" s="19" t="s">
        <v>794</v>
      </c>
      <c r="AC605" s="20" t="s">
        <v>730</v>
      </c>
      <c r="AE605" s="82">
        <v>1</v>
      </c>
      <c r="AF605" s="3">
        <v>12</v>
      </c>
      <c r="BF605" s="4" t="b">
        <f>IF(ISERROR(VLOOKUP(StudiesDetails!B605,ProteinExpression!A:A,1,FALSE)),FALSE,TRUE)</f>
        <v>0</v>
      </c>
    </row>
    <row r="606" spans="1:58" s="33" customFormat="1" x14ac:dyDescent="0.3">
      <c r="A606" s="33">
        <v>124</v>
      </c>
      <c r="B606" s="33">
        <v>645</v>
      </c>
      <c r="C606" s="70" t="str">
        <f>IF(AND($A606&lt;&gt;"",ISNUMBER($A606)),VLOOKUP($A606,StudiesGeneral!$B:$CM,2,FALSE),"")</f>
        <v>Seibert</v>
      </c>
      <c r="D606" s="70">
        <f>IF(AND($A606&lt;&gt;"",ISNUMBER($A606)),VLOOKUP($A606,StudiesGeneral!$B:$CM,3,FALSE),"")</f>
        <v>2009</v>
      </c>
      <c r="E606" s="71" t="str">
        <f>IF(AND($A606&lt;&gt;"",ISNUMBER($A606)),VLOOKUP($A606,StudiesGeneral!$B:$CM,4,FALSE),"")</f>
        <v>http://dx.doi.org/10.1021/pr800795r</v>
      </c>
      <c r="F606" s="70" t="str">
        <f>IF(AND($A606&lt;&gt;"",ISNUMBER($A606)),VLOOKUP($A606,StudiesGeneral!$B:$CM,5,FALSE),"")</f>
        <v>CYP2E1</v>
      </c>
      <c r="G606" s="72" t="str">
        <f t="shared" si="10"/>
        <v>Liver--HLM-1-</v>
      </c>
      <c r="H606" s="25" t="s">
        <v>724</v>
      </c>
      <c r="I606" s="25"/>
      <c r="J606" s="25"/>
      <c r="K606" s="25" t="s">
        <v>725</v>
      </c>
      <c r="L606" s="25" t="s">
        <v>726</v>
      </c>
      <c r="M606" s="25" t="s">
        <v>737</v>
      </c>
      <c r="N606" s="25"/>
      <c r="O606" s="25"/>
      <c r="P606" s="25"/>
      <c r="Q606" s="26"/>
      <c r="R606" s="26"/>
      <c r="S606" s="27"/>
      <c r="T606" s="27"/>
      <c r="U606" s="27"/>
      <c r="V606" s="27"/>
      <c r="W606" s="27"/>
      <c r="X606" s="27"/>
      <c r="Y606" s="27"/>
      <c r="Z606" s="27"/>
      <c r="AA606" s="28" t="s">
        <v>770</v>
      </c>
      <c r="AB606" s="28" t="s">
        <v>729</v>
      </c>
      <c r="AC606" s="29" t="s">
        <v>730</v>
      </c>
      <c r="AD606" s="36">
        <v>1</v>
      </c>
      <c r="AE606" s="83">
        <v>1</v>
      </c>
      <c r="AF606" s="30">
        <v>1</v>
      </c>
      <c r="AG606" s="30">
        <v>1</v>
      </c>
      <c r="AH606" s="30">
        <v>41</v>
      </c>
      <c r="AI606" s="30" t="s">
        <v>767</v>
      </c>
      <c r="AJ606" s="29"/>
      <c r="AK606" s="30"/>
      <c r="AL606" s="29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1"/>
      <c r="BB606" s="32"/>
      <c r="BC606" s="29"/>
      <c r="BD606" s="30"/>
      <c r="BE606" s="75"/>
      <c r="BF606" s="91" t="b">
        <f>IF(ISERROR(VLOOKUP(StudiesDetails!B606,ProteinExpression!A:A,1,FALSE)),FALSE,TRUE)</f>
        <v>0</v>
      </c>
    </row>
    <row r="607" spans="1:58" x14ac:dyDescent="0.3">
      <c r="A607">
        <v>124</v>
      </c>
      <c r="B607">
        <v>646</v>
      </c>
      <c r="C607" s="73" t="str">
        <f>IF(AND($A607&lt;&gt;"",ISNUMBER($A607)),VLOOKUP($A607,StudiesGeneral!$B:$CM,2,FALSE),"")</f>
        <v>Seibert</v>
      </c>
      <c r="D607" s="73">
        <f>IF(AND($A607&lt;&gt;"",ISNUMBER($A607)),VLOOKUP($A607,StudiesGeneral!$B:$CM,3,FALSE),"")</f>
        <v>2009</v>
      </c>
      <c r="E607" s="89" t="str">
        <f>IF(AND($A607&lt;&gt;"",ISNUMBER($A607)),VLOOKUP($A607,StudiesGeneral!$B:$CM,4,FALSE),"")</f>
        <v>http://dx.doi.org/10.1021/pr800795r</v>
      </c>
      <c r="F607" s="73" t="str">
        <f>IF(AND($A607&lt;&gt;"",ISNUMBER($A607)),VLOOKUP($A607,StudiesGeneral!$B:$CM,5,FALSE),"")</f>
        <v>CYP2E1</v>
      </c>
      <c r="G607" s="52" t="str">
        <f t="shared" si="10"/>
        <v>Liver--HLM-2-</v>
      </c>
      <c r="H607" s="12" t="s">
        <v>724</v>
      </c>
      <c r="K607" s="12" t="s">
        <v>725</v>
      </c>
      <c r="L607" s="12" t="s">
        <v>726</v>
      </c>
      <c r="M607" s="12" t="s">
        <v>737</v>
      </c>
      <c r="AA607" s="19" t="s">
        <v>770</v>
      </c>
      <c r="AB607" s="19" t="s">
        <v>729</v>
      </c>
      <c r="AC607" s="20" t="s">
        <v>730</v>
      </c>
      <c r="AD607" s="37">
        <v>2</v>
      </c>
      <c r="AE607" s="82">
        <v>2</v>
      </c>
      <c r="AF607" s="3">
        <v>1</v>
      </c>
      <c r="AG607" s="3">
        <v>0</v>
      </c>
      <c r="AH607" s="3">
        <v>73</v>
      </c>
      <c r="AI607" s="3" t="s">
        <v>767</v>
      </c>
      <c r="BF607" s="4" t="b">
        <f>IF(ISERROR(VLOOKUP(StudiesDetails!B607,ProteinExpression!A:A,1,FALSE)),FALSE,TRUE)</f>
        <v>0</v>
      </c>
    </row>
    <row r="608" spans="1:58" x14ac:dyDescent="0.3">
      <c r="A608">
        <v>124</v>
      </c>
      <c r="B608">
        <v>647</v>
      </c>
      <c r="C608" s="73" t="str">
        <f>IF(AND($A608&lt;&gt;"",ISNUMBER($A608)),VLOOKUP($A608,StudiesGeneral!$B:$CM,2,FALSE),"")</f>
        <v>Seibert</v>
      </c>
      <c r="D608" s="73">
        <f>IF(AND($A608&lt;&gt;"",ISNUMBER($A608)),VLOOKUP($A608,StudiesGeneral!$B:$CM,3,FALSE),"")</f>
        <v>2009</v>
      </c>
      <c r="E608" s="89" t="str">
        <f>IF(AND($A608&lt;&gt;"",ISNUMBER($A608)),VLOOKUP($A608,StudiesGeneral!$B:$CM,4,FALSE),"")</f>
        <v>http://dx.doi.org/10.1021/pr800795r</v>
      </c>
      <c r="F608" s="73" t="str">
        <f>IF(AND($A608&lt;&gt;"",ISNUMBER($A608)),VLOOKUP($A608,StudiesGeneral!$B:$CM,5,FALSE),"")</f>
        <v>CYP2E1</v>
      </c>
      <c r="G608" s="52" t="str">
        <f t="shared" si="10"/>
        <v>Liver--HLM-3-</v>
      </c>
      <c r="H608" s="12" t="s">
        <v>724</v>
      </c>
      <c r="K608" s="12" t="s">
        <v>725</v>
      </c>
      <c r="L608" s="12" t="s">
        <v>726</v>
      </c>
      <c r="M608" s="12" t="s">
        <v>737</v>
      </c>
      <c r="AA608" s="19" t="s">
        <v>770</v>
      </c>
      <c r="AB608" s="19" t="s">
        <v>729</v>
      </c>
      <c r="AC608" s="20" t="s">
        <v>730</v>
      </c>
      <c r="AD608" s="37">
        <v>3</v>
      </c>
      <c r="AE608" s="82">
        <v>3</v>
      </c>
      <c r="AF608" s="3">
        <v>1</v>
      </c>
      <c r="AG608" s="3">
        <v>0</v>
      </c>
      <c r="AH608" s="3">
        <v>60</v>
      </c>
      <c r="AI608" s="3" t="s">
        <v>767</v>
      </c>
      <c r="BF608" s="4" t="b">
        <f>IF(ISERROR(VLOOKUP(StudiesDetails!B608,ProteinExpression!A:A,1,FALSE)),FALSE,TRUE)</f>
        <v>0</v>
      </c>
    </row>
    <row r="609" spans="1:58" x14ac:dyDescent="0.3">
      <c r="A609">
        <v>124</v>
      </c>
      <c r="B609">
        <v>648</v>
      </c>
      <c r="C609" s="73" t="str">
        <f>IF(AND($A609&lt;&gt;"",ISNUMBER($A609)),VLOOKUP($A609,StudiesGeneral!$B:$CM,2,FALSE),"")</f>
        <v>Seibert</v>
      </c>
      <c r="D609" s="73">
        <f>IF(AND($A609&lt;&gt;"",ISNUMBER($A609)),VLOOKUP($A609,StudiesGeneral!$B:$CM,3,FALSE),"")</f>
        <v>2009</v>
      </c>
      <c r="E609" s="89" t="str">
        <f>IF(AND($A609&lt;&gt;"",ISNUMBER($A609)),VLOOKUP($A609,StudiesGeneral!$B:$CM,4,FALSE),"")</f>
        <v>http://dx.doi.org/10.1021/pr800795r</v>
      </c>
      <c r="F609" s="73" t="str">
        <f>IF(AND($A609&lt;&gt;"",ISNUMBER($A609)),VLOOKUP($A609,StudiesGeneral!$B:$CM,5,FALSE),"")</f>
        <v>CYP2E1</v>
      </c>
      <c r="G609" s="52" t="str">
        <f t="shared" si="10"/>
        <v>Liver--HLM-4-</v>
      </c>
      <c r="H609" s="12" t="s">
        <v>724</v>
      </c>
      <c r="K609" s="12" t="s">
        <v>725</v>
      </c>
      <c r="L609" s="12" t="s">
        <v>726</v>
      </c>
      <c r="M609" s="12" t="s">
        <v>737</v>
      </c>
      <c r="AA609" s="19" t="s">
        <v>770</v>
      </c>
      <c r="AB609" s="19" t="s">
        <v>729</v>
      </c>
      <c r="AC609" s="20" t="s">
        <v>730</v>
      </c>
      <c r="AD609" s="37">
        <v>4</v>
      </c>
      <c r="AE609" s="82">
        <v>4</v>
      </c>
      <c r="AF609" s="3">
        <v>1</v>
      </c>
      <c r="AG609" s="3">
        <v>0</v>
      </c>
      <c r="AH609" s="3">
        <v>79</v>
      </c>
      <c r="AI609" s="3" t="s">
        <v>767</v>
      </c>
      <c r="BF609" s="4" t="b">
        <f>IF(ISERROR(VLOOKUP(StudiesDetails!B609,ProteinExpression!A:A,1,FALSE)),FALSE,TRUE)</f>
        <v>0</v>
      </c>
    </row>
    <row r="610" spans="1:58" s="33" customFormat="1" x14ac:dyDescent="0.3">
      <c r="A610" s="33">
        <v>125</v>
      </c>
      <c r="B610" s="33">
        <v>649</v>
      </c>
      <c r="C610" s="70" t="str">
        <f>IF(AND($A610&lt;&gt;"",ISNUMBER($A610)),VLOOKUP($A610,StudiesGeneral!$B:$CM,2,FALSE),"")</f>
        <v>Seibert</v>
      </c>
      <c r="D610" s="70">
        <f>IF(AND($A610&lt;&gt;"",ISNUMBER($A610)),VLOOKUP($A610,StudiesGeneral!$B:$CM,3,FALSE),"")</f>
        <v>2009</v>
      </c>
      <c r="E610" s="71" t="str">
        <f>IF(AND($A610&lt;&gt;"",ISNUMBER($A610)),VLOOKUP($A610,StudiesGeneral!$B:$CM,4,FALSE),"")</f>
        <v>http://dx.doi.org/10.1021/pr800795r</v>
      </c>
      <c r="F610" s="70" t="str">
        <f>IF(AND($A610&lt;&gt;"",ISNUMBER($A610)),VLOOKUP($A610,StudiesGeneral!$B:$CM,5,FALSE),"")</f>
        <v>CYP1A2</v>
      </c>
      <c r="G610" s="72" t="str">
        <f t="shared" si="10"/>
        <v>Liver--HLM-6-</v>
      </c>
      <c r="H610" s="25" t="s">
        <v>724</v>
      </c>
      <c r="I610" s="25"/>
      <c r="J610" s="25"/>
      <c r="K610" s="25" t="s">
        <v>725</v>
      </c>
      <c r="L610" s="25" t="s">
        <v>726</v>
      </c>
      <c r="M610" s="25" t="s">
        <v>737</v>
      </c>
      <c r="N610" s="25"/>
      <c r="O610" s="25"/>
      <c r="P610" s="25"/>
      <c r="Q610" s="26"/>
      <c r="R610" s="26"/>
      <c r="S610" s="27"/>
      <c r="T610" s="27"/>
      <c r="U610" s="27"/>
      <c r="V610" s="27"/>
      <c r="W610" s="27"/>
      <c r="X610" s="27"/>
      <c r="Y610" s="27"/>
      <c r="Z610" s="27"/>
      <c r="AA610" s="28" t="s">
        <v>770</v>
      </c>
      <c r="AB610" s="28" t="s">
        <v>729</v>
      </c>
      <c r="AC610" s="29" t="s">
        <v>730</v>
      </c>
      <c r="AD610" s="36">
        <v>6</v>
      </c>
      <c r="AE610" s="83">
        <v>6</v>
      </c>
      <c r="AF610" s="30">
        <v>1</v>
      </c>
      <c r="AG610" s="30">
        <v>0</v>
      </c>
      <c r="AH610" s="30">
        <v>64</v>
      </c>
      <c r="AI610" s="30" t="s">
        <v>767</v>
      </c>
      <c r="AJ610" s="29"/>
      <c r="AK610" s="30"/>
      <c r="AL610" s="29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1"/>
      <c r="BB610" s="32"/>
      <c r="BC610" s="29"/>
      <c r="BD610" s="30"/>
      <c r="BE610" s="75"/>
      <c r="BF610" s="91" t="b">
        <f>IF(ISERROR(VLOOKUP(StudiesDetails!B610,ProteinExpression!A:A,1,FALSE)),FALSE,TRUE)</f>
        <v>0</v>
      </c>
    </row>
    <row r="611" spans="1:58" x14ac:dyDescent="0.3">
      <c r="A611">
        <v>125</v>
      </c>
      <c r="B611">
        <v>650</v>
      </c>
      <c r="C611" s="73" t="str">
        <f>IF(AND($A611&lt;&gt;"",ISNUMBER($A611)),VLOOKUP($A611,StudiesGeneral!$B:$CM,2,FALSE),"")</f>
        <v>Seibert</v>
      </c>
      <c r="D611" s="73">
        <f>IF(AND($A611&lt;&gt;"",ISNUMBER($A611)),VLOOKUP($A611,StudiesGeneral!$B:$CM,3,FALSE),"")</f>
        <v>2009</v>
      </c>
      <c r="E611" s="89" t="str">
        <f>IF(AND($A611&lt;&gt;"",ISNUMBER($A611)),VLOOKUP($A611,StudiesGeneral!$B:$CM,4,FALSE),"")</f>
        <v>http://dx.doi.org/10.1021/pr800795r</v>
      </c>
      <c r="F611" s="73" t="str">
        <f>IF(AND($A611&lt;&gt;"",ISNUMBER($A611)),VLOOKUP($A611,StudiesGeneral!$B:$CM,5,FALSE),"")</f>
        <v>CYP1A2</v>
      </c>
      <c r="G611" s="52" t="str">
        <f t="shared" si="10"/>
        <v>Liver--HLM-7-</v>
      </c>
      <c r="H611" s="12" t="s">
        <v>724</v>
      </c>
      <c r="K611" s="12" t="s">
        <v>725</v>
      </c>
      <c r="L611" s="12" t="s">
        <v>726</v>
      </c>
      <c r="M611" s="12" t="s">
        <v>737</v>
      </c>
      <c r="AA611" s="19" t="s">
        <v>770</v>
      </c>
      <c r="AB611" s="19" t="s">
        <v>729</v>
      </c>
      <c r="AC611" s="20" t="s">
        <v>730</v>
      </c>
      <c r="AD611" s="37">
        <v>7</v>
      </c>
      <c r="AE611" s="82">
        <v>7</v>
      </c>
      <c r="AF611" s="3">
        <v>1</v>
      </c>
      <c r="AG611" s="3">
        <v>1</v>
      </c>
      <c r="AH611" s="3">
        <v>78</v>
      </c>
      <c r="AI611" s="3" t="s">
        <v>767</v>
      </c>
      <c r="BF611" s="4" t="b">
        <f>IF(ISERROR(VLOOKUP(StudiesDetails!B611,ProteinExpression!A:A,1,FALSE)),FALSE,TRUE)</f>
        <v>0</v>
      </c>
    </row>
    <row r="612" spans="1:58" x14ac:dyDescent="0.3">
      <c r="A612">
        <v>125</v>
      </c>
      <c r="B612">
        <v>651</v>
      </c>
      <c r="C612" s="73" t="str">
        <f>IF(AND($A612&lt;&gt;"",ISNUMBER($A612)),VLOOKUP($A612,StudiesGeneral!$B:$CM,2,FALSE),"")</f>
        <v>Seibert</v>
      </c>
      <c r="D612" s="73">
        <f>IF(AND($A612&lt;&gt;"",ISNUMBER($A612)),VLOOKUP($A612,StudiesGeneral!$B:$CM,3,FALSE),"")</f>
        <v>2009</v>
      </c>
      <c r="E612" s="89" t="str">
        <f>IF(AND($A612&lt;&gt;"",ISNUMBER($A612)),VLOOKUP($A612,StudiesGeneral!$B:$CM,4,FALSE),"")</f>
        <v>http://dx.doi.org/10.1021/pr800795r</v>
      </c>
      <c r="F612" s="73" t="str">
        <f>IF(AND($A612&lt;&gt;"",ISNUMBER($A612)),VLOOKUP($A612,StudiesGeneral!$B:$CM,5,FALSE),"")</f>
        <v>CYP1A2</v>
      </c>
      <c r="G612" s="52" t="str">
        <f t="shared" si="10"/>
        <v>Liver--HLM-8-</v>
      </c>
      <c r="H612" s="12" t="s">
        <v>724</v>
      </c>
      <c r="K612" s="12" t="s">
        <v>725</v>
      </c>
      <c r="L612" s="12" t="s">
        <v>726</v>
      </c>
      <c r="M612" s="12" t="s">
        <v>737</v>
      </c>
      <c r="AA612" s="19" t="s">
        <v>770</v>
      </c>
      <c r="AB612" s="19" t="s">
        <v>729</v>
      </c>
      <c r="AC612" s="20" t="s">
        <v>730</v>
      </c>
      <c r="AD612" s="37">
        <v>8</v>
      </c>
      <c r="AE612" s="82">
        <v>8</v>
      </c>
      <c r="AF612" s="3">
        <v>1</v>
      </c>
      <c r="AG612" s="3">
        <v>1</v>
      </c>
      <c r="AH612" s="3">
        <v>45</v>
      </c>
      <c r="AI612" s="3" t="s">
        <v>767</v>
      </c>
      <c r="BF612" s="4" t="b">
        <f>IF(ISERROR(VLOOKUP(StudiesDetails!B612,ProteinExpression!A:A,1,FALSE)),FALSE,TRUE)</f>
        <v>0</v>
      </c>
    </row>
    <row r="613" spans="1:58" s="33" customFormat="1" x14ac:dyDescent="0.3">
      <c r="A613" s="33">
        <v>126</v>
      </c>
      <c r="B613" s="33">
        <v>652</v>
      </c>
      <c r="C613" s="70" t="str">
        <f>IF(AND($A613&lt;&gt;"",ISNUMBER($A613)),VLOOKUP($A613,StudiesGeneral!$B:$CM,2,FALSE),"")</f>
        <v>Shimada</v>
      </c>
      <c r="D613" s="70">
        <f>IF(AND($A613&lt;&gt;"",ISNUMBER($A613)),VLOOKUP($A613,StudiesGeneral!$B:$CM,3,FALSE),"")</f>
        <v>1994</v>
      </c>
      <c r="E613" s="71" t="str">
        <f>IF(AND($A613&lt;&gt;"",ISNUMBER($A613)),VLOOKUP($A613,StudiesGeneral!$B:$CM,4,FALSE),"")</f>
        <v xml:space="preserve">https://pubmed.ncbi.nlm.nih.gov/8035341/ </v>
      </c>
      <c r="F613" s="70" t="str">
        <f>IF(AND($A613&lt;&gt;"",ISNUMBER($A613)),VLOOKUP($A613,StudiesGeneral!$B:$CM,5,FALSE),"")</f>
        <v>CYP1A2</v>
      </c>
      <c r="G613" s="72" t="str">
        <f t="shared" si="10"/>
        <v>Liver--HLM--</v>
      </c>
      <c r="H613" s="25" t="s">
        <v>724</v>
      </c>
      <c r="I613" s="25"/>
      <c r="J613" s="25"/>
      <c r="K613" s="25" t="s">
        <v>725</v>
      </c>
      <c r="L613" s="25" t="s">
        <v>726</v>
      </c>
      <c r="M613" s="25"/>
      <c r="N613" s="25"/>
      <c r="O613" s="25"/>
      <c r="P613" s="25"/>
      <c r="Q613" s="26">
        <v>10</v>
      </c>
      <c r="R613" s="26" t="s">
        <v>945</v>
      </c>
      <c r="S613" s="27"/>
      <c r="T613" s="27"/>
      <c r="U613" s="27"/>
      <c r="V613" s="27"/>
      <c r="W613" s="27"/>
      <c r="X613" s="27"/>
      <c r="Y613" s="27"/>
      <c r="Z613" s="27"/>
      <c r="AA613" s="28" t="s">
        <v>728</v>
      </c>
      <c r="AB613" s="28" t="s">
        <v>946</v>
      </c>
      <c r="AC613" s="29" t="s">
        <v>730</v>
      </c>
      <c r="AD613" s="36"/>
      <c r="AE613" s="83">
        <v>1</v>
      </c>
      <c r="AF613" s="30">
        <v>60</v>
      </c>
      <c r="AG613" s="30">
        <v>41</v>
      </c>
      <c r="AH613" s="95">
        <v>49.320833333333333</v>
      </c>
      <c r="AI613" s="95" t="s">
        <v>767</v>
      </c>
      <c r="AJ613" s="29" t="s">
        <v>796</v>
      </c>
      <c r="AK613" s="30"/>
      <c r="AL613" s="29"/>
      <c r="AM613" s="30">
        <v>0.25</v>
      </c>
      <c r="AN613" s="30">
        <v>73</v>
      </c>
      <c r="AO613" s="30"/>
      <c r="AP613" s="30"/>
      <c r="AQ613" s="30"/>
      <c r="AR613" s="30"/>
      <c r="AS613" s="30"/>
      <c r="AT613" s="30"/>
      <c r="AU613" s="30"/>
      <c r="AV613" s="30"/>
      <c r="AW613" s="30"/>
      <c r="AX613" s="30" t="s">
        <v>947</v>
      </c>
      <c r="AY613" s="30"/>
      <c r="AZ613" s="30"/>
      <c r="BA613" s="31" t="s">
        <v>948</v>
      </c>
      <c r="BB613" s="144" t="s">
        <v>949</v>
      </c>
      <c r="BC613" s="29"/>
      <c r="BD613" s="30"/>
      <c r="BE613" s="75"/>
      <c r="BF613" s="91" t="b">
        <f>IF(ISERROR(VLOOKUP(StudiesDetails!B613,ProteinExpression!A:A,1,FALSE)),FALSE,TRUE)</f>
        <v>0</v>
      </c>
    </row>
    <row r="614" spans="1:58" x14ac:dyDescent="0.3">
      <c r="A614">
        <v>127</v>
      </c>
      <c r="B614">
        <v>653</v>
      </c>
      <c r="C614" s="73" t="str">
        <f>IF(AND($A614&lt;&gt;"",ISNUMBER($A614)),VLOOKUP($A614,StudiesGeneral!$B:$CM,2,FALSE),"")</f>
        <v>Shimada</v>
      </c>
      <c r="D614" s="73">
        <f>IF(AND($A614&lt;&gt;"",ISNUMBER($A614)),VLOOKUP($A614,StudiesGeneral!$B:$CM,3,FALSE),"")</f>
        <v>1994</v>
      </c>
      <c r="E614" s="89" t="str">
        <f>IF(AND($A614&lt;&gt;"",ISNUMBER($A614)),VLOOKUP($A614,StudiesGeneral!$B:$CM,4,FALSE),"")</f>
        <v xml:space="preserve">https://pubmed.ncbi.nlm.nih.gov/8035341/ </v>
      </c>
      <c r="F614" s="73" t="str">
        <f>IF(AND($A614&lt;&gt;"",ISNUMBER($A614)),VLOOKUP($A614,StudiesGeneral!$B:$CM,5,FALSE),"")</f>
        <v>CYP2A6</v>
      </c>
      <c r="G614" s="52" t="str">
        <f t="shared" si="10"/>
        <v>Liver--HLM--</v>
      </c>
      <c r="H614" s="12" t="s">
        <v>724</v>
      </c>
      <c r="K614" s="12" t="s">
        <v>725</v>
      </c>
      <c r="L614" s="12" t="s">
        <v>726</v>
      </c>
      <c r="Q614" s="1">
        <v>10</v>
      </c>
      <c r="R614" s="1" t="s">
        <v>945</v>
      </c>
      <c r="AA614" s="19" t="s">
        <v>728</v>
      </c>
      <c r="AB614" s="19" t="s">
        <v>946</v>
      </c>
      <c r="AC614" s="20" t="s">
        <v>730</v>
      </c>
      <c r="AE614" s="82">
        <v>1</v>
      </c>
      <c r="AF614" s="3">
        <v>60</v>
      </c>
      <c r="AG614" s="3">
        <v>41</v>
      </c>
      <c r="AH614" s="81">
        <v>49.320833333333333</v>
      </c>
      <c r="AI614" s="81" t="s">
        <v>767</v>
      </c>
      <c r="AJ614" s="20" t="s">
        <v>796</v>
      </c>
      <c r="AM614" s="3">
        <v>0.25</v>
      </c>
      <c r="AN614" s="3">
        <v>73</v>
      </c>
      <c r="AX614" s="3" t="s">
        <v>947</v>
      </c>
      <c r="BA614" s="21" t="s">
        <v>948</v>
      </c>
      <c r="BB614" s="145" t="s">
        <v>949</v>
      </c>
      <c r="BF614" s="4" t="b">
        <f>IF(ISERROR(VLOOKUP(StudiesDetails!B614,ProteinExpression!A:A,1,FALSE)),FALSE,TRUE)</f>
        <v>0</v>
      </c>
    </row>
    <row r="615" spans="1:58" x14ac:dyDescent="0.3">
      <c r="A615">
        <v>128</v>
      </c>
      <c r="B615">
        <v>654</v>
      </c>
      <c r="C615" s="73" t="str">
        <f>IF(AND($A615&lt;&gt;"",ISNUMBER($A615)),VLOOKUP($A615,StudiesGeneral!$B:$CM,2,FALSE),"")</f>
        <v>Shimada</v>
      </c>
      <c r="D615" s="73">
        <f>IF(AND($A615&lt;&gt;"",ISNUMBER($A615)),VLOOKUP($A615,StudiesGeneral!$B:$CM,3,FALSE),"")</f>
        <v>1994</v>
      </c>
      <c r="E615" s="89" t="str">
        <f>IF(AND($A615&lt;&gt;"",ISNUMBER($A615)),VLOOKUP($A615,StudiesGeneral!$B:$CM,4,FALSE),"")</f>
        <v xml:space="preserve">https://pubmed.ncbi.nlm.nih.gov/8035341/ </v>
      </c>
      <c r="F615" s="73" t="str">
        <f>IF(AND($A615&lt;&gt;"",ISNUMBER($A615)),VLOOKUP($A615,StudiesGeneral!$B:$CM,5,FALSE),"")</f>
        <v>CYP2B6</v>
      </c>
      <c r="G615" s="52" t="str">
        <f t="shared" si="10"/>
        <v>Liver--HLM--</v>
      </c>
      <c r="H615" s="12" t="s">
        <v>724</v>
      </c>
      <c r="K615" s="12" t="s">
        <v>725</v>
      </c>
      <c r="L615" s="12" t="s">
        <v>726</v>
      </c>
      <c r="Q615" s="1">
        <v>10</v>
      </c>
      <c r="R615" s="1" t="s">
        <v>945</v>
      </c>
      <c r="AA615" s="19" t="s">
        <v>728</v>
      </c>
      <c r="AB615" s="19" t="s">
        <v>946</v>
      </c>
      <c r="AC615" s="20" t="s">
        <v>730</v>
      </c>
      <c r="AE615" s="82">
        <v>1</v>
      </c>
      <c r="AF615" s="3">
        <v>60</v>
      </c>
      <c r="AG615" s="3">
        <v>41</v>
      </c>
      <c r="AH615" s="81">
        <v>49.320833333333333</v>
      </c>
      <c r="AI615" s="81" t="s">
        <v>767</v>
      </c>
      <c r="AJ615" s="20" t="s">
        <v>796</v>
      </c>
      <c r="AM615" s="3">
        <v>0.25</v>
      </c>
      <c r="AN615" s="3">
        <v>73</v>
      </c>
      <c r="AX615" s="3" t="s">
        <v>947</v>
      </c>
      <c r="BA615" s="21" t="s">
        <v>948</v>
      </c>
      <c r="BB615" s="145" t="s">
        <v>949</v>
      </c>
      <c r="BF615" s="4" t="b">
        <f>IF(ISERROR(VLOOKUP(StudiesDetails!B615,ProteinExpression!A:A,1,FALSE)),FALSE,TRUE)</f>
        <v>0</v>
      </c>
    </row>
    <row r="616" spans="1:58" x14ac:dyDescent="0.3">
      <c r="A616">
        <v>129</v>
      </c>
      <c r="B616">
        <v>655</v>
      </c>
      <c r="C616" s="73" t="str">
        <f>IF(AND($A616&lt;&gt;"",ISNUMBER($A616)),VLOOKUP($A616,StudiesGeneral!$B:$CM,2,FALSE),"")</f>
        <v>Shimada</v>
      </c>
      <c r="D616" s="73">
        <f>IF(AND($A616&lt;&gt;"",ISNUMBER($A616)),VLOOKUP($A616,StudiesGeneral!$B:$CM,3,FALSE),"")</f>
        <v>1994</v>
      </c>
      <c r="E616" s="89" t="str">
        <f>IF(AND($A616&lt;&gt;"",ISNUMBER($A616)),VLOOKUP($A616,StudiesGeneral!$B:$CM,4,FALSE),"")</f>
        <v xml:space="preserve">https://pubmed.ncbi.nlm.nih.gov/8035341/ </v>
      </c>
      <c r="F616" s="73" t="str">
        <f>IF(AND($A616&lt;&gt;"",ISNUMBER($A616)),VLOOKUP($A616,StudiesGeneral!$B:$CM,5,FALSE),"")</f>
        <v>CYP2C</v>
      </c>
      <c r="G616" s="52" t="str">
        <f t="shared" si="10"/>
        <v>Liver--HLM--</v>
      </c>
      <c r="H616" s="12" t="s">
        <v>724</v>
      </c>
      <c r="K616" s="12" t="s">
        <v>725</v>
      </c>
      <c r="L616" s="12" t="s">
        <v>726</v>
      </c>
      <c r="Q616" s="1">
        <v>10</v>
      </c>
      <c r="R616" s="1" t="s">
        <v>945</v>
      </c>
      <c r="AA616" s="19" t="s">
        <v>728</v>
      </c>
      <c r="AB616" s="19" t="s">
        <v>946</v>
      </c>
      <c r="AC616" s="20" t="s">
        <v>730</v>
      </c>
      <c r="AE616" s="82">
        <v>1</v>
      </c>
      <c r="AF616" s="3">
        <v>60</v>
      </c>
      <c r="AG616" s="3">
        <v>41</v>
      </c>
      <c r="AH616" s="81">
        <v>49.320833333333333</v>
      </c>
      <c r="AI616" s="81" t="s">
        <v>767</v>
      </c>
      <c r="AJ616" s="20" t="s">
        <v>796</v>
      </c>
      <c r="AM616" s="3">
        <v>0.25</v>
      </c>
      <c r="AN616" s="3">
        <v>73</v>
      </c>
      <c r="AX616" s="3" t="s">
        <v>947</v>
      </c>
      <c r="BA616" s="21" t="s">
        <v>948</v>
      </c>
      <c r="BB616" s="145" t="s">
        <v>949</v>
      </c>
      <c r="BF616" s="4" t="b">
        <f>IF(ISERROR(VLOOKUP(StudiesDetails!B616,ProteinExpression!A:A,1,FALSE)),FALSE,TRUE)</f>
        <v>0</v>
      </c>
    </row>
    <row r="617" spans="1:58" x14ac:dyDescent="0.3">
      <c r="A617">
        <v>130</v>
      </c>
      <c r="B617">
        <v>656</v>
      </c>
      <c r="C617" s="73" t="str">
        <f>IF(AND($A617&lt;&gt;"",ISNUMBER($A617)),VLOOKUP($A617,StudiesGeneral!$B:$CM,2,FALSE),"")</f>
        <v>Shimada</v>
      </c>
      <c r="D617" s="73">
        <f>IF(AND($A617&lt;&gt;"",ISNUMBER($A617)),VLOOKUP($A617,StudiesGeneral!$B:$CM,3,FALSE),"")</f>
        <v>1994</v>
      </c>
      <c r="E617" s="89" t="str">
        <f>IF(AND($A617&lt;&gt;"",ISNUMBER($A617)),VLOOKUP($A617,StudiesGeneral!$B:$CM,4,FALSE),"")</f>
        <v xml:space="preserve">https://pubmed.ncbi.nlm.nih.gov/8035341/ </v>
      </c>
      <c r="F617" s="73" t="str">
        <f>IF(AND($A617&lt;&gt;"",ISNUMBER($A617)),VLOOKUP($A617,StudiesGeneral!$B:$CM,5,FALSE),"")</f>
        <v>CYP2D6</v>
      </c>
      <c r="G617" s="52" t="str">
        <f t="shared" si="10"/>
        <v>Liver--HLM--</v>
      </c>
      <c r="H617" s="12" t="s">
        <v>724</v>
      </c>
      <c r="K617" s="12" t="s">
        <v>725</v>
      </c>
      <c r="L617" s="12" t="s">
        <v>726</v>
      </c>
      <c r="Q617" s="1">
        <v>10</v>
      </c>
      <c r="R617" s="1" t="s">
        <v>945</v>
      </c>
      <c r="AA617" s="19" t="s">
        <v>728</v>
      </c>
      <c r="AB617" s="19" t="s">
        <v>946</v>
      </c>
      <c r="AC617" s="20" t="s">
        <v>730</v>
      </c>
      <c r="AE617" s="82">
        <v>1</v>
      </c>
      <c r="AF617" s="3">
        <v>60</v>
      </c>
      <c r="AG617" s="3">
        <v>41</v>
      </c>
      <c r="AH617" s="81">
        <v>49.320833333333333</v>
      </c>
      <c r="AI617" s="81" t="s">
        <v>767</v>
      </c>
      <c r="AJ617" s="20" t="s">
        <v>796</v>
      </c>
      <c r="AM617" s="3">
        <v>0.25</v>
      </c>
      <c r="AN617" s="3">
        <v>73</v>
      </c>
      <c r="AX617" s="3" t="s">
        <v>947</v>
      </c>
      <c r="BA617" s="21" t="s">
        <v>948</v>
      </c>
      <c r="BB617" s="145" t="s">
        <v>949</v>
      </c>
      <c r="BF617" s="4" t="b">
        <f>IF(ISERROR(VLOOKUP(StudiesDetails!B617,ProteinExpression!A:A,1,FALSE)),FALSE,TRUE)</f>
        <v>0</v>
      </c>
    </row>
    <row r="618" spans="1:58" x14ac:dyDescent="0.3">
      <c r="A618">
        <v>131</v>
      </c>
      <c r="B618">
        <v>657</v>
      </c>
      <c r="C618" s="73" t="str">
        <f>IF(AND($A618&lt;&gt;"",ISNUMBER($A618)),VLOOKUP($A618,StudiesGeneral!$B:$CM,2,FALSE),"")</f>
        <v>Shimada</v>
      </c>
      <c r="D618" s="73">
        <f>IF(AND($A618&lt;&gt;"",ISNUMBER($A618)),VLOOKUP($A618,StudiesGeneral!$B:$CM,3,FALSE),"")</f>
        <v>1994</v>
      </c>
      <c r="E618" s="89" t="str">
        <f>IF(AND($A618&lt;&gt;"",ISNUMBER($A618)),VLOOKUP($A618,StudiesGeneral!$B:$CM,4,FALSE),"")</f>
        <v xml:space="preserve">https://pubmed.ncbi.nlm.nih.gov/8035341/ </v>
      </c>
      <c r="F618" s="73" t="str">
        <f>IF(AND($A618&lt;&gt;"",ISNUMBER($A618)),VLOOKUP($A618,StudiesGeneral!$B:$CM,5,FALSE),"")</f>
        <v>CYP2E1</v>
      </c>
      <c r="G618" s="52" t="str">
        <f t="shared" si="10"/>
        <v>Liver--HLM--</v>
      </c>
      <c r="H618" s="12" t="s">
        <v>724</v>
      </c>
      <c r="K618" s="12" t="s">
        <v>725</v>
      </c>
      <c r="L618" s="12" t="s">
        <v>726</v>
      </c>
      <c r="Q618" s="1">
        <v>10</v>
      </c>
      <c r="R618" s="1" t="s">
        <v>945</v>
      </c>
      <c r="AA618" s="19" t="s">
        <v>728</v>
      </c>
      <c r="AB618" s="19" t="s">
        <v>946</v>
      </c>
      <c r="AC618" s="20" t="s">
        <v>730</v>
      </c>
      <c r="AE618" s="82">
        <v>1</v>
      </c>
      <c r="AF618" s="3">
        <v>60</v>
      </c>
      <c r="AG618" s="3">
        <v>41</v>
      </c>
      <c r="AH618" s="81">
        <v>49.320833333333333</v>
      </c>
      <c r="AI618" s="81" t="s">
        <v>767</v>
      </c>
      <c r="AJ618" s="20" t="s">
        <v>796</v>
      </c>
      <c r="AM618" s="3">
        <v>0.25</v>
      </c>
      <c r="AN618" s="3">
        <v>73</v>
      </c>
      <c r="AX618" s="3" t="s">
        <v>947</v>
      </c>
      <c r="BA618" s="21" t="s">
        <v>948</v>
      </c>
      <c r="BB618" s="145" t="s">
        <v>949</v>
      </c>
      <c r="BF618" s="4" t="b">
        <f>IF(ISERROR(VLOOKUP(StudiesDetails!B618,ProteinExpression!A:A,1,FALSE)),FALSE,TRUE)</f>
        <v>0</v>
      </c>
    </row>
    <row r="619" spans="1:58" x14ac:dyDescent="0.3">
      <c r="A619">
        <v>132</v>
      </c>
      <c r="B619">
        <v>658</v>
      </c>
      <c r="C619" s="73" t="str">
        <f>IF(AND($A619&lt;&gt;"",ISNUMBER($A619)),VLOOKUP($A619,StudiesGeneral!$B:$CM,2,FALSE),"")</f>
        <v>Shimada</v>
      </c>
      <c r="D619" s="73">
        <f>IF(AND($A619&lt;&gt;"",ISNUMBER($A619)),VLOOKUP($A619,StudiesGeneral!$B:$CM,3,FALSE),"")</f>
        <v>1994</v>
      </c>
      <c r="E619" s="89" t="str">
        <f>IF(AND($A619&lt;&gt;"",ISNUMBER($A619)),VLOOKUP($A619,StudiesGeneral!$B:$CM,4,FALSE),"")</f>
        <v xml:space="preserve">https://pubmed.ncbi.nlm.nih.gov/8035341/ </v>
      </c>
      <c r="F619" s="73" t="str">
        <f>IF(AND($A619&lt;&gt;"",ISNUMBER($A619)),VLOOKUP($A619,StudiesGeneral!$B:$CM,5,FALSE),"")</f>
        <v>CYP3A</v>
      </c>
      <c r="G619" s="52" t="str">
        <f t="shared" si="10"/>
        <v>Liver--HLM--</v>
      </c>
      <c r="H619" s="12" t="s">
        <v>724</v>
      </c>
      <c r="K619" s="12" t="s">
        <v>725</v>
      </c>
      <c r="L619" s="12" t="s">
        <v>726</v>
      </c>
      <c r="Q619" s="1">
        <v>10</v>
      </c>
      <c r="R619" s="1" t="s">
        <v>945</v>
      </c>
      <c r="AA619" s="19" t="s">
        <v>728</v>
      </c>
      <c r="AB619" s="19" t="s">
        <v>946</v>
      </c>
      <c r="AC619" s="20" t="s">
        <v>730</v>
      </c>
      <c r="AE619" s="82">
        <v>1</v>
      </c>
      <c r="AF619" s="3">
        <v>60</v>
      </c>
      <c r="AG619" s="3">
        <v>41</v>
      </c>
      <c r="AH619" s="81">
        <v>49.320833333333333</v>
      </c>
      <c r="AI619" s="81" t="s">
        <v>767</v>
      </c>
      <c r="AJ619" s="20" t="s">
        <v>796</v>
      </c>
      <c r="AM619" s="3">
        <v>0.25</v>
      </c>
      <c r="AN619" s="3">
        <v>73</v>
      </c>
      <c r="AX619" s="3" t="s">
        <v>947</v>
      </c>
      <c r="BA619" s="21" t="s">
        <v>948</v>
      </c>
      <c r="BB619" s="145" t="s">
        <v>949</v>
      </c>
      <c r="BF619" s="4" t="b">
        <f>IF(ISERROR(VLOOKUP(StudiesDetails!B619,ProteinExpression!A:A,1,FALSE)),FALSE,TRUE)</f>
        <v>1</v>
      </c>
    </row>
    <row r="620" spans="1:58" s="33" customFormat="1" x14ac:dyDescent="0.3">
      <c r="A620" s="33">
        <v>133</v>
      </c>
      <c r="B620" s="33">
        <v>659</v>
      </c>
      <c r="C620" s="70" t="str">
        <f>IF(AND($A620&lt;&gt;"",ISNUMBER($A620)),VLOOKUP($A620,StudiesGeneral!$B:$CM,2,FALSE),"")</f>
        <v>Wang</v>
      </c>
      <c r="D620" s="70">
        <f>IF(AND($A620&lt;&gt;"",ISNUMBER($A620)),VLOOKUP($A620,StudiesGeneral!$B:$CM,3,FALSE),"")</f>
        <v>2008</v>
      </c>
      <c r="E620" s="71" t="str">
        <f>IF(AND($A620&lt;&gt;"",ISNUMBER($A620)),VLOOKUP($A620,StudiesGeneral!$B:$CM,4,FALSE),"")</f>
        <v>http://dx.doi.org/10.1002/pmic.200800144</v>
      </c>
      <c r="F620" s="70" t="str">
        <f>IF(AND($A620&lt;&gt;"",ISNUMBER($A620)),VLOOKUP($A620,StudiesGeneral!$B:$CM,5,FALSE),"")</f>
        <v>CYP3A</v>
      </c>
      <c r="G620" s="72" t="str">
        <f t="shared" si="10"/>
        <v>Liver--HLM-1-H024-</v>
      </c>
      <c r="H620" s="25" t="s">
        <v>724</v>
      </c>
      <c r="I620" s="25"/>
      <c r="J620" s="25"/>
      <c r="K620" s="25" t="s">
        <v>725</v>
      </c>
      <c r="L620" s="25" t="s">
        <v>726</v>
      </c>
      <c r="M620" s="25"/>
      <c r="N620" s="25"/>
      <c r="O620" s="25"/>
      <c r="P620" s="25"/>
      <c r="Q620" s="26"/>
      <c r="R620" s="26"/>
      <c r="S620" s="27"/>
      <c r="T620" s="27"/>
      <c r="U620" s="27"/>
      <c r="V620" s="27"/>
      <c r="W620" s="27"/>
      <c r="X620" s="27"/>
      <c r="Y620" s="27"/>
      <c r="Z620" s="27"/>
      <c r="AA620" s="28" t="s">
        <v>770</v>
      </c>
      <c r="AB620" s="28" t="s">
        <v>911</v>
      </c>
      <c r="AC620" s="29" t="s">
        <v>730</v>
      </c>
      <c r="AD620" s="36" t="s">
        <v>950</v>
      </c>
      <c r="AE620" s="83">
        <v>1</v>
      </c>
      <c r="AF620" s="30">
        <v>1</v>
      </c>
      <c r="AG620" s="41">
        <v>1</v>
      </c>
      <c r="AH620" s="41">
        <v>47</v>
      </c>
      <c r="AI620" s="41" t="s">
        <v>767</v>
      </c>
      <c r="AJ620" s="42" t="s">
        <v>772</v>
      </c>
      <c r="AK620" s="41"/>
      <c r="AL620" s="42"/>
      <c r="AM620" s="41"/>
      <c r="AN620" s="41"/>
      <c r="AO620" s="41"/>
      <c r="AP620" s="41"/>
      <c r="AQ620" s="41"/>
      <c r="AR620" s="41"/>
      <c r="AS620" s="41"/>
      <c r="AT620" s="41"/>
      <c r="AU620" s="41"/>
      <c r="AV620" s="41"/>
      <c r="AW620" s="41" t="s">
        <v>878</v>
      </c>
      <c r="AX620" s="41"/>
      <c r="AY620" s="41"/>
      <c r="AZ620" s="41"/>
      <c r="BA620" s="43" t="s">
        <v>733</v>
      </c>
      <c r="BB620" s="44">
        <v>1</v>
      </c>
      <c r="BC620" s="29"/>
      <c r="BD620" s="30"/>
      <c r="BE620" s="75" t="s">
        <v>832</v>
      </c>
      <c r="BF620" s="91" t="b">
        <f>IF(ISERROR(VLOOKUP(StudiesDetails!B620,ProteinExpression!A:A,1,FALSE)),FALSE,TRUE)</f>
        <v>1</v>
      </c>
    </row>
    <row r="621" spans="1:58" x14ac:dyDescent="0.3">
      <c r="A621">
        <v>133</v>
      </c>
      <c r="B621">
        <v>660</v>
      </c>
      <c r="C621" s="73" t="str">
        <f>IF(AND($A621&lt;&gt;"",ISNUMBER($A621)),VLOOKUP($A621,StudiesGeneral!$B:$CM,2,FALSE),"")</f>
        <v>Wang</v>
      </c>
      <c r="D621" s="73">
        <f>IF(AND($A621&lt;&gt;"",ISNUMBER($A621)),VLOOKUP($A621,StudiesGeneral!$B:$CM,3,FALSE),"")</f>
        <v>2008</v>
      </c>
      <c r="E621" s="89" t="str">
        <f>IF(AND($A621&lt;&gt;"",ISNUMBER($A621)),VLOOKUP($A621,StudiesGeneral!$B:$CM,4,FALSE),"")</f>
        <v>http://dx.doi.org/10.1002/pmic.200800144</v>
      </c>
      <c r="F621" s="73" t="str">
        <f>IF(AND($A621&lt;&gt;"",ISNUMBER($A621)),VLOOKUP($A621,StudiesGeneral!$B:$CM,5,FALSE),"")</f>
        <v>CYP3A</v>
      </c>
      <c r="G621" s="52" t="str">
        <f t="shared" si="10"/>
        <v>Liver--HLM-1-H079-</v>
      </c>
      <c r="H621" s="12" t="s">
        <v>724</v>
      </c>
      <c r="K621" s="12" t="s">
        <v>725</v>
      </c>
      <c r="L621" s="12" t="s">
        <v>726</v>
      </c>
      <c r="AA621" s="19" t="s">
        <v>770</v>
      </c>
      <c r="AB621" s="19" t="s">
        <v>911</v>
      </c>
      <c r="AC621" s="20" t="s">
        <v>730</v>
      </c>
      <c r="AD621" s="37" t="s">
        <v>951</v>
      </c>
      <c r="AE621" s="82">
        <v>2</v>
      </c>
      <c r="AF621" s="3">
        <v>1</v>
      </c>
      <c r="AG621" s="45">
        <v>0</v>
      </c>
      <c r="AH621" s="45">
        <v>56</v>
      </c>
      <c r="AI621" s="45" t="s">
        <v>767</v>
      </c>
      <c r="AJ621" s="46" t="s">
        <v>772</v>
      </c>
      <c r="AK621" s="45"/>
      <c r="AL621" s="46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 t="s">
        <v>898</v>
      </c>
      <c r="AX621" s="45"/>
      <c r="AY621" s="45" t="s">
        <v>732</v>
      </c>
      <c r="AZ621" s="45">
        <v>1</v>
      </c>
      <c r="BA621" s="47" t="s">
        <v>733</v>
      </c>
      <c r="BB621" s="48">
        <v>1</v>
      </c>
      <c r="BE621" s="16" t="s">
        <v>832</v>
      </c>
      <c r="BF621" s="4" t="b">
        <f>IF(ISERROR(VLOOKUP(StudiesDetails!B621,ProteinExpression!A:A,1,FALSE)),FALSE,TRUE)</f>
        <v>1</v>
      </c>
    </row>
    <row r="622" spans="1:58" x14ac:dyDescent="0.3">
      <c r="A622">
        <v>133</v>
      </c>
      <c r="B622">
        <v>661</v>
      </c>
      <c r="C622" s="73" t="str">
        <f>IF(AND($A622&lt;&gt;"",ISNUMBER($A622)),VLOOKUP($A622,StudiesGeneral!$B:$CM,2,FALSE),"")</f>
        <v>Wang</v>
      </c>
      <c r="D622" s="73">
        <f>IF(AND($A622&lt;&gt;"",ISNUMBER($A622)),VLOOKUP($A622,StudiesGeneral!$B:$CM,3,FALSE),"")</f>
        <v>2008</v>
      </c>
      <c r="E622" s="89" t="str">
        <f>IF(AND($A622&lt;&gt;"",ISNUMBER($A622)),VLOOKUP($A622,StudiesGeneral!$B:$CM,4,FALSE),"")</f>
        <v>http://dx.doi.org/10.1002/pmic.200800144</v>
      </c>
      <c r="F622" s="73" t="str">
        <f>IF(AND($A622&lt;&gt;"",ISNUMBER($A622)),VLOOKUP($A622,StudiesGeneral!$B:$CM,5,FALSE),"")</f>
        <v>CYP3A</v>
      </c>
      <c r="G622" s="52" t="str">
        <f t="shared" si="10"/>
        <v>Liver--HLM-1-H081-</v>
      </c>
      <c r="H622" s="12" t="s">
        <v>724</v>
      </c>
      <c r="K622" s="12" t="s">
        <v>725</v>
      </c>
      <c r="L622" s="12" t="s">
        <v>726</v>
      </c>
      <c r="AA622" s="19" t="s">
        <v>770</v>
      </c>
      <c r="AB622" s="19" t="s">
        <v>911</v>
      </c>
      <c r="AC622" s="20" t="s">
        <v>730</v>
      </c>
      <c r="AD622" s="37" t="s">
        <v>952</v>
      </c>
      <c r="AE622" s="82">
        <v>3</v>
      </c>
      <c r="AF622" s="3">
        <v>1</v>
      </c>
      <c r="AG622" s="45">
        <v>0</v>
      </c>
      <c r="AH622" s="45">
        <v>67</v>
      </c>
      <c r="AI622" s="45" t="s">
        <v>767</v>
      </c>
      <c r="AJ622" s="45" t="s">
        <v>772</v>
      </c>
      <c r="AK622" s="45"/>
      <c r="AL622" s="46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 t="s">
        <v>898</v>
      </c>
      <c r="AX622" s="45"/>
      <c r="AY622" s="45" t="s">
        <v>732</v>
      </c>
      <c r="AZ622" s="45">
        <v>1</v>
      </c>
      <c r="BA622" s="47" t="s">
        <v>733</v>
      </c>
      <c r="BB622" s="48">
        <v>1</v>
      </c>
      <c r="BE622" s="16" t="s">
        <v>832</v>
      </c>
      <c r="BF622" s="4" t="b">
        <f>IF(ISERROR(VLOOKUP(StudiesDetails!B622,ProteinExpression!A:A,1,FALSE)),FALSE,TRUE)</f>
        <v>1</v>
      </c>
    </row>
    <row r="623" spans="1:58" x14ac:dyDescent="0.3">
      <c r="A623">
        <v>133</v>
      </c>
      <c r="B623">
        <v>662</v>
      </c>
      <c r="C623" s="73" t="str">
        <f>IF(AND($A623&lt;&gt;"",ISNUMBER($A623)),VLOOKUP($A623,StudiesGeneral!$B:$CM,2,FALSE),"")</f>
        <v>Wang</v>
      </c>
      <c r="D623" s="73">
        <f>IF(AND($A623&lt;&gt;"",ISNUMBER($A623)),VLOOKUP($A623,StudiesGeneral!$B:$CM,3,FALSE),"")</f>
        <v>2008</v>
      </c>
      <c r="E623" s="89" t="str">
        <f>IF(AND($A623&lt;&gt;"",ISNUMBER($A623)),VLOOKUP($A623,StudiesGeneral!$B:$CM,4,FALSE),"")</f>
        <v>http://dx.doi.org/10.1002/pmic.200800144</v>
      </c>
      <c r="F623" s="73" t="str">
        <f>IF(AND($A623&lt;&gt;"",ISNUMBER($A623)),VLOOKUP($A623,StudiesGeneral!$B:$CM,5,FALSE),"")</f>
        <v>CYP3A</v>
      </c>
      <c r="G623" s="52" t="str">
        <f t="shared" si="10"/>
        <v>Liver--HLM-1-H134-</v>
      </c>
      <c r="H623" s="12" t="s">
        <v>724</v>
      </c>
      <c r="K623" s="12" t="s">
        <v>725</v>
      </c>
      <c r="L623" s="12" t="s">
        <v>726</v>
      </c>
      <c r="AA623" s="19" t="s">
        <v>770</v>
      </c>
      <c r="AB623" s="19" t="s">
        <v>911</v>
      </c>
      <c r="AC623" s="20" t="s">
        <v>730</v>
      </c>
      <c r="AD623" s="37" t="s">
        <v>953</v>
      </c>
      <c r="AE623" s="82">
        <v>4</v>
      </c>
      <c r="AF623" s="3">
        <v>1</v>
      </c>
      <c r="AG623" s="45">
        <v>0</v>
      </c>
      <c r="AH623" s="45">
        <v>61</v>
      </c>
      <c r="AI623" s="45" t="s">
        <v>767</v>
      </c>
      <c r="AJ623" s="45" t="s">
        <v>772</v>
      </c>
      <c r="AK623" s="45"/>
      <c r="AL623" s="46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 t="s">
        <v>898</v>
      </c>
      <c r="AX623" s="45"/>
      <c r="AY623" s="45"/>
      <c r="AZ623" s="45"/>
      <c r="BA623" s="47" t="s">
        <v>733</v>
      </c>
      <c r="BB623" s="48">
        <v>1</v>
      </c>
      <c r="BE623" s="16" t="s">
        <v>832</v>
      </c>
      <c r="BF623" s="4" t="b">
        <f>IF(ISERROR(VLOOKUP(StudiesDetails!B623,ProteinExpression!A:A,1,FALSE)),FALSE,TRUE)</f>
        <v>1</v>
      </c>
    </row>
    <row r="624" spans="1:58" x14ac:dyDescent="0.3">
      <c r="A624">
        <v>133</v>
      </c>
      <c r="B624">
        <v>663</v>
      </c>
      <c r="C624" s="73" t="str">
        <f>IF(AND($A624&lt;&gt;"",ISNUMBER($A624)),VLOOKUP($A624,StudiesGeneral!$B:$CM,2,FALSE),"")</f>
        <v>Wang</v>
      </c>
      <c r="D624" s="73">
        <f>IF(AND($A624&lt;&gt;"",ISNUMBER($A624)),VLOOKUP($A624,StudiesGeneral!$B:$CM,3,FALSE),"")</f>
        <v>2008</v>
      </c>
      <c r="E624" s="89" t="str">
        <f>IF(AND($A624&lt;&gt;"",ISNUMBER($A624)),VLOOKUP($A624,StudiesGeneral!$B:$CM,4,FALSE),"")</f>
        <v>http://dx.doi.org/10.1002/pmic.200800144</v>
      </c>
      <c r="F624" s="73" t="str">
        <f>IF(AND($A624&lt;&gt;"",ISNUMBER($A624)),VLOOKUP($A624,StudiesGeneral!$B:$CM,5,FALSE),"")</f>
        <v>CYP3A</v>
      </c>
      <c r="G624" s="52" t="str">
        <f t="shared" si="10"/>
        <v>Liver--HLM-1-H199-</v>
      </c>
      <c r="H624" s="12" t="s">
        <v>724</v>
      </c>
      <c r="K624" s="12" t="s">
        <v>725</v>
      </c>
      <c r="L624" s="12" t="s">
        <v>726</v>
      </c>
      <c r="AA624" s="19" t="s">
        <v>770</v>
      </c>
      <c r="AB624" s="19" t="s">
        <v>911</v>
      </c>
      <c r="AC624" s="20" t="s">
        <v>730</v>
      </c>
      <c r="AD624" s="37" t="s">
        <v>954</v>
      </c>
      <c r="AE624" s="82">
        <v>5</v>
      </c>
      <c r="AF624" s="3">
        <v>1</v>
      </c>
      <c r="AG624" s="45">
        <v>0</v>
      </c>
      <c r="AH624" s="45">
        <v>48</v>
      </c>
      <c r="AI624" s="45" t="s">
        <v>767</v>
      </c>
      <c r="AJ624" s="46" t="s">
        <v>772</v>
      </c>
      <c r="AK624" s="45"/>
      <c r="AL624" s="46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 t="s">
        <v>898</v>
      </c>
      <c r="AX624" s="45"/>
      <c r="AY624" s="45"/>
      <c r="AZ624" s="45"/>
      <c r="BA624" s="47" t="s">
        <v>883</v>
      </c>
      <c r="BB624" s="48">
        <v>1</v>
      </c>
      <c r="BE624" s="16" t="s">
        <v>832</v>
      </c>
      <c r="BF624" s="4" t="b">
        <f>IF(ISERROR(VLOOKUP(StudiesDetails!B624,ProteinExpression!A:A,1,FALSE)),FALSE,TRUE)</f>
        <v>1</v>
      </c>
    </row>
    <row r="625" spans="1:58" x14ac:dyDescent="0.3">
      <c r="A625">
        <v>133</v>
      </c>
      <c r="B625">
        <v>664</v>
      </c>
      <c r="C625" s="73" t="str">
        <f>IF(AND($A625&lt;&gt;"",ISNUMBER($A625)),VLOOKUP($A625,StudiesGeneral!$B:$CM,2,FALSE),"")</f>
        <v>Wang</v>
      </c>
      <c r="D625" s="73">
        <f>IF(AND($A625&lt;&gt;"",ISNUMBER($A625)),VLOOKUP($A625,StudiesGeneral!$B:$CM,3,FALSE),"")</f>
        <v>2008</v>
      </c>
      <c r="E625" s="89" t="str">
        <f>IF(AND($A625&lt;&gt;"",ISNUMBER($A625)),VLOOKUP($A625,StudiesGeneral!$B:$CM,4,FALSE),"")</f>
        <v>http://dx.doi.org/10.1002/pmic.200800144</v>
      </c>
      <c r="F625" s="73" t="str">
        <f>IF(AND($A625&lt;&gt;"",ISNUMBER($A625)),VLOOKUP($A625,StudiesGeneral!$B:$CM,5,FALSE),"")</f>
        <v>CYP3A</v>
      </c>
      <c r="G625" s="52" t="str">
        <f t="shared" si="10"/>
        <v>Liver--HLM-1-H215-</v>
      </c>
      <c r="H625" s="12" t="s">
        <v>724</v>
      </c>
      <c r="K625" s="12" t="s">
        <v>725</v>
      </c>
      <c r="L625" s="12" t="s">
        <v>726</v>
      </c>
      <c r="AA625" s="19" t="s">
        <v>770</v>
      </c>
      <c r="AB625" s="19" t="s">
        <v>911</v>
      </c>
      <c r="AC625" s="20" t="s">
        <v>730</v>
      </c>
      <c r="AD625" s="37" t="s">
        <v>955</v>
      </c>
      <c r="AE625" s="82">
        <v>6</v>
      </c>
      <c r="AF625" s="3">
        <v>1</v>
      </c>
      <c r="AG625" s="45">
        <v>1</v>
      </c>
      <c r="AH625" s="45">
        <v>6</v>
      </c>
      <c r="AI625" s="45" t="s">
        <v>767</v>
      </c>
      <c r="AJ625" s="46" t="s">
        <v>772</v>
      </c>
      <c r="AK625" s="45"/>
      <c r="AL625" s="46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 t="s">
        <v>878</v>
      </c>
      <c r="AX625" s="45"/>
      <c r="AY625" s="45"/>
      <c r="AZ625" s="45"/>
      <c r="BA625" s="47" t="s">
        <v>733</v>
      </c>
      <c r="BB625" s="48">
        <v>1</v>
      </c>
      <c r="BE625" s="16" t="s">
        <v>832</v>
      </c>
      <c r="BF625" s="4" t="b">
        <f>IF(ISERROR(VLOOKUP(StudiesDetails!B625,ProteinExpression!A:A,1,FALSE)),FALSE,TRUE)</f>
        <v>1</v>
      </c>
    </row>
    <row r="626" spans="1:58" x14ac:dyDescent="0.3">
      <c r="A626">
        <v>133</v>
      </c>
      <c r="B626">
        <v>665</v>
      </c>
      <c r="C626" s="73" t="str">
        <f>IF(AND($A626&lt;&gt;"",ISNUMBER($A626)),VLOOKUP($A626,StudiesGeneral!$B:$CM,2,FALSE),"")</f>
        <v>Wang</v>
      </c>
      <c r="D626" s="73">
        <f>IF(AND($A626&lt;&gt;"",ISNUMBER($A626)),VLOOKUP($A626,StudiesGeneral!$B:$CM,3,FALSE),"")</f>
        <v>2008</v>
      </c>
      <c r="E626" s="89" t="str">
        <f>IF(AND($A626&lt;&gt;"",ISNUMBER($A626)),VLOOKUP($A626,StudiesGeneral!$B:$CM,4,FALSE),"")</f>
        <v>http://dx.doi.org/10.1002/pmic.200800144</v>
      </c>
      <c r="F626" s="73" t="str">
        <f>IF(AND($A626&lt;&gt;"",ISNUMBER($A626)),VLOOKUP($A626,StudiesGeneral!$B:$CM,5,FALSE),"")</f>
        <v>CYP3A</v>
      </c>
      <c r="G626" s="52" t="str">
        <f t="shared" si="10"/>
        <v>Liver--HLM-1-H232-</v>
      </c>
      <c r="H626" s="12" t="s">
        <v>724</v>
      </c>
      <c r="K626" s="12" t="s">
        <v>725</v>
      </c>
      <c r="L626" s="12" t="s">
        <v>726</v>
      </c>
      <c r="AA626" s="19" t="s">
        <v>770</v>
      </c>
      <c r="AB626" s="19" t="s">
        <v>911</v>
      </c>
      <c r="AC626" s="20" t="s">
        <v>730</v>
      </c>
      <c r="AD626" s="37" t="s">
        <v>956</v>
      </c>
      <c r="AE626" s="82">
        <v>7</v>
      </c>
      <c r="AF626" s="3">
        <v>1</v>
      </c>
      <c r="AG626" s="45">
        <v>1</v>
      </c>
      <c r="AH626" s="45">
        <v>43</v>
      </c>
      <c r="AI626" s="45" t="s">
        <v>767</v>
      </c>
      <c r="AJ626" s="46" t="s">
        <v>772</v>
      </c>
      <c r="AK626" s="45"/>
      <c r="AL626" s="46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 t="s">
        <v>898</v>
      </c>
      <c r="AX626" s="45"/>
      <c r="AY626" s="45"/>
      <c r="AZ626" s="45"/>
      <c r="BA626" s="47" t="s">
        <v>733</v>
      </c>
      <c r="BB626" s="48">
        <v>1</v>
      </c>
      <c r="BE626" s="16" t="s">
        <v>832</v>
      </c>
      <c r="BF626" s="4" t="b">
        <f>IF(ISERROR(VLOOKUP(StudiesDetails!B626,ProteinExpression!A:A,1,FALSE)),FALSE,TRUE)</f>
        <v>1</v>
      </c>
    </row>
    <row r="627" spans="1:58" x14ac:dyDescent="0.3">
      <c r="A627">
        <v>133</v>
      </c>
      <c r="B627">
        <v>666</v>
      </c>
      <c r="C627" s="73" t="str">
        <f>IF(AND($A627&lt;&gt;"",ISNUMBER($A627)),VLOOKUP($A627,StudiesGeneral!$B:$CM,2,FALSE),"")</f>
        <v>Wang</v>
      </c>
      <c r="D627" s="73">
        <f>IF(AND($A627&lt;&gt;"",ISNUMBER($A627)),VLOOKUP($A627,StudiesGeneral!$B:$CM,3,FALSE),"")</f>
        <v>2008</v>
      </c>
      <c r="E627" s="89" t="str">
        <f>IF(AND($A627&lt;&gt;"",ISNUMBER($A627)),VLOOKUP($A627,StudiesGeneral!$B:$CM,4,FALSE),"")</f>
        <v>http://dx.doi.org/10.1002/pmic.200800144</v>
      </c>
      <c r="F627" s="73" t="str">
        <f>IF(AND($A627&lt;&gt;"",ISNUMBER($A627)),VLOOKUP($A627,StudiesGeneral!$B:$CM,5,FALSE),"")</f>
        <v>CYP3A</v>
      </c>
      <c r="G627" s="52" t="str">
        <f t="shared" si="10"/>
        <v>Liver--HLM-1-H246-</v>
      </c>
      <c r="H627" s="12" t="s">
        <v>724</v>
      </c>
      <c r="K627" s="12" t="s">
        <v>725</v>
      </c>
      <c r="L627" s="12" t="s">
        <v>726</v>
      </c>
      <c r="AA627" s="19" t="s">
        <v>770</v>
      </c>
      <c r="AB627" s="19" t="s">
        <v>911</v>
      </c>
      <c r="AC627" s="20" t="s">
        <v>730</v>
      </c>
      <c r="AD627" s="37" t="s">
        <v>957</v>
      </c>
      <c r="AE627" s="82">
        <v>8</v>
      </c>
      <c r="AF627" s="3">
        <v>1</v>
      </c>
      <c r="AG627" s="45">
        <v>0</v>
      </c>
      <c r="AH627" s="45">
        <v>40</v>
      </c>
      <c r="AI627" s="45" t="s">
        <v>767</v>
      </c>
      <c r="AJ627" s="46" t="s">
        <v>772</v>
      </c>
      <c r="AK627" s="45"/>
      <c r="AL627" s="46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 t="s">
        <v>876</v>
      </c>
      <c r="AX627" s="45"/>
      <c r="AY627" s="45"/>
      <c r="AZ627" s="45"/>
      <c r="BA627" s="47" t="s">
        <v>733</v>
      </c>
      <c r="BB627" s="48">
        <v>1</v>
      </c>
      <c r="BE627" s="16" t="s">
        <v>832</v>
      </c>
      <c r="BF627" s="4" t="b">
        <f>IF(ISERROR(VLOOKUP(StudiesDetails!B627,ProteinExpression!A:A,1,FALSE)),FALSE,TRUE)</f>
        <v>1</v>
      </c>
    </row>
    <row r="628" spans="1:58" x14ac:dyDescent="0.3">
      <c r="A628">
        <v>133</v>
      </c>
      <c r="B628">
        <v>667</v>
      </c>
      <c r="C628" s="73" t="str">
        <f>IF(AND($A628&lt;&gt;"",ISNUMBER($A628)),VLOOKUP($A628,StudiesGeneral!$B:$CM,2,FALSE),"")</f>
        <v>Wang</v>
      </c>
      <c r="D628" s="73">
        <f>IF(AND($A628&lt;&gt;"",ISNUMBER($A628)),VLOOKUP($A628,StudiesGeneral!$B:$CM,3,FALSE),"")</f>
        <v>2008</v>
      </c>
      <c r="E628" s="89" t="str">
        <f>IF(AND($A628&lt;&gt;"",ISNUMBER($A628)),VLOOKUP($A628,StudiesGeneral!$B:$CM,4,FALSE),"")</f>
        <v>http://dx.doi.org/10.1002/pmic.200800144</v>
      </c>
      <c r="F628" s="73" t="str">
        <f>IF(AND($A628&lt;&gt;"",ISNUMBER($A628)),VLOOKUP($A628,StudiesGeneral!$B:$CM,5,FALSE),"")</f>
        <v>CYP3A</v>
      </c>
      <c r="G628" s="52" t="str">
        <f t="shared" si="10"/>
        <v>Liver--HLM-1-H292-</v>
      </c>
      <c r="H628" s="12" t="s">
        <v>724</v>
      </c>
      <c r="K628" s="12" t="s">
        <v>725</v>
      </c>
      <c r="L628" s="12" t="s">
        <v>726</v>
      </c>
      <c r="AA628" s="19" t="s">
        <v>770</v>
      </c>
      <c r="AB628" s="19" t="s">
        <v>911</v>
      </c>
      <c r="AC628" s="20" t="s">
        <v>730</v>
      </c>
      <c r="AD628" s="37" t="s">
        <v>958</v>
      </c>
      <c r="AE628" s="82">
        <v>9</v>
      </c>
      <c r="AF628" s="3">
        <v>1</v>
      </c>
      <c r="AG628" s="45">
        <v>1</v>
      </c>
      <c r="AH628" s="45">
        <v>65</v>
      </c>
      <c r="AI628" s="45" t="s">
        <v>767</v>
      </c>
      <c r="AJ628" s="46" t="s">
        <v>772</v>
      </c>
      <c r="AK628" s="45"/>
      <c r="AL628" s="46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 t="s">
        <v>898</v>
      </c>
      <c r="AX628" s="45"/>
      <c r="AY628" s="45"/>
      <c r="AZ628" s="45"/>
      <c r="BA628" s="47" t="s">
        <v>883</v>
      </c>
      <c r="BB628" s="48">
        <v>1</v>
      </c>
      <c r="BE628" s="16" t="s">
        <v>832</v>
      </c>
      <c r="BF628" s="4" t="b">
        <f>IF(ISERROR(VLOOKUP(StudiesDetails!B628,ProteinExpression!A:A,1,FALSE)),FALSE,TRUE)</f>
        <v>1</v>
      </c>
    </row>
    <row r="629" spans="1:58" x14ac:dyDescent="0.3">
      <c r="A629">
        <v>133</v>
      </c>
      <c r="B629">
        <v>668</v>
      </c>
      <c r="C629" s="73" t="str">
        <f>IF(AND($A629&lt;&gt;"",ISNUMBER($A629)),VLOOKUP($A629,StudiesGeneral!$B:$CM,2,FALSE),"")</f>
        <v>Wang</v>
      </c>
      <c r="D629" s="73">
        <f>IF(AND($A629&lt;&gt;"",ISNUMBER($A629)),VLOOKUP($A629,StudiesGeneral!$B:$CM,3,FALSE),"")</f>
        <v>2008</v>
      </c>
      <c r="E629" s="89" t="str">
        <f>IF(AND($A629&lt;&gt;"",ISNUMBER($A629)),VLOOKUP($A629,StudiesGeneral!$B:$CM,4,FALSE),"")</f>
        <v>http://dx.doi.org/10.1002/pmic.200800144</v>
      </c>
      <c r="F629" s="73" t="str">
        <f>IF(AND($A629&lt;&gt;"",ISNUMBER($A629)),VLOOKUP($A629,StudiesGeneral!$B:$CM,5,FALSE),"")</f>
        <v>CYP3A</v>
      </c>
      <c r="G629" s="52" t="str">
        <f t="shared" si="10"/>
        <v>Liver--HLM-1-H307-</v>
      </c>
      <c r="H629" s="12" t="s">
        <v>724</v>
      </c>
      <c r="K629" s="12" t="s">
        <v>725</v>
      </c>
      <c r="L629" s="12" t="s">
        <v>726</v>
      </c>
      <c r="AA629" s="19" t="s">
        <v>770</v>
      </c>
      <c r="AB629" s="19" t="s">
        <v>911</v>
      </c>
      <c r="AC629" s="20" t="s">
        <v>730</v>
      </c>
      <c r="AD629" s="37" t="s">
        <v>959</v>
      </c>
      <c r="AE629" s="82">
        <v>10</v>
      </c>
      <c r="AF629" s="3">
        <v>1</v>
      </c>
      <c r="AG629" s="45">
        <v>1</v>
      </c>
      <c r="AH629" s="45">
        <v>39</v>
      </c>
      <c r="AI629" s="45" t="s">
        <v>767</v>
      </c>
      <c r="AJ629" s="46" t="s">
        <v>772</v>
      </c>
      <c r="AK629" s="45"/>
      <c r="AL629" s="46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 t="s">
        <v>876</v>
      </c>
      <c r="AX629" s="45"/>
      <c r="AY629" s="45"/>
      <c r="AZ629" s="45"/>
      <c r="BA629" s="47" t="s">
        <v>733</v>
      </c>
      <c r="BB629" s="48">
        <v>1</v>
      </c>
      <c r="BE629" s="16" t="s">
        <v>832</v>
      </c>
      <c r="BF629" s="4" t="b">
        <f>IF(ISERROR(VLOOKUP(StudiesDetails!B629,ProteinExpression!A:A,1,FALSE)),FALSE,TRUE)</f>
        <v>1</v>
      </c>
    </row>
    <row r="630" spans="1:58" x14ac:dyDescent="0.3">
      <c r="A630">
        <v>133</v>
      </c>
      <c r="B630">
        <v>669</v>
      </c>
      <c r="C630" s="73" t="str">
        <f>IF(AND($A630&lt;&gt;"",ISNUMBER($A630)),VLOOKUP($A630,StudiesGeneral!$B:$CM,2,FALSE),"")</f>
        <v>Wang</v>
      </c>
      <c r="D630" s="73">
        <f>IF(AND($A630&lt;&gt;"",ISNUMBER($A630)),VLOOKUP($A630,StudiesGeneral!$B:$CM,3,FALSE),"")</f>
        <v>2008</v>
      </c>
      <c r="E630" s="89" t="str">
        <f>IF(AND($A630&lt;&gt;"",ISNUMBER($A630)),VLOOKUP($A630,StudiesGeneral!$B:$CM,4,FALSE),"")</f>
        <v>http://dx.doi.org/10.1002/pmic.200800144</v>
      </c>
      <c r="F630" s="73" t="str">
        <f>IF(AND($A630&lt;&gt;"",ISNUMBER($A630)),VLOOKUP($A630,StudiesGeneral!$B:$CM,5,FALSE),"")</f>
        <v>CYP3A</v>
      </c>
      <c r="G630" s="52" t="str">
        <f t="shared" si="10"/>
        <v>Liver--HLM-1-H610-</v>
      </c>
      <c r="H630" s="12" t="s">
        <v>724</v>
      </c>
      <c r="K630" s="12" t="s">
        <v>725</v>
      </c>
      <c r="L630" s="12" t="s">
        <v>726</v>
      </c>
      <c r="AA630" s="19" t="s">
        <v>754</v>
      </c>
      <c r="AB630" s="19" t="s">
        <v>911</v>
      </c>
      <c r="AC630" s="20" t="s">
        <v>730</v>
      </c>
      <c r="AD630" s="37" t="s">
        <v>960</v>
      </c>
      <c r="AE630" s="82">
        <v>11</v>
      </c>
      <c r="AF630" s="3">
        <v>50</v>
      </c>
      <c r="BE630" s="16" t="s">
        <v>832</v>
      </c>
      <c r="BF630" s="4" t="b">
        <f>IF(ISERROR(VLOOKUP(StudiesDetails!B630,ProteinExpression!A:A,1,FALSE)),FALSE,TRUE)</f>
        <v>1</v>
      </c>
    </row>
    <row r="631" spans="1:58" s="33" customFormat="1" x14ac:dyDescent="0.3">
      <c r="A631" s="33">
        <v>133</v>
      </c>
      <c r="B631" s="33">
        <v>671</v>
      </c>
      <c r="C631" s="70" t="str">
        <f>IF(AND($A631&lt;&gt;"",ISNUMBER($A631)),VLOOKUP($A631,StudiesGeneral!$B:$CM,2,FALSE),"")</f>
        <v>Wang</v>
      </c>
      <c r="D631" s="70">
        <f>IF(AND($A631&lt;&gt;"",ISNUMBER($A631)),VLOOKUP($A631,StudiesGeneral!$B:$CM,3,FALSE),"")</f>
        <v>2008</v>
      </c>
      <c r="E631" s="71" t="str">
        <f>IF(AND($A631&lt;&gt;"",ISNUMBER($A631)),VLOOKUP($A631,StudiesGeneral!$B:$CM,4,FALSE),"")</f>
        <v>http://dx.doi.org/10.1002/pmic.200800144</v>
      </c>
      <c r="F631" s="70" t="str">
        <f>IF(AND($A631&lt;&gt;"",ISNUMBER($A631)),VLOOKUP($A631,StudiesGeneral!$B:$CM,5,FALSE),"")</f>
        <v>CYP3A</v>
      </c>
      <c r="G631" s="72" t="str">
        <f t="shared" si="10"/>
        <v>Liver--HLM-2-6-</v>
      </c>
      <c r="H631" s="25" t="s">
        <v>724</v>
      </c>
      <c r="I631" s="25"/>
      <c r="J631" s="25"/>
      <c r="K631" s="25" t="s">
        <v>725</v>
      </c>
      <c r="L631" s="25" t="s">
        <v>726</v>
      </c>
      <c r="M631" s="25"/>
      <c r="N631" s="25"/>
      <c r="O631" s="25"/>
      <c r="P631" s="25"/>
      <c r="Q631" s="26"/>
      <c r="R631" s="26"/>
      <c r="S631" s="27"/>
      <c r="T631" s="27"/>
      <c r="U631" s="27"/>
      <c r="V631" s="27"/>
      <c r="W631" s="27"/>
      <c r="X631" s="27"/>
      <c r="Y631" s="27"/>
      <c r="Z631" s="27"/>
      <c r="AA631" s="28" t="s">
        <v>770</v>
      </c>
      <c r="AB631" s="28" t="s">
        <v>961</v>
      </c>
      <c r="AC631" s="29" t="s">
        <v>730</v>
      </c>
      <c r="AD631" s="96" t="s">
        <v>962</v>
      </c>
      <c r="AE631" s="83">
        <v>12</v>
      </c>
      <c r="AF631" s="30">
        <v>1</v>
      </c>
      <c r="AG631" s="30"/>
      <c r="AH631" s="30"/>
      <c r="AI631" s="30"/>
      <c r="AJ631" s="29"/>
      <c r="AK631" s="30"/>
      <c r="AL631" s="29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1"/>
      <c r="BB631" s="32"/>
      <c r="BC631" s="29"/>
      <c r="BD631" s="30"/>
      <c r="BE631" s="75" t="s">
        <v>832</v>
      </c>
      <c r="BF631" s="91" t="b">
        <f>IF(ISERROR(VLOOKUP(StudiesDetails!B631,ProteinExpression!A:A,1,FALSE)),FALSE,TRUE)</f>
        <v>1</v>
      </c>
    </row>
    <row r="632" spans="1:58" x14ac:dyDescent="0.3">
      <c r="A632">
        <v>133</v>
      </c>
      <c r="B632">
        <v>672</v>
      </c>
      <c r="C632" s="73" t="str">
        <f>IF(AND($A632&lt;&gt;"",ISNUMBER($A632)),VLOOKUP($A632,StudiesGeneral!$B:$CM,2,FALSE),"")</f>
        <v>Wang</v>
      </c>
      <c r="D632" s="73">
        <f>IF(AND($A632&lt;&gt;"",ISNUMBER($A632)),VLOOKUP($A632,StudiesGeneral!$B:$CM,3,FALSE),"")</f>
        <v>2008</v>
      </c>
      <c r="E632" s="89" t="str">
        <f>IF(AND($A632&lt;&gt;"",ISNUMBER($A632)),VLOOKUP($A632,StudiesGeneral!$B:$CM,4,FALSE),"")</f>
        <v>http://dx.doi.org/10.1002/pmic.200800144</v>
      </c>
      <c r="F632" s="73" t="str">
        <f>IF(AND($A632&lt;&gt;"",ISNUMBER($A632)),VLOOKUP($A632,StudiesGeneral!$B:$CM,5,FALSE),"")</f>
        <v>CYP3A</v>
      </c>
      <c r="G632" s="52" t="str">
        <f t="shared" si="10"/>
        <v>Liver--HLM-2-32-</v>
      </c>
      <c r="H632" s="12" t="s">
        <v>724</v>
      </c>
      <c r="K632" s="12" t="s">
        <v>725</v>
      </c>
      <c r="L632" s="12" t="s">
        <v>726</v>
      </c>
      <c r="AA632" s="19" t="s">
        <v>770</v>
      </c>
      <c r="AB632" s="19" t="s">
        <v>961</v>
      </c>
      <c r="AC632" s="20" t="s">
        <v>730</v>
      </c>
      <c r="AD632" s="97" t="s">
        <v>963</v>
      </c>
      <c r="AE632" s="82">
        <v>13</v>
      </c>
      <c r="AF632" s="3">
        <v>1</v>
      </c>
      <c r="BE632" s="16" t="s">
        <v>832</v>
      </c>
      <c r="BF632" s="4" t="b">
        <f>IF(ISERROR(VLOOKUP(StudiesDetails!B632,ProteinExpression!A:A,1,FALSE)),FALSE,TRUE)</f>
        <v>1</v>
      </c>
    </row>
    <row r="633" spans="1:58" x14ac:dyDescent="0.3">
      <c r="A633">
        <v>133</v>
      </c>
      <c r="B633">
        <v>673</v>
      </c>
      <c r="C633" s="73" t="str">
        <f>IF(AND($A633&lt;&gt;"",ISNUMBER($A633)),VLOOKUP($A633,StudiesGeneral!$B:$CM,2,FALSE),"")</f>
        <v>Wang</v>
      </c>
      <c r="D633" s="73">
        <f>IF(AND($A633&lt;&gt;"",ISNUMBER($A633)),VLOOKUP($A633,StudiesGeneral!$B:$CM,3,FALSE),"")</f>
        <v>2008</v>
      </c>
      <c r="E633" s="89" t="str">
        <f>IF(AND($A633&lt;&gt;"",ISNUMBER($A633)),VLOOKUP($A633,StudiesGeneral!$B:$CM,4,FALSE),"")</f>
        <v>http://dx.doi.org/10.1002/pmic.200800144</v>
      </c>
      <c r="F633" s="73" t="str">
        <f>IF(AND($A633&lt;&gt;"",ISNUMBER($A633)),VLOOKUP($A633,StudiesGeneral!$B:$CM,5,FALSE),"")</f>
        <v>CYP3A</v>
      </c>
      <c r="G633" s="52" t="str">
        <f t="shared" si="10"/>
        <v>Liver--HLM-2-40-</v>
      </c>
      <c r="H633" s="12" t="s">
        <v>724</v>
      </c>
      <c r="K633" s="12" t="s">
        <v>725</v>
      </c>
      <c r="L633" s="12" t="s">
        <v>726</v>
      </c>
      <c r="AA633" s="19" t="s">
        <v>770</v>
      </c>
      <c r="AB633" s="19" t="s">
        <v>961</v>
      </c>
      <c r="AC633" s="20" t="s">
        <v>730</v>
      </c>
      <c r="AD633" s="98" t="s">
        <v>964</v>
      </c>
      <c r="AE633" s="82">
        <v>14</v>
      </c>
      <c r="AF633" s="3">
        <v>1</v>
      </c>
      <c r="BE633" s="16" t="s">
        <v>832</v>
      </c>
      <c r="BF633" s="4" t="b">
        <f>IF(ISERROR(VLOOKUP(StudiesDetails!B633,ProteinExpression!A:A,1,FALSE)),FALSE,TRUE)</f>
        <v>1</v>
      </c>
    </row>
    <row r="634" spans="1:58" x14ac:dyDescent="0.3">
      <c r="A634">
        <v>133</v>
      </c>
      <c r="B634">
        <v>674</v>
      </c>
      <c r="C634" s="73" t="str">
        <f>IF(AND($A634&lt;&gt;"",ISNUMBER($A634)),VLOOKUP($A634,StudiesGeneral!$B:$CM,2,FALSE),"")</f>
        <v>Wang</v>
      </c>
      <c r="D634" s="73">
        <f>IF(AND($A634&lt;&gt;"",ISNUMBER($A634)),VLOOKUP($A634,StudiesGeneral!$B:$CM,3,FALSE),"")</f>
        <v>2008</v>
      </c>
      <c r="E634" s="89" t="str">
        <f>IF(AND($A634&lt;&gt;"",ISNUMBER($A634)),VLOOKUP($A634,StudiesGeneral!$B:$CM,4,FALSE),"")</f>
        <v>http://dx.doi.org/10.1002/pmic.200800144</v>
      </c>
      <c r="F634" s="73" t="str">
        <f>IF(AND($A634&lt;&gt;"",ISNUMBER($A634)),VLOOKUP($A634,StudiesGeneral!$B:$CM,5,FALSE),"")</f>
        <v>CYP3A</v>
      </c>
      <c r="G634" s="52" t="str">
        <f t="shared" si="10"/>
        <v>Liver--HLM-2-41-</v>
      </c>
      <c r="H634" s="12" t="s">
        <v>724</v>
      </c>
      <c r="K634" s="12" t="s">
        <v>725</v>
      </c>
      <c r="L634" s="12" t="s">
        <v>726</v>
      </c>
      <c r="AA634" s="19" t="s">
        <v>770</v>
      </c>
      <c r="AB634" s="19" t="s">
        <v>961</v>
      </c>
      <c r="AC634" s="20" t="s">
        <v>730</v>
      </c>
      <c r="AD634" s="98" t="s">
        <v>965</v>
      </c>
      <c r="AE634" s="82">
        <v>15</v>
      </c>
      <c r="AF634" s="3">
        <v>1</v>
      </c>
      <c r="BE634" s="16" t="s">
        <v>832</v>
      </c>
      <c r="BF634" s="4" t="b">
        <f>IF(ISERROR(VLOOKUP(StudiesDetails!B634,ProteinExpression!A:A,1,FALSE)),FALSE,TRUE)</f>
        <v>1</v>
      </c>
    </row>
    <row r="635" spans="1:58" x14ac:dyDescent="0.3">
      <c r="A635">
        <v>133</v>
      </c>
      <c r="B635">
        <v>675</v>
      </c>
      <c r="C635" s="73" t="str">
        <f>IF(AND($A635&lt;&gt;"",ISNUMBER($A635)),VLOOKUP($A635,StudiesGeneral!$B:$CM,2,FALSE),"")</f>
        <v>Wang</v>
      </c>
      <c r="D635" s="73">
        <f>IF(AND($A635&lt;&gt;"",ISNUMBER($A635)),VLOOKUP($A635,StudiesGeneral!$B:$CM,3,FALSE),"")</f>
        <v>2008</v>
      </c>
      <c r="E635" s="89" t="str">
        <f>IF(AND($A635&lt;&gt;"",ISNUMBER($A635)),VLOOKUP($A635,StudiesGeneral!$B:$CM,4,FALSE),"")</f>
        <v>http://dx.doi.org/10.1002/pmic.200800144</v>
      </c>
      <c r="F635" s="73" t="str">
        <f>IF(AND($A635&lt;&gt;"",ISNUMBER($A635)),VLOOKUP($A635,StudiesGeneral!$B:$CM,5,FALSE),"")</f>
        <v>CYP3A</v>
      </c>
      <c r="G635" s="52" t="str">
        <f t="shared" si="10"/>
        <v>Liver--HLM-2-42-</v>
      </c>
      <c r="H635" s="12" t="s">
        <v>724</v>
      </c>
      <c r="K635" s="12" t="s">
        <v>725</v>
      </c>
      <c r="L635" s="12" t="s">
        <v>726</v>
      </c>
      <c r="AA635" s="19" t="s">
        <v>770</v>
      </c>
      <c r="AB635" s="19" t="s">
        <v>961</v>
      </c>
      <c r="AC635" s="20" t="s">
        <v>730</v>
      </c>
      <c r="AD635" s="98" t="s">
        <v>966</v>
      </c>
      <c r="AE635" s="82">
        <v>16</v>
      </c>
      <c r="AF635" s="3">
        <v>1</v>
      </c>
      <c r="BE635" s="16" t="s">
        <v>832</v>
      </c>
      <c r="BF635" s="4" t="b">
        <f>IF(ISERROR(VLOOKUP(StudiesDetails!B635,ProteinExpression!A:A,1,FALSE)),FALSE,TRUE)</f>
        <v>1</v>
      </c>
    </row>
    <row r="636" spans="1:58" x14ac:dyDescent="0.3">
      <c r="A636">
        <v>133</v>
      </c>
      <c r="B636">
        <v>676</v>
      </c>
      <c r="C636" s="73" t="str">
        <f>IF(AND($A636&lt;&gt;"",ISNUMBER($A636)),VLOOKUP($A636,StudiesGeneral!$B:$CM,2,FALSE),"")</f>
        <v>Wang</v>
      </c>
      <c r="D636" s="73">
        <f>IF(AND($A636&lt;&gt;"",ISNUMBER($A636)),VLOOKUP($A636,StudiesGeneral!$B:$CM,3,FALSE),"")</f>
        <v>2008</v>
      </c>
      <c r="E636" s="89" t="str">
        <f>IF(AND($A636&lt;&gt;"",ISNUMBER($A636)),VLOOKUP($A636,StudiesGeneral!$B:$CM,4,FALSE),"")</f>
        <v>http://dx.doi.org/10.1002/pmic.200800144</v>
      </c>
      <c r="F636" s="73" t="str">
        <f>IF(AND($A636&lt;&gt;"",ISNUMBER($A636)),VLOOKUP($A636,StudiesGeneral!$B:$CM,5,FALSE),"")</f>
        <v>CYP3A</v>
      </c>
      <c r="G636" s="52" t="str">
        <f t="shared" si="10"/>
        <v>Liver--HLM-2-49-</v>
      </c>
      <c r="H636" s="12" t="s">
        <v>724</v>
      </c>
      <c r="K636" s="12" t="s">
        <v>725</v>
      </c>
      <c r="L636" s="12" t="s">
        <v>726</v>
      </c>
      <c r="AA636" s="19" t="s">
        <v>770</v>
      </c>
      <c r="AB636" s="19" t="s">
        <v>961</v>
      </c>
      <c r="AC636" s="20" t="s">
        <v>730</v>
      </c>
      <c r="AD636" s="98" t="s">
        <v>967</v>
      </c>
      <c r="AE636" s="82">
        <v>17</v>
      </c>
      <c r="AF636" s="3">
        <v>1</v>
      </c>
      <c r="BE636" s="16" t="s">
        <v>832</v>
      </c>
      <c r="BF636" s="4" t="b">
        <f>IF(ISERROR(VLOOKUP(StudiesDetails!B636,ProteinExpression!A:A,1,FALSE)),FALSE,TRUE)</f>
        <v>1</v>
      </c>
    </row>
    <row r="637" spans="1:58" x14ac:dyDescent="0.3">
      <c r="A637">
        <v>133</v>
      </c>
      <c r="B637">
        <v>677</v>
      </c>
      <c r="C637" s="73" t="str">
        <f>IF(AND($A637&lt;&gt;"",ISNUMBER($A637)),VLOOKUP($A637,StudiesGeneral!$B:$CM,2,FALSE),"")</f>
        <v>Wang</v>
      </c>
      <c r="D637" s="73">
        <f>IF(AND($A637&lt;&gt;"",ISNUMBER($A637)),VLOOKUP($A637,StudiesGeneral!$B:$CM,3,FALSE),"")</f>
        <v>2008</v>
      </c>
      <c r="E637" s="89" t="str">
        <f>IF(AND($A637&lt;&gt;"",ISNUMBER($A637)),VLOOKUP($A637,StudiesGeneral!$B:$CM,4,FALSE),"")</f>
        <v>http://dx.doi.org/10.1002/pmic.200800144</v>
      </c>
      <c r="F637" s="73" t="str">
        <f>IF(AND($A637&lt;&gt;"",ISNUMBER($A637)),VLOOKUP($A637,StudiesGeneral!$B:$CM,5,FALSE),"")</f>
        <v>CYP3A</v>
      </c>
      <c r="G637" s="52" t="str">
        <f t="shared" si="10"/>
        <v>Liver--HLM-2-52-</v>
      </c>
      <c r="H637" s="12" t="s">
        <v>724</v>
      </c>
      <c r="K637" s="12" t="s">
        <v>725</v>
      </c>
      <c r="L637" s="12" t="s">
        <v>726</v>
      </c>
      <c r="AA637" s="19" t="s">
        <v>770</v>
      </c>
      <c r="AB637" s="19" t="s">
        <v>961</v>
      </c>
      <c r="AC637" s="20" t="s">
        <v>730</v>
      </c>
      <c r="AD637" s="98" t="s">
        <v>968</v>
      </c>
      <c r="AE637" s="82">
        <v>18</v>
      </c>
      <c r="AF637" s="3">
        <v>1</v>
      </c>
      <c r="BE637" s="16" t="s">
        <v>832</v>
      </c>
      <c r="BF637" s="4" t="b">
        <f>IF(ISERROR(VLOOKUP(StudiesDetails!B637,ProteinExpression!A:A,1,FALSE)),FALSE,TRUE)</f>
        <v>1</v>
      </c>
    </row>
    <row r="638" spans="1:58" x14ac:dyDescent="0.3">
      <c r="A638">
        <v>133</v>
      </c>
      <c r="B638">
        <v>678</v>
      </c>
      <c r="C638" s="73" t="str">
        <f>IF(AND($A638&lt;&gt;"",ISNUMBER($A638)),VLOOKUP($A638,StudiesGeneral!$B:$CM,2,FALSE),"")</f>
        <v>Wang</v>
      </c>
      <c r="D638" s="73">
        <f>IF(AND($A638&lt;&gt;"",ISNUMBER($A638)),VLOOKUP($A638,StudiesGeneral!$B:$CM,3,FALSE),"")</f>
        <v>2008</v>
      </c>
      <c r="E638" s="89" t="str">
        <f>IF(AND($A638&lt;&gt;"",ISNUMBER($A638)),VLOOKUP($A638,StudiesGeneral!$B:$CM,4,FALSE),"")</f>
        <v>http://dx.doi.org/10.1002/pmic.200800144</v>
      </c>
      <c r="F638" s="73" t="str">
        <f>IF(AND($A638&lt;&gt;"",ISNUMBER($A638)),VLOOKUP($A638,StudiesGeneral!$B:$CM,5,FALSE),"")</f>
        <v>CYP3A</v>
      </c>
      <c r="G638" s="52" t="str">
        <f t="shared" si="10"/>
        <v>Liver--HLM-2-55-</v>
      </c>
      <c r="H638" s="12" t="s">
        <v>724</v>
      </c>
      <c r="K638" s="12" t="s">
        <v>725</v>
      </c>
      <c r="L638" s="12" t="s">
        <v>726</v>
      </c>
      <c r="AA638" s="19" t="s">
        <v>770</v>
      </c>
      <c r="AB638" s="19" t="s">
        <v>961</v>
      </c>
      <c r="AC638" s="20" t="s">
        <v>730</v>
      </c>
      <c r="AD638" s="98" t="s">
        <v>969</v>
      </c>
      <c r="AE638" s="82">
        <v>19</v>
      </c>
      <c r="AF638" s="3">
        <v>1</v>
      </c>
      <c r="BE638" s="16" t="s">
        <v>832</v>
      </c>
      <c r="BF638" s="4" t="b">
        <f>IF(ISERROR(VLOOKUP(StudiesDetails!B638,ProteinExpression!A:A,1,FALSE)),FALSE,TRUE)</f>
        <v>1</v>
      </c>
    </row>
    <row r="639" spans="1:58" x14ac:dyDescent="0.3">
      <c r="A639">
        <v>133</v>
      </c>
      <c r="B639">
        <v>679</v>
      </c>
      <c r="C639" s="73" t="str">
        <f>IF(AND($A639&lt;&gt;"",ISNUMBER($A639)),VLOOKUP($A639,StudiesGeneral!$B:$CM,2,FALSE),"")</f>
        <v>Wang</v>
      </c>
      <c r="D639" s="73">
        <f>IF(AND($A639&lt;&gt;"",ISNUMBER($A639)),VLOOKUP($A639,StudiesGeneral!$B:$CM,3,FALSE),"")</f>
        <v>2008</v>
      </c>
      <c r="E639" s="89" t="str">
        <f>IF(AND($A639&lt;&gt;"",ISNUMBER($A639)),VLOOKUP($A639,StudiesGeneral!$B:$CM,4,FALSE),"")</f>
        <v>http://dx.doi.org/10.1002/pmic.200800144</v>
      </c>
      <c r="F639" s="73" t="str">
        <f>IF(AND($A639&lt;&gt;"",ISNUMBER($A639)),VLOOKUP($A639,StudiesGeneral!$B:$CM,5,FALSE),"")</f>
        <v>CYP3A</v>
      </c>
      <c r="G639" s="52" t="str">
        <f t="shared" si="10"/>
        <v>Liver--HLM-2-57-</v>
      </c>
      <c r="H639" s="12" t="s">
        <v>724</v>
      </c>
      <c r="K639" s="12" t="s">
        <v>725</v>
      </c>
      <c r="L639" s="12" t="s">
        <v>726</v>
      </c>
      <c r="AA639" s="19" t="s">
        <v>770</v>
      </c>
      <c r="AB639" s="19" t="s">
        <v>961</v>
      </c>
      <c r="AC639" s="20" t="s">
        <v>730</v>
      </c>
      <c r="AD639" s="98" t="s">
        <v>970</v>
      </c>
      <c r="AE639" s="82">
        <v>20</v>
      </c>
      <c r="AF639" s="3">
        <v>1</v>
      </c>
      <c r="BE639" s="16" t="s">
        <v>832</v>
      </c>
      <c r="BF639" s="4" t="b">
        <f>IF(ISERROR(VLOOKUP(StudiesDetails!B639,ProteinExpression!A:A,1,FALSE)),FALSE,TRUE)</f>
        <v>1</v>
      </c>
    </row>
    <row r="640" spans="1:58" x14ac:dyDescent="0.3">
      <c r="A640">
        <v>133</v>
      </c>
      <c r="B640">
        <v>680</v>
      </c>
      <c r="C640" s="73" t="str">
        <f>IF(AND($A640&lt;&gt;"",ISNUMBER($A640)),VLOOKUP($A640,StudiesGeneral!$B:$CM,2,FALSE),"")</f>
        <v>Wang</v>
      </c>
      <c r="D640" s="73">
        <f>IF(AND($A640&lt;&gt;"",ISNUMBER($A640)),VLOOKUP($A640,StudiesGeneral!$B:$CM,3,FALSE),"")</f>
        <v>2008</v>
      </c>
      <c r="E640" s="89" t="str">
        <f>IF(AND($A640&lt;&gt;"",ISNUMBER($A640)),VLOOKUP($A640,StudiesGeneral!$B:$CM,4,FALSE),"")</f>
        <v>http://dx.doi.org/10.1002/pmic.200800144</v>
      </c>
      <c r="F640" s="73" t="str">
        <f>IF(AND($A640&lt;&gt;"",ISNUMBER($A640)),VLOOKUP($A640,StudiesGeneral!$B:$CM,5,FALSE),"")</f>
        <v>CYP3A</v>
      </c>
      <c r="G640" s="52" t="str">
        <f t="shared" si="10"/>
        <v>Liver--HLM-2-59-</v>
      </c>
      <c r="H640" s="12" t="s">
        <v>724</v>
      </c>
      <c r="K640" s="12" t="s">
        <v>725</v>
      </c>
      <c r="L640" s="12" t="s">
        <v>726</v>
      </c>
      <c r="AA640" s="19" t="s">
        <v>770</v>
      </c>
      <c r="AB640" s="19" t="s">
        <v>961</v>
      </c>
      <c r="AC640" s="20" t="s">
        <v>730</v>
      </c>
      <c r="AD640" s="98" t="s">
        <v>971</v>
      </c>
      <c r="AE640" s="82">
        <v>21</v>
      </c>
      <c r="AF640" s="3">
        <v>1</v>
      </c>
      <c r="BE640" s="16" t="s">
        <v>832</v>
      </c>
      <c r="BF640" s="4" t="b">
        <f>IF(ISERROR(VLOOKUP(StudiesDetails!B640,ProteinExpression!A:A,1,FALSE)),FALSE,TRUE)</f>
        <v>1</v>
      </c>
    </row>
    <row r="641" spans="1:58" x14ac:dyDescent="0.3">
      <c r="A641">
        <v>133</v>
      </c>
      <c r="B641">
        <v>681</v>
      </c>
      <c r="C641" s="73" t="str">
        <f>IF(AND($A641&lt;&gt;"",ISNUMBER($A641)),VLOOKUP($A641,StudiesGeneral!$B:$CM,2,FALSE),"")</f>
        <v>Wang</v>
      </c>
      <c r="D641" s="73">
        <f>IF(AND($A641&lt;&gt;"",ISNUMBER($A641)),VLOOKUP($A641,StudiesGeneral!$B:$CM,3,FALSE),"")</f>
        <v>2008</v>
      </c>
      <c r="E641" s="89" t="str">
        <f>IF(AND($A641&lt;&gt;"",ISNUMBER($A641)),VLOOKUP($A641,StudiesGeneral!$B:$CM,4,FALSE),"")</f>
        <v>http://dx.doi.org/10.1002/pmic.200800144</v>
      </c>
      <c r="F641" s="73" t="str">
        <f>IF(AND($A641&lt;&gt;"",ISNUMBER($A641)),VLOOKUP($A641,StudiesGeneral!$B:$CM,5,FALSE),"")</f>
        <v>CYP3A</v>
      </c>
      <c r="G641" s="52" t="str">
        <f t="shared" si="10"/>
        <v>Liver--HLM-2-65-</v>
      </c>
      <c r="H641" s="12" t="s">
        <v>724</v>
      </c>
      <c r="K641" s="12" t="s">
        <v>725</v>
      </c>
      <c r="L641" s="12" t="s">
        <v>726</v>
      </c>
      <c r="AA641" s="19" t="s">
        <v>770</v>
      </c>
      <c r="AB641" s="19" t="s">
        <v>961</v>
      </c>
      <c r="AC641" s="20" t="s">
        <v>730</v>
      </c>
      <c r="AD641" s="98" t="s">
        <v>972</v>
      </c>
      <c r="AE641" s="82">
        <v>22</v>
      </c>
      <c r="AF641" s="3">
        <v>1</v>
      </c>
      <c r="BE641" s="16" t="s">
        <v>832</v>
      </c>
      <c r="BF641" s="4" t="b">
        <f>IF(ISERROR(VLOOKUP(StudiesDetails!B641,ProteinExpression!A:A,1,FALSE)),FALSE,TRUE)</f>
        <v>1</v>
      </c>
    </row>
    <row r="642" spans="1:58" x14ac:dyDescent="0.3">
      <c r="A642">
        <v>133</v>
      </c>
      <c r="B642">
        <v>682</v>
      </c>
      <c r="C642" s="73" t="str">
        <f>IF(AND($A642&lt;&gt;"",ISNUMBER($A642)),VLOOKUP($A642,StudiesGeneral!$B:$CM,2,FALSE),"")</f>
        <v>Wang</v>
      </c>
      <c r="D642" s="73">
        <f>IF(AND($A642&lt;&gt;"",ISNUMBER($A642)),VLOOKUP($A642,StudiesGeneral!$B:$CM,3,FALSE),"")</f>
        <v>2008</v>
      </c>
      <c r="E642" s="89" t="str">
        <f>IF(AND($A642&lt;&gt;"",ISNUMBER($A642)),VLOOKUP($A642,StudiesGeneral!$B:$CM,4,FALSE),"")</f>
        <v>http://dx.doi.org/10.1002/pmic.200800144</v>
      </c>
      <c r="F642" s="73" t="str">
        <f>IF(AND($A642&lt;&gt;"",ISNUMBER($A642)),VLOOKUP($A642,StudiesGeneral!$B:$CM,5,FALSE),"")</f>
        <v>CYP3A</v>
      </c>
      <c r="G642" s="52" t="str">
        <f t="shared" si="10"/>
        <v>Liver--HLM-2-66-</v>
      </c>
      <c r="H642" s="12" t="s">
        <v>724</v>
      </c>
      <c r="K642" s="12" t="s">
        <v>725</v>
      </c>
      <c r="L642" s="12" t="s">
        <v>726</v>
      </c>
      <c r="AA642" s="19" t="s">
        <v>770</v>
      </c>
      <c r="AB642" s="19" t="s">
        <v>961</v>
      </c>
      <c r="AC642" s="20" t="s">
        <v>730</v>
      </c>
      <c r="AD642" s="98" t="s">
        <v>973</v>
      </c>
      <c r="AE642" s="82">
        <v>23</v>
      </c>
      <c r="AF642" s="3">
        <v>1</v>
      </c>
      <c r="BE642" s="16" t="s">
        <v>832</v>
      </c>
      <c r="BF642" s="4" t="b">
        <f>IF(ISERROR(VLOOKUP(StudiesDetails!B642,ProteinExpression!A:A,1,FALSE)),FALSE,TRUE)</f>
        <v>1</v>
      </c>
    </row>
    <row r="643" spans="1:58" x14ac:dyDescent="0.3">
      <c r="A643">
        <v>133</v>
      </c>
      <c r="B643">
        <v>683</v>
      </c>
      <c r="C643" s="73" t="str">
        <f>IF(AND($A643&lt;&gt;"",ISNUMBER($A643)),VLOOKUP($A643,StudiesGeneral!$B:$CM,2,FALSE),"")</f>
        <v>Wang</v>
      </c>
      <c r="D643" s="73">
        <f>IF(AND($A643&lt;&gt;"",ISNUMBER($A643)),VLOOKUP($A643,StudiesGeneral!$B:$CM,3,FALSE),"")</f>
        <v>2008</v>
      </c>
      <c r="E643" s="89" t="str">
        <f>IF(AND($A643&lt;&gt;"",ISNUMBER($A643)),VLOOKUP($A643,StudiesGeneral!$B:$CM,4,FALSE),"")</f>
        <v>http://dx.doi.org/10.1002/pmic.200800144</v>
      </c>
      <c r="F643" s="73" t="str">
        <f>IF(AND($A643&lt;&gt;"",ISNUMBER($A643)),VLOOKUP($A643,StudiesGeneral!$B:$CM,5,FALSE),"")</f>
        <v>CYP3A</v>
      </c>
      <c r="G643" s="52" t="str">
        <f t="shared" si="10"/>
        <v>Liver--HLM-2-71-</v>
      </c>
      <c r="H643" s="12" t="s">
        <v>724</v>
      </c>
      <c r="K643" s="12" t="s">
        <v>725</v>
      </c>
      <c r="L643" s="12" t="s">
        <v>726</v>
      </c>
      <c r="AA643" s="19" t="s">
        <v>770</v>
      </c>
      <c r="AB643" s="19" t="s">
        <v>961</v>
      </c>
      <c r="AC643" s="20" t="s">
        <v>730</v>
      </c>
      <c r="AD643" s="98" t="s">
        <v>974</v>
      </c>
      <c r="AE643" s="82">
        <v>24</v>
      </c>
      <c r="AF643" s="3">
        <v>1</v>
      </c>
      <c r="BE643" s="16" t="s">
        <v>832</v>
      </c>
      <c r="BF643" s="4" t="b">
        <f>IF(ISERROR(VLOOKUP(StudiesDetails!B643,ProteinExpression!A:A,1,FALSE)),FALSE,TRUE)</f>
        <v>1</v>
      </c>
    </row>
    <row r="644" spans="1:58" x14ac:dyDescent="0.3">
      <c r="A644">
        <v>133</v>
      </c>
      <c r="B644">
        <v>684</v>
      </c>
      <c r="C644" s="73" t="str">
        <f>IF(AND($A644&lt;&gt;"",ISNUMBER($A644)),VLOOKUP($A644,StudiesGeneral!$B:$CM,2,FALSE),"")</f>
        <v>Wang</v>
      </c>
      <c r="D644" s="73">
        <f>IF(AND($A644&lt;&gt;"",ISNUMBER($A644)),VLOOKUP($A644,StudiesGeneral!$B:$CM,3,FALSE),"")</f>
        <v>2008</v>
      </c>
      <c r="E644" s="89" t="str">
        <f>IF(AND($A644&lt;&gt;"",ISNUMBER($A644)),VLOOKUP($A644,StudiesGeneral!$B:$CM,4,FALSE),"")</f>
        <v>http://dx.doi.org/10.1002/pmic.200800144</v>
      </c>
      <c r="F644" s="73" t="str">
        <f>IF(AND($A644&lt;&gt;"",ISNUMBER($A644)),VLOOKUP($A644,StudiesGeneral!$B:$CM,5,FALSE),"")</f>
        <v>CYP3A</v>
      </c>
      <c r="G644" s="52" t="str">
        <f t="shared" si="10"/>
        <v>Liver--HLM-2-72-</v>
      </c>
      <c r="H644" s="12" t="s">
        <v>724</v>
      </c>
      <c r="K644" s="12" t="s">
        <v>725</v>
      </c>
      <c r="L644" s="12" t="s">
        <v>726</v>
      </c>
      <c r="AA644" s="19" t="s">
        <v>770</v>
      </c>
      <c r="AB644" s="19" t="s">
        <v>961</v>
      </c>
      <c r="AC644" s="20" t="s">
        <v>730</v>
      </c>
      <c r="AD644" s="98" t="s">
        <v>975</v>
      </c>
      <c r="AE644" s="82">
        <v>25</v>
      </c>
      <c r="AF644" s="3">
        <v>1</v>
      </c>
      <c r="BE644" s="16" t="s">
        <v>832</v>
      </c>
      <c r="BF644" s="4" t="b">
        <f>IF(ISERROR(VLOOKUP(StudiesDetails!B644,ProteinExpression!A:A,1,FALSE)),FALSE,TRUE)</f>
        <v>1</v>
      </c>
    </row>
    <row r="645" spans="1:58" x14ac:dyDescent="0.3">
      <c r="A645">
        <v>133</v>
      </c>
      <c r="B645">
        <v>685</v>
      </c>
      <c r="C645" s="73" t="str">
        <f>IF(AND($A645&lt;&gt;"",ISNUMBER($A645)),VLOOKUP($A645,StudiesGeneral!$B:$CM,2,FALSE),"")</f>
        <v>Wang</v>
      </c>
      <c r="D645" s="73">
        <f>IF(AND($A645&lt;&gt;"",ISNUMBER($A645)),VLOOKUP($A645,StudiesGeneral!$B:$CM,3,FALSE),"")</f>
        <v>2008</v>
      </c>
      <c r="E645" s="89" t="str">
        <f>IF(AND($A645&lt;&gt;"",ISNUMBER($A645)),VLOOKUP($A645,StudiesGeneral!$B:$CM,4,FALSE),"")</f>
        <v>http://dx.doi.org/10.1002/pmic.200800144</v>
      </c>
      <c r="F645" s="73" t="str">
        <f>IF(AND($A645&lt;&gt;"",ISNUMBER($A645)),VLOOKUP($A645,StudiesGeneral!$B:$CM,5,FALSE),"")</f>
        <v>CYP3A</v>
      </c>
      <c r="G645" s="52" t="str">
        <f t="shared" si="10"/>
        <v>Liver--HLM-2-73-</v>
      </c>
      <c r="H645" s="12" t="s">
        <v>724</v>
      </c>
      <c r="K645" s="12" t="s">
        <v>725</v>
      </c>
      <c r="L645" s="12" t="s">
        <v>726</v>
      </c>
      <c r="AA645" s="19" t="s">
        <v>770</v>
      </c>
      <c r="AB645" s="19" t="s">
        <v>961</v>
      </c>
      <c r="AC645" s="20" t="s">
        <v>730</v>
      </c>
      <c r="AD645" s="98" t="s">
        <v>976</v>
      </c>
      <c r="AE645" s="82">
        <v>26</v>
      </c>
      <c r="AF645" s="3">
        <v>1</v>
      </c>
      <c r="BE645" s="16" t="s">
        <v>832</v>
      </c>
      <c r="BF645" s="4" t="b">
        <f>IF(ISERROR(VLOOKUP(StudiesDetails!B645,ProteinExpression!A:A,1,FALSE)),FALSE,TRUE)</f>
        <v>1</v>
      </c>
    </row>
    <row r="646" spans="1:58" x14ac:dyDescent="0.3">
      <c r="A646">
        <v>133</v>
      </c>
      <c r="B646">
        <v>686</v>
      </c>
      <c r="C646" s="73" t="str">
        <f>IF(AND($A646&lt;&gt;"",ISNUMBER($A646)),VLOOKUP($A646,StudiesGeneral!$B:$CM,2,FALSE),"")</f>
        <v>Wang</v>
      </c>
      <c r="D646" s="73">
        <f>IF(AND($A646&lt;&gt;"",ISNUMBER($A646)),VLOOKUP($A646,StudiesGeneral!$B:$CM,3,FALSE),"")</f>
        <v>2008</v>
      </c>
      <c r="E646" s="89" t="str">
        <f>IF(AND($A646&lt;&gt;"",ISNUMBER($A646)),VLOOKUP($A646,StudiesGeneral!$B:$CM,4,FALSE),"")</f>
        <v>http://dx.doi.org/10.1002/pmic.200800144</v>
      </c>
      <c r="F646" s="73" t="str">
        <f>IF(AND($A646&lt;&gt;"",ISNUMBER($A646)),VLOOKUP($A646,StudiesGeneral!$B:$CM,5,FALSE),"")</f>
        <v>CYP3A</v>
      </c>
      <c r="G646" s="52" t="str">
        <f t="shared" si="10"/>
        <v>Liver--HLM-2-74-</v>
      </c>
      <c r="H646" s="12" t="s">
        <v>724</v>
      </c>
      <c r="K646" s="12" t="s">
        <v>725</v>
      </c>
      <c r="L646" s="12" t="s">
        <v>726</v>
      </c>
      <c r="AA646" s="19" t="s">
        <v>770</v>
      </c>
      <c r="AB646" s="19" t="s">
        <v>961</v>
      </c>
      <c r="AC646" s="20" t="s">
        <v>730</v>
      </c>
      <c r="AD646" s="98" t="s">
        <v>977</v>
      </c>
      <c r="AE646" s="82">
        <v>27</v>
      </c>
      <c r="AF646" s="3">
        <v>1</v>
      </c>
      <c r="BE646" s="16" t="s">
        <v>832</v>
      </c>
      <c r="BF646" s="4" t="b">
        <f>IF(ISERROR(VLOOKUP(StudiesDetails!B646,ProteinExpression!A:A,1,FALSE)),FALSE,TRUE)</f>
        <v>1</v>
      </c>
    </row>
    <row r="647" spans="1:58" x14ac:dyDescent="0.3">
      <c r="A647">
        <v>133</v>
      </c>
      <c r="B647">
        <v>687</v>
      </c>
      <c r="C647" s="73" t="str">
        <f>IF(AND($A647&lt;&gt;"",ISNUMBER($A647)),VLOOKUP($A647,StudiesGeneral!$B:$CM,2,FALSE),"")</f>
        <v>Wang</v>
      </c>
      <c r="D647" s="73">
        <f>IF(AND($A647&lt;&gt;"",ISNUMBER($A647)),VLOOKUP($A647,StudiesGeneral!$B:$CM,3,FALSE),"")</f>
        <v>2008</v>
      </c>
      <c r="E647" s="89" t="str">
        <f>IF(AND($A647&lt;&gt;"",ISNUMBER($A647)),VLOOKUP($A647,StudiesGeneral!$B:$CM,4,FALSE),"")</f>
        <v>http://dx.doi.org/10.1002/pmic.200800144</v>
      </c>
      <c r="F647" s="73" t="str">
        <f>IF(AND($A647&lt;&gt;"",ISNUMBER($A647)),VLOOKUP($A647,StudiesGeneral!$B:$CM,5,FALSE),"")</f>
        <v>CYP3A</v>
      </c>
      <c r="G647" s="52" t="str">
        <f t="shared" si="10"/>
        <v>Liver--HLM-2-75-</v>
      </c>
      <c r="H647" s="12" t="s">
        <v>724</v>
      </c>
      <c r="K647" s="12" t="s">
        <v>725</v>
      </c>
      <c r="L647" s="12" t="s">
        <v>726</v>
      </c>
      <c r="AA647" s="19" t="s">
        <v>770</v>
      </c>
      <c r="AB647" s="19" t="s">
        <v>961</v>
      </c>
      <c r="AC647" s="20" t="s">
        <v>730</v>
      </c>
      <c r="AD647" s="98" t="s">
        <v>978</v>
      </c>
      <c r="AE647" s="82">
        <v>28</v>
      </c>
      <c r="AF647" s="3">
        <v>1</v>
      </c>
      <c r="BE647" s="16" t="s">
        <v>832</v>
      </c>
      <c r="BF647" s="4" t="b">
        <f>IF(ISERROR(VLOOKUP(StudiesDetails!B647,ProteinExpression!A:A,1,FALSE)),FALSE,TRUE)</f>
        <v>1</v>
      </c>
    </row>
    <row r="648" spans="1:58" x14ac:dyDescent="0.3">
      <c r="A648">
        <v>133</v>
      </c>
      <c r="B648">
        <v>688</v>
      </c>
      <c r="C648" s="73" t="str">
        <f>IF(AND($A648&lt;&gt;"",ISNUMBER($A648)),VLOOKUP($A648,StudiesGeneral!$B:$CM,2,FALSE),"")</f>
        <v>Wang</v>
      </c>
      <c r="D648" s="73">
        <f>IF(AND($A648&lt;&gt;"",ISNUMBER($A648)),VLOOKUP($A648,StudiesGeneral!$B:$CM,3,FALSE),"")</f>
        <v>2008</v>
      </c>
      <c r="E648" s="89" t="str">
        <f>IF(AND($A648&lt;&gt;"",ISNUMBER($A648)),VLOOKUP($A648,StudiesGeneral!$B:$CM,4,FALSE),"")</f>
        <v>http://dx.doi.org/10.1002/pmic.200800144</v>
      </c>
      <c r="F648" s="73" t="str">
        <f>IF(AND($A648&lt;&gt;"",ISNUMBER($A648)),VLOOKUP($A648,StudiesGeneral!$B:$CM,5,FALSE),"")</f>
        <v>CYP3A</v>
      </c>
      <c r="G648" s="52" t="str">
        <f t="shared" si="10"/>
        <v>Liver--HLM-2-78-</v>
      </c>
      <c r="H648" s="12" t="s">
        <v>724</v>
      </c>
      <c r="K648" s="12" t="s">
        <v>725</v>
      </c>
      <c r="L648" s="12" t="s">
        <v>726</v>
      </c>
      <c r="AA648" s="19" t="s">
        <v>770</v>
      </c>
      <c r="AB648" s="19" t="s">
        <v>961</v>
      </c>
      <c r="AC648" s="20" t="s">
        <v>730</v>
      </c>
      <c r="AD648" s="98" t="s">
        <v>979</v>
      </c>
      <c r="AE648" s="82">
        <v>29</v>
      </c>
      <c r="AF648" s="3">
        <v>1</v>
      </c>
      <c r="BE648" s="16" t="s">
        <v>832</v>
      </c>
      <c r="BF648" s="4" t="b">
        <f>IF(ISERROR(VLOOKUP(StudiesDetails!B648,ProteinExpression!A:A,1,FALSE)),FALSE,TRUE)</f>
        <v>1</v>
      </c>
    </row>
    <row r="649" spans="1:58" x14ac:dyDescent="0.3">
      <c r="A649">
        <v>133</v>
      </c>
      <c r="B649">
        <v>689</v>
      </c>
      <c r="C649" s="73" t="str">
        <f>IF(AND($A649&lt;&gt;"",ISNUMBER($A649)),VLOOKUP($A649,StudiesGeneral!$B:$CM,2,FALSE),"")</f>
        <v>Wang</v>
      </c>
      <c r="D649" s="73">
        <f>IF(AND($A649&lt;&gt;"",ISNUMBER($A649)),VLOOKUP($A649,StudiesGeneral!$B:$CM,3,FALSE),"")</f>
        <v>2008</v>
      </c>
      <c r="E649" s="89" t="str">
        <f>IF(AND($A649&lt;&gt;"",ISNUMBER($A649)),VLOOKUP($A649,StudiesGeneral!$B:$CM,4,FALSE),"")</f>
        <v>http://dx.doi.org/10.1002/pmic.200800144</v>
      </c>
      <c r="F649" s="73" t="str">
        <f>IF(AND($A649&lt;&gt;"",ISNUMBER($A649)),VLOOKUP($A649,StudiesGeneral!$B:$CM,5,FALSE),"")</f>
        <v>CYP3A</v>
      </c>
      <c r="G649" s="52" t="str">
        <f t="shared" si="10"/>
        <v>Liver--HLM-2-79-</v>
      </c>
      <c r="H649" s="12" t="s">
        <v>724</v>
      </c>
      <c r="K649" s="12" t="s">
        <v>725</v>
      </c>
      <c r="L649" s="12" t="s">
        <v>726</v>
      </c>
      <c r="AA649" s="19" t="s">
        <v>770</v>
      </c>
      <c r="AB649" s="19" t="s">
        <v>961</v>
      </c>
      <c r="AC649" s="20" t="s">
        <v>730</v>
      </c>
      <c r="AD649" s="98" t="s">
        <v>980</v>
      </c>
      <c r="AE649" s="82">
        <v>30</v>
      </c>
      <c r="AF649" s="3">
        <v>1</v>
      </c>
      <c r="BE649" s="16" t="s">
        <v>832</v>
      </c>
      <c r="BF649" s="4" t="b">
        <f>IF(ISERROR(VLOOKUP(StudiesDetails!B649,ProteinExpression!A:A,1,FALSE)),FALSE,TRUE)</f>
        <v>1</v>
      </c>
    </row>
    <row r="650" spans="1:58" x14ac:dyDescent="0.3">
      <c r="A650">
        <v>133</v>
      </c>
      <c r="B650">
        <v>690</v>
      </c>
      <c r="C650" s="73" t="str">
        <f>IF(AND($A650&lt;&gt;"",ISNUMBER($A650)),VLOOKUP($A650,StudiesGeneral!$B:$CM,2,FALSE),"")</f>
        <v>Wang</v>
      </c>
      <c r="D650" s="73">
        <f>IF(AND($A650&lt;&gt;"",ISNUMBER($A650)),VLOOKUP($A650,StudiesGeneral!$B:$CM,3,FALSE),"")</f>
        <v>2008</v>
      </c>
      <c r="E650" s="89" t="str">
        <f>IF(AND($A650&lt;&gt;"",ISNUMBER($A650)),VLOOKUP($A650,StudiesGeneral!$B:$CM,4,FALSE),"")</f>
        <v>http://dx.doi.org/10.1002/pmic.200800144</v>
      </c>
      <c r="F650" s="73" t="str">
        <f>IF(AND($A650&lt;&gt;"",ISNUMBER($A650)),VLOOKUP($A650,StudiesGeneral!$B:$CM,5,FALSE),"")</f>
        <v>CYP3A</v>
      </c>
      <c r="G650" s="52" t="str">
        <f t="shared" si="10"/>
        <v>Liver--HLM-2-81-</v>
      </c>
      <c r="H650" s="12" t="s">
        <v>724</v>
      </c>
      <c r="K650" s="12" t="s">
        <v>725</v>
      </c>
      <c r="L650" s="12" t="s">
        <v>726</v>
      </c>
      <c r="AA650" s="19" t="s">
        <v>770</v>
      </c>
      <c r="AB650" s="19" t="s">
        <v>961</v>
      </c>
      <c r="AC650" s="20" t="s">
        <v>730</v>
      </c>
      <c r="AD650" s="98" t="s">
        <v>981</v>
      </c>
      <c r="AE650" s="82">
        <v>31</v>
      </c>
      <c r="AF650" s="3">
        <v>1</v>
      </c>
      <c r="BE650" s="16" t="s">
        <v>832</v>
      </c>
      <c r="BF650" s="4" t="b">
        <f>IF(ISERROR(VLOOKUP(StudiesDetails!B650,ProteinExpression!A:A,1,FALSE)),FALSE,TRUE)</f>
        <v>1</v>
      </c>
    </row>
    <row r="651" spans="1:58" x14ac:dyDescent="0.3">
      <c r="A651">
        <v>133</v>
      </c>
      <c r="B651">
        <v>691</v>
      </c>
      <c r="C651" s="73" t="str">
        <f>IF(AND($A651&lt;&gt;"",ISNUMBER($A651)),VLOOKUP($A651,StudiesGeneral!$B:$CM,2,FALSE),"")</f>
        <v>Wang</v>
      </c>
      <c r="D651" s="73">
        <f>IF(AND($A651&lt;&gt;"",ISNUMBER($A651)),VLOOKUP($A651,StudiesGeneral!$B:$CM,3,FALSE),"")</f>
        <v>2008</v>
      </c>
      <c r="E651" s="89" t="str">
        <f>IF(AND($A651&lt;&gt;"",ISNUMBER($A651)),VLOOKUP($A651,StudiesGeneral!$B:$CM,4,FALSE),"")</f>
        <v>http://dx.doi.org/10.1002/pmic.200800144</v>
      </c>
      <c r="F651" s="73" t="str">
        <f>IF(AND($A651&lt;&gt;"",ISNUMBER($A651)),VLOOKUP($A651,StudiesGeneral!$B:$CM,5,FALSE),"")</f>
        <v>CYP3A</v>
      </c>
      <c r="G651" s="52" t="str">
        <f t="shared" si="10"/>
        <v>Liver--HLM-2-85-</v>
      </c>
      <c r="H651" s="12" t="s">
        <v>724</v>
      </c>
      <c r="K651" s="12" t="s">
        <v>725</v>
      </c>
      <c r="L651" s="12" t="s">
        <v>726</v>
      </c>
      <c r="AA651" s="19" t="s">
        <v>770</v>
      </c>
      <c r="AB651" s="19" t="s">
        <v>961</v>
      </c>
      <c r="AC651" s="20" t="s">
        <v>730</v>
      </c>
      <c r="AD651" s="98" t="s">
        <v>982</v>
      </c>
      <c r="AE651" s="82">
        <v>32</v>
      </c>
      <c r="AF651" s="3">
        <v>1</v>
      </c>
      <c r="BE651" s="16" t="s">
        <v>832</v>
      </c>
      <c r="BF651" s="4" t="b">
        <f>IF(ISERROR(VLOOKUP(StudiesDetails!B651,ProteinExpression!A:A,1,FALSE)),FALSE,TRUE)</f>
        <v>1</v>
      </c>
    </row>
    <row r="652" spans="1:58" x14ac:dyDescent="0.3">
      <c r="A652">
        <v>133</v>
      </c>
      <c r="B652">
        <v>692</v>
      </c>
      <c r="C652" s="73" t="str">
        <f>IF(AND($A652&lt;&gt;"",ISNUMBER($A652)),VLOOKUP($A652,StudiesGeneral!$B:$CM,2,FALSE),"")</f>
        <v>Wang</v>
      </c>
      <c r="D652" s="73">
        <f>IF(AND($A652&lt;&gt;"",ISNUMBER($A652)),VLOOKUP($A652,StudiesGeneral!$B:$CM,3,FALSE),"")</f>
        <v>2008</v>
      </c>
      <c r="E652" s="89" t="str">
        <f>IF(AND($A652&lt;&gt;"",ISNUMBER($A652)),VLOOKUP($A652,StudiesGeneral!$B:$CM,4,FALSE),"")</f>
        <v>http://dx.doi.org/10.1002/pmic.200800144</v>
      </c>
      <c r="F652" s="73" t="str">
        <f>IF(AND($A652&lt;&gt;"",ISNUMBER($A652)),VLOOKUP($A652,StudiesGeneral!$B:$CM,5,FALSE),"")</f>
        <v>CYP3A</v>
      </c>
      <c r="G652" s="52" t="str">
        <f t="shared" si="10"/>
        <v>Liver--HLM-2-86-</v>
      </c>
      <c r="H652" s="12" t="s">
        <v>724</v>
      </c>
      <c r="K652" s="12" t="s">
        <v>725</v>
      </c>
      <c r="L652" s="12" t="s">
        <v>726</v>
      </c>
      <c r="AA652" s="19" t="s">
        <v>770</v>
      </c>
      <c r="AB652" s="19" t="s">
        <v>961</v>
      </c>
      <c r="AC652" s="20" t="s">
        <v>730</v>
      </c>
      <c r="AD652" s="98" t="s">
        <v>983</v>
      </c>
      <c r="AE652" s="82">
        <v>33</v>
      </c>
      <c r="AF652" s="3">
        <v>1</v>
      </c>
      <c r="BE652" s="16" t="s">
        <v>832</v>
      </c>
      <c r="BF652" s="4" t="b">
        <f>IF(ISERROR(VLOOKUP(StudiesDetails!B652,ProteinExpression!A:A,1,FALSE)),FALSE,TRUE)</f>
        <v>1</v>
      </c>
    </row>
    <row r="653" spans="1:58" s="33" customFormat="1" x14ac:dyDescent="0.3">
      <c r="A653" s="33">
        <v>134</v>
      </c>
      <c r="B653" s="33">
        <v>694</v>
      </c>
      <c r="C653" s="70" t="str">
        <f>IF(AND($A653&lt;&gt;"",ISNUMBER($A653)),VLOOKUP($A653,StudiesGeneral!$B:$CM,2,FALSE),"")</f>
        <v>Wang</v>
      </c>
      <c r="D653" s="70">
        <f>IF(AND($A653&lt;&gt;"",ISNUMBER($A653)),VLOOKUP($A653,StudiesGeneral!$B:$CM,3,FALSE),"")</f>
        <v>2008</v>
      </c>
      <c r="E653" s="71" t="str">
        <f>IF(AND($A653&lt;&gt;"",ISNUMBER($A653)),VLOOKUP($A653,StudiesGeneral!$B:$CM,4,FALSE),"")</f>
        <v>http://dx.doi.org/10.1002/pmic.200800144</v>
      </c>
      <c r="F653" s="70" t="str">
        <f>IF(AND($A653&lt;&gt;"",ISNUMBER($A653)),VLOOKUP($A653,StudiesGeneral!$B:$CM,5,FALSE),"")</f>
        <v>CYP3A4</v>
      </c>
      <c r="G653" s="72" t="str">
        <f t="shared" si="10"/>
        <v>Liver--HLM-1-H024-</v>
      </c>
      <c r="H653" s="25" t="s">
        <v>724</v>
      </c>
      <c r="I653" s="25"/>
      <c r="J653" s="25"/>
      <c r="K653" s="25" t="s">
        <v>725</v>
      </c>
      <c r="L653" s="25" t="s">
        <v>726</v>
      </c>
      <c r="M653" s="25"/>
      <c r="N653" s="25"/>
      <c r="O653" s="25"/>
      <c r="P653" s="25"/>
      <c r="Q653" s="26"/>
      <c r="R653" s="26"/>
      <c r="S653" s="27"/>
      <c r="T653" s="27"/>
      <c r="U653" s="27"/>
      <c r="V653" s="27"/>
      <c r="W653" s="27"/>
      <c r="X653" s="27"/>
      <c r="Y653" s="27"/>
      <c r="Z653" s="27"/>
      <c r="AA653" s="28" t="s">
        <v>770</v>
      </c>
      <c r="AB653" s="28" t="s">
        <v>912</v>
      </c>
      <c r="AC653" s="29" t="s">
        <v>730</v>
      </c>
      <c r="AD653" s="36" t="s">
        <v>950</v>
      </c>
      <c r="AE653" s="83">
        <v>1</v>
      </c>
      <c r="AF653" s="30">
        <v>1</v>
      </c>
      <c r="AG653" s="41">
        <v>1</v>
      </c>
      <c r="AH653" s="41">
        <v>47</v>
      </c>
      <c r="AI653" s="41" t="s">
        <v>767</v>
      </c>
      <c r="AJ653" s="42" t="s">
        <v>772</v>
      </c>
      <c r="AK653" s="41"/>
      <c r="AL653" s="42"/>
      <c r="AM653" s="41"/>
      <c r="AN653" s="41"/>
      <c r="AO653" s="41"/>
      <c r="AP653" s="41"/>
      <c r="AQ653" s="41"/>
      <c r="AR653" s="41"/>
      <c r="AS653" s="41"/>
      <c r="AT653" s="41"/>
      <c r="AU653" s="41"/>
      <c r="AV653" s="41"/>
      <c r="AW653" s="41" t="s">
        <v>878</v>
      </c>
      <c r="AX653" s="41"/>
      <c r="AY653" s="41"/>
      <c r="AZ653" s="41"/>
      <c r="BA653" s="43" t="s">
        <v>733</v>
      </c>
      <c r="BB653" s="44">
        <v>1</v>
      </c>
      <c r="BC653" s="29"/>
      <c r="BD653" s="30"/>
      <c r="BE653" s="75" t="s">
        <v>832</v>
      </c>
      <c r="BF653" s="91" t="b">
        <f>IF(ISERROR(VLOOKUP(StudiesDetails!B653,ProteinExpression!A:A,1,FALSE)),FALSE,TRUE)</f>
        <v>1</v>
      </c>
    </row>
    <row r="654" spans="1:58" x14ac:dyDescent="0.3">
      <c r="A654">
        <v>134</v>
      </c>
      <c r="B654">
        <v>695</v>
      </c>
      <c r="C654" s="73" t="str">
        <f>IF(AND($A654&lt;&gt;"",ISNUMBER($A654)),VLOOKUP($A654,StudiesGeneral!$B:$CM,2,FALSE),"")</f>
        <v>Wang</v>
      </c>
      <c r="D654" s="73">
        <f>IF(AND($A654&lt;&gt;"",ISNUMBER($A654)),VLOOKUP($A654,StudiesGeneral!$B:$CM,3,FALSE),"")</f>
        <v>2008</v>
      </c>
      <c r="E654" s="89" t="str">
        <f>IF(AND($A654&lt;&gt;"",ISNUMBER($A654)),VLOOKUP($A654,StudiesGeneral!$B:$CM,4,FALSE),"")</f>
        <v>http://dx.doi.org/10.1002/pmic.200800144</v>
      </c>
      <c r="F654" s="73" t="str">
        <f>IF(AND($A654&lt;&gt;"",ISNUMBER($A654)),VLOOKUP($A654,StudiesGeneral!$B:$CM,5,FALSE),"")</f>
        <v>CYP3A4</v>
      </c>
      <c r="G654" s="52" t="str">
        <f t="shared" si="10"/>
        <v>Liver--HLM-1-H079-</v>
      </c>
      <c r="H654" s="12" t="s">
        <v>724</v>
      </c>
      <c r="K654" s="12" t="s">
        <v>725</v>
      </c>
      <c r="L654" s="12" t="s">
        <v>726</v>
      </c>
      <c r="AA654" s="19" t="s">
        <v>770</v>
      </c>
      <c r="AB654" s="19" t="s">
        <v>912</v>
      </c>
      <c r="AC654" s="20" t="s">
        <v>730</v>
      </c>
      <c r="AD654" s="37" t="s">
        <v>951</v>
      </c>
      <c r="AE654" s="82">
        <v>2</v>
      </c>
      <c r="AF654" s="3">
        <v>1</v>
      </c>
      <c r="AG654" s="45">
        <v>0</v>
      </c>
      <c r="AH654" s="45">
        <v>56</v>
      </c>
      <c r="AI654" s="45" t="s">
        <v>767</v>
      </c>
      <c r="AJ654" s="46" t="s">
        <v>772</v>
      </c>
      <c r="AK654" s="45"/>
      <c r="AL654" s="46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 t="s">
        <v>898</v>
      </c>
      <c r="AX654" s="45"/>
      <c r="AY654" s="45" t="s">
        <v>732</v>
      </c>
      <c r="AZ654" s="45">
        <v>1</v>
      </c>
      <c r="BA654" s="47" t="s">
        <v>733</v>
      </c>
      <c r="BB654" s="48">
        <v>1</v>
      </c>
      <c r="BE654" s="16" t="s">
        <v>832</v>
      </c>
      <c r="BF654" s="4" t="b">
        <f>IF(ISERROR(VLOOKUP(StudiesDetails!B654,ProteinExpression!A:A,1,FALSE)),FALSE,TRUE)</f>
        <v>1</v>
      </c>
    </row>
    <row r="655" spans="1:58" x14ac:dyDescent="0.3">
      <c r="A655">
        <v>134</v>
      </c>
      <c r="B655">
        <v>696</v>
      </c>
      <c r="C655" s="73" t="str">
        <f>IF(AND($A655&lt;&gt;"",ISNUMBER($A655)),VLOOKUP($A655,StudiesGeneral!$B:$CM,2,FALSE),"")</f>
        <v>Wang</v>
      </c>
      <c r="D655" s="73">
        <f>IF(AND($A655&lt;&gt;"",ISNUMBER($A655)),VLOOKUP($A655,StudiesGeneral!$B:$CM,3,FALSE),"")</f>
        <v>2008</v>
      </c>
      <c r="E655" s="89" t="str">
        <f>IF(AND($A655&lt;&gt;"",ISNUMBER($A655)),VLOOKUP($A655,StudiesGeneral!$B:$CM,4,FALSE),"")</f>
        <v>http://dx.doi.org/10.1002/pmic.200800144</v>
      </c>
      <c r="F655" s="73" t="str">
        <f>IF(AND($A655&lt;&gt;"",ISNUMBER($A655)),VLOOKUP($A655,StudiesGeneral!$B:$CM,5,FALSE),"")</f>
        <v>CYP3A4</v>
      </c>
      <c r="G655" s="52" t="str">
        <f t="shared" si="10"/>
        <v>Liver--HLM-1-H081-</v>
      </c>
      <c r="H655" s="12" t="s">
        <v>724</v>
      </c>
      <c r="K655" s="12" t="s">
        <v>725</v>
      </c>
      <c r="L655" s="12" t="s">
        <v>726</v>
      </c>
      <c r="AA655" s="19" t="s">
        <v>770</v>
      </c>
      <c r="AB655" s="19" t="s">
        <v>912</v>
      </c>
      <c r="AC655" s="20" t="s">
        <v>730</v>
      </c>
      <c r="AD655" s="37" t="s">
        <v>952</v>
      </c>
      <c r="AE655" s="82">
        <v>3</v>
      </c>
      <c r="AF655" s="3">
        <v>1</v>
      </c>
      <c r="AG655" s="45">
        <v>0</v>
      </c>
      <c r="AH655" s="45">
        <v>67</v>
      </c>
      <c r="AI655" s="45" t="s">
        <v>767</v>
      </c>
      <c r="AJ655" s="45" t="s">
        <v>772</v>
      </c>
      <c r="AK655" s="45"/>
      <c r="AL655" s="46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 t="s">
        <v>898</v>
      </c>
      <c r="AX655" s="45"/>
      <c r="AY655" s="45" t="s">
        <v>732</v>
      </c>
      <c r="AZ655" s="45">
        <v>1</v>
      </c>
      <c r="BA655" s="47" t="s">
        <v>733</v>
      </c>
      <c r="BB655" s="48">
        <v>1</v>
      </c>
      <c r="BE655" s="16" t="s">
        <v>832</v>
      </c>
      <c r="BF655" s="4" t="b">
        <f>IF(ISERROR(VLOOKUP(StudiesDetails!B655,ProteinExpression!A:A,1,FALSE)),FALSE,TRUE)</f>
        <v>1</v>
      </c>
    </row>
    <row r="656" spans="1:58" x14ac:dyDescent="0.3">
      <c r="A656">
        <v>134</v>
      </c>
      <c r="B656">
        <v>697</v>
      </c>
      <c r="C656" s="73" t="str">
        <f>IF(AND($A656&lt;&gt;"",ISNUMBER($A656)),VLOOKUP($A656,StudiesGeneral!$B:$CM,2,FALSE),"")</f>
        <v>Wang</v>
      </c>
      <c r="D656" s="73">
        <f>IF(AND($A656&lt;&gt;"",ISNUMBER($A656)),VLOOKUP($A656,StudiesGeneral!$B:$CM,3,FALSE),"")</f>
        <v>2008</v>
      </c>
      <c r="E656" s="89" t="str">
        <f>IF(AND($A656&lt;&gt;"",ISNUMBER($A656)),VLOOKUP($A656,StudiesGeneral!$B:$CM,4,FALSE),"")</f>
        <v>http://dx.doi.org/10.1002/pmic.200800144</v>
      </c>
      <c r="F656" s="73" t="str">
        <f>IF(AND($A656&lt;&gt;"",ISNUMBER($A656)),VLOOKUP($A656,StudiesGeneral!$B:$CM,5,FALSE),"")</f>
        <v>CYP3A4</v>
      </c>
      <c r="G656" s="52" t="str">
        <f t="shared" si="10"/>
        <v>Liver--HLM-1-H134-</v>
      </c>
      <c r="H656" s="12" t="s">
        <v>724</v>
      </c>
      <c r="K656" s="12" t="s">
        <v>725</v>
      </c>
      <c r="L656" s="12" t="s">
        <v>726</v>
      </c>
      <c r="AA656" s="19" t="s">
        <v>770</v>
      </c>
      <c r="AB656" s="19" t="s">
        <v>912</v>
      </c>
      <c r="AC656" s="20" t="s">
        <v>730</v>
      </c>
      <c r="AD656" s="37" t="s">
        <v>953</v>
      </c>
      <c r="AE656" s="82">
        <v>4</v>
      </c>
      <c r="AF656" s="3">
        <v>1</v>
      </c>
      <c r="AG656" s="45">
        <v>0</v>
      </c>
      <c r="AH656" s="45">
        <v>61</v>
      </c>
      <c r="AI656" s="45" t="s">
        <v>767</v>
      </c>
      <c r="AJ656" s="45" t="s">
        <v>772</v>
      </c>
      <c r="AK656" s="45"/>
      <c r="AL656" s="46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 t="s">
        <v>898</v>
      </c>
      <c r="AX656" s="45"/>
      <c r="AY656" s="45"/>
      <c r="AZ656" s="45"/>
      <c r="BA656" s="47" t="s">
        <v>733</v>
      </c>
      <c r="BB656" s="48">
        <v>1</v>
      </c>
      <c r="BE656" s="16" t="s">
        <v>832</v>
      </c>
      <c r="BF656" s="4" t="b">
        <f>IF(ISERROR(VLOOKUP(StudiesDetails!B656,ProteinExpression!A:A,1,FALSE)),FALSE,TRUE)</f>
        <v>1</v>
      </c>
    </row>
    <row r="657" spans="1:58" x14ac:dyDescent="0.3">
      <c r="A657">
        <v>134</v>
      </c>
      <c r="B657">
        <v>698</v>
      </c>
      <c r="C657" s="73" t="str">
        <f>IF(AND($A657&lt;&gt;"",ISNUMBER($A657)),VLOOKUP($A657,StudiesGeneral!$B:$CM,2,FALSE),"")</f>
        <v>Wang</v>
      </c>
      <c r="D657" s="73">
        <f>IF(AND($A657&lt;&gt;"",ISNUMBER($A657)),VLOOKUP($A657,StudiesGeneral!$B:$CM,3,FALSE),"")</f>
        <v>2008</v>
      </c>
      <c r="E657" s="89" t="str">
        <f>IF(AND($A657&lt;&gt;"",ISNUMBER($A657)),VLOOKUP($A657,StudiesGeneral!$B:$CM,4,FALSE),"")</f>
        <v>http://dx.doi.org/10.1002/pmic.200800144</v>
      </c>
      <c r="F657" s="73" t="str">
        <f>IF(AND($A657&lt;&gt;"",ISNUMBER($A657)),VLOOKUP($A657,StudiesGeneral!$B:$CM,5,FALSE),"")</f>
        <v>CYP3A4</v>
      </c>
      <c r="G657" s="52" t="str">
        <f t="shared" si="10"/>
        <v>Liver--HLM-1-H199-</v>
      </c>
      <c r="H657" s="12" t="s">
        <v>724</v>
      </c>
      <c r="K657" s="12" t="s">
        <v>725</v>
      </c>
      <c r="L657" s="12" t="s">
        <v>726</v>
      </c>
      <c r="AA657" s="19" t="s">
        <v>770</v>
      </c>
      <c r="AB657" s="19" t="s">
        <v>912</v>
      </c>
      <c r="AC657" s="20" t="s">
        <v>730</v>
      </c>
      <c r="AD657" s="37" t="s">
        <v>954</v>
      </c>
      <c r="AE657" s="82">
        <v>5</v>
      </c>
      <c r="AF657" s="3">
        <v>1</v>
      </c>
      <c r="AG657" s="45">
        <v>0</v>
      </c>
      <c r="AH657" s="45">
        <v>48</v>
      </c>
      <c r="AI657" s="45" t="s">
        <v>767</v>
      </c>
      <c r="AJ657" s="46" t="s">
        <v>772</v>
      </c>
      <c r="AK657" s="45"/>
      <c r="AL657" s="46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 t="s">
        <v>898</v>
      </c>
      <c r="AX657" s="45"/>
      <c r="AY657" s="45"/>
      <c r="AZ657" s="45"/>
      <c r="BA657" s="47" t="s">
        <v>883</v>
      </c>
      <c r="BB657" s="48">
        <v>1</v>
      </c>
      <c r="BE657" s="16" t="s">
        <v>832</v>
      </c>
      <c r="BF657" s="4" t="b">
        <f>IF(ISERROR(VLOOKUP(StudiesDetails!B657,ProteinExpression!A:A,1,FALSE)),FALSE,TRUE)</f>
        <v>1</v>
      </c>
    </row>
    <row r="658" spans="1:58" x14ac:dyDescent="0.3">
      <c r="A658">
        <v>134</v>
      </c>
      <c r="B658">
        <v>699</v>
      </c>
      <c r="C658" s="73" t="str">
        <f>IF(AND($A658&lt;&gt;"",ISNUMBER($A658)),VLOOKUP($A658,StudiesGeneral!$B:$CM,2,FALSE),"")</f>
        <v>Wang</v>
      </c>
      <c r="D658" s="73">
        <f>IF(AND($A658&lt;&gt;"",ISNUMBER($A658)),VLOOKUP($A658,StudiesGeneral!$B:$CM,3,FALSE),"")</f>
        <v>2008</v>
      </c>
      <c r="E658" s="89" t="str">
        <f>IF(AND($A658&lt;&gt;"",ISNUMBER($A658)),VLOOKUP($A658,StudiesGeneral!$B:$CM,4,FALSE),"")</f>
        <v>http://dx.doi.org/10.1002/pmic.200800144</v>
      </c>
      <c r="F658" s="73" t="str">
        <f>IF(AND($A658&lt;&gt;"",ISNUMBER($A658)),VLOOKUP($A658,StudiesGeneral!$B:$CM,5,FALSE),"")</f>
        <v>CYP3A4</v>
      </c>
      <c r="G658" s="52" t="str">
        <f t="shared" si="10"/>
        <v>Liver--HLM-1-H215-</v>
      </c>
      <c r="H658" s="12" t="s">
        <v>724</v>
      </c>
      <c r="K658" s="12" t="s">
        <v>725</v>
      </c>
      <c r="L658" s="12" t="s">
        <v>726</v>
      </c>
      <c r="AA658" s="19" t="s">
        <v>770</v>
      </c>
      <c r="AB658" s="19" t="s">
        <v>912</v>
      </c>
      <c r="AC658" s="20" t="s">
        <v>730</v>
      </c>
      <c r="AD658" s="37" t="s">
        <v>955</v>
      </c>
      <c r="AE658" s="82">
        <v>6</v>
      </c>
      <c r="AF658" s="3">
        <v>1</v>
      </c>
      <c r="AG658" s="45">
        <v>1</v>
      </c>
      <c r="AH658" s="45">
        <v>6</v>
      </c>
      <c r="AI658" s="45" t="s">
        <v>767</v>
      </c>
      <c r="AJ658" s="46" t="s">
        <v>772</v>
      </c>
      <c r="AK658" s="45"/>
      <c r="AL658" s="46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 t="s">
        <v>878</v>
      </c>
      <c r="AX658" s="45"/>
      <c r="AY658" s="45"/>
      <c r="AZ658" s="45"/>
      <c r="BA658" s="47" t="s">
        <v>733</v>
      </c>
      <c r="BB658" s="48">
        <v>1</v>
      </c>
      <c r="BE658" s="16" t="s">
        <v>832</v>
      </c>
      <c r="BF658" s="4" t="b">
        <f>IF(ISERROR(VLOOKUP(StudiesDetails!B658,ProteinExpression!A:A,1,FALSE)),FALSE,TRUE)</f>
        <v>1</v>
      </c>
    </row>
    <row r="659" spans="1:58" x14ac:dyDescent="0.3">
      <c r="A659">
        <v>134</v>
      </c>
      <c r="B659">
        <v>700</v>
      </c>
      <c r="C659" s="73" t="str">
        <f>IF(AND($A659&lt;&gt;"",ISNUMBER($A659)),VLOOKUP($A659,StudiesGeneral!$B:$CM,2,FALSE),"")</f>
        <v>Wang</v>
      </c>
      <c r="D659" s="73">
        <f>IF(AND($A659&lt;&gt;"",ISNUMBER($A659)),VLOOKUP($A659,StudiesGeneral!$B:$CM,3,FALSE),"")</f>
        <v>2008</v>
      </c>
      <c r="E659" s="89" t="str">
        <f>IF(AND($A659&lt;&gt;"",ISNUMBER($A659)),VLOOKUP($A659,StudiesGeneral!$B:$CM,4,FALSE),"")</f>
        <v>http://dx.doi.org/10.1002/pmic.200800144</v>
      </c>
      <c r="F659" s="73" t="str">
        <f>IF(AND($A659&lt;&gt;"",ISNUMBER($A659)),VLOOKUP($A659,StudiesGeneral!$B:$CM,5,FALSE),"")</f>
        <v>CYP3A4</v>
      </c>
      <c r="G659" s="52" t="str">
        <f t="shared" si="10"/>
        <v>Liver--HLM-1-H232-</v>
      </c>
      <c r="H659" s="12" t="s">
        <v>724</v>
      </c>
      <c r="K659" s="12" t="s">
        <v>725</v>
      </c>
      <c r="L659" s="12" t="s">
        <v>726</v>
      </c>
      <c r="AA659" s="19" t="s">
        <v>770</v>
      </c>
      <c r="AB659" s="19" t="s">
        <v>912</v>
      </c>
      <c r="AC659" s="20" t="s">
        <v>730</v>
      </c>
      <c r="AD659" s="37" t="s">
        <v>956</v>
      </c>
      <c r="AE659" s="82">
        <v>7</v>
      </c>
      <c r="AF659" s="3">
        <v>1</v>
      </c>
      <c r="AG659" s="45">
        <v>1</v>
      </c>
      <c r="AH659" s="45">
        <v>43</v>
      </c>
      <c r="AI659" s="45" t="s">
        <v>767</v>
      </c>
      <c r="AJ659" s="46" t="s">
        <v>772</v>
      </c>
      <c r="AK659" s="45"/>
      <c r="AL659" s="46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 t="s">
        <v>898</v>
      </c>
      <c r="AX659" s="45"/>
      <c r="AY659" s="45"/>
      <c r="AZ659" s="45"/>
      <c r="BA659" s="47" t="s">
        <v>733</v>
      </c>
      <c r="BB659" s="48">
        <v>1</v>
      </c>
      <c r="BE659" s="16" t="s">
        <v>832</v>
      </c>
      <c r="BF659" s="4" t="b">
        <f>IF(ISERROR(VLOOKUP(StudiesDetails!B659,ProteinExpression!A:A,1,FALSE)),FALSE,TRUE)</f>
        <v>1</v>
      </c>
    </row>
    <row r="660" spans="1:58" x14ac:dyDescent="0.3">
      <c r="A660">
        <v>134</v>
      </c>
      <c r="B660">
        <v>701</v>
      </c>
      <c r="C660" s="73" t="str">
        <f>IF(AND($A660&lt;&gt;"",ISNUMBER($A660)),VLOOKUP($A660,StudiesGeneral!$B:$CM,2,FALSE),"")</f>
        <v>Wang</v>
      </c>
      <c r="D660" s="73">
        <f>IF(AND($A660&lt;&gt;"",ISNUMBER($A660)),VLOOKUP($A660,StudiesGeneral!$B:$CM,3,FALSE),"")</f>
        <v>2008</v>
      </c>
      <c r="E660" s="89" t="str">
        <f>IF(AND($A660&lt;&gt;"",ISNUMBER($A660)),VLOOKUP($A660,StudiesGeneral!$B:$CM,4,FALSE),"")</f>
        <v>http://dx.doi.org/10.1002/pmic.200800144</v>
      </c>
      <c r="F660" s="73" t="str">
        <f>IF(AND($A660&lt;&gt;"",ISNUMBER($A660)),VLOOKUP($A660,StudiesGeneral!$B:$CM,5,FALSE),"")</f>
        <v>CYP3A4</v>
      </c>
      <c r="G660" s="52" t="str">
        <f t="shared" si="10"/>
        <v>Liver--HLM-1-H246-</v>
      </c>
      <c r="H660" s="12" t="s">
        <v>724</v>
      </c>
      <c r="K660" s="12" t="s">
        <v>725</v>
      </c>
      <c r="L660" s="12" t="s">
        <v>726</v>
      </c>
      <c r="AA660" s="19" t="s">
        <v>770</v>
      </c>
      <c r="AB660" s="19" t="s">
        <v>912</v>
      </c>
      <c r="AC660" s="20" t="s">
        <v>730</v>
      </c>
      <c r="AD660" s="37" t="s">
        <v>957</v>
      </c>
      <c r="AE660" s="82">
        <v>8</v>
      </c>
      <c r="AF660" s="3">
        <v>1</v>
      </c>
      <c r="AG660" s="45">
        <v>0</v>
      </c>
      <c r="AH660" s="45">
        <v>40</v>
      </c>
      <c r="AI660" s="45" t="s">
        <v>767</v>
      </c>
      <c r="AJ660" s="46" t="s">
        <v>772</v>
      </c>
      <c r="AK660" s="45"/>
      <c r="AL660" s="46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 t="s">
        <v>876</v>
      </c>
      <c r="AX660" s="45"/>
      <c r="AY660" s="45"/>
      <c r="AZ660" s="45"/>
      <c r="BA660" s="47" t="s">
        <v>733</v>
      </c>
      <c r="BB660" s="48">
        <v>1</v>
      </c>
      <c r="BE660" s="16" t="s">
        <v>832</v>
      </c>
      <c r="BF660" s="4" t="b">
        <f>IF(ISERROR(VLOOKUP(StudiesDetails!B660,ProteinExpression!A:A,1,FALSE)),FALSE,TRUE)</f>
        <v>1</v>
      </c>
    </row>
    <row r="661" spans="1:58" x14ac:dyDescent="0.3">
      <c r="A661">
        <v>134</v>
      </c>
      <c r="B661">
        <v>702</v>
      </c>
      <c r="C661" s="73" t="str">
        <f>IF(AND($A661&lt;&gt;"",ISNUMBER($A661)),VLOOKUP($A661,StudiesGeneral!$B:$CM,2,FALSE),"")</f>
        <v>Wang</v>
      </c>
      <c r="D661" s="73">
        <f>IF(AND($A661&lt;&gt;"",ISNUMBER($A661)),VLOOKUP($A661,StudiesGeneral!$B:$CM,3,FALSE),"")</f>
        <v>2008</v>
      </c>
      <c r="E661" s="89" t="str">
        <f>IF(AND($A661&lt;&gt;"",ISNUMBER($A661)),VLOOKUP($A661,StudiesGeneral!$B:$CM,4,FALSE),"")</f>
        <v>http://dx.doi.org/10.1002/pmic.200800144</v>
      </c>
      <c r="F661" s="73" t="str">
        <f>IF(AND($A661&lt;&gt;"",ISNUMBER($A661)),VLOOKUP($A661,StudiesGeneral!$B:$CM,5,FALSE),"")</f>
        <v>CYP3A4</v>
      </c>
      <c r="G661" s="52" t="str">
        <f t="shared" si="10"/>
        <v>Liver--HLM-1-H292-</v>
      </c>
      <c r="H661" s="12" t="s">
        <v>724</v>
      </c>
      <c r="K661" s="12" t="s">
        <v>725</v>
      </c>
      <c r="L661" s="12" t="s">
        <v>726</v>
      </c>
      <c r="AA661" s="19" t="s">
        <v>770</v>
      </c>
      <c r="AB661" s="19" t="s">
        <v>912</v>
      </c>
      <c r="AC661" s="20" t="s">
        <v>730</v>
      </c>
      <c r="AD661" s="37" t="s">
        <v>958</v>
      </c>
      <c r="AE661" s="82">
        <v>9</v>
      </c>
      <c r="AF661" s="3">
        <v>1</v>
      </c>
      <c r="AG661" s="45">
        <v>1</v>
      </c>
      <c r="AH661" s="45">
        <v>65</v>
      </c>
      <c r="AI661" s="45" t="s">
        <v>767</v>
      </c>
      <c r="AJ661" s="46" t="s">
        <v>772</v>
      </c>
      <c r="AK661" s="45"/>
      <c r="AL661" s="46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 t="s">
        <v>898</v>
      </c>
      <c r="AX661" s="45"/>
      <c r="AY661" s="45"/>
      <c r="AZ661" s="45"/>
      <c r="BA661" s="47" t="s">
        <v>883</v>
      </c>
      <c r="BB661" s="48">
        <v>1</v>
      </c>
      <c r="BE661" s="16" t="s">
        <v>832</v>
      </c>
      <c r="BF661" s="4" t="b">
        <f>IF(ISERROR(VLOOKUP(StudiesDetails!B661,ProteinExpression!A:A,1,FALSE)),FALSE,TRUE)</f>
        <v>1</v>
      </c>
    </row>
    <row r="662" spans="1:58" x14ac:dyDescent="0.3">
      <c r="A662">
        <v>134</v>
      </c>
      <c r="B662">
        <v>703</v>
      </c>
      <c r="C662" s="73" t="str">
        <f>IF(AND($A662&lt;&gt;"",ISNUMBER($A662)),VLOOKUP($A662,StudiesGeneral!$B:$CM,2,FALSE),"")</f>
        <v>Wang</v>
      </c>
      <c r="D662" s="73">
        <f>IF(AND($A662&lt;&gt;"",ISNUMBER($A662)),VLOOKUP($A662,StudiesGeneral!$B:$CM,3,FALSE),"")</f>
        <v>2008</v>
      </c>
      <c r="E662" s="89" t="str">
        <f>IF(AND($A662&lt;&gt;"",ISNUMBER($A662)),VLOOKUP($A662,StudiesGeneral!$B:$CM,4,FALSE),"")</f>
        <v>http://dx.doi.org/10.1002/pmic.200800144</v>
      </c>
      <c r="F662" s="73" t="str">
        <f>IF(AND($A662&lt;&gt;"",ISNUMBER($A662)),VLOOKUP($A662,StudiesGeneral!$B:$CM,5,FALSE),"")</f>
        <v>CYP3A4</v>
      </c>
      <c r="G662" s="52" t="str">
        <f t="shared" si="10"/>
        <v>Liver--HLM-1-H307-</v>
      </c>
      <c r="H662" s="12" t="s">
        <v>724</v>
      </c>
      <c r="K662" s="12" t="s">
        <v>725</v>
      </c>
      <c r="L662" s="12" t="s">
        <v>726</v>
      </c>
      <c r="AA662" s="19" t="s">
        <v>770</v>
      </c>
      <c r="AB662" s="19" t="s">
        <v>912</v>
      </c>
      <c r="AC662" s="20" t="s">
        <v>730</v>
      </c>
      <c r="AD662" s="37" t="s">
        <v>959</v>
      </c>
      <c r="AE662" s="82">
        <v>10</v>
      </c>
      <c r="AF662" s="3">
        <v>1</v>
      </c>
      <c r="AG662" s="45">
        <v>1</v>
      </c>
      <c r="AH662" s="45">
        <v>39</v>
      </c>
      <c r="AI662" s="45" t="s">
        <v>767</v>
      </c>
      <c r="AJ662" s="46" t="s">
        <v>772</v>
      </c>
      <c r="AK662" s="45"/>
      <c r="AL662" s="46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 t="s">
        <v>876</v>
      </c>
      <c r="AX662" s="45"/>
      <c r="AY662" s="45"/>
      <c r="AZ662" s="45"/>
      <c r="BA662" s="47" t="s">
        <v>733</v>
      </c>
      <c r="BB662" s="48">
        <v>1</v>
      </c>
      <c r="BE662" s="16" t="s">
        <v>832</v>
      </c>
      <c r="BF662" s="4" t="b">
        <f>IF(ISERROR(VLOOKUP(StudiesDetails!B662,ProteinExpression!A:A,1,FALSE)),FALSE,TRUE)</f>
        <v>1</v>
      </c>
    </row>
    <row r="663" spans="1:58" x14ac:dyDescent="0.3">
      <c r="A663">
        <v>134</v>
      </c>
      <c r="B663">
        <v>704</v>
      </c>
      <c r="C663" s="73" t="str">
        <f>IF(AND($A663&lt;&gt;"",ISNUMBER($A663)),VLOOKUP($A663,StudiesGeneral!$B:$CM,2,FALSE),"")</f>
        <v>Wang</v>
      </c>
      <c r="D663" s="73">
        <f>IF(AND($A663&lt;&gt;"",ISNUMBER($A663)),VLOOKUP($A663,StudiesGeneral!$B:$CM,3,FALSE),"")</f>
        <v>2008</v>
      </c>
      <c r="E663" s="89" t="str">
        <f>IF(AND($A663&lt;&gt;"",ISNUMBER($A663)),VLOOKUP($A663,StudiesGeneral!$B:$CM,4,FALSE),"")</f>
        <v>http://dx.doi.org/10.1002/pmic.200800144</v>
      </c>
      <c r="F663" s="73" t="str">
        <f>IF(AND($A663&lt;&gt;"",ISNUMBER($A663)),VLOOKUP($A663,StudiesGeneral!$B:$CM,5,FALSE),"")</f>
        <v>CYP3A4</v>
      </c>
      <c r="G663" s="52" t="str">
        <f t="shared" si="10"/>
        <v>Liver--HLM-1-H610-</v>
      </c>
      <c r="H663" s="12" t="s">
        <v>724</v>
      </c>
      <c r="K663" s="12" t="s">
        <v>725</v>
      </c>
      <c r="L663" s="12" t="s">
        <v>726</v>
      </c>
      <c r="AA663" s="19" t="s">
        <v>754</v>
      </c>
      <c r="AB663" s="19" t="s">
        <v>912</v>
      </c>
      <c r="AC663" s="20" t="s">
        <v>730</v>
      </c>
      <c r="AD663" s="37" t="s">
        <v>960</v>
      </c>
      <c r="AE663" s="82">
        <v>11</v>
      </c>
      <c r="AF663" s="3">
        <v>50</v>
      </c>
      <c r="BE663" s="16" t="s">
        <v>832</v>
      </c>
      <c r="BF663" s="4" t="b">
        <f>IF(ISERROR(VLOOKUP(StudiesDetails!B663,ProteinExpression!A:A,1,FALSE)),FALSE,TRUE)</f>
        <v>1</v>
      </c>
    </row>
    <row r="664" spans="1:58" s="33" customFormat="1" x14ac:dyDescent="0.3">
      <c r="A664" s="33">
        <v>134</v>
      </c>
      <c r="B664" s="33">
        <v>706</v>
      </c>
      <c r="C664" s="70" t="str">
        <f>IF(AND($A664&lt;&gt;"",ISNUMBER($A664)),VLOOKUP($A664,StudiesGeneral!$B:$CM,2,FALSE),"")</f>
        <v>Wang</v>
      </c>
      <c r="D664" s="70">
        <f>IF(AND($A664&lt;&gt;"",ISNUMBER($A664)),VLOOKUP($A664,StudiesGeneral!$B:$CM,3,FALSE),"")</f>
        <v>2008</v>
      </c>
      <c r="E664" s="71" t="str">
        <f>IF(AND($A664&lt;&gt;"",ISNUMBER($A664)),VLOOKUP($A664,StudiesGeneral!$B:$CM,4,FALSE),"")</f>
        <v>http://dx.doi.org/10.1002/pmic.200800144</v>
      </c>
      <c r="F664" s="70" t="str">
        <f>IF(AND($A664&lt;&gt;"",ISNUMBER($A664)),VLOOKUP($A664,StudiesGeneral!$B:$CM,5,FALSE),"")</f>
        <v>CYP3A4</v>
      </c>
      <c r="G664" s="72" t="str">
        <f t="shared" ref="G664:G723" si="11">H664&amp;"-"&amp;I664&amp;"-"&amp;L664&amp;"-"&amp;AD664&amp;"-"&amp;BC664</f>
        <v>Liver--HLM-2-6-</v>
      </c>
      <c r="H664" s="25" t="s">
        <v>724</v>
      </c>
      <c r="I664" s="25"/>
      <c r="J664" s="25"/>
      <c r="K664" s="25" t="s">
        <v>725</v>
      </c>
      <c r="L664" s="25" t="s">
        <v>726</v>
      </c>
      <c r="M664" s="25"/>
      <c r="N664" s="25"/>
      <c r="O664" s="25"/>
      <c r="P664" s="25"/>
      <c r="Q664" s="26"/>
      <c r="R664" s="26"/>
      <c r="S664" s="27"/>
      <c r="T664" s="27"/>
      <c r="U664" s="27"/>
      <c r="V664" s="27"/>
      <c r="W664" s="27"/>
      <c r="X664" s="27"/>
      <c r="Y664" s="27"/>
      <c r="Z664" s="27"/>
      <c r="AA664" s="28" t="s">
        <v>770</v>
      </c>
      <c r="AB664" s="28" t="s">
        <v>984</v>
      </c>
      <c r="AC664" s="29" t="s">
        <v>730</v>
      </c>
      <c r="AD664" s="96" t="s">
        <v>962</v>
      </c>
      <c r="AE664" s="83">
        <v>12</v>
      </c>
      <c r="AF664" s="30">
        <v>1</v>
      </c>
      <c r="AG664" s="30"/>
      <c r="AH664" s="30"/>
      <c r="AI664" s="30"/>
      <c r="AJ664" s="29"/>
      <c r="AK664" s="30"/>
      <c r="AL664" s="29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1"/>
      <c r="BB664" s="32"/>
      <c r="BC664" s="29"/>
      <c r="BD664" s="30"/>
      <c r="BE664" s="75" t="s">
        <v>832</v>
      </c>
      <c r="BF664" s="91" t="b">
        <f>IF(ISERROR(VLOOKUP(StudiesDetails!B664,ProteinExpression!A:A,1,FALSE)),FALSE,TRUE)</f>
        <v>1</v>
      </c>
    </row>
    <row r="665" spans="1:58" x14ac:dyDescent="0.3">
      <c r="A665">
        <v>134</v>
      </c>
      <c r="B665">
        <v>707</v>
      </c>
      <c r="C665" s="73" t="str">
        <f>IF(AND($A665&lt;&gt;"",ISNUMBER($A665)),VLOOKUP($A665,StudiesGeneral!$B:$CM,2,FALSE),"")</f>
        <v>Wang</v>
      </c>
      <c r="D665" s="73">
        <f>IF(AND($A665&lt;&gt;"",ISNUMBER($A665)),VLOOKUP($A665,StudiesGeneral!$B:$CM,3,FALSE),"")</f>
        <v>2008</v>
      </c>
      <c r="E665" s="89" t="str">
        <f>IF(AND($A665&lt;&gt;"",ISNUMBER($A665)),VLOOKUP($A665,StudiesGeneral!$B:$CM,4,FALSE),"")</f>
        <v>http://dx.doi.org/10.1002/pmic.200800144</v>
      </c>
      <c r="F665" s="73" t="str">
        <f>IF(AND($A665&lt;&gt;"",ISNUMBER($A665)),VLOOKUP($A665,StudiesGeneral!$B:$CM,5,FALSE),"")</f>
        <v>CYP3A4</v>
      </c>
      <c r="G665" s="52" t="str">
        <f t="shared" si="11"/>
        <v>Liver--HLM-2-32-</v>
      </c>
      <c r="H665" s="12" t="s">
        <v>724</v>
      </c>
      <c r="K665" s="12" t="s">
        <v>725</v>
      </c>
      <c r="L665" s="12" t="s">
        <v>726</v>
      </c>
      <c r="AA665" s="19" t="s">
        <v>770</v>
      </c>
      <c r="AB665" s="19" t="s">
        <v>984</v>
      </c>
      <c r="AC665" s="20" t="s">
        <v>730</v>
      </c>
      <c r="AD665" s="97" t="s">
        <v>963</v>
      </c>
      <c r="AE665" s="82">
        <v>13</v>
      </c>
      <c r="AF665" s="3">
        <v>1</v>
      </c>
      <c r="BE665" s="16" t="s">
        <v>832</v>
      </c>
      <c r="BF665" s="4" t="b">
        <f>IF(ISERROR(VLOOKUP(StudiesDetails!B665,ProteinExpression!A:A,1,FALSE)),FALSE,TRUE)</f>
        <v>1</v>
      </c>
    </row>
    <row r="666" spans="1:58" x14ac:dyDescent="0.3">
      <c r="A666">
        <v>134</v>
      </c>
      <c r="B666">
        <v>708</v>
      </c>
      <c r="C666" s="73" t="str">
        <f>IF(AND($A666&lt;&gt;"",ISNUMBER($A666)),VLOOKUP($A666,StudiesGeneral!$B:$CM,2,FALSE),"")</f>
        <v>Wang</v>
      </c>
      <c r="D666" s="73">
        <f>IF(AND($A666&lt;&gt;"",ISNUMBER($A666)),VLOOKUP($A666,StudiesGeneral!$B:$CM,3,FALSE),"")</f>
        <v>2008</v>
      </c>
      <c r="E666" s="89" t="str">
        <f>IF(AND($A666&lt;&gt;"",ISNUMBER($A666)),VLOOKUP($A666,StudiesGeneral!$B:$CM,4,FALSE),"")</f>
        <v>http://dx.doi.org/10.1002/pmic.200800144</v>
      </c>
      <c r="F666" s="73" t="str">
        <f>IF(AND($A666&lt;&gt;"",ISNUMBER($A666)),VLOOKUP($A666,StudiesGeneral!$B:$CM,5,FALSE),"")</f>
        <v>CYP3A4</v>
      </c>
      <c r="G666" s="52" t="str">
        <f t="shared" si="11"/>
        <v>Liver--HLM-2-40-</v>
      </c>
      <c r="H666" s="12" t="s">
        <v>724</v>
      </c>
      <c r="K666" s="12" t="s">
        <v>725</v>
      </c>
      <c r="L666" s="12" t="s">
        <v>726</v>
      </c>
      <c r="AA666" s="19" t="s">
        <v>770</v>
      </c>
      <c r="AB666" s="19" t="s">
        <v>984</v>
      </c>
      <c r="AC666" s="20" t="s">
        <v>730</v>
      </c>
      <c r="AD666" s="98" t="s">
        <v>964</v>
      </c>
      <c r="AE666" s="82">
        <v>14</v>
      </c>
      <c r="AF666" s="3">
        <v>1</v>
      </c>
      <c r="BE666" s="16" t="s">
        <v>832</v>
      </c>
      <c r="BF666" s="4" t="b">
        <f>IF(ISERROR(VLOOKUP(StudiesDetails!B666,ProteinExpression!A:A,1,FALSE)),FALSE,TRUE)</f>
        <v>1</v>
      </c>
    </row>
    <row r="667" spans="1:58" x14ac:dyDescent="0.3">
      <c r="A667">
        <v>134</v>
      </c>
      <c r="B667">
        <v>709</v>
      </c>
      <c r="C667" s="73" t="str">
        <f>IF(AND($A667&lt;&gt;"",ISNUMBER($A667)),VLOOKUP($A667,StudiesGeneral!$B:$CM,2,FALSE),"")</f>
        <v>Wang</v>
      </c>
      <c r="D667" s="73">
        <f>IF(AND($A667&lt;&gt;"",ISNUMBER($A667)),VLOOKUP($A667,StudiesGeneral!$B:$CM,3,FALSE),"")</f>
        <v>2008</v>
      </c>
      <c r="E667" s="89" t="str">
        <f>IF(AND($A667&lt;&gt;"",ISNUMBER($A667)),VLOOKUP($A667,StudiesGeneral!$B:$CM,4,FALSE),"")</f>
        <v>http://dx.doi.org/10.1002/pmic.200800144</v>
      </c>
      <c r="F667" s="73" t="str">
        <f>IF(AND($A667&lt;&gt;"",ISNUMBER($A667)),VLOOKUP($A667,StudiesGeneral!$B:$CM,5,FALSE),"")</f>
        <v>CYP3A4</v>
      </c>
      <c r="G667" s="52" t="str">
        <f t="shared" si="11"/>
        <v>Liver--HLM-2-41-</v>
      </c>
      <c r="H667" s="12" t="s">
        <v>724</v>
      </c>
      <c r="K667" s="12" t="s">
        <v>725</v>
      </c>
      <c r="L667" s="12" t="s">
        <v>726</v>
      </c>
      <c r="AA667" s="19" t="s">
        <v>770</v>
      </c>
      <c r="AB667" s="19" t="s">
        <v>984</v>
      </c>
      <c r="AC667" s="20" t="s">
        <v>730</v>
      </c>
      <c r="AD667" s="98" t="s">
        <v>965</v>
      </c>
      <c r="AE667" s="82">
        <v>15</v>
      </c>
      <c r="AF667" s="3">
        <v>1</v>
      </c>
      <c r="BE667" s="16" t="s">
        <v>832</v>
      </c>
      <c r="BF667" s="4" t="b">
        <f>IF(ISERROR(VLOOKUP(StudiesDetails!B667,ProteinExpression!A:A,1,FALSE)),FALSE,TRUE)</f>
        <v>1</v>
      </c>
    </row>
    <row r="668" spans="1:58" x14ac:dyDescent="0.3">
      <c r="A668">
        <v>134</v>
      </c>
      <c r="B668">
        <v>710</v>
      </c>
      <c r="C668" s="73" t="str">
        <f>IF(AND($A668&lt;&gt;"",ISNUMBER($A668)),VLOOKUP($A668,StudiesGeneral!$B:$CM,2,FALSE),"")</f>
        <v>Wang</v>
      </c>
      <c r="D668" s="73">
        <f>IF(AND($A668&lt;&gt;"",ISNUMBER($A668)),VLOOKUP($A668,StudiesGeneral!$B:$CM,3,FALSE),"")</f>
        <v>2008</v>
      </c>
      <c r="E668" s="89" t="str">
        <f>IF(AND($A668&lt;&gt;"",ISNUMBER($A668)),VLOOKUP($A668,StudiesGeneral!$B:$CM,4,FALSE),"")</f>
        <v>http://dx.doi.org/10.1002/pmic.200800144</v>
      </c>
      <c r="F668" s="73" t="str">
        <f>IF(AND($A668&lt;&gt;"",ISNUMBER($A668)),VLOOKUP($A668,StudiesGeneral!$B:$CM,5,FALSE),"")</f>
        <v>CYP3A4</v>
      </c>
      <c r="G668" s="52" t="str">
        <f t="shared" si="11"/>
        <v>Liver--HLM-2-42-</v>
      </c>
      <c r="H668" s="12" t="s">
        <v>724</v>
      </c>
      <c r="K668" s="12" t="s">
        <v>725</v>
      </c>
      <c r="L668" s="12" t="s">
        <v>726</v>
      </c>
      <c r="AA668" s="19" t="s">
        <v>770</v>
      </c>
      <c r="AB668" s="19" t="s">
        <v>984</v>
      </c>
      <c r="AC668" s="20" t="s">
        <v>730</v>
      </c>
      <c r="AD668" s="98" t="s">
        <v>966</v>
      </c>
      <c r="AE668" s="82">
        <v>16</v>
      </c>
      <c r="AF668" s="3">
        <v>1</v>
      </c>
      <c r="BE668" s="16" t="s">
        <v>832</v>
      </c>
      <c r="BF668" s="4" t="b">
        <f>IF(ISERROR(VLOOKUP(StudiesDetails!B668,ProteinExpression!A:A,1,FALSE)),FALSE,TRUE)</f>
        <v>1</v>
      </c>
    </row>
    <row r="669" spans="1:58" x14ac:dyDescent="0.3">
      <c r="A669">
        <v>134</v>
      </c>
      <c r="B669">
        <v>711</v>
      </c>
      <c r="C669" s="73" t="str">
        <f>IF(AND($A669&lt;&gt;"",ISNUMBER($A669)),VLOOKUP($A669,StudiesGeneral!$B:$CM,2,FALSE),"")</f>
        <v>Wang</v>
      </c>
      <c r="D669" s="73">
        <f>IF(AND($A669&lt;&gt;"",ISNUMBER($A669)),VLOOKUP($A669,StudiesGeneral!$B:$CM,3,FALSE),"")</f>
        <v>2008</v>
      </c>
      <c r="E669" s="89" t="str">
        <f>IF(AND($A669&lt;&gt;"",ISNUMBER($A669)),VLOOKUP($A669,StudiesGeneral!$B:$CM,4,FALSE),"")</f>
        <v>http://dx.doi.org/10.1002/pmic.200800144</v>
      </c>
      <c r="F669" s="73" t="str">
        <f>IF(AND($A669&lt;&gt;"",ISNUMBER($A669)),VLOOKUP($A669,StudiesGeneral!$B:$CM,5,FALSE),"")</f>
        <v>CYP3A4</v>
      </c>
      <c r="G669" s="52" t="str">
        <f t="shared" si="11"/>
        <v>Liver--HLM-2-49-</v>
      </c>
      <c r="H669" s="12" t="s">
        <v>724</v>
      </c>
      <c r="K669" s="12" t="s">
        <v>725</v>
      </c>
      <c r="L669" s="12" t="s">
        <v>726</v>
      </c>
      <c r="AA669" s="19" t="s">
        <v>770</v>
      </c>
      <c r="AB669" s="19" t="s">
        <v>984</v>
      </c>
      <c r="AC669" s="20" t="s">
        <v>730</v>
      </c>
      <c r="AD669" s="98" t="s">
        <v>967</v>
      </c>
      <c r="AE669" s="82">
        <v>17</v>
      </c>
      <c r="AF669" s="3">
        <v>1</v>
      </c>
      <c r="BE669" s="16" t="s">
        <v>832</v>
      </c>
      <c r="BF669" s="4" t="b">
        <f>IF(ISERROR(VLOOKUP(StudiesDetails!B669,ProteinExpression!A:A,1,FALSE)),FALSE,TRUE)</f>
        <v>1</v>
      </c>
    </row>
    <row r="670" spans="1:58" x14ac:dyDescent="0.3">
      <c r="A670">
        <v>134</v>
      </c>
      <c r="B670">
        <v>712</v>
      </c>
      <c r="C670" s="73" t="str">
        <f>IF(AND($A670&lt;&gt;"",ISNUMBER($A670)),VLOOKUP($A670,StudiesGeneral!$B:$CM,2,FALSE),"")</f>
        <v>Wang</v>
      </c>
      <c r="D670" s="73">
        <f>IF(AND($A670&lt;&gt;"",ISNUMBER($A670)),VLOOKUP($A670,StudiesGeneral!$B:$CM,3,FALSE),"")</f>
        <v>2008</v>
      </c>
      <c r="E670" s="89" t="str">
        <f>IF(AND($A670&lt;&gt;"",ISNUMBER($A670)),VLOOKUP($A670,StudiesGeneral!$B:$CM,4,FALSE),"")</f>
        <v>http://dx.doi.org/10.1002/pmic.200800144</v>
      </c>
      <c r="F670" s="73" t="str">
        <f>IF(AND($A670&lt;&gt;"",ISNUMBER($A670)),VLOOKUP($A670,StudiesGeneral!$B:$CM,5,FALSE),"")</f>
        <v>CYP3A4</v>
      </c>
      <c r="G670" s="52" t="str">
        <f t="shared" si="11"/>
        <v>Liver--HLM-2-52-</v>
      </c>
      <c r="H670" s="12" t="s">
        <v>724</v>
      </c>
      <c r="K670" s="12" t="s">
        <v>725</v>
      </c>
      <c r="L670" s="12" t="s">
        <v>726</v>
      </c>
      <c r="AA670" s="19" t="s">
        <v>770</v>
      </c>
      <c r="AB670" s="19" t="s">
        <v>984</v>
      </c>
      <c r="AC670" s="20" t="s">
        <v>730</v>
      </c>
      <c r="AD670" s="98" t="s">
        <v>968</v>
      </c>
      <c r="AE670" s="82">
        <v>18</v>
      </c>
      <c r="AF670" s="3">
        <v>1</v>
      </c>
      <c r="BE670" s="16" t="s">
        <v>832</v>
      </c>
      <c r="BF670" s="4" t="b">
        <f>IF(ISERROR(VLOOKUP(StudiesDetails!B670,ProteinExpression!A:A,1,FALSE)),FALSE,TRUE)</f>
        <v>1</v>
      </c>
    </row>
    <row r="671" spans="1:58" x14ac:dyDescent="0.3">
      <c r="A671">
        <v>134</v>
      </c>
      <c r="B671">
        <v>713</v>
      </c>
      <c r="C671" s="73" t="str">
        <f>IF(AND($A671&lt;&gt;"",ISNUMBER($A671)),VLOOKUP($A671,StudiesGeneral!$B:$CM,2,FALSE),"")</f>
        <v>Wang</v>
      </c>
      <c r="D671" s="73">
        <f>IF(AND($A671&lt;&gt;"",ISNUMBER($A671)),VLOOKUP($A671,StudiesGeneral!$B:$CM,3,FALSE),"")</f>
        <v>2008</v>
      </c>
      <c r="E671" s="89" t="str">
        <f>IF(AND($A671&lt;&gt;"",ISNUMBER($A671)),VLOOKUP($A671,StudiesGeneral!$B:$CM,4,FALSE),"")</f>
        <v>http://dx.doi.org/10.1002/pmic.200800144</v>
      </c>
      <c r="F671" s="73" t="str">
        <f>IF(AND($A671&lt;&gt;"",ISNUMBER($A671)),VLOOKUP($A671,StudiesGeneral!$B:$CM,5,FALSE),"")</f>
        <v>CYP3A4</v>
      </c>
      <c r="G671" s="52" t="str">
        <f t="shared" si="11"/>
        <v>Liver--HLM-2-55-</v>
      </c>
      <c r="H671" s="12" t="s">
        <v>724</v>
      </c>
      <c r="K671" s="12" t="s">
        <v>725</v>
      </c>
      <c r="L671" s="12" t="s">
        <v>726</v>
      </c>
      <c r="AA671" s="19" t="s">
        <v>770</v>
      </c>
      <c r="AB671" s="19" t="s">
        <v>984</v>
      </c>
      <c r="AC671" s="20" t="s">
        <v>730</v>
      </c>
      <c r="AD671" s="98" t="s">
        <v>969</v>
      </c>
      <c r="AE671" s="82">
        <v>19</v>
      </c>
      <c r="AF671" s="3">
        <v>1</v>
      </c>
      <c r="BE671" s="16" t="s">
        <v>832</v>
      </c>
      <c r="BF671" s="4" t="b">
        <f>IF(ISERROR(VLOOKUP(StudiesDetails!B671,ProteinExpression!A:A,1,FALSE)),FALSE,TRUE)</f>
        <v>1</v>
      </c>
    </row>
    <row r="672" spans="1:58" x14ac:dyDescent="0.3">
      <c r="A672">
        <v>134</v>
      </c>
      <c r="B672">
        <v>714</v>
      </c>
      <c r="C672" s="73" t="str">
        <f>IF(AND($A672&lt;&gt;"",ISNUMBER($A672)),VLOOKUP($A672,StudiesGeneral!$B:$CM,2,FALSE),"")</f>
        <v>Wang</v>
      </c>
      <c r="D672" s="73">
        <f>IF(AND($A672&lt;&gt;"",ISNUMBER($A672)),VLOOKUP($A672,StudiesGeneral!$B:$CM,3,FALSE),"")</f>
        <v>2008</v>
      </c>
      <c r="E672" s="89" t="str">
        <f>IF(AND($A672&lt;&gt;"",ISNUMBER($A672)),VLOOKUP($A672,StudiesGeneral!$B:$CM,4,FALSE),"")</f>
        <v>http://dx.doi.org/10.1002/pmic.200800144</v>
      </c>
      <c r="F672" s="73" t="str">
        <f>IF(AND($A672&lt;&gt;"",ISNUMBER($A672)),VLOOKUP($A672,StudiesGeneral!$B:$CM,5,FALSE),"")</f>
        <v>CYP3A4</v>
      </c>
      <c r="G672" s="52" t="str">
        <f t="shared" si="11"/>
        <v>Liver--HLM-2-57-</v>
      </c>
      <c r="H672" s="12" t="s">
        <v>724</v>
      </c>
      <c r="K672" s="12" t="s">
        <v>725</v>
      </c>
      <c r="L672" s="12" t="s">
        <v>726</v>
      </c>
      <c r="AA672" s="19" t="s">
        <v>770</v>
      </c>
      <c r="AB672" s="19" t="s">
        <v>984</v>
      </c>
      <c r="AC672" s="20" t="s">
        <v>730</v>
      </c>
      <c r="AD672" s="98" t="s">
        <v>970</v>
      </c>
      <c r="AE672" s="82">
        <v>20</v>
      </c>
      <c r="AF672" s="3">
        <v>1</v>
      </c>
      <c r="BE672" s="16" t="s">
        <v>832</v>
      </c>
      <c r="BF672" s="4" t="b">
        <f>IF(ISERROR(VLOOKUP(StudiesDetails!B672,ProteinExpression!A:A,1,FALSE)),FALSE,TRUE)</f>
        <v>1</v>
      </c>
    </row>
    <row r="673" spans="1:58" x14ac:dyDescent="0.3">
      <c r="A673">
        <v>134</v>
      </c>
      <c r="B673">
        <v>715</v>
      </c>
      <c r="C673" s="73" t="str">
        <f>IF(AND($A673&lt;&gt;"",ISNUMBER($A673)),VLOOKUP($A673,StudiesGeneral!$B:$CM,2,FALSE),"")</f>
        <v>Wang</v>
      </c>
      <c r="D673" s="73">
        <f>IF(AND($A673&lt;&gt;"",ISNUMBER($A673)),VLOOKUP($A673,StudiesGeneral!$B:$CM,3,FALSE),"")</f>
        <v>2008</v>
      </c>
      <c r="E673" s="89" t="str">
        <f>IF(AND($A673&lt;&gt;"",ISNUMBER($A673)),VLOOKUP($A673,StudiesGeneral!$B:$CM,4,FALSE),"")</f>
        <v>http://dx.doi.org/10.1002/pmic.200800144</v>
      </c>
      <c r="F673" s="73" t="str">
        <f>IF(AND($A673&lt;&gt;"",ISNUMBER($A673)),VLOOKUP($A673,StudiesGeneral!$B:$CM,5,FALSE),"")</f>
        <v>CYP3A4</v>
      </c>
      <c r="G673" s="52" t="str">
        <f t="shared" si="11"/>
        <v>Liver--HLM-2-59-</v>
      </c>
      <c r="H673" s="12" t="s">
        <v>724</v>
      </c>
      <c r="K673" s="12" t="s">
        <v>725</v>
      </c>
      <c r="L673" s="12" t="s">
        <v>726</v>
      </c>
      <c r="AA673" s="19" t="s">
        <v>770</v>
      </c>
      <c r="AB673" s="19" t="s">
        <v>984</v>
      </c>
      <c r="AC673" s="20" t="s">
        <v>730</v>
      </c>
      <c r="AD673" s="98" t="s">
        <v>971</v>
      </c>
      <c r="AE673" s="82">
        <v>21</v>
      </c>
      <c r="AF673" s="3">
        <v>1</v>
      </c>
      <c r="BE673" s="16" t="s">
        <v>832</v>
      </c>
      <c r="BF673" s="4" t="b">
        <f>IF(ISERROR(VLOOKUP(StudiesDetails!B673,ProteinExpression!A:A,1,FALSE)),FALSE,TRUE)</f>
        <v>1</v>
      </c>
    </row>
    <row r="674" spans="1:58" x14ac:dyDescent="0.3">
      <c r="A674">
        <v>134</v>
      </c>
      <c r="B674">
        <v>716</v>
      </c>
      <c r="C674" s="73" t="str">
        <f>IF(AND($A674&lt;&gt;"",ISNUMBER($A674)),VLOOKUP($A674,StudiesGeneral!$B:$CM,2,FALSE),"")</f>
        <v>Wang</v>
      </c>
      <c r="D674" s="73">
        <f>IF(AND($A674&lt;&gt;"",ISNUMBER($A674)),VLOOKUP($A674,StudiesGeneral!$B:$CM,3,FALSE),"")</f>
        <v>2008</v>
      </c>
      <c r="E674" s="89" t="str">
        <f>IF(AND($A674&lt;&gt;"",ISNUMBER($A674)),VLOOKUP($A674,StudiesGeneral!$B:$CM,4,FALSE),"")</f>
        <v>http://dx.doi.org/10.1002/pmic.200800144</v>
      </c>
      <c r="F674" s="73" t="str">
        <f>IF(AND($A674&lt;&gt;"",ISNUMBER($A674)),VLOOKUP($A674,StudiesGeneral!$B:$CM,5,FALSE),"")</f>
        <v>CYP3A4</v>
      </c>
      <c r="G674" s="52" t="str">
        <f t="shared" si="11"/>
        <v>Liver--HLM-2-65-</v>
      </c>
      <c r="H674" s="12" t="s">
        <v>724</v>
      </c>
      <c r="K674" s="12" t="s">
        <v>725</v>
      </c>
      <c r="L674" s="12" t="s">
        <v>726</v>
      </c>
      <c r="AA674" s="19" t="s">
        <v>770</v>
      </c>
      <c r="AB674" s="19" t="s">
        <v>984</v>
      </c>
      <c r="AC674" s="20" t="s">
        <v>730</v>
      </c>
      <c r="AD674" s="98" t="s">
        <v>972</v>
      </c>
      <c r="AE674" s="82">
        <v>22</v>
      </c>
      <c r="AF674" s="3">
        <v>1</v>
      </c>
      <c r="BE674" s="16" t="s">
        <v>832</v>
      </c>
      <c r="BF674" s="4" t="b">
        <f>IF(ISERROR(VLOOKUP(StudiesDetails!B674,ProteinExpression!A:A,1,FALSE)),FALSE,TRUE)</f>
        <v>1</v>
      </c>
    </row>
    <row r="675" spans="1:58" x14ac:dyDescent="0.3">
      <c r="A675">
        <v>134</v>
      </c>
      <c r="B675">
        <v>717</v>
      </c>
      <c r="C675" s="73" t="str">
        <f>IF(AND($A675&lt;&gt;"",ISNUMBER($A675)),VLOOKUP($A675,StudiesGeneral!$B:$CM,2,FALSE),"")</f>
        <v>Wang</v>
      </c>
      <c r="D675" s="73">
        <f>IF(AND($A675&lt;&gt;"",ISNUMBER($A675)),VLOOKUP($A675,StudiesGeneral!$B:$CM,3,FALSE),"")</f>
        <v>2008</v>
      </c>
      <c r="E675" s="89" t="str">
        <f>IF(AND($A675&lt;&gt;"",ISNUMBER($A675)),VLOOKUP($A675,StudiesGeneral!$B:$CM,4,FALSE),"")</f>
        <v>http://dx.doi.org/10.1002/pmic.200800144</v>
      </c>
      <c r="F675" s="73" t="str">
        <f>IF(AND($A675&lt;&gt;"",ISNUMBER($A675)),VLOOKUP($A675,StudiesGeneral!$B:$CM,5,FALSE),"")</f>
        <v>CYP3A4</v>
      </c>
      <c r="G675" s="52" t="str">
        <f t="shared" si="11"/>
        <v>Liver--HLM-2-66-</v>
      </c>
      <c r="H675" s="12" t="s">
        <v>724</v>
      </c>
      <c r="K675" s="12" t="s">
        <v>725</v>
      </c>
      <c r="L675" s="12" t="s">
        <v>726</v>
      </c>
      <c r="AA675" s="19" t="s">
        <v>770</v>
      </c>
      <c r="AB675" s="19" t="s">
        <v>984</v>
      </c>
      <c r="AC675" s="20" t="s">
        <v>730</v>
      </c>
      <c r="AD675" s="98" t="s">
        <v>973</v>
      </c>
      <c r="AE675" s="82">
        <v>23</v>
      </c>
      <c r="AF675" s="3">
        <v>1</v>
      </c>
      <c r="BE675" s="16" t="s">
        <v>832</v>
      </c>
      <c r="BF675" s="4" t="b">
        <f>IF(ISERROR(VLOOKUP(StudiesDetails!B675,ProteinExpression!A:A,1,FALSE)),FALSE,TRUE)</f>
        <v>1</v>
      </c>
    </row>
    <row r="676" spans="1:58" x14ac:dyDescent="0.3">
      <c r="A676">
        <v>134</v>
      </c>
      <c r="B676">
        <v>718</v>
      </c>
      <c r="C676" s="73" t="str">
        <f>IF(AND($A676&lt;&gt;"",ISNUMBER($A676)),VLOOKUP($A676,StudiesGeneral!$B:$CM,2,FALSE),"")</f>
        <v>Wang</v>
      </c>
      <c r="D676" s="73">
        <f>IF(AND($A676&lt;&gt;"",ISNUMBER($A676)),VLOOKUP($A676,StudiesGeneral!$B:$CM,3,FALSE),"")</f>
        <v>2008</v>
      </c>
      <c r="E676" s="89" t="str">
        <f>IF(AND($A676&lt;&gt;"",ISNUMBER($A676)),VLOOKUP($A676,StudiesGeneral!$B:$CM,4,FALSE),"")</f>
        <v>http://dx.doi.org/10.1002/pmic.200800144</v>
      </c>
      <c r="F676" s="73" t="str">
        <f>IF(AND($A676&lt;&gt;"",ISNUMBER($A676)),VLOOKUP($A676,StudiesGeneral!$B:$CM,5,FALSE),"")</f>
        <v>CYP3A4</v>
      </c>
      <c r="G676" s="52" t="str">
        <f t="shared" si="11"/>
        <v>Liver--HLM-2-71-</v>
      </c>
      <c r="H676" s="12" t="s">
        <v>724</v>
      </c>
      <c r="K676" s="12" t="s">
        <v>725</v>
      </c>
      <c r="L676" s="12" t="s">
        <v>726</v>
      </c>
      <c r="AA676" s="19" t="s">
        <v>770</v>
      </c>
      <c r="AB676" s="19" t="s">
        <v>984</v>
      </c>
      <c r="AC676" s="20" t="s">
        <v>730</v>
      </c>
      <c r="AD676" s="98" t="s">
        <v>974</v>
      </c>
      <c r="AE676" s="82">
        <v>24</v>
      </c>
      <c r="AF676" s="3">
        <v>1</v>
      </c>
      <c r="BE676" s="16" t="s">
        <v>832</v>
      </c>
      <c r="BF676" s="4" t="b">
        <f>IF(ISERROR(VLOOKUP(StudiesDetails!B676,ProteinExpression!A:A,1,FALSE)),FALSE,TRUE)</f>
        <v>1</v>
      </c>
    </row>
    <row r="677" spans="1:58" x14ac:dyDescent="0.3">
      <c r="A677">
        <v>134</v>
      </c>
      <c r="B677">
        <v>719</v>
      </c>
      <c r="C677" s="73" t="str">
        <f>IF(AND($A677&lt;&gt;"",ISNUMBER($A677)),VLOOKUP($A677,StudiesGeneral!$B:$CM,2,FALSE),"")</f>
        <v>Wang</v>
      </c>
      <c r="D677" s="73">
        <f>IF(AND($A677&lt;&gt;"",ISNUMBER($A677)),VLOOKUP($A677,StudiesGeneral!$B:$CM,3,FALSE),"")</f>
        <v>2008</v>
      </c>
      <c r="E677" s="89" t="str">
        <f>IF(AND($A677&lt;&gt;"",ISNUMBER($A677)),VLOOKUP($A677,StudiesGeneral!$B:$CM,4,FALSE),"")</f>
        <v>http://dx.doi.org/10.1002/pmic.200800144</v>
      </c>
      <c r="F677" s="73" t="str">
        <f>IF(AND($A677&lt;&gt;"",ISNUMBER($A677)),VLOOKUP($A677,StudiesGeneral!$B:$CM,5,FALSE),"")</f>
        <v>CYP3A4</v>
      </c>
      <c r="G677" s="52" t="str">
        <f t="shared" si="11"/>
        <v>Liver--HLM-2-72-</v>
      </c>
      <c r="H677" s="12" t="s">
        <v>724</v>
      </c>
      <c r="K677" s="12" t="s">
        <v>725</v>
      </c>
      <c r="L677" s="12" t="s">
        <v>726</v>
      </c>
      <c r="AA677" s="19" t="s">
        <v>770</v>
      </c>
      <c r="AB677" s="19" t="s">
        <v>984</v>
      </c>
      <c r="AC677" s="20" t="s">
        <v>730</v>
      </c>
      <c r="AD677" s="98" t="s">
        <v>975</v>
      </c>
      <c r="AE677" s="82">
        <v>25</v>
      </c>
      <c r="AF677" s="3">
        <v>1</v>
      </c>
      <c r="BE677" s="16" t="s">
        <v>832</v>
      </c>
      <c r="BF677" s="4" t="b">
        <f>IF(ISERROR(VLOOKUP(StudiesDetails!B677,ProteinExpression!A:A,1,FALSE)),FALSE,TRUE)</f>
        <v>1</v>
      </c>
    </row>
    <row r="678" spans="1:58" x14ac:dyDescent="0.3">
      <c r="A678">
        <v>134</v>
      </c>
      <c r="B678">
        <v>720</v>
      </c>
      <c r="C678" s="73" t="str">
        <f>IF(AND($A678&lt;&gt;"",ISNUMBER($A678)),VLOOKUP($A678,StudiesGeneral!$B:$CM,2,FALSE),"")</f>
        <v>Wang</v>
      </c>
      <c r="D678" s="73">
        <f>IF(AND($A678&lt;&gt;"",ISNUMBER($A678)),VLOOKUP($A678,StudiesGeneral!$B:$CM,3,FALSE),"")</f>
        <v>2008</v>
      </c>
      <c r="E678" s="89" t="str">
        <f>IF(AND($A678&lt;&gt;"",ISNUMBER($A678)),VLOOKUP($A678,StudiesGeneral!$B:$CM,4,FALSE),"")</f>
        <v>http://dx.doi.org/10.1002/pmic.200800144</v>
      </c>
      <c r="F678" s="73" t="str">
        <f>IF(AND($A678&lt;&gt;"",ISNUMBER($A678)),VLOOKUP($A678,StudiesGeneral!$B:$CM,5,FALSE),"")</f>
        <v>CYP3A4</v>
      </c>
      <c r="G678" s="52" t="str">
        <f t="shared" si="11"/>
        <v>Liver--HLM-2-73-</v>
      </c>
      <c r="H678" s="12" t="s">
        <v>724</v>
      </c>
      <c r="K678" s="12" t="s">
        <v>725</v>
      </c>
      <c r="L678" s="12" t="s">
        <v>726</v>
      </c>
      <c r="AA678" s="19" t="s">
        <v>770</v>
      </c>
      <c r="AB678" s="19" t="s">
        <v>984</v>
      </c>
      <c r="AC678" s="20" t="s">
        <v>730</v>
      </c>
      <c r="AD678" s="98" t="s">
        <v>976</v>
      </c>
      <c r="AE678" s="82">
        <v>26</v>
      </c>
      <c r="AF678" s="3">
        <v>1</v>
      </c>
      <c r="BE678" s="16" t="s">
        <v>832</v>
      </c>
      <c r="BF678" s="4" t="b">
        <f>IF(ISERROR(VLOOKUP(StudiesDetails!B678,ProteinExpression!A:A,1,FALSE)),FALSE,TRUE)</f>
        <v>1</v>
      </c>
    </row>
    <row r="679" spans="1:58" x14ac:dyDescent="0.3">
      <c r="A679">
        <v>134</v>
      </c>
      <c r="B679">
        <v>721</v>
      </c>
      <c r="C679" s="73" t="str">
        <f>IF(AND($A679&lt;&gt;"",ISNUMBER($A679)),VLOOKUP($A679,StudiesGeneral!$B:$CM,2,FALSE),"")</f>
        <v>Wang</v>
      </c>
      <c r="D679" s="73">
        <f>IF(AND($A679&lt;&gt;"",ISNUMBER($A679)),VLOOKUP($A679,StudiesGeneral!$B:$CM,3,FALSE),"")</f>
        <v>2008</v>
      </c>
      <c r="E679" s="89" t="str">
        <f>IF(AND($A679&lt;&gt;"",ISNUMBER($A679)),VLOOKUP($A679,StudiesGeneral!$B:$CM,4,FALSE),"")</f>
        <v>http://dx.doi.org/10.1002/pmic.200800144</v>
      </c>
      <c r="F679" s="73" t="str">
        <f>IF(AND($A679&lt;&gt;"",ISNUMBER($A679)),VLOOKUP($A679,StudiesGeneral!$B:$CM,5,FALSE),"")</f>
        <v>CYP3A4</v>
      </c>
      <c r="G679" s="52" t="str">
        <f t="shared" si="11"/>
        <v>Liver--HLM-2-74-</v>
      </c>
      <c r="H679" s="12" t="s">
        <v>724</v>
      </c>
      <c r="K679" s="12" t="s">
        <v>725</v>
      </c>
      <c r="L679" s="12" t="s">
        <v>726</v>
      </c>
      <c r="AA679" s="19" t="s">
        <v>770</v>
      </c>
      <c r="AB679" s="19" t="s">
        <v>984</v>
      </c>
      <c r="AC679" s="20" t="s">
        <v>730</v>
      </c>
      <c r="AD679" s="98" t="s">
        <v>977</v>
      </c>
      <c r="AE679" s="82">
        <v>27</v>
      </c>
      <c r="AF679" s="3">
        <v>1</v>
      </c>
      <c r="BE679" s="16" t="s">
        <v>832</v>
      </c>
      <c r="BF679" s="4" t="b">
        <f>IF(ISERROR(VLOOKUP(StudiesDetails!B679,ProteinExpression!A:A,1,FALSE)),FALSE,TRUE)</f>
        <v>1</v>
      </c>
    </row>
    <row r="680" spans="1:58" x14ac:dyDescent="0.3">
      <c r="A680">
        <v>134</v>
      </c>
      <c r="B680">
        <v>722</v>
      </c>
      <c r="C680" s="73" t="str">
        <f>IF(AND($A680&lt;&gt;"",ISNUMBER($A680)),VLOOKUP($A680,StudiesGeneral!$B:$CM,2,FALSE),"")</f>
        <v>Wang</v>
      </c>
      <c r="D680" s="73">
        <f>IF(AND($A680&lt;&gt;"",ISNUMBER($A680)),VLOOKUP($A680,StudiesGeneral!$B:$CM,3,FALSE),"")</f>
        <v>2008</v>
      </c>
      <c r="E680" s="89" t="str">
        <f>IF(AND($A680&lt;&gt;"",ISNUMBER($A680)),VLOOKUP($A680,StudiesGeneral!$B:$CM,4,FALSE),"")</f>
        <v>http://dx.doi.org/10.1002/pmic.200800144</v>
      </c>
      <c r="F680" s="73" t="str">
        <f>IF(AND($A680&lt;&gt;"",ISNUMBER($A680)),VLOOKUP($A680,StudiesGeneral!$B:$CM,5,FALSE),"")</f>
        <v>CYP3A4</v>
      </c>
      <c r="G680" s="52" t="str">
        <f t="shared" si="11"/>
        <v>Liver--HLM-2-75-</v>
      </c>
      <c r="H680" s="12" t="s">
        <v>724</v>
      </c>
      <c r="K680" s="12" t="s">
        <v>725</v>
      </c>
      <c r="L680" s="12" t="s">
        <v>726</v>
      </c>
      <c r="AA680" s="19" t="s">
        <v>770</v>
      </c>
      <c r="AB680" s="19" t="s">
        <v>984</v>
      </c>
      <c r="AC680" s="20" t="s">
        <v>730</v>
      </c>
      <c r="AD680" s="98" t="s">
        <v>978</v>
      </c>
      <c r="AE680" s="82">
        <v>28</v>
      </c>
      <c r="AF680" s="3">
        <v>1</v>
      </c>
      <c r="BE680" s="16" t="s">
        <v>832</v>
      </c>
      <c r="BF680" s="4" t="b">
        <f>IF(ISERROR(VLOOKUP(StudiesDetails!B680,ProteinExpression!A:A,1,FALSE)),FALSE,TRUE)</f>
        <v>1</v>
      </c>
    </row>
    <row r="681" spans="1:58" x14ac:dyDescent="0.3">
      <c r="A681">
        <v>134</v>
      </c>
      <c r="B681">
        <v>723</v>
      </c>
      <c r="C681" s="73" t="str">
        <f>IF(AND($A681&lt;&gt;"",ISNUMBER($A681)),VLOOKUP($A681,StudiesGeneral!$B:$CM,2,FALSE),"")</f>
        <v>Wang</v>
      </c>
      <c r="D681" s="73">
        <f>IF(AND($A681&lt;&gt;"",ISNUMBER($A681)),VLOOKUP($A681,StudiesGeneral!$B:$CM,3,FALSE),"")</f>
        <v>2008</v>
      </c>
      <c r="E681" s="89" t="str">
        <f>IF(AND($A681&lt;&gt;"",ISNUMBER($A681)),VLOOKUP($A681,StudiesGeneral!$B:$CM,4,FALSE),"")</f>
        <v>http://dx.doi.org/10.1002/pmic.200800144</v>
      </c>
      <c r="F681" s="73" t="str">
        <f>IF(AND($A681&lt;&gt;"",ISNUMBER($A681)),VLOOKUP($A681,StudiesGeneral!$B:$CM,5,FALSE),"")</f>
        <v>CYP3A4</v>
      </c>
      <c r="G681" s="52" t="str">
        <f t="shared" si="11"/>
        <v>Liver--HLM-2-78-</v>
      </c>
      <c r="H681" s="12" t="s">
        <v>724</v>
      </c>
      <c r="K681" s="12" t="s">
        <v>725</v>
      </c>
      <c r="L681" s="12" t="s">
        <v>726</v>
      </c>
      <c r="AA681" s="19" t="s">
        <v>770</v>
      </c>
      <c r="AB681" s="19" t="s">
        <v>984</v>
      </c>
      <c r="AC681" s="20" t="s">
        <v>730</v>
      </c>
      <c r="AD681" s="98" t="s">
        <v>979</v>
      </c>
      <c r="AE681" s="82">
        <v>29</v>
      </c>
      <c r="AF681" s="3">
        <v>1</v>
      </c>
      <c r="BE681" s="16" t="s">
        <v>832</v>
      </c>
      <c r="BF681" s="4" t="b">
        <f>IF(ISERROR(VLOOKUP(StudiesDetails!B681,ProteinExpression!A:A,1,FALSE)),FALSE,TRUE)</f>
        <v>1</v>
      </c>
    </row>
    <row r="682" spans="1:58" x14ac:dyDescent="0.3">
      <c r="A682">
        <v>134</v>
      </c>
      <c r="B682">
        <v>724</v>
      </c>
      <c r="C682" s="73" t="str">
        <f>IF(AND($A682&lt;&gt;"",ISNUMBER($A682)),VLOOKUP($A682,StudiesGeneral!$B:$CM,2,FALSE),"")</f>
        <v>Wang</v>
      </c>
      <c r="D682" s="73">
        <f>IF(AND($A682&lt;&gt;"",ISNUMBER($A682)),VLOOKUP($A682,StudiesGeneral!$B:$CM,3,FALSE),"")</f>
        <v>2008</v>
      </c>
      <c r="E682" s="89" t="str">
        <f>IF(AND($A682&lt;&gt;"",ISNUMBER($A682)),VLOOKUP($A682,StudiesGeneral!$B:$CM,4,FALSE),"")</f>
        <v>http://dx.doi.org/10.1002/pmic.200800144</v>
      </c>
      <c r="F682" s="73" t="str">
        <f>IF(AND($A682&lt;&gt;"",ISNUMBER($A682)),VLOOKUP($A682,StudiesGeneral!$B:$CM,5,FALSE),"")</f>
        <v>CYP3A4</v>
      </c>
      <c r="G682" s="52" t="str">
        <f t="shared" si="11"/>
        <v>Liver--HLM-2-79-</v>
      </c>
      <c r="H682" s="12" t="s">
        <v>724</v>
      </c>
      <c r="K682" s="12" t="s">
        <v>725</v>
      </c>
      <c r="L682" s="12" t="s">
        <v>726</v>
      </c>
      <c r="AA682" s="19" t="s">
        <v>770</v>
      </c>
      <c r="AB682" s="19" t="s">
        <v>984</v>
      </c>
      <c r="AC682" s="20" t="s">
        <v>730</v>
      </c>
      <c r="AD682" s="98" t="s">
        <v>980</v>
      </c>
      <c r="AE682" s="82">
        <v>30</v>
      </c>
      <c r="AF682" s="3">
        <v>1</v>
      </c>
      <c r="BE682" s="16" t="s">
        <v>832</v>
      </c>
      <c r="BF682" s="4" t="b">
        <f>IF(ISERROR(VLOOKUP(StudiesDetails!B682,ProteinExpression!A:A,1,FALSE)),FALSE,TRUE)</f>
        <v>1</v>
      </c>
    </row>
    <row r="683" spans="1:58" x14ac:dyDescent="0.3">
      <c r="A683">
        <v>134</v>
      </c>
      <c r="B683">
        <v>725</v>
      </c>
      <c r="C683" s="73" t="str">
        <f>IF(AND($A683&lt;&gt;"",ISNUMBER($A683)),VLOOKUP($A683,StudiesGeneral!$B:$CM,2,FALSE),"")</f>
        <v>Wang</v>
      </c>
      <c r="D683" s="73">
        <f>IF(AND($A683&lt;&gt;"",ISNUMBER($A683)),VLOOKUP($A683,StudiesGeneral!$B:$CM,3,FALSE),"")</f>
        <v>2008</v>
      </c>
      <c r="E683" s="89" t="str">
        <f>IF(AND($A683&lt;&gt;"",ISNUMBER($A683)),VLOOKUP($A683,StudiesGeneral!$B:$CM,4,FALSE),"")</f>
        <v>http://dx.doi.org/10.1002/pmic.200800144</v>
      </c>
      <c r="F683" s="73" t="str">
        <f>IF(AND($A683&lt;&gt;"",ISNUMBER($A683)),VLOOKUP($A683,StudiesGeneral!$B:$CM,5,FALSE),"")</f>
        <v>CYP3A4</v>
      </c>
      <c r="G683" s="52" t="str">
        <f t="shared" si="11"/>
        <v>Liver--HLM-2-81-</v>
      </c>
      <c r="H683" s="12" t="s">
        <v>724</v>
      </c>
      <c r="K683" s="12" t="s">
        <v>725</v>
      </c>
      <c r="L683" s="12" t="s">
        <v>726</v>
      </c>
      <c r="AA683" s="19" t="s">
        <v>770</v>
      </c>
      <c r="AB683" s="19" t="s">
        <v>984</v>
      </c>
      <c r="AC683" s="20" t="s">
        <v>730</v>
      </c>
      <c r="AD683" s="98" t="s">
        <v>981</v>
      </c>
      <c r="AE683" s="82">
        <v>31</v>
      </c>
      <c r="AF683" s="3">
        <v>1</v>
      </c>
      <c r="BE683" s="16" t="s">
        <v>832</v>
      </c>
      <c r="BF683" s="4" t="b">
        <f>IF(ISERROR(VLOOKUP(StudiesDetails!B683,ProteinExpression!A:A,1,FALSE)),FALSE,TRUE)</f>
        <v>1</v>
      </c>
    </row>
    <row r="684" spans="1:58" x14ac:dyDescent="0.3">
      <c r="A684">
        <v>134</v>
      </c>
      <c r="B684">
        <v>726</v>
      </c>
      <c r="C684" s="73" t="str">
        <f>IF(AND($A684&lt;&gt;"",ISNUMBER($A684)),VLOOKUP($A684,StudiesGeneral!$B:$CM,2,FALSE),"")</f>
        <v>Wang</v>
      </c>
      <c r="D684" s="73">
        <f>IF(AND($A684&lt;&gt;"",ISNUMBER($A684)),VLOOKUP($A684,StudiesGeneral!$B:$CM,3,FALSE),"")</f>
        <v>2008</v>
      </c>
      <c r="E684" s="89" t="str">
        <f>IF(AND($A684&lt;&gt;"",ISNUMBER($A684)),VLOOKUP($A684,StudiesGeneral!$B:$CM,4,FALSE),"")</f>
        <v>http://dx.doi.org/10.1002/pmic.200800144</v>
      </c>
      <c r="F684" s="73" t="str">
        <f>IF(AND($A684&lt;&gt;"",ISNUMBER($A684)),VLOOKUP($A684,StudiesGeneral!$B:$CM,5,FALSE),"")</f>
        <v>CYP3A4</v>
      </c>
      <c r="G684" s="52" t="str">
        <f t="shared" si="11"/>
        <v>Liver--HLM-2-85-</v>
      </c>
      <c r="H684" s="12" t="s">
        <v>724</v>
      </c>
      <c r="K684" s="12" t="s">
        <v>725</v>
      </c>
      <c r="L684" s="12" t="s">
        <v>726</v>
      </c>
      <c r="AA684" s="19" t="s">
        <v>770</v>
      </c>
      <c r="AB684" s="19" t="s">
        <v>984</v>
      </c>
      <c r="AC684" s="20" t="s">
        <v>730</v>
      </c>
      <c r="AD684" s="98" t="s">
        <v>982</v>
      </c>
      <c r="AE684" s="82">
        <v>32</v>
      </c>
      <c r="AF684" s="3">
        <v>1</v>
      </c>
      <c r="BE684" s="16" t="s">
        <v>832</v>
      </c>
      <c r="BF684" s="4" t="b">
        <f>IF(ISERROR(VLOOKUP(StudiesDetails!B684,ProteinExpression!A:A,1,FALSE)),FALSE,TRUE)</f>
        <v>1</v>
      </c>
    </row>
    <row r="685" spans="1:58" x14ac:dyDescent="0.3">
      <c r="A685">
        <v>134</v>
      </c>
      <c r="B685">
        <v>727</v>
      </c>
      <c r="C685" s="73" t="str">
        <f>IF(AND($A685&lt;&gt;"",ISNUMBER($A685)),VLOOKUP($A685,StudiesGeneral!$B:$CM,2,FALSE),"")</f>
        <v>Wang</v>
      </c>
      <c r="D685" s="73">
        <f>IF(AND($A685&lt;&gt;"",ISNUMBER($A685)),VLOOKUP($A685,StudiesGeneral!$B:$CM,3,FALSE),"")</f>
        <v>2008</v>
      </c>
      <c r="E685" s="89" t="str">
        <f>IF(AND($A685&lt;&gt;"",ISNUMBER($A685)),VLOOKUP($A685,StudiesGeneral!$B:$CM,4,FALSE),"")</f>
        <v>http://dx.doi.org/10.1002/pmic.200800144</v>
      </c>
      <c r="F685" s="73" t="str">
        <f>IF(AND($A685&lt;&gt;"",ISNUMBER($A685)),VLOOKUP($A685,StudiesGeneral!$B:$CM,5,FALSE),"")</f>
        <v>CYP3A4</v>
      </c>
      <c r="G685" s="52" t="str">
        <f t="shared" si="11"/>
        <v>Liver--HLM-2-86-</v>
      </c>
      <c r="H685" s="12" t="s">
        <v>724</v>
      </c>
      <c r="K685" s="12" t="s">
        <v>725</v>
      </c>
      <c r="L685" s="12" t="s">
        <v>726</v>
      </c>
      <c r="AA685" s="19" t="s">
        <v>770</v>
      </c>
      <c r="AB685" s="19" t="s">
        <v>984</v>
      </c>
      <c r="AC685" s="20" t="s">
        <v>730</v>
      </c>
      <c r="AD685" s="98" t="s">
        <v>983</v>
      </c>
      <c r="AE685" s="82">
        <v>33</v>
      </c>
      <c r="AF685" s="3">
        <v>1</v>
      </c>
      <c r="BE685" s="16" t="s">
        <v>832</v>
      </c>
      <c r="BF685" s="4" t="b">
        <f>IF(ISERROR(VLOOKUP(StudiesDetails!B685,ProteinExpression!A:A,1,FALSE)),FALSE,TRUE)</f>
        <v>1</v>
      </c>
    </row>
    <row r="686" spans="1:58" s="33" customFormat="1" x14ac:dyDescent="0.3">
      <c r="A686" s="33">
        <v>135</v>
      </c>
      <c r="B686" s="33">
        <v>729</v>
      </c>
      <c r="C686" s="70" t="str">
        <f>IF(AND($A686&lt;&gt;"",ISNUMBER($A686)),VLOOKUP($A686,StudiesGeneral!$B:$CM,2,FALSE),"")</f>
        <v>Wang</v>
      </c>
      <c r="D686" s="70">
        <f>IF(AND($A686&lt;&gt;"",ISNUMBER($A686)),VLOOKUP($A686,StudiesGeneral!$B:$CM,3,FALSE),"")</f>
        <v>2008</v>
      </c>
      <c r="E686" s="71" t="str">
        <f>IF(AND($A686&lt;&gt;"",ISNUMBER($A686)),VLOOKUP($A686,StudiesGeneral!$B:$CM,4,FALSE),"")</f>
        <v>http://dx.doi.org/10.1002/pmic.200800144</v>
      </c>
      <c r="F686" s="70" t="str">
        <f>IF(AND($A686&lt;&gt;"",ISNUMBER($A686)),VLOOKUP($A686,StudiesGeneral!$B:$CM,5,FALSE),"")</f>
        <v>CYP3A5</v>
      </c>
      <c r="G686" s="72" t="str">
        <f t="shared" si="11"/>
        <v>Liver--HLM-1-H024-</v>
      </c>
      <c r="H686" s="25" t="s">
        <v>724</v>
      </c>
      <c r="I686" s="25"/>
      <c r="J686" s="25"/>
      <c r="K686" s="25" t="s">
        <v>725</v>
      </c>
      <c r="L686" s="25" t="s">
        <v>726</v>
      </c>
      <c r="M686" s="25"/>
      <c r="N686" s="25"/>
      <c r="O686" s="25"/>
      <c r="P686" s="25"/>
      <c r="Q686" s="26"/>
      <c r="R686" s="26"/>
      <c r="S686" s="27"/>
      <c r="T686" s="27"/>
      <c r="U686" s="27"/>
      <c r="V686" s="27"/>
      <c r="W686" s="27"/>
      <c r="X686" s="27"/>
      <c r="Y686" s="27"/>
      <c r="Z686" s="27"/>
      <c r="AA686" s="28" t="s">
        <v>770</v>
      </c>
      <c r="AB686" s="28" t="s">
        <v>913</v>
      </c>
      <c r="AC686" s="29" t="s">
        <v>730</v>
      </c>
      <c r="AD686" s="36" t="s">
        <v>950</v>
      </c>
      <c r="AE686" s="83">
        <v>1</v>
      </c>
      <c r="AF686" s="30">
        <v>1</v>
      </c>
      <c r="AG686" s="41">
        <v>1</v>
      </c>
      <c r="AH686" s="41">
        <v>47</v>
      </c>
      <c r="AI686" s="41" t="s">
        <v>767</v>
      </c>
      <c r="AJ686" s="42" t="s">
        <v>772</v>
      </c>
      <c r="AK686" s="41"/>
      <c r="AL686" s="42"/>
      <c r="AM686" s="41"/>
      <c r="AN686" s="41"/>
      <c r="AO686" s="41"/>
      <c r="AP686" s="41"/>
      <c r="AQ686" s="41"/>
      <c r="AR686" s="41"/>
      <c r="AS686" s="41"/>
      <c r="AT686" s="41"/>
      <c r="AU686" s="41"/>
      <c r="AV686" s="41"/>
      <c r="AW686" s="41" t="s">
        <v>878</v>
      </c>
      <c r="AX686" s="41"/>
      <c r="AY686" s="41"/>
      <c r="AZ686" s="41"/>
      <c r="BA686" s="43" t="s">
        <v>733</v>
      </c>
      <c r="BB686" s="44">
        <v>1</v>
      </c>
      <c r="BC686" s="29"/>
      <c r="BD686" s="30"/>
      <c r="BE686" s="75" t="s">
        <v>832</v>
      </c>
      <c r="BF686" s="91" t="b">
        <f>IF(ISERROR(VLOOKUP(StudiesDetails!B686,ProteinExpression!A:A,1,FALSE)),FALSE,TRUE)</f>
        <v>1</v>
      </c>
    </row>
    <row r="687" spans="1:58" x14ac:dyDescent="0.3">
      <c r="A687">
        <v>135</v>
      </c>
      <c r="B687">
        <v>730</v>
      </c>
      <c r="C687" s="73" t="str">
        <f>IF(AND($A687&lt;&gt;"",ISNUMBER($A687)),VLOOKUP($A687,StudiesGeneral!$B:$CM,2,FALSE),"")</f>
        <v>Wang</v>
      </c>
      <c r="D687" s="73">
        <f>IF(AND($A687&lt;&gt;"",ISNUMBER($A687)),VLOOKUP($A687,StudiesGeneral!$B:$CM,3,FALSE),"")</f>
        <v>2008</v>
      </c>
      <c r="E687" s="89" t="str">
        <f>IF(AND($A687&lt;&gt;"",ISNUMBER($A687)),VLOOKUP($A687,StudiesGeneral!$B:$CM,4,FALSE),"")</f>
        <v>http://dx.doi.org/10.1002/pmic.200800144</v>
      </c>
      <c r="F687" s="73" t="str">
        <f>IF(AND($A687&lt;&gt;"",ISNUMBER($A687)),VLOOKUP($A687,StudiesGeneral!$B:$CM,5,FALSE),"")</f>
        <v>CYP3A5</v>
      </c>
      <c r="G687" s="52" t="str">
        <f t="shared" si="11"/>
        <v>Liver--HLM-1-H079-</v>
      </c>
      <c r="H687" s="12" t="s">
        <v>724</v>
      </c>
      <c r="K687" s="12" t="s">
        <v>725</v>
      </c>
      <c r="L687" s="12" t="s">
        <v>726</v>
      </c>
      <c r="AA687" s="19" t="s">
        <v>770</v>
      </c>
      <c r="AB687" s="19" t="s">
        <v>913</v>
      </c>
      <c r="AC687" s="20" t="s">
        <v>730</v>
      </c>
      <c r="AD687" s="37" t="s">
        <v>951</v>
      </c>
      <c r="AE687" s="82">
        <v>2</v>
      </c>
      <c r="AF687" s="3">
        <v>1</v>
      </c>
      <c r="AG687" s="45">
        <v>0</v>
      </c>
      <c r="AH687" s="45">
        <v>56</v>
      </c>
      <c r="AI687" s="45" t="s">
        <v>767</v>
      </c>
      <c r="AJ687" s="46" t="s">
        <v>772</v>
      </c>
      <c r="AK687" s="45"/>
      <c r="AL687" s="46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 t="s">
        <v>898</v>
      </c>
      <c r="AX687" s="45"/>
      <c r="AY687" s="45" t="s">
        <v>732</v>
      </c>
      <c r="AZ687" s="45">
        <v>1</v>
      </c>
      <c r="BA687" s="47" t="s">
        <v>733</v>
      </c>
      <c r="BB687" s="48">
        <v>1</v>
      </c>
      <c r="BE687" s="16" t="s">
        <v>832</v>
      </c>
      <c r="BF687" s="4" t="b">
        <f>IF(ISERROR(VLOOKUP(StudiesDetails!B687,ProteinExpression!A:A,1,FALSE)),FALSE,TRUE)</f>
        <v>1</v>
      </c>
    </row>
    <row r="688" spans="1:58" x14ac:dyDescent="0.3">
      <c r="A688">
        <v>135</v>
      </c>
      <c r="B688">
        <v>731</v>
      </c>
      <c r="C688" s="73" t="str">
        <f>IF(AND($A688&lt;&gt;"",ISNUMBER($A688)),VLOOKUP($A688,StudiesGeneral!$B:$CM,2,FALSE),"")</f>
        <v>Wang</v>
      </c>
      <c r="D688" s="73">
        <f>IF(AND($A688&lt;&gt;"",ISNUMBER($A688)),VLOOKUP($A688,StudiesGeneral!$B:$CM,3,FALSE),"")</f>
        <v>2008</v>
      </c>
      <c r="E688" s="89" t="str">
        <f>IF(AND($A688&lt;&gt;"",ISNUMBER($A688)),VLOOKUP($A688,StudiesGeneral!$B:$CM,4,FALSE),"")</f>
        <v>http://dx.doi.org/10.1002/pmic.200800144</v>
      </c>
      <c r="F688" s="73" t="str">
        <f>IF(AND($A688&lt;&gt;"",ISNUMBER($A688)),VLOOKUP($A688,StudiesGeneral!$B:$CM,5,FALSE),"")</f>
        <v>CYP3A5</v>
      </c>
      <c r="G688" s="52" t="str">
        <f t="shared" si="11"/>
        <v>Liver--HLM-1-H081-</v>
      </c>
      <c r="H688" s="12" t="s">
        <v>724</v>
      </c>
      <c r="K688" s="12" t="s">
        <v>725</v>
      </c>
      <c r="L688" s="12" t="s">
        <v>726</v>
      </c>
      <c r="AA688" s="19" t="s">
        <v>770</v>
      </c>
      <c r="AB688" s="19" t="s">
        <v>913</v>
      </c>
      <c r="AC688" s="20" t="s">
        <v>730</v>
      </c>
      <c r="AD688" s="37" t="s">
        <v>952</v>
      </c>
      <c r="AE688" s="82">
        <v>3</v>
      </c>
      <c r="AF688" s="3">
        <v>1</v>
      </c>
      <c r="AG688" s="45">
        <v>0</v>
      </c>
      <c r="AH688" s="45">
        <v>67</v>
      </c>
      <c r="AI688" s="45" t="s">
        <v>767</v>
      </c>
      <c r="AJ688" s="45" t="s">
        <v>772</v>
      </c>
      <c r="AK688" s="45"/>
      <c r="AL688" s="46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 t="s">
        <v>898</v>
      </c>
      <c r="AX688" s="45"/>
      <c r="AY688" s="45" t="s">
        <v>732</v>
      </c>
      <c r="AZ688" s="45">
        <v>1</v>
      </c>
      <c r="BA688" s="47" t="s">
        <v>733</v>
      </c>
      <c r="BB688" s="48">
        <v>1</v>
      </c>
      <c r="BE688" s="16" t="s">
        <v>832</v>
      </c>
      <c r="BF688" s="4" t="b">
        <f>IF(ISERROR(VLOOKUP(StudiesDetails!B688,ProteinExpression!A:A,1,FALSE)),FALSE,TRUE)</f>
        <v>1</v>
      </c>
    </row>
    <row r="689" spans="1:58" x14ac:dyDescent="0.3">
      <c r="A689">
        <v>135</v>
      </c>
      <c r="B689">
        <v>732</v>
      </c>
      <c r="C689" s="73" t="str">
        <f>IF(AND($A689&lt;&gt;"",ISNUMBER($A689)),VLOOKUP($A689,StudiesGeneral!$B:$CM,2,FALSE),"")</f>
        <v>Wang</v>
      </c>
      <c r="D689" s="73">
        <f>IF(AND($A689&lt;&gt;"",ISNUMBER($A689)),VLOOKUP($A689,StudiesGeneral!$B:$CM,3,FALSE),"")</f>
        <v>2008</v>
      </c>
      <c r="E689" s="89" t="str">
        <f>IF(AND($A689&lt;&gt;"",ISNUMBER($A689)),VLOOKUP($A689,StudiesGeneral!$B:$CM,4,FALSE),"")</f>
        <v>http://dx.doi.org/10.1002/pmic.200800144</v>
      </c>
      <c r="F689" s="73" t="str">
        <f>IF(AND($A689&lt;&gt;"",ISNUMBER($A689)),VLOOKUP($A689,StudiesGeneral!$B:$CM,5,FALSE),"")</f>
        <v>CYP3A5</v>
      </c>
      <c r="G689" s="52" t="str">
        <f t="shared" si="11"/>
        <v>Liver--HLM-1-H134-</v>
      </c>
      <c r="H689" s="12" t="s">
        <v>724</v>
      </c>
      <c r="K689" s="12" t="s">
        <v>725</v>
      </c>
      <c r="L689" s="12" t="s">
        <v>726</v>
      </c>
      <c r="AA689" s="19" t="s">
        <v>770</v>
      </c>
      <c r="AB689" s="19" t="s">
        <v>913</v>
      </c>
      <c r="AC689" s="20" t="s">
        <v>730</v>
      </c>
      <c r="AD689" s="37" t="s">
        <v>953</v>
      </c>
      <c r="AE689" s="82">
        <v>4</v>
      </c>
      <c r="AF689" s="3">
        <v>1</v>
      </c>
      <c r="AG689" s="45">
        <v>0</v>
      </c>
      <c r="AH689" s="45">
        <v>61</v>
      </c>
      <c r="AI689" s="45" t="s">
        <v>767</v>
      </c>
      <c r="AJ689" s="45" t="s">
        <v>772</v>
      </c>
      <c r="AK689" s="45"/>
      <c r="AL689" s="46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 t="s">
        <v>898</v>
      </c>
      <c r="AX689" s="45"/>
      <c r="AY689" s="45"/>
      <c r="AZ689" s="45"/>
      <c r="BA689" s="47" t="s">
        <v>733</v>
      </c>
      <c r="BB689" s="48">
        <v>1</v>
      </c>
      <c r="BE689" s="16" t="s">
        <v>832</v>
      </c>
      <c r="BF689" s="4" t="b">
        <f>IF(ISERROR(VLOOKUP(StudiesDetails!B689,ProteinExpression!A:A,1,FALSE)),FALSE,TRUE)</f>
        <v>1</v>
      </c>
    </row>
    <row r="690" spans="1:58" x14ac:dyDescent="0.3">
      <c r="A690">
        <v>135</v>
      </c>
      <c r="B690">
        <v>733</v>
      </c>
      <c r="C690" s="73" t="str">
        <f>IF(AND($A690&lt;&gt;"",ISNUMBER($A690)),VLOOKUP($A690,StudiesGeneral!$B:$CM,2,FALSE),"")</f>
        <v>Wang</v>
      </c>
      <c r="D690" s="73">
        <f>IF(AND($A690&lt;&gt;"",ISNUMBER($A690)),VLOOKUP($A690,StudiesGeneral!$B:$CM,3,FALSE),"")</f>
        <v>2008</v>
      </c>
      <c r="E690" s="89" t="str">
        <f>IF(AND($A690&lt;&gt;"",ISNUMBER($A690)),VLOOKUP($A690,StudiesGeneral!$B:$CM,4,FALSE),"")</f>
        <v>http://dx.doi.org/10.1002/pmic.200800144</v>
      </c>
      <c r="F690" s="73" t="str">
        <f>IF(AND($A690&lt;&gt;"",ISNUMBER($A690)),VLOOKUP($A690,StudiesGeneral!$B:$CM,5,FALSE),"")</f>
        <v>CYP3A5</v>
      </c>
      <c r="G690" s="52" t="str">
        <f t="shared" si="11"/>
        <v>Liver--HLM-1-H199-</v>
      </c>
      <c r="H690" s="12" t="s">
        <v>724</v>
      </c>
      <c r="K690" s="12" t="s">
        <v>725</v>
      </c>
      <c r="L690" s="12" t="s">
        <v>726</v>
      </c>
      <c r="AA690" s="19" t="s">
        <v>770</v>
      </c>
      <c r="AB690" s="19" t="s">
        <v>913</v>
      </c>
      <c r="AC690" s="20" t="s">
        <v>730</v>
      </c>
      <c r="AD690" s="37" t="s">
        <v>954</v>
      </c>
      <c r="AE690" s="82">
        <v>5</v>
      </c>
      <c r="AF690" s="3">
        <v>1</v>
      </c>
      <c r="AG690" s="45">
        <v>0</v>
      </c>
      <c r="AH690" s="45">
        <v>48</v>
      </c>
      <c r="AI690" s="45" t="s">
        <v>767</v>
      </c>
      <c r="AJ690" s="46" t="s">
        <v>772</v>
      </c>
      <c r="AK690" s="45"/>
      <c r="AL690" s="46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 t="s">
        <v>898</v>
      </c>
      <c r="AX690" s="45"/>
      <c r="AY690" s="45"/>
      <c r="AZ690" s="45"/>
      <c r="BA690" s="47" t="s">
        <v>883</v>
      </c>
      <c r="BB690" s="48">
        <v>1</v>
      </c>
      <c r="BE690" s="16" t="s">
        <v>832</v>
      </c>
      <c r="BF690" s="4" t="b">
        <f>IF(ISERROR(VLOOKUP(StudiesDetails!B690,ProteinExpression!A:A,1,FALSE)),FALSE,TRUE)</f>
        <v>1</v>
      </c>
    </row>
    <row r="691" spans="1:58" x14ac:dyDescent="0.3">
      <c r="A691">
        <v>135</v>
      </c>
      <c r="B691">
        <v>734</v>
      </c>
      <c r="C691" s="73" t="str">
        <f>IF(AND($A691&lt;&gt;"",ISNUMBER($A691)),VLOOKUP($A691,StudiesGeneral!$B:$CM,2,FALSE),"")</f>
        <v>Wang</v>
      </c>
      <c r="D691" s="73">
        <f>IF(AND($A691&lt;&gt;"",ISNUMBER($A691)),VLOOKUP($A691,StudiesGeneral!$B:$CM,3,FALSE),"")</f>
        <v>2008</v>
      </c>
      <c r="E691" s="89" t="str">
        <f>IF(AND($A691&lt;&gt;"",ISNUMBER($A691)),VLOOKUP($A691,StudiesGeneral!$B:$CM,4,FALSE),"")</f>
        <v>http://dx.doi.org/10.1002/pmic.200800144</v>
      </c>
      <c r="F691" s="73" t="str">
        <f>IF(AND($A691&lt;&gt;"",ISNUMBER($A691)),VLOOKUP($A691,StudiesGeneral!$B:$CM,5,FALSE),"")</f>
        <v>CYP3A5</v>
      </c>
      <c r="G691" s="52" t="str">
        <f t="shared" si="11"/>
        <v>Liver--HLM-1-H215-</v>
      </c>
      <c r="H691" s="12" t="s">
        <v>724</v>
      </c>
      <c r="K691" s="12" t="s">
        <v>725</v>
      </c>
      <c r="L691" s="12" t="s">
        <v>726</v>
      </c>
      <c r="AA691" s="19" t="s">
        <v>770</v>
      </c>
      <c r="AB691" s="19" t="s">
        <v>913</v>
      </c>
      <c r="AC691" s="20" t="s">
        <v>730</v>
      </c>
      <c r="AD691" s="37" t="s">
        <v>955</v>
      </c>
      <c r="AE691" s="82">
        <v>6</v>
      </c>
      <c r="AF691" s="3">
        <v>1</v>
      </c>
      <c r="AG691" s="45">
        <v>1</v>
      </c>
      <c r="AH691" s="45">
        <v>6</v>
      </c>
      <c r="AI691" s="45" t="s">
        <v>767</v>
      </c>
      <c r="AJ691" s="46" t="s">
        <v>772</v>
      </c>
      <c r="AK691" s="45"/>
      <c r="AL691" s="46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 t="s">
        <v>878</v>
      </c>
      <c r="AX691" s="45"/>
      <c r="AY691" s="45"/>
      <c r="AZ691" s="45"/>
      <c r="BA691" s="47" t="s">
        <v>733</v>
      </c>
      <c r="BB691" s="48">
        <v>1</v>
      </c>
      <c r="BE691" s="16" t="s">
        <v>832</v>
      </c>
      <c r="BF691" s="4" t="b">
        <f>IF(ISERROR(VLOOKUP(StudiesDetails!B691,ProteinExpression!A:A,1,FALSE)),FALSE,TRUE)</f>
        <v>1</v>
      </c>
    </row>
    <row r="692" spans="1:58" x14ac:dyDescent="0.3">
      <c r="A692">
        <v>135</v>
      </c>
      <c r="B692">
        <v>735</v>
      </c>
      <c r="C692" s="73" t="str">
        <f>IF(AND($A692&lt;&gt;"",ISNUMBER($A692)),VLOOKUP($A692,StudiesGeneral!$B:$CM,2,FALSE),"")</f>
        <v>Wang</v>
      </c>
      <c r="D692" s="73">
        <f>IF(AND($A692&lt;&gt;"",ISNUMBER($A692)),VLOOKUP($A692,StudiesGeneral!$B:$CM,3,FALSE),"")</f>
        <v>2008</v>
      </c>
      <c r="E692" s="89" t="str">
        <f>IF(AND($A692&lt;&gt;"",ISNUMBER($A692)),VLOOKUP($A692,StudiesGeneral!$B:$CM,4,FALSE),"")</f>
        <v>http://dx.doi.org/10.1002/pmic.200800144</v>
      </c>
      <c r="F692" s="73" t="str">
        <f>IF(AND($A692&lt;&gt;"",ISNUMBER($A692)),VLOOKUP($A692,StudiesGeneral!$B:$CM,5,FALSE),"")</f>
        <v>CYP3A5</v>
      </c>
      <c r="G692" s="52" t="str">
        <f t="shared" si="11"/>
        <v>Liver--HLM-1-H232-</v>
      </c>
      <c r="H692" s="12" t="s">
        <v>724</v>
      </c>
      <c r="K692" s="12" t="s">
        <v>725</v>
      </c>
      <c r="L692" s="12" t="s">
        <v>726</v>
      </c>
      <c r="AA692" s="19" t="s">
        <v>770</v>
      </c>
      <c r="AB692" s="19" t="s">
        <v>913</v>
      </c>
      <c r="AC692" s="20" t="s">
        <v>730</v>
      </c>
      <c r="AD692" s="37" t="s">
        <v>956</v>
      </c>
      <c r="AE692" s="82">
        <v>7</v>
      </c>
      <c r="AF692" s="3">
        <v>1</v>
      </c>
      <c r="AG692" s="45">
        <v>1</v>
      </c>
      <c r="AH692" s="45">
        <v>43</v>
      </c>
      <c r="AI692" s="45" t="s">
        <v>767</v>
      </c>
      <c r="AJ692" s="46" t="s">
        <v>772</v>
      </c>
      <c r="AK692" s="45"/>
      <c r="AL692" s="46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 t="s">
        <v>898</v>
      </c>
      <c r="AX692" s="45"/>
      <c r="AY692" s="45"/>
      <c r="AZ692" s="45"/>
      <c r="BA692" s="47" t="s">
        <v>733</v>
      </c>
      <c r="BB692" s="48">
        <v>1</v>
      </c>
      <c r="BE692" s="16" t="s">
        <v>832</v>
      </c>
      <c r="BF692" s="4" t="b">
        <f>IF(ISERROR(VLOOKUP(StudiesDetails!B692,ProteinExpression!A:A,1,FALSE)),FALSE,TRUE)</f>
        <v>1</v>
      </c>
    </row>
    <row r="693" spans="1:58" x14ac:dyDescent="0.3">
      <c r="A693">
        <v>135</v>
      </c>
      <c r="B693">
        <v>736</v>
      </c>
      <c r="C693" s="73" t="str">
        <f>IF(AND($A693&lt;&gt;"",ISNUMBER($A693)),VLOOKUP($A693,StudiesGeneral!$B:$CM,2,FALSE),"")</f>
        <v>Wang</v>
      </c>
      <c r="D693" s="73">
        <f>IF(AND($A693&lt;&gt;"",ISNUMBER($A693)),VLOOKUP($A693,StudiesGeneral!$B:$CM,3,FALSE),"")</f>
        <v>2008</v>
      </c>
      <c r="E693" s="89" t="str">
        <f>IF(AND($A693&lt;&gt;"",ISNUMBER($A693)),VLOOKUP($A693,StudiesGeneral!$B:$CM,4,FALSE),"")</f>
        <v>http://dx.doi.org/10.1002/pmic.200800144</v>
      </c>
      <c r="F693" s="73" t="str">
        <f>IF(AND($A693&lt;&gt;"",ISNUMBER($A693)),VLOOKUP($A693,StudiesGeneral!$B:$CM,5,FALSE),"")</f>
        <v>CYP3A5</v>
      </c>
      <c r="G693" s="52" t="str">
        <f t="shared" si="11"/>
        <v>Liver--HLM-1-H246-</v>
      </c>
      <c r="H693" s="12" t="s">
        <v>724</v>
      </c>
      <c r="K693" s="12" t="s">
        <v>725</v>
      </c>
      <c r="L693" s="12" t="s">
        <v>726</v>
      </c>
      <c r="AA693" s="19" t="s">
        <v>770</v>
      </c>
      <c r="AB693" s="19" t="s">
        <v>913</v>
      </c>
      <c r="AC693" s="20" t="s">
        <v>730</v>
      </c>
      <c r="AD693" s="37" t="s">
        <v>957</v>
      </c>
      <c r="AE693" s="82">
        <v>8</v>
      </c>
      <c r="AF693" s="3">
        <v>1</v>
      </c>
      <c r="AG693" s="45">
        <v>0</v>
      </c>
      <c r="AH693" s="45">
        <v>40</v>
      </c>
      <c r="AI693" s="45" t="s">
        <v>767</v>
      </c>
      <c r="AJ693" s="46" t="s">
        <v>772</v>
      </c>
      <c r="AK693" s="45"/>
      <c r="AL693" s="46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 t="s">
        <v>876</v>
      </c>
      <c r="AX693" s="45"/>
      <c r="AY693" s="45"/>
      <c r="AZ693" s="45"/>
      <c r="BA693" s="47" t="s">
        <v>733</v>
      </c>
      <c r="BB693" s="48">
        <v>1</v>
      </c>
      <c r="BE693" s="16" t="s">
        <v>832</v>
      </c>
      <c r="BF693" s="4" t="b">
        <f>IF(ISERROR(VLOOKUP(StudiesDetails!B693,ProteinExpression!A:A,1,FALSE)),FALSE,TRUE)</f>
        <v>1</v>
      </c>
    </row>
    <row r="694" spans="1:58" x14ac:dyDescent="0.3">
      <c r="A694">
        <v>135</v>
      </c>
      <c r="B694">
        <v>737</v>
      </c>
      <c r="C694" s="73" t="str">
        <f>IF(AND($A694&lt;&gt;"",ISNUMBER($A694)),VLOOKUP($A694,StudiesGeneral!$B:$CM,2,FALSE),"")</f>
        <v>Wang</v>
      </c>
      <c r="D694" s="73">
        <f>IF(AND($A694&lt;&gt;"",ISNUMBER($A694)),VLOOKUP($A694,StudiesGeneral!$B:$CM,3,FALSE),"")</f>
        <v>2008</v>
      </c>
      <c r="E694" s="89" t="str">
        <f>IF(AND($A694&lt;&gt;"",ISNUMBER($A694)),VLOOKUP($A694,StudiesGeneral!$B:$CM,4,FALSE),"")</f>
        <v>http://dx.doi.org/10.1002/pmic.200800144</v>
      </c>
      <c r="F694" s="73" t="str">
        <f>IF(AND($A694&lt;&gt;"",ISNUMBER($A694)),VLOOKUP($A694,StudiesGeneral!$B:$CM,5,FALSE),"")</f>
        <v>CYP3A5</v>
      </c>
      <c r="G694" s="52" t="str">
        <f t="shared" si="11"/>
        <v>Liver--HLM-1-H292-</v>
      </c>
      <c r="H694" s="12" t="s">
        <v>724</v>
      </c>
      <c r="K694" s="12" t="s">
        <v>725</v>
      </c>
      <c r="L694" s="12" t="s">
        <v>726</v>
      </c>
      <c r="AA694" s="19" t="s">
        <v>770</v>
      </c>
      <c r="AB694" s="19" t="s">
        <v>913</v>
      </c>
      <c r="AC694" s="20" t="s">
        <v>730</v>
      </c>
      <c r="AD694" s="37" t="s">
        <v>958</v>
      </c>
      <c r="AE694" s="82">
        <v>9</v>
      </c>
      <c r="AF694" s="3">
        <v>1</v>
      </c>
      <c r="AG694" s="45">
        <v>1</v>
      </c>
      <c r="AH694" s="45">
        <v>65</v>
      </c>
      <c r="AI694" s="45" t="s">
        <v>767</v>
      </c>
      <c r="AJ694" s="46" t="s">
        <v>772</v>
      </c>
      <c r="AK694" s="45"/>
      <c r="AL694" s="46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 t="s">
        <v>898</v>
      </c>
      <c r="AX694" s="45"/>
      <c r="AY694" s="45"/>
      <c r="AZ694" s="45"/>
      <c r="BA694" s="47" t="s">
        <v>883</v>
      </c>
      <c r="BB694" s="48">
        <v>1</v>
      </c>
      <c r="BE694" s="16" t="s">
        <v>832</v>
      </c>
      <c r="BF694" s="4" t="b">
        <f>IF(ISERROR(VLOOKUP(StudiesDetails!B694,ProteinExpression!A:A,1,FALSE)),FALSE,TRUE)</f>
        <v>1</v>
      </c>
    </row>
    <row r="695" spans="1:58" x14ac:dyDescent="0.3">
      <c r="A695">
        <v>135</v>
      </c>
      <c r="B695">
        <v>738</v>
      </c>
      <c r="C695" s="73" t="str">
        <f>IF(AND($A695&lt;&gt;"",ISNUMBER($A695)),VLOOKUP($A695,StudiesGeneral!$B:$CM,2,FALSE),"")</f>
        <v>Wang</v>
      </c>
      <c r="D695" s="73">
        <f>IF(AND($A695&lt;&gt;"",ISNUMBER($A695)),VLOOKUP($A695,StudiesGeneral!$B:$CM,3,FALSE),"")</f>
        <v>2008</v>
      </c>
      <c r="E695" s="89" t="str">
        <f>IF(AND($A695&lt;&gt;"",ISNUMBER($A695)),VLOOKUP($A695,StudiesGeneral!$B:$CM,4,FALSE),"")</f>
        <v>http://dx.doi.org/10.1002/pmic.200800144</v>
      </c>
      <c r="F695" s="73" t="str">
        <f>IF(AND($A695&lt;&gt;"",ISNUMBER($A695)),VLOOKUP($A695,StudiesGeneral!$B:$CM,5,FALSE),"")</f>
        <v>CYP3A5</v>
      </c>
      <c r="G695" s="52" t="str">
        <f t="shared" si="11"/>
        <v>Liver--HLM-1-H307-</v>
      </c>
      <c r="H695" s="12" t="s">
        <v>724</v>
      </c>
      <c r="K695" s="12" t="s">
        <v>725</v>
      </c>
      <c r="L695" s="12" t="s">
        <v>726</v>
      </c>
      <c r="AA695" s="19" t="s">
        <v>770</v>
      </c>
      <c r="AB695" s="19" t="s">
        <v>913</v>
      </c>
      <c r="AC695" s="20" t="s">
        <v>730</v>
      </c>
      <c r="AD695" s="37" t="s">
        <v>959</v>
      </c>
      <c r="AE695" s="82">
        <v>10</v>
      </c>
      <c r="AF695" s="3">
        <v>1</v>
      </c>
      <c r="AG695" s="45">
        <v>1</v>
      </c>
      <c r="AH695" s="45">
        <v>39</v>
      </c>
      <c r="AI695" s="45" t="s">
        <v>767</v>
      </c>
      <c r="AJ695" s="46" t="s">
        <v>772</v>
      </c>
      <c r="AK695" s="45"/>
      <c r="AL695" s="46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 t="s">
        <v>876</v>
      </c>
      <c r="AX695" s="45"/>
      <c r="AY695" s="45"/>
      <c r="AZ695" s="45"/>
      <c r="BA695" s="47" t="s">
        <v>733</v>
      </c>
      <c r="BB695" s="48">
        <v>1</v>
      </c>
      <c r="BE695" s="16" t="s">
        <v>832</v>
      </c>
      <c r="BF695" s="4" t="b">
        <f>IF(ISERROR(VLOOKUP(StudiesDetails!B695,ProteinExpression!A:A,1,FALSE)),FALSE,TRUE)</f>
        <v>1</v>
      </c>
    </row>
    <row r="696" spans="1:58" x14ac:dyDescent="0.3">
      <c r="A696">
        <v>135</v>
      </c>
      <c r="B696">
        <v>739</v>
      </c>
      <c r="C696" s="73" t="str">
        <f>IF(AND($A696&lt;&gt;"",ISNUMBER($A696)),VLOOKUP($A696,StudiesGeneral!$B:$CM,2,FALSE),"")</f>
        <v>Wang</v>
      </c>
      <c r="D696" s="73">
        <f>IF(AND($A696&lt;&gt;"",ISNUMBER($A696)),VLOOKUP($A696,StudiesGeneral!$B:$CM,3,FALSE),"")</f>
        <v>2008</v>
      </c>
      <c r="E696" s="89" t="str">
        <f>IF(AND($A696&lt;&gt;"",ISNUMBER($A696)),VLOOKUP($A696,StudiesGeneral!$B:$CM,4,FALSE),"")</f>
        <v>http://dx.doi.org/10.1002/pmic.200800144</v>
      </c>
      <c r="F696" s="73" t="str">
        <f>IF(AND($A696&lt;&gt;"",ISNUMBER($A696)),VLOOKUP($A696,StudiesGeneral!$B:$CM,5,FALSE),"")</f>
        <v>CYP3A5</v>
      </c>
      <c r="G696" s="52" t="str">
        <f t="shared" si="11"/>
        <v>Liver--HLM-1-H610-</v>
      </c>
      <c r="H696" s="12" t="s">
        <v>724</v>
      </c>
      <c r="K696" s="12" t="s">
        <v>725</v>
      </c>
      <c r="L696" s="12" t="s">
        <v>726</v>
      </c>
      <c r="AA696" s="19" t="s">
        <v>754</v>
      </c>
      <c r="AB696" s="19" t="s">
        <v>913</v>
      </c>
      <c r="AC696" s="20" t="s">
        <v>730</v>
      </c>
      <c r="AD696" s="37" t="s">
        <v>960</v>
      </c>
      <c r="AE696" s="82">
        <v>11</v>
      </c>
      <c r="AF696" s="3">
        <v>50</v>
      </c>
      <c r="BE696" s="16" t="s">
        <v>832</v>
      </c>
      <c r="BF696" s="4" t="b">
        <f>IF(ISERROR(VLOOKUP(StudiesDetails!B696,ProteinExpression!A:A,1,FALSE)),FALSE,TRUE)</f>
        <v>1</v>
      </c>
    </row>
    <row r="697" spans="1:58" s="33" customFormat="1" x14ac:dyDescent="0.3">
      <c r="A697" s="33">
        <v>135</v>
      </c>
      <c r="B697" s="33">
        <v>741</v>
      </c>
      <c r="C697" s="70" t="str">
        <f>IF(AND($A697&lt;&gt;"",ISNUMBER($A697)),VLOOKUP($A697,StudiesGeneral!$B:$CM,2,FALSE),"")</f>
        <v>Wang</v>
      </c>
      <c r="D697" s="70">
        <f>IF(AND($A697&lt;&gt;"",ISNUMBER($A697)),VLOOKUP($A697,StudiesGeneral!$B:$CM,3,FALSE),"")</f>
        <v>2008</v>
      </c>
      <c r="E697" s="71" t="str">
        <f>IF(AND($A697&lt;&gt;"",ISNUMBER($A697)),VLOOKUP($A697,StudiesGeneral!$B:$CM,4,FALSE),"")</f>
        <v>http://dx.doi.org/10.1002/pmic.200800144</v>
      </c>
      <c r="F697" s="70" t="str">
        <f>IF(AND($A697&lt;&gt;"",ISNUMBER($A697)),VLOOKUP($A697,StudiesGeneral!$B:$CM,5,FALSE),"")</f>
        <v>CYP3A5</v>
      </c>
      <c r="G697" s="72" t="str">
        <f t="shared" si="11"/>
        <v>Liver--HLM-2-6-</v>
      </c>
      <c r="H697" s="25" t="s">
        <v>724</v>
      </c>
      <c r="I697" s="25"/>
      <c r="J697" s="25"/>
      <c r="K697" s="25" t="s">
        <v>725</v>
      </c>
      <c r="L697" s="25" t="s">
        <v>726</v>
      </c>
      <c r="M697" s="25"/>
      <c r="N697" s="25"/>
      <c r="O697" s="25"/>
      <c r="P697" s="25"/>
      <c r="Q697" s="26"/>
      <c r="R697" s="26"/>
      <c r="S697" s="27"/>
      <c r="T697" s="27"/>
      <c r="U697" s="27"/>
      <c r="V697" s="27"/>
      <c r="W697" s="27"/>
      <c r="X697" s="27"/>
      <c r="Y697" s="27"/>
      <c r="Z697" s="27"/>
      <c r="AA697" s="28" t="s">
        <v>770</v>
      </c>
      <c r="AB697" s="28" t="s">
        <v>985</v>
      </c>
      <c r="AC697" s="29" t="s">
        <v>730</v>
      </c>
      <c r="AD697" s="96" t="s">
        <v>962</v>
      </c>
      <c r="AE697" s="83">
        <v>12</v>
      </c>
      <c r="AF697" s="30">
        <v>1</v>
      </c>
      <c r="AG697" s="30"/>
      <c r="AH697" s="30"/>
      <c r="AI697" s="30"/>
      <c r="AJ697" s="29"/>
      <c r="AK697" s="30"/>
      <c r="AL697" s="29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1"/>
      <c r="BB697" s="32"/>
      <c r="BC697" s="29"/>
      <c r="BD697" s="30"/>
      <c r="BE697" s="75" t="s">
        <v>832</v>
      </c>
      <c r="BF697" s="91" t="b">
        <f>IF(ISERROR(VLOOKUP(StudiesDetails!B697,ProteinExpression!A:A,1,FALSE)),FALSE,TRUE)</f>
        <v>1</v>
      </c>
    </row>
    <row r="698" spans="1:58" x14ac:dyDescent="0.3">
      <c r="A698">
        <v>135</v>
      </c>
      <c r="B698">
        <v>742</v>
      </c>
      <c r="C698" s="73" t="str">
        <f>IF(AND($A698&lt;&gt;"",ISNUMBER($A698)),VLOOKUP($A698,StudiesGeneral!$B:$CM,2,FALSE),"")</f>
        <v>Wang</v>
      </c>
      <c r="D698" s="73">
        <f>IF(AND($A698&lt;&gt;"",ISNUMBER($A698)),VLOOKUP($A698,StudiesGeneral!$B:$CM,3,FALSE),"")</f>
        <v>2008</v>
      </c>
      <c r="E698" s="89" t="str">
        <f>IF(AND($A698&lt;&gt;"",ISNUMBER($A698)),VLOOKUP($A698,StudiesGeneral!$B:$CM,4,FALSE),"")</f>
        <v>http://dx.doi.org/10.1002/pmic.200800144</v>
      </c>
      <c r="F698" s="73" t="str">
        <f>IF(AND($A698&lt;&gt;"",ISNUMBER($A698)),VLOOKUP($A698,StudiesGeneral!$B:$CM,5,FALSE),"")</f>
        <v>CYP3A5</v>
      </c>
      <c r="G698" s="52" t="str">
        <f t="shared" si="11"/>
        <v>Liver--HLM-2-32-</v>
      </c>
      <c r="H698" s="12" t="s">
        <v>724</v>
      </c>
      <c r="K698" s="12" t="s">
        <v>725</v>
      </c>
      <c r="L698" s="12" t="s">
        <v>726</v>
      </c>
      <c r="AA698" s="19" t="s">
        <v>770</v>
      </c>
      <c r="AB698" s="19" t="s">
        <v>985</v>
      </c>
      <c r="AC698" s="20" t="s">
        <v>730</v>
      </c>
      <c r="AD698" s="97" t="s">
        <v>963</v>
      </c>
      <c r="AE698" s="82">
        <v>13</v>
      </c>
      <c r="AF698" s="3">
        <v>1</v>
      </c>
      <c r="BE698" s="16" t="s">
        <v>832</v>
      </c>
      <c r="BF698" s="4" t="b">
        <f>IF(ISERROR(VLOOKUP(StudiesDetails!B698,ProteinExpression!A:A,1,FALSE)),FALSE,TRUE)</f>
        <v>1</v>
      </c>
    </row>
    <row r="699" spans="1:58" x14ac:dyDescent="0.3">
      <c r="A699">
        <v>135</v>
      </c>
      <c r="B699">
        <v>743</v>
      </c>
      <c r="C699" s="73" t="str">
        <f>IF(AND($A699&lt;&gt;"",ISNUMBER($A699)),VLOOKUP($A699,StudiesGeneral!$B:$CM,2,FALSE),"")</f>
        <v>Wang</v>
      </c>
      <c r="D699" s="73">
        <f>IF(AND($A699&lt;&gt;"",ISNUMBER($A699)),VLOOKUP($A699,StudiesGeneral!$B:$CM,3,FALSE),"")</f>
        <v>2008</v>
      </c>
      <c r="E699" s="89" t="str">
        <f>IF(AND($A699&lt;&gt;"",ISNUMBER($A699)),VLOOKUP($A699,StudiesGeneral!$B:$CM,4,FALSE),"")</f>
        <v>http://dx.doi.org/10.1002/pmic.200800144</v>
      </c>
      <c r="F699" s="73" t="str">
        <f>IF(AND($A699&lt;&gt;"",ISNUMBER($A699)),VLOOKUP($A699,StudiesGeneral!$B:$CM,5,FALSE),"")</f>
        <v>CYP3A5</v>
      </c>
      <c r="G699" s="52" t="str">
        <f t="shared" si="11"/>
        <v>Liver--HLM-2-40-</v>
      </c>
      <c r="H699" s="12" t="s">
        <v>724</v>
      </c>
      <c r="K699" s="12" t="s">
        <v>725</v>
      </c>
      <c r="L699" s="12" t="s">
        <v>726</v>
      </c>
      <c r="AA699" s="19" t="s">
        <v>770</v>
      </c>
      <c r="AB699" s="19" t="s">
        <v>985</v>
      </c>
      <c r="AC699" s="20" t="s">
        <v>730</v>
      </c>
      <c r="AD699" s="98" t="s">
        <v>964</v>
      </c>
      <c r="AE699" s="82">
        <v>14</v>
      </c>
      <c r="AF699" s="3">
        <v>1</v>
      </c>
      <c r="BE699" s="16" t="s">
        <v>832</v>
      </c>
      <c r="BF699" s="4" t="b">
        <f>IF(ISERROR(VLOOKUP(StudiesDetails!B699,ProteinExpression!A:A,1,FALSE)),FALSE,TRUE)</f>
        <v>1</v>
      </c>
    </row>
    <row r="700" spans="1:58" x14ac:dyDescent="0.3">
      <c r="A700">
        <v>135</v>
      </c>
      <c r="B700">
        <v>744</v>
      </c>
      <c r="C700" s="73" t="str">
        <f>IF(AND($A700&lt;&gt;"",ISNUMBER($A700)),VLOOKUP($A700,StudiesGeneral!$B:$CM,2,FALSE),"")</f>
        <v>Wang</v>
      </c>
      <c r="D700" s="73">
        <f>IF(AND($A700&lt;&gt;"",ISNUMBER($A700)),VLOOKUP($A700,StudiesGeneral!$B:$CM,3,FALSE),"")</f>
        <v>2008</v>
      </c>
      <c r="E700" s="89" t="str">
        <f>IF(AND($A700&lt;&gt;"",ISNUMBER($A700)),VLOOKUP($A700,StudiesGeneral!$B:$CM,4,FALSE),"")</f>
        <v>http://dx.doi.org/10.1002/pmic.200800144</v>
      </c>
      <c r="F700" s="73" t="str">
        <f>IF(AND($A700&lt;&gt;"",ISNUMBER($A700)),VLOOKUP($A700,StudiesGeneral!$B:$CM,5,FALSE),"")</f>
        <v>CYP3A5</v>
      </c>
      <c r="G700" s="52" t="str">
        <f t="shared" si="11"/>
        <v>Liver--HLM-2-41-</v>
      </c>
      <c r="H700" s="12" t="s">
        <v>724</v>
      </c>
      <c r="K700" s="12" t="s">
        <v>725</v>
      </c>
      <c r="L700" s="12" t="s">
        <v>726</v>
      </c>
      <c r="AA700" s="19" t="s">
        <v>770</v>
      </c>
      <c r="AB700" s="19" t="s">
        <v>985</v>
      </c>
      <c r="AC700" s="20" t="s">
        <v>730</v>
      </c>
      <c r="AD700" s="98" t="s">
        <v>965</v>
      </c>
      <c r="AE700" s="82">
        <v>15</v>
      </c>
      <c r="AF700" s="3">
        <v>1</v>
      </c>
      <c r="BE700" s="16" t="s">
        <v>832</v>
      </c>
      <c r="BF700" s="4" t="b">
        <f>IF(ISERROR(VLOOKUP(StudiesDetails!B700,ProteinExpression!A:A,1,FALSE)),FALSE,TRUE)</f>
        <v>1</v>
      </c>
    </row>
    <row r="701" spans="1:58" x14ac:dyDescent="0.3">
      <c r="A701">
        <v>135</v>
      </c>
      <c r="B701">
        <v>745</v>
      </c>
      <c r="C701" s="73" t="str">
        <f>IF(AND($A701&lt;&gt;"",ISNUMBER($A701)),VLOOKUP($A701,StudiesGeneral!$B:$CM,2,FALSE),"")</f>
        <v>Wang</v>
      </c>
      <c r="D701" s="73">
        <f>IF(AND($A701&lt;&gt;"",ISNUMBER($A701)),VLOOKUP($A701,StudiesGeneral!$B:$CM,3,FALSE),"")</f>
        <v>2008</v>
      </c>
      <c r="E701" s="89" t="str">
        <f>IF(AND($A701&lt;&gt;"",ISNUMBER($A701)),VLOOKUP($A701,StudiesGeneral!$B:$CM,4,FALSE),"")</f>
        <v>http://dx.doi.org/10.1002/pmic.200800144</v>
      </c>
      <c r="F701" s="73" t="str">
        <f>IF(AND($A701&lt;&gt;"",ISNUMBER($A701)),VLOOKUP($A701,StudiesGeneral!$B:$CM,5,FALSE),"")</f>
        <v>CYP3A5</v>
      </c>
      <c r="G701" s="52" t="str">
        <f t="shared" si="11"/>
        <v>Liver--HLM-2-42-</v>
      </c>
      <c r="H701" s="12" t="s">
        <v>724</v>
      </c>
      <c r="K701" s="12" t="s">
        <v>725</v>
      </c>
      <c r="L701" s="12" t="s">
        <v>726</v>
      </c>
      <c r="AA701" s="19" t="s">
        <v>770</v>
      </c>
      <c r="AB701" s="19" t="s">
        <v>985</v>
      </c>
      <c r="AC701" s="20" t="s">
        <v>730</v>
      </c>
      <c r="AD701" s="98" t="s">
        <v>966</v>
      </c>
      <c r="AE701" s="82">
        <v>16</v>
      </c>
      <c r="AF701" s="3">
        <v>1</v>
      </c>
      <c r="BE701" s="16" t="s">
        <v>832</v>
      </c>
      <c r="BF701" s="4" t="b">
        <f>IF(ISERROR(VLOOKUP(StudiesDetails!B701,ProteinExpression!A:A,1,FALSE)),FALSE,TRUE)</f>
        <v>1</v>
      </c>
    </row>
    <row r="702" spans="1:58" x14ac:dyDescent="0.3">
      <c r="A702">
        <v>135</v>
      </c>
      <c r="B702">
        <v>746</v>
      </c>
      <c r="C702" s="73" t="str">
        <f>IF(AND($A702&lt;&gt;"",ISNUMBER($A702)),VLOOKUP($A702,StudiesGeneral!$B:$CM,2,FALSE),"")</f>
        <v>Wang</v>
      </c>
      <c r="D702" s="73">
        <f>IF(AND($A702&lt;&gt;"",ISNUMBER($A702)),VLOOKUP($A702,StudiesGeneral!$B:$CM,3,FALSE),"")</f>
        <v>2008</v>
      </c>
      <c r="E702" s="89" t="str">
        <f>IF(AND($A702&lt;&gt;"",ISNUMBER($A702)),VLOOKUP($A702,StudiesGeneral!$B:$CM,4,FALSE),"")</f>
        <v>http://dx.doi.org/10.1002/pmic.200800144</v>
      </c>
      <c r="F702" s="73" t="str">
        <f>IF(AND($A702&lt;&gt;"",ISNUMBER($A702)),VLOOKUP($A702,StudiesGeneral!$B:$CM,5,FALSE),"")</f>
        <v>CYP3A5</v>
      </c>
      <c r="G702" s="52" t="str">
        <f t="shared" si="11"/>
        <v>Liver--HLM-2-49-</v>
      </c>
      <c r="H702" s="12" t="s">
        <v>724</v>
      </c>
      <c r="K702" s="12" t="s">
        <v>725</v>
      </c>
      <c r="L702" s="12" t="s">
        <v>726</v>
      </c>
      <c r="AA702" s="19" t="s">
        <v>770</v>
      </c>
      <c r="AB702" s="19" t="s">
        <v>985</v>
      </c>
      <c r="AC702" s="20" t="s">
        <v>730</v>
      </c>
      <c r="AD702" s="98" t="s">
        <v>967</v>
      </c>
      <c r="AE702" s="82">
        <v>17</v>
      </c>
      <c r="AF702" s="3">
        <v>1</v>
      </c>
      <c r="BE702" s="16" t="s">
        <v>832</v>
      </c>
      <c r="BF702" s="4" t="b">
        <f>IF(ISERROR(VLOOKUP(StudiesDetails!B702,ProteinExpression!A:A,1,FALSE)),FALSE,TRUE)</f>
        <v>1</v>
      </c>
    </row>
    <row r="703" spans="1:58" x14ac:dyDescent="0.3">
      <c r="A703">
        <v>135</v>
      </c>
      <c r="B703">
        <v>747</v>
      </c>
      <c r="C703" s="73" t="str">
        <f>IF(AND($A703&lt;&gt;"",ISNUMBER($A703)),VLOOKUP($A703,StudiesGeneral!$B:$CM,2,FALSE),"")</f>
        <v>Wang</v>
      </c>
      <c r="D703" s="73">
        <f>IF(AND($A703&lt;&gt;"",ISNUMBER($A703)),VLOOKUP($A703,StudiesGeneral!$B:$CM,3,FALSE),"")</f>
        <v>2008</v>
      </c>
      <c r="E703" s="89" t="str">
        <f>IF(AND($A703&lt;&gt;"",ISNUMBER($A703)),VLOOKUP($A703,StudiesGeneral!$B:$CM,4,FALSE),"")</f>
        <v>http://dx.doi.org/10.1002/pmic.200800144</v>
      </c>
      <c r="F703" s="73" t="str">
        <f>IF(AND($A703&lt;&gt;"",ISNUMBER($A703)),VLOOKUP($A703,StudiesGeneral!$B:$CM,5,FALSE),"")</f>
        <v>CYP3A5</v>
      </c>
      <c r="G703" s="52" t="str">
        <f t="shared" si="11"/>
        <v>Liver--HLM-2-52-</v>
      </c>
      <c r="H703" s="12" t="s">
        <v>724</v>
      </c>
      <c r="K703" s="12" t="s">
        <v>725</v>
      </c>
      <c r="L703" s="12" t="s">
        <v>726</v>
      </c>
      <c r="AA703" s="19" t="s">
        <v>770</v>
      </c>
      <c r="AB703" s="19" t="s">
        <v>985</v>
      </c>
      <c r="AC703" s="20" t="s">
        <v>730</v>
      </c>
      <c r="AD703" s="98" t="s">
        <v>968</v>
      </c>
      <c r="AE703" s="82">
        <v>18</v>
      </c>
      <c r="AF703" s="3">
        <v>1</v>
      </c>
      <c r="BE703" s="16" t="s">
        <v>832</v>
      </c>
      <c r="BF703" s="4" t="b">
        <f>IF(ISERROR(VLOOKUP(StudiesDetails!B703,ProteinExpression!A:A,1,FALSE)),FALSE,TRUE)</f>
        <v>1</v>
      </c>
    </row>
    <row r="704" spans="1:58" x14ac:dyDescent="0.3">
      <c r="A704">
        <v>135</v>
      </c>
      <c r="B704">
        <v>748</v>
      </c>
      <c r="C704" s="73" t="str">
        <f>IF(AND($A704&lt;&gt;"",ISNUMBER($A704)),VLOOKUP($A704,StudiesGeneral!$B:$CM,2,FALSE),"")</f>
        <v>Wang</v>
      </c>
      <c r="D704" s="73">
        <f>IF(AND($A704&lt;&gt;"",ISNUMBER($A704)),VLOOKUP($A704,StudiesGeneral!$B:$CM,3,FALSE),"")</f>
        <v>2008</v>
      </c>
      <c r="E704" s="89" t="str">
        <f>IF(AND($A704&lt;&gt;"",ISNUMBER($A704)),VLOOKUP($A704,StudiesGeneral!$B:$CM,4,FALSE),"")</f>
        <v>http://dx.doi.org/10.1002/pmic.200800144</v>
      </c>
      <c r="F704" s="73" t="str">
        <f>IF(AND($A704&lt;&gt;"",ISNUMBER($A704)),VLOOKUP($A704,StudiesGeneral!$B:$CM,5,FALSE),"")</f>
        <v>CYP3A5</v>
      </c>
      <c r="G704" s="52" t="str">
        <f t="shared" si="11"/>
        <v>Liver--HLM-2-55-</v>
      </c>
      <c r="H704" s="12" t="s">
        <v>724</v>
      </c>
      <c r="K704" s="12" t="s">
        <v>725</v>
      </c>
      <c r="L704" s="12" t="s">
        <v>726</v>
      </c>
      <c r="AA704" s="19" t="s">
        <v>770</v>
      </c>
      <c r="AB704" s="19" t="s">
        <v>985</v>
      </c>
      <c r="AC704" s="20" t="s">
        <v>730</v>
      </c>
      <c r="AD704" s="98" t="s">
        <v>969</v>
      </c>
      <c r="AE704" s="82">
        <v>19</v>
      </c>
      <c r="AF704" s="3">
        <v>1</v>
      </c>
      <c r="BE704" s="16" t="s">
        <v>832</v>
      </c>
      <c r="BF704" s="4" t="b">
        <f>IF(ISERROR(VLOOKUP(StudiesDetails!B704,ProteinExpression!A:A,1,FALSE)),FALSE,TRUE)</f>
        <v>1</v>
      </c>
    </row>
    <row r="705" spans="1:58" x14ac:dyDescent="0.3">
      <c r="A705">
        <v>135</v>
      </c>
      <c r="B705">
        <v>749</v>
      </c>
      <c r="C705" s="73" t="str">
        <f>IF(AND($A705&lt;&gt;"",ISNUMBER($A705)),VLOOKUP($A705,StudiesGeneral!$B:$CM,2,FALSE),"")</f>
        <v>Wang</v>
      </c>
      <c r="D705" s="73">
        <f>IF(AND($A705&lt;&gt;"",ISNUMBER($A705)),VLOOKUP($A705,StudiesGeneral!$B:$CM,3,FALSE),"")</f>
        <v>2008</v>
      </c>
      <c r="E705" s="89" t="str">
        <f>IF(AND($A705&lt;&gt;"",ISNUMBER($A705)),VLOOKUP($A705,StudiesGeneral!$B:$CM,4,FALSE),"")</f>
        <v>http://dx.doi.org/10.1002/pmic.200800144</v>
      </c>
      <c r="F705" s="73" t="str">
        <f>IF(AND($A705&lt;&gt;"",ISNUMBER($A705)),VLOOKUP($A705,StudiesGeneral!$B:$CM,5,FALSE),"")</f>
        <v>CYP3A5</v>
      </c>
      <c r="G705" s="52" t="str">
        <f t="shared" si="11"/>
        <v>Liver--HLM-2-57-</v>
      </c>
      <c r="H705" s="12" t="s">
        <v>724</v>
      </c>
      <c r="K705" s="12" t="s">
        <v>725</v>
      </c>
      <c r="L705" s="12" t="s">
        <v>726</v>
      </c>
      <c r="AA705" s="19" t="s">
        <v>770</v>
      </c>
      <c r="AB705" s="19" t="s">
        <v>985</v>
      </c>
      <c r="AC705" s="20" t="s">
        <v>730</v>
      </c>
      <c r="AD705" s="98" t="s">
        <v>970</v>
      </c>
      <c r="AE705" s="82">
        <v>20</v>
      </c>
      <c r="AF705" s="3">
        <v>1</v>
      </c>
      <c r="BE705" s="16" t="s">
        <v>832</v>
      </c>
      <c r="BF705" s="4" t="b">
        <f>IF(ISERROR(VLOOKUP(StudiesDetails!B705,ProteinExpression!A:A,1,FALSE)),FALSE,TRUE)</f>
        <v>1</v>
      </c>
    </row>
    <row r="706" spans="1:58" x14ac:dyDescent="0.3">
      <c r="A706">
        <v>135</v>
      </c>
      <c r="B706">
        <v>750</v>
      </c>
      <c r="C706" s="73" t="str">
        <f>IF(AND($A706&lt;&gt;"",ISNUMBER($A706)),VLOOKUP($A706,StudiesGeneral!$B:$CM,2,FALSE),"")</f>
        <v>Wang</v>
      </c>
      <c r="D706" s="73">
        <f>IF(AND($A706&lt;&gt;"",ISNUMBER($A706)),VLOOKUP($A706,StudiesGeneral!$B:$CM,3,FALSE),"")</f>
        <v>2008</v>
      </c>
      <c r="E706" s="89" t="str">
        <f>IF(AND($A706&lt;&gt;"",ISNUMBER($A706)),VLOOKUP($A706,StudiesGeneral!$B:$CM,4,FALSE),"")</f>
        <v>http://dx.doi.org/10.1002/pmic.200800144</v>
      </c>
      <c r="F706" s="73" t="str">
        <f>IF(AND($A706&lt;&gt;"",ISNUMBER($A706)),VLOOKUP($A706,StudiesGeneral!$B:$CM,5,FALSE),"")</f>
        <v>CYP3A5</v>
      </c>
      <c r="G706" s="52" t="str">
        <f t="shared" si="11"/>
        <v>Liver--HLM-2-59-</v>
      </c>
      <c r="H706" s="12" t="s">
        <v>724</v>
      </c>
      <c r="K706" s="12" t="s">
        <v>725</v>
      </c>
      <c r="L706" s="12" t="s">
        <v>726</v>
      </c>
      <c r="AA706" s="19" t="s">
        <v>770</v>
      </c>
      <c r="AB706" s="19" t="s">
        <v>985</v>
      </c>
      <c r="AC706" s="20" t="s">
        <v>730</v>
      </c>
      <c r="AD706" s="98" t="s">
        <v>971</v>
      </c>
      <c r="AE706" s="82">
        <v>21</v>
      </c>
      <c r="AF706" s="3">
        <v>1</v>
      </c>
      <c r="BE706" s="16" t="s">
        <v>832</v>
      </c>
      <c r="BF706" s="4" t="b">
        <f>IF(ISERROR(VLOOKUP(StudiesDetails!B706,ProteinExpression!A:A,1,FALSE)),FALSE,TRUE)</f>
        <v>1</v>
      </c>
    </row>
    <row r="707" spans="1:58" x14ac:dyDescent="0.3">
      <c r="A707">
        <v>135</v>
      </c>
      <c r="B707">
        <v>751</v>
      </c>
      <c r="C707" s="73" t="str">
        <f>IF(AND($A707&lt;&gt;"",ISNUMBER($A707)),VLOOKUP($A707,StudiesGeneral!$B:$CM,2,FALSE),"")</f>
        <v>Wang</v>
      </c>
      <c r="D707" s="73">
        <f>IF(AND($A707&lt;&gt;"",ISNUMBER($A707)),VLOOKUP($A707,StudiesGeneral!$B:$CM,3,FALSE),"")</f>
        <v>2008</v>
      </c>
      <c r="E707" s="89" t="str">
        <f>IF(AND($A707&lt;&gt;"",ISNUMBER($A707)),VLOOKUP($A707,StudiesGeneral!$B:$CM,4,FALSE),"")</f>
        <v>http://dx.doi.org/10.1002/pmic.200800144</v>
      </c>
      <c r="F707" s="73" t="str">
        <f>IF(AND($A707&lt;&gt;"",ISNUMBER($A707)),VLOOKUP($A707,StudiesGeneral!$B:$CM,5,FALSE),"")</f>
        <v>CYP3A5</v>
      </c>
      <c r="G707" s="52" t="str">
        <f t="shared" si="11"/>
        <v>Liver--HLM-2-65-</v>
      </c>
      <c r="H707" s="12" t="s">
        <v>724</v>
      </c>
      <c r="K707" s="12" t="s">
        <v>725</v>
      </c>
      <c r="L707" s="12" t="s">
        <v>726</v>
      </c>
      <c r="AA707" s="19" t="s">
        <v>770</v>
      </c>
      <c r="AB707" s="19" t="s">
        <v>985</v>
      </c>
      <c r="AC707" s="20" t="s">
        <v>730</v>
      </c>
      <c r="AD707" s="98" t="s">
        <v>972</v>
      </c>
      <c r="AE707" s="82">
        <v>22</v>
      </c>
      <c r="AF707" s="3">
        <v>1</v>
      </c>
      <c r="BE707" s="16" t="s">
        <v>832</v>
      </c>
      <c r="BF707" s="4" t="b">
        <f>IF(ISERROR(VLOOKUP(StudiesDetails!B707,ProteinExpression!A:A,1,FALSE)),FALSE,TRUE)</f>
        <v>1</v>
      </c>
    </row>
    <row r="708" spans="1:58" x14ac:dyDescent="0.3">
      <c r="A708">
        <v>135</v>
      </c>
      <c r="B708">
        <v>752</v>
      </c>
      <c r="C708" s="73" t="str">
        <f>IF(AND($A708&lt;&gt;"",ISNUMBER($A708)),VLOOKUP($A708,StudiesGeneral!$B:$CM,2,FALSE),"")</f>
        <v>Wang</v>
      </c>
      <c r="D708" s="73">
        <f>IF(AND($A708&lt;&gt;"",ISNUMBER($A708)),VLOOKUP($A708,StudiesGeneral!$B:$CM,3,FALSE),"")</f>
        <v>2008</v>
      </c>
      <c r="E708" s="89" t="str">
        <f>IF(AND($A708&lt;&gt;"",ISNUMBER($A708)),VLOOKUP($A708,StudiesGeneral!$B:$CM,4,FALSE),"")</f>
        <v>http://dx.doi.org/10.1002/pmic.200800144</v>
      </c>
      <c r="F708" s="73" t="str">
        <f>IF(AND($A708&lt;&gt;"",ISNUMBER($A708)),VLOOKUP($A708,StudiesGeneral!$B:$CM,5,FALSE),"")</f>
        <v>CYP3A5</v>
      </c>
      <c r="G708" s="52" t="str">
        <f t="shared" si="11"/>
        <v>Liver--HLM-2-66-</v>
      </c>
      <c r="H708" s="12" t="s">
        <v>724</v>
      </c>
      <c r="K708" s="12" t="s">
        <v>725</v>
      </c>
      <c r="L708" s="12" t="s">
        <v>726</v>
      </c>
      <c r="AA708" s="19" t="s">
        <v>770</v>
      </c>
      <c r="AB708" s="19" t="s">
        <v>985</v>
      </c>
      <c r="AC708" s="20" t="s">
        <v>730</v>
      </c>
      <c r="AD708" s="98" t="s">
        <v>973</v>
      </c>
      <c r="AE708" s="82">
        <v>23</v>
      </c>
      <c r="AF708" s="3">
        <v>1</v>
      </c>
      <c r="BE708" s="16" t="s">
        <v>832</v>
      </c>
      <c r="BF708" s="4" t="b">
        <f>IF(ISERROR(VLOOKUP(StudiesDetails!B708,ProteinExpression!A:A,1,FALSE)),FALSE,TRUE)</f>
        <v>1</v>
      </c>
    </row>
    <row r="709" spans="1:58" x14ac:dyDescent="0.3">
      <c r="A709">
        <v>135</v>
      </c>
      <c r="B709">
        <v>753</v>
      </c>
      <c r="C709" s="73" t="str">
        <f>IF(AND($A709&lt;&gt;"",ISNUMBER($A709)),VLOOKUP($A709,StudiesGeneral!$B:$CM,2,FALSE),"")</f>
        <v>Wang</v>
      </c>
      <c r="D709" s="73">
        <f>IF(AND($A709&lt;&gt;"",ISNUMBER($A709)),VLOOKUP($A709,StudiesGeneral!$B:$CM,3,FALSE),"")</f>
        <v>2008</v>
      </c>
      <c r="E709" s="89" t="str">
        <f>IF(AND($A709&lt;&gt;"",ISNUMBER($A709)),VLOOKUP($A709,StudiesGeneral!$B:$CM,4,FALSE),"")</f>
        <v>http://dx.doi.org/10.1002/pmic.200800144</v>
      </c>
      <c r="F709" s="73" t="str">
        <f>IF(AND($A709&lt;&gt;"",ISNUMBER($A709)),VLOOKUP($A709,StudiesGeneral!$B:$CM,5,FALSE),"")</f>
        <v>CYP3A5</v>
      </c>
      <c r="G709" s="52" t="str">
        <f t="shared" si="11"/>
        <v>Liver--HLM-2-71-</v>
      </c>
      <c r="H709" s="12" t="s">
        <v>724</v>
      </c>
      <c r="K709" s="12" t="s">
        <v>725</v>
      </c>
      <c r="L709" s="12" t="s">
        <v>726</v>
      </c>
      <c r="AA709" s="19" t="s">
        <v>770</v>
      </c>
      <c r="AB709" s="19" t="s">
        <v>985</v>
      </c>
      <c r="AC709" s="20" t="s">
        <v>730</v>
      </c>
      <c r="AD709" s="98" t="s">
        <v>974</v>
      </c>
      <c r="AE709" s="82">
        <v>24</v>
      </c>
      <c r="AF709" s="3">
        <v>1</v>
      </c>
      <c r="BE709" s="16" t="s">
        <v>832</v>
      </c>
      <c r="BF709" s="4" t="b">
        <f>IF(ISERROR(VLOOKUP(StudiesDetails!B709,ProteinExpression!A:A,1,FALSE)),FALSE,TRUE)</f>
        <v>1</v>
      </c>
    </row>
    <row r="710" spans="1:58" x14ac:dyDescent="0.3">
      <c r="A710">
        <v>135</v>
      </c>
      <c r="B710">
        <v>754</v>
      </c>
      <c r="C710" s="73" t="str">
        <f>IF(AND($A710&lt;&gt;"",ISNUMBER($A710)),VLOOKUP($A710,StudiesGeneral!$B:$CM,2,FALSE),"")</f>
        <v>Wang</v>
      </c>
      <c r="D710" s="73">
        <f>IF(AND($A710&lt;&gt;"",ISNUMBER($A710)),VLOOKUP($A710,StudiesGeneral!$B:$CM,3,FALSE),"")</f>
        <v>2008</v>
      </c>
      <c r="E710" s="89" t="str">
        <f>IF(AND($A710&lt;&gt;"",ISNUMBER($A710)),VLOOKUP($A710,StudiesGeneral!$B:$CM,4,FALSE),"")</f>
        <v>http://dx.doi.org/10.1002/pmic.200800144</v>
      </c>
      <c r="F710" s="73" t="str">
        <f>IF(AND($A710&lt;&gt;"",ISNUMBER($A710)),VLOOKUP($A710,StudiesGeneral!$B:$CM,5,FALSE),"")</f>
        <v>CYP3A5</v>
      </c>
      <c r="G710" s="52" t="str">
        <f t="shared" si="11"/>
        <v>Liver--HLM-2-72-</v>
      </c>
      <c r="H710" s="12" t="s">
        <v>724</v>
      </c>
      <c r="K710" s="12" t="s">
        <v>725</v>
      </c>
      <c r="L710" s="12" t="s">
        <v>726</v>
      </c>
      <c r="AA710" s="19" t="s">
        <v>770</v>
      </c>
      <c r="AB710" s="19" t="s">
        <v>985</v>
      </c>
      <c r="AC710" s="20" t="s">
        <v>730</v>
      </c>
      <c r="AD710" s="98" t="s">
        <v>975</v>
      </c>
      <c r="AE710" s="82">
        <v>25</v>
      </c>
      <c r="AF710" s="3">
        <v>1</v>
      </c>
      <c r="BE710" s="16" t="s">
        <v>832</v>
      </c>
      <c r="BF710" s="4" t="b">
        <f>IF(ISERROR(VLOOKUP(StudiesDetails!B710,ProteinExpression!A:A,1,FALSE)),FALSE,TRUE)</f>
        <v>1</v>
      </c>
    </row>
    <row r="711" spans="1:58" x14ac:dyDescent="0.3">
      <c r="A711">
        <v>135</v>
      </c>
      <c r="B711">
        <v>755</v>
      </c>
      <c r="C711" s="73" t="str">
        <f>IF(AND($A711&lt;&gt;"",ISNUMBER($A711)),VLOOKUP($A711,StudiesGeneral!$B:$CM,2,FALSE),"")</f>
        <v>Wang</v>
      </c>
      <c r="D711" s="73">
        <f>IF(AND($A711&lt;&gt;"",ISNUMBER($A711)),VLOOKUP($A711,StudiesGeneral!$B:$CM,3,FALSE),"")</f>
        <v>2008</v>
      </c>
      <c r="E711" s="89" t="str">
        <f>IF(AND($A711&lt;&gt;"",ISNUMBER($A711)),VLOOKUP($A711,StudiesGeneral!$B:$CM,4,FALSE),"")</f>
        <v>http://dx.doi.org/10.1002/pmic.200800144</v>
      </c>
      <c r="F711" s="73" t="str">
        <f>IF(AND($A711&lt;&gt;"",ISNUMBER($A711)),VLOOKUP($A711,StudiesGeneral!$B:$CM,5,FALSE),"")</f>
        <v>CYP3A5</v>
      </c>
      <c r="G711" s="52" t="str">
        <f t="shared" si="11"/>
        <v>Liver--HLM-2-73-</v>
      </c>
      <c r="H711" s="12" t="s">
        <v>724</v>
      </c>
      <c r="K711" s="12" t="s">
        <v>725</v>
      </c>
      <c r="L711" s="12" t="s">
        <v>726</v>
      </c>
      <c r="AA711" s="19" t="s">
        <v>770</v>
      </c>
      <c r="AB711" s="19" t="s">
        <v>985</v>
      </c>
      <c r="AC711" s="20" t="s">
        <v>730</v>
      </c>
      <c r="AD711" s="98" t="s">
        <v>976</v>
      </c>
      <c r="AE711" s="82">
        <v>26</v>
      </c>
      <c r="AF711" s="3">
        <v>1</v>
      </c>
      <c r="BE711" s="16" t="s">
        <v>832</v>
      </c>
      <c r="BF711" s="4" t="b">
        <f>IF(ISERROR(VLOOKUP(StudiesDetails!B711,ProteinExpression!A:A,1,FALSE)),FALSE,TRUE)</f>
        <v>1</v>
      </c>
    </row>
    <row r="712" spans="1:58" x14ac:dyDescent="0.3">
      <c r="A712">
        <v>135</v>
      </c>
      <c r="B712">
        <v>756</v>
      </c>
      <c r="C712" s="73" t="str">
        <f>IF(AND($A712&lt;&gt;"",ISNUMBER($A712)),VLOOKUP($A712,StudiesGeneral!$B:$CM,2,FALSE),"")</f>
        <v>Wang</v>
      </c>
      <c r="D712" s="73">
        <f>IF(AND($A712&lt;&gt;"",ISNUMBER($A712)),VLOOKUP($A712,StudiesGeneral!$B:$CM,3,FALSE),"")</f>
        <v>2008</v>
      </c>
      <c r="E712" s="89" t="str">
        <f>IF(AND($A712&lt;&gt;"",ISNUMBER($A712)),VLOOKUP($A712,StudiesGeneral!$B:$CM,4,FALSE),"")</f>
        <v>http://dx.doi.org/10.1002/pmic.200800144</v>
      </c>
      <c r="F712" s="73" t="str">
        <f>IF(AND($A712&lt;&gt;"",ISNUMBER($A712)),VLOOKUP($A712,StudiesGeneral!$B:$CM,5,FALSE),"")</f>
        <v>CYP3A5</v>
      </c>
      <c r="G712" s="52" t="str">
        <f t="shared" si="11"/>
        <v>Liver--HLM-2-74-</v>
      </c>
      <c r="H712" s="12" t="s">
        <v>724</v>
      </c>
      <c r="K712" s="12" t="s">
        <v>725</v>
      </c>
      <c r="L712" s="12" t="s">
        <v>726</v>
      </c>
      <c r="AA712" s="19" t="s">
        <v>770</v>
      </c>
      <c r="AB712" s="19" t="s">
        <v>985</v>
      </c>
      <c r="AC712" s="20" t="s">
        <v>730</v>
      </c>
      <c r="AD712" s="98" t="s">
        <v>977</v>
      </c>
      <c r="AE712" s="82">
        <v>27</v>
      </c>
      <c r="AF712" s="3">
        <v>1</v>
      </c>
      <c r="BE712" s="16" t="s">
        <v>832</v>
      </c>
      <c r="BF712" s="4" t="b">
        <f>IF(ISERROR(VLOOKUP(StudiesDetails!B712,ProteinExpression!A:A,1,FALSE)),FALSE,TRUE)</f>
        <v>1</v>
      </c>
    </row>
    <row r="713" spans="1:58" x14ac:dyDescent="0.3">
      <c r="A713">
        <v>135</v>
      </c>
      <c r="B713">
        <v>757</v>
      </c>
      <c r="C713" s="73" t="str">
        <f>IF(AND($A713&lt;&gt;"",ISNUMBER($A713)),VLOOKUP($A713,StudiesGeneral!$B:$CM,2,FALSE),"")</f>
        <v>Wang</v>
      </c>
      <c r="D713" s="73">
        <f>IF(AND($A713&lt;&gt;"",ISNUMBER($A713)),VLOOKUP($A713,StudiesGeneral!$B:$CM,3,FALSE),"")</f>
        <v>2008</v>
      </c>
      <c r="E713" s="89" t="str">
        <f>IF(AND($A713&lt;&gt;"",ISNUMBER($A713)),VLOOKUP($A713,StudiesGeneral!$B:$CM,4,FALSE),"")</f>
        <v>http://dx.doi.org/10.1002/pmic.200800144</v>
      </c>
      <c r="F713" s="73" t="str">
        <f>IF(AND($A713&lt;&gt;"",ISNUMBER($A713)),VLOOKUP($A713,StudiesGeneral!$B:$CM,5,FALSE),"")</f>
        <v>CYP3A5</v>
      </c>
      <c r="G713" s="52" t="str">
        <f t="shared" si="11"/>
        <v>Liver--HLM-2-75-</v>
      </c>
      <c r="H713" s="12" t="s">
        <v>724</v>
      </c>
      <c r="K713" s="12" t="s">
        <v>725</v>
      </c>
      <c r="L713" s="12" t="s">
        <v>726</v>
      </c>
      <c r="AA713" s="19" t="s">
        <v>770</v>
      </c>
      <c r="AB713" s="19" t="s">
        <v>985</v>
      </c>
      <c r="AC713" s="20" t="s">
        <v>730</v>
      </c>
      <c r="AD713" s="98" t="s">
        <v>978</v>
      </c>
      <c r="AE713" s="82">
        <v>28</v>
      </c>
      <c r="AF713" s="3">
        <v>1</v>
      </c>
      <c r="BE713" s="16" t="s">
        <v>832</v>
      </c>
      <c r="BF713" s="4" t="b">
        <f>IF(ISERROR(VLOOKUP(StudiesDetails!B713,ProteinExpression!A:A,1,FALSE)),FALSE,TRUE)</f>
        <v>1</v>
      </c>
    </row>
    <row r="714" spans="1:58" x14ac:dyDescent="0.3">
      <c r="A714">
        <v>135</v>
      </c>
      <c r="B714">
        <v>758</v>
      </c>
      <c r="C714" s="73" t="str">
        <f>IF(AND($A714&lt;&gt;"",ISNUMBER($A714)),VLOOKUP($A714,StudiesGeneral!$B:$CM,2,FALSE),"")</f>
        <v>Wang</v>
      </c>
      <c r="D714" s="73">
        <f>IF(AND($A714&lt;&gt;"",ISNUMBER($A714)),VLOOKUP($A714,StudiesGeneral!$B:$CM,3,FALSE),"")</f>
        <v>2008</v>
      </c>
      <c r="E714" s="89" t="str">
        <f>IF(AND($A714&lt;&gt;"",ISNUMBER($A714)),VLOOKUP($A714,StudiesGeneral!$B:$CM,4,FALSE),"")</f>
        <v>http://dx.doi.org/10.1002/pmic.200800144</v>
      </c>
      <c r="F714" s="73" t="str">
        <f>IF(AND($A714&lt;&gt;"",ISNUMBER($A714)),VLOOKUP($A714,StudiesGeneral!$B:$CM,5,FALSE),"")</f>
        <v>CYP3A5</v>
      </c>
      <c r="G714" s="52" t="str">
        <f t="shared" si="11"/>
        <v>Liver--HLM-2-78-</v>
      </c>
      <c r="H714" s="12" t="s">
        <v>724</v>
      </c>
      <c r="K714" s="12" t="s">
        <v>725</v>
      </c>
      <c r="L714" s="12" t="s">
        <v>726</v>
      </c>
      <c r="AA714" s="19" t="s">
        <v>770</v>
      </c>
      <c r="AB714" s="19" t="s">
        <v>985</v>
      </c>
      <c r="AC714" s="20" t="s">
        <v>730</v>
      </c>
      <c r="AD714" s="98" t="s">
        <v>979</v>
      </c>
      <c r="AE714" s="82">
        <v>29</v>
      </c>
      <c r="AF714" s="3">
        <v>1</v>
      </c>
      <c r="BE714" s="16" t="s">
        <v>832</v>
      </c>
      <c r="BF714" s="4" t="b">
        <f>IF(ISERROR(VLOOKUP(StudiesDetails!B714,ProteinExpression!A:A,1,FALSE)),FALSE,TRUE)</f>
        <v>1</v>
      </c>
    </row>
    <row r="715" spans="1:58" x14ac:dyDescent="0.3">
      <c r="A715">
        <v>135</v>
      </c>
      <c r="B715">
        <v>759</v>
      </c>
      <c r="C715" s="73" t="str">
        <f>IF(AND($A715&lt;&gt;"",ISNUMBER($A715)),VLOOKUP($A715,StudiesGeneral!$B:$CM,2,FALSE),"")</f>
        <v>Wang</v>
      </c>
      <c r="D715" s="73">
        <f>IF(AND($A715&lt;&gt;"",ISNUMBER($A715)),VLOOKUP($A715,StudiesGeneral!$B:$CM,3,FALSE),"")</f>
        <v>2008</v>
      </c>
      <c r="E715" s="89" t="str">
        <f>IF(AND($A715&lt;&gt;"",ISNUMBER($A715)),VLOOKUP($A715,StudiesGeneral!$B:$CM,4,FALSE),"")</f>
        <v>http://dx.doi.org/10.1002/pmic.200800144</v>
      </c>
      <c r="F715" s="73" t="str">
        <f>IF(AND($A715&lt;&gt;"",ISNUMBER($A715)),VLOOKUP($A715,StudiesGeneral!$B:$CM,5,FALSE),"")</f>
        <v>CYP3A5</v>
      </c>
      <c r="G715" s="52" t="str">
        <f t="shared" si="11"/>
        <v>Liver--HLM-2-79-</v>
      </c>
      <c r="H715" s="12" t="s">
        <v>724</v>
      </c>
      <c r="K715" s="12" t="s">
        <v>725</v>
      </c>
      <c r="L715" s="12" t="s">
        <v>726</v>
      </c>
      <c r="AA715" s="19" t="s">
        <v>770</v>
      </c>
      <c r="AB715" s="19" t="s">
        <v>985</v>
      </c>
      <c r="AC715" s="20" t="s">
        <v>730</v>
      </c>
      <c r="AD715" s="98" t="s">
        <v>980</v>
      </c>
      <c r="AE715" s="82">
        <v>30</v>
      </c>
      <c r="AF715" s="3">
        <v>1</v>
      </c>
      <c r="BE715" s="16" t="s">
        <v>832</v>
      </c>
      <c r="BF715" s="4" t="b">
        <f>IF(ISERROR(VLOOKUP(StudiesDetails!B715,ProteinExpression!A:A,1,FALSE)),FALSE,TRUE)</f>
        <v>1</v>
      </c>
    </row>
    <row r="716" spans="1:58" x14ac:dyDescent="0.3">
      <c r="A716">
        <v>135</v>
      </c>
      <c r="B716">
        <v>760</v>
      </c>
      <c r="C716" s="73" t="str">
        <f>IF(AND($A716&lt;&gt;"",ISNUMBER($A716)),VLOOKUP($A716,StudiesGeneral!$B:$CM,2,FALSE),"")</f>
        <v>Wang</v>
      </c>
      <c r="D716" s="73">
        <f>IF(AND($A716&lt;&gt;"",ISNUMBER($A716)),VLOOKUP($A716,StudiesGeneral!$B:$CM,3,FALSE),"")</f>
        <v>2008</v>
      </c>
      <c r="E716" s="89" t="str">
        <f>IF(AND($A716&lt;&gt;"",ISNUMBER($A716)),VLOOKUP($A716,StudiesGeneral!$B:$CM,4,FALSE),"")</f>
        <v>http://dx.doi.org/10.1002/pmic.200800144</v>
      </c>
      <c r="F716" s="73" t="str">
        <f>IF(AND($A716&lt;&gt;"",ISNUMBER($A716)),VLOOKUP($A716,StudiesGeneral!$B:$CM,5,FALSE),"")</f>
        <v>CYP3A5</v>
      </c>
      <c r="G716" s="52" t="str">
        <f t="shared" si="11"/>
        <v>Liver--HLM-2-81-</v>
      </c>
      <c r="H716" s="12" t="s">
        <v>724</v>
      </c>
      <c r="K716" s="12" t="s">
        <v>725</v>
      </c>
      <c r="L716" s="12" t="s">
        <v>726</v>
      </c>
      <c r="AA716" s="19" t="s">
        <v>770</v>
      </c>
      <c r="AB716" s="19" t="s">
        <v>985</v>
      </c>
      <c r="AC716" s="20" t="s">
        <v>730</v>
      </c>
      <c r="AD716" s="98" t="s">
        <v>981</v>
      </c>
      <c r="AE716" s="82">
        <v>31</v>
      </c>
      <c r="AF716" s="3">
        <v>1</v>
      </c>
      <c r="BE716" s="16" t="s">
        <v>832</v>
      </c>
      <c r="BF716" s="4" t="b">
        <f>IF(ISERROR(VLOOKUP(StudiesDetails!B716,ProteinExpression!A:A,1,FALSE)),FALSE,TRUE)</f>
        <v>1</v>
      </c>
    </row>
    <row r="717" spans="1:58" x14ac:dyDescent="0.3">
      <c r="A717">
        <v>135</v>
      </c>
      <c r="B717">
        <v>761</v>
      </c>
      <c r="C717" s="73" t="str">
        <f>IF(AND($A717&lt;&gt;"",ISNUMBER($A717)),VLOOKUP($A717,StudiesGeneral!$B:$CM,2,FALSE),"")</f>
        <v>Wang</v>
      </c>
      <c r="D717" s="73">
        <f>IF(AND($A717&lt;&gt;"",ISNUMBER($A717)),VLOOKUP($A717,StudiesGeneral!$B:$CM,3,FALSE),"")</f>
        <v>2008</v>
      </c>
      <c r="E717" s="89" t="str">
        <f>IF(AND($A717&lt;&gt;"",ISNUMBER($A717)),VLOOKUP($A717,StudiesGeneral!$B:$CM,4,FALSE),"")</f>
        <v>http://dx.doi.org/10.1002/pmic.200800144</v>
      </c>
      <c r="F717" s="73" t="str">
        <f>IF(AND($A717&lt;&gt;"",ISNUMBER($A717)),VLOOKUP($A717,StudiesGeneral!$B:$CM,5,FALSE),"")</f>
        <v>CYP3A5</v>
      </c>
      <c r="G717" s="52" t="str">
        <f t="shared" si="11"/>
        <v>Liver--HLM-2-85-</v>
      </c>
      <c r="H717" s="12" t="s">
        <v>724</v>
      </c>
      <c r="K717" s="12" t="s">
        <v>725</v>
      </c>
      <c r="L717" s="12" t="s">
        <v>726</v>
      </c>
      <c r="AA717" s="19" t="s">
        <v>770</v>
      </c>
      <c r="AB717" s="19" t="s">
        <v>985</v>
      </c>
      <c r="AC717" s="20" t="s">
        <v>730</v>
      </c>
      <c r="AD717" s="98" t="s">
        <v>982</v>
      </c>
      <c r="AE717" s="82">
        <v>32</v>
      </c>
      <c r="AF717" s="3">
        <v>1</v>
      </c>
      <c r="BE717" s="16" t="s">
        <v>832</v>
      </c>
      <c r="BF717" s="4" t="b">
        <f>IF(ISERROR(VLOOKUP(StudiesDetails!B717,ProteinExpression!A:A,1,FALSE)),FALSE,TRUE)</f>
        <v>1</v>
      </c>
    </row>
    <row r="718" spans="1:58" x14ac:dyDescent="0.3">
      <c r="A718">
        <v>135</v>
      </c>
      <c r="B718">
        <v>762</v>
      </c>
      <c r="C718" s="73" t="str">
        <f>IF(AND($A718&lt;&gt;"",ISNUMBER($A718)),VLOOKUP($A718,StudiesGeneral!$B:$CM,2,FALSE),"")</f>
        <v>Wang</v>
      </c>
      <c r="D718" s="73">
        <f>IF(AND($A718&lt;&gt;"",ISNUMBER($A718)),VLOOKUP($A718,StudiesGeneral!$B:$CM,3,FALSE),"")</f>
        <v>2008</v>
      </c>
      <c r="E718" s="89" t="str">
        <f>IF(AND($A718&lt;&gt;"",ISNUMBER($A718)),VLOOKUP($A718,StudiesGeneral!$B:$CM,4,FALSE),"")</f>
        <v>http://dx.doi.org/10.1002/pmic.200800144</v>
      </c>
      <c r="F718" s="73" t="str">
        <f>IF(AND($A718&lt;&gt;"",ISNUMBER($A718)),VLOOKUP($A718,StudiesGeneral!$B:$CM,5,FALSE),"")</f>
        <v>CYP3A5</v>
      </c>
      <c r="G718" s="52" t="str">
        <f t="shared" si="11"/>
        <v>Liver--HLM-2-86-</v>
      </c>
      <c r="H718" s="12" t="s">
        <v>724</v>
      </c>
      <c r="K718" s="12" t="s">
        <v>725</v>
      </c>
      <c r="L718" s="12" t="s">
        <v>726</v>
      </c>
      <c r="AA718" s="19" t="s">
        <v>770</v>
      </c>
      <c r="AB718" s="19" t="s">
        <v>985</v>
      </c>
      <c r="AC718" s="20" t="s">
        <v>730</v>
      </c>
      <c r="AD718" s="98" t="s">
        <v>983</v>
      </c>
      <c r="AE718" s="82">
        <v>33</v>
      </c>
      <c r="AF718" s="3">
        <v>1</v>
      </c>
      <c r="BE718" s="16" t="s">
        <v>832</v>
      </c>
      <c r="BF718" s="4" t="b">
        <f>IF(ISERROR(VLOOKUP(StudiesDetails!B718,ProteinExpression!A:A,1,FALSE)),FALSE,TRUE)</f>
        <v>1</v>
      </c>
    </row>
    <row r="719" spans="1:58" s="33" customFormat="1" x14ac:dyDescent="0.3">
      <c r="A719" s="33">
        <v>138</v>
      </c>
      <c r="B719" s="33">
        <v>764</v>
      </c>
      <c r="C719" s="70" t="str">
        <f>IF(AND($A719&lt;&gt;"",ISNUMBER($A719)),VLOOKUP($A719,StudiesGeneral!$B:$CM,2,FALSE),"")</f>
        <v>Wenzel</v>
      </c>
      <c r="D719" s="70">
        <f>IF(AND($A719&lt;&gt;"",ISNUMBER($A719)),VLOOKUP($A719,StudiesGeneral!$B:$CM,3,FALSE),"")</f>
        <v>2021</v>
      </c>
      <c r="E719" s="71" t="str">
        <f>IF(AND($A719&lt;&gt;"",ISNUMBER($A719)),VLOOKUP($A719,StudiesGeneral!$B:$CM,4,FALSE),"")</f>
        <v xml:space="preserve">https://doi.org/10.1016/j.jchromb.2021.122891 </v>
      </c>
      <c r="F719" s="70" t="str">
        <f>IF(AND($A719&lt;&gt;"",ISNUMBER($A719)),VLOOKUP($A719,StudiesGeneral!$B:$CM,5,FALSE),"")</f>
        <v>CYP1A1</v>
      </c>
      <c r="G719" s="72" t="str">
        <f t="shared" si="11"/>
        <v>Liver--HLM-IQEELDTVIGR-</v>
      </c>
      <c r="H719" s="25" t="s">
        <v>724</v>
      </c>
      <c r="I719" s="25"/>
      <c r="J719" s="25"/>
      <c r="K719" s="25" t="s">
        <v>725</v>
      </c>
      <c r="L719" s="25" t="s">
        <v>726</v>
      </c>
      <c r="M719" s="25"/>
      <c r="N719" s="25"/>
      <c r="O719" s="25"/>
      <c r="P719" s="25"/>
      <c r="Q719" s="26">
        <v>2</v>
      </c>
      <c r="R719" s="26" t="s">
        <v>753</v>
      </c>
      <c r="S719" s="27"/>
      <c r="T719" s="27"/>
      <c r="U719" s="27"/>
      <c r="V719" s="27"/>
      <c r="W719" s="27"/>
      <c r="X719" s="27"/>
      <c r="Y719" s="27"/>
      <c r="Z719" s="27"/>
      <c r="AA719" s="28" t="s">
        <v>754</v>
      </c>
      <c r="AB719" s="28" t="s">
        <v>986</v>
      </c>
      <c r="AC719" s="29" t="s">
        <v>730</v>
      </c>
      <c r="AD719" s="36" t="s">
        <v>987</v>
      </c>
      <c r="AE719" s="99" t="s">
        <v>988</v>
      </c>
      <c r="AF719" s="30">
        <v>25</v>
      </c>
      <c r="AG719" s="30">
        <v>18</v>
      </c>
      <c r="AH719" s="30"/>
      <c r="AI719" s="30"/>
      <c r="AJ719" s="29"/>
      <c r="AK719" s="30"/>
      <c r="AL719" s="29"/>
      <c r="AM719" s="30">
        <v>21</v>
      </c>
      <c r="AN719" s="30">
        <v>64</v>
      </c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1"/>
      <c r="BB719" s="32"/>
      <c r="BC719" s="29"/>
      <c r="BD719" s="30"/>
      <c r="BE719" s="75"/>
      <c r="BF719" s="91" t="b">
        <f>IF(ISERROR(VLOOKUP(StudiesDetails!B719,ProteinExpression!A:A,1,FALSE)),FALSE,TRUE)</f>
        <v>0</v>
      </c>
    </row>
    <row r="720" spans="1:58" x14ac:dyDescent="0.3">
      <c r="A720">
        <v>138</v>
      </c>
      <c r="B720">
        <v>765</v>
      </c>
      <c r="C720" s="73" t="str">
        <f>IF(AND($A720&lt;&gt;"",ISNUMBER($A720)),VLOOKUP($A720,StudiesGeneral!$B:$CM,2,FALSE),"")</f>
        <v>Wenzel</v>
      </c>
      <c r="D720" s="73">
        <f>IF(AND($A720&lt;&gt;"",ISNUMBER($A720)),VLOOKUP($A720,StudiesGeneral!$B:$CM,3,FALSE),"")</f>
        <v>2021</v>
      </c>
      <c r="E720" s="89" t="str">
        <f>IF(AND($A720&lt;&gt;"",ISNUMBER($A720)),VLOOKUP($A720,StudiesGeneral!$B:$CM,4,FALSE),"")</f>
        <v xml:space="preserve">https://doi.org/10.1016/j.jchromb.2021.122891 </v>
      </c>
      <c r="F720" s="73" t="str">
        <f>IF(AND($A720&lt;&gt;"",ISNUMBER($A720)),VLOOKUP($A720,StudiesGeneral!$B:$CM,5,FALSE),"")</f>
        <v>CYP1A1</v>
      </c>
      <c r="G720" s="52" t="str">
        <f t="shared" si="11"/>
        <v>Liver--HLM-YLPNPSLNAFK-</v>
      </c>
      <c r="H720" s="12" t="s">
        <v>724</v>
      </c>
      <c r="K720" s="12" t="s">
        <v>725</v>
      </c>
      <c r="L720" s="12" t="s">
        <v>726</v>
      </c>
      <c r="Q720" s="1">
        <v>2</v>
      </c>
      <c r="R720" s="1" t="s">
        <v>753</v>
      </c>
      <c r="AA720" s="19" t="s">
        <v>754</v>
      </c>
      <c r="AB720" s="19" t="s">
        <v>986</v>
      </c>
      <c r="AC720" s="20" t="s">
        <v>730</v>
      </c>
      <c r="AD720" s="37" t="s">
        <v>989</v>
      </c>
      <c r="AE720" s="100" t="s">
        <v>988</v>
      </c>
      <c r="AF720" s="3">
        <v>25</v>
      </c>
      <c r="AG720" s="3">
        <v>18</v>
      </c>
      <c r="AM720" s="3">
        <v>21</v>
      </c>
      <c r="AN720" s="3">
        <v>64</v>
      </c>
      <c r="BF720" s="4" t="b">
        <f>IF(ISERROR(VLOOKUP(StudiesDetails!B720,ProteinExpression!A:A,1,FALSE)),FALSE,TRUE)</f>
        <v>0</v>
      </c>
    </row>
    <row r="721" spans="1:58" x14ac:dyDescent="0.3">
      <c r="A721">
        <v>139</v>
      </c>
      <c r="B721">
        <v>766</v>
      </c>
      <c r="C721" s="73" t="str">
        <f>IF(AND($A721&lt;&gt;"",ISNUMBER($A721)),VLOOKUP($A721,StudiesGeneral!$B:$CM,2,FALSE),"")</f>
        <v>Wenzel</v>
      </c>
      <c r="D721" s="73">
        <f>IF(AND($A721&lt;&gt;"",ISNUMBER($A721)),VLOOKUP($A721,StudiesGeneral!$B:$CM,3,FALSE),"")</f>
        <v>2021</v>
      </c>
      <c r="E721" s="89" t="str">
        <f>IF(AND($A721&lt;&gt;"",ISNUMBER($A721)),VLOOKUP($A721,StudiesGeneral!$B:$CM,4,FALSE),"")</f>
        <v xml:space="preserve">https://doi.org/10.1016/j.jchromb.2021.122891 </v>
      </c>
      <c r="F721" s="73" t="str">
        <f>IF(AND($A721&lt;&gt;"",ISNUMBER($A721)),VLOOKUP($A721,StudiesGeneral!$B:$CM,5,FALSE),"")</f>
        <v>CYP1A2</v>
      </c>
      <c r="G721" s="52" t="str">
        <f t="shared" si="11"/>
        <v>Liver--HLM-IGSTPVLVLSR-</v>
      </c>
      <c r="H721" s="12" t="s">
        <v>724</v>
      </c>
      <c r="K721" s="12" t="s">
        <v>725</v>
      </c>
      <c r="L721" s="12" t="s">
        <v>726</v>
      </c>
      <c r="Q721" s="1">
        <v>2</v>
      </c>
      <c r="R721" s="1" t="s">
        <v>753</v>
      </c>
      <c r="AA721" s="19" t="s">
        <v>754</v>
      </c>
      <c r="AB721" s="19" t="s">
        <v>986</v>
      </c>
      <c r="AC721" s="20" t="s">
        <v>730</v>
      </c>
      <c r="AD721" s="37" t="s">
        <v>990</v>
      </c>
      <c r="AE721" s="100" t="s">
        <v>988</v>
      </c>
      <c r="AF721" s="3">
        <v>25</v>
      </c>
      <c r="AG721" s="3">
        <v>18</v>
      </c>
      <c r="AM721" s="3">
        <v>21</v>
      </c>
      <c r="AN721" s="3">
        <v>64</v>
      </c>
      <c r="BF721" s="4" t="b">
        <f>IF(ISERROR(VLOOKUP(StudiesDetails!B721,ProteinExpression!A:A,1,FALSE)),FALSE,TRUE)</f>
        <v>0</v>
      </c>
    </row>
    <row r="722" spans="1:58" x14ac:dyDescent="0.3">
      <c r="A722">
        <v>139</v>
      </c>
      <c r="B722">
        <v>767</v>
      </c>
      <c r="C722" s="73" t="str">
        <f>IF(AND($A722&lt;&gt;"",ISNUMBER($A722)),VLOOKUP($A722,StudiesGeneral!$B:$CM,2,FALSE),"")</f>
        <v>Wenzel</v>
      </c>
      <c r="D722" s="73">
        <f>IF(AND($A722&lt;&gt;"",ISNUMBER($A722)),VLOOKUP($A722,StudiesGeneral!$B:$CM,3,FALSE),"")</f>
        <v>2021</v>
      </c>
      <c r="E722" s="89" t="str">
        <f>IF(AND($A722&lt;&gt;"",ISNUMBER($A722)),VLOOKUP($A722,StudiesGeneral!$B:$CM,4,FALSE),"")</f>
        <v xml:space="preserve">https://doi.org/10.1016/j.jchromb.2021.122891 </v>
      </c>
      <c r="F722" s="73" t="str">
        <f>IF(AND($A722&lt;&gt;"",ISNUMBER($A722)),VLOOKUP($A722,StudiesGeneral!$B:$CM,5,FALSE),"")</f>
        <v>CYP1A2</v>
      </c>
      <c r="G722" s="52" t="str">
        <f t="shared" si="11"/>
        <v>Liver--HLM-YLPNPALQR-</v>
      </c>
      <c r="H722" s="12" t="s">
        <v>724</v>
      </c>
      <c r="K722" s="12" t="s">
        <v>725</v>
      </c>
      <c r="L722" s="12" t="s">
        <v>726</v>
      </c>
      <c r="Q722" s="1">
        <v>2</v>
      </c>
      <c r="R722" s="1" t="s">
        <v>753</v>
      </c>
      <c r="AA722" s="19" t="s">
        <v>754</v>
      </c>
      <c r="AB722" s="19" t="s">
        <v>986</v>
      </c>
      <c r="AC722" s="20" t="s">
        <v>730</v>
      </c>
      <c r="AD722" s="37" t="s">
        <v>991</v>
      </c>
      <c r="AE722" s="100" t="s">
        <v>988</v>
      </c>
      <c r="AF722" s="3">
        <v>25</v>
      </c>
      <c r="AG722" s="3">
        <v>18</v>
      </c>
      <c r="AM722" s="3">
        <v>21</v>
      </c>
      <c r="AN722" s="3">
        <v>64</v>
      </c>
      <c r="BF722" s="4" t="b">
        <f>IF(ISERROR(VLOOKUP(StudiesDetails!B722,ProteinExpression!A:A,1,FALSE)),FALSE,TRUE)</f>
        <v>0</v>
      </c>
    </row>
    <row r="723" spans="1:58" x14ac:dyDescent="0.3">
      <c r="A723">
        <v>140</v>
      </c>
      <c r="B723">
        <v>768</v>
      </c>
      <c r="C723" s="73" t="str">
        <f>IF(AND($A723&lt;&gt;"",ISNUMBER($A723)),VLOOKUP($A723,StudiesGeneral!$B:$CM,2,FALSE),"")</f>
        <v>Wenzel</v>
      </c>
      <c r="D723" s="73">
        <f>IF(AND($A723&lt;&gt;"",ISNUMBER($A723)),VLOOKUP($A723,StudiesGeneral!$B:$CM,3,FALSE),"")</f>
        <v>2021</v>
      </c>
      <c r="E723" s="89" t="str">
        <f>IF(AND($A723&lt;&gt;"",ISNUMBER($A723)),VLOOKUP($A723,StudiesGeneral!$B:$CM,4,FALSE),"")</f>
        <v xml:space="preserve">https://doi.org/10.1016/j.jchromb.2021.122891 </v>
      </c>
      <c r="F723" s="73" t="str">
        <f>IF(AND($A723&lt;&gt;"",ISNUMBER($A723)),VLOOKUP($A723,StudiesGeneral!$B:$CM,5,FALSE),"")</f>
        <v>CYP2A6</v>
      </c>
      <c r="G723" s="52" t="str">
        <f t="shared" si="11"/>
        <v>Liver--HLM-GTGGANIDPTFFLSR-</v>
      </c>
      <c r="H723" s="12" t="s">
        <v>724</v>
      </c>
      <c r="K723" s="12" t="s">
        <v>725</v>
      </c>
      <c r="L723" s="12" t="s">
        <v>726</v>
      </c>
      <c r="Q723" s="1">
        <v>2</v>
      </c>
      <c r="R723" s="1" t="s">
        <v>753</v>
      </c>
      <c r="AA723" s="19" t="s">
        <v>754</v>
      </c>
      <c r="AB723" s="19" t="s">
        <v>986</v>
      </c>
      <c r="AC723" s="20" t="s">
        <v>730</v>
      </c>
      <c r="AD723" s="37" t="s">
        <v>992</v>
      </c>
      <c r="AE723" s="100" t="s">
        <v>988</v>
      </c>
      <c r="AF723" s="3">
        <v>25</v>
      </c>
      <c r="AG723" s="3">
        <v>18</v>
      </c>
      <c r="AM723" s="3">
        <v>21</v>
      </c>
      <c r="AN723" s="3">
        <v>64</v>
      </c>
      <c r="BF723" s="4" t="b">
        <f>IF(ISERROR(VLOOKUP(StudiesDetails!B723,ProteinExpression!A:A,1,FALSE)),FALSE,TRUE)</f>
        <v>0</v>
      </c>
    </row>
    <row r="724" spans="1:58" x14ac:dyDescent="0.3">
      <c r="A724">
        <v>141</v>
      </c>
      <c r="B724">
        <v>769</v>
      </c>
      <c r="C724" s="73" t="str">
        <f>IF(AND($A724&lt;&gt;"",ISNUMBER($A724)),VLOOKUP($A724,StudiesGeneral!$B:$CM,2,FALSE),"")</f>
        <v>Wenzel</v>
      </c>
      <c r="D724" s="73">
        <f>IF(AND($A724&lt;&gt;"",ISNUMBER($A724)),VLOOKUP($A724,StudiesGeneral!$B:$CM,3,FALSE),"")</f>
        <v>2021</v>
      </c>
      <c r="E724" s="89" t="str">
        <f>IF(AND($A724&lt;&gt;"",ISNUMBER($A724)),VLOOKUP($A724,StudiesGeneral!$B:$CM,4,FALSE),"")</f>
        <v xml:space="preserve">https://doi.org/10.1016/j.jchromb.2021.122891 </v>
      </c>
      <c r="F724" s="73" t="str">
        <f>IF(AND($A724&lt;&gt;"",ISNUMBER($A724)),VLOOKUP($A724,StudiesGeneral!$B:$CM,5,FALSE),"")</f>
        <v>CYP2B6</v>
      </c>
      <c r="G724" s="52" t="str">
        <f t="shared" ref="G724:G785" si="12">H724&amp;"-"&amp;I724&amp;"-"&amp;L724&amp;"-"&amp;AD724&amp;"-"&amp;BC724</f>
        <v>Liver--HLM-GYGVIFANGNR-</v>
      </c>
      <c r="H724" s="12" t="s">
        <v>724</v>
      </c>
      <c r="K724" s="12" t="s">
        <v>725</v>
      </c>
      <c r="L724" s="12" t="s">
        <v>726</v>
      </c>
      <c r="Q724" s="1">
        <v>2</v>
      </c>
      <c r="R724" s="1" t="s">
        <v>753</v>
      </c>
      <c r="AA724" s="19" t="s">
        <v>754</v>
      </c>
      <c r="AB724" s="19" t="s">
        <v>986</v>
      </c>
      <c r="AC724" s="20" t="s">
        <v>730</v>
      </c>
      <c r="AD724" s="37" t="s">
        <v>993</v>
      </c>
      <c r="AE724" s="100" t="s">
        <v>988</v>
      </c>
      <c r="AF724" s="3">
        <v>25</v>
      </c>
      <c r="AG724" s="3">
        <v>18</v>
      </c>
      <c r="AM724" s="3">
        <v>21</v>
      </c>
      <c r="AN724" s="3">
        <v>64</v>
      </c>
      <c r="BF724" s="4" t="b">
        <f>IF(ISERROR(VLOOKUP(StudiesDetails!B724,ProteinExpression!A:A,1,FALSE)),FALSE,TRUE)</f>
        <v>0</v>
      </c>
    </row>
    <row r="725" spans="1:58" x14ac:dyDescent="0.3">
      <c r="A725">
        <v>141</v>
      </c>
      <c r="B725">
        <v>770</v>
      </c>
      <c r="C725" s="73" t="str">
        <f>IF(AND($A725&lt;&gt;"",ISNUMBER($A725)),VLOOKUP($A725,StudiesGeneral!$B:$CM,2,FALSE),"")</f>
        <v>Wenzel</v>
      </c>
      <c r="D725" s="73">
        <f>IF(AND($A725&lt;&gt;"",ISNUMBER($A725)),VLOOKUP($A725,StudiesGeneral!$B:$CM,3,FALSE),"")</f>
        <v>2021</v>
      </c>
      <c r="E725" s="89" t="str">
        <f>IF(AND($A725&lt;&gt;"",ISNUMBER($A725)),VLOOKUP($A725,StudiesGeneral!$B:$CM,4,FALSE),"")</f>
        <v xml:space="preserve">https://doi.org/10.1016/j.jchromb.2021.122891 </v>
      </c>
      <c r="F725" s="73" t="str">
        <f>IF(AND($A725&lt;&gt;"",ISNUMBER($A725)),VLOOKUP($A725,StudiesGeneral!$B:$CM,5,FALSE),"")</f>
        <v>CYP2B6</v>
      </c>
      <c r="G725" s="52" t="str">
        <f t="shared" si="12"/>
        <v>Liver--HLM-TEAFIPFSLGK-</v>
      </c>
      <c r="H725" s="12" t="s">
        <v>724</v>
      </c>
      <c r="K725" s="12" t="s">
        <v>725</v>
      </c>
      <c r="L725" s="12" t="s">
        <v>726</v>
      </c>
      <c r="Q725" s="1">
        <v>2</v>
      </c>
      <c r="R725" s="1" t="s">
        <v>753</v>
      </c>
      <c r="AA725" s="19" t="s">
        <v>754</v>
      </c>
      <c r="AB725" s="19" t="s">
        <v>986</v>
      </c>
      <c r="AC725" s="20" t="s">
        <v>730</v>
      </c>
      <c r="AD725" s="37" t="s">
        <v>994</v>
      </c>
      <c r="AE725" s="100" t="s">
        <v>988</v>
      </c>
      <c r="AF725" s="3">
        <v>25</v>
      </c>
      <c r="AG725" s="3">
        <v>18</v>
      </c>
      <c r="AM725" s="3">
        <v>21</v>
      </c>
      <c r="AN725" s="3">
        <v>64</v>
      </c>
      <c r="BF725" s="4" t="b">
        <f>IF(ISERROR(VLOOKUP(StudiesDetails!B725,ProteinExpression!A:A,1,FALSE)),FALSE,TRUE)</f>
        <v>0</v>
      </c>
    </row>
    <row r="726" spans="1:58" x14ac:dyDescent="0.3">
      <c r="A726">
        <v>142</v>
      </c>
      <c r="B726">
        <v>771</v>
      </c>
      <c r="C726" s="73" t="str">
        <f>IF(AND($A726&lt;&gt;"",ISNUMBER($A726)),VLOOKUP($A726,StudiesGeneral!$B:$CM,2,FALSE),"")</f>
        <v>Wenzel</v>
      </c>
      <c r="D726" s="73">
        <f>IF(AND($A726&lt;&gt;"",ISNUMBER($A726)),VLOOKUP($A726,StudiesGeneral!$B:$CM,3,FALSE),"")</f>
        <v>2021</v>
      </c>
      <c r="E726" s="89" t="str">
        <f>IF(AND($A726&lt;&gt;"",ISNUMBER($A726)),VLOOKUP($A726,StudiesGeneral!$B:$CM,4,FALSE),"")</f>
        <v xml:space="preserve">https://doi.org/10.1016/j.jchromb.2021.122891 </v>
      </c>
      <c r="F726" s="73" t="str">
        <f>IF(AND($A726&lt;&gt;"",ISNUMBER($A726)),VLOOKUP($A726,StudiesGeneral!$B:$CM,5,FALSE),"")</f>
        <v>CYP2C8</v>
      </c>
      <c r="G726" s="52" t="str">
        <f t="shared" si="12"/>
        <v>Liver--HLM-VQEEIDHVIGR-</v>
      </c>
      <c r="H726" s="12" t="s">
        <v>724</v>
      </c>
      <c r="K726" s="12" t="s">
        <v>725</v>
      </c>
      <c r="L726" s="12" t="s">
        <v>726</v>
      </c>
      <c r="Q726" s="1">
        <v>2</v>
      </c>
      <c r="R726" s="1" t="s">
        <v>753</v>
      </c>
      <c r="AA726" s="19" t="s">
        <v>754</v>
      </c>
      <c r="AB726" s="19" t="s">
        <v>986</v>
      </c>
      <c r="AC726" s="20" t="s">
        <v>730</v>
      </c>
      <c r="AD726" s="37" t="s">
        <v>995</v>
      </c>
      <c r="AE726" s="100" t="s">
        <v>988</v>
      </c>
      <c r="AF726" s="3">
        <v>25</v>
      </c>
      <c r="AG726" s="3">
        <v>18</v>
      </c>
      <c r="AM726" s="3">
        <v>21</v>
      </c>
      <c r="AN726" s="3">
        <v>64</v>
      </c>
      <c r="BF726" s="4" t="b">
        <f>IF(ISERROR(VLOOKUP(StudiesDetails!B726,ProteinExpression!A:A,1,FALSE)),FALSE,TRUE)</f>
        <v>0</v>
      </c>
    </row>
    <row r="727" spans="1:58" x14ac:dyDescent="0.3">
      <c r="A727">
        <v>142</v>
      </c>
      <c r="B727">
        <v>772</v>
      </c>
      <c r="C727" s="73" t="str">
        <f>IF(AND($A727&lt;&gt;"",ISNUMBER($A727)),VLOOKUP($A727,StudiesGeneral!$B:$CM,2,FALSE),"")</f>
        <v>Wenzel</v>
      </c>
      <c r="D727" s="73">
        <f>IF(AND($A727&lt;&gt;"",ISNUMBER($A727)),VLOOKUP($A727,StudiesGeneral!$B:$CM,3,FALSE),"")</f>
        <v>2021</v>
      </c>
      <c r="E727" s="89" t="str">
        <f>IF(AND($A727&lt;&gt;"",ISNUMBER($A727)),VLOOKUP($A727,StudiesGeneral!$B:$CM,4,FALSE),"")</f>
        <v xml:space="preserve">https://doi.org/10.1016/j.jchromb.2021.122891 </v>
      </c>
      <c r="F727" s="73" t="str">
        <f>IF(AND($A727&lt;&gt;"",ISNUMBER($A727)),VLOOKUP($A727,StudiesGeneral!$B:$CM,5,FALSE),"")</f>
        <v>CYP2C8</v>
      </c>
      <c r="G727" s="52" t="str">
        <f t="shared" si="12"/>
        <v>Liver--HLM-GLGIISSNGK-</v>
      </c>
      <c r="H727" s="12" t="s">
        <v>724</v>
      </c>
      <c r="K727" s="12" t="s">
        <v>725</v>
      </c>
      <c r="L727" s="12" t="s">
        <v>726</v>
      </c>
      <c r="Q727" s="1">
        <v>2</v>
      </c>
      <c r="R727" s="1" t="s">
        <v>753</v>
      </c>
      <c r="AA727" s="19" t="s">
        <v>754</v>
      </c>
      <c r="AB727" s="19" t="s">
        <v>986</v>
      </c>
      <c r="AC727" s="20" t="s">
        <v>730</v>
      </c>
      <c r="AD727" s="37" t="s">
        <v>996</v>
      </c>
      <c r="AE727" s="100" t="s">
        <v>988</v>
      </c>
      <c r="AF727" s="3">
        <v>25</v>
      </c>
      <c r="AG727" s="3">
        <v>18</v>
      </c>
      <c r="AM727" s="3">
        <v>21</v>
      </c>
      <c r="AN727" s="3">
        <v>64</v>
      </c>
      <c r="BF727" s="4" t="b">
        <f>IF(ISERROR(VLOOKUP(StudiesDetails!B727,ProteinExpression!A:A,1,FALSE)),FALSE,TRUE)</f>
        <v>0</v>
      </c>
    </row>
    <row r="728" spans="1:58" x14ac:dyDescent="0.3">
      <c r="A728">
        <v>143</v>
      </c>
      <c r="B728">
        <v>773</v>
      </c>
      <c r="C728" s="73" t="str">
        <f>IF(AND($A728&lt;&gt;"",ISNUMBER($A728)),VLOOKUP($A728,StudiesGeneral!$B:$CM,2,FALSE),"")</f>
        <v>Wenzel</v>
      </c>
      <c r="D728" s="73">
        <f>IF(AND($A728&lt;&gt;"",ISNUMBER($A728)),VLOOKUP($A728,StudiesGeneral!$B:$CM,3,FALSE),"")</f>
        <v>2021</v>
      </c>
      <c r="E728" s="89" t="str">
        <f>IF(AND($A728&lt;&gt;"",ISNUMBER($A728)),VLOOKUP($A728,StudiesGeneral!$B:$CM,4,FALSE),"")</f>
        <v xml:space="preserve">https://doi.org/10.1016/j.jchromb.2021.122891 </v>
      </c>
      <c r="F728" s="73" t="str">
        <f>IF(AND($A728&lt;&gt;"",ISNUMBER($A728)),VLOOKUP($A728,StudiesGeneral!$B:$CM,5,FALSE),"")</f>
        <v>CYP2C9</v>
      </c>
      <c r="G728" s="52" t="str">
        <f t="shared" si="12"/>
        <v>Liver--HLM-LPPGPTPLPVIGNILQIGIK-</v>
      </c>
      <c r="H728" s="12" t="s">
        <v>724</v>
      </c>
      <c r="K728" s="12" t="s">
        <v>725</v>
      </c>
      <c r="L728" s="12" t="s">
        <v>726</v>
      </c>
      <c r="Q728" s="1">
        <v>2</v>
      </c>
      <c r="R728" s="1" t="s">
        <v>753</v>
      </c>
      <c r="AA728" s="19" t="s">
        <v>754</v>
      </c>
      <c r="AB728" s="19" t="s">
        <v>986</v>
      </c>
      <c r="AC728" s="20" t="s">
        <v>730</v>
      </c>
      <c r="AD728" s="37" t="s">
        <v>997</v>
      </c>
      <c r="AE728" s="100" t="s">
        <v>988</v>
      </c>
      <c r="AF728" s="3">
        <v>25</v>
      </c>
      <c r="AG728" s="3">
        <v>18</v>
      </c>
      <c r="AM728" s="3">
        <v>21</v>
      </c>
      <c r="AN728" s="3">
        <v>64</v>
      </c>
      <c r="BF728" s="4" t="b">
        <f>IF(ISERROR(VLOOKUP(StudiesDetails!B728,ProteinExpression!A:A,1,FALSE)),FALSE,TRUE)</f>
        <v>0</v>
      </c>
    </row>
    <row r="729" spans="1:58" x14ac:dyDescent="0.3">
      <c r="A729">
        <v>143</v>
      </c>
      <c r="B729">
        <v>774</v>
      </c>
      <c r="C729" s="73" t="str">
        <f>IF(AND($A729&lt;&gt;"",ISNUMBER($A729)),VLOOKUP($A729,StudiesGeneral!$B:$CM,2,FALSE),"")</f>
        <v>Wenzel</v>
      </c>
      <c r="D729" s="73">
        <f>IF(AND($A729&lt;&gt;"",ISNUMBER($A729)),VLOOKUP($A729,StudiesGeneral!$B:$CM,3,FALSE),"")</f>
        <v>2021</v>
      </c>
      <c r="E729" s="89" t="str">
        <f>IF(AND($A729&lt;&gt;"",ISNUMBER($A729)),VLOOKUP($A729,StudiesGeneral!$B:$CM,4,FALSE),"")</f>
        <v xml:space="preserve">https://doi.org/10.1016/j.jchromb.2021.122891 </v>
      </c>
      <c r="F729" s="73" t="str">
        <f>IF(AND($A729&lt;&gt;"",ISNUMBER($A729)),VLOOKUP($A729,StudiesGeneral!$B:$CM,5,FALSE),"")</f>
        <v>CYP2C9</v>
      </c>
      <c r="G729" s="52" t="str">
        <f t="shared" si="12"/>
        <v>Liver--HLM-GIFPLAER-</v>
      </c>
      <c r="H729" s="12" t="s">
        <v>724</v>
      </c>
      <c r="K729" s="12" t="s">
        <v>725</v>
      </c>
      <c r="L729" s="12" t="s">
        <v>726</v>
      </c>
      <c r="Q729" s="1">
        <v>2</v>
      </c>
      <c r="R729" s="1" t="s">
        <v>753</v>
      </c>
      <c r="AA729" s="19" t="s">
        <v>754</v>
      </c>
      <c r="AB729" s="19" t="s">
        <v>986</v>
      </c>
      <c r="AC729" s="20" t="s">
        <v>730</v>
      </c>
      <c r="AD729" s="37" t="s">
        <v>998</v>
      </c>
      <c r="AE729" s="100" t="s">
        <v>988</v>
      </c>
      <c r="AF729" s="3">
        <v>25</v>
      </c>
      <c r="AG729" s="3">
        <v>18</v>
      </c>
      <c r="AM729" s="3">
        <v>21</v>
      </c>
      <c r="AN729" s="3">
        <v>64</v>
      </c>
      <c r="BF729" s="4" t="b">
        <f>IF(ISERROR(VLOOKUP(StudiesDetails!B729,ProteinExpression!A:A,1,FALSE)),FALSE,TRUE)</f>
        <v>0</v>
      </c>
    </row>
    <row r="730" spans="1:58" x14ac:dyDescent="0.3">
      <c r="A730">
        <v>144</v>
      </c>
      <c r="B730">
        <v>775</v>
      </c>
      <c r="C730" s="73" t="str">
        <f>IF(AND($A730&lt;&gt;"",ISNUMBER($A730)),VLOOKUP($A730,StudiesGeneral!$B:$CM,2,FALSE),"")</f>
        <v>Wenzel</v>
      </c>
      <c r="D730" s="73">
        <f>IF(AND($A730&lt;&gt;"",ISNUMBER($A730)),VLOOKUP($A730,StudiesGeneral!$B:$CM,3,FALSE),"")</f>
        <v>2021</v>
      </c>
      <c r="E730" s="89" t="str">
        <f>IF(AND($A730&lt;&gt;"",ISNUMBER($A730)),VLOOKUP($A730,StudiesGeneral!$B:$CM,4,FALSE),"")</f>
        <v xml:space="preserve">https://doi.org/10.1016/j.jchromb.2021.122891 </v>
      </c>
      <c r="F730" s="73" t="str">
        <f>IF(AND($A730&lt;&gt;"",ISNUMBER($A730)),VLOOKUP($A730,StudiesGeneral!$B:$CM,5,FALSE),"")</f>
        <v>CYP2C18</v>
      </c>
      <c r="G730" s="52" t="str">
        <f t="shared" si="12"/>
        <v>Liver--HLM-DIDITPIANAFGR-</v>
      </c>
      <c r="H730" s="12" t="s">
        <v>724</v>
      </c>
      <c r="K730" s="12" t="s">
        <v>725</v>
      </c>
      <c r="L730" s="12" t="s">
        <v>726</v>
      </c>
      <c r="Q730" s="1">
        <v>2</v>
      </c>
      <c r="R730" s="1" t="s">
        <v>753</v>
      </c>
      <c r="AA730" s="19" t="s">
        <v>754</v>
      </c>
      <c r="AB730" s="19" t="s">
        <v>986</v>
      </c>
      <c r="AC730" s="20" t="s">
        <v>730</v>
      </c>
      <c r="AD730" s="37" t="s">
        <v>999</v>
      </c>
      <c r="AE730" s="100" t="s">
        <v>988</v>
      </c>
      <c r="AF730" s="3">
        <v>25</v>
      </c>
      <c r="AG730" s="3">
        <v>18</v>
      </c>
      <c r="AM730" s="3">
        <v>21</v>
      </c>
      <c r="AN730" s="3">
        <v>64</v>
      </c>
      <c r="BF730" s="4" t="b">
        <f>IF(ISERROR(VLOOKUP(StudiesDetails!B730,ProteinExpression!A:A,1,FALSE)),FALSE,TRUE)</f>
        <v>0</v>
      </c>
    </row>
    <row r="731" spans="1:58" x14ac:dyDescent="0.3">
      <c r="A731">
        <v>145</v>
      </c>
      <c r="B731">
        <v>776</v>
      </c>
      <c r="C731" s="73" t="str">
        <f>IF(AND($A731&lt;&gt;"",ISNUMBER($A731)),VLOOKUP($A731,StudiesGeneral!$B:$CM,2,FALSE),"")</f>
        <v>Wenzel</v>
      </c>
      <c r="D731" s="73">
        <f>IF(AND($A731&lt;&gt;"",ISNUMBER($A731)),VLOOKUP($A731,StudiesGeneral!$B:$CM,3,FALSE),"")</f>
        <v>2021</v>
      </c>
      <c r="E731" s="89" t="str">
        <f>IF(AND($A731&lt;&gt;"",ISNUMBER($A731)),VLOOKUP($A731,StudiesGeneral!$B:$CM,4,FALSE),"")</f>
        <v xml:space="preserve">https://doi.org/10.1016/j.jchromb.2021.122891 </v>
      </c>
      <c r="F731" s="73" t="str">
        <f>IF(AND($A731&lt;&gt;"",ISNUMBER($A731)),VLOOKUP($A731,StudiesGeneral!$B:$CM,5,FALSE),"")</f>
        <v>CYP2C19</v>
      </c>
      <c r="G731" s="52" t="str">
        <f t="shared" si="12"/>
        <v>Liver--HLM-GHFPLAER-</v>
      </c>
      <c r="H731" s="12" t="s">
        <v>724</v>
      </c>
      <c r="K731" s="12" t="s">
        <v>725</v>
      </c>
      <c r="L731" s="12" t="s">
        <v>726</v>
      </c>
      <c r="Q731" s="1">
        <v>2</v>
      </c>
      <c r="R731" s="1" t="s">
        <v>753</v>
      </c>
      <c r="AA731" s="19" t="s">
        <v>754</v>
      </c>
      <c r="AB731" s="19" t="s">
        <v>986</v>
      </c>
      <c r="AC731" s="20" t="s">
        <v>730</v>
      </c>
      <c r="AD731" s="37" t="s">
        <v>1000</v>
      </c>
      <c r="AE731" s="100" t="s">
        <v>988</v>
      </c>
      <c r="AF731" s="3">
        <v>25</v>
      </c>
      <c r="AG731" s="3">
        <v>18</v>
      </c>
      <c r="AM731" s="3">
        <v>21</v>
      </c>
      <c r="AN731" s="3">
        <v>64</v>
      </c>
      <c r="BF731" s="4" t="b">
        <f>IF(ISERROR(VLOOKUP(StudiesDetails!B731,ProteinExpression!A:A,1,FALSE)),FALSE,TRUE)</f>
        <v>0</v>
      </c>
    </row>
    <row r="732" spans="1:58" x14ac:dyDescent="0.3">
      <c r="A732">
        <v>145</v>
      </c>
      <c r="B732">
        <v>777</v>
      </c>
      <c r="C732" s="73" t="str">
        <f>IF(AND($A732&lt;&gt;"",ISNUMBER($A732)),VLOOKUP($A732,StudiesGeneral!$B:$CM,2,FALSE),"")</f>
        <v>Wenzel</v>
      </c>
      <c r="D732" s="73">
        <f>IF(AND($A732&lt;&gt;"",ISNUMBER($A732)),VLOOKUP($A732,StudiesGeneral!$B:$CM,3,FALSE),"")</f>
        <v>2021</v>
      </c>
      <c r="E732" s="89" t="str">
        <f>IF(AND($A732&lt;&gt;"",ISNUMBER($A732)),VLOOKUP($A732,StudiesGeneral!$B:$CM,4,FALSE),"")</f>
        <v xml:space="preserve">https://doi.org/10.1016/j.jchromb.2021.122891 </v>
      </c>
      <c r="F732" s="73" t="str">
        <f>IF(AND($A732&lt;&gt;"",ISNUMBER($A732)),VLOOKUP($A732,StudiesGeneral!$B:$CM,5,FALSE),"")</f>
        <v>CYP2C19</v>
      </c>
      <c r="G732" s="52" t="str">
        <f t="shared" si="12"/>
        <v>Liver--HLM-GTTILTSLTSVLHDNK-</v>
      </c>
      <c r="H732" s="12" t="s">
        <v>724</v>
      </c>
      <c r="K732" s="12" t="s">
        <v>725</v>
      </c>
      <c r="L732" s="12" t="s">
        <v>726</v>
      </c>
      <c r="Q732" s="1">
        <v>2</v>
      </c>
      <c r="R732" s="1" t="s">
        <v>753</v>
      </c>
      <c r="AA732" s="19" t="s">
        <v>754</v>
      </c>
      <c r="AB732" s="19" t="s">
        <v>986</v>
      </c>
      <c r="AC732" s="20" t="s">
        <v>730</v>
      </c>
      <c r="AD732" s="37" t="s">
        <v>1001</v>
      </c>
      <c r="AE732" s="100" t="s">
        <v>988</v>
      </c>
      <c r="AF732" s="3">
        <v>25</v>
      </c>
      <c r="AG732" s="3">
        <v>18</v>
      </c>
      <c r="AM732" s="3">
        <v>21</v>
      </c>
      <c r="AN732" s="3">
        <v>64</v>
      </c>
      <c r="BF732" s="4" t="b">
        <f>IF(ISERROR(VLOOKUP(StudiesDetails!B732,ProteinExpression!A:A,1,FALSE)),FALSE,TRUE)</f>
        <v>0</v>
      </c>
    </row>
    <row r="733" spans="1:58" x14ac:dyDescent="0.3">
      <c r="A733">
        <v>146</v>
      </c>
      <c r="B733">
        <v>778</v>
      </c>
      <c r="C733" s="73" t="str">
        <f>IF(AND($A733&lt;&gt;"",ISNUMBER($A733)),VLOOKUP($A733,StudiesGeneral!$B:$CM,2,FALSE),"")</f>
        <v>Wenzel</v>
      </c>
      <c r="D733" s="73">
        <f>IF(AND($A733&lt;&gt;"",ISNUMBER($A733)),VLOOKUP($A733,StudiesGeneral!$B:$CM,3,FALSE),"")</f>
        <v>2021</v>
      </c>
      <c r="E733" s="89" t="str">
        <f>IF(AND($A733&lt;&gt;"",ISNUMBER($A733)),VLOOKUP($A733,StudiesGeneral!$B:$CM,4,FALSE),"")</f>
        <v xml:space="preserve">https://doi.org/10.1016/j.jchromb.2021.122891 </v>
      </c>
      <c r="F733" s="73" t="str">
        <f>IF(AND($A733&lt;&gt;"",ISNUMBER($A733)),VLOOKUP($A733,StudiesGeneral!$B:$CM,5,FALSE),"")</f>
        <v>CYP2D6</v>
      </c>
      <c r="G733" s="52" t="str">
        <f t="shared" si="12"/>
        <v>Liver--HLM-DIEVQGFR-</v>
      </c>
      <c r="H733" s="12" t="s">
        <v>724</v>
      </c>
      <c r="K733" s="12" t="s">
        <v>725</v>
      </c>
      <c r="L733" s="12" t="s">
        <v>726</v>
      </c>
      <c r="Q733" s="1">
        <v>2</v>
      </c>
      <c r="R733" s="1" t="s">
        <v>753</v>
      </c>
      <c r="AA733" s="19" t="s">
        <v>754</v>
      </c>
      <c r="AB733" s="19" t="s">
        <v>986</v>
      </c>
      <c r="AC733" s="20" t="s">
        <v>730</v>
      </c>
      <c r="AD733" s="37" t="s">
        <v>1002</v>
      </c>
      <c r="AE733" s="100" t="s">
        <v>988</v>
      </c>
      <c r="AF733" s="3">
        <v>25</v>
      </c>
      <c r="AG733" s="3">
        <v>18</v>
      </c>
      <c r="AM733" s="3">
        <v>21</v>
      </c>
      <c r="AN733" s="3">
        <v>64</v>
      </c>
      <c r="BF733" s="4" t="b">
        <f>IF(ISERROR(VLOOKUP(StudiesDetails!B733,ProteinExpression!A:A,1,FALSE)),FALSE,TRUE)</f>
        <v>0</v>
      </c>
    </row>
    <row r="734" spans="1:58" x14ac:dyDescent="0.3">
      <c r="A734">
        <v>146</v>
      </c>
      <c r="B734">
        <v>779</v>
      </c>
      <c r="C734" s="73" t="str">
        <f>IF(AND($A734&lt;&gt;"",ISNUMBER($A734)),VLOOKUP($A734,StudiesGeneral!$B:$CM,2,FALSE),"")</f>
        <v>Wenzel</v>
      </c>
      <c r="D734" s="73">
        <f>IF(AND($A734&lt;&gt;"",ISNUMBER($A734)),VLOOKUP($A734,StudiesGeneral!$B:$CM,3,FALSE),"")</f>
        <v>2021</v>
      </c>
      <c r="E734" s="89" t="str">
        <f>IF(AND($A734&lt;&gt;"",ISNUMBER($A734)),VLOOKUP($A734,StudiesGeneral!$B:$CM,4,FALSE),"")</f>
        <v xml:space="preserve">https://doi.org/10.1016/j.jchromb.2021.122891 </v>
      </c>
      <c r="F734" s="73" t="str">
        <f>IF(AND($A734&lt;&gt;"",ISNUMBER($A734)),VLOOKUP($A734,StudiesGeneral!$B:$CM,5,FALSE),"")</f>
        <v>CYP2D6</v>
      </c>
      <c r="G734" s="52" t="str">
        <f t="shared" si="12"/>
        <v>Liver--HLM-GTTLITNLSSVLK-</v>
      </c>
      <c r="H734" s="12" t="s">
        <v>724</v>
      </c>
      <c r="K734" s="12" t="s">
        <v>725</v>
      </c>
      <c r="L734" s="12" t="s">
        <v>726</v>
      </c>
      <c r="Q734" s="1">
        <v>2</v>
      </c>
      <c r="R734" s="1" t="s">
        <v>753</v>
      </c>
      <c r="AA734" s="19" t="s">
        <v>754</v>
      </c>
      <c r="AB734" s="19" t="s">
        <v>986</v>
      </c>
      <c r="AC734" s="20" t="s">
        <v>730</v>
      </c>
      <c r="AD734" s="37" t="s">
        <v>1003</v>
      </c>
      <c r="AE734" s="100" t="s">
        <v>988</v>
      </c>
      <c r="AF734" s="3">
        <v>25</v>
      </c>
      <c r="AG734" s="3">
        <v>18</v>
      </c>
      <c r="AM734" s="3">
        <v>21</v>
      </c>
      <c r="AN734" s="3">
        <v>64</v>
      </c>
      <c r="BF734" s="4" t="b">
        <f>IF(ISERROR(VLOOKUP(StudiesDetails!B734,ProteinExpression!A:A,1,FALSE)),FALSE,TRUE)</f>
        <v>0</v>
      </c>
    </row>
    <row r="735" spans="1:58" x14ac:dyDescent="0.3">
      <c r="A735">
        <v>147</v>
      </c>
      <c r="B735">
        <v>780</v>
      </c>
      <c r="C735" s="73" t="str">
        <f>IF(AND($A735&lt;&gt;"",ISNUMBER($A735)),VLOOKUP($A735,StudiesGeneral!$B:$CM,2,FALSE),"")</f>
        <v>Wenzel</v>
      </c>
      <c r="D735" s="73">
        <f>IF(AND($A735&lt;&gt;"",ISNUMBER($A735)),VLOOKUP($A735,StudiesGeneral!$B:$CM,3,FALSE),"")</f>
        <v>2021</v>
      </c>
      <c r="E735" s="89" t="str">
        <f>IF(AND($A735&lt;&gt;"",ISNUMBER($A735)),VLOOKUP($A735,StudiesGeneral!$B:$CM,4,FALSE),"")</f>
        <v xml:space="preserve">https://doi.org/10.1016/j.jchromb.2021.122891 </v>
      </c>
      <c r="F735" s="73" t="str">
        <f>IF(AND($A735&lt;&gt;"",ISNUMBER($A735)),VLOOKUP($A735,StudiesGeneral!$B:$CM,5,FALSE),"")</f>
        <v>CYP2E1</v>
      </c>
      <c r="G735" s="52" t="str">
        <f t="shared" si="12"/>
        <v>Liver--HLM-FITLVPSNLPHEATR-</v>
      </c>
      <c r="H735" s="12" t="s">
        <v>724</v>
      </c>
      <c r="K735" s="12" t="s">
        <v>725</v>
      </c>
      <c r="L735" s="12" t="s">
        <v>726</v>
      </c>
      <c r="Q735" s="1">
        <v>2</v>
      </c>
      <c r="R735" s="1" t="s">
        <v>753</v>
      </c>
      <c r="AA735" s="19" t="s">
        <v>754</v>
      </c>
      <c r="AB735" s="19" t="s">
        <v>986</v>
      </c>
      <c r="AC735" s="20" t="s">
        <v>730</v>
      </c>
      <c r="AD735" s="37" t="s">
        <v>1004</v>
      </c>
      <c r="AE735" s="100" t="s">
        <v>988</v>
      </c>
      <c r="AF735" s="3">
        <v>25</v>
      </c>
      <c r="AG735" s="3">
        <v>18</v>
      </c>
      <c r="AM735" s="3">
        <v>21</v>
      </c>
      <c r="AN735" s="3">
        <v>64</v>
      </c>
      <c r="BF735" s="4" t="b">
        <f>IF(ISERROR(VLOOKUP(StudiesDetails!B735,ProteinExpression!A:A,1,FALSE)),FALSE,TRUE)</f>
        <v>0</v>
      </c>
    </row>
    <row r="736" spans="1:58" x14ac:dyDescent="0.3">
      <c r="A736">
        <v>147</v>
      </c>
      <c r="B736">
        <v>781</v>
      </c>
      <c r="C736" s="73" t="str">
        <f>IF(AND($A736&lt;&gt;"",ISNUMBER($A736)),VLOOKUP($A736,StudiesGeneral!$B:$CM,2,FALSE),"")</f>
        <v>Wenzel</v>
      </c>
      <c r="D736" s="73">
        <f>IF(AND($A736&lt;&gt;"",ISNUMBER($A736)),VLOOKUP($A736,StudiesGeneral!$B:$CM,3,FALSE),"")</f>
        <v>2021</v>
      </c>
      <c r="E736" s="89" t="str">
        <f>IF(AND($A736&lt;&gt;"",ISNUMBER($A736)),VLOOKUP($A736,StudiesGeneral!$B:$CM,4,FALSE),"")</f>
        <v xml:space="preserve">https://doi.org/10.1016/j.jchromb.2021.122891 </v>
      </c>
      <c r="F736" s="73" t="str">
        <f>IF(AND($A736&lt;&gt;"",ISNUMBER($A736)),VLOOKUP($A736,StudiesGeneral!$B:$CM,5,FALSE),"")</f>
        <v>CYP2E1</v>
      </c>
      <c r="G736" s="52" t="str">
        <f t="shared" si="12"/>
        <v>Liver--HLM-FGPVFTLYVGSQR-</v>
      </c>
      <c r="H736" s="12" t="s">
        <v>724</v>
      </c>
      <c r="K736" s="12" t="s">
        <v>725</v>
      </c>
      <c r="L736" s="12" t="s">
        <v>726</v>
      </c>
      <c r="Q736" s="1">
        <v>2</v>
      </c>
      <c r="R736" s="1" t="s">
        <v>753</v>
      </c>
      <c r="AA736" s="19" t="s">
        <v>754</v>
      </c>
      <c r="AB736" s="19" t="s">
        <v>986</v>
      </c>
      <c r="AC736" s="20" t="s">
        <v>730</v>
      </c>
      <c r="AD736" s="37" t="s">
        <v>1005</v>
      </c>
      <c r="AE736" s="100" t="s">
        <v>988</v>
      </c>
      <c r="AF736" s="3">
        <v>25</v>
      </c>
      <c r="AG736" s="3">
        <v>18</v>
      </c>
      <c r="AM736" s="3">
        <v>21</v>
      </c>
      <c r="AN736" s="3">
        <v>64</v>
      </c>
      <c r="BF736" s="4" t="b">
        <f>IF(ISERROR(VLOOKUP(StudiesDetails!B736,ProteinExpression!A:A,1,FALSE)),FALSE,TRUE)</f>
        <v>0</v>
      </c>
    </row>
    <row r="737" spans="1:58" x14ac:dyDescent="0.3">
      <c r="A737">
        <v>148</v>
      </c>
      <c r="B737">
        <v>782</v>
      </c>
      <c r="C737" s="73" t="str">
        <f>IF(AND($A737&lt;&gt;"",ISNUMBER($A737)),VLOOKUP($A737,StudiesGeneral!$B:$CM,2,FALSE),"")</f>
        <v>Wenzel</v>
      </c>
      <c r="D737" s="73">
        <f>IF(AND($A737&lt;&gt;"",ISNUMBER($A737)),VLOOKUP($A737,StudiesGeneral!$B:$CM,3,FALSE),"")</f>
        <v>2021</v>
      </c>
      <c r="E737" s="89" t="str">
        <f>IF(AND($A737&lt;&gt;"",ISNUMBER($A737)),VLOOKUP($A737,StudiesGeneral!$B:$CM,4,FALSE),"")</f>
        <v xml:space="preserve">https://doi.org/10.1016/j.jchromb.2021.122891 </v>
      </c>
      <c r="F737" s="73" t="str">
        <f>IF(AND($A737&lt;&gt;"",ISNUMBER($A737)),VLOOKUP($A737,StudiesGeneral!$B:$CM,5,FALSE),"")</f>
        <v>CYP2J2</v>
      </c>
      <c r="G737" s="52" t="str">
        <f t="shared" si="12"/>
        <v>Liver--HLM-EVTVDTTLAGYHLPK-</v>
      </c>
      <c r="H737" s="12" t="s">
        <v>724</v>
      </c>
      <c r="K737" s="12" t="s">
        <v>725</v>
      </c>
      <c r="L737" s="12" t="s">
        <v>726</v>
      </c>
      <c r="Q737" s="1">
        <v>2</v>
      </c>
      <c r="R737" s="1" t="s">
        <v>753</v>
      </c>
      <c r="AA737" s="19" t="s">
        <v>754</v>
      </c>
      <c r="AB737" s="19" t="s">
        <v>986</v>
      </c>
      <c r="AC737" s="20" t="s">
        <v>730</v>
      </c>
      <c r="AD737" s="37" t="s">
        <v>1006</v>
      </c>
      <c r="AE737" s="100" t="s">
        <v>988</v>
      </c>
      <c r="AF737" s="3">
        <v>25</v>
      </c>
      <c r="AG737" s="3">
        <v>18</v>
      </c>
      <c r="AM737" s="3">
        <v>21</v>
      </c>
      <c r="AN737" s="3">
        <v>64</v>
      </c>
      <c r="BF737" s="4" t="b">
        <f>IF(ISERROR(VLOOKUP(StudiesDetails!B737,ProteinExpression!A:A,1,FALSE)),FALSE,TRUE)</f>
        <v>0</v>
      </c>
    </row>
    <row r="738" spans="1:58" x14ac:dyDescent="0.3">
      <c r="A738">
        <v>149</v>
      </c>
      <c r="B738">
        <v>783</v>
      </c>
      <c r="C738" s="73" t="str">
        <f>IF(AND($A738&lt;&gt;"",ISNUMBER($A738)),VLOOKUP($A738,StudiesGeneral!$B:$CM,2,FALSE),"")</f>
        <v>Wenzel</v>
      </c>
      <c r="D738" s="73">
        <f>IF(AND($A738&lt;&gt;"",ISNUMBER($A738)),VLOOKUP($A738,StudiesGeneral!$B:$CM,3,FALSE),"")</f>
        <v>2021</v>
      </c>
      <c r="E738" s="89" t="str">
        <f>IF(AND($A738&lt;&gt;"",ISNUMBER($A738)),VLOOKUP($A738,StudiesGeneral!$B:$CM,4,FALSE),"")</f>
        <v xml:space="preserve">https://doi.org/10.1016/j.jchromb.2021.122891 </v>
      </c>
      <c r="F738" s="73" t="str">
        <f>IF(AND($A738&lt;&gt;"",ISNUMBER($A738)),VLOOKUP($A738,StudiesGeneral!$B:$CM,5,FALSE),"")</f>
        <v>CYP3A4</v>
      </c>
      <c r="G738" s="52" t="str">
        <f t="shared" si="12"/>
        <v>Liver--HLM-EVTNFLR-</v>
      </c>
      <c r="H738" s="12" t="s">
        <v>724</v>
      </c>
      <c r="K738" s="12" t="s">
        <v>725</v>
      </c>
      <c r="L738" s="12" t="s">
        <v>726</v>
      </c>
      <c r="Q738" s="1">
        <v>2</v>
      </c>
      <c r="R738" s="1" t="s">
        <v>753</v>
      </c>
      <c r="AA738" s="19" t="s">
        <v>754</v>
      </c>
      <c r="AB738" s="19" t="s">
        <v>986</v>
      </c>
      <c r="AC738" s="20" t="s">
        <v>730</v>
      </c>
      <c r="AD738" s="37" t="s">
        <v>1007</v>
      </c>
      <c r="AE738" s="100" t="s">
        <v>988</v>
      </c>
      <c r="AF738" s="3">
        <v>25</v>
      </c>
      <c r="AG738" s="3">
        <v>18</v>
      </c>
      <c r="AM738" s="3">
        <v>21</v>
      </c>
      <c r="AN738" s="3">
        <v>64</v>
      </c>
      <c r="BF738" s="4" t="b">
        <f>IF(ISERROR(VLOOKUP(StudiesDetails!B738,ProteinExpression!A:A,1,FALSE)),FALSE,TRUE)</f>
        <v>1</v>
      </c>
    </row>
    <row r="739" spans="1:58" x14ac:dyDescent="0.3">
      <c r="A739">
        <v>149</v>
      </c>
      <c r="B739">
        <v>784</v>
      </c>
      <c r="C739" s="73" t="str">
        <f>IF(AND($A739&lt;&gt;"",ISNUMBER($A739)),VLOOKUP($A739,StudiesGeneral!$B:$CM,2,FALSE),"")</f>
        <v>Wenzel</v>
      </c>
      <c r="D739" s="73">
        <f>IF(AND($A739&lt;&gt;"",ISNUMBER($A739)),VLOOKUP($A739,StudiesGeneral!$B:$CM,3,FALSE),"")</f>
        <v>2021</v>
      </c>
      <c r="E739" s="89" t="str">
        <f>IF(AND($A739&lt;&gt;"",ISNUMBER($A739)),VLOOKUP($A739,StudiesGeneral!$B:$CM,4,FALSE),"")</f>
        <v xml:space="preserve">https://doi.org/10.1016/j.jchromb.2021.122891 </v>
      </c>
      <c r="F739" s="73" t="str">
        <f>IF(AND($A739&lt;&gt;"",ISNUMBER($A739)),VLOOKUP($A739,StudiesGeneral!$B:$CM,5,FALSE),"")</f>
        <v>CYP3A4</v>
      </c>
      <c r="G739" s="52" t="str">
        <f t="shared" si="12"/>
        <v>Liver--HLM-LGIPGPTPLPFLGNILSYHK-</v>
      </c>
      <c r="H739" s="12" t="s">
        <v>724</v>
      </c>
      <c r="K739" s="12" t="s">
        <v>725</v>
      </c>
      <c r="L739" s="12" t="s">
        <v>726</v>
      </c>
      <c r="Q739" s="1">
        <v>2</v>
      </c>
      <c r="R739" s="1" t="s">
        <v>753</v>
      </c>
      <c r="AA739" s="19" t="s">
        <v>754</v>
      </c>
      <c r="AB739" s="19" t="s">
        <v>986</v>
      </c>
      <c r="AC739" s="20" t="s">
        <v>730</v>
      </c>
      <c r="AD739" s="37" t="s">
        <v>1008</v>
      </c>
      <c r="AE739" s="100" t="s">
        <v>988</v>
      </c>
      <c r="AF739" s="3">
        <v>25</v>
      </c>
      <c r="AG739" s="3">
        <v>18</v>
      </c>
      <c r="AM739" s="3">
        <v>21</v>
      </c>
      <c r="AN739" s="3">
        <v>64</v>
      </c>
      <c r="BF739" s="4" t="b">
        <f>IF(ISERROR(VLOOKUP(StudiesDetails!B739,ProteinExpression!A:A,1,FALSE)),FALSE,TRUE)</f>
        <v>1</v>
      </c>
    </row>
    <row r="740" spans="1:58" x14ac:dyDescent="0.3">
      <c r="A740">
        <v>150</v>
      </c>
      <c r="B740">
        <v>785</v>
      </c>
      <c r="C740" s="73" t="str">
        <f>IF(AND($A740&lt;&gt;"",ISNUMBER($A740)),VLOOKUP($A740,StudiesGeneral!$B:$CM,2,FALSE),"")</f>
        <v>Wenzel</v>
      </c>
      <c r="D740" s="73">
        <f>IF(AND($A740&lt;&gt;"",ISNUMBER($A740)),VLOOKUP($A740,StudiesGeneral!$B:$CM,3,FALSE),"")</f>
        <v>2021</v>
      </c>
      <c r="E740" s="89" t="str">
        <f>IF(AND($A740&lt;&gt;"",ISNUMBER($A740)),VLOOKUP($A740,StudiesGeneral!$B:$CM,4,FALSE),"")</f>
        <v xml:space="preserve">https://doi.org/10.1016/j.jchromb.2021.122891 </v>
      </c>
      <c r="F740" s="73" t="str">
        <f>IF(AND($A740&lt;&gt;"",ISNUMBER($A740)),VLOOKUP($A740,StudiesGeneral!$B:$CM,5,FALSE),"")</f>
        <v>CYP3A5</v>
      </c>
      <c r="G740" s="52" t="str">
        <f t="shared" si="12"/>
        <v>Liver--HLM-DTINFLSK-</v>
      </c>
      <c r="H740" s="12" t="s">
        <v>724</v>
      </c>
      <c r="K740" s="12" t="s">
        <v>725</v>
      </c>
      <c r="L740" s="12" t="s">
        <v>726</v>
      </c>
      <c r="Q740" s="1">
        <v>2</v>
      </c>
      <c r="R740" s="1" t="s">
        <v>753</v>
      </c>
      <c r="AA740" s="19" t="s">
        <v>754</v>
      </c>
      <c r="AB740" s="19" t="s">
        <v>986</v>
      </c>
      <c r="AC740" s="20" t="s">
        <v>730</v>
      </c>
      <c r="AD740" s="37" t="s">
        <v>1009</v>
      </c>
      <c r="AE740" s="100" t="s">
        <v>988</v>
      </c>
      <c r="AF740" s="3">
        <v>25</v>
      </c>
      <c r="AG740" s="3">
        <v>18</v>
      </c>
      <c r="AM740" s="3">
        <v>21</v>
      </c>
      <c r="AN740" s="3">
        <v>64</v>
      </c>
      <c r="BF740" s="4" t="b">
        <f>IF(ISERROR(VLOOKUP(StudiesDetails!B740,ProteinExpression!A:A,1,FALSE)),FALSE,TRUE)</f>
        <v>1</v>
      </c>
    </row>
    <row r="741" spans="1:58" x14ac:dyDescent="0.3">
      <c r="A741">
        <v>150</v>
      </c>
      <c r="B741">
        <v>786</v>
      </c>
      <c r="C741" s="73" t="str">
        <f>IF(AND($A741&lt;&gt;"",ISNUMBER($A741)),VLOOKUP($A741,StudiesGeneral!$B:$CM,2,FALSE),"")</f>
        <v>Wenzel</v>
      </c>
      <c r="D741" s="73">
        <f>IF(AND($A741&lt;&gt;"",ISNUMBER($A741)),VLOOKUP($A741,StudiesGeneral!$B:$CM,3,FALSE),"")</f>
        <v>2021</v>
      </c>
      <c r="E741" s="89" t="str">
        <f>IF(AND($A741&lt;&gt;"",ISNUMBER($A741)),VLOOKUP($A741,StudiesGeneral!$B:$CM,4,FALSE),"")</f>
        <v xml:space="preserve">https://doi.org/10.1016/j.jchromb.2021.122891 </v>
      </c>
      <c r="F741" s="73" t="str">
        <f>IF(AND($A741&lt;&gt;"",ISNUMBER($A741)),VLOOKUP($A741,StudiesGeneral!$B:$CM,5,FALSE),"")</f>
        <v>CYP3A5</v>
      </c>
      <c r="G741" s="52" t="str">
        <f t="shared" si="12"/>
        <v>Liver--HLM-LFPVAIR-</v>
      </c>
      <c r="H741" s="12" t="s">
        <v>724</v>
      </c>
      <c r="K741" s="12" t="s">
        <v>725</v>
      </c>
      <c r="L741" s="12" t="s">
        <v>726</v>
      </c>
      <c r="Q741" s="1">
        <v>2</v>
      </c>
      <c r="R741" s="1" t="s">
        <v>753</v>
      </c>
      <c r="AA741" s="19" t="s">
        <v>754</v>
      </c>
      <c r="AB741" s="19" t="s">
        <v>986</v>
      </c>
      <c r="AC741" s="20" t="s">
        <v>730</v>
      </c>
      <c r="AD741" s="37" t="s">
        <v>1010</v>
      </c>
      <c r="AE741" s="100" t="s">
        <v>988</v>
      </c>
      <c r="AF741" s="3">
        <v>25</v>
      </c>
      <c r="AG741" s="3">
        <v>18</v>
      </c>
      <c r="AM741" s="3">
        <v>21</v>
      </c>
      <c r="AN741" s="3">
        <v>64</v>
      </c>
      <c r="BF741" s="4" t="b">
        <f>IF(ISERROR(VLOOKUP(StudiesDetails!B741,ProteinExpression!A:A,1,FALSE)),FALSE,TRUE)</f>
        <v>1</v>
      </c>
    </row>
    <row r="742" spans="1:58" x14ac:dyDescent="0.3">
      <c r="A742">
        <v>151</v>
      </c>
      <c r="B742">
        <v>787</v>
      </c>
      <c r="C742" s="73" t="str">
        <f>IF(AND($A742&lt;&gt;"",ISNUMBER($A742)),VLOOKUP($A742,StudiesGeneral!$B:$CM,2,FALSE),"")</f>
        <v>Wenzel</v>
      </c>
      <c r="D742" s="73">
        <f>IF(AND($A742&lt;&gt;"",ISNUMBER($A742)),VLOOKUP($A742,StudiesGeneral!$B:$CM,3,FALSE),"")</f>
        <v>2021</v>
      </c>
      <c r="E742" s="89" t="str">
        <f>IF(AND($A742&lt;&gt;"",ISNUMBER($A742)),VLOOKUP($A742,StudiesGeneral!$B:$CM,4,FALSE),"")</f>
        <v xml:space="preserve">https://doi.org/10.1016/j.jchromb.2021.122891 </v>
      </c>
      <c r="F742" s="73" t="str">
        <f>IF(AND($A742&lt;&gt;"",ISNUMBER($A742)),VLOOKUP($A742,StudiesGeneral!$B:$CM,5,FALSE),"")</f>
        <v>CYP3A7</v>
      </c>
      <c r="G742" s="52" t="str">
        <f t="shared" si="12"/>
        <v>Liver--HLM-LGIPGPTPLPFLGNALSFR-</v>
      </c>
      <c r="H742" s="12" t="s">
        <v>724</v>
      </c>
      <c r="K742" s="12" t="s">
        <v>725</v>
      </c>
      <c r="L742" s="12" t="s">
        <v>726</v>
      </c>
      <c r="Q742" s="1">
        <v>2</v>
      </c>
      <c r="R742" s="1" t="s">
        <v>753</v>
      </c>
      <c r="AA742" s="19" t="s">
        <v>754</v>
      </c>
      <c r="AB742" s="19" t="s">
        <v>986</v>
      </c>
      <c r="AC742" s="20" t="s">
        <v>730</v>
      </c>
      <c r="AD742" s="37" t="s">
        <v>1011</v>
      </c>
      <c r="AE742" s="100" t="s">
        <v>988</v>
      </c>
      <c r="AF742" s="3">
        <v>25</v>
      </c>
      <c r="AG742" s="3">
        <v>18</v>
      </c>
      <c r="AM742" s="3">
        <v>21</v>
      </c>
      <c r="AN742" s="3">
        <v>64</v>
      </c>
      <c r="BF742" s="4" t="b">
        <f>IF(ISERROR(VLOOKUP(StudiesDetails!B742,ProteinExpression!A:A,1,FALSE)),FALSE,TRUE)</f>
        <v>1</v>
      </c>
    </row>
    <row r="743" spans="1:58" x14ac:dyDescent="0.3">
      <c r="A743">
        <v>152</v>
      </c>
      <c r="B743">
        <v>788</v>
      </c>
      <c r="C743" s="73" t="str">
        <f>IF(AND($A743&lt;&gt;"",ISNUMBER($A743)),VLOOKUP($A743,StudiesGeneral!$B:$CM,2,FALSE),"")</f>
        <v>Wenzel</v>
      </c>
      <c r="D743" s="73">
        <f>IF(AND($A743&lt;&gt;"",ISNUMBER($A743)),VLOOKUP($A743,StudiesGeneral!$B:$CM,3,FALSE),"")</f>
        <v>2021</v>
      </c>
      <c r="E743" s="89" t="str">
        <f>IF(AND($A743&lt;&gt;"",ISNUMBER($A743)),VLOOKUP($A743,StudiesGeneral!$B:$CM,4,FALSE),"")</f>
        <v xml:space="preserve">https://doi.org/10.1016/j.jchromb.2021.122891 </v>
      </c>
      <c r="F743" s="73" t="str">
        <f>IF(AND($A743&lt;&gt;"",ISNUMBER($A743)),VLOOKUP($A743,StudiesGeneral!$B:$CM,5,FALSE),"")</f>
        <v>CYP4F2</v>
      </c>
      <c r="G743" s="52" t="str">
        <f t="shared" si="12"/>
        <v>Liver--HLM-SVINASAAIAPK-</v>
      </c>
      <c r="H743" s="12" t="s">
        <v>724</v>
      </c>
      <c r="K743" s="12" t="s">
        <v>725</v>
      </c>
      <c r="L743" s="12" t="s">
        <v>726</v>
      </c>
      <c r="Q743" s="1">
        <v>2</v>
      </c>
      <c r="R743" s="1" t="s">
        <v>753</v>
      </c>
      <c r="AA743" s="19" t="s">
        <v>754</v>
      </c>
      <c r="AB743" s="19" t="s">
        <v>986</v>
      </c>
      <c r="AC743" s="20" t="s">
        <v>730</v>
      </c>
      <c r="AD743" s="37" t="s">
        <v>1012</v>
      </c>
      <c r="AE743" s="100" t="s">
        <v>988</v>
      </c>
      <c r="AF743" s="3">
        <v>25</v>
      </c>
      <c r="AG743" s="3">
        <v>18</v>
      </c>
      <c r="AM743" s="3">
        <v>21</v>
      </c>
      <c r="AN743" s="3">
        <v>64</v>
      </c>
      <c r="BF743" s="4" t="b">
        <f>IF(ISERROR(VLOOKUP(StudiesDetails!B743,ProteinExpression!A:A,1,FALSE)),FALSE,TRUE)</f>
        <v>0</v>
      </c>
    </row>
    <row r="744" spans="1:58" x14ac:dyDescent="0.3">
      <c r="A744">
        <v>153</v>
      </c>
      <c r="B744">
        <v>789</v>
      </c>
      <c r="C744" s="73" t="str">
        <f>IF(AND($A744&lt;&gt;"",ISNUMBER($A744)),VLOOKUP($A744,StudiesGeneral!$B:$CM,2,FALSE),"")</f>
        <v>Wenzel</v>
      </c>
      <c r="D744" s="73">
        <f>IF(AND($A744&lt;&gt;"",ISNUMBER($A744)),VLOOKUP($A744,StudiesGeneral!$B:$CM,3,FALSE),"")</f>
        <v>2021</v>
      </c>
      <c r="E744" s="89" t="str">
        <f>IF(AND($A744&lt;&gt;"",ISNUMBER($A744)),VLOOKUP($A744,StudiesGeneral!$B:$CM,4,FALSE),"")</f>
        <v xml:space="preserve">https://doi.org/10.1016/j.jchromb.2021.122891 </v>
      </c>
      <c r="F744" s="73" t="str">
        <f>IF(AND($A744&lt;&gt;"",ISNUMBER($A744)),VLOOKUP($A744,StudiesGeneral!$B:$CM,5,FALSE),"")</f>
        <v>CYP4F12</v>
      </c>
      <c r="G744" s="52" t="str">
        <f t="shared" si="12"/>
        <v>Liver--HLM-LVHDFTDAVIR-</v>
      </c>
      <c r="H744" s="12" t="s">
        <v>724</v>
      </c>
      <c r="K744" s="12" t="s">
        <v>725</v>
      </c>
      <c r="L744" s="12" t="s">
        <v>726</v>
      </c>
      <c r="Q744" s="1">
        <v>2</v>
      </c>
      <c r="R744" s="1" t="s">
        <v>753</v>
      </c>
      <c r="AA744" s="19" t="s">
        <v>754</v>
      </c>
      <c r="AB744" s="19" t="s">
        <v>986</v>
      </c>
      <c r="AC744" s="20" t="s">
        <v>730</v>
      </c>
      <c r="AD744" s="37" t="s">
        <v>1013</v>
      </c>
      <c r="AE744" s="100" t="s">
        <v>988</v>
      </c>
      <c r="AF744" s="3">
        <v>25</v>
      </c>
      <c r="AG744" s="3">
        <v>18</v>
      </c>
      <c r="AM744" s="3">
        <v>21</v>
      </c>
      <c r="AN744" s="3">
        <v>64</v>
      </c>
      <c r="BF744" s="4" t="b">
        <f>IF(ISERROR(VLOOKUP(StudiesDetails!B744,ProteinExpression!A:A,1,FALSE)),FALSE,TRUE)</f>
        <v>0</v>
      </c>
    </row>
    <row r="745" spans="1:58" x14ac:dyDescent="0.3">
      <c r="A745">
        <v>154</v>
      </c>
      <c r="B745">
        <v>790</v>
      </c>
      <c r="C745" s="73" t="str">
        <f>IF(AND($A745&lt;&gt;"",ISNUMBER($A745)),VLOOKUP($A745,StudiesGeneral!$B:$CM,2,FALSE),"")</f>
        <v>Wenzel</v>
      </c>
      <c r="D745" s="73">
        <f>IF(AND($A745&lt;&gt;"",ISNUMBER($A745)),VLOOKUP($A745,StudiesGeneral!$B:$CM,3,FALSE),"")</f>
        <v>2021</v>
      </c>
      <c r="E745" s="89" t="str">
        <f>IF(AND($A745&lt;&gt;"",ISNUMBER($A745)),VLOOKUP($A745,StudiesGeneral!$B:$CM,4,FALSE),"")</f>
        <v xml:space="preserve">https://doi.org/10.1016/j.jchromb.2021.122891 </v>
      </c>
      <c r="F745" s="73" t="str">
        <f>IF(AND($A745&lt;&gt;"",ISNUMBER($A745)),VLOOKUP($A745,StudiesGeneral!$B:$CM,5,FALSE),"")</f>
        <v>CYP4A11</v>
      </c>
      <c r="G745" s="52" t="str">
        <f t="shared" si="12"/>
        <v>Liver--HLM-NSQSYIQAISDLNNLVFSR-</v>
      </c>
      <c r="H745" s="12" t="s">
        <v>724</v>
      </c>
      <c r="K745" s="12" t="s">
        <v>725</v>
      </c>
      <c r="L745" s="12" t="s">
        <v>726</v>
      </c>
      <c r="Q745" s="1">
        <v>2</v>
      </c>
      <c r="R745" s="1" t="s">
        <v>753</v>
      </c>
      <c r="AA745" s="19" t="s">
        <v>754</v>
      </c>
      <c r="AB745" s="19" t="s">
        <v>986</v>
      </c>
      <c r="AC745" s="20" t="s">
        <v>730</v>
      </c>
      <c r="AD745" s="37" t="s">
        <v>1014</v>
      </c>
      <c r="AE745" s="100" t="s">
        <v>988</v>
      </c>
      <c r="AF745" s="3">
        <v>25</v>
      </c>
      <c r="AG745" s="3">
        <v>18</v>
      </c>
      <c r="AM745" s="3">
        <v>21</v>
      </c>
      <c r="AN745" s="3">
        <v>64</v>
      </c>
      <c r="BF745" s="4" t="b">
        <f>IF(ISERROR(VLOOKUP(StudiesDetails!B745,ProteinExpression!A:A,1,FALSE)),FALSE,TRUE)</f>
        <v>0</v>
      </c>
    </row>
    <row r="746" spans="1:58" s="33" customFormat="1" x14ac:dyDescent="0.3">
      <c r="A746" s="33">
        <v>138</v>
      </c>
      <c r="B746" s="33">
        <v>791</v>
      </c>
      <c r="C746" s="70" t="str">
        <f>IF(AND($A746&lt;&gt;"",ISNUMBER($A746)),VLOOKUP($A746,StudiesGeneral!$B:$CM,2,FALSE),"")</f>
        <v>Wenzel</v>
      </c>
      <c r="D746" s="70">
        <f>IF(AND($A746&lt;&gt;"",ISNUMBER($A746)),VLOOKUP($A746,StudiesGeneral!$B:$CM,3,FALSE),"")</f>
        <v>2021</v>
      </c>
      <c r="E746" s="71" t="str">
        <f>IF(AND($A746&lt;&gt;"",ISNUMBER($A746)),VLOOKUP($A746,StudiesGeneral!$B:$CM,4,FALSE),"")</f>
        <v xml:space="preserve">https://doi.org/10.1016/j.jchromb.2021.122891 </v>
      </c>
      <c r="F746" s="70" t="str">
        <f>IF(AND($A746&lt;&gt;"",ISNUMBER($A746)),VLOOKUP($A746,StudiesGeneral!$B:$CM,5,FALSE),"")</f>
        <v>CYP1A1</v>
      </c>
      <c r="G746" s="72" t="str">
        <f t="shared" si="12"/>
        <v>Small intestine--HIM-IQEELDTVIGR-</v>
      </c>
      <c r="H746" s="25" t="s">
        <v>747</v>
      </c>
      <c r="I746" s="25"/>
      <c r="J746" s="25"/>
      <c r="K746" s="25" t="s">
        <v>725</v>
      </c>
      <c r="L746" s="25" t="s">
        <v>762</v>
      </c>
      <c r="M746" s="25"/>
      <c r="N746" s="25"/>
      <c r="O746" s="25"/>
      <c r="P746" s="25"/>
      <c r="Q746" s="26">
        <v>2</v>
      </c>
      <c r="R746" s="26" t="s">
        <v>753</v>
      </c>
      <c r="S746" s="27"/>
      <c r="T746" s="27"/>
      <c r="U746" s="27"/>
      <c r="V746" s="27"/>
      <c r="W746" s="27"/>
      <c r="X746" s="27"/>
      <c r="Y746" s="27"/>
      <c r="Z746" s="27"/>
      <c r="AA746" s="28" t="s">
        <v>754</v>
      </c>
      <c r="AB746" s="28" t="s">
        <v>986</v>
      </c>
      <c r="AC746" s="29" t="s">
        <v>730</v>
      </c>
      <c r="AD746" s="36" t="s">
        <v>987</v>
      </c>
      <c r="AE746" s="99" t="s">
        <v>988</v>
      </c>
      <c r="AF746" s="30">
        <v>8</v>
      </c>
      <c r="AG746" s="30">
        <v>4</v>
      </c>
      <c r="AH746" s="30"/>
      <c r="AI746" s="30"/>
      <c r="AJ746" s="29"/>
      <c r="AK746" s="30"/>
      <c r="AL746" s="29"/>
      <c r="AM746" s="30">
        <v>24</v>
      </c>
      <c r="AN746" s="30">
        <v>70</v>
      </c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1"/>
      <c r="BB746" s="32"/>
      <c r="BC746" s="29"/>
      <c r="BD746" s="30"/>
      <c r="BE746" s="75"/>
      <c r="BF746" s="91" t="b">
        <f>IF(ISERROR(VLOOKUP(StudiesDetails!B746,ProteinExpression!A:A,1,FALSE)),FALSE,TRUE)</f>
        <v>0</v>
      </c>
    </row>
    <row r="747" spans="1:58" x14ac:dyDescent="0.3">
      <c r="A747">
        <v>138</v>
      </c>
      <c r="B747">
        <v>792</v>
      </c>
      <c r="C747" s="73" t="str">
        <f>IF(AND($A747&lt;&gt;"",ISNUMBER($A747)),VLOOKUP($A747,StudiesGeneral!$B:$CM,2,FALSE),"")</f>
        <v>Wenzel</v>
      </c>
      <c r="D747" s="73">
        <f>IF(AND($A747&lt;&gt;"",ISNUMBER($A747)),VLOOKUP($A747,StudiesGeneral!$B:$CM,3,FALSE),"")</f>
        <v>2021</v>
      </c>
      <c r="E747" s="89" t="str">
        <f>IF(AND($A747&lt;&gt;"",ISNUMBER($A747)),VLOOKUP($A747,StudiesGeneral!$B:$CM,4,FALSE),"")</f>
        <v xml:space="preserve">https://doi.org/10.1016/j.jchromb.2021.122891 </v>
      </c>
      <c r="F747" s="73" t="str">
        <f>IF(AND($A747&lt;&gt;"",ISNUMBER($A747)),VLOOKUP($A747,StudiesGeneral!$B:$CM,5,FALSE),"")</f>
        <v>CYP1A1</v>
      </c>
      <c r="G747" s="52" t="str">
        <f t="shared" si="12"/>
        <v>Small intestine--HIM-YLPNPSLNAFK-</v>
      </c>
      <c r="H747" s="12" t="s">
        <v>747</v>
      </c>
      <c r="K747" s="12" t="s">
        <v>725</v>
      </c>
      <c r="L747" s="12" t="s">
        <v>762</v>
      </c>
      <c r="Q747" s="1">
        <v>2</v>
      </c>
      <c r="R747" s="1" t="s">
        <v>753</v>
      </c>
      <c r="AA747" s="19" t="s">
        <v>754</v>
      </c>
      <c r="AB747" s="19" t="s">
        <v>986</v>
      </c>
      <c r="AC747" s="20" t="s">
        <v>730</v>
      </c>
      <c r="AD747" s="37" t="s">
        <v>989</v>
      </c>
      <c r="AE747" s="100" t="s">
        <v>988</v>
      </c>
      <c r="AF747" s="3">
        <v>8</v>
      </c>
      <c r="AG747" s="3">
        <v>4</v>
      </c>
      <c r="AM747" s="3">
        <v>24</v>
      </c>
      <c r="AN747" s="3">
        <v>70</v>
      </c>
      <c r="BF747" s="4" t="b">
        <f>IF(ISERROR(VLOOKUP(StudiesDetails!B747,ProteinExpression!A:A,1,FALSE)),FALSE,TRUE)</f>
        <v>0</v>
      </c>
    </row>
    <row r="748" spans="1:58" x14ac:dyDescent="0.3">
      <c r="A748">
        <v>139</v>
      </c>
      <c r="B748">
        <v>793</v>
      </c>
      <c r="C748" s="73" t="str">
        <f>IF(AND($A748&lt;&gt;"",ISNUMBER($A748)),VLOOKUP($A748,StudiesGeneral!$B:$CM,2,FALSE),"")</f>
        <v>Wenzel</v>
      </c>
      <c r="D748" s="73">
        <f>IF(AND($A748&lt;&gt;"",ISNUMBER($A748)),VLOOKUP($A748,StudiesGeneral!$B:$CM,3,FALSE),"")</f>
        <v>2021</v>
      </c>
      <c r="E748" s="89" t="str">
        <f>IF(AND($A748&lt;&gt;"",ISNUMBER($A748)),VLOOKUP($A748,StudiesGeneral!$B:$CM,4,FALSE),"")</f>
        <v xml:space="preserve">https://doi.org/10.1016/j.jchromb.2021.122891 </v>
      </c>
      <c r="F748" s="73" t="str">
        <f>IF(AND($A748&lt;&gt;"",ISNUMBER($A748)),VLOOKUP($A748,StudiesGeneral!$B:$CM,5,FALSE),"")</f>
        <v>CYP1A2</v>
      </c>
      <c r="G748" s="52" t="str">
        <f t="shared" si="12"/>
        <v>Small intestine--HIM-IGSTPVLVLSR-</v>
      </c>
      <c r="H748" s="12" t="s">
        <v>747</v>
      </c>
      <c r="K748" s="12" t="s">
        <v>725</v>
      </c>
      <c r="L748" s="12" t="s">
        <v>762</v>
      </c>
      <c r="Q748" s="1">
        <v>2</v>
      </c>
      <c r="R748" s="1" t="s">
        <v>753</v>
      </c>
      <c r="AA748" s="19" t="s">
        <v>754</v>
      </c>
      <c r="AB748" s="19" t="s">
        <v>986</v>
      </c>
      <c r="AC748" s="20" t="s">
        <v>730</v>
      </c>
      <c r="AD748" s="37" t="s">
        <v>990</v>
      </c>
      <c r="AE748" s="100" t="s">
        <v>988</v>
      </c>
      <c r="AF748" s="3">
        <v>8</v>
      </c>
      <c r="AG748" s="3">
        <v>4</v>
      </c>
      <c r="AM748" s="3">
        <v>24</v>
      </c>
      <c r="AN748" s="3">
        <v>70</v>
      </c>
      <c r="BF748" s="4" t="b">
        <f>IF(ISERROR(VLOOKUP(StudiesDetails!B748,ProteinExpression!A:A,1,FALSE)),FALSE,TRUE)</f>
        <v>0</v>
      </c>
    </row>
    <row r="749" spans="1:58" x14ac:dyDescent="0.3">
      <c r="A749">
        <v>139</v>
      </c>
      <c r="B749">
        <v>794</v>
      </c>
      <c r="C749" s="73" t="str">
        <f>IF(AND($A749&lt;&gt;"",ISNUMBER($A749)),VLOOKUP($A749,StudiesGeneral!$B:$CM,2,FALSE),"")</f>
        <v>Wenzel</v>
      </c>
      <c r="D749" s="73">
        <f>IF(AND($A749&lt;&gt;"",ISNUMBER($A749)),VLOOKUP($A749,StudiesGeneral!$B:$CM,3,FALSE),"")</f>
        <v>2021</v>
      </c>
      <c r="E749" s="89" t="str">
        <f>IF(AND($A749&lt;&gt;"",ISNUMBER($A749)),VLOOKUP($A749,StudiesGeneral!$B:$CM,4,FALSE),"")</f>
        <v xml:space="preserve">https://doi.org/10.1016/j.jchromb.2021.122891 </v>
      </c>
      <c r="F749" s="73" t="str">
        <f>IF(AND($A749&lt;&gt;"",ISNUMBER($A749)),VLOOKUP($A749,StudiesGeneral!$B:$CM,5,FALSE),"")</f>
        <v>CYP1A2</v>
      </c>
      <c r="G749" s="52" t="str">
        <f t="shared" si="12"/>
        <v>Small intestine--HIM-YLPNPALQR-</v>
      </c>
      <c r="H749" s="12" t="s">
        <v>747</v>
      </c>
      <c r="K749" s="12" t="s">
        <v>725</v>
      </c>
      <c r="L749" s="12" t="s">
        <v>762</v>
      </c>
      <c r="Q749" s="1">
        <v>2</v>
      </c>
      <c r="R749" s="1" t="s">
        <v>753</v>
      </c>
      <c r="AA749" s="19" t="s">
        <v>754</v>
      </c>
      <c r="AB749" s="19" t="s">
        <v>986</v>
      </c>
      <c r="AC749" s="20" t="s">
        <v>730</v>
      </c>
      <c r="AD749" s="37" t="s">
        <v>991</v>
      </c>
      <c r="AE749" s="100" t="s">
        <v>988</v>
      </c>
      <c r="AF749" s="3">
        <v>8</v>
      </c>
      <c r="AG749" s="3">
        <v>4</v>
      </c>
      <c r="AM749" s="3">
        <v>24</v>
      </c>
      <c r="AN749" s="3">
        <v>70</v>
      </c>
      <c r="BF749" s="4" t="b">
        <f>IF(ISERROR(VLOOKUP(StudiesDetails!B749,ProteinExpression!A:A,1,FALSE)),FALSE,TRUE)</f>
        <v>0</v>
      </c>
    </row>
    <row r="750" spans="1:58" x14ac:dyDescent="0.3">
      <c r="A750">
        <v>140</v>
      </c>
      <c r="B750">
        <v>795</v>
      </c>
      <c r="C750" s="73" t="str">
        <f>IF(AND($A750&lt;&gt;"",ISNUMBER($A750)),VLOOKUP($A750,StudiesGeneral!$B:$CM,2,FALSE),"")</f>
        <v>Wenzel</v>
      </c>
      <c r="D750" s="73">
        <f>IF(AND($A750&lt;&gt;"",ISNUMBER($A750)),VLOOKUP($A750,StudiesGeneral!$B:$CM,3,FALSE),"")</f>
        <v>2021</v>
      </c>
      <c r="E750" s="89" t="str">
        <f>IF(AND($A750&lt;&gt;"",ISNUMBER($A750)),VLOOKUP($A750,StudiesGeneral!$B:$CM,4,FALSE),"")</f>
        <v xml:space="preserve">https://doi.org/10.1016/j.jchromb.2021.122891 </v>
      </c>
      <c r="F750" s="73" t="str">
        <f>IF(AND($A750&lt;&gt;"",ISNUMBER($A750)),VLOOKUP($A750,StudiesGeneral!$B:$CM,5,FALSE),"")</f>
        <v>CYP2A6</v>
      </c>
      <c r="G750" s="52" t="str">
        <f t="shared" si="12"/>
        <v>Small intestine--HIM-GTGGANIDPTFFLSR-</v>
      </c>
      <c r="H750" s="12" t="s">
        <v>747</v>
      </c>
      <c r="K750" s="12" t="s">
        <v>725</v>
      </c>
      <c r="L750" s="12" t="s">
        <v>762</v>
      </c>
      <c r="Q750" s="1">
        <v>2</v>
      </c>
      <c r="R750" s="1" t="s">
        <v>753</v>
      </c>
      <c r="AA750" s="19" t="s">
        <v>754</v>
      </c>
      <c r="AB750" s="19" t="s">
        <v>986</v>
      </c>
      <c r="AC750" s="20" t="s">
        <v>730</v>
      </c>
      <c r="AD750" s="37" t="s">
        <v>992</v>
      </c>
      <c r="AE750" s="100" t="s">
        <v>988</v>
      </c>
      <c r="AF750" s="3">
        <v>8</v>
      </c>
      <c r="AG750" s="3">
        <v>4</v>
      </c>
      <c r="AM750" s="3">
        <v>24</v>
      </c>
      <c r="AN750" s="3">
        <v>70</v>
      </c>
      <c r="BF750" s="4" t="b">
        <f>IF(ISERROR(VLOOKUP(StudiesDetails!B750,ProteinExpression!A:A,1,FALSE)),FALSE,TRUE)</f>
        <v>0</v>
      </c>
    </row>
    <row r="751" spans="1:58" x14ac:dyDescent="0.3">
      <c r="A751">
        <v>141</v>
      </c>
      <c r="B751">
        <v>796</v>
      </c>
      <c r="C751" s="73" t="str">
        <f>IF(AND($A751&lt;&gt;"",ISNUMBER($A751)),VLOOKUP($A751,StudiesGeneral!$B:$CM,2,FALSE),"")</f>
        <v>Wenzel</v>
      </c>
      <c r="D751" s="73">
        <f>IF(AND($A751&lt;&gt;"",ISNUMBER($A751)),VLOOKUP($A751,StudiesGeneral!$B:$CM,3,FALSE),"")</f>
        <v>2021</v>
      </c>
      <c r="E751" s="89" t="str">
        <f>IF(AND($A751&lt;&gt;"",ISNUMBER($A751)),VLOOKUP($A751,StudiesGeneral!$B:$CM,4,FALSE),"")</f>
        <v xml:space="preserve">https://doi.org/10.1016/j.jchromb.2021.122891 </v>
      </c>
      <c r="F751" s="73" t="str">
        <f>IF(AND($A751&lt;&gt;"",ISNUMBER($A751)),VLOOKUP($A751,StudiesGeneral!$B:$CM,5,FALSE),"")</f>
        <v>CYP2B6</v>
      </c>
      <c r="G751" s="52" t="str">
        <f t="shared" si="12"/>
        <v>Small intestine--HIM-GYGVIFANGNR-</v>
      </c>
      <c r="H751" s="12" t="s">
        <v>747</v>
      </c>
      <c r="K751" s="12" t="s">
        <v>725</v>
      </c>
      <c r="L751" s="12" t="s">
        <v>762</v>
      </c>
      <c r="Q751" s="1">
        <v>2</v>
      </c>
      <c r="R751" s="1" t="s">
        <v>753</v>
      </c>
      <c r="AA751" s="19" t="s">
        <v>754</v>
      </c>
      <c r="AB751" s="19" t="s">
        <v>986</v>
      </c>
      <c r="AC751" s="20" t="s">
        <v>730</v>
      </c>
      <c r="AD751" s="37" t="s">
        <v>993</v>
      </c>
      <c r="AE751" s="100" t="s">
        <v>988</v>
      </c>
      <c r="AF751" s="3">
        <v>8</v>
      </c>
      <c r="AG751" s="3">
        <v>4</v>
      </c>
      <c r="AM751" s="3">
        <v>24</v>
      </c>
      <c r="AN751" s="3">
        <v>70</v>
      </c>
      <c r="BF751" s="4" t="b">
        <f>IF(ISERROR(VLOOKUP(StudiesDetails!B751,ProteinExpression!A:A,1,FALSE)),FALSE,TRUE)</f>
        <v>0</v>
      </c>
    </row>
    <row r="752" spans="1:58" x14ac:dyDescent="0.3">
      <c r="A752">
        <v>141</v>
      </c>
      <c r="B752">
        <v>797</v>
      </c>
      <c r="C752" s="73" t="str">
        <f>IF(AND($A752&lt;&gt;"",ISNUMBER($A752)),VLOOKUP($A752,StudiesGeneral!$B:$CM,2,FALSE),"")</f>
        <v>Wenzel</v>
      </c>
      <c r="D752" s="73">
        <f>IF(AND($A752&lt;&gt;"",ISNUMBER($A752)),VLOOKUP($A752,StudiesGeneral!$B:$CM,3,FALSE),"")</f>
        <v>2021</v>
      </c>
      <c r="E752" s="89" t="str">
        <f>IF(AND($A752&lt;&gt;"",ISNUMBER($A752)),VLOOKUP($A752,StudiesGeneral!$B:$CM,4,FALSE),"")</f>
        <v xml:space="preserve">https://doi.org/10.1016/j.jchromb.2021.122891 </v>
      </c>
      <c r="F752" s="73" t="str">
        <f>IF(AND($A752&lt;&gt;"",ISNUMBER($A752)),VLOOKUP($A752,StudiesGeneral!$B:$CM,5,FALSE),"")</f>
        <v>CYP2B6</v>
      </c>
      <c r="G752" s="52" t="str">
        <f t="shared" si="12"/>
        <v>Small intestine--HIM-TEAFIPFSLGK-</v>
      </c>
      <c r="H752" s="12" t="s">
        <v>747</v>
      </c>
      <c r="K752" s="12" t="s">
        <v>725</v>
      </c>
      <c r="L752" s="12" t="s">
        <v>762</v>
      </c>
      <c r="Q752" s="1">
        <v>2</v>
      </c>
      <c r="R752" s="1" t="s">
        <v>753</v>
      </c>
      <c r="AA752" s="19" t="s">
        <v>754</v>
      </c>
      <c r="AB752" s="19" t="s">
        <v>986</v>
      </c>
      <c r="AC752" s="20" t="s">
        <v>730</v>
      </c>
      <c r="AD752" s="37" t="s">
        <v>994</v>
      </c>
      <c r="AE752" s="100" t="s">
        <v>988</v>
      </c>
      <c r="AF752" s="3">
        <v>8</v>
      </c>
      <c r="AG752" s="3">
        <v>4</v>
      </c>
      <c r="AM752" s="3">
        <v>24</v>
      </c>
      <c r="AN752" s="3">
        <v>70</v>
      </c>
      <c r="BF752" s="4" t="b">
        <f>IF(ISERROR(VLOOKUP(StudiesDetails!B752,ProteinExpression!A:A,1,FALSE)),FALSE,TRUE)</f>
        <v>0</v>
      </c>
    </row>
    <row r="753" spans="1:58" x14ac:dyDescent="0.3">
      <c r="A753">
        <v>142</v>
      </c>
      <c r="B753">
        <v>798</v>
      </c>
      <c r="C753" s="73" t="str">
        <f>IF(AND($A753&lt;&gt;"",ISNUMBER($A753)),VLOOKUP($A753,StudiesGeneral!$B:$CM,2,FALSE),"")</f>
        <v>Wenzel</v>
      </c>
      <c r="D753" s="73">
        <f>IF(AND($A753&lt;&gt;"",ISNUMBER($A753)),VLOOKUP($A753,StudiesGeneral!$B:$CM,3,FALSE),"")</f>
        <v>2021</v>
      </c>
      <c r="E753" s="89" t="str">
        <f>IF(AND($A753&lt;&gt;"",ISNUMBER($A753)),VLOOKUP($A753,StudiesGeneral!$B:$CM,4,FALSE),"")</f>
        <v xml:space="preserve">https://doi.org/10.1016/j.jchromb.2021.122891 </v>
      </c>
      <c r="F753" s="73" t="str">
        <f>IF(AND($A753&lt;&gt;"",ISNUMBER($A753)),VLOOKUP($A753,StudiesGeneral!$B:$CM,5,FALSE),"")</f>
        <v>CYP2C8</v>
      </c>
      <c r="G753" s="52" t="str">
        <f t="shared" si="12"/>
        <v>Small intestine--HIM-VQEEIDHVIGR-</v>
      </c>
      <c r="H753" s="12" t="s">
        <v>747</v>
      </c>
      <c r="K753" s="12" t="s">
        <v>725</v>
      </c>
      <c r="L753" s="12" t="s">
        <v>762</v>
      </c>
      <c r="Q753" s="1">
        <v>2</v>
      </c>
      <c r="R753" s="1" t="s">
        <v>753</v>
      </c>
      <c r="AA753" s="19" t="s">
        <v>754</v>
      </c>
      <c r="AB753" s="19" t="s">
        <v>986</v>
      </c>
      <c r="AC753" s="20" t="s">
        <v>730</v>
      </c>
      <c r="AD753" s="37" t="s">
        <v>995</v>
      </c>
      <c r="AE753" s="100" t="s">
        <v>988</v>
      </c>
      <c r="AF753" s="3">
        <v>8</v>
      </c>
      <c r="AG753" s="3">
        <v>4</v>
      </c>
      <c r="AM753" s="3">
        <v>24</v>
      </c>
      <c r="AN753" s="3">
        <v>70</v>
      </c>
      <c r="BF753" s="4" t="b">
        <f>IF(ISERROR(VLOOKUP(StudiesDetails!B753,ProteinExpression!A:A,1,FALSE)),FALSE,TRUE)</f>
        <v>0</v>
      </c>
    </row>
    <row r="754" spans="1:58" x14ac:dyDescent="0.3">
      <c r="A754">
        <v>142</v>
      </c>
      <c r="B754">
        <v>799</v>
      </c>
      <c r="C754" s="73" t="str">
        <f>IF(AND($A754&lt;&gt;"",ISNUMBER($A754)),VLOOKUP($A754,StudiesGeneral!$B:$CM,2,FALSE),"")</f>
        <v>Wenzel</v>
      </c>
      <c r="D754" s="73">
        <f>IF(AND($A754&lt;&gt;"",ISNUMBER($A754)),VLOOKUP($A754,StudiesGeneral!$B:$CM,3,FALSE),"")</f>
        <v>2021</v>
      </c>
      <c r="E754" s="89" t="str">
        <f>IF(AND($A754&lt;&gt;"",ISNUMBER($A754)),VLOOKUP($A754,StudiesGeneral!$B:$CM,4,FALSE),"")</f>
        <v xml:space="preserve">https://doi.org/10.1016/j.jchromb.2021.122891 </v>
      </c>
      <c r="F754" s="73" t="str">
        <f>IF(AND($A754&lt;&gt;"",ISNUMBER($A754)),VLOOKUP($A754,StudiesGeneral!$B:$CM,5,FALSE),"")</f>
        <v>CYP2C8</v>
      </c>
      <c r="G754" s="52" t="str">
        <f t="shared" si="12"/>
        <v>Small intestine--HIM-GLGIISSNGK-</v>
      </c>
      <c r="H754" s="12" t="s">
        <v>747</v>
      </c>
      <c r="K754" s="12" t="s">
        <v>725</v>
      </c>
      <c r="L754" s="12" t="s">
        <v>762</v>
      </c>
      <c r="Q754" s="1">
        <v>2</v>
      </c>
      <c r="R754" s="1" t="s">
        <v>753</v>
      </c>
      <c r="AA754" s="19" t="s">
        <v>754</v>
      </c>
      <c r="AB754" s="19" t="s">
        <v>986</v>
      </c>
      <c r="AC754" s="20" t="s">
        <v>730</v>
      </c>
      <c r="AD754" s="37" t="s">
        <v>996</v>
      </c>
      <c r="AE754" s="100" t="s">
        <v>988</v>
      </c>
      <c r="AF754" s="3">
        <v>8</v>
      </c>
      <c r="AG754" s="3">
        <v>4</v>
      </c>
      <c r="AM754" s="3">
        <v>24</v>
      </c>
      <c r="AN754" s="3">
        <v>70</v>
      </c>
      <c r="BF754" s="4" t="b">
        <f>IF(ISERROR(VLOOKUP(StudiesDetails!B754,ProteinExpression!A:A,1,FALSE)),FALSE,TRUE)</f>
        <v>0</v>
      </c>
    </row>
    <row r="755" spans="1:58" x14ac:dyDescent="0.3">
      <c r="A755">
        <v>143</v>
      </c>
      <c r="B755">
        <v>800</v>
      </c>
      <c r="C755" s="73" t="str">
        <f>IF(AND($A755&lt;&gt;"",ISNUMBER($A755)),VLOOKUP($A755,StudiesGeneral!$B:$CM,2,FALSE),"")</f>
        <v>Wenzel</v>
      </c>
      <c r="D755" s="73">
        <f>IF(AND($A755&lt;&gt;"",ISNUMBER($A755)),VLOOKUP($A755,StudiesGeneral!$B:$CM,3,FALSE),"")</f>
        <v>2021</v>
      </c>
      <c r="E755" s="89" t="str">
        <f>IF(AND($A755&lt;&gt;"",ISNUMBER($A755)),VLOOKUP($A755,StudiesGeneral!$B:$CM,4,FALSE),"")</f>
        <v xml:space="preserve">https://doi.org/10.1016/j.jchromb.2021.122891 </v>
      </c>
      <c r="F755" s="73" t="str">
        <f>IF(AND($A755&lt;&gt;"",ISNUMBER($A755)),VLOOKUP($A755,StudiesGeneral!$B:$CM,5,FALSE),"")</f>
        <v>CYP2C9</v>
      </c>
      <c r="G755" s="52" t="str">
        <f t="shared" si="12"/>
        <v>Small intestine--HIM-LPPGPTPLPVIGNILQIGIK-</v>
      </c>
      <c r="H755" s="12" t="s">
        <v>747</v>
      </c>
      <c r="K755" s="12" t="s">
        <v>725</v>
      </c>
      <c r="L755" s="12" t="s">
        <v>762</v>
      </c>
      <c r="Q755" s="1">
        <v>2</v>
      </c>
      <c r="R755" s="1" t="s">
        <v>753</v>
      </c>
      <c r="AA755" s="19" t="s">
        <v>754</v>
      </c>
      <c r="AB755" s="19" t="s">
        <v>986</v>
      </c>
      <c r="AC755" s="20" t="s">
        <v>730</v>
      </c>
      <c r="AD755" s="37" t="s">
        <v>997</v>
      </c>
      <c r="AE755" s="100" t="s">
        <v>988</v>
      </c>
      <c r="AF755" s="3">
        <v>8</v>
      </c>
      <c r="AG755" s="3">
        <v>4</v>
      </c>
      <c r="AM755" s="3">
        <v>24</v>
      </c>
      <c r="AN755" s="3">
        <v>70</v>
      </c>
      <c r="BF755" s="4" t="b">
        <f>IF(ISERROR(VLOOKUP(StudiesDetails!B755,ProteinExpression!A:A,1,FALSE)),FALSE,TRUE)</f>
        <v>0</v>
      </c>
    </row>
    <row r="756" spans="1:58" x14ac:dyDescent="0.3">
      <c r="A756">
        <v>143</v>
      </c>
      <c r="B756">
        <v>801</v>
      </c>
      <c r="C756" s="73" t="str">
        <f>IF(AND($A756&lt;&gt;"",ISNUMBER($A756)),VLOOKUP($A756,StudiesGeneral!$B:$CM,2,FALSE),"")</f>
        <v>Wenzel</v>
      </c>
      <c r="D756" s="73">
        <f>IF(AND($A756&lt;&gt;"",ISNUMBER($A756)),VLOOKUP($A756,StudiesGeneral!$B:$CM,3,FALSE),"")</f>
        <v>2021</v>
      </c>
      <c r="E756" s="89" t="str">
        <f>IF(AND($A756&lt;&gt;"",ISNUMBER($A756)),VLOOKUP($A756,StudiesGeneral!$B:$CM,4,FALSE),"")</f>
        <v xml:space="preserve">https://doi.org/10.1016/j.jchromb.2021.122891 </v>
      </c>
      <c r="F756" s="73" t="str">
        <f>IF(AND($A756&lt;&gt;"",ISNUMBER($A756)),VLOOKUP($A756,StudiesGeneral!$B:$CM,5,FALSE),"")</f>
        <v>CYP2C9</v>
      </c>
      <c r="G756" s="52" t="str">
        <f t="shared" si="12"/>
        <v>Small intestine--HIM-GIFPLAER-</v>
      </c>
      <c r="H756" s="12" t="s">
        <v>747</v>
      </c>
      <c r="K756" s="12" t="s">
        <v>725</v>
      </c>
      <c r="L756" s="12" t="s">
        <v>762</v>
      </c>
      <c r="Q756" s="1">
        <v>2</v>
      </c>
      <c r="R756" s="1" t="s">
        <v>753</v>
      </c>
      <c r="AA756" s="19" t="s">
        <v>754</v>
      </c>
      <c r="AB756" s="19" t="s">
        <v>986</v>
      </c>
      <c r="AC756" s="20" t="s">
        <v>730</v>
      </c>
      <c r="AD756" s="37" t="s">
        <v>998</v>
      </c>
      <c r="AE756" s="100" t="s">
        <v>988</v>
      </c>
      <c r="AF756" s="3">
        <v>8</v>
      </c>
      <c r="AG756" s="3">
        <v>4</v>
      </c>
      <c r="AM756" s="3">
        <v>24</v>
      </c>
      <c r="AN756" s="3">
        <v>70</v>
      </c>
      <c r="BF756" s="4" t="b">
        <f>IF(ISERROR(VLOOKUP(StudiesDetails!B756,ProteinExpression!A:A,1,FALSE)),FALSE,TRUE)</f>
        <v>0</v>
      </c>
    </row>
    <row r="757" spans="1:58" x14ac:dyDescent="0.3">
      <c r="A757">
        <v>144</v>
      </c>
      <c r="B757">
        <v>802</v>
      </c>
      <c r="C757" s="73" t="str">
        <f>IF(AND($A757&lt;&gt;"",ISNUMBER($A757)),VLOOKUP($A757,StudiesGeneral!$B:$CM,2,FALSE),"")</f>
        <v>Wenzel</v>
      </c>
      <c r="D757" s="73">
        <f>IF(AND($A757&lt;&gt;"",ISNUMBER($A757)),VLOOKUP($A757,StudiesGeneral!$B:$CM,3,FALSE),"")</f>
        <v>2021</v>
      </c>
      <c r="E757" s="89" t="str">
        <f>IF(AND($A757&lt;&gt;"",ISNUMBER($A757)),VLOOKUP($A757,StudiesGeneral!$B:$CM,4,FALSE),"")</f>
        <v xml:space="preserve">https://doi.org/10.1016/j.jchromb.2021.122891 </v>
      </c>
      <c r="F757" s="73" t="str">
        <f>IF(AND($A757&lt;&gt;"",ISNUMBER($A757)),VLOOKUP($A757,StudiesGeneral!$B:$CM,5,FALSE),"")</f>
        <v>CYP2C18</v>
      </c>
      <c r="G757" s="52" t="str">
        <f t="shared" si="12"/>
        <v>Small intestine--HIM-DIDITPIANAFGR-</v>
      </c>
      <c r="H757" s="12" t="s">
        <v>747</v>
      </c>
      <c r="K757" s="12" t="s">
        <v>725</v>
      </c>
      <c r="L757" s="12" t="s">
        <v>762</v>
      </c>
      <c r="Q757" s="1">
        <v>2</v>
      </c>
      <c r="R757" s="1" t="s">
        <v>753</v>
      </c>
      <c r="AA757" s="19" t="s">
        <v>754</v>
      </c>
      <c r="AB757" s="19" t="s">
        <v>986</v>
      </c>
      <c r="AC757" s="20" t="s">
        <v>730</v>
      </c>
      <c r="AD757" s="37" t="s">
        <v>999</v>
      </c>
      <c r="AE757" s="100" t="s">
        <v>988</v>
      </c>
      <c r="AF757" s="3">
        <v>8</v>
      </c>
      <c r="AG757" s="3">
        <v>4</v>
      </c>
      <c r="AM757" s="3">
        <v>24</v>
      </c>
      <c r="AN757" s="3">
        <v>70</v>
      </c>
      <c r="BF757" s="4" t="b">
        <f>IF(ISERROR(VLOOKUP(StudiesDetails!B757,ProteinExpression!A:A,1,FALSE)),FALSE,TRUE)</f>
        <v>0</v>
      </c>
    </row>
    <row r="758" spans="1:58" x14ac:dyDescent="0.3">
      <c r="A758">
        <v>145</v>
      </c>
      <c r="B758">
        <v>803</v>
      </c>
      <c r="C758" s="73" t="str">
        <f>IF(AND($A758&lt;&gt;"",ISNUMBER($A758)),VLOOKUP($A758,StudiesGeneral!$B:$CM,2,FALSE),"")</f>
        <v>Wenzel</v>
      </c>
      <c r="D758" s="73">
        <f>IF(AND($A758&lt;&gt;"",ISNUMBER($A758)),VLOOKUP($A758,StudiesGeneral!$B:$CM,3,FALSE),"")</f>
        <v>2021</v>
      </c>
      <c r="E758" s="89" t="str">
        <f>IF(AND($A758&lt;&gt;"",ISNUMBER($A758)),VLOOKUP($A758,StudiesGeneral!$B:$CM,4,FALSE),"")</f>
        <v xml:space="preserve">https://doi.org/10.1016/j.jchromb.2021.122891 </v>
      </c>
      <c r="F758" s="73" t="str">
        <f>IF(AND($A758&lt;&gt;"",ISNUMBER($A758)),VLOOKUP($A758,StudiesGeneral!$B:$CM,5,FALSE),"")</f>
        <v>CYP2C19</v>
      </c>
      <c r="G758" s="52" t="str">
        <f t="shared" si="12"/>
        <v>Small intestine--HIM-GHFPLAER-</v>
      </c>
      <c r="H758" s="12" t="s">
        <v>747</v>
      </c>
      <c r="K758" s="12" t="s">
        <v>725</v>
      </c>
      <c r="L758" s="12" t="s">
        <v>762</v>
      </c>
      <c r="Q758" s="1">
        <v>2</v>
      </c>
      <c r="R758" s="1" t="s">
        <v>753</v>
      </c>
      <c r="AA758" s="19" t="s">
        <v>754</v>
      </c>
      <c r="AB758" s="19" t="s">
        <v>986</v>
      </c>
      <c r="AC758" s="20" t="s">
        <v>730</v>
      </c>
      <c r="AD758" s="37" t="s">
        <v>1000</v>
      </c>
      <c r="AE758" s="100" t="s">
        <v>988</v>
      </c>
      <c r="AF758" s="3">
        <v>8</v>
      </c>
      <c r="AG758" s="3">
        <v>4</v>
      </c>
      <c r="AM758" s="3">
        <v>24</v>
      </c>
      <c r="AN758" s="3">
        <v>70</v>
      </c>
      <c r="BF758" s="4" t="b">
        <f>IF(ISERROR(VLOOKUP(StudiesDetails!B758,ProteinExpression!A:A,1,FALSE)),FALSE,TRUE)</f>
        <v>0</v>
      </c>
    </row>
    <row r="759" spans="1:58" x14ac:dyDescent="0.3">
      <c r="A759">
        <v>145</v>
      </c>
      <c r="B759">
        <v>804</v>
      </c>
      <c r="C759" s="73" t="str">
        <f>IF(AND($A759&lt;&gt;"",ISNUMBER($A759)),VLOOKUP($A759,StudiesGeneral!$B:$CM,2,FALSE),"")</f>
        <v>Wenzel</v>
      </c>
      <c r="D759" s="73">
        <f>IF(AND($A759&lt;&gt;"",ISNUMBER($A759)),VLOOKUP($A759,StudiesGeneral!$B:$CM,3,FALSE),"")</f>
        <v>2021</v>
      </c>
      <c r="E759" s="74" t="str">
        <f>IF(AND($A759&lt;&gt;"",ISNUMBER($A759)),VLOOKUP($A759,StudiesGeneral!$B:$CM,4,FALSE),"")</f>
        <v xml:space="preserve">https://doi.org/10.1016/j.jchromb.2021.122891 </v>
      </c>
      <c r="F759" s="73" t="str">
        <f>IF(AND($A759&lt;&gt;"",ISNUMBER($A759)),VLOOKUP($A759,StudiesGeneral!$B:$CM,5,FALSE),"")</f>
        <v>CYP2C19</v>
      </c>
      <c r="G759" s="52" t="str">
        <f t="shared" si="12"/>
        <v>Small intestine--HIM-GTTILTSLTSVLHDNK-</v>
      </c>
      <c r="H759" s="12" t="s">
        <v>747</v>
      </c>
      <c r="K759" s="12" t="s">
        <v>725</v>
      </c>
      <c r="L759" s="12" t="s">
        <v>762</v>
      </c>
      <c r="Q759" s="1">
        <v>2</v>
      </c>
      <c r="R759" s="1" t="s">
        <v>753</v>
      </c>
      <c r="AA759" s="19" t="s">
        <v>754</v>
      </c>
      <c r="AB759" s="19" t="s">
        <v>986</v>
      </c>
      <c r="AC759" s="20" t="s">
        <v>730</v>
      </c>
      <c r="AD759" s="37" t="s">
        <v>1001</v>
      </c>
      <c r="AE759" s="100" t="s">
        <v>988</v>
      </c>
      <c r="AF759" s="3">
        <v>8</v>
      </c>
      <c r="AG759" s="3">
        <v>4</v>
      </c>
      <c r="AM759" s="3">
        <v>24</v>
      </c>
      <c r="AN759" s="3">
        <v>70</v>
      </c>
      <c r="BF759" s="4" t="b">
        <f>IF(ISERROR(VLOOKUP(StudiesDetails!B759,ProteinExpression!A:A,1,FALSE)),FALSE,TRUE)</f>
        <v>0</v>
      </c>
    </row>
    <row r="760" spans="1:58" x14ac:dyDescent="0.3">
      <c r="A760">
        <v>146</v>
      </c>
      <c r="B760">
        <v>805</v>
      </c>
      <c r="C760" s="73" t="str">
        <f>IF(AND($A760&lt;&gt;"",ISNUMBER($A760)),VLOOKUP($A760,StudiesGeneral!$B:$CM,2,FALSE),"")</f>
        <v>Wenzel</v>
      </c>
      <c r="D760" s="73">
        <f>IF(AND($A760&lt;&gt;"",ISNUMBER($A760)),VLOOKUP($A760,StudiesGeneral!$B:$CM,3,FALSE),"")</f>
        <v>2021</v>
      </c>
      <c r="E760" s="89" t="str">
        <f>IF(AND($A760&lt;&gt;"",ISNUMBER($A760)),VLOOKUP($A760,StudiesGeneral!$B:$CM,4,FALSE),"")</f>
        <v xml:space="preserve">https://doi.org/10.1016/j.jchromb.2021.122891 </v>
      </c>
      <c r="F760" s="73" t="str">
        <f>IF(AND($A760&lt;&gt;"",ISNUMBER($A760)),VLOOKUP($A760,StudiesGeneral!$B:$CM,5,FALSE),"")</f>
        <v>CYP2D6</v>
      </c>
      <c r="G760" s="52" t="str">
        <f t="shared" si="12"/>
        <v>Small intestine--HIM-DIEVQGFR-</v>
      </c>
      <c r="H760" s="12" t="s">
        <v>747</v>
      </c>
      <c r="K760" s="12" t="s">
        <v>725</v>
      </c>
      <c r="L760" s="12" t="s">
        <v>762</v>
      </c>
      <c r="Q760" s="1">
        <v>2</v>
      </c>
      <c r="R760" s="1" t="s">
        <v>753</v>
      </c>
      <c r="AA760" s="19" t="s">
        <v>754</v>
      </c>
      <c r="AB760" s="19" t="s">
        <v>986</v>
      </c>
      <c r="AC760" s="20" t="s">
        <v>730</v>
      </c>
      <c r="AD760" s="37" t="s">
        <v>1002</v>
      </c>
      <c r="AE760" s="100" t="s">
        <v>988</v>
      </c>
      <c r="AF760" s="3">
        <v>8</v>
      </c>
      <c r="AG760" s="3">
        <v>4</v>
      </c>
      <c r="AM760" s="3">
        <v>24</v>
      </c>
      <c r="AN760" s="3">
        <v>70</v>
      </c>
      <c r="BF760" s="4" t="b">
        <f>IF(ISERROR(VLOOKUP(StudiesDetails!B760,ProteinExpression!A:A,1,FALSE)),FALSE,TRUE)</f>
        <v>0</v>
      </c>
    </row>
    <row r="761" spans="1:58" x14ac:dyDescent="0.3">
      <c r="A761">
        <v>146</v>
      </c>
      <c r="B761">
        <v>806</v>
      </c>
      <c r="C761" s="73" t="str">
        <f>IF(AND($A761&lt;&gt;"",ISNUMBER($A761)),VLOOKUP($A761,StudiesGeneral!$B:$CM,2,FALSE),"")</f>
        <v>Wenzel</v>
      </c>
      <c r="D761" s="73">
        <f>IF(AND($A761&lt;&gt;"",ISNUMBER($A761)),VLOOKUP($A761,StudiesGeneral!$B:$CM,3,FALSE),"")</f>
        <v>2021</v>
      </c>
      <c r="E761" s="89" t="str">
        <f>IF(AND($A761&lt;&gt;"",ISNUMBER($A761)),VLOOKUP($A761,StudiesGeneral!$B:$CM,4,FALSE),"")</f>
        <v xml:space="preserve">https://doi.org/10.1016/j.jchromb.2021.122891 </v>
      </c>
      <c r="F761" s="73" t="str">
        <f>IF(AND($A761&lt;&gt;"",ISNUMBER($A761)),VLOOKUP($A761,StudiesGeneral!$B:$CM,5,FALSE),"")</f>
        <v>CYP2D6</v>
      </c>
      <c r="G761" s="52" t="str">
        <f t="shared" si="12"/>
        <v>Small intestine--HIM-GTTLITNLSSVLK-</v>
      </c>
      <c r="H761" s="12" t="s">
        <v>747</v>
      </c>
      <c r="K761" s="12" t="s">
        <v>725</v>
      </c>
      <c r="L761" s="12" t="s">
        <v>762</v>
      </c>
      <c r="Q761" s="1">
        <v>2</v>
      </c>
      <c r="R761" s="1" t="s">
        <v>753</v>
      </c>
      <c r="AA761" s="19" t="s">
        <v>754</v>
      </c>
      <c r="AB761" s="19" t="s">
        <v>986</v>
      </c>
      <c r="AC761" s="20" t="s">
        <v>730</v>
      </c>
      <c r="AD761" s="37" t="s">
        <v>1003</v>
      </c>
      <c r="AE761" s="100" t="s">
        <v>988</v>
      </c>
      <c r="AF761" s="3">
        <v>8</v>
      </c>
      <c r="AG761" s="3">
        <v>4</v>
      </c>
      <c r="AM761" s="3">
        <v>24</v>
      </c>
      <c r="AN761" s="3">
        <v>70</v>
      </c>
      <c r="BF761" s="4" t="b">
        <f>IF(ISERROR(VLOOKUP(StudiesDetails!B761,ProteinExpression!A:A,1,FALSE)),FALSE,TRUE)</f>
        <v>0</v>
      </c>
    </row>
    <row r="762" spans="1:58" x14ac:dyDescent="0.3">
      <c r="A762">
        <v>147</v>
      </c>
      <c r="B762">
        <v>807</v>
      </c>
      <c r="C762" s="73" t="str">
        <f>IF(AND($A762&lt;&gt;"",ISNUMBER($A762)),VLOOKUP($A762,StudiesGeneral!$B:$CM,2,FALSE),"")</f>
        <v>Wenzel</v>
      </c>
      <c r="D762" s="73">
        <f>IF(AND($A762&lt;&gt;"",ISNUMBER($A762)),VLOOKUP($A762,StudiesGeneral!$B:$CM,3,FALSE),"")</f>
        <v>2021</v>
      </c>
      <c r="E762" s="89" t="str">
        <f>IF(AND($A762&lt;&gt;"",ISNUMBER($A762)),VLOOKUP($A762,StudiesGeneral!$B:$CM,4,FALSE),"")</f>
        <v xml:space="preserve">https://doi.org/10.1016/j.jchromb.2021.122891 </v>
      </c>
      <c r="F762" s="73" t="str">
        <f>IF(AND($A762&lt;&gt;"",ISNUMBER($A762)),VLOOKUP($A762,StudiesGeneral!$B:$CM,5,FALSE),"")</f>
        <v>CYP2E1</v>
      </c>
      <c r="G762" s="52" t="str">
        <f t="shared" si="12"/>
        <v>Small intestine--HIM-FITLVPSNLPHEATR-</v>
      </c>
      <c r="H762" s="12" t="s">
        <v>747</v>
      </c>
      <c r="K762" s="12" t="s">
        <v>725</v>
      </c>
      <c r="L762" s="12" t="s">
        <v>762</v>
      </c>
      <c r="Q762" s="1">
        <v>2</v>
      </c>
      <c r="R762" s="1" t="s">
        <v>753</v>
      </c>
      <c r="AA762" s="19" t="s">
        <v>754</v>
      </c>
      <c r="AB762" s="19" t="s">
        <v>986</v>
      </c>
      <c r="AC762" s="20" t="s">
        <v>730</v>
      </c>
      <c r="AD762" s="37" t="s">
        <v>1004</v>
      </c>
      <c r="AE762" s="100" t="s">
        <v>988</v>
      </c>
      <c r="AF762" s="3">
        <v>8</v>
      </c>
      <c r="AG762" s="3">
        <v>4</v>
      </c>
      <c r="AM762" s="3">
        <v>24</v>
      </c>
      <c r="AN762" s="3">
        <v>70</v>
      </c>
      <c r="BF762" s="4" t="b">
        <f>IF(ISERROR(VLOOKUP(StudiesDetails!B762,ProteinExpression!A:A,1,FALSE)),FALSE,TRUE)</f>
        <v>0</v>
      </c>
    </row>
    <row r="763" spans="1:58" x14ac:dyDescent="0.3">
      <c r="A763">
        <v>147</v>
      </c>
      <c r="B763">
        <v>808</v>
      </c>
      <c r="C763" s="73" t="str">
        <f>IF(AND($A763&lt;&gt;"",ISNUMBER($A763)),VLOOKUP($A763,StudiesGeneral!$B:$CM,2,FALSE),"")</f>
        <v>Wenzel</v>
      </c>
      <c r="D763" s="73">
        <f>IF(AND($A763&lt;&gt;"",ISNUMBER($A763)),VLOOKUP($A763,StudiesGeneral!$B:$CM,3,FALSE),"")</f>
        <v>2021</v>
      </c>
      <c r="E763" s="89" t="str">
        <f>IF(AND($A763&lt;&gt;"",ISNUMBER($A763)),VLOOKUP($A763,StudiesGeneral!$B:$CM,4,FALSE),"")</f>
        <v xml:space="preserve">https://doi.org/10.1016/j.jchromb.2021.122891 </v>
      </c>
      <c r="F763" s="73" t="str">
        <f>IF(AND($A763&lt;&gt;"",ISNUMBER($A763)),VLOOKUP($A763,StudiesGeneral!$B:$CM,5,FALSE),"")</f>
        <v>CYP2E1</v>
      </c>
      <c r="G763" s="52" t="str">
        <f t="shared" si="12"/>
        <v>Small intestine--HIM-FGPVFTLYVGSQR-</v>
      </c>
      <c r="H763" s="12" t="s">
        <v>747</v>
      </c>
      <c r="K763" s="12" t="s">
        <v>725</v>
      </c>
      <c r="L763" s="12" t="s">
        <v>762</v>
      </c>
      <c r="Q763" s="1">
        <v>2</v>
      </c>
      <c r="R763" s="1" t="s">
        <v>753</v>
      </c>
      <c r="AA763" s="19" t="s">
        <v>754</v>
      </c>
      <c r="AB763" s="19" t="s">
        <v>986</v>
      </c>
      <c r="AC763" s="20" t="s">
        <v>730</v>
      </c>
      <c r="AD763" s="37" t="s">
        <v>1005</v>
      </c>
      <c r="AE763" s="100" t="s">
        <v>988</v>
      </c>
      <c r="AF763" s="3">
        <v>8</v>
      </c>
      <c r="AG763" s="3">
        <v>4</v>
      </c>
      <c r="AM763" s="3">
        <v>24</v>
      </c>
      <c r="AN763" s="3">
        <v>70</v>
      </c>
      <c r="BF763" s="4" t="b">
        <f>IF(ISERROR(VLOOKUP(StudiesDetails!B763,ProteinExpression!A:A,1,FALSE)),FALSE,TRUE)</f>
        <v>0</v>
      </c>
    </row>
    <row r="764" spans="1:58" x14ac:dyDescent="0.3">
      <c r="A764">
        <v>148</v>
      </c>
      <c r="B764">
        <v>809</v>
      </c>
      <c r="C764" s="73" t="str">
        <f>IF(AND($A764&lt;&gt;"",ISNUMBER($A764)),VLOOKUP($A764,StudiesGeneral!$B:$CM,2,FALSE),"")</f>
        <v>Wenzel</v>
      </c>
      <c r="D764" s="73">
        <f>IF(AND($A764&lt;&gt;"",ISNUMBER($A764)),VLOOKUP($A764,StudiesGeneral!$B:$CM,3,FALSE),"")</f>
        <v>2021</v>
      </c>
      <c r="E764" s="89" t="str">
        <f>IF(AND($A764&lt;&gt;"",ISNUMBER($A764)),VLOOKUP($A764,StudiesGeneral!$B:$CM,4,FALSE),"")</f>
        <v xml:space="preserve">https://doi.org/10.1016/j.jchromb.2021.122891 </v>
      </c>
      <c r="F764" s="73" t="str">
        <f>IF(AND($A764&lt;&gt;"",ISNUMBER($A764)),VLOOKUP($A764,StudiesGeneral!$B:$CM,5,FALSE),"")</f>
        <v>CYP2J2</v>
      </c>
      <c r="G764" s="52" t="str">
        <f t="shared" si="12"/>
        <v>Small intestine--HIM-EVTVDTTLAGYHLPK-</v>
      </c>
      <c r="H764" s="12" t="s">
        <v>747</v>
      </c>
      <c r="K764" s="12" t="s">
        <v>725</v>
      </c>
      <c r="L764" s="12" t="s">
        <v>762</v>
      </c>
      <c r="Q764" s="1">
        <v>2</v>
      </c>
      <c r="R764" s="1" t="s">
        <v>753</v>
      </c>
      <c r="AA764" s="19" t="s">
        <v>754</v>
      </c>
      <c r="AB764" s="19" t="s">
        <v>986</v>
      </c>
      <c r="AC764" s="20" t="s">
        <v>730</v>
      </c>
      <c r="AD764" s="37" t="s">
        <v>1006</v>
      </c>
      <c r="AE764" s="100" t="s">
        <v>988</v>
      </c>
      <c r="AF764" s="3">
        <v>8</v>
      </c>
      <c r="AG764" s="3">
        <v>4</v>
      </c>
      <c r="AM764" s="3">
        <v>24</v>
      </c>
      <c r="AN764" s="3">
        <v>70</v>
      </c>
      <c r="BF764" s="4" t="b">
        <f>IF(ISERROR(VLOOKUP(StudiesDetails!B764,ProteinExpression!A:A,1,FALSE)),FALSE,TRUE)</f>
        <v>0</v>
      </c>
    </row>
    <row r="765" spans="1:58" x14ac:dyDescent="0.3">
      <c r="A765">
        <v>149</v>
      </c>
      <c r="B765">
        <v>810</v>
      </c>
      <c r="C765" s="73" t="str">
        <f>IF(AND($A765&lt;&gt;"",ISNUMBER($A765)),VLOOKUP($A765,StudiesGeneral!$B:$CM,2,FALSE),"")</f>
        <v>Wenzel</v>
      </c>
      <c r="D765" s="73">
        <f>IF(AND($A765&lt;&gt;"",ISNUMBER($A765)),VLOOKUP($A765,StudiesGeneral!$B:$CM,3,FALSE),"")</f>
        <v>2021</v>
      </c>
      <c r="E765" s="89" t="str">
        <f>IF(AND($A765&lt;&gt;"",ISNUMBER($A765)),VLOOKUP($A765,StudiesGeneral!$B:$CM,4,FALSE),"")</f>
        <v xml:space="preserve">https://doi.org/10.1016/j.jchromb.2021.122891 </v>
      </c>
      <c r="F765" s="73" t="str">
        <f>IF(AND($A765&lt;&gt;"",ISNUMBER($A765)),VLOOKUP($A765,StudiesGeneral!$B:$CM,5,FALSE),"")</f>
        <v>CYP3A4</v>
      </c>
      <c r="G765" s="52" t="str">
        <f t="shared" si="12"/>
        <v>Small intestine--HIM-EVTNFLR-</v>
      </c>
      <c r="H765" s="12" t="s">
        <v>747</v>
      </c>
      <c r="K765" s="12" t="s">
        <v>725</v>
      </c>
      <c r="L765" s="12" t="s">
        <v>762</v>
      </c>
      <c r="Q765" s="1">
        <v>2</v>
      </c>
      <c r="R765" s="1" t="s">
        <v>753</v>
      </c>
      <c r="AA765" s="19" t="s">
        <v>754</v>
      </c>
      <c r="AB765" s="19" t="s">
        <v>986</v>
      </c>
      <c r="AC765" s="20" t="s">
        <v>730</v>
      </c>
      <c r="AD765" s="37" t="s">
        <v>1007</v>
      </c>
      <c r="AE765" s="100" t="s">
        <v>988</v>
      </c>
      <c r="AF765" s="3">
        <v>8</v>
      </c>
      <c r="AG765" s="3">
        <v>4</v>
      </c>
      <c r="AM765" s="3">
        <v>24</v>
      </c>
      <c r="AN765" s="3">
        <v>70</v>
      </c>
      <c r="BF765" s="4" t="b">
        <f>IF(ISERROR(VLOOKUP(StudiesDetails!B765,ProteinExpression!A:A,1,FALSE)),FALSE,TRUE)</f>
        <v>1</v>
      </c>
    </row>
    <row r="766" spans="1:58" x14ac:dyDescent="0.3">
      <c r="A766">
        <v>149</v>
      </c>
      <c r="B766">
        <v>811</v>
      </c>
      <c r="C766" s="73" t="str">
        <f>IF(AND($A766&lt;&gt;"",ISNUMBER($A766)),VLOOKUP($A766,StudiesGeneral!$B:$CM,2,FALSE),"")</f>
        <v>Wenzel</v>
      </c>
      <c r="D766" s="73">
        <f>IF(AND($A766&lt;&gt;"",ISNUMBER($A766)),VLOOKUP($A766,StudiesGeneral!$B:$CM,3,FALSE),"")</f>
        <v>2021</v>
      </c>
      <c r="E766" s="89" t="str">
        <f>IF(AND($A766&lt;&gt;"",ISNUMBER($A766)),VLOOKUP($A766,StudiesGeneral!$B:$CM,4,FALSE),"")</f>
        <v xml:space="preserve">https://doi.org/10.1016/j.jchromb.2021.122891 </v>
      </c>
      <c r="F766" s="73" t="str">
        <f>IF(AND($A766&lt;&gt;"",ISNUMBER($A766)),VLOOKUP($A766,StudiesGeneral!$B:$CM,5,FALSE),"")</f>
        <v>CYP3A4</v>
      </c>
      <c r="G766" s="52" t="str">
        <f t="shared" si="12"/>
        <v>Small intestine--HIM-LGIPGPTPLPFLGNILSYHK-</v>
      </c>
      <c r="H766" s="12" t="s">
        <v>747</v>
      </c>
      <c r="K766" s="12" t="s">
        <v>725</v>
      </c>
      <c r="L766" s="12" t="s">
        <v>762</v>
      </c>
      <c r="Q766" s="1">
        <v>2</v>
      </c>
      <c r="R766" s="1" t="s">
        <v>753</v>
      </c>
      <c r="AA766" s="19" t="s">
        <v>754</v>
      </c>
      <c r="AB766" s="19" t="s">
        <v>986</v>
      </c>
      <c r="AC766" s="20" t="s">
        <v>730</v>
      </c>
      <c r="AD766" s="37" t="s">
        <v>1008</v>
      </c>
      <c r="AE766" s="100" t="s">
        <v>988</v>
      </c>
      <c r="AF766" s="3">
        <v>8</v>
      </c>
      <c r="AG766" s="3">
        <v>4</v>
      </c>
      <c r="AM766" s="3">
        <v>24</v>
      </c>
      <c r="AN766" s="3">
        <v>70</v>
      </c>
      <c r="BF766" s="4" t="b">
        <f>IF(ISERROR(VLOOKUP(StudiesDetails!B766,ProteinExpression!A:A,1,FALSE)),FALSE,TRUE)</f>
        <v>1</v>
      </c>
    </row>
    <row r="767" spans="1:58" s="49" customFormat="1" x14ac:dyDescent="0.3">
      <c r="A767">
        <v>150</v>
      </c>
      <c r="B767">
        <v>812</v>
      </c>
      <c r="C767" s="73" t="str">
        <f>IF(AND($A767&lt;&gt;"",ISNUMBER($A767)),VLOOKUP($A767,StudiesGeneral!$B:$CM,2,FALSE),"")</f>
        <v>Wenzel</v>
      </c>
      <c r="D767" s="73">
        <f>IF(AND($A767&lt;&gt;"",ISNUMBER($A767)),VLOOKUP($A767,StudiesGeneral!$B:$CM,3,FALSE),"")</f>
        <v>2021</v>
      </c>
      <c r="E767" s="89" t="str">
        <f>IF(AND($A767&lt;&gt;"",ISNUMBER($A767)),VLOOKUP($A767,StudiesGeneral!$B:$CM,4,FALSE),"")</f>
        <v xml:space="preserve">https://doi.org/10.1016/j.jchromb.2021.122891 </v>
      </c>
      <c r="F767" s="73" t="str">
        <f>IF(AND($A767&lt;&gt;"",ISNUMBER($A767)),VLOOKUP($A767,StudiesGeneral!$B:$CM,5,FALSE),"")</f>
        <v>CYP3A5</v>
      </c>
      <c r="G767" s="52" t="str">
        <f t="shared" si="12"/>
        <v>Small intestine--HIM-DTINFLSK-</v>
      </c>
      <c r="H767" s="12" t="s">
        <v>747</v>
      </c>
      <c r="I767" s="12"/>
      <c r="J767" s="12"/>
      <c r="K767" s="12" t="s">
        <v>725</v>
      </c>
      <c r="L767" s="12" t="s">
        <v>762</v>
      </c>
      <c r="M767" s="12"/>
      <c r="N767" s="12"/>
      <c r="O767" s="12"/>
      <c r="P767" s="12"/>
      <c r="Q767" s="1">
        <v>2</v>
      </c>
      <c r="R767" s="1" t="s">
        <v>753</v>
      </c>
      <c r="S767" s="2"/>
      <c r="T767" s="2"/>
      <c r="U767" s="2"/>
      <c r="V767" s="2"/>
      <c r="W767" s="2"/>
      <c r="X767" s="2"/>
      <c r="Y767" s="2"/>
      <c r="Z767" s="2"/>
      <c r="AA767" s="19" t="s">
        <v>754</v>
      </c>
      <c r="AB767" s="19" t="s">
        <v>986</v>
      </c>
      <c r="AC767" s="20" t="s">
        <v>730</v>
      </c>
      <c r="AD767" s="37" t="s">
        <v>1009</v>
      </c>
      <c r="AE767" s="100" t="s">
        <v>988</v>
      </c>
      <c r="AF767" s="3">
        <v>8</v>
      </c>
      <c r="AG767" s="3">
        <v>4</v>
      </c>
      <c r="AH767" s="3"/>
      <c r="AI767" s="3"/>
      <c r="AJ767" s="20"/>
      <c r="AK767" s="3"/>
      <c r="AL767" s="20"/>
      <c r="AM767" s="3">
        <v>24</v>
      </c>
      <c r="AN767" s="3">
        <v>70</v>
      </c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21"/>
      <c r="BB767" s="10"/>
      <c r="BC767" s="20"/>
      <c r="BD767" s="3"/>
      <c r="BE767" s="16"/>
      <c r="BF767" s="4" t="b">
        <f>IF(ISERROR(VLOOKUP(StudiesDetails!B767,ProteinExpression!A:A,1,FALSE)),FALSE,TRUE)</f>
        <v>1</v>
      </c>
    </row>
    <row r="768" spans="1:58" x14ac:dyDescent="0.3">
      <c r="A768">
        <v>150</v>
      </c>
      <c r="B768">
        <v>813</v>
      </c>
      <c r="C768" s="73" t="str">
        <f>IF(AND($A768&lt;&gt;"",ISNUMBER($A768)),VLOOKUP($A768,StudiesGeneral!$B:$CM,2,FALSE),"")</f>
        <v>Wenzel</v>
      </c>
      <c r="D768" s="73">
        <f>IF(AND($A768&lt;&gt;"",ISNUMBER($A768)),VLOOKUP($A768,StudiesGeneral!$B:$CM,3,FALSE),"")</f>
        <v>2021</v>
      </c>
      <c r="E768" s="89" t="str">
        <f>IF(AND($A768&lt;&gt;"",ISNUMBER($A768)),VLOOKUP($A768,StudiesGeneral!$B:$CM,4,FALSE),"")</f>
        <v xml:space="preserve">https://doi.org/10.1016/j.jchromb.2021.122891 </v>
      </c>
      <c r="F768" s="73" t="str">
        <f>IF(AND($A768&lt;&gt;"",ISNUMBER($A768)),VLOOKUP($A768,StudiesGeneral!$B:$CM,5,FALSE),"")</f>
        <v>CYP3A5</v>
      </c>
      <c r="G768" s="52" t="str">
        <f t="shared" si="12"/>
        <v>Small intestine--HIM-LFPVAIR-</v>
      </c>
      <c r="H768" s="12" t="s">
        <v>747</v>
      </c>
      <c r="K768" s="12" t="s">
        <v>725</v>
      </c>
      <c r="L768" s="12" t="s">
        <v>762</v>
      </c>
      <c r="Q768" s="1">
        <v>2</v>
      </c>
      <c r="R768" s="1" t="s">
        <v>753</v>
      </c>
      <c r="AA768" s="19" t="s">
        <v>754</v>
      </c>
      <c r="AB768" s="19" t="s">
        <v>986</v>
      </c>
      <c r="AC768" s="20" t="s">
        <v>730</v>
      </c>
      <c r="AD768" s="37" t="s">
        <v>1010</v>
      </c>
      <c r="AE768" s="100" t="s">
        <v>988</v>
      </c>
      <c r="AF768" s="3">
        <v>8</v>
      </c>
      <c r="AG768" s="3">
        <v>4</v>
      </c>
      <c r="AM768" s="3">
        <v>24</v>
      </c>
      <c r="AN768" s="3">
        <v>70</v>
      </c>
      <c r="BF768" s="4" t="b">
        <f>IF(ISERROR(VLOOKUP(StudiesDetails!B768,ProteinExpression!A:A,1,FALSE)),FALSE,TRUE)</f>
        <v>1</v>
      </c>
    </row>
    <row r="769" spans="1:58" s="49" customFormat="1" x14ac:dyDescent="0.3">
      <c r="A769">
        <v>151</v>
      </c>
      <c r="B769">
        <v>814</v>
      </c>
      <c r="C769" s="73" t="str">
        <f>IF(AND($A769&lt;&gt;"",ISNUMBER($A769)),VLOOKUP($A769,StudiesGeneral!$B:$CM,2,FALSE),"")</f>
        <v>Wenzel</v>
      </c>
      <c r="D769" s="73">
        <f>IF(AND($A769&lt;&gt;"",ISNUMBER($A769)),VLOOKUP($A769,StudiesGeneral!$B:$CM,3,FALSE),"")</f>
        <v>2021</v>
      </c>
      <c r="E769" s="89" t="str">
        <f>IF(AND($A769&lt;&gt;"",ISNUMBER($A769)),VLOOKUP($A769,StudiesGeneral!$B:$CM,4,FALSE),"")</f>
        <v xml:space="preserve">https://doi.org/10.1016/j.jchromb.2021.122891 </v>
      </c>
      <c r="F769" s="73" t="str">
        <f>IF(AND($A769&lt;&gt;"",ISNUMBER($A769)),VLOOKUP($A769,StudiesGeneral!$B:$CM,5,FALSE),"")</f>
        <v>CYP3A7</v>
      </c>
      <c r="G769" s="52" t="str">
        <f t="shared" si="12"/>
        <v>Small intestine--HIM-LGIPGPTPLPFLGNALSFR-</v>
      </c>
      <c r="H769" s="12" t="s">
        <v>747</v>
      </c>
      <c r="I769" s="12"/>
      <c r="J769" s="12"/>
      <c r="K769" s="12" t="s">
        <v>725</v>
      </c>
      <c r="L769" s="12" t="s">
        <v>762</v>
      </c>
      <c r="M769" s="12"/>
      <c r="N769" s="12"/>
      <c r="O769" s="12"/>
      <c r="P769" s="12"/>
      <c r="Q769" s="1">
        <v>2</v>
      </c>
      <c r="R769" s="1" t="s">
        <v>753</v>
      </c>
      <c r="S769" s="2"/>
      <c r="T769" s="2"/>
      <c r="U769" s="2"/>
      <c r="V769" s="2"/>
      <c r="W769" s="2"/>
      <c r="X769" s="2"/>
      <c r="Y769" s="2"/>
      <c r="Z769" s="2"/>
      <c r="AA769" s="19" t="s">
        <v>754</v>
      </c>
      <c r="AB769" s="19" t="s">
        <v>986</v>
      </c>
      <c r="AC769" s="20" t="s">
        <v>730</v>
      </c>
      <c r="AD769" s="37" t="s">
        <v>1011</v>
      </c>
      <c r="AE769" s="100" t="s">
        <v>988</v>
      </c>
      <c r="AF769" s="3">
        <v>8</v>
      </c>
      <c r="AG769" s="3">
        <v>4</v>
      </c>
      <c r="AH769" s="3"/>
      <c r="AI769" s="3"/>
      <c r="AJ769" s="20"/>
      <c r="AK769" s="3"/>
      <c r="AL769" s="20"/>
      <c r="AM769" s="3">
        <v>24</v>
      </c>
      <c r="AN769" s="3">
        <v>70</v>
      </c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21"/>
      <c r="BB769" s="10"/>
      <c r="BC769" s="20"/>
      <c r="BD769" s="3"/>
      <c r="BE769" s="16"/>
      <c r="BF769" s="4" t="b">
        <f>IF(ISERROR(VLOOKUP(StudiesDetails!B769,ProteinExpression!A:A,1,FALSE)),FALSE,TRUE)</f>
        <v>1</v>
      </c>
    </row>
    <row r="770" spans="1:58" x14ac:dyDescent="0.3">
      <c r="A770">
        <v>152</v>
      </c>
      <c r="B770">
        <v>815</v>
      </c>
      <c r="C770" s="73" t="str">
        <f>IF(AND($A770&lt;&gt;"",ISNUMBER($A770)),VLOOKUP($A770,StudiesGeneral!$B:$CM,2,FALSE),"")</f>
        <v>Wenzel</v>
      </c>
      <c r="D770" s="73">
        <f>IF(AND($A770&lt;&gt;"",ISNUMBER($A770)),VLOOKUP($A770,StudiesGeneral!$B:$CM,3,FALSE),"")</f>
        <v>2021</v>
      </c>
      <c r="E770" s="89" t="str">
        <f>IF(AND($A770&lt;&gt;"",ISNUMBER($A770)),VLOOKUP($A770,StudiesGeneral!$B:$CM,4,FALSE),"")</f>
        <v xml:space="preserve">https://doi.org/10.1016/j.jchromb.2021.122891 </v>
      </c>
      <c r="F770" s="73" t="str">
        <f>IF(AND($A770&lt;&gt;"",ISNUMBER($A770)),VLOOKUP($A770,StudiesGeneral!$B:$CM,5,FALSE),"")</f>
        <v>CYP4F2</v>
      </c>
      <c r="G770" s="52" t="str">
        <f t="shared" si="12"/>
        <v>Small intestine--HIM-SVINASAAIAPK-</v>
      </c>
      <c r="H770" s="12" t="s">
        <v>747</v>
      </c>
      <c r="K770" s="12" t="s">
        <v>725</v>
      </c>
      <c r="L770" s="12" t="s">
        <v>762</v>
      </c>
      <c r="Q770" s="1">
        <v>2</v>
      </c>
      <c r="R770" s="1" t="s">
        <v>753</v>
      </c>
      <c r="AA770" s="19" t="s">
        <v>754</v>
      </c>
      <c r="AB770" s="19" t="s">
        <v>986</v>
      </c>
      <c r="AC770" s="20" t="s">
        <v>730</v>
      </c>
      <c r="AD770" s="37" t="s">
        <v>1012</v>
      </c>
      <c r="AE770" s="100" t="s">
        <v>988</v>
      </c>
      <c r="AF770" s="3">
        <v>8</v>
      </c>
      <c r="AG770" s="3">
        <v>4</v>
      </c>
      <c r="AM770" s="3">
        <v>24</v>
      </c>
      <c r="AN770" s="3">
        <v>70</v>
      </c>
      <c r="BF770" s="4" t="b">
        <f>IF(ISERROR(VLOOKUP(StudiesDetails!B770,ProteinExpression!A:A,1,FALSE)),FALSE,TRUE)</f>
        <v>0</v>
      </c>
    </row>
    <row r="771" spans="1:58" x14ac:dyDescent="0.3">
      <c r="A771">
        <v>153</v>
      </c>
      <c r="B771">
        <v>816</v>
      </c>
      <c r="C771" s="73" t="str">
        <f>IF(AND($A771&lt;&gt;"",ISNUMBER($A771)),VLOOKUP($A771,StudiesGeneral!$B:$CM,2,FALSE),"")</f>
        <v>Wenzel</v>
      </c>
      <c r="D771" s="73">
        <f>IF(AND($A771&lt;&gt;"",ISNUMBER($A771)),VLOOKUP($A771,StudiesGeneral!$B:$CM,3,FALSE),"")</f>
        <v>2021</v>
      </c>
      <c r="E771" s="89" t="str">
        <f>IF(AND($A771&lt;&gt;"",ISNUMBER($A771)),VLOOKUP($A771,StudiesGeneral!$B:$CM,4,FALSE),"")</f>
        <v xml:space="preserve">https://doi.org/10.1016/j.jchromb.2021.122891 </v>
      </c>
      <c r="F771" s="73" t="str">
        <f>IF(AND($A771&lt;&gt;"",ISNUMBER($A771)),VLOOKUP($A771,StudiesGeneral!$B:$CM,5,FALSE),"")</f>
        <v>CYP4F12</v>
      </c>
      <c r="G771" s="52" t="str">
        <f t="shared" si="12"/>
        <v>Small intestine--HIM-LVHDFTDAVIR-</v>
      </c>
      <c r="H771" s="12" t="s">
        <v>747</v>
      </c>
      <c r="K771" s="12" t="s">
        <v>725</v>
      </c>
      <c r="L771" s="12" t="s">
        <v>762</v>
      </c>
      <c r="Q771" s="1">
        <v>2</v>
      </c>
      <c r="R771" s="1" t="s">
        <v>753</v>
      </c>
      <c r="AA771" s="19" t="s">
        <v>754</v>
      </c>
      <c r="AB771" s="19" t="s">
        <v>986</v>
      </c>
      <c r="AC771" s="20" t="s">
        <v>730</v>
      </c>
      <c r="AD771" s="37" t="s">
        <v>1013</v>
      </c>
      <c r="AE771" s="100" t="s">
        <v>988</v>
      </c>
      <c r="AF771" s="3">
        <v>8</v>
      </c>
      <c r="AG771" s="3">
        <v>4</v>
      </c>
      <c r="AM771" s="3">
        <v>24</v>
      </c>
      <c r="AN771" s="3">
        <v>70</v>
      </c>
      <c r="BF771" s="4" t="b">
        <f>IF(ISERROR(VLOOKUP(StudiesDetails!B771,ProteinExpression!A:A,1,FALSE)),FALSE,TRUE)</f>
        <v>0</v>
      </c>
    </row>
    <row r="772" spans="1:58" x14ac:dyDescent="0.3">
      <c r="A772">
        <v>154</v>
      </c>
      <c r="B772">
        <v>817</v>
      </c>
      <c r="C772" s="73" t="str">
        <f>IF(AND($A772&lt;&gt;"",ISNUMBER($A772)),VLOOKUP($A772,StudiesGeneral!$B:$CM,2,FALSE),"")</f>
        <v>Wenzel</v>
      </c>
      <c r="D772" s="73">
        <f>IF(AND($A772&lt;&gt;"",ISNUMBER($A772)),VLOOKUP($A772,StudiesGeneral!$B:$CM,3,FALSE),"")</f>
        <v>2021</v>
      </c>
      <c r="E772" s="89" t="str">
        <f>IF(AND($A772&lt;&gt;"",ISNUMBER($A772)),VLOOKUP($A772,StudiesGeneral!$B:$CM,4,FALSE),"")</f>
        <v xml:space="preserve">https://doi.org/10.1016/j.jchromb.2021.122891 </v>
      </c>
      <c r="F772" s="73" t="str">
        <f>IF(AND($A772&lt;&gt;"",ISNUMBER($A772)),VLOOKUP($A772,StudiesGeneral!$B:$CM,5,FALSE),"")</f>
        <v>CYP4A11</v>
      </c>
      <c r="G772" s="52" t="str">
        <f t="shared" si="12"/>
        <v>Small intestine--HIM-NSQSYIQAISDLNNLVFSR-</v>
      </c>
      <c r="H772" s="12" t="s">
        <v>747</v>
      </c>
      <c r="K772" s="12" t="s">
        <v>725</v>
      </c>
      <c r="L772" s="12" t="s">
        <v>762</v>
      </c>
      <c r="Q772" s="1">
        <v>2</v>
      </c>
      <c r="R772" s="1" t="s">
        <v>753</v>
      </c>
      <c r="AA772" s="19" t="s">
        <v>754</v>
      </c>
      <c r="AB772" s="19" t="s">
        <v>986</v>
      </c>
      <c r="AC772" s="20" t="s">
        <v>730</v>
      </c>
      <c r="AD772" s="37" t="s">
        <v>1014</v>
      </c>
      <c r="AE772" s="100" t="s">
        <v>988</v>
      </c>
      <c r="AF772" s="3">
        <v>8</v>
      </c>
      <c r="AG772" s="3">
        <v>4</v>
      </c>
      <c r="AM772" s="3">
        <v>24</v>
      </c>
      <c r="AN772" s="3">
        <v>70</v>
      </c>
      <c r="BF772" s="4" t="b">
        <f>IF(ISERROR(VLOOKUP(StudiesDetails!B772,ProteinExpression!A:A,1,FALSE)),FALSE,TRUE)</f>
        <v>0</v>
      </c>
    </row>
    <row r="773" spans="1:58" s="50" customFormat="1" x14ac:dyDescent="0.3">
      <c r="A773" s="33">
        <v>160</v>
      </c>
      <c r="B773" s="33">
        <v>818</v>
      </c>
      <c r="C773" s="70" t="str">
        <f>IF(AND($A773&lt;&gt;"",ISNUMBER($A773)),VLOOKUP($A773,StudiesGeneral!$B:$CM,2,FALSE),"")</f>
        <v>Canaparo</v>
      </c>
      <c r="D773" s="70">
        <f>IF(AND($A773&lt;&gt;"",ISNUMBER($A773)),VLOOKUP($A773,StudiesGeneral!$B:$CM,3,FALSE),"")</f>
        <v>2007</v>
      </c>
      <c r="E773" s="71" t="str">
        <f>IF(AND($A773&lt;&gt;"",ISNUMBER($A773)),VLOOKUP($A773,StudiesGeneral!$B:$CM,4,FALSE),"")</f>
        <v>https://doi.org/10.1111/j.1440-1681.2007.04691.x</v>
      </c>
      <c r="F773" s="70" t="str">
        <f>IF(AND($A773&lt;&gt;"",ISNUMBER($A773)),VLOOKUP($A773,StudiesGeneral!$B:$CM,5,FALSE),"")</f>
        <v>CYP3A4</v>
      </c>
      <c r="G773" s="72" t="str">
        <f t="shared" si="12"/>
        <v>Stomach--HSM-1-</v>
      </c>
      <c r="H773" s="25" t="s">
        <v>1015</v>
      </c>
      <c r="I773" s="25"/>
      <c r="J773" s="25"/>
      <c r="K773" s="25" t="s">
        <v>725</v>
      </c>
      <c r="L773" s="25" t="s">
        <v>1016</v>
      </c>
      <c r="M773" s="25" t="s">
        <v>737</v>
      </c>
      <c r="N773" s="25"/>
      <c r="O773" s="25"/>
      <c r="P773" s="25"/>
      <c r="Q773" s="26"/>
      <c r="R773" s="26"/>
      <c r="S773" s="27"/>
      <c r="T773" s="27"/>
      <c r="U773" s="27"/>
      <c r="V773" s="27"/>
      <c r="W773" s="27"/>
      <c r="X773" s="27"/>
      <c r="Y773" s="27"/>
      <c r="Z773" s="27"/>
      <c r="AA773" s="28" t="s">
        <v>770</v>
      </c>
      <c r="AB773" s="28" t="s">
        <v>1017</v>
      </c>
      <c r="AC773" s="29" t="s">
        <v>730</v>
      </c>
      <c r="AD773" s="101">
        <v>1</v>
      </c>
      <c r="AE773" s="83" t="s">
        <v>1018</v>
      </c>
      <c r="AF773" s="30">
        <v>1</v>
      </c>
      <c r="AG773" s="30">
        <v>1</v>
      </c>
      <c r="AH773" s="30">
        <v>73</v>
      </c>
      <c r="AI773" s="30" t="s">
        <v>767</v>
      </c>
      <c r="AJ773" s="29" t="s">
        <v>772</v>
      </c>
      <c r="AK773" s="30"/>
      <c r="AL773" s="29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 t="s">
        <v>763</v>
      </c>
      <c r="AX773" s="30" t="s">
        <v>1019</v>
      </c>
      <c r="AY773" s="30"/>
      <c r="AZ773" s="30"/>
      <c r="BA773" s="31" t="s">
        <v>733</v>
      </c>
      <c r="BB773" s="32">
        <v>1</v>
      </c>
      <c r="BC773" s="29"/>
      <c r="BD773" s="30"/>
      <c r="BE773" s="75"/>
      <c r="BF773" s="91" t="b">
        <f>IF(ISERROR(VLOOKUP(StudiesDetails!B773,ProteinExpression!A:A,1,FALSE)),FALSE,TRUE)</f>
        <v>1</v>
      </c>
    </row>
    <row r="774" spans="1:58" x14ac:dyDescent="0.3">
      <c r="A774">
        <v>160</v>
      </c>
      <c r="B774">
        <v>819</v>
      </c>
      <c r="C774" s="73" t="str">
        <f>IF(AND($A774&lt;&gt;"",ISNUMBER($A774)),VLOOKUP($A774,StudiesGeneral!$B:$CM,2,FALSE),"")</f>
        <v>Canaparo</v>
      </c>
      <c r="D774" s="73">
        <f>IF(AND($A774&lt;&gt;"",ISNUMBER($A774)),VLOOKUP($A774,StudiesGeneral!$B:$CM,3,FALSE),"")</f>
        <v>2007</v>
      </c>
      <c r="E774" s="89" t="str">
        <f>IF(AND($A774&lt;&gt;"",ISNUMBER($A774)),VLOOKUP($A774,StudiesGeneral!$B:$CM,4,FALSE),"")</f>
        <v>https://doi.org/10.1111/j.1440-1681.2007.04691.x</v>
      </c>
      <c r="F774" s="73" t="str">
        <f>IF(AND($A774&lt;&gt;"",ISNUMBER($A774)),VLOOKUP($A774,StudiesGeneral!$B:$CM,5,FALSE),"")</f>
        <v>CYP3A4</v>
      </c>
      <c r="G774" s="52" t="str">
        <f t="shared" si="12"/>
        <v>Stomach--HSM-2-</v>
      </c>
      <c r="H774" s="12" t="s">
        <v>1015</v>
      </c>
      <c r="K774" s="12" t="s">
        <v>725</v>
      </c>
      <c r="L774" s="12" t="s">
        <v>1016</v>
      </c>
      <c r="M774" s="12" t="s">
        <v>737</v>
      </c>
      <c r="AA774" s="19" t="s">
        <v>770</v>
      </c>
      <c r="AB774" s="19" t="s">
        <v>1017</v>
      </c>
      <c r="AC774" s="20" t="s">
        <v>730</v>
      </c>
      <c r="AD774" s="102">
        <v>2</v>
      </c>
      <c r="AE774" s="82" t="s">
        <v>1020</v>
      </c>
      <c r="AF774" s="3">
        <v>1</v>
      </c>
      <c r="AG774" s="3">
        <v>1</v>
      </c>
      <c r="AH774" s="3">
        <v>64</v>
      </c>
      <c r="AI774" s="3" t="s">
        <v>767</v>
      </c>
      <c r="AJ774" s="20" t="s">
        <v>772</v>
      </c>
      <c r="AW774" s="3" t="s">
        <v>763</v>
      </c>
      <c r="AX774" s="3" t="s">
        <v>1019</v>
      </c>
      <c r="BA774" s="21" t="s">
        <v>733</v>
      </c>
      <c r="BB774" s="10">
        <v>1</v>
      </c>
      <c r="BF774" s="4" t="b">
        <f>IF(ISERROR(VLOOKUP(StudiesDetails!B774,ProteinExpression!A:A,1,FALSE)),FALSE,TRUE)</f>
        <v>1</v>
      </c>
    </row>
    <row r="775" spans="1:58" x14ac:dyDescent="0.3">
      <c r="A775">
        <v>160</v>
      </c>
      <c r="B775">
        <v>820</v>
      </c>
      <c r="C775" s="73" t="str">
        <f>IF(AND($A775&lt;&gt;"",ISNUMBER($A775)),VLOOKUP($A775,StudiesGeneral!$B:$CM,2,FALSE),"")</f>
        <v>Canaparo</v>
      </c>
      <c r="D775" s="73">
        <f>IF(AND($A775&lt;&gt;"",ISNUMBER($A775)),VLOOKUP($A775,StudiesGeneral!$B:$CM,3,FALSE),"")</f>
        <v>2007</v>
      </c>
      <c r="E775" s="89" t="str">
        <f>IF(AND($A775&lt;&gt;"",ISNUMBER($A775)),VLOOKUP($A775,StudiesGeneral!$B:$CM,4,FALSE),"")</f>
        <v>https://doi.org/10.1111/j.1440-1681.2007.04691.x</v>
      </c>
      <c r="F775" s="73" t="str">
        <f>IF(AND($A775&lt;&gt;"",ISNUMBER($A775)),VLOOKUP($A775,StudiesGeneral!$B:$CM,5,FALSE),"")</f>
        <v>CYP3A4</v>
      </c>
      <c r="G775" s="52" t="str">
        <f t="shared" si="12"/>
        <v>Stomach--HSM-3-</v>
      </c>
      <c r="H775" s="12" t="s">
        <v>1015</v>
      </c>
      <c r="K775" s="12" t="s">
        <v>725</v>
      </c>
      <c r="L775" s="12" t="s">
        <v>1016</v>
      </c>
      <c r="M775" s="12" t="s">
        <v>737</v>
      </c>
      <c r="AA775" s="19" t="s">
        <v>770</v>
      </c>
      <c r="AB775" s="19" t="s">
        <v>1017</v>
      </c>
      <c r="AC775" s="20" t="s">
        <v>730</v>
      </c>
      <c r="AD775" s="102">
        <v>3</v>
      </c>
      <c r="AE775" s="82" t="s">
        <v>1021</v>
      </c>
      <c r="AF775" s="3">
        <v>1</v>
      </c>
      <c r="AG775" s="3">
        <v>0</v>
      </c>
      <c r="AH775" s="3">
        <v>54</v>
      </c>
      <c r="AI775" s="3" t="s">
        <v>767</v>
      </c>
      <c r="AJ775" s="20" t="s">
        <v>772</v>
      </c>
      <c r="AW775" s="3" t="s">
        <v>763</v>
      </c>
      <c r="AX775" s="3" t="s">
        <v>1019</v>
      </c>
      <c r="BA775" s="21" t="s">
        <v>733</v>
      </c>
      <c r="BB775" s="10">
        <v>1</v>
      </c>
      <c r="BF775" s="4" t="b">
        <f>IF(ISERROR(VLOOKUP(StudiesDetails!B775,ProteinExpression!A:A,1,FALSE)),FALSE,TRUE)</f>
        <v>1</v>
      </c>
    </row>
    <row r="776" spans="1:58" x14ac:dyDescent="0.3">
      <c r="A776">
        <v>160</v>
      </c>
      <c r="B776">
        <v>821</v>
      </c>
      <c r="C776" s="73" t="str">
        <f>IF(AND($A776&lt;&gt;"",ISNUMBER($A776)),VLOOKUP($A776,StudiesGeneral!$B:$CM,2,FALSE),"")</f>
        <v>Canaparo</v>
      </c>
      <c r="D776" s="73">
        <f>IF(AND($A776&lt;&gt;"",ISNUMBER($A776)),VLOOKUP($A776,StudiesGeneral!$B:$CM,3,FALSE),"")</f>
        <v>2007</v>
      </c>
      <c r="E776" s="89" t="str">
        <f>IF(AND($A776&lt;&gt;"",ISNUMBER($A776)),VLOOKUP($A776,StudiesGeneral!$B:$CM,4,FALSE),"")</f>
        <v>https://doi.org/10.1111/j.1440-1681.2007.04691.x</v>
      </c>
      <c r="F776" s="73" t="str">
        <f>IF(AND($A776&lt;&gt;"",ISNUMBER($A776)),VLOOKUP($A776,StudiesGeneral!$B:$CM,5,FALSE),"")</f>
        <v>CYP3A4</v>
      </c>
      <c r="G776" s="52" t="str">
        <f t="shared" si="12"/>
        <v>Stomach--HSM-4-</v>
      </c>
      <c r="H776" s="12" t="s">
        <v>1015</v>
      </c>
      <c r="K776" s="12" t="s">
        <v>725</v>
      </c>
      <c r="L776" s="12" t="s">
        <v>1016</v>
      </c>
      <c r="M776" s="12" t="s">
        <v>737</v>
      </c>
      <c r="AA776" s="19" t="s">
        <v>770</v>
      </c>
      <c r="AB776" s="19" t="s">
        <v>1017</v>
      </c>
      <c r="AC776" s="20" t="s">
        <v>730</v>
      </c>
      <c r="AD776" s="102">
        <v>4</v>
      </c>
      <c r="AE776" s="82" t="s">
        <v>1022</v>
      </c>
      <c r="AF776" s="3">
        <v>1</v>
      </c>
      <c r="AG776" s="3">
        <v>1</v>
      </c>
      <c r="AH776" s="3">
        <v>81</v>
      </c>
      <c r="AI776" s="3" t="s">
        <v>767</v>
      </c>
      <c r="AJ776" s="20" t="s">
        <v>772</v>
      </c>
      <c r="AW776" s="3" t="s">
        <v>763</v>
      </c>
      <c r="AX776" s="3" t="s">
        <v>1019</v>
      </c>
      <c r="BA776" s="21" t="s">
        <v>733</v>
      </c>
      <c r="BB776" s="10">
        <v>1</v>
      </c>
      <c r="BF776" s="4" t="b">
        <f>IF(ISERROR(VLOOKUP(StudiesDetails!B776,ProteinExpression!A:A,1,FALSE)),FALSE,TRUE)</f>
        <v>1</v>
      </c>
    </row>
    <row r="777" spans="1:58" x14ac:dyDescent="0.3">
      <c r="A777">
        <v>160</v>
      </c>
      <c r="B777">
        <v>822</v>
      </c>
      <c r="C777" s="73" t="str">
        <f>IF(AND($A777&lt;&gt;"",ISNUMBER($A777)),VLOOKUP($A777,StudiesGeneral!$B:$CM,2,FALSE),"")</f>
        <v>Canaparo</v>
      </c>
      <c r="D777" s="73">
        <f>IF(AND($A777&lt;&gt;"",ISNUMBER($A777)),VLOOKUP($A777,StudiesGeneral!$B:$CM,3,FALSE),"")</f>
        <v>2007</v>
      </c>
      <c r="E777" s="89" t="str">
        <f>IF(AND($A777&lt;&gt;"",ISNUMBER($A777)),VLOOKUP($A777,StudiesGeneral!$B:$CM,4,FALSE),"")</f>
        <v>https://doi.org/10.1111/j.1440-1681.2007.04691.x</v>
      </c>
      <c r="F777" s="73" t="str">
        <f>IF(AND($A777&lt;&gt;"",ISNUMBER($A777)),VLOOKUP($A777,StudiesGeneral!$B:$CM,5,FALSE),"")</f>
        <v>CYP3A4</v>
      </c>
      <c r="G777" s="52" t="str">
        <f t="shared" si="12"/>
        <v>Stomach--HSM-5-</v>
      </c>
      <c r="H777" s="12" t="s">
        <v>1015</v>
      </c>
      <c r="K777" s="12" t="s">
        <v>725</v>
      </c>
      <c r="L777" s="12" t="s">
        <v>1016</v>
      </c>
      <c r="M777" s="12" t="s">
        <v>737</v>
      </c>
      <c r="AA777" s="19" t="s">
        <v>770</v>
      </c>
      <c r="AB777" s="19" t="s">
        <v>1017</v>
      </c>
      <c r="AC777" s="20" t="s">
        <v>730</v>
      </c>
      <c r="AD777" s="102">
        <v>5</v>
      </c>
      <c r="AE777" s="82" t="s">
        <v>1023</v>
      </c>
      <c r="AF777" s="3">
        <v>1</v>
      </c>
      <c r="AG777" s="3">
        <v>0</v>
      </c>
      <c r="AH777" s="3">
        <v>77</v>
      </c>
      <c r="AI777" s="3" t="s">
        <v>767</v>
      </c>
      <c r="AJ777" s="20" t="s">
        <v>772</v>
      </c>
      <c r="AW777" s="3" t="s">
        <v>763</v>
      </c>
      <c r="AX777" s="3" t="s">
        <v>1019</v>
      </c>
      <c r="BA777" s="21" t="s">
        <v>733</v>
      </c>
      <c r="BB777" s="10">
        <v>1</v>
      </c>
      <c r="BF777" s="4" t="b">
        <f>IF(ISERROR(VLOOKUP(StudiesDetails!B777,ProteinExpression!A:A,1,FALSE)),FALSE,TRUE)</f>
        <v>1</v>
      </c>
    </row>
    <row r="778" spans="1:58" s="50" customFormat="1" x14ac:dyDescent="0.3">
      <c r="A778" s="33">
        <v>161</v>
      </c>
      <c r="B778" s="33">
        <v>824</v>
      </c>
      <c r="C778" s="70" t="str">
        <f>IF(AND($A778&lt;&gt;"",ISNUMBER($A778)),VLOOKUP($A778,StudiesGeneral!$B:$CM,2,FALSE),"")</f>
        <v>Canaparo</v>
      </c>
      <c r="D778" s="70">
        <f>IF(AND($A778&lt;&gt;"",ISNUMBER($A778)),VLOOKUP($A778,StudiesGeneral!$B:$CM,3,FALSE),"")</f>
        <v>2007</v>
      </c>
      <c r="E778" s="71" t="str">
        <f>IF(AND($A778&lt;&gt;"",ISNUMBER($A778)),VLOOKUP($A778,StudiesGeneral!$B:$CM,4,FALSE),"")</f>
        <v>https://doi.org/10.1111/j.1440-1681.2007.04691.x</v>
      </c>
      <c r="F778" s="70" t="str">
        <f>IF(AND($A778&lt;&gt;"",ISNUMBER($A778)),VLOOKUP($A778,StudiesGeneral!$B:$CM,5,FALSE),"")</f>
        <v>CYP3A5</v>
      </c>
      <c r="G778" s="72" t="str">
        <f t="shared" si="12"/>
        <v>Stomach--HSM-1-*3/*3</v>
      </c>
      <c r="H778" s="25" t="s">
        <v>1015</v>
      </c>
      <c r="I778" s="25"/>
      <c r="J778" s="25"/>
      <c r="K778" s="25" t="s">
        <v>725</v>
      </c>
      <c r="L778" s="25" t="s">
        <v>1016</v>
      </c>
      <c r="M778" s="25" t="s">
        <v>737</v>
      </c>
      <c r="N778" s="25"/>
      <c r="O778" s="25"/>
      <c r="P778" s="25"/>
      <c r="Q778" s="26"/>
      <c r="R778" s="26"/>
      <c r="S778" s="27"/>
      <c r="T778" s="27"/>
      <c r="U778" s="27"/>
      <c r="V778" s="27"/>
      <c r="W778" s="27"/>
      <c r="X778" s="27"/>
      <c r="Y778" s="27"/>
      <c r="Z778" s="27"/>
      <c r="AA778" s="28" t="s">
        <v>770</v>
      </c>
      <c r="AB778" s="28" t="s">
        <v>1017</v>
      </c>
      <c r="AC778" s="29" t="s">
        <v>730</v>
      </c>
      <c r="AD778" s="101">
        <v>1</v>
      </c>
      <c r="AE778" s="83" t="s">
        <v>1018</v>
      </c>
      <c r="AF778" s="30">
        <v>1</v>
      </c>
      <c r="AG778" s="30">
        <v>1</v>
      </c>
      <c r="AH778" s="30">
        <v>73</v>
      </c>
      <c r="AI778" s="30" t="s">
        <v>767</v>
      </c>
      <c r="AJ778" s="29" t="s">
        <v>772</v>
      </c>
      <c r="AK778" s="30"/>
      <c r="AL778" s="29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 t="s">
        <v>763</v>
      </c>
      <c r="AX778" s="30" t="s">
        <v>1019</v>
      </c>
      <c r="AY778" s="30"/>
      <c r="AZ778" s="30"/>
      <c r="BA778" s="31" t="s">
        <v>733</v>
      </c>
      <c r="BB778" s="32">
        <v>1</v>
      </c>
      <c r="BC778" s="29" t="s">
        <v>746</v>
      </c>
      <c r="BD778" s="30">
        <v>1</v>
      </c>
      <c r="BE778" s="75"/>
      <c r="BF778" s="91" t="b">
        <f>IF(ISERROR(VLOOKUP(StudiesDetails!B778,ProteinExpression!A:A,1,FALSE)),FALSE,TRUE)</f>
        <v>1</v>
      </c>
    </row>
    <row r="779" spans="1:58" s="49" customFormat="1" x14ac:dyDescent="0.3">
      <c r="A779">
        <v>161</v>
      </c>
      <c r="B779">
        <v>825</v>
      </c>
      <c r="C779" s="73" t="str">
        <f>IF(AND($A779&lt;&gt;"",ISNUMBER($A779)),VLOOKUP($A779,StudiesGeneral!$B:$CM,2,FALSE),"")</f>
        <v>Canaparo</v>
      </c>
      <c r="D779" s="73">
        <f>IF(AND($A779&lt;&gt;"",ISNUMBER($A779)),VLOOKUP($A779,StudiesGeneral!$B:$CM,3,FALSE),"")</f>
        <v>2007</v>
      </c>
      <c r="E779" s="89" t="str">
        <f>IF(AND($A779&lt;&gt;"",ISNUMBER($A779)),VLOOKUP($A779,StudiesGeneral!$B:$CM,4,FALSE),"")</f>
        <v>https://doi.org/10.1111/j.1440-1681.2007.04691.x</v>
      </c>
      <c r="F779" s="73" t="str">
        <f>IF(AND($A779&lt;&gt;"",ISNUMBER($A779)),VLOOKUP($A779,StudiesGeneral!$B:$CM,5,FALSE),"")</f>
        <v>CYP3A5</v>
      </c>
      <c r="G779" s="52" t="str">
        <f t="shared" si="12"/>
        <v>Stomach--HSM-2-*3/*3</v>
      </c>
      <c r="H779" s="12" t="s">
        <v>1015</v>
      </c>
      <c r="I779" s="12"/>
      <c r="J779" s="12"/>
      <c r="K779" s="12" t="s">
        <v>725</v>
      </c>
      <c r="L779" s="12" t="s">
        <v>1016</v>
      </c>
      <c r="M779" s="12" t="s">
        <v>737</v>
      </c>
      <c r="N779" s="12"/>
      <c r="O779" s="12"/>
      <c r="P779" s="12"/>
      <c r="Q779" s="1"/>
      <c r="R779" s="1"/>
      <c r="S779" s="2"/>
      <c r="T779" s="2"/>
      <c r="U779" s="2"/>
      <c r="V779" s="2"/>
      <c r="W779" s="2"/>
      <c r="X779" s="2"/>
      <c r="Y779" s="2"/>
      <c r="Z779" s="2"/>
      <c r="AA779" s="19" t="s">
        <v>770</v>
      </c>
      <c r="AB779" s="19" t="s">
        <v>1017</v>
      </c>
      <c r="AC779" s="20" t="s">
        <v>730</v>
      </c>
      <c r="AD779" s="102">
        <v>2</v>
      </c>
      <c r="AE779" s="82" t="s">
        <v>1020</v>
      </c>
      <c r="AF779" s="3">
        <v>1</v>
      </c>
      <c r="AG779" s="3">
        <v>1</v>
      </c>
      <c r="AH779" s="3">
        <v>64</v>
      </c>
      <c r="AI779" s="3" t="s">
        <v>767</v>
      </c>
      <c r="AJ779" s="20" t="s">
        <v>772</v>
      </c>
      <c r="AK779" s="3"/>
      <c r="AL779" s="20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 t="s">
        <v>763</v>
      </c>
      <c r="AX779" s="3" t="s">
        <v>1019</v>
      </c>
      <c r="AY779" s="3"/>
      <c r="AZ779" s="3"/>
      <c r="BA779" s="21" t="s">
        <v>733</v>
      </c>
      <c r="BB779" s="10">
        <v>1</v>
      </c>
      <c r="BC779" s="20" t="s">
        <v>746</v>
      </c>
      <c r="BD779" s="3">
        <v>1</v>
      </c>
      <c r="BE779" s="16"/>
      <c r="BF779" s="4" t="b">
        <f>IF(ISERROR(VLOOKUP(StudiesDetails!B779,ProteinExpression!A:A,1,FALSE)),FALSE,TRUE)</f>
        <v>1</v>
      </c>
    </row>
    <row r="780" spans="1:58" s="49" customFormat="1" x14ac:dyDescent="0.3">
      <c r="A780">
        <v>161</v>
      </c>
      <c r="B780">
        <v>826</v>
      </c>
      <c r="C780" s="73" t="str">
        <f>IF(AND($A780&lt;&gt;"",ISNUMBER($A780)),VLOOKUP($A780,StudiesGeneral!$B:$CM,2,FALSE),"")</f>
        <v>Canaparo</v>
      </c>
      <c r="D780" s="73">
        <f>IF(AND($A780&lt;&gt;"",ISNUMBER($A780)),VLOOKUP($A780,StudiesGeneral!$B:$CM,3,FALSE),"")</f>
        <v>2007</v>
      </c>
      <c r="E780" s="89" t="str">
        <f>IF(AND($A780&lt;&gt;"",ISNUMBER($A780)),VLOOKUP($A780,StudiesGeneral!$B:$CM,4,FALSE),"")</f>
        <v>https://doi.org/10.1111/j.1440-1681.2007.04691.x</v>
      </c>
      <c r="F780" s="73" t="str">
        <f>IF(AND($A780&lt;&gt;"",ISNUMBER($A780)),VLOOKUP($A780,StudiesGeneral!$B:$CM,5,FALSE),"")</f>
        <v>CYP3A5</v>
      </c>
      <c r="G780" s="52" t="str">
        <f t="shared" si="12"/>
        <v>Stomach--HSM-3-*3/*3</v>
      </c>
      <c r="H780" s="12" t="s">
        <v>1015</v>
      </c>
      <c r="I780" s="12"/>
      <c r="J780" s="12"/>
      <c r="K780" s="12" t="s">
        <v>725</v>
      </c>
      <c r="L780" s="12" t="s">
        <v>1016</v>
      </c>
      <c r="M780" s="12" t="s">
        <v>737</v>
      </c>
      <c r="N780" s="12"/>
      <c r="O780" s="12"/>
      <c r="P780" s="12"/>
      <c r="Q780" s="1"/>
      <c r="R780" s="1"/>
      <c r="S780" s="2"/>
      <c r="T780" s="2"/>
      <c r="U780" s="2"/>
      <c r="V780" s="2"/>
      <c r="W780" s="2"/>
      <c r="X780" s="2"/>
      <c r="Y780" s="2"/>
      <c r="Z780" s="2"/>
      <c r="AA780" s="19" t="s">
        <v>770</v>
      </c>
      <c r="AB780" s="19" t="s">
        <v>1017</v>
      </c>
      <c r="AC780" s="20" t="s">
        <v>730</v>
      </c>
      <c r="AD780" s="102">
        <v>3</v>
      </c>
      <c r="AE780" s="82" t="s">
        <v>1021</v>
      </c>
      <c r="AF780" s="3">
        <v>1</v>
      </c>
      <c r="AG780" s="3">
        <v>0</v>
      </c>
      <c r="AH780" s="3">
        <v>54</v>
      </c>
      <c r="AI780" s="3" t="s">
        <v>767</v>
      </c>
      <c r="AJ780" s="20" t="s">
        <v>772</v>
      </c>
      <c r="AK780" s="3"/>
      <c r="AL780" s="20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 t="s">
        <v>763</v>
      </c>
      <c r="AX780" s="3" t="s">
        <v>1019</v>
      </c>
      <c r="AY780" s="3"/>
      <c r="AZ780" s="3"/>
      <c r="BA780" s="21" t="s">
        <v>733</v>
      </c>
      <c r="BB780" s="10">
        <v>1</v>
      </c>
      <c r="BC780" s="20" t="s">
        <v>746</v>
      </c>
      <c r="BD780" s="3">
        <v>1</v>
      </c>
      <c r="BE780" s="16"/>
      <c r="BF780" s="4" t="b">
        <f>IF(ISERROR(VLOOKUP(StudiesDetails!B780,ProteinExpression!A:A,1,FALSE)),FALSE,TRUE)</f>
        <v>1</v>
      </c>
    </row>
    <row r="781" spans="1:58" x14ac:dyDescent="0.3">
      <c r="A781">
        <v>161</v>
      </c>
      <c r="B781">
        <v>827</v>
      </c>
      <c r="C781" s="73" t="str">
        <f>IF(AND($A781&lt;&gt;"",ISNUMBER($A781)),VLOOKUP($A781,StudiesGeneral!$B:$CM,2,FALSE),"")</f>
        <v>Canaparo</v>
      </c>
      <c r="D781" s="73">
        <f>IF(AND($A781&lt;&gt;"",ISNUMBER($A781)),VLOOKUP($A781,StudiesGeneral!$B:$CM,3,FALSE),"")</f>
        <v>2007</v>
      </c>
      <c r="E781" s="89" t="str">
        <f>IF(AND($A781&lt;&gt;"",ISNUMBER($A781)),VLOOKUP($A781,StudiesGeneral!$B:$CM,4,FALSE),"")</f>
        <v>https://doi.org/10.1111/j.1440-1681.2007.04691.x</v>
      </c>
      <c r="F781" s="73" t="str">
        <f>IF(AND($A781&lt;&gt;"",ISNUMBER($A781)),VLOOKUP($A781,StudiesGeneral!$B:$CM,5,FALSE),"")</f>
        <v>CYP3A5</v>
      </c>
      <c r="G781" s="52" t="str">
        <f t="shared" si="12"/>
        <v>Stomach--HSM-4-*3/*3</v>
      </c>
      <c r="H781" s="12" t="s">
        <v>1015</v>
      </c>
      <c r="K781" s="12" t="s">
        <v>725</v>
      </c>
      <c r="L781" s="12" t="s">
        <v>1016</v>
      </c>
      <c r="M781" s="12" t="s">
        <v>737</v>
      </c>
      <c r="AA781" s="19" t="s">
        <v>770</v>
      </c>
      <c r="AB781" s="19" t="s">
        <v>1017</v>
      </c>
      <c r="AC781" s="20" t="s">
        <v>730</v>
      </c>
      <c r="AD781" s="102">
        <v>4</v>
      </c>
      <c r="AE781" s="82" t="s">
        <v>1022</v>
      </c>
      <c r="AF781" s="3">
        <v>1</v>
      </c>
      <c r="AG781" s="3">
        <v>1</v>
      </c>
      <c r="AH781" s="3">
        <v>81</v>
      </c>
      <c r="AI781" s="3" t="s">
        <v>767</v>
      </c>
      <c r="AJ781" s="20" t="s">
        <v>772</v>
      </c>
      <c r="AW781" s="3" t="s">
        <v>763</v>
      </c>
      <c r="AX781" s="3" t="s">
        <v>1019</v>
      </c>
      <c r="BA781" s="21" t="s">
        <v>733</v>
      </c>
      <c r="BB781" s="10">
        <v>1</v>
      </c>
      <c r="BC781" s="20" t="s">
        <v>746</v>
      </c>
      <c r="BD781" s="3">
        <v>1</v>
      </c>
      <c r="BF781" s="4" t="b">
        <f>IF(ISERROR(VLOOKUP(StudiesDetails!B781,ProteinExpression!A:A,1,FALSE)),FALSE,TRUE)</f>
        <v>1</v>
      </c>
    </row>
    <row r="782" spans="1:58" s="49" customFormat="1" x14ac:dyDescent="0.3">
      <c r="A782">
        <v>161</v>
      </c>
      <c r="B782">
        <v>828</v>
      </c>
      <c r="C782" s="73" t="str">
        <f>IF(AND($A782&lt;&gt;"",ISNUMBER($A782)),VLOOKUP($A782,StudiesGeneral!$B:$CM,2,FALSE),"")</f>
        <v>Canaparo</v>
      </c>
      <c r="D782" s="73">
        <f>IF(AND($A782&lt;&gt;"",ISNUMBER($A782)),VLOOKUP($A782,StudiesGeneral!$B:$CM,3,FALSE),"")</f>
        <v>2007</v>
      </c>
      <c r="E782" s="89" t="str">
        <f>IF(AND($A782&lt;&gt;"",ISNUMBER($A782)),VLOOKUP($A782,StudiesGeneral!$B:$CM,4,FALSE),"")</f>
        <v>https://doi.org/10.1111/j.1440-1681.2007.04691.x</v>
      </c>
      <c r="F782" s="73" t="str">
        <f>IF(AND($A782&lt;&gt;"",ISNUMBER($A782)),VLOOKUP($A782,StudiesGeneral!$B:$CM,5,FALSE),"")</f>
        <v>CYP3A5</v>
      </c>
      <c r="G782" s="52" t="str">
        <f t="shared" si="12"/>
        <v>Stomach--HSM-5-*3/*3</v>
      </c>
      <c r="H782" s="12" t="s">
        <v>1015</v>
      </c>
      <c r="I782" s="12"/>
      <c r="J782" s="12"/>
      <c r="K782" s="12" t="s">
        <v>725</v>
      </c>
      <c r="L782" s="12" t="s">
        <v>1016</v>
      </c>
      <c r="M782" s="12" t="s">
        <v>737</v>
      </c>
      <c r="N782" s="12"/>
      <c r="O782" s="12"/>
      <c r="P782" s="12"/>
      <c r="Q782" s="1"/>
      <c r="R782" s="1"/>
      <c r="S782" s="2"/>
      <c r="T782" s="2"/>
      <c r="U782" s="2"/>
      <c r="V782" s="2"/>
      <c r="W782" s="2"/>
      <c r="X782" s="2"/>
      <c r="Y782" s="2"/>
      <c r="Z782" s="2"/>
      <c r="AA782" s="19" t="s">
        <v>770</v>
      </c>
      <c r="AB782" s="19" t="s">
        <v>1017</v>
      </c>
      <c r="AC782" s="20" t="s">
        <v>730</v>
      </c>
      <c r="AD782" s="102">
        <v>5</v>
      </c>
      <c r="AE782" s="82" t="s">
        <v>1023</v>
      </c>
      <c r="AF782" s="3">
        <v>1</v>
      </c>
      <c r="AG782" s="3">
        <v>0</v>
      </c>
      <c r="AH782" s="3">
        <v>77</v>
      </c>
      <c r="AI782" s="3" t="s">
        <v>767</v>
      </c>
      <c r="AJ782" s="20" t="s">
        <v>772</v>
      </c>
      <c r="AK782" s="3"/>
      <c r="AL782" s="20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 t="s">
        <v>763</v>
      </c>
      <c r="AX782" s="3" t="s">
        <v>1019</v>
      </c>
      <c r="AY782" s="3"/>
      <c r="AZ782" s="3"/>
      <c r="BA782" s="21" t="s">
        <v>733</v>
      </c>
      <c r="BB782" s="10">
        <v>1</v>
      </c>
      <c r="BC782" s="20" t="s">
        <v>746</v>
      </c>
      <c r="BD782" s="3">
        <v>1</v>
      </c>
      <c r="BE782" s="16"/>
      <c r="BF782" s="4" t="b">
        <f>IF(ISERROR(VLOOKUP(StudiesDetails!B782,ProteinExpression!A:A,1,FALSE)),FALSE,TRUE)</f>
        <v>1</v>
      </c>
    </row>
    <row r="783" spans="1:58" s="33" customFormat="1" x14ac:dyDescent="0.3">
      <c r="A783" s="33">
        <v>160</v>
      </c>
      <c r="B783" s="33">
        <v>830</v>
      </c>
      <c r="C783" s="70" t="str">
        <f>IF(AND($A783&lt;&gt;"",ISNUMBER($A783)),VLOOKUP($A783,StudiesGeneral!$B:$CM,2,FALSE),"")</f>
        <v>Canaparo</v>
      </c>
      <c r="D783" s="70">
        <f>IF(AND($A783&lt;&gt;"",ISNUMBER($A783)),VLOOKUP($A783,StudiesGeneral!$B:$CM,3,FALSE),"")</f>
        <v>2007</v>
      </c>
      <c r="E783" s="71" t="str">
        <f>IF(AND($A783&lt;&gt;"",ISNUMBER($A783)),VLOOKUP($A783,StudiesGeneral!$B:$CM,4,FALSE),"")</f>
        <v>https://doi.org/10.1111/j.1440-1681.2007.04691.x</v>
      </c>
      <c r="F783" s="70" t="str">
        <f>IF(AND($A783&lt;&gt;"",ISNUMBER($A783)),VLOOKUP($A783,StudiesGeneral!$B:$CM,5,FALSE),"")</f>
        <v>CYP3A4</v>
      </c>
      <c r="G783" s="72" t="str">
        <f t="shared" si="12"/>
        <v>Small intestine-Jejunum-HIM-6-</v>
      </c>
      <c r="H783" s="25" t="s">
        <v>747</v>
      </c>
      <c r="I783" s="25" t="s">
        <v>749</v>
      </c>
      <c r="J783" s="25"/>
      <c r="K783" s="25" t="s">
        <v>725</v>
      </c>
      <c r="L783" s="25" t="s">
        <v>762</v>
      </c>
      <c r="M783" s="25" t="s">
        <v>737</v>
      </c>
      <c r="N783" s="25"/>
      <c r="O783" s="25"/>
      <c r="P783" s="25"/>
      <c r="Q783" s="26"/>
      <c r="R783" s="26"/>
      <c r="S783" s="27"/>
      <c r="T783" s="27"/>
      <c r="U783" s="27"/>
      <c r="V783" s="27"/>
      <c r="W783" s="27"/>
      <c r="X783" s="27"/>
      <c r="Y783" s="27"/>
      <c r="Z783" s="27"/>
      <c r="AA783" s="28" t="s">
        <v>770</v>
      </c>
      <c r="AB783" s="28" t="s">
        <v>794</v>
      </c>
      <c r="AC783" s="29" t="s">
        <v>730</v>
      </c>
      <c r="AD783" s="101">
        <v>6</v>
      </c>
      <c r="AE783" s="83" t="s">
        <v>1024</v>
      </c>
      <c r="AF783" s="30">
        <v>1</v>
      </c>
      <c r="AG783" s="30">
        <v>1</v>
      </c>
      <c r="AH783" s="30">
        <v>73</v>
      </c>
      <c r="AI783" s="30" t="s">
        <v>767</v>
      </c>
      <c r="AJ783" s="29" t="s">
        <v>772</v>
      </c>
      <c r="AK783" s="30"/>
      <c r="AL783" s="29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 t="s">
        <v>763</v>
      </c>
      <c r="AX783" s="30" t="s">
        <v>1019</v>
      </c>
      <c r="AY783" s="30"/>
      <c r="AZ783" s="30"/>
      <c r="BA783" s="31" t="s">
        <v>733</v>
      </c>
      <c r="BB783" s="32">
        <v>1</v>
      </c>
      <c r="BC783" s="29"/>
      <c r="BD783" s="30"/>
      <c r="BE783" s="75"/>
      <c r="BF783" s="91" t="b">
        <f>IF(ISERROR(VLOOKUP(StudiesDetails!B783,ProteinExpression!A:A,1,FALSE)),FALSE,TRUE)</f>
        <v>1</v>
      </c>
    </row>
    <row r="784" spans="1:58" s="49" customFormat="1" x14ac:dyDescent="0.3">
      <c r="A784">
        <v>160</v>
      </c>
      <c r="B784">
        <v>831</v>
      </c>
      <c r="C784" s="73" t="str">
        <f>IF(AND($A784&lt;&gt;"",ISNUMBER($A784)),VLOOKUP($A784,StudiesGeneral!$B:$CM,2,FALSE),"")</f>
        <v>Canaparo</v>
      </c>
      <c r="D784" s="73">
        <f>IF(AND($A784&lt;&gt;"",ISNUMBER($A784)),VLOOKUP($A784,StudiesGeneral!$B:$CM,3,FALSE),"")</f>
        <v>2007</v>
      </c>
      <c r="E784" s="89" t="str">
        <f>IF(AND($A784&lt;&gt;"",ISNUMBER($A784)),VLOOKUP($A784,StudiesGeneral!$B:$CM,4,FALSE),"")</f>
        <v>https://doi.org/10.1111/j.1440-1681.2007.04691.x</v>
      </c>
      <c r="F784" s="73" t="str">
        <f>IF(AND($A784&lt;&gt;"",ISNUMBER($A784)),VLOOKUP($A784,StudiesGeneral!$B:$CM,5,FALSE),"")</f>
        <v>CYP3A4</v>
      </c>
      <c r="G784" s="52" t="str">
        <f t="shared" si="12"/>
        <v>Small intestine-Jejunum-HIM-7-</v>
      </c>
      <c r="H784" s="12" t="s">
        <v>747</v>
      </c>
      <c r="I784" s="12" t="s">
        <v>749</v>
      </c>
      <c r="J784" s="12"/>
      <c r="K784" s="12" t="s">
        <v>725</v>
      </c>
      <c r="L784" s="12" t="s">
        <v>762</v>
      </c>
      <c r="M784" s="12" t="s">
        <v>737</v>
      </c>
      <c r="N784" s="12"/>
      <c r="O784" s="12"/>
      <c r="P784" s="12"/>
      <c r="Q784" s="1"/>
      <c r="R784" s="1"/>
      <c r="S784" s="2"/>
      <c r="T784" s="2"/>
      <c r="U784" s="2"/>
      <c r="V784" s="2"/>
      <c r="W784" s="2"/>
      <c r="X784" s="2"/>
      <c r="Y784" s="2"/>
      <c r="Z784" s="2"/>
      <c r="AA784" s="19" t="s">
        <v>770</v>
      </c>
      <c r="AB784" s="19" t="s">
        <v>794</v>
      </c>
      <c r="AC784" s="20" t="s">
        <v>730</v>
      </c>
      <c r="AD784" s="102" t="s">
        <v>1025</v>
      </c>
      <c r="AE784" s="82" t="s">
        <v>1025</v>
      </c>
      <c r="AF784" s="3">
        <v>1</v>
      </c>
      <c r="AG784" s="3">
        <v>1</v>
      </c>
      <c r="AH784" s="3">
        <v>64</v>
      </c>
      <c r="AI784" s="3" t="s">
        <v>767</v>
      </c>
      <c r="AJ784" s="20" t="s">
        <v>772</v>
      </c>
      <c r="AK784" s="3"/>
      <c r="AL784" s="20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 t="s">
        <v>763</v>
      </c>
      <c r="AX784" s="3" t="s">
        <v>1019</v>
      </c>
      <c r="AY784" s="3"/>
      <c r="AZ784" s="3"/>
      <c r="BA784" s="21" t="s">
        <v>733</v>
      </c>
      <c r="BB784" s="10">
        <v>1</v>
      </c>
      <c r="BC784" s="20"/>
      <c r="BD784" s="3"/>
      <c r="BE784" s="16"/>
      <c r="BF784" s="4" t="b">
        <f>IF(ISERROR(VLOOKUP(StudiesDetails!B784,ProteinExpression!A:A,1,FALSE)),FALSE,TRUE)</f>
        <v>1</v>
      </c>
    </row>
    <row r="785" spans="1:58" x14ac:dyDescent="0.3">
      <c r="A785">
        <v>160</v>
      </c>
      <c r="B785">
        <v>832</v>
      </c>
      <c r="C785" s="73" t="str">
        <f>IF(AND($A785&lt;&gt;"",ISNUMBER($A785)),VLOOKUP($A785,StudiesGeneral!$B:$CM,2,FALSE),"")</f>
        <v>Canaparo</v>
      </c>
      <c r="D785" s="73">
        <f>IF(AND($A785&lt;&gt;"",ISNUMBER($A785)),VLOOKUP($A785,StudiesGeneral!$B:$CM,3,FALSE),"")</f>
        <v>2007</v>
      </c>
      <c r="E785" s="89" t="str">
        <f>IF(AND($A785&lt;&gt;"",ISNUMBER($A785)),VLOOKUP($A785,StudiesGeneral!$B:$CM,4,FALSE),"")</f>
        <v>https://doi.org/10.1111/j.1440-1681.2007.04691.x</v>
      </c>
      <c r="F785" s="73" t="str">
        <f>IF(AND($A785&lt;&gt;"",ISNUMBER($A785)),VLOOKUP($A785,StudiesGeneral!$B:$CM,5,FALSE),"")</f>
        <v>CYP3A4</v>
      </c>
      <c r="G785" s="52" t="str">
        <f t="shared" si="12"/>
        <v>Small intestine-Jejunum-HIM-8-</v>
      </c>
      <c r="H785" s="12" t="s">
        <v>747</v>
      </c>
      <c r="I785" s="12" t="s">
        <v>749</v>
      </c>
      <c r="K785" s="12" t="s">
        <v>725</v>
      </c>
      <c r="L785" s="12" t="s">
        <v>762</v>
      </c>
      <c r="M785" s="12" t="s">
        <v>737</v>
      </c>
      <c r="AA785" s="19" t="s">
        <v>770</v>
      </c>
      <c r="AB785" s="19" t="s">
        <v>794</v>
      </c>
      <c r="AC785" s="20" t="s">
        <v>730</v>
      </c>
      <c r="AD785" s="102" t="s">
        <v>1026</v>
      </c>
      <c r="AE785" s="82" t="s">
        <v>1026</v>
      </c>
      <c r="AF785" s="3">
        <v>1</v>
      </c>
      <c r="AG785" s="3">
        <v>1</v>
      </c>
      <c r="AH785" s="3">
        <v>53</v>
      </c>
      <c r="AI785" s="3" t="s">
        <v>767</v>
      </c>
      <c r="AJ785" s="20" t="s">
        <v>772</v>
      </c>
      <c r="AW785" s="3" t="s">
        <v>763</v>
      </c>
      <c r="AX785" s="3" t="s">
        <v>1019</v>
      </c>
      <c r="BA785" s="21" t="s">
        <v>733</v>
      </c>
      <c r="BB785" s="10">
        <v>1</v>
      </c>
      <c r="BF785" s="4" t="b">
        <f>IF(ISERROR(VLOOKUP(StudiesDetails!B785,ProteinExpression!A:A,1,FALSE)),FALSE,TRUE)</f>
        <v>1</v>
      </c>
    </row>
    <row r="786" spans="1:58" x14ac:dyDescent="0.3">
      <c r="A786">
        <v>160</v>
      </c>
      <c r="B786">
        <v>833</v>
      </c>
      <c r="C786" s="73" t="str">
        <f>IF(AND($A786&lt;&gt;"",ISNUMBER($A786)),VLOOKUP($A786,StudiesGeneral!$B:$CM,2,FALSE),"")</f>
        <v>Canaparo</v>
      </c>
      <c r="D786" s="73">
        <f>IF(AND($A786&lt;&gt;"",ISNUMBER($A786)),VLOOKUP($A786,StudiesGeneral!$B:$CM,3,FALSE),"")</f>
        <v>2007</v>
      </c>
      <c r="E786" s="89" t="str">
        <f>IF(AND($A786&lt;&gt;"",ISNUMBER($A786)),VLOOKUP($A786,StudiesGeneral!$B:$CM,4,FALSE),"")</f>
        <v>https://doi.org/10.1111/j.1440-1681.2007.04691.x</v>
      </c>
      <c r="F786" s="73" t="str">
        <f>IF(AND($A786&lt;&gt;"",ISNUMBER($A786)),VLOOKUP($A786,StudiesGeneral!$B:$CM,5,FALSE),"")</f>
        <v>CYP3A4</v>
      </c>
      <c r="G786" s="52" t="str">
        <f t="shared" ref="G786:G843" si="13">H786&amp;"-"&amp;I786&amp;"-"&amp;L786&amp;"-"&amp;AD786&amp;"-"&amp;BC786</f>
        <v>Small intestine-Jejunum-HIM-9-</v>
      </c>
      <c r="H786" s="12" t="s">
        <v>747</v>
      </c>
      <c r="I786" s="12" t="s">
        <v>749</v>
      </c>
      <c r="K786" s="12" t="s">
        <v>725</v>
      </c>
      <c r="L786" s="12" t="s">
        <v>762</v>
      </c>
      <c r="M786" s="12" t="s">
        <v>737</v>
      </c>
      <c r="AA786" s="19" t="s">
        <v>770</v>
      </c>
      <c r="AB786" s="19" t="s">
        <v>794</v>
      </c>
      <c r="AC786" s="20" t="s">
        <v>730</v>
      </c>
      <c r="AD786" s="102" t="s">
        <v>1027</v>
      </c>
      <c r="AE786" s="82" t="s">
        <v>1027</v>
      </c>
      <c r="AF786" s="3">
        <v>1</v>
      </c>
      <c r="AG786" s="3">
        <v>0</v>
      </c>
      <c r="AH786" s="3">
        <v>42</v>
      </c>
      <c r="AI786" s="3" t="s">
        <v>767</v>
      </c>
      <c r="AJ786" s="20" t="s">
        <v>772</v>
      </c>
      <c r="AW786" s="3" t="s">
        <v>763</v>
      </c>
      <c r="AX786" s="3" t="s">
        <v>1019</v>
      </c>
      <c r="BA786" s="21" t="s">
        <v>733</v>
      </c>
      <c r="BB786" s="10">
        <v>1</v>
      </c>
      <c r="BF786" s="4" t="b">
        <f>IF(ISERROR(VLOOKUP(StudiesDetails!B786,ProteinExpression!A:A,1,FALSE)),FALSE,TRUE)</f>
        <v>1</v>
      </c>
    </row>
    <row r="787" spans="1:58" x14ac:dyDescent="0.3">
      <c r="A787">
        <v>160</v>
      </c>
      <c r="B787">
        <v>834</v>
      </c>
      <c r="C787" s="73" t="str">
        <f>IF(AND($A787&lt;&gt;"",ISNUMBER($A787)),VLOOKUP($A787,StudiesGeneral!$B:$CM,2,FALSE),"")</f>
        <v>Canaparo</v>
      </c>
      <c r="D787" s="73">
        <f>IF(AND($A787&lt;&gt;"",ISNUMBER($A787)),VLOOKUP($A787,StudiesGeneral!$B:$CM,3,FALSE),"")</f>
        <v>2007</v>
      </c>
      <c r="E787" s="89" t="str">
        <f>IF(AND($A787&lt;&gt;"",ISNUMBER($A787)),VLOOKUP($A787,StudiesGeneral!$B:$CM,4,FALSE),"")</f>
        <v>https://doi.org/10.1111/j.1440-1681.2007.04691.x</v>
      </c>
      <c r="F787" s="73" t="str">
        <f>IF(AND($A787&lt;&gt;"",ISNUMBER($A787)),VLOOKUP($A787,StudiesGeneral!$B:$CM,5,FALSE),"")</f>
        <v>CYP3A4</v>
      </c>
      <c r="G787" s="52" t="str">
        <f t="shared" si="13"/>
        <v>Small intestine-Jejunum-HIM-10-</v>
      </c>
      <c r="H787" s="12" t="s">
        <v>747</v>
      </c>
      <c r="I787" s="12" t="s">
        <v>749</v>
      </c>
      <c r="K787" s="12" t="s">
        <v>725</v>
      </c>
      <c r="L787" s="12" t="s">
        <v>762</v>
      </c>
      <c r="M787" s="12" t="s">
        <v>737</v>
      </c>
      <c r="AA787" s="19" t="s">
        <v>770</v>
      </c>
      <c r="AB787" s="19" t="s">
        <v>794</v>
      </c>
      <c r="AC787" s="20" t="s">
        <v>730</v>
      </c>
      <c r="AD787" s="102" t="s">
        <v>1028</v>
      </c>
      <c r="AE787" s="82" t="s">
        <v>1028</v>
      </c>
      <c r="AF787" s="3">
        <v>1</v>
      </c>
      <c r="AG787" s="3">
        <v>1</v>
      </c>
      <c r="AH787" s="3">
        <v>66</v>
      </c>
      <c r="AI787" s="3" t="s">
        <v>767</v>
      </c>
      <c r="AJ787" s="20" t="s">
        <v>772</v>
      </c>
      <c r="AW787" s="3" t="s">
        <v>763</v>
      </c>
      <c r="AX787" s="3" t="s">
        <v>1019</v>
      </c>
      <c r="BA787" s="21" t="s">
        <v>733</v>
      </c>
      <c r="BB787" s="10">
        <v>1</v>
      </c>
      <c r="BF787" s="4" t="b">
        <f>IF(ISERROR(VLOOKUP(StudiesDetails!B787,ProteinExpression!A:A,1,FALSE)),FALSE,TRUE)</f>
        <v>1</v>
      </c>
    </row>
    <row r="788" spans="1:58" x14ac:dyDescent="0.3">
      <c r="A788">
        <v>160</v>
      </c>
      <c r="B788">
        <v>835</v>
      </c>
      <c r="C788" s="73" t="str">
        <f>IF(AND($A788&lt;&gt;"",ISNUMBER($A788)),VLOOKUP($A788,StudiesGeneral!$B:$CM,2,FALSE),"")</f>
        <v>Canaparo</v>
      </c>
      <c r="D788" s="73">
        <f>IF(AND($A788&lt;&gt;"",ISNUMBER($A788)),VLOOKUP($A788,StudiesGeneral!$B:$CM,3,FALSE),"")</f>
        <v>2007</v>
      </c>
      <c r="E788" s="89" t="str">
        <f>IF(AND($A788&lt;&gt;"",ISNUMBER($A788)),VLOOKUP($A788,StudiesGeneral!$B:$CM,4,FALSE),"")</f>
        <v>https://doi.org/10.1111/j.1440-1681.2007.04691.x</v>
      </c>
      <c r="F788" s="73" t="str">
        <f>IF(AND($A788&lt;&gt;"",ISNUMBER($A788)),VLOOKUP($A788,StudiesGeneral!$B:$CM,5,FALSE),"")</f>
        <v>CYP3A4</v>
      </c>
      <c r="G788" s="52" t="str">
        <f t="shared" si="13"/>
        <v>Small intestine-Jejunum-HIM-11-</v>
      </c>
      <c r="H788" s="12" t="s">
        <v>747</v>
      </c>
      <c r="I788" s="12" t="s">
        <v>749</v>
      </c>
      <c r="K788" s="12" t="s">
        <v>725</v>
      </c>
      <c r="L788" s="12" t="s">
        <v>762</v>
      </c>
      <c r="M788" s="12" t="s">
        <v>737</v>
      </c>
      <c r="AA788" s="19" t="s">
        <v>770</v>
      </c>
      <c r="AB788" s="19" t="s">
        <v>794</v>
      </c>
      <c r="AC788" s="20" t="s">
        <v>730</v>
      </c>
      <c r="AD788" s="102" t="s">
        <v>1029</v>
      </c>
      <c r="AE788" s="82" t="s">
        <v>1029</v>
      </c>
      <c r="AF788" s="3">
        <v>1</v>
      </c>
      <c r="AG788" s="3">
        <v>0</v>
      </c>
      <c r="AH788" s="3">
        <v>54</v>
      </c>
      <c r="AI788" s="3" t="s">
        <v>767</v>
      </c>
      <c r="AJ788" s="20" t="s">
        <v>772</v>
      </c>
      <c r="AW788" s="3" t="s">
        <v>763</v>
      </c>
      <c r="AX788" s="3" t="s">
        <v>1019</v>
      </c>
      <c r="BA788" s="21" t="s">
        <v>733</v>
      </c>
      <c r="BB788" s="10">
        <v>1</v>
      </c>
      <c r="BF788" s="4" t="b">
        <f>IF(ISERROR(VLOOKUP(StudiesDetails!B788,ProteinExpression!A:A,1,FALSE)),FALSE,TRUE)</f>
        <v>1</v>
      </c>
    </row>
    <row r="789" spans="1:58" s="49" customFormat="1" x14ac:dyDescent="0.3">
      <c r="A789">
        <v>160</v>
      </c>
      <c r="B789">
        <v>836</v>
      </c>
      <c r="C789" s="73" t="str">
        <f>IF(AND($A789&lt;&gt;"",ISNUMBER($A789)),VLOOKUP($A789,StudiesGeneral!$B:$CM,2,FALSE),"")</f>
        <v>Canaparo</v>
      </c>
      <c r="D789" s="73">
        <f>IF(AND($A789&lt;&gt;"",ISNUMBER($A789)),VLOOKUP($A789,StudiesGeneral!$B:$CM,3,FALSE),"")</f>
        <v>2007</v>
      </c>
      <c r="E789" s="74" t="str">
        <f>IF(AND($A789&lt;&gt;"",ISNUMBER($A789)),VLOOKUP($A789,StudiesGeneral!$B:$CM,4,FALSE),"")</f>
        <v>https://doi.org/10.1111/j.1440-1681.2007.04691.x</v>
      </c>
      <c r="F789" s="73" t="str">
        <f>IF(AND($A789&lt;&gt;"",ISNUMBER($A789)),VLOOKUP($A789,StudiesGeneral!$B:$CM,5,FALSE),"")</f>
        <v>CYP3A4</v>
      </c>
      <c r="G789" s="52" t="str">
        <f t="shared" si="13"/>
        <v>Small intestine-Jejunum-HIM-12-</v>
      </c>
      <c r="H789" s="12" t="s">
        <v>747</v>
      </c>
      <c r="I789" s="12" t="s">
        <v>749</v>
      </c>
      <c r="J789" s="12"/>
      <c r="K789" s="12" t="s">
        <v>725</v>
      </c>
      <c r="L789" s="12" t="s">
        <v>762</v>
      </c>
      <c r="M789" s="12" t="s">
        <v>737</v>
      </c>
      <c r="N789" s="12"/>
      <c r="O789" s="12"/>
      <c r="P789" s="12"/>
      <c r="Q789" s="1"/>
      <c r="R789" s="1"/>
      <c r="S789" s="2"/>
      <c r="T789" s="2"/>
      <c r="U789" s="2"/>
      <c r="V789" s="2"/>
      <c r="W789" s="2"/>
      <c r="X789" s="2"/>
      <c r="Y789" s="2"/>
      <c r="Z789" s="2"/>
      <c r="AA789" s="19" t="s">
        <v>770</v>
      </c>
      <c r="AB789" s="19" t="s">
        <v>794</v>
      </c>
      <c r="AC789" s="20" t="s">
        <v>730</v>
      </c>
      <c r="AD789" s="102" t="s">
        <v>1030</v>
      </c>
      <c r="AE789" s="82" t="s">
        <v>1030</v>
      </c>
      <c r="AF789" s="3">
        <v>1</v>
      </c>
      <c r="AG789" s="3">
        <v>1</v>
      </c>
      <c r="AH789" s="3">
        <v>81</v>
      </c>
      <c r="AI789" s="3" t="s">
        <v>767</v>
      </c>
      <c r="AJ789" s="20" t="s">
        <v>772</v>
      </c>
      <c r="AK789" s="3"/>
      <c r="AL789" s="20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 t="s">
        <v>763</v>
      </c>
      <c r="AX789" s="3" t="s">
        <v>1019</v>
      </c>
      <c r="AY789" s="3"/>
      <c r="AZ789" s="3"/>
      <c r="BA789" s="21" t="s">
        <v>733</v>
      </c>
      <c r="BB789" s="10">
        <v>1</v>
      </c>
      <c r="BC789" s="20"/>
      <c r="BD789" s="3"/>
      <c r="BE789" s="16"/>
      <c r="BF789" s="4" t="b">
        <f>IF(ISERROR(VLOOKUP(StudiesDetails!B789,ProteinExpression!A:A,1,FALSE)),FALSE,TRUE)</f>
        <v>1</v>
      </c>
    </row>
    <row r="790" spans="1:58" s="33" customFormat="1" x14ac:dyDescent="0.3">
      <c r="A790" s="33">
        <v>161</v>
      </c>
      <c r="B790" s="33">
        <v>838</v>
      </c>
      <c r="C790" s="70" t="str">
        <f>IF(AND($A790&lt;&gt;"",ISNUMBER($A790)),VLOOKUP($A790,StudiesGeneral!$B:$CM,2,FALSE),"")</f>
        <v>Canaparo</v>
      </c>
      <c r="D790" s="70">
        <f>IF(AND($A790&lt;&gt;"",ISNUMBER($A790)),VLOOKUP($A790,StudiesGeneral!$B:$CM,3,FALSE),"")</f>
        <v>2007</v>
      </c>
      <c r="E790" s="71" t="str">
        <f>IF(AND($A790&lt;&gt;"",ISNUMBER($A790)),VLOOKUP($A790,StudiesGeneral!$B:$CM,4,FALSE),"")</f>
        <v>https://doi.org/10.1111/j.1440-1681.2007.04691.x</v>
      </c>
      <c r="F790" s="70" t="str">
        <f>IF(AND($A790&lt;&gt;"",ISNUMBER($A790)),VLOOKUP($A790,StudiesGeneral!$B:$CM,5,FALSE),"")</f>
        <v>CYP3A5</v>
      </c>
      <c r="G790" s="72" t="str">
        <f t="shared" si="13"/>
        <v>Small intestine-Jejunum-HIM-6-*3/*3</v>
      </c>
      <c r="H790" s="25" t="s">
        <v>747</v>
      </c>
      <c r="I790" s="25" t="s">
        <v>749</v>
      </c>
      <c r="J790" s="25"/>
      <c r="K790" s="25" t="s">
        <v>725</v>
      </c>
      <c r="L790" s="25" t="s">
        <v>762</v>
      </c>
      <c r="M790" s="25" t="s">
        <v>737</v>
      </c>
      <c r="N790" s="25"/>
      <c r="O790" s="25"/>
      <c r="P790" s="25"/>
      <c r="Q790" s="26"/>
      <c r="R790" s="26"/>
      <c r="S790" s="27"/>
      <c r="T790" s="27"/>
      <c r="U790" s="27"/>
      <c r="V790" s="27"/>
      <c r="W790" s="27"/>
      <c r="X790" s="27"/>
      <c r="Y790" s="27"/>
      <c r="Z790" s="27"/>
      <c r="AA790" s="28" t="s">
        <v>770</v>
      </c>
      <c r="AB790" s="28" t="s">
        <v>794</v>
      </c>
      <c r="AC790" s="29" t="s">
        <v>730</v>
      </c>
      <c r="AD790" s="101" t="s">
        <v>1024</v>
      </c>
      <c r="AE790" s="83" t="s">
        <v>1024</v>
      </c>
      <c r="AF790" s="30">
        <v>1</v>
      </c>
      <c r="AG790" s="30">
        <v>1</v>
      </c>
      <c r="AH790" s="30">
        <v>73</v>
      </c>
      <c r="AI790" s="30" t="s">
        <v>767</v>
      </c>
      <c r="AJ790" s="29" t="s">
        <v>772</v>
      </c>
      <c r="AK790" s="30"/>
      <c r="AL790" s="29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 t="s">
        <v>763</v>
      </c>
      <c r="AX790" s="30" t="s">
        <v>1019</v>
      </c>
      <c r="AY790" s="30"/>
      <c r="AZ790" s="30"/>
      <c r="BA790" s="31" t="s">
        <v>733</v>
      </c>
      <c r="BB790" s="32">
        <v>1</v>
      </c>
      <c r="BC790" s="29" t="s">
        <v>746</v>
      </c>
      <c r="BD790" s="30">
        <v>1</v>
      </c>
      <c r="BE790" s="75"/>
      <c r="BF790" s="91" t="b">
        <f>IF(ISERROR(VLOOKUP(StudiesDetails!B790,ProteinExpression!A:A,1,FALSE)),FALSE,TRUE)</f>
        <v>1</v>
      </c>
    </row>
    <row r="791" spans="1:58" s="49" customFormat="1" x14ac:dyDescent="0.3">
      <c r="A791">
        <v>161</v>
      </c>
      <c r="B791">
        <v>839</v>
      </c>
      <c r="C791" s="73" t="str">
        <f>IF(AND($A791&lt;&gt;"",ISNUMBER($A791)),VLOOKUP($A791,StudiesGeneral!$B:$CM,2,FALSE),"")</f>
        <v>Canaparo</v>
      </c>
      <c r="D791" s="73">
        <f>IF(AND($A791&lt;&gt;"",ISNUMBER($A791)),VLOOKUP($A791,StudiesGeneral!$B:$CM,3,FALSE),"")</f>
        <v>2007</v>
      </c>
      <c r="E791" s="89" t="str">
        <f>IF(AND($A791&lt;&gt;"",ISNUMBER($A791)),VLOOKUP($A791,StudiesGeneral!$B:$CM,4,FALSE),"")</f>
        <v>https://doi.org/10.1111/j.1440-1681.2007.04691.x</v>
      </c>
      <c r="F791" s="73" t="str">
        <f>IF(AND($A791&lt;&gt;"",ISNUMBER($A791)),VLOOKUP($A791,StudiesGeneral!$B:$CM,5,FALSE),"")</f>
        <v>CYP3A5</v>
      </c>
      <c r="G791" s="52" t="str">
        <f t="shared" si="13"/>
        <v>Small intestine-Jejunum-HIM-7-*3/*3</v>
      </c>
      <c r="H791" s="12" t="s">
        <v>747</v>
      </c>
      <c r="I791" s="12" t="s">
        <v>749</v>
      </c>
      <c r="J791" s="12"/>
      <c r="K791" s="12" t="s">
        <v>725</v>
      </c>
      <c r="L791" s="12" t="s">
        <v>762</v>
      </c>
      <c r="M791" s="12" t="s">
        <v>737</v>
      </c>
      <c r="N791" s="12"/>
      <c r="O791" s="12"/>
      <c r="P791" s="12"/>
      <c r="Q791" s="1"/>
      <c r="R791" s="1"/>
      <c r="S791" s="2"/>
      <c r="T791" s="2"/>
      <c r="U791" s="2"/>
      <c r="V791" s="2"/>
      <c r="W791" s="2"/>
      <c r="X791" s="2"/>
      <c r="Y791" s="2"/>
      <c r="Z791" s="2"/>
      <c r="AA791" s="19" t="s">
        <v>770</v>
      </c>
      <c r="AB791" s="19" t="s">
        <v>794</v>
      </c>
      <c r="AC791" s="20" t="s">
        <v>730</v>
      </c>
      <c r="AD791" s="102" t="s">
        <v>1025</v>
      </c>
      <c r="AE791" s="82" t="s">
        <v>1025</v>
      </c>
      <c r="AF791" s="3">
        <v>1</v>
      </c>
      <c r="AG791" s="3">
        <v>1</v>
      </c>
      <c r="AH791" s="3">
        <v>64</v>
      </c>
      <c r="AI791" s="3" t="s">
        <v>767</v>
      </c>
      <c r="AJ791" s="20" t="s">
        <v>772</v>
      </c>
      <c r="AK791" s="3"/>
      <c r="AL791" s="20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 t="s">
        <v>763</v>
      </c>
      <c r="AX791" s="3" t="s">
        <v>1019</v>
      </c>
      <c r="AY791" s="3"/>
      <c r="AZ791" s="3"/>
      <c r="BA791" s="21" t="s">
        <v>733</v>
      </c>
      <c r="BB791" s="10">
        <v>1</v>
      </c>
      <c r="BC791" s="20" t="s">
        <v>746</v>
      </c>
      <c r="BD791" s="3">
        <v>1</v>
      </c>
      <c r="BE791" s="16"/>
      <c r="BF791" s="4" t="b">
        <f>IF(ISERROR(VLOOKUP(StudiesDetails!B791,ProteinExpression!A:A,1,FALSE)),FALSE,TRUE)</f>
        <v>1</v>
      </c>
    </row>
    <row r="792" spans="1:58" x14ac:dyDescent="0.3">
      <c r="A792">
        <v>161</v>
      </c>
      <c r="B792">
        <v>840</v>
      </c>
      <c r="C792" s="73" t="str">
        <f>IF(AND($A792&lt;&gt;"",ISNUMBER($A792)),VLOOKUP($A792,StudiesGeneral!$B:$CM,2,FALSE),"")</f>
        <v>Canaparo</v>
      </c>
      <c r="D792" s="73">
        <f>IF(AND($A792&lt;&gt;"",ISNUMBER($A792)),VLOOKUP($A792,StudiesGeneral!$B:$CM,3,FALSE),"")</f>
        <v>2007</v>
      </c>
      <c r="E792" s="89" t="str">
        <f>IF(AND($A792&lt;&gt;"",ISNUMBER($A792)),VLOOKUP($A792,StudiesGeneral!$B:$CM,4,FALSE),"")</f>
        <v>https://doi.org/10.1111/j.1440-1681.2007.04691.x</v>
      </c>
      <c r="F792" s="73" t="str">
        <f>IF(AND($A792&lt;&gt;"",ISNUMBER($A792)),VLOOKUP($A792,StudiesGeneral!$B:$CM,5,FALSE),"")</f>
        <v>CYP3A5</v>
      </c>
      <c r="G792" s="52" t="str">
        <f t="shared" si="13"/>
        <v>Small intestine-Jejunum-HIM-8-*1/*3</v>
      </c>
      <c r="H792" s="12" t="s">
        <v>747</v>
      </c>
      <c r="I792" s="12" t="s">
        <v>749</v>
      </c>
      <c r="K792" s="12" t="s">
        <v>725</v>
      </c>
      <c r="L792" s="12" t="s">
        <v>762</v>
      </c>
      <c r="M792" s="12" t="s">
        <v>737</v>
      </c>
      <c r="AA792" s="19" t="s">
        <v>770</v>
      </c>
      <c r="AB792" s="19" t="s">
        <v>794</v>
      </c>
      <c r="AC792" s="20" t="s">
        <v>730</v>
      </c>
      <c r="AD792" s="102" t="s">
        <v>1026</v>
      </c>
      <c r="AE792" s="82" t="s">
        <v>1026</v>
      </c>
      <c r="AF792" s="3">
        <v>1</v>
      </c>
      <c r="AG792" s="3">
        <v>1</v>
      </c>
      <c r="AH792" s="3">
        <v>53</v>
      </c>
      <c r="AI792" s="3" t="s">
        <v>767</v>
      </c>
      <c r="AJ792" s="20" t="s">
        <v>772</v>
      </c>
      <c r="AW792" s="3" t="s">
        <v>763</v>
      </c>
      <c r="AX792" s="3" t="s">
        <v>1019</v>
      </c>
      <c r="BA792" s="21" t="s">
        <v>733</v>
      </c>
      <c r="BB792" s="10">
        <v>1</v>
      </c>
      <c r="BC792" s="20" t="s">
        <v>856</v>
      </c>
      <c r="BD792" s="3">
        <v>1</v>
      </c>
      <c r="BF792" s="4" t="b">
        <f>IF(ISERROR(VLOOKUP(StudiesDetails!B792,ProteinExpression!A:A,1,FALSE)),FALSE,TRUE)</f>
        <v>1</v>
      </c>
    </row>
    <row r="793" spans="1:58" s="49" customFormat="1" x14ac:dyDescent="0.3">
      <c r="A793">
        <v>161</v>
      </c>
      <c r="B793">
        <v>841</v>
      </c>
      <c r="C793" s="73" t="str">
        <f>IF(AND($A793&lt;&gt;"",ISNUMBER($A793)),VLOOKUP($A793,StudiesGeneral!$B:$CM,2,FALSE),"")</f>
        <v>Canaparo</v>
      </c>
      <c r="D793" s="73">
        <f>IF(AND($A793&lt;&gt;"",ISNUMBER($A793)),VLOOKUP($A793,StudiesGeneral!$B:$CM,3,FALSE),"")</f>
        <v>2007</v>
      </c>
      <c r="E793" s="89" t="str">
        <f>IF(AND($A793&lt;&gt;"",ISNUMBER($A793)),VLOOKUP($A793,StudiesGeneral!$B:$CM,4,FALSE),"")</f>
        <v>https://doi.org/10.1111/j.1440-1681.2007.04691.x</v>
      </c>
      <c r="F793" s="73" t="str">
        <f>IF(AND($A793&lt;&gt;"",ISNUMBER($A793)),VLOOKUP($A793,StudiesGeneral!$B:$CM,5,FALSE),"")</f>
        <v>CYP3A5</v>
      </c>
      <c r="G793" s="52" t="str">
        <f t="shared" si="13"/>
        <v>Small intestine-Jejunum-HIM-9-*3/*3</v>
      </c>
      <c r="H793" s="12" t="s">
        <v>747</v>
      </c>
      <c r="I793" s="12" t="s">
        <v>749</v>
      </c>
      <c r="J793" s="12"/>
      <c r="K793" s="12" t="s">
        <v>725</v>
      </c>
      <c r="L793" s="12" t="s">
        <v>762</v>
      </c>
      <c r="M793" s="12" t="s">
        <v>737</v>
      </c>
      <c r="N793" s="12"/>
      <c r="O793" s="12"/>
      <c r="P793" s="12"/>
      <c r="Q793" s="1"/>
      <c r="R793" s="1"/>
      <c r="S793" s="2"/>
      <c r="T793" s="2"/>
      <c r="U793" s="2"/>
      <c r="V793" s="2"/>
      <c r="W793" s="2"/>
      <c r="X793" s="2"/>
      <c r="Y793" s="2"/>
      <c r="Z793" s="2"/>
      <c r="AA793" s="19" t="s">
        <v>770</v>
      </c>
      <c r="AB793" s="19" t="s">
        <v>794</v>
      </c>
      <c r="AC793" s="20" t="s">
        <v>730</v>
      </c>
      <c r="AD793" s="102" t="s">
        <v>1027</v>
      </c>
      <c r="AE793" s="82" t="s">
        <v>1027</v>
      </c>
      <c r="AF793" s="3">
        <v>1</v>
      </c>
      <c r="AG793" s="3">
        <v>0</v>
      </c>
      <c r="AH793" s="3">
        <v>42</v>
      </c>
      <c r="AI793" s="3" t="s">
        <v>767</v>
      </c>
      <c r="AJ793" s="20" t="s">
        <v>772</v>
      </c>
      <c r="AK793" s="3"/>
      <c r="AL793" s="20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 t="s">
        <v>763</v>
      </c>
      <c r="AX793" s="3" t="s">
        <v>1019</v>
      </c>
      <c r="AY793" s="3"/>
      <c r="AZ793" s="3"/>
      <c r="BA793" s="21" t="s">
        <v>733</v>
      </c>
      <c r="BB793" s="10">
        <v>1</v>
      </c>
      <c r="BC793" s="20" t="s">
        <v>746</v>
      </c>
      <c r="BD793" s="3">
        <v>1</v>
      </c>
      <c r="BE793" s="16"/>
      <c r="BF793" s="4" t="b">
        <f>IF(ISERROR(VLOOKUP(StudiesDetails!B793,ProteinExpression!A:A,1,FALSE)),FALSE,TRUE)</f>
        <v>1</v>
      </c>
    </row>
    <row r="794" spans="1:58" x14ac:dyDescent="0.3">
      <c r="A794">
        <v>161</v>
      </c>
      <c r="B794">
        <v>842</v>
      </c>
      <c r="C794" s="73" t="str">
        <f>IF(AND($A794&lt;&gt;"",ISNUMBER($A794)),VLOOKUP($A794,StudiesGeneral!$B:$CM,2,FALSE),"")</f>
        <v>Canaparo</v>
      </c>
      <c r="D794" s="73">
        <f>IF(AND($A794&lt;&gt;"",ISNUMBER($A794)),VLOOKUP($A794,StudiesGeneral!$B:$CM,3,FALSE),"")</f>
        <v>2007</v>
      </c>
      <c r="E794" s="89" t="str">
        <f>IF(AND($A794&lt;&gt;"",ISNUMBER($A794)),VLOOKUP($A794,StudiesGeneral!$B:$CM,4,FALSE),"")</f>
        <v>https://doi.org/10.1111/j.1440-1681.2007.04691.x</v>
      </c>
      <c r="F794" s="73" t="str">
        <f>IF(AND($A794&lt;&gt;"",ISNUMBER($A794)),VLOOKUP($A794,StudiesGeneral!$B:$CM,5,FALSE),"")</f>
        <v>CYP3A5</v>
      </c>
      <c r="G794" s="52" t="str">
        <f t="shared" si="13"/>
        <v>Small intestine-Jejunum-HIM-10-*3/*3</v>
      </c>
      <c r="H794" s="12" t="s">
        <v>747</v>
      </c>
      <c r="I794" s="12" t="s">
        <v>749</v>
      </c>
      <c r="K794" s="12" t="s">
        <v>725</v>
      </c>
      <c r="L794" s="12" t="s">
        <v>762</v>
      </c>
      <c r="M794" s="12" t="s">
        <v>737</v>
      </c>
      <c r="AA794" s="19" t="s">
        <v>770</v>
      </c>
      <c r="AB794" s="19" t="s">
        <v>794</v>
      </c>
      <c r="AC794" s="20" t="s">
        <v>730</v>
      </c>
      <c r="AD794" s="102" t="s">
        <v>1028</v>
      </c>
      <c r="AE794" s="82" t="s">
        <v>1028</v>
      </c>
      <c r="AF794" s="3">
        <v>1</v>
      </c>
      <c r="AG794" s="3">
        <v>1</v>
      </c>
      <c r="AH794" s="3">
        <v>66</v>
      </c>
      <c r="AI794" s="3" t="s">
        <v>767</v>
      </c>
      <c r="AJ794" s="20" t="s">
        <v>772</v>
      </c>
      <c r="AW794" s="3" t="s">
        <v>763</v>
      </c>
      <c r="AX794" s="3" t="s">
        <v>1019</v>
      </c>
      <c r="BA794" s="21" t="s">
        <v>733</v>
      </c>
      <c r="BB794" s="10">
        <v>1</v>
      </c>
      <c r="BC794" s="20" t="s">
        <v>746</v>
      </c>
      <c r="BD794" s="3">
        <v>1</v>
      </c>
      <c r="BF794" s="4" t="b">
        <f>IF(ISERROR(VLOOKUP(StudiesDetails!B794,ProteinExpression!A:A,1,FALSE)),FALSE,TRUE)</f>
        <v>1</v>
      </c>
    </row>
    <row r="795" spans="1:58" s="49" customFormat="1" x14ac:dyDescent="0.3">
      <c r="A795">
        <v>161</v>
      </c>
      <c r="B795">
        <v>843</v>
      </c>
      <c r="C795" s="73" t="str">
        <f>IF(AND($A795&lt;&gt;"",ISNUMBER($A795)),VLOOKUP($A795,StudiesGeneral!$B:$CM,2,FALSE),"")</f>
        <v>Canaparo</v>
      </c>
      <c r="D795" s="73">
        <f>IF(AND($A795&lt;&gt;"",ISNUMBER($A795)),VLOOKUP($A795,StudiesGeneral!$B:$CM,3,FALSE),"")</f>
        <v>2007</v>
      </c>
      <c r="E795" s="89" t="str">
        <f>IF(AND($A795&lt;&gt;"",ISNUMBER($A795)),VLOOKUP($A795,StudiesGeneral!$B:$CM,4,FALSE),"")</f>
        <v>https://doi.org/10.1111/j.1440-1681.2007.04691.x</v>
      </c>
      <c r="F795" s="73" t="str">
        <f>IF(AND($A795&lt;&gt;"",ISNUMBER($A795)),VLOOKUP($A795,StudiesGeneral!$B:$CM,5,FALSE),"")</f>
        <v>CYP3A5</v>
      </c>
      <c r="G795" s="52" t="str">
        <f t="shared" si="13"/>
        <v>Small intestine-Jejunum-HIM-11-*3/*3</v>
      </c>
      <c r="H795" s="12" t="s">
        <v>747</v>
      </c>
      <c r="I795" s="12" t="s">
        <v>749</v>
      </c>
      <c r="J795" s="12"/>
      <c r="K795" s="12" t="s">
        <v>725</v>
      </c>
      <c r="L795" s="12" t="s">
        <v>762</v>
      </c>
      <c r="M795" s="12" t="s">
        <v>737</v>
      </c>
      <c r="N795" s="12"/>
      <c r="O795" s="12"/>
      <c r="P795" s="12"/>
      <c r="Q795" s="1"/>
      <c r="R795" s="1"/>
      <c r="S795" s="2"/>
      <c r="T795" s="2"/>
      <c r="U795" s="2"/>
      <c r="V795" s="2"/>
      <c r="W795" s="2"/>
      <c r="X795" s="2"/>
      <c r="Y795" s="2"/>
      <c r="Z795" s="2"/>
      <c r="AA795" s="19" t="s">
        <v>770</v>
      </c>
      <c r="AB795" s="19" t="s">
        <v>794</v>
      </c>
      <c r="AC795" s="20" t="s">
        <v>730</v>
      </c>
      <c r="AD795" s="102" t="s">
        <v>1029</v>
      </c>
      <c r="AE795" s="82">
        <v>11</v>
      </c>
      <c r="AF795" s="3">
        <v>1</v>
      </c>
      <c r="AG795" s="3">
        <v>0</v>
      </c>
      <c r="AH795" s="3">
        <v>54</v>
      </c>
      <c r="AI795" s="3" t="s">
        <v>767</v>
      </c>
      <c r="AJ795" s="20" t="s">
        <v>772</v>
      </c>
      <c r="AK795" s="3"/>
      <c r="AL795" s="20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 t="s">
        <v>763</v>
      </c>
      <c r="AX795" s="3" t="s">
        <v>1019</v>
      </c>
      <c r="AY795" s="3"/>
      <c r="AZ795" s="3"/>
      <c r="BA795" s="21" t="s">
        <v>733</v>
      </c>
      <c r="BB795" s="10">
        <v>1</v>
      </c>
      <c r="BC795" s="20" t="s">
        <v>746</v>
      </c>
      <c r="BD795" s="3">
        <v>1</v>
      </c>
      <c r="BE795" s="16"/>
      <c r="BF795" s="4" t="b">
        <f>IF(ISERROR(VLOOKUP(StudiesDetails!B795,ProteinExpression!A:A,1,FALSE)),FALSE,TRUE)</f>
        <v>1</v>
      </c>
    </row>
    <row r="796" spans="1:58" s="49" customFormat="1" x14ac:dyDescent="0.3">
      <c r="A796">
        <v>161</v>
      </c>
      <c r="B796">
        <v>844</v>
      </c>
      <c r="C796" s="73" t="str">
        <f>IF(AND($A796&lt;&gt;"",ISNUMBER($A796)),VLOOKUP($A796,StudiesGeneral!$B:$CM,2,FALSE),"")</f>
        <v>Canaparo</v>
      </c>
      <c r="D796" s="73">
        <f>IF(AND($A796&lt;&gt;"",ISNUMBER($A796)),VLOOKUP($A796,StudiesGeneral!$B:$CM,3,FALSE),"")</f>
        <v>2007</v>
      </c>
      <c r="E796" s="89" t="str">
        <f>IF(AND($A796&lt;&gt;"",ISNUMBER($A796)),VLOOKUP($A796,StudiesGeneral!$B:$CM,4,FALSE),"")</f>
        <v>https://doi.org/10.1111/j.1440-1681.2007.04691.x</v>
      </c>
      <c r="F796" s="73" t="str">
        <f>IF(AND($A796&lt;&gt;"",ISNUMBER($A796)),VLOOKUP($A796,StudiesGeneral!$B:$CM,5,FALSE),"")</f>
        <v>CYP3A5</v>
      </c>
      <c r="G796" s="52" t="str">
        <f t="shared" si="13"/>
        <v>Small intestine-Jejunum-HIM-12-*3/*3</v>
      </c>
      <c r="H796" s="12" t="s">
        <v>747</v>
      </c>
      <c r="I796" s="12" t="s">
        <v>749</v>
      </c>
      <c r="J796" s="12"/>
      <c r="K796" s="12" t="s">
        <v>725</v>
      </c>
      <c r="L796" s="12" t="s">
        <v>762</v>
      </c>
      <c r="M796" s="12" t="s">
        <v>737</v>
      </c>
      <c r="N796" s="12"/>
      <c r="O796" s="12"/>
      <c r="P796" s="12"/>
      <c r="Q796" s="1"/>
      <c r="R796" s="1"/>
      <c r="S796" s="2"/>
      <c r="T796" s="2"/>
      <c r="U796" s="2"/>
      <c r="V796" s="2"/>
      <c r="W796" s="2"/>
      <c r="X796" s="2"/>
      <c r="Y796" s="2"/>
      <c r="Z796" s="2"/>
      <c r="AA796" s="19" t="s">
        <v>770</v>
      </c>
      <c r="AB796" s="19" t="s">
        <v>794</v>
      </c>
      <c r="AC796" s="20" t="s">
        <v>730</v>
      </c>
      <c r="AD796" s="102" t="s">
        <v>1030</v>
      </c>
      <c r="AE796" s="93">
        <v>12</v>
      </c>
      <c r="AF796" s="3">
        <v>1</v>
      </c>
      <c r="AG796" s="3">
        <v>1</v>
      </c>
      <c r="AH796" s="3">
        <v>81</v>
      </c>
      <c r="AI796" s="3" t="s">
        <v>767</v>
      </c>
      <c r="AJ796" s="20" t="s">
        <v>772</v>
      </c>
      <c r="AK796" s="3"/>
      <c r="AL796" s="20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 t="s">
        <v>763</v>
      </c>
      <c r="AX796" s="3" t="s">
        <v>1019</v>
      </c>
      <c r="AY796" s="3"/>
      <c r="AZ796" s="3"/>
      <c r="BA796" s="21" t="s">
        <v>733</v>
      </c>
      <c r="BB796" s="10">
        <v>1</v>
      </c>
      <c r="BC796" s="20" t="s">
        <v>746</v>
      </c>
      <c r="BD796" s="3">
        <v>1</v>
      </c>
      <c r="BE796" s="16"/>
      <c r="BF796" s="4" t="b">
        <f>IF(ISERROR(VLOOKUP(StudiesDetails!B796,ProteinExpression!A:A,1,FALSE)),FALSE,TRUE)</f>
        <v>1</v>
      </c>
    </row>
    <row r="797" spans="1:58" s="33" customFormat="1" x14ac:dyDescent="0.3">
      <c r="A797" s="33">
        <v>160</v>
      </c>
      <c r="B797" s="33">
        <v>846</v>
      </c>
      <c r="C797" s="70" t="str">
        <f>IF(AND($A797&lt;&gt;"",ISNUMBER($A797)),VLOOKUP($A797,StudiesGeneral!$B:$CM,2,FALSE),"")</f>
        <v>Canaparo</v>
      </c>
      <c r="D797" s="70">
        <f>IF(AND($A797&lt;&gt;"",ISNUMBER($A797)),VLOOKUP($A797,StudiesGeneral!$B:$CM,3,FALSE),"")</f>
        <v>2007</v>
      </c>
      <c r="E797" s="71" t="str">
        <f>IF(AND($A797&lt;&gt;"",ISNUMBER($A797)),VLOOKUP($A797,StudiesGeneral!$B:$CM,4,FALSE),"")</f>
        <v>https://doi.org/10.1111/j.1440-1681.2007.04691.x</v>
      </c>
      <c r="F797" s="70" t="str">
        <f>IF(AND($A797&lt;&gt;"",ISNUMBER($A797)),VLOOKUP($A797,StudiesGeneral!$B:$CM,5,FALSE),"")</f>
        <v>CYP3A4</v>
      </c>
      <c r="G797" s="72" t="str">
        <f t="shared" si="13"/>
        <v>Small intestine-Ileum-HIM-13-</v>
      </c>
      <c r="H797" s="25" t="s">
        <v>747</v>
      </c>
      <c r="I797" s="25" t="s">
        <v>750</v>
      </c>
      <c r="J797" s="25"/>
      <c r="K797" s="25" t="s">
        <v>725</v>
      </c>
      <c r="L797" s="25" t="s">
        <v>762</v>
      </c>
      <c r="M797" s="25" t="s">
        <v>737</v>
      </c>
      <c r="N797" s="25"/>
      <c r="O797" s="25"/>
      <c r="P797" s="25"/>
      <c r="Q797" s="26"/>
      <c r="R797" s="26"/>
      <c r="S797" s="27"/>
      <c r="T797" s="27"/>
      <c r="U797" s="27"/>
      <c r="V797" s="27"/>
      <c r="W797" s="27"/>
      <c r="X797" s="27"/>
      <c r="Y797" s="27"/>
      <c r="Z797" s="27"/>
      <c r="AA797" s="28" t="s">
        <v>770</v>
      </c>
      <c r="AB797" s="28" t="s">
        <v>1031</v>
      </c>
      <c r="AC797" s="29" t="s">
        <v>730</v>
      </c>
      <c r="AD797" s="101">
        <v>13</v>
      </c>
      <c r="AE797" s="83" t="s">
        <v>1032</v>
      </c>
      <c r="AF797" s="30">
        <v>1</v>
      </c>
      <c r="AG797" s="30">
        <v>1</v>
      </c>
      <c r="AH797" s="30">
        <v>87</v>
      </c>
      <c r="AI797" s="30" t="s">
        <v>767</v>
      </c>
      <c r="AJ797" s="29" t="s">
        <v>772</v>
      </c>
      <c r="AK797" s="30"/>
      <c r="AL797" s="29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 t="s">
        <v>763</v>
      </c>
      <c r="AX797" s="30" t="s">
        <v>1019</v>
      </c>
      <c r="AY797" s="30"/>
      <c r="AZ797" s="30"/>
      <c r="BA797" s="31" t="s">
        <v>733</v>
      </c>
      <c r="BB797" s="32">
        <v>1</v>
      </c>
      <c r="BC797" s="29"/>
      <c r="BD797" s="30"/>
      <c r="BE797" s="75"/>
      <c r="BF797" s="91" t="b">
        <f>IF(ISERROR(VLOOKUP(StudiesDetails!B797,ProteinExpression!A:A,1,FALSE)),FALSE,TRUE)</f>
        <v>1</v>
      </c>
    </row>
    <row r="798" spans="1:58" x14ac:dyDescent="0.3">
      <c r="A798">
        <v>160</v>
      </c>
      <c r="B798">
        <v>847</v>
      </c>
      <c r="C798" s="73" t="str">
        <f>IF(AND($A798&lt;&gt;"",ISNUMBER($A798)),VLOOKUP($A798,StudiesGeneral!$B:$CM,2,FALSE),"")</f>
        <v>Canaparo</v>
      </c>
      <c r="D798" s="73">
        <f>IF(AND($A798&lt;&gt;"",ISNUMBER($A798)),VLOOKUP($A798,StudiesGeneral!$B:$CM,3,FALSE),"")</f>
        <v>2007</v>
      </c>
      <c r="E798" s="89" t="str">
        <f>IF(AND($A798&lt;&gt;"",ISNUMBER($A798)),VLOOKUP($A798,StudiesGeneral!$B:$CM,4,FALSE),"")</f>
        <v>https://doi.org/10.1111/j.1440-1681.2007.04691.x</v>
      </c>
      <c r="F798" s="73" t="str">
        <f>IF(AND($A798&lt;&gt;"",ISNUMBER($A798)),VLOOKUP($A798,StudiesGeneral!$B:$CM,5,FALSE),"")</f>
        <v>CYP3A4</v>
      </c>
      <c r="G798" s="52" t="str">
        <f t="shared" si="13"/>
        <v>Small intestine-Ileum-HIM-14-</v>
      </c>
      <c r="H798" s="12" t="s">
        <v>747</v>
      </c>
      <c r="I798" s="12" t="s">
        <v>750</v>
      </c>
      <c r="K798" s="12" t="s">
        <v>725</v>
      </c>
      <c r="L798" s="12" t="s">
        <v>762</v>
      </c>
      <c r="M798" s="12" t="s">
        <v>737</v>
      </c>
      <c r="AA798" s="19" t="s">
        <v>770</v>
      </c>
      <c r="AB798" s="19" t="s">
        <v>1031</v>
      </c>
      <c r="AC798" s="20" t="s">
        <v>730</v>
      </c>
      <c r="AD798" s="102">
        <v>14</v>
      </c>
      <c r="AE798" s="82" t="s">
        <v>1033</v>
      </c>
      <c r="AF798" s="3">
        <v>1</v>
      </c>
      <c r="AG798" s="3">
        <v>1</v>
      </c>
      <c r="AH798" s="3">
        <v>61</v>
      </c>
      <c r="AI798" s="3" t="s">
        <v>767</v>
      </c>
      <c r="AJ798" s="20" t="s">
        <v>772</v>
      </c>
      <c r="AW798" s="3" t="s">
        <v>763</v>
      </c>
      <c r="AX798" s="3" t="s">
        <v>1019</v>
      </c>
      <c r="BA798" s="21" t="s">
        <v>733</v>
      </c>
      <c r="BB798" s="10">
        <v>1</v>
      </c>
      <c r="BF798" s="4" t="b">
        <f>IF(ISERROR(VLOOKUP(StudiesDetails!B798,ProteinExpression!A:A,1,FALSE)),FALSE,TRUE)</f>
        <v>1</v>
      </c>
    </row>
    <row r="799" spans="1:58" x14ac:dyDescent="0.3">
      <c r="A799">
        <v>160</v>
      </c>
      <c r="B799">
        <v>848</v>
      </c>
      <c r="C799" s="73" t="str">
        <f>IF(AND($A799&lt;&gt;"",ISNUMBER($A799)),VLOOKUP($A799,StudiesGeneral!$B:$CM,2,FALSE),"")</f>
        <v>Canaparo</v>
      </c>
      <c r="D799" s="73">
        <f>IF(AND($A799&lt;&gt;"",ISNUMBER($A799)),VLOOKUP($A799,StudiesGeneral!$B:$CM,3,FALSE),"")</f>
        <v>2007</v>
      </c>
      <c r="E799" s="89" t="str">
        <f>IF(AND($A799&lt;&gt;"",ISNUMBER($A799)),VLOOKUP($A799,StudiesGeneral!$B:$CM,4,FALSE),"")</f>
        <v>https://doi.org/10.1111/j.1440-1681.2007.04691.x</v>
      </c>
      <c r="F799" s="73" t="str">
        <f>IF(AND($A799&lt;&gt;"",ISNUMBER($A799)),VLOOKUP($A799,StudiesGeneral!$B:$CM,5,FALSE),"")</f>
        <v>CYP3A4</v>
      </c>
      <c r="G799" s="52" t="str">
        <f t="shared" si="13"/>
        <v>Small intestine-Ileum-HIM-15-</v>
      </c>
      <c r="H799" s="12" t="s">
        <v>747</v>
      </c>
      <c r="I799" s="12" t="s">
        <v>750</v>
      </c>
      <c r="K799" s="12" t="s">
        <v>725</v>
      </c>
      <c r="L799" s="12" t="s">
        <v>762</v>
      </c>
      <c r="M799" s="12" t="s">
        <v>737</v>
      </c>
      <c r="AA799" s="19" t="s">
        <v>770</v>
      </c>
      <c r="AB799" s="19" t="s">
        <v>1031</v>
      </c>
      <c r="AC799" s="20" t="s">
        <v>730</v>
      </c>
      <c r="AD799" s="102">
        <v>15</v>
      </c>
      <c r="AE799" s="82" t="s">
        <v>1034</v>
      </c>
      <c r="AF799" s="3">
        <v>1</v>
      </c>
      <c r="AG799" s="3">
        <v>0</v>
      </c>
      <c r="AH799" s="3">
        <v>78</v>
      </c>
      <c r="AI799" s="3" t="s">
        <v>767</v>
      </c>
      <c r="AJ799" s="20" t="s">
        <v>772</v>
      </c>
      <c r="AW799" s="3" t="s">
        <v>763</v>
      </c>
      <c r="AX799" s="3" t="s">
        <v>1019</v>
      </c>
      <c r="BA799" s="21" t="s">
        <v>733</v>
      </c>
      <c r="BB799" s="10">
        <v>1</v>
      </c>
      <c r="BF799" s="4" t="b">
        <f>IF(ISERROR(VLOOKUP(StudiesDetails!B799,ProteinExpression!A:A,1,FALSE)),FALSE,TRUE)</f>
        <v>1</v>
      </c>
    </row>
    <row r="800" spans="1:58" x14ac:dyDescent="0.3">
      <c r="A800">
        <v>160</v>
      </c>
      <c r="B800">
        <v>849</v>
      </c>
      <c r="C800" s="73" t="str">
        <f>IF(AND($A800&lt;&gt;"",ISNUMBER($A800)),VLOOKUP($A800,StudiesGeneral!$B:$CM,2,FALSE),"")</f>
        <v>Canaparo</v>
      </c>
      <c r="D800" s="73">
        <f>IF(AND($A800&lt;&gt;"",ISNUMBER($A800)),VLOOKUP($A800,StudiesGeneral!$B:$CM,3,FALSE),"")</f>
        <v>2007</v>
      </c>
      <c r="E800" s="89" t="str">
        <f>IF(AND($A800&lt;&gt;"",ISNUMBER($A800)),VLOOKUP($A800,StudiesGeneral!$B:$CM,4,FALSE),"")</f>
        <v>https://doi.org/10.1111/j.1440-1681.2007.04691.x</v>
      </c>
      <c r="F800" s="73" t="str">
        <f>IF(AND($A800&lt;&gt;"",ISNUMBER($A800)),VLOOKUP($A800,StudiesGeneral!$B:$CM,5,FALSE),"")</f>
        <v>CYP3A4</v>
      </c>
      <c r="G800" s="52" t="str">
        <f t="shared" si="13"/>
        <v>Small intestine-Ileum-HIM-16-</v>
      </c>
      <c r="H800" s="12" t="s">
        <v>747</v>
      </c>
      <c r="I800" s="12" t="s">
        <v>750</v>
      </c>
      <c r="K800" s="12" t="s">
        <v>725</v>
      </c>
      <c r="L800" s="12" t="s">
        <v>762</v>
      </c>
      <c r="M800" s="12" t="s">
        <v>737</v>
      </c>
      <c r="AA800" s="19" t="s">
        <v>770</v>
      </c>
      <c r="AB800" s="19" t="s">
        <v>1031</v>
      </c>
      <c r="AC800" s="20" t="s">
        <v>730</v>
      </c>
      <c r="AD800" s="102">
        <v>16</v>
      </c>
      <c r="AE800" s="82" t="s">
        <v>1035</v>
      </c>
      <c r="AF800" s="3">
        <v>1</v>
      </c>
      <c r="AG800" s="3">
        <v>1</v>
      </c>
      <c r="AH800" s="3">
        <v>69</v>
      </c>
      <c r="AI800" s="3" t="s">
        <v>767</v>
      </c>
      <c r="AJ800" s="20" t="s">
        <v>772</v>
      </c>
      <c r="AW800" s="3" t="s">
        <v>763</v>
      </c>
      <c r="AX800" s="3" t="s">
        <v>1019</v>
      </c>
      <c r="BA800" s="21" t="s">
        <v>733</v>
      </c>
      <c r="BB800" s="10">
        <v>1</v>
      </c>
      <c r="BF800" s="4" t="b">
        <f>IF(ISERROR(VLOOKUP(StudiesDetails!B800,ProteinExpression!A:A,1,FALSE)),FALSE,TRUE)</f>
        <v>1</v>
      </c>
    </row>
    <row r="801" spans="1:58" x14ac:dyDescent="0.3">
      <c r="A801">
        <v>160</v>
      </c>
      <c r="B801">
        <v>850</v>
      </c>
      <c r="C801" s="73" t="str">
        <f>IF(AND($A801&lt;&gt;"",ISNUMBER($A801)),VLOOKUP($A801,StudiesGeneral!$B:$CM,2,FALSE),"")</f>
        <v>Canaparo</v>
      </c>
      <c r="D801" s="73">
        <f>IF(AND($A801&lt;&gt;"",ISNUMBER($A801)),VLOOKUP($A801,StudiesGeneral!$B:$CM,3,FALSE),"")</f>
        <v>2007</v>
      </c>
      <c r="E801" s="89" t="str">
        <f>IF(AND($A801&lt;&gt;"",ISNUMBER($A801)),VLOOKUP($A801,StudiesGeneral!$B:$CM,4,FALSE),"")</f>
        <v>https://doi.org/10.1111/j.1440-1681.2007.04691.x</v>
      </c>
      <c r="F801" s="73" t="str">
        <f>IF(AND($A801&lt;&gt;"",ISNUMBER($A801)),VLOOKUP($A801,StudiesGeneral!$B:$CM,5,FALSE),"")</f>
        <v>CYP3A4</v>
      </c>
      <c r="G801" s="52" t="str">
        <f t="shared" si="13"/>
        <v>Small intestine-Ileum-HIM-17-</v>
      </c>
      <c r="H801" s="12" t="s">
        <v>747</v>
      </c>
      <c r="I801" s="12" t="s">
        <v>750</v>
      </c>
      <c r="K801" s="12" t="s">
        <v>725</v>
      </c>
      <c r="L801" s="12" t="s">
        <v>762</v>
      </c>
      <c r="M801" s="12" t="s">
        <v>737</v>
      </c>
      <c r="AA801" s="19" t="s">
        <v>770</v>
      </c>
      <c r="AB801" s="19" t="s">
        <v>1031</v>
      </c>
      <c r="AC801" s="20" t="s">
        <v>730</v>
      </c>
      <c r="AD801" s="102">
        <v>17</v>
      </c>
      <c r="AE801" s="82" t="s">
        <v>1036</v>
      </c>
      <c r="AF801" s="3">
        <v>1</v>
      </c>
      <c r="AG801" s="3">
        <v>1</v>
      </c>
      <c r="AW801" s="3" t="s">
        <v>763</v>
      </c>
      <c r="AX801" s="3" t="s">
        <v>1019</v>
      </c>
      <c r="BA801" s="21" t="s">
        <v>733</v>
      </c>
      <c r="BB801" s="10">
        <v>1</v>
      </c>
      <c r="BF801" s="4" t="b">
        <f>IF(ISERROR(VLOOKUP(StudiesDetails!B801,ProteinExpression!A:A,1,FALSE)),FALSE,TRUE)</f>
        <v>1</v>
      </c>
    </row>
    <row r="802" spans="1:58" x14ac:dyDescent="0.3">
      <c r="A802">
        <v>160</v>
      </c>
      <c r="B802">
        <v>851</v>
      </c>
      <c r="C802" s="73" t="str">
        <f>IF(AND($A802&lt;&gt;"",ISNUMBER($A802)),VLOOKUP($A802,StudiesGeneral!$B:$CM,2,FALSE),"")</f>
        <v>Canaparo</v>
      </c>
      <c r="D802" s="73">
        <f>IF(AND($A802&lt;&gt;"",ISNUMBER($A802)),VLOOKUP($A802,StudiesGeneral!$B:$CM,3,FALSE),"")</f>
        <v>2007</v>
      </c>
      <c r="E802" s="89" t="str">
        <f>IF(AND($A802&lt;&gt;"",ISNUMBER($A802)),VLOOKUP($A802,StudiesGeneral!$B:$CM,4,FALSE),"")</f>
        <v>https://doi.org/10.1111/j.1440-1681.2007.04691.x</v>
      </c>
      <c r="F802" s="73" t="str">
        <f>IF(AND($A802&lt;&gt;"",ISNUMBER($A802)),VLOOKUP($A802,StudiesGeneral!$B:$CM,5,FALSE),"")</f>
        <v>CYP3A4</v>
      </c>
      <c r="G802" s="52" t="str">
        <f t="shared" si="13"/>
        <v>Small intestine-Ileum-HIM-18-</v>
      </c>
      <c r="H802" s="12" t="s">
        <v>747</v>
      </c>
      <c r="I802" s="12" t="s">
        <v>750</v>
      </c>
      <c r="K802" s="12" t="s">
        <v>725</v>
      </c>
      <c r="L802" s="12" t="s">
        <v>762</v>
      </c>
      <c r="M802" s="12" t="s">
        <v>737</v>
      </c>
      <c r="AA802" s="19" t="s">
        <v>770</v>
      </c>
      <c r="AB802" s="19" t="s">
        <v>1031</v>
      </c>
      <c r="AC802" s="20" t="s">
        <v>730</v>
      </c>
      <c r="AD802" s="102">
        <v>18</v>
      </c>
      <c r="AE802" s="82" t="s">
        <v>1037</v>
      </c>
      <c r="AF802" s="3">
        <v>1</v>
      </c>
      <c r="AG802" s="3">
        <v>1</v>
      </c>
      <c r="AH802" s="3">
        <v>43</v>
      </c>
      <c r="AI802" s="3" t="s">
        <v>767</v>
      </c>
      <c r="AJ802" s="20" t="s">
        <v>772</v>
      </c>
      <c r="AW802" s="3" t="s">
        <v>763</v>
      </c>
      <c r="AX802" s="3" t="s">
        <v>1019</v>
      </c>
      <c r="BA802" s="21" t="s">
        <v>733</v>
      </c>
      <c r="BB802" s="10">
        <v>1</v>
      </c>
      <c r="BF802" s="4" t="b">
        <f>IF(ISERROR(VLOOKUP(StudiesDetails!B802,ProteinExpression!A:A,1,FALSE)),FALSE,TRUE)</f>
        <v>1</v>
      </c>
    </row>
    <row r="803" spans="1:58" x14ac:dyDescent="0.3">
      <c r="A803">
        <v>160</v>
      </c>
      <c r="B803">
        <v>852</v>
      </c>
      <c r="C803" s="73" t="str">
        <f>IF(AND($A803&lt;&gt;"",ISNUMBER($A803)),VLOOKUP($A803,StudiesGeneral!$B:$CM,2,FALSE),"")</f>
        <v>Canaparo</v>
      </c>
      <c r="D803" s="73">
        <f>IF(AND($A803&lt;&gt;"",ISNUMBER($A803)),VLOOKUP($A803,StudiesGeneral!$B:$CM,3,FALSE),"")</f>
        <v>2007</v>
      </c>
      <c r="E803" s="74" t="str">
        <f>IF(AND($A803&lt;&gt;"",ISNUMBER($A803)),VLOOKUP($A803,StudiesGeneral!$B:$CM,4,FALSE),"")</f>
        <v>https://doi.org/10.1111/j.1440-1681.2007.04691.x</v>
      </c>
      <c r="F803" s="73" t="str">
        <f>IF(AND($A803&lt;&gt;"",ISNUMBER($A803)),VLOOKUP($A803,StudiesGeneral!$B:$CM,5,FALSE),"")</f>
        <v>CYP3A4</v>
      </c>
      <c r="G803" s="52" t="str">
        <f t="shared" si="13"/>
        <v>Small intestine-Ileum-HIM-19-</v>
      </c>
      <c r="H803" s="12" t="s">
        <v>747</v>
      </c>
      <c r="I803" s="12" t="s">
        <v>750</v>
      </c>
      <c r="K803" s="12" t="s">
        <v>725</v>
      </c>
      <c r="L803" s="12" t="s">
        <v>762</v>
      </c>
      <c r="M803" s="12" t="s">
        <v>737</v>
      </c>
      <c r="AA803" s="19" t="s">
        <v>770</v>
      </c>
      <c r="AB803" s="19" t="s">
        <v>1031</v>
      </c>
      <c r="AC803" s="20" t="s">
        <v>730</v>
      </c>
      <c r="AD803" s="102">
        <v>19</v>
      </c>
      <c r="AE803" s="82" t="s">
        <v>1038</v>
      </c>
      <c r="AF803" s="3">
        <v>1</v>
      </c>
      <c r="AG803" s="3">
        <v>0</v>
      </c>
      <c r="AH803" s="3">
        <v>72</v>
      </c>
      <c r="AI803" s="3" t="s">
        <v>767</v>
      </c>
      <c r="AJ803" s="20" t="s">
        <v>772</v>
      </c>
      <c r="AW803" s="3" t="s">
        <v>763</v>
      </c>
      <c r="AX803" s="3" t="s">
        <v>1019</v>
      </c>
      <c r="BA803" s="21" t="s">
        <v>733</v>
      </c>
      <c r="BB803" s="10">
        <v>1</v>
      </c>
      <c r="BF803" s="4" t="b">
        <f>IF(ISERROR(VLOOKUP(StudiesDetails!B803,ProteinExpression!A:A,1,FALSE)),FALSE,TRUE)</f>
        <v>1</v>
      </c>
    </row>
    <row r="804" spans="1:58" x14ac:dyDescent="0.3">
      <c r="A804">
        <v>160</v>
      </c>
      <c r="B804">
        <v>853</v>
      </c>
      <c r="C804" s="73" t="str">
        <f>IF(AND($A804&lt;&gt;"",ISNUMBER($A804)),VLOOKUP($A804,StudiesGeneral!$B:$CM,2,FALSE),"")</f>
        <v>Canaparo</v>
      </c>
      <c r="D804" s="73">
        <f>IF(AND($A804&lt;&gt;"",ISNUMBER($A804)),VLOOKUP($A804,StudiesGeneral!$B:$CM,3,FALSE),"")</f>
        <v>2007</v>
      </c>
      <c r="E804" s="89" t="str">
        <f>IF(AND($A804&lt;&gt;"",ISNUMBER($A804)),VLOOKUP($A804,StudiesGeneral!$B:$CM,4,FALSE),"")</f>
        <v>https://doi.org/10.1111/j.1440-1681.2007.04691.x</v>
      </c>
      <c r="F804" s="73" t="str">
        <f>IF(AND($A804&lt;&gt;"",ISNUMBER($A804)),VLOOKUP($A804,StudiesGeneral!$B:$CM,5,FALSE),"")</f>
        <v>CYP3A4</v>
      </c>
      <c r="G804" s="52" t="str">
        <f t="shared" si="13"/>
        <v>Small intestine-Ileum-HIM-20-</v>
      </c>
      <c r="H804" s="12" t="s">
        <v>747</v>
      </c>
      <c r="I804" s="12" t="s">
        <v>750</v>
      </c>
      <c r="K804" s="12" t="s">
        <v>725</v>
      </c>
      <c r="L804" s="12" t="s">
        <v>762</v>
      </c>
      <c r="M804" s="12" t="s">
        <v>737</v>
      </c>
      <c r="AA804" s="19" t="s">
        <v>770</v>
      </c>
      <c r="AB804" s="19" t="s">
        <v>1031</v>
      </c>
      <c r="AC804" s="20" t="s">
        <v>730</v>
      </c>
      <c r="AD804" s="102">
        <v>20</v>
      </c>
      <c r="AE804" s="82" t="s">
        <v>1039</v>
      </c>
      <c r="AF804" s="3">
        <v>1</v>
      </c>
      <c r="AG804" s="3">
        <v>1</v>
      </c>
      <c r="AH804" s="3">
        <v>43</v>
      </c>
      <c r="AI804" s="3" t="s">
        <v>767</v>
      </c>
      <c r="AJ804" s="20" t="s">
        <v>772</v>
      </c>
      <c r="AW804" s="3" t="s">
        <v>763</v>
      </c>
      <c r="AX804" s="3" t="s">
        <v>1019</v>
      </c>
      <c r="BA804" s="21" t="s">
        <v>733</v>
      </c>
      <c r="BB804" s="10">
        <v>1</v>
      </c>
      <c r="BF804" s="4" t="b">
        <f>IF(ISERROR(VLOOKUP(StudiesDetails!B804,ProteinExpression!A:A,1,FALSE)),FALSE,TRUE)</f>
        <v>1</v>
      </c>
    </row>
    <row r="805" spans="1:58" s="50" customFormat="1" x14ac:dyDescent="0.3">
      <c r="A805" s="33">
        <v>161</v>
      </c>
      <c r="B805" s="33">
        <v>855</v>
      </c>
      <c r="C805" s="70" t="str">
        <f>IF(AND($A805&lt;&gt;"",ISNUMBER($A805)),VLOOKUP($A805,StudiesGeneral!$B:$CM,2,FALSE),"")</f>
        <v>Canaparo</v>
      </c>
      <c r="D805" s="70">
        <f>IF(AND($A805&lt;&gt;"",ISNUMBER($A805)),VLOOKUP($A805,StudiesGeneral!$B:$CM,3,FALSE),"")</f>
        <v>2007</v>
      </c>
      <c r="E805" s="71" t="str">
        <f>IF(AND($A805&lt;&gt;"",ISNUMBER($A805)),VLOOKUP($A805,StudiesGeneral!$B:$CM,4,FALSE),"")</f>
        <v>https://doi.org/10.1111/j.1440-1681.2007.04691.x</v>
      </c>
      <c r="F805" s="70" t="str">
        <f>IF(AND($A805&lt;&gt;"",ISNUMBER($A805)),VLOOKUP($A805,StudiesGeneral!$B:$CM,5,FALSE),"")</f>
        <v>CYP3A5</v>
      </c>
      <c r="G805" s="72" t="str">
        <f t="shared" si="13"/>
        <v>Small intestine-Ileum-HIM-13-*3/*3</v>
      </c>
      <c r="H805" s="25" t="s">
        <v>747</v>
      </c>
      <c r="I805" s="25" t="s">
        <v>750</v>
      </c>
      <c r="J805" s="25"/>
      <c r="K805" s="25" t="s">
        <v>725</v>
      </c>
      <c r="L805" s="25" t="s">
        <v>762</v>
      </c>
      <c r="M805" s="25" t="s">
        <v>737</v>
      </c>
      <c r="N805" s="25"/>
      <c r="O805" s="25"/>
      <c r="P805" s="25"/>
      <c r="Q805" s="26"/>
      <c r="R805" s="26"/>
      <c r="S805" s="27"/>
      <c r="T805" s="27"/>
      <c r="U805" s="27"/>
      <c r="V805" s="27"/>
      <c r="W805" s="27"/>
      <c r="X805" s="27"/>
      <c r="Y805" s="27"/>
      <c r="Z805" s="27"/>
      <c r="AA805" s="28" t="s">
        <v>770</v>
      </c>
      <c r="AB805" s="28" t="s">
        <v>1031</v>
      </c>
      <c r="AC805" s="29" t="s">
        <v>730</v>
      </c>
      <c r="AD805" s="101">
        <v>13</v>
      </c>
      <c r="AE805" s="83" t="s">
        <v>1032</v>
      </c>
      <c r="AF805" s="30">
        <v>1</v>
      </c>
      <c r="AG805" s="30">
        <v>1</v>
      </c>
      <c r="AH805" s="30">
        <v>87</v>
      </c>
      <c r="AI805" s="30" t="s">
        <v>767</v>
      </c>
      <c r="AJ805" s="29" t="s">
        <v>772</v>
      </c>
      <c r="AK805" s="30"/>
      <c r="AL805" s="29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 t="s">
        <v>763</v>
      </c>
      <c r="AX805" s="30" t="s">
        <v>1019</v>
      </c>
      <c r="AY805" s="30"/>
      <c r="AZ805" s="30"/>
      <c r="BA805" s="31" t="s">
        <v>733</v>
      </c>
      <c r="BB805" s="32">
        <v>1</v>
      </c>
      <c r="BC805" s="29" t="s">
        <v>746</v>
      </c>
      <c r="BD805" s="30">
        <v>1</v>
      </c>
      <c r="BE805" s="75"/>
      <c r="BF805" s="91" t="b">
        <f>IF(ISERROR(VLOOKUP(StudiesDetails!B805,ProteinExpression!A:A,1,FALSE)),FALSE,TRUE)</f>
        <v>1</v>
      </c>
    </row>
    <row r="806" spans="1:58" s="49" customFormat="1" x14ac:dyDescent="0.3">
      <c r="A806">
        <v>161</v>
      </c>
      <c r="B806">
        <v>856</v>
      </c>
      <c r="C806" s="73" t="str">
        <f>IF(AND($A806&lt;&gt;"",ISNUMBER($A806)),VLOOKUP($A806,StudiesGeneral!$B:$CM,2,FALSE),"")</f>
        <v>Canaparo</v>
      </c>
      <c r="D806" s="73">
        <f>IF(AND($A806&lt;&gt;"",ISNUMBER($A806)),VLOOKUP($A806,StudiesGeneral!$B:$CM,3,FALSE),"")</f>
        <v>2007</v>
      </c>
      <c r="E806" s="89" t="str">
        <f>IF(AND($A806&lt;&gt;"",ISNUMBER($A806)),VLOOKUP($A806,StudiesGeneral!$B:$CM,4,FALSE),"")</f>
        <v>https://doi.org/10.1111/j.1440-1681.2007.04691.x</v>
      </c>
      <c r="F806" s="73" t="str">
        <f>IF(AND($A806&lt;&gt;"",ISNUMBER($A806)),VLOOKUP($A806,StudiesGeneral!$B:$CM,5,FALSE),"")</f>
        <v>CYP3A5</v>
      </c>
      <c r="G806" s="52" t="str">
        <f t="shared" si="13"/>
        <v>Small intestine-Ileum-HIM-14-*3/*3</v>
      </c>
      <c r="H806" s="12" t="s">
        <v>747</v>
      </c>
      <c r="I806" s="12" t="s">
        <v>750</v>
      </c>
      <c r="J806" s="12"/>
      <c r="K806" s="12" t="s">
        <v>725</v>
      </c>
      <c r="L806" s="12" t="s">
        <v>762</v>
      </c>
      <c r="M806" s="12" t="s">
        <v>737</v>
      </c>
      <c r="N806" s="12"/>
      <c r="O806" s="12"/>
      <c r="P806" s="12"/>
      <c r="Q806" s="1"/>
      <c r="R806" s="1"/>
      <c r="S806" s="2"/>
      <c r="T806" s="2"/>
      <c r="U806" s="2"/>
      <c r="V806" s="2"/>
      <c r="W806" s="2"/>
      <c r="X806" s="2"/>
      <c r="Y806" s="2"/>
      <c r="Z806" s="2"/>
      <c r="AA806" s="19" t="s">
        <v>770</v>
      </c>
      <c r="AB806" s="19" t="s">
        <v>1031</v>
      </c>
      <c r="AC806" s="20" t="s">
        <v>730</v>
      </c>
      <c r="AD806" s="102">
        <v>14</v>
      </c>
      <c r="AE806" s="82" t="s">
        <v>1033</v>
      </c>
      <c r="AF806" s="3">
        <v>1</v>
      </c>
      <c r="AG806" s="3">
        <v>1</v>
      </c>
      <c r="AH806" s="3">
        <v>61</v>
      </c>
      <c r="AI806" s="3" t="s">
        <v>767</v>
      </c>
      <c r="AJ806" s="20" t="s">
        <v>772</v>
      </c>
      <c r="AK806" s="3"/>
      <c r="AL806" s="20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 t="s">
        <v>763</v>
      </c>
      <c r="AX806" s="3" t="s">
        <v>1019</v>
      </c>
      <c r="AY806" s="3"/>
      <c r="AZ806" s="3"/>
      <c r="BA806" s="21" t="s">
        <v>733</v>
      </c>
      <c r="BB806" s="10">
        <v>1</v>
      </c>
      <c r="BC806" s="20" t="s">
        <v>746</v>
      </c>
      <c r="BD806" s="3">
        <v>1</v>
      </c>
      <c r="BE806" s="16"/>
      <c r="BF806" s="4" t="b">
        <f>IF(ISERROR(VLOOKUP(StudiesDetails!B806,ProteinExpression!A:A,1,FALSE)),FALSE,TRUE)</f>
        <v>1</v>
      </c>
    </row>
    <row r="807" spans="1:58" s="49" customFormat="1" x14ac:dyDescent="0.3">
      <c r="A807">
        <v>161</v>
      </c>
      <c r="B807">
        <v>857</v>
      </c>
      <c r="C807" s="73" t="str">
        <f>IF(AND($A807&lt;&gt;"",ISNUMBER($A807)),VLOOKUP($A807,StudiesGeneral!$B:$CM,2,FALSE),"")</f>
        <v>Canaparo</v>
      </c>
      <c r="D807" s="73">
        <f>IF(AND($A807&lt;&gt;"",ISNUMBER($A807)),VLOOKUP($A807,StudiesGeneral!$B:$CM,3,FALSE),"")</f>
        <v>2007</v>
      </c>
      <c r="E807" s="89" t="str">
        <f>IF(AND($A807&lt;&gt;"",ISNUMBER($A807)),VLOOKUP($A807,StudiesGeneral!$B:$CM,4,FALSE),"")</f>
        <v>https://doi.org/10.1111/j.1440-1681.2007.04691.x</v>
      </c>
      <c r="F807" s="73" t="str">
        <f>IF(AND($A807&lt;&gt;"",ISNUMBER($A807)),VLOOKUP($A807,StudiesGeneral!$B:$CM,5,FALSE),"")</f>
        <v>CYP3A5</v>
      </c>
      <c r="G807" s="52" t="str">
        <f t="shared" si="13"/>
        <v>Small intestine-Ileum-HIM-15-*3/*3</v>
      </c>
      <c r="H807" s="12" t="s">
        <v>747</v>
      </c>
      <c r="I807" s="12" t="s">
        <v>750</v>
      </c>
      <c r="J807" s="12"/>
      <c r="K807" s="12" t="s">
        <v>725</v>
      </c>
      <c r="L807" s="12" t="s">
        <v>762</v>
      </c>
      <c r="M807" s="12" t="s">
        <v>737</v>
      </c>
      <c r="N807" s="12"/>
      <c r="O807" s="12"/>
      <c r="P807" s="12"/>
      <c r="Q807" s="1"/>
      <c r="R807" s="1"/>
      <c r="S807" s="2"/>
      <c r="T807" s="2"/>
      <c r="U807" s="2"/>
      <c r="V807" s="2"/>
      <c r="W807" s="2"/>
      <c r="X807" s="2"/>
      <c r="Y807" s="2"/>
      <c r="Z807" s="2"/>
      <c r="AA807" s="19" t="s">
        <v>770</v>
      </c>
      <c r="AB807" s="19" t="s">
        <v>1031</v>
      </c>
      <c r="AC807" s="20" t="s">
        <v>730</v>
      </c>
      <c r="AD807" s="102">
        <v>15</v>
      </c>
      <c r="AE807" s="82" t="s">
        <v>1034</v>
      </c>
      <c r="AF807" s="3">
        <v>1</v>
      </c>
      <c r="AG807" s="3">
        <v>0</v>
      </c>
      <c r="AH807" s="3">
        <v>78</v>
      </c>
      <c r="AI807" s="3" t="s">
        <v>767</v>
      </c>
      <c r="AJ807" s="20" t="s">
        <v>772</v>
      </c>
      <c r="AK807" s="3"/>
      <c r="AL807" s="20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 t="s">
        <v>763</v>
      </c>
      <c r="AX807" s="3" t="s">
        <v>1019</v>
      </c>
      <c r="AY807" s="3"/>
      <c r="AZ807" s="3"/>
      <c r="BA807" s="21" t="s">
        <v>733</v>
      </c>
      <c r="BB807" s="10">
        <v>1</v>
      </c>
      <c r="BC807" s="20" t="s">
        <v>746</v>
      </c>
      <c r="BD807" s="3">
        <v>1</v>
      </c>
      <c r="BE807" s="16"/>
      <c r="BF807" s="4" t="b">
        <f>IF(ISERROR(VLOOKUP(StudiesDetails!B807,ProteinExpression!A:A,1,FALSE)),FALSE,TRUE)</f>
        <v>1</v>
      </c>
    </row>
    <row r="808" spans="1:58" x14ac:dyDescent="0.3">
      <c r="A808">
        <v>161</v>
      </c>
      <c r="B808">
        <v>858</v>
      </c>
      <c r="C808" s="73" t="str">
        <f>IF(AND($A808&lt;&gt;"",ISNUMBER($A808)),VLOOKUP($A808,StudiesGeneral!$B:$CM,2,FALSE),"")</f>
        <v>Canaparo</v>
      </c>
      <c r="D808" s="73">
        <f>IF(AND($A808&lt;&gt;"",ISNUMBER($A808)),VLOOKUP($A808,StudiesGeneral!$B:$CM,3,FALSE),"")</f>
        <v>2007</v>
      </c>
      <c r="E808" s="89" t="str">
        <f>IF(AND($A808&lt;&gt;"",ISNUMBER($A808)),VLOOKUP($A808,StudiesGeneral!$B:$CM,4,FALSE),"")</f>
        <v>https://doi.org/10.1111/j.1440-1681.2007.04691.x</v>
      </c>
      <c r="F808" s="73" t="str">
        <f>IF(AND($A808&lt;&gt;"",ISNUMBER($A808)),VLOOKUP($A808,StudiesGeneral!$B:$CM,5,FALSE),"")</f>
        <v>CYP3A5</v>
      </c>
      <c r="G808" s="52" t="str">
        <f t="shared" si="13"/>
        <v>Small intestine-Ileum-HIM-16-*3/*3</v>
      </c>
      <c r="H808" s="12" t="s">
        <v>747</v>
      </c>
      <c r="I808" s="12" t="s">
        <v>750</v>
      </c>
      <c r="K808" s="12" t="s">
        <v>725</v>
      </c>
      <c r="L808" s="12" t="s">
        <v>762</v>
      </c>
      <c r="M808" s="12" t="s">
        <v>737</v>
      </c>
      <c r="AA808" s="19" t="s">
        <v>770</v>
      </c>
      <c r="AB808" s="19" t="s">
        <v>1031</v>
      </c>
      <c r="AC808" s="20" t="s">
        <v>730</v>
      </c>
      <c r="AD808" s="102">
        <v>16</v>
      </c>
      <c r="AE808" s="82" t="s">
        <v>1035</v>
      </c>
      <c r="AF808" s="3">
        <v>1</v>
      </c>
      <c r="AG808" s="3">
        <v>1</v>
      </c>
      <c r="AH808" s="3">
        <v>69</v>
      </c>
      <c r="AI808" s="3" t="s">
        <v>767</v>
      </c>
      <c r="AJ808" s="20" t="s">
        <v>772</v>
      </c>
      <c r="AW808" s="3" t="s">
        <v>763</v>
      </c>
      <c r="AX808" s="3" t="s">
        <v>1019</v>
      </c>
      <c r="BA808" s="21" t="s">
        <v>733</v>
      </c>
      <c r="BB808" s="10">
        <v>1</v>
      </c>
      <c r="BC808" s="20" t="s">
        <v>746</v>
      </c>
      <c r="BD808" s="3">
        <v>1</v>
      </c>
      <c r="BF808" s="4" t="b">
        <f>IF(ISERROR(VLOOKUP(StudiesDetails!B808,ProteinExpression!A:A,1,FALSE)),FALSE,TRUE)</f>
        <v>1</v>
      </c>
    </row>
    <row r="809" spans="1:58" x14ac:dyDescent="0.3">
      <c r="A809">
        <v>161</v>
      </c>
      <c r="B809">
        <v>859</v>
      </c>
      <c r="C809" s="73" t="str">
        <f>IF(AND($A809&lt;&gt;"",ISNUMBER($A809)),VLOOKUP($A809,StudiesGeneral!$B:$CM,2,FALSE),"")</f>
        <v>Canaparo</v>
      </c>
      <c r="D809" s="73">
        <f>IF(AND($A809&lt;&gt;"",ISNUMBER($A809)),VLOOKUP($A809,StudiesGeneral!$B:$CM,3,FALSE),"")</f>
        <v>2007</v>
      </c>
      <c r="E809" s="89" t="str">
        <f>IF(AND($A809&lt;&gt;"",ISNUMBER($A809)),VLOOKUP($A809,StudiesGeneral!$B:$CM,4,FALSE),"")</f>
        <v>https://doi.org/10.1111/j.1440-1681.2007.04691.x</v>
      </c>
      <c r="F809" s="73" t="str">
        <f>IF(AND($A809&lt;&gt;"",ISNUMBER($A809)),VLOOKUP($A809,StudiesGeneral!$B:$CM,5,FALSE),"")</f>
        <v>CYP3A5</v>
      </c>
      <c r="G809" s="52" t="str">
        <f t="shared" si="13"/>
        <v>Small intestine-Ileum-HIM-17-*3/*3</v>
      </c>
      <c r="H809" s="12" t="s">
        <v>747</v>
      </c>
      <c r="I809" s="12" t="s">
        <v>750</v>
      </c>
      <c r="K809" s="12" t="s">
        <v>725</v>
      </c>
      <c r="L809" s="12" t="s">
        <v>762</v>
      </c>
      <c r="M809" s="12" t="s">
        <v>737</v>
      </c>
      <c r="AA809" s="19" t="s">
        <v>770</v>
      </c>
      <c r="AB809" s="19" t="s">
        <v>1031</v>
      </c>
      <c r="AC809" s="20" t="s">
        <v>730</v>
      </c>
      <c r="AD809" s="102">
        <v>17</v>
      </c>
      <c r="AE809" s="82" t="s">
        <v>1036</v>
      </c>
      <c r="AF809" s="3">
        <v>1</v>
      </c>
      <c r="AG809" s="3">
        <v>1</v>
      </c>
      <c r="AW809" s="3" t="s">
        <v>763</v>
      </c>
      <c r="AX809" s="3" t="s">
        <v>1019</v>
      </c>
      <c r="BA809" s="21" t="s">
        <v>733</v>
      </c>
      <c r="BB809" s="10">
        <v>1</v>
      </c>
      <c r="BC809" s="20" t="s">
        <v>746</v>
      </c>
      <c r="BD809" s="3">
        <v>1</v>
      </c>
      <c r="BF809" s="4" t="b">
        <f>IF(ISERROR(VLOOKUP(StudiesDetails!B809,ProteinExpression!A:A,1,FALSE)),FALSE,TRUE)</f>
        <v>1</v>
      </c>
    </row>
    <row r="810" spans="1:58" s="49" customFormat="1" x14ac:dyDescent="0.3">
      <c r="A810">
        <v>161</v>
      </c>
      <c r="B810">
        <v>860</v>
      </c>
      <c r="C810" s="73" t="str">
        <f>IF(AND($A810&lt;&gt;"",ISNUMBER($A810)),VLOOKUP($A810,StudiesGeneral!$B:$CM,2,FALSE),"")</f>
        <v>Canaparo</v>
      </c>
      <c r="D810" s="73">
        <f>IF(AND($A810&lt;&gt;"",ISNUMBER($A810)),VLOOKUP($A810,StudiesGeneral!$B:$CM,3,FALSE),"")</f>
        <v>2007</v>
      </c>
      <c r="E810" s="89" t="str">
        <f>IF(AND($A810&lt;&gt;"",ISNUMBER($A810)),VLOOKUP($A810,StudiesGeneral!$B:$CM,4,FALSE),"")</f>
        <v>https://doi.org/10.1111/j.1440-1681.2007.04691.x</v>
      </c>
      <c r="F810" s="73" t="str">
        <f>IF(AND($A810&lt;&gt;"",ISNUMBER($A810)),VLOOKUP($A810,StudiesGeneral!$B:$CM,5,FALSE),"")</f>
        <v>CYP3A5</v>
      </c>
      <c r="G810" s="52" t="str">
        <f t="shared" si="13"/>
        <v>Small intestine-Ileum-HIM-18-*3/*3</v>
      </c>
      <c r="H810" s="12" t="s">
        <v>747</v>
      </c>
      <c r="I810" s="12" t="s">
        <v>750</v>
      </c>
      <c r="J810" s="12"/>
      <c r="K810" s="12" t="s">
        <v>725</v>
      </c>
      <c r="L810" s="12" t="s">
        <v>762</v>
      </c>
      <c r="M810" s="12" t="s">
        <v>737</v>
      </c>
      <c r="N810" s="12"/>
      <c r="O810" s="12"/>
      <c r="P810" s="12"/>
      <c r="Q810" s="1"/>
      <c r="R810" s="1"/>
      <c r="S810" s="2"/>
      <c r="T810" s="2"/>
      <c r="U810" s="2"/>
      <c r="V810" s="2"/>
      <c r="W810" s="2"/>
      <c r="X810" s="2"/>
      <c r="Y810" s="2"/>
      <c r="Z810" s="2"/>
      <c r="AA810" s="19" t="s">
        <v>770</v>
      </c>
      <c r="AB810" s="19" t="s">
        <v>1031</v>
      </c>
      <c r="AC810" s="20" t="s">
        <v>730</v>
      </c>
      <c r="AD810" s="102">
        <v>18</v>
      </c>
      <c r="AE810" s="82" t="s">
        <v>1037</v>
      </c>
      <c r="AF810" s="3">
        <v>1</v>
      </c>
      <c r="AG810" s="3">
        <v>1</v>
      </c>
      <c r="AH810" s="3">
        <v>43</v>
      </c>
      <c r="AI810" s="3" t="s">
        <v>767</v>
      </c>
      <c r="AJ810" s="20" t="s">
        <v>772</v>
      </c>
      <c r="AK810" s="3"/>
      <c r="AL810" s="20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 t="s">
        <v>763</v>
      </c>
      <c r="AX810" s="3" t="s">
        <v>1019</v>
      </c>
      <c r="AY810" s="3"/>
      <c r="AZ810" s="3"/>
      <c r="BA810" s="21" t="s">
        <v>733</v>
      </c>
      <c r="BB810" s="10">
        <v>1</v>
      </c>
      <c r="BC810" s="20" t="s">
        <v>746</v>
      </c>
      <c r="BD810" s="3">
        <v>1</v>
      </c>
      <c r="BE810" s="16"/>
      <c r="BF810" s="4" t="b">
        <f>IF(ISERROR(VLOOKUP(StudiesDetails!B810,ProteinExpression!A:A,1,FALSE)),FALSE,TRUE)</f>
        <v>1</v>
      </c>
    </row>
    <row r="811" spans="1:58" s="49" customFormat="1" x14ac:dyDescent="0.3">
      <c r="A811">
        <v>161</v>
      </c>
      <c r="B811">
        <v>861</v>
      </c>
      <c r="C811" s="73" t="str">
        <f>IF(AND($A811&lt;&gt;"",ISNUMBER($A811)),VLOOKUP($A811,StudiesGeneral!$B:$CM,2,FALSE),"")</f>
        <v>Canaparo</v>
      </c>
      <c r="D811" s="73">
        <f>IF(AND($A811&lt;&gt;"",ISNUMBER($A811)),VLOOKUP($A811,StudiesGeneral!$B:$CM,3,FALSE),"")</f>
        <v>2007</v>
      </c>
      <c r="E811" s="89" t="str">
        <f>IF(AND($A811&lt;&gt;"",ISNUMBER($A811)),VLOOKUP($A811,StudiesGeneral!$B:$CM,4,FALSE),"")</f>
        <v>https://doi.org/10.1111/j.1440-1681.2007.04691.x</v>
      </c>
      <c r="F811" s="73" t="str">
        <f>IF(AND($A811&lt;&gt;"",ISNUMBER($A811)),VLOOKUP($A811,StudiesGeneral!$B:$CM,5,FALSE),"")</f>
        <v>CYP3A5</v>
      </c>
      <c r="G811" s="52" t="str">
        <f t="shared" si="13"/>
        <v>Small intestine-Ileum-HIM-19-*3/*3</v>
      </c>
      <c r="H811" s="12" t="s">
        <v>747</v>
      </c>
      <c r="I811" s="12" t="s">
        <v>750</v>
      </c>
      <c r="J811" s="12"/>
      <c r="K811" s="12" t="s">
        <v>725</v>
      </c>
      <c r="L811" s="12" t="s">
        <v>762</v>
      </c>
      <c r="M811" s="12" t="s">
        <v>737</v>
      </c>
      <c r="N811" s="12"/>
      <c r="O811" s="12"/>
      <c r="P811" s="12"/>
      <c r="Q811" s="1"/>
      <c r="R811" s="1"/>
      <c r="S811" s="2"/>
      <c r="T811" s="2"/>
      <c r="U811" s="2"/>
      <c r="V811" s="2"/>
      <c r="W811" s="2"/>
      <c r="X811" s="2"/>
      <c r="Y811" s="2"/>
      <c r="Z811" s="2"/>
      <c r="AA811" s="19" t="s">
        <v>770</v>
      </c>
      <c r="AB811" s="19" t="s">
        <v>1031</v>
      </c>
      <c r="AC811" s="20" t="s">
        <v>730</v>
      </c>
      <c r="AD811" s="102">
        <v>19</v>
      </c>
      <c r="AE811" s="82" t="s">
        <v>1038</v>
      </c>
      <c r="AF811" s="3">
        <v>1</v>
      </c>
      <c r="AG811" s="3">
        <v>0</v>
      </c>
      <c r="AH811" s="3">
        <v>72</v>
      </c>
      <c r="AI811" s="3" t="s">
        <v>767</v>
      </c>
      <c r="AJ811" s="20" t="s">
        <v>772</v>
      </c>
      <c r="AK811" s="3"/>
      <c r="AL811" s="20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 t="s">
        <v>763</v>
      </c>
      <c r="AX811" s="3" t="s">
        <v>1019</v>
      </c>
      <c r="AY811" s="3"/>
      <c r="AZ811" s="3"/>
      <c r="BA811" s="21" t="s">
        <v>733</v>
      </c>
      <c r="BB811" s="10">
        <v>1</v>
      </c>
      <c r="BC811" s="20" t="s">
        <v>746</v>
      </c>
      <c r="BD811" s="3">
        <v>1</v>
      </c>
      <c r="BE811" s="16"/>
      <c r="BF811" s="4" t="b">
        <f>IF(ISERROR(VLOOKUP(StudiesDetails!B811,ProteinExpression!A:A,1,FALSE)),FALSE,TRUE)</f>
        <v>1</v>
      </c>
    </row>
    <row r="812" spans="1:58" x14ac:dyDescent="0.3">
      <c r="A812">
        <v>161</v>
      </c>
      <c r="B812">
        <v>862</v>
      </c>
      <c r="C812" s="73" t="str">
        <f>IF(AND($A812&lt;&gt;"",ISNUMBER($A812)),VLOOKUP($A812,StudiesGeneral!$B:$CM,2,FALSE),"")</f>
        <v>Canaparo</v>
      </c>
      <c r="D812" s="73">
        <f>IF(AND($A812&lt;&gt;"",ISNUMBER($A812)),VLOOKUP($A812,StudiesGeneral!$B:$CM,3,FALSE),"")</f>
        <v>2007</v>
      </c>
      <c r="E812" s="89" t="str">
        <f>IF(AND($A812&lt;&gt;"",ISNUMBER($A812)),VLOOKUP($A812,StudiesGeneral!$B:$CM,4,FALSE),"")</f>
        <v>https://doi.org/10.1111/j.1440-1681.2007.04691.x</v>
      </c>
      <c r="F812" s="73" t="str">
        <f>IF(AND($A812&lt;&gt;"",ISNUMBER($A812)),VLOOKUP($A812,StudiesGeneral!$B:$CM,5,FALSE),"")</f>
        <v>CYP3A5</v>
      </c>
      <c r="G812" s="52" t="str">
        <f t="shared" si="13"/>
        <v>Small intestine-Ileum-HIM-20-*3/*3</v>
      </c>
      <c r="H812" s="12" t="s">
        <v>747</v>
      </c>
      <c r="I812" s="12" t="s">
        <v>750</v>
      </c>
      <c r="K812" s="12" t="s">
        <v>725</v>
      </c>
      <c r="L812" s="12" t="s">
        <v>762</v>
      </c>
      <c r="M812" s="12" t="s">
        <v>737</v>
      </c>
      <c r="AA812" s="19" t="s">
        <v>770</v>
      </c>
      <c r="AB812" s="19" t="s">
        <v>1031</v>
      </c>
      <c r="AC812" s="20" t="s">
        <v>730</v>
      </c>
      <c r="AD812" s="102">
        <v>20</v>
      </c>
      <c r="AE812" s="82" t="s">
        <v>1039</v>
      </c>
      <c r="AF812" s="3">
        <v>1</v>
      </c>
      <c r="AG812" s="3">
        <v>1</v>
      </c>
      <c r="AH812" s="3">
        <v>43</v>
      </c>
      <c r="AI812" s="3" t="s">
        <v>767</v>
      </c>
      <c r="AJ812" s="20" t="s">
        <v>772</v>
      </c>
      <c r="AW812" s="3" t="s">
        <v>763</v>
      </c>
      <c r="AX812" s="3" t="s">
        <v>1019</v>
      </c>
      <c r="BA812" s="21" t="s">
        <v>733</v>
      </c>
      <c r="BB812" s="10">
        <v>1</v>
      </c>
      <c r="BC812" s="20" t="s">
        <v>746</v>
      </c>
      <c r="BD812" s="3">
        <v>1</v>
      </c>
      <c r="BF812" s="4" t="b">
        <f>IF(ISERROR(VLOOKUP(StudiesDetails!B812,ProteinExpression!A:A,1,FALSE)),FALSE,TRUE)</f>
        <v>1</v>
      </c>
    </row>
    <row r="813" spans="1:58" s="33" customFormat="1" x14ac:dyDescent="0.3">
      <c r="A813" s="33">
        <v>162</v>
      </c>
      <c r="B813" s="33">
        <v>864</v>
      </c>
      <c r="C813" s="70" t="str">
        <f>IF(AND($A813&lt;&gt;"",ISNUMBER($A813)),VLOOKUP($A813,StudiesGeneral!$B:$CM,2,FALSE),"")</f>
        <v>Couto</v>
      </c>
      <c r="D813" s="70">
        <f>IF(AND($A813&lt;&gt;"",ISNUMBER($A813)),VLOOKUP($A813,StudiesGeneral!$B:$CM,3,FALSE),"")</f>
        <v>2020</v>
      </c>
      <c r="E813" s="71" t="str">
        <f>IF(AND($A813&lt;&gt;"",ISNUMBER($A813)),VLOOKUP($A813,StudiesGeneral!$B:$CM,4,FALSE),"")</f>
        <v>https://doi.org/10.1124/dmd.119.089656</v>
      </c>
      <c r="F813" s="70" t="str">
        <f>IF(AND($A813&lt;&gt;"",ISNUMBER($A813)),VLOOKUP($A813,StudiesGeneral!$B:$CM,5,FALSE),"")</f>
        <v>CYP2C9</v>
      </c>
      <c r="G813" s="72" t="str">
        <f t="shared" si="13"/>
        <v>Small intestine-Jejunum-Lysate--</v>
      </c>
      <c r="H813" s="25" t="s">
        <v>747</v>
      </c>
      <c r="I813" s="25" t="s">
        <v>749</v>
      </c>
      <c r="J813" s="25"/>
      <c r="K813" s="25" t="s">
        <v>735</v>
      </c>
      <c r="L813" s="25" t="s">
        <v>736</v>
      </c>
      <c r="M813" s="25" t="s">
        <v>737</v>
      </c>
      <c r="N813" s="25"/>
      <c r="O813" s="25"/>
      <c r="P813" s="25"/>
      <c r="Q813" s="26"/>
      <c r="R813" s="26"/>
      <c r="S813" s="27"/>
      <c r="T813" s="27"/>
      <c r="U813" s="27"/>
      <c r="V813" s="27"/>
      <c r="W813" s="27"/>
      <c r="X813" s="27"/>
      <c r="Y813" s="27"/>
      <c r="Z813" s="27"/>
      <c r="AA813" s="28" t="s">
        <v>728</v>
      </c>
      <c r="AB813" s="28" t="s">
        <v>1017</v>
      </c>
      <c r="AC813" s="29" t="s">
        <v>730</v>
      </c>
      <c r="AD813" s="36"/>
      <c r="AE813" s="83">
        <v>1</v>
      </c>
      <c r="AF813" s="30">
        <v>4</v>
      </c>
      <c r="AG813" s="30">
        <v>3</v>
      </c>
      <c r="AH813" s="95">
        <v>51.25</v>
      </c>
      <c r="AI813" s="95" t="s">
        <v>767</v>
      </c>
      <c r="AJ813" s="29" t="s">
        <v>768</v>
      </c>
      <c r="AK813" s="30"/>
      <c r="AL813" s="29"/>
      <c r="AM813" s="30">
        <v>29</v>
      </c>
      <c r="AN813" s="30">
        <v>66</v>
      </c>
      <c r="AO813" s="30"/>
      <c r="AP813" s="30"/>
      <c r="AQ813" s="30"/>
      <c r="AR813" s="30"/>
      <c r="AS813" s="30"/>
      <c r="AT813" s="30"/>
      <c r="AU813" s="30"/>
      <c r="AV813" s="30"/>
      <c r="AW813" s="30" t="s">
        <v>763</v>
      </c>
      <c r="AX813" s="30" t="s">
        <v>1040</v>
      </c>
      <c r="AY813" s="30"/>
      <c r="AZ813" s="30"/>
      <c r="BA813" s="31"/>
      <c r="BB813" s="32"/>
      <c r="BC813" s="29"/>
      <c r="BD813" s="30"/>
      <c r="BE813" s="75"/>
      <c r="BF813" s="91" t="b">
        <f>IF(ISERROR(VLOOKUP(StudiesDetails!B813,ProteinExpression!A:A,1,FALSE)),FALSE,TRUE)</f>
        <v>0</v>
      </c>
    </row>
    <row r="814" spans="1:58" x14ac:dyDescent="0.3">
      <c r="A814">
        <v>163</v>
      </c>
      <c r="B814">
        <v>865</v>
      </c>
      <c r="C814" s="73" t="str">
        <f>IF(AND($A814&lt;&gt;"",ISNUMBER($A814)),VLOOKUP($A814,StudiesGeneral!$B:$CM,2,FALSE),"")</f>
        <v>Couto</v>
      </c>
      <c r="D814" s="73">
        <f>IF(AND($A814&lt;&gt;"",ISNUMBER($A814)),VLOOKUP($A814,StudiesGeneral!$B:$CM,3,FALSE),"")</f>
        <v>2020</v>
      </c>
      <c r="E814" s="89" t="str">
        <f>IF(AND($A814&lt;&gt;"",ISNUMBER($A814)),VLOOKUP($A814,StudiesGeneral!$B:$CM,4,FALSE),"")</f>
        <v>https://doi.org/10.1124/dmd.119.089656</v>
      </c>
      <c r="F814" s="73" t="str">
        <f>IF(AND($A814&lt;&gt;"",ISNUMBER($A814)),VLOOKUP($A814,StudiesGeneral!$B:$CM,5,FALSE),"")</f>
        <v>CYP2C19</v>
      </c>
      <c r="G814" s="52" t="str">
        <f t="shared" si="13"/>
        <v>Small intestine-Jejunum-Lysate--</v>
      </c>
      <c r="H814" s="12" t="s">
        <v>747</v>
      </c>
      <c r="I814" s="12" t="s">
        <v>749</v>
      </c>
      <c r="K814" s="12" t="s">
        <v>735</v>
      </c>
      <c r="L814" s="12" t="s">
        <v>736</v>
      </c>
      <c r="M814" s="12" t="s">
        <v>737</v>
      </c>
      <c r="AA814" s="19" t="s">
        <v>728</v>
      </c>
      <c r="AB814" s="19" t="s">
        <v>1017</v>
      </c>
      <c r="AC814" s="20" t="s">
        <v>730</v>
      </c>
      <c r="AE814" s="82">
        <v>1</v>
      </c>
      <c r="AF814" s="3">
        <v>4</v>
      </c>
      <c r="AG814" s="3">
        <v>3</v>
      </c>
      <c r="AH814" s="81">
        <v>51.25</v>
      </c>
      <c r="AI814" s="81" t="s">
        <v>767</v>
      </c>
      <c r="AJ814" s="20" t="s">
        <v>768</v>
      </c>
      <c r="AM814" s="3">
        <v>29</v>
      </c>
      <c r="AN814" s="3">
        <v>66</v>
      </c>
      <c r="AW814" s="3" t="s">
        <v>763</v>
      </c>
      <c r="AX814" s="3" t="s">
        <v>1040</v>
      </c>
      <c r="BF814" s="4" t="b">
        <f>IF(ISERROR(VLOOKUP(StudiesDetails!B814,ProteinExpression!A:A,1,FALSE)),FALSE,TRUE)</f>
        <v>0</v>
      </c>
    </row>
    <row r="815" spans="1:58" x14ac:dyDescent="0.3">
      <c r="A815">
        <v>164</v>
      </c>
      <c r="B815">
        <v>866</v>
      </c>
      <c r="C815" s="73" t="str">
        <f>IF(AND($A815&lt;&gt;"",ISNUMBER($A815)),VLOOKUP($A815,StudiesGeneral!$B:$CM,2,FALSE),"")</f>
        <v>Couto</v>
      </c>
      <c r="D815" s="73">
        <f>IF(AND($A815&lt;&gt;"",ISNUMBER($A815)),VLOOKUP($A815,StudiesGeneral!$B:$CM,3,FALSE),"")</f>
        <v>2020</v>
      </c>
      <c r="E815" s="89" t="str">
        <f>IF(AND($A815&lt;&gt;"",ISNUMBER($A815)),VLOOKUP($A815,StudiesGeneral!$B:$CM,4,FALSE),"")</f>
        <v>https://doi.org/10.1124/dmd.119.089656</v>
      </c>
      <c r="F815" s="73" t="str">
        <f>IF(AND($A815&lt;&gt;"",ISNUMBER($A815)),VLOOKUP($A815,StudiesGeneral!$B:$CM,5,FALSE),"")</f>
        <v>CYP2D6</v>
      </c>
      <c r="G815" s="52" t="str">
        <f t="shared" si="13"/>
        <v>Small intestine-Jejunum-Lysate--</v>
      </c>
      <c r="H815" s="12" t="s">
        <v>747</v>
      </c>
      <c r="I815" s="12" t="s">
        <v>749</v>
      </c>
      <c r="K815" s="12" t="s">
        <v>735</v>
      </c>
      <c r="L815" s="12" t="s">
        <v>736</v>
      </c>
      <c r="M815" s="12" t="s">
        <v>737</v>
      </c>
      <c r="AA815" s="19" t="s">
        <v>728</v>
      </c>
      <c r="AB815" s="19" t="s">
        <v>1017</v>
      </c>
      <c r="AC815" s="20" t="s">
        <v>730</v>
      </c>
      <c r="AE815" s="82">
        <v>1</v>
      </c>
      <c r="AF815" s="3">
        <v>4</v>
      </c>
      <c r="AG815" s="3">
        <v>3</v>
      </c>
      <c r="AH815" s="81">
        <v>51.25</v>
      </c>
      <c r="AI815" s="81" t="s">
        <v>767</v>
      </c>
      <c r="AJ815" s="20" t="s">
        <v>768</v>
      </c>
      <c r="AM815" s="3">
        <v>29</v>
      </c>
      <c r="AN815" s="3">
        <v>66</v>
      </c>
      <c r="AW815" s="3" t="s">
        <v>763</v>
      </c>
      <c r="AX815" s="3" t="s">
        <v>1040</v>
      </c>
      <c r="BF815" s="4" t="b">
        <f>IF(ISERROR(VLOOKUP(StudiesDetails!B815,ProteinExpression!A:A,1,FALSE)),FALSE,TRUE)</f>
        <v>0</v>
      </c>
    </row>
    <row r="816" spans="1:58" x14ac:dyDescent="0.3">
      <c r="A816">
        <v>165</v>
      </c>
      <c r="B816">
        <v>867</v>
      </c>
      <c r="C816" s="73" t="str">
        <f>IF(AND($A816&lt;&gt;"",ISNUMBER($A816)),VLOOKUP($A816,StudiesGeneral!$B:$CM,2,FALSE),"")</f>
        <v>Couto</v>
      </c>
      <c r="D816" s="73">
        <f>IF(AND($A816&lt;&gt;"",ISNUMBER($A816)),VLOOKUP($A816,StudiesGeneral!$B:$CM,3,FALSE),"")</f>
        <v>2020</v>
      </c>
      <c r="E816" s="89" t="str">
        <f>IF(AND($A816&lt;&gt;"",ISNUMBER($A816)),VLOOKUP($A816,StudiesGeneral!$B:$CM,4,FALSE),"")</f>
        <v>https://doi.org/10.1124/dmd.119.089656</v>
      </c>
      <c r="F816" s="73" t="str">
        <f>IF(AND($A816&lt;&gt;"",ISNUMBER($A816)),VLOOKUP($A816,StudiesGeneral!$B:$CM,5,FALSE),"")</f>
        <v>CYP2J2</v>
      </c>
      <c r="G816" s="52" t="str">
        <f t="shared" si="13"/>
        <v>Small intestine-Jejunum-Lysate--</v>
      </c>
      <c r="H816" s="12" t="s">
        <v>747</v>
      </c>
      <c r="I816" s="12" t="s">
        <v>749</v>
      </c>
      <c r="K816" s="12" t="s">
        <v>735</v>
      </c>
      <c r="L816" s="12" t="s">
        <v>736</v>
      </c>
      <c r="M816" s="12" t="s">
        <v>737</v>
      </c>
      <c r="AA816" s="19" t="s">
        <v>728</v>
      </c>
      <c r="AB816" s="19" t="s">
        <v>1017</v>
      </c>
      <c r="AC816" s="20" t="s">
        <v>730</v>
      </c>
      <c r="AE816" s="82">
        <v>1</v>
      </c>
      <c r="AF816" s="3">
        <v>4</v>
      </c>
      <c r="AG816" s="3">
        <v>3</v>
      </c>
      <c r="AH816" s="81">
        <v>51.25</v>
      </c>
      <c r="AI816" s="81" t="s">
        <v>767</v>
      </c>
      <c r="AJ816" s="20" t="s">
        <v>768</v>
      </c>
      <c r="AM816" s="3">
        <v>29</v>
      </c>
      <c r="AN816" s="3">
        <v>66</v>
      </c>
      <c r="AW816" s="3" t="s">
        <v>763</v>
      </c>
      <c r="AX816" s="3" t="s">
        <v>1040</v>
      </c>
      <c r="BF816" s="4" t="b">
        <f>IF(ISERROR(VLOOKUP(StudiesDetails!B816,ProteinExpression!A:A,1,FALSE)),FALSE,TRUE)</f>
        <v>0</v>
      </c>
    </row>
    <row r="817" spans="1:58" x14ac:dyDescent="0.3">
      <c r="A817">
        <v>166</v>
      </c>
      <c r="B817">
        <v>868</v>
      </c>
      <c r="C817" s="73" t="str">
        <f>IF(AND($A817&lt;&gt;"",ISNUMBER($A817)),VLOOKUP($A817,StudiesGeneral!$B:$CM,2,FALSE),"")</f>
        <v>Couto</v>
      </c>
      <c r="D817" s="73">
        <f>IF(AND($A817&lt;&gt;"",ISNUMBER($A817)),VLOOKUP($A817,StudiesGeneral!$B:$CM,3,FALSE),"")</f>
        <v>2020</v>
      </c>
      <c r="E817" s="89" t="str">
        <f>IF(AND($A817&lt;&gt;"",ISNUMBER($A817)),VLOOKUP($A817,StudiesGeneral!$B:$CM,4,FALSE),"")</f>
        <v>https://doi.org/10.1124/dmd.119.089656</v>
      </c>
      <c r="F817" s="73" t="str">
        <f>IF(AND($A817&lt;&gt;"",ISNUMBER($A817)),VLOOKUP($A817,StudiesGeneral!$B:$CM,5,FALSE),"")</f>
        <v>CYP3A4</v>
      </c>
      <c r="G817" s="52" t="str">
        <f t="shared" si="13"/>
        <v>Small intestine-Jejunum-Intestinal mucosa--</v>
      </c>
      <c r="H817" s="12" t="s">
        <v>747</v>
      </c>
      <c r="I817" s="12" t="s">
        <v>749</v>
      </c>
      <c r="K817" s="12" t="s">
        <v>735</v>
      </c>
      <c r="L817" s="12" t="s">
        <v>1041</v>
      </c>
      <c r="M817" s="12" t="s">
        <v>737</v>
      </c>
      <c r="AA817" s="19" t="s">
        <v>728</v>
      </c>
      <c r="AB817" s="19" t="s">
        <v>1017</v>
      </c>
      <c r="AC817" s="20" t="s">
        <v>730</v>
      </c>
      <c r="AE817" s="82">
        <v>1</v>
      </c>
      <c r="AF817" s="3">
        <v>4</v>
      </c>
      <c r="AG817" s="3">
        <v>3</v>
      </c>
      <c r="AH817" s="81">
        <v>51.25</v>
      </c>
      <c r="AI817" s="81" t="s">
        <v>767</v>
      </c>
      <c r="AJ817" s="20" t="s">
        <v>768</v>
      </c>
      <c r="AM817" s="3">
        <v>29</v>
      </c>
      <c r="AN817" s="3">
        <v>66</v>
      </c>
      <c r="AW817" s="3" t="s">
        <v>763</v>
      </c>
      <c r="AX817" s="3" t="s">
        <v>1040</v>
      </c>
      <c r="BF817" s="4" t="b">
        <f>IF(ISERROR(VLOOKUP(StudiesDetails!B817,ProteinExpression!A:A,1,FALSE)),FALSE,TRUE)</f>
        <v>1</v>
      </c>
    </row>
    <row r="818" spans="1:58" s="33" customFormat="1" x14ac:dyDescent="0.3">
      <c r="A818" s="33">
        <v>162</v>
      </c>
      <c r="B818" s="33">
        <v>869</v>
      </c>
      <c r="C818" s="70" t="str">
        <f>IF(AND($A818&lt;&gt;"",ISNUMBER($A818)),VLOOKUP($A818,StudiesGeneral!$B:$CM,2,FALSE),"")</f>
        <v>Couto</v>
      </c>
      <c r="D818" s="70">
        <f>IF(AND($A818&lt;&gt;"",ISNUMBER($A818)),VLOOKUP($A818,StudiesGeneral!$B:$CM,3,FALSE),"")</f>
        <v>2020</v>
      </c>
      <c r="E818" s="71" t="str">
        <f>IF(AND($A818&lt;&gt;"",ISNUMBER($A818)),VLOOKUP($A818,StudiesGeneral!$B:$CM,4,FALSE),"")</f>
        <v>https://doi.org/10.1124/dmd.119.089656</v>
      </c>
      <c r="F818" s="70" t="str">
        <f>IF(AND($A818&lt;&gt;"",ISNUMBER($A818)),VLOOKUP($A818,StudiesGeneral!$B:$CM,5,FALSE),"")</f>
        <v>CYP2C9</v>
      </c>
      <c r="G818" s="72" t="str">
        <f t="shared" si="13"/>
        <v>Small intestine-Ileum-Lysate--</v>
      </c>
      <c r="H818" s="25" t="s">
        <v>747</v>
      </c>
      <c r="I818" s="25" t="s">
        <v>750</v>
      </c>
      <c r="J818" s="25"/>
      <c r="K818" s="25" t="s">
        <v>735</v>
      </c>
      <c r="L818" s="25" t="s">
        <v>736</v>
      </c>
      <c r="M818" s="25" t="s">
        <v>737</v>
      </c>
      <c r="N818" s="25"/>
      <c r="O818" s="25"/>
      <c r="P818" s="25"/>
      <c r="Q818" s="26"/>
      <c r="R818" s="26"/>
      <c r="S818" s="27"/>
      <c r="T818" s="27"/>
      <c r="U818" s="27"/>
      <c r="V818" s="27"/>
      <c r="W818" s="27"/>
      <c r="X818" s="27"/>
      <c r="Y818" s="27"/>
      <c r="Z818" s="27"/>
      <c r="AA818" s="28" t="s">
        <v>728</v>
      </c>
      <c r="AB818" s="28" t="s">
        <v>1017</v>
      </c>
      <c r="AC818" s="29" t="s">
        <v>730</v>
      </c>
      <c r="AD818" s="36"/>
      <c r="AE818" s="83">
        <v>2</v>
      </c>
      <c r="AF818" s="30">
        <v>12</v>
      </c>
      <c r="AG818" s="30">
        <v>9</v>
      </c>
      <c r="AH818" s="95">
        <v>56.83</v>
      </c>
      <c r="AI818" s="95" t="s">
        <v>767</v>
      </c>
      <c r="AJ818" s="29" t="s">
        <v>768</v>
      </c>
      <c r="AK818" s="30"/>
      <c r="AL818" s="29"/>
      <c r="AM818" s="30">
        <v>17</v>
      </c>
      <c r="AN818" s="30">
        <v>80</v>
      </c>
      <c r="AO818" s="30"/>
      <c r="AP818" s="30"/>
      <c r="AQ818" s="30"/>
      <c r="AR818" s="30"/>
      <c r="AS818" s="30"/>
      <c r="AT818" s="30"/>
      <c r="AU818" s="30"/>
      <c r="AV818" s="30"/>
      <c r="AW818" s="30" t="s">
        <v>763</v>
      </c>
      <c r="AX818" s="30" t="s">
        <v>1042</v>
      </c>
      <c r="AY818" s="30"/>
      <c r="AZ818" s="30"/>
      <c r="BA818" s="31"/>
      <c r="BB818" s="32"/>
      <c r="BC818" s="29"/>
      <c r="BD818" s="30"/>
      <c r="BE818" s="75"/>
      <c r="BF818" s="91" t="b">
        <f>IF(ISERROR(VLOOKUP(StudiesDetails!B818,ProteinExpression!A:A,1,FALSE)),FALSE,TRUE)</f>
        <v>0</v>
      </c>
    </row>
    <row r="819" spans="1:58" x14ac:dyDescent="0.3">
      <c r="A819">
        <v>163</v>
      </c>
      <c r="B819">
        <v>870</v>
      </c>
      <c r="C819" s="73" t="str">
        <f>IF(AND($A819&lt;&gt;"",ISNUMBER($A819)),VLOOKUP($A819,StudiesGeneral!$B:$CM,2,FALSE),"")</f>
        <v>Couto</v>
      </c>
      <c r="D819" s="73">
        <f>IF(AND($A819&lt;&gt;"",ISNUMBER($A819)),VLOOKUP($A819,StudiesGeneral!$B:$CM,3,FALSE),"")</f>
        <v>2020</v>
      </c>
      <c r="E819" s="89" t="str">
        <f>IF(AND($A819&lt;&gt;"",ISNUMBER($A819)),VLOOKUP($A819,StudiesGeneral!$B:$CM,4,FALSE),"")</f>
        <v>https://doi.org/10.1124/dmd.119.089656</v>
      </c>
      <c r="F819" s="73" t="str">
        <f>IF(AND($A819&lt;&gt;"",ISNUMBER($A819)),VLOOKUP($A819,StudiesGeneral!$B:$CM,5,FALSE),"")</f>
        <v>CYP2C19</v>
      </c>
      <c r="G819" s="52" t="str">
        <f t="shared" si="13"/>
        <v>Small intestine-Ileum-Lysate--</v>
      </c>
      <c r="H819" s="12" t="s">
        <v>747</v>
      </c>
      <c r="I819" s="12" t="s">
        <v>750</v>
      </c>
      <c r="K819" s="12" t="s">
        <v>735</v>
      </c>
      <c r="L819" s="12" t="s">
        <v>736</v>
      </c>
      <c r="M819" s="12" t="s">
        <v>737</v>
      </c>
      <c r="AA819" s="19" t="s">
        <v>728</v>
      </c>
      <c r="AB819" s="19" t="s">
        <v>1017</v>
      </c>
      <c r="AC819" s="20" t="s">
        <v>730</v>
      </c>
      <c r="AE819" s="82">
        <v>2</v>
      </c>
      <c r="AF819" s="3">
        <v>12</v>
      </c>
      <c r="AG819" s="3">
        <v>9</v>
      </c>
      <c r="AH819" s="81">
        <v>56.83</v>
      </c>
      <c r="AI819" s="81" t="s">
        <v>767</v>
      </c>
      <c r="AJ819" s="20" t="s">
        <v>768</v>
      </c>
      <c r="AM819" s="3">
        <v>17</v>
      </c>
      <c r="AN819" s="3">
        <v>80</v>
      </c>
      <c r="AW819" s="3" t="s">
        <v>763</v>
      </c>
      <c r="AX819" s="3" t="s">
        <v>1042</v>
      </c>
      <c r="BF819" s="4" t="b">
        <f>IF(ISERROR(VLOOKUP(StudiesDetails!B819,ProteinExpression!A:A,1,FALSE)),FALSE,TRUE)</f>
        <v>0</v>
      </c>
    </row>
    <row r="820" spans="1:58" x14ac:dyDescent="0.3">
      <c r="A820">
        <v>164</v>
      </c>
      <c r="B820">
        <v>871</v>
      </c>
      <c r="C820" s="73" t="str">
        <f>IF(AND($A820&lt;&gt;"",ISNUMBER($A820)),VLOOKUP($A820,StudiesGeneral!$B:$CM,2,FALSE),"")</f>
        <v>Couto</v>
      </c>
      <c r="D820" s="73">
        <f>IF(AND($A820&lt;&gt;"",ISNUMBER($A820)),VLOOKUP($A820,StudiesGeneral!$B:$CM,3,FALSE),"")</f>
        <v>2020</v>
      </c>
      <c r="E820" s="74" t="str">
        <f>IF(AND($A820&lt;&gt;"",ISNUMBER($A820)),VLOOKUP($A820,StudiesGeneral!$B:$CM,4,FALSE),"")</f>
        <v>https://doi.org/10.1124/dmd.119.089656</v>
      </c>
      <c r="F820" s="73" t="str">
        <f>IF(AND($A820&lt;&gt;"",ISNUMBER($A820)),VLOOKUP($A820,StudiesGeneral!$B:$CM,5,FALSE),"")</f>
        <v>CYP2D6</v>
      </c>
      <c r="G820" s="52" t="str">
        <f t="shared" si="13"/>
        <v>Small intestine-Ileum-Lysate--</v>
      </c>
      <c r="H820" s="12" t="s">
        <v>747</v>
      </c>
      <c r="I820" s="12" t="s">
        <v>750</v>
      </c>
      <c r="K820" s="12" t="s">
        <v>735</v>
      </c>
      <c r="L820" s="12" t="s">
        <v>736</v>
      </c>
      <c r="M820" s="12" t="s">
        <v>737</v>
      </c>
      <c r="AA820" s="19" t="s">
        <v>728</v>
      </c>
      <c r="AB820" s="19" t="s">
        <v>1017</v>
      </c>
      <c r="AC820" s="20" t="s">
        <v>730</v>
      </c>
      <c r="AE820" s="82">
        <v>2</v>
      </c>
      <c r="AF820" s="3">
        <v>12</v>
      </c>
      <c r="AG820" s="3">
        <v>9</v>
      </c>
      <c r="AH820" s="81">
        <v>56.83</v>
      </c>
      <c r="AI820" s="81" t="s">
        <v>767</v>
      </c>
      <c r="AJ820" s="20" t="s">
        <v>768</v>
      </c>
      <c r="AM820" s="3">
        <v>17</v>
      </c>
      <c r="AN820" s="3">
        <v>80</v>
      </c>
      <c r="AW820" s="3" t="s">
        <v>763</v>
      </c>
      <c r="AX820" s="3" t="s">
        <v>1042</v>
      </c>
      <c r="BF820" s="4" t="b">
        <f>IF(ISERROR(VLOOKUP(StudiesDetails!B820,ProteinExpression!A:A,1,FALSE)),FALSE,TRUE)</f>
        <v>0</v>
      </c>
    </row>
    <row r="821" spans="1:58" x14ac:dyDescent="0.3">
      <c r="A821">
        <v>165</v>
      </c>
      <c r="B821">
        <v>872</v>
      </c>
      <c r="C821" s="73" t="str">
        <f>IF(AND($A821&lt;&gt;"",ISNUMBER($A821)),VLOOKUP($A821,StudiesGeneral!$B:$CM,2,FALSE),"")</f>
        <v>Couto</v>
      </c>
      <c r="D821" s="73">
        <f>IF(AND($A821&lt;&gt;"",ISNUMBER($A821)),VLOOKUP($A821,StudiesGeneral!$B:$CM,3,FALSE),"")</f>
        <v>2020</v>
      </c>
      <c r="E821" s="89" t="str">
        <f>IF(AND($A821&lt;&gt;"",ISNUMBER($A821)),VLOOKUP($A821,StudiesGeneral!$B:$CM,4,FALSE),"")</f>
        <v>https://doi.org/10.1124/dmd.119.089656</v>
      </c>
      <c r="F821" s="73" t="str">
        <f>IF(AND($A821&lt;&gt;"",ISNUMBER($A821)),VLOOKUP($A821,StudiesGeneral!$B:$CM,5,FALSE),"")</f>
        <v>CYP2J2</v>
      </c>
      <c r="G821" s="52" t="str">
        <f t="shared" si="13"/>
        <v>Small intestine-Ileum-Lysate--</v>
      </c>
      <c r="H821" s="12" t="s">
        <v>747</v>
      </c>
      <c r="I821" s="12" t="s">
        <v>750</v>
      </c>
      <c r="K821" s="12" t="s">
        <v>735</v>
      </c>
      <c r="L821" s="12" t="s">
        <v>736</v>
      </c>
      <c r="M821" s="12" t="s">
        <v>737</v>
      </c>
      <c r="AA821" s="19" t="s">
        <v>728</v>
      </c>
      <c r="AB821" s="19" t="s">
        <v>1017</v>
      </c>
      <c r="AC821" s="20" t="s">
        <v>730</v>
      </c>
      <c r="AE821" s="82">
        <v>2</v>
      </c>
      <c r="AF821" s="3">
        <v>12</v>
      </c>
      <c r="AG821" s="3">
        <v>9</v>
      </c>
      <c r="AH821" s="81">
        <v>56.83</v>
      </c>
      <c r="AI821" s="81" t="s">
        <v>767</v>
      </c>
      <c r="AJ821" s="20" t="s">
        <v>768</v>
      </c>
      <c r="AM821" s="3">
        <v>17</v>
      </c>
      <c r="AN821" s="3">
        <v>80</v>
      </c>
      <c r="AW821" s="3" t="s">
        <v>763</v>
      </c>
      <c r="AX821" s="3" t="s">
        <v>1042</v>
      </c>
      <c r="BF821" s="4" t="b">
        <f>IF(ISERROR(VLOOKUP(StudiesDetails!B821,ProteinExpression!A:A,1,FALSE)),FALSE,TRUE)</f>
        <v>0</v>
      </c>
    </row>
    <row r="822" spans="1:58" x14ac:dyDescent="0.3">
      <c r="A822">
        <v>166</v>
      </c>
      <c r="B822">
        <v>873</v>
      </c>
      <c r="C822" s="73" t="str">
        <f>IF(AND($A822&lt;&gt;"",ISNUMBER($A822)),VLOOKUP($A822,StudiesGeneral!$B:$CM,2,FALSE),"")</f>
        <v>Couto</v>
      </c>
      <c r="D822" s="73">
        <f>IF(AND($A822&lt;&gt;"",ISNUMBER($A822)),VLOOKUP($A822,StudiesGeneral!$B:$CM,3,FALSE),"")</f>
        <v>2020</v>
      </c>
      <c r="E822" s="89" t="str">
        <f>IF(AND($A822&lt;&gt;"",ISNUMBER($A822)),VLOOKUP($A822,StudiesGeneral!$B:$CM,4,FALSE),"")</f>
        <v>https://doi.org/10.1124/dmd.119.089656</v>
      </c>
      <c r="F822" s="73" t="str">
        <f>IF(AND($A822&lt;&gt;"",ISNUMBER($A822)),VLOOKUP($A822,StudiesGeneral!$B:$CM,5,FALSE),"")</f>
        <v>CYP3A4</v>
      </c>
      <c r="G822" s="52" t="str">
        <f t="shared" si="13"/>
        <v>Small intestine-Ileum-Intestinal mucosa--</v>
      </c>
      <c r="H822" s="12" t="s">
        <v>747</v>
      </c>
      <c r="I822" s="12" t="s">
        <v>750</v>
      </c>
      <c r="K822" s="12" t="s">
        <v>735</v>
      </c>
      <c r="L822" s="12" t="s">
        <v>1041</v>
      </c>
      <c r="M822" s="12" t="s">
        <v>737</v>
      </c>
      <c r="AA822" s="19" t="s">
        <v>728</v>
      </c>
      <c r="AB822" s="19" t="s">
        <v>1017</v>
      </c>
      <c r="AC822" s="20" t="s">
        <v>730</v>
      </c>
      <c r="AE822" s="82">
        <v>2</v>
      </c>
      <c r="AF822" s="3">
        <v>12</v>
      </c>
      <c r="AG822" s="3">
        <v>9</v>
      </c>
      <c r="AH822" s="81">
        <v>56.83</v>
      </c>
      <c r="AI822" s="81" t="s">
        <v>767</v>
      </c>
      <c r="AJ822" s="20" t="s">
        <v>768</v>
      </c>
      <c r="AM822" s="3">
        <v>17</v>
      </c>
      <c r="AN822" s="3">
        <v>80</v>
      </c>
      <c r="AW822" s="3" t="s">
        <v>763</v>
      </c>
      <c r="AX822" s="3" t="s">
        <v>1042</v>
      </c>
      <c r="BF822" s="4" t="b">
        <f>IF(ISERROR(VLOOKUP(StudiesDetails!B822,ProteinExpression!A:A,1,FALSE)),FALSE,TRUE)</f>
        <v>1</v>
      </c>
    </row>
    <row r="823" spans="1:58" s="33" customFormat="1" x14ac:dyDescent="0.3">
      <c r="A823" s="33">
        <v>172</v>
      </c>
      <c r="B823" s="33">
        <v>874</v>
      </c>
      <c r="C823" s="70" t="str">
        <f>IF(AND($A823&lt;&gt;"",ISNUMBER($A823)),VLOOKUP($A823,StudiesGeneral!$B:$CM,2,FALSE),"")</f>
        <v>Grangeon</v>
      </c>
      <c r="D823" s="70">
        <f>IF(AND($A823&lt;&gt;"",ISNUMBER($A823)),VLOOKUP($A823,StudiesGeneral!$B:$CM,3,FALSE),"")</f>
        <v>2021</v>
      </c>
      <c r="E823" s="71" t="str">
        <f>IF(AND($A823&lt;&gt;"",ISNUMBER($A823)),VLOOKUP($A823,StudiesGeneral!$B:$CM,4,FALSE),"")</f>
        <v>https://doi.org/10.3390/ijms222312791</v>
      </c>
      <c r="F823" s="70" t="str">
        <f>IF(AND($A823&lt;&gt;"",ISNUMBER($A823)),VLOOKUP($A823,StudiesGeneral!$B:$CM,5,FALSE),"")</f>
        <v>CYP2C9</v>
      </c>
      <c r="G823" s="72" t="str">
        <f t="shared" si="13"/>
        <v>Small intestine-Duodenum-HIM-IN001-</v>
      </c>
      <c r="H823" s="25" t="s">
        <v>747</v>
      </c>
      <c r="I823" s="25" t="s">
        <v>748</v>
      </c>
      <c r="J823" s="25"/>
      <c r="K823" s="25" t="s">
        <v>725</v>
      </c>
      <c r="L823" s="25" t="s">
        <v>762</v>
      </c>
      <c r="M823" s="25" t="s">
        <v>737</v>
      </c>
      <c r="N823" s="25" t="s">
        <v>819</v>
      </c>
      <c r="O823" s="25"/>
      <c r="P823" s="25"/>
      <c r="Q823" s="26"/>
      <c r="R823" s="26"/>
      <c r="S823" s="27"/>
      <c r="T823" s="27"/>
      <c r="U823" s="27"/>
      <c r="V823" s="27"/>
      <c r="W823" s="27"/>
      <c r="X823" s="27"/>
      <c r="Y823" s="27"/>
      <c r="Z823" s="27"/>
      <c r="AA823" s="28" t="s">
        <v>770</v>
      </c>
      <c r="AB823" s="28" t="s">
        <v>1043</v>
      </c>
      <c r="AC823" s="29" t="s">
        <v>730</v>
      </c>
      <c r="AD823" s="36" t="s">
        <v>1044</v>
      </c>
      <c r="AE823" s="92">
        <v>1</v>
      </c>
      <c r="AF823" s="30">
        <v>1</v>
      </c>
      <c r="AG823" s="30">
        <v>1</v>
      </c>
      <c r="AH823" s="30">
        <v>73</v>
      </c>
      <c r="AI823" s="30" t="s">
        <v>767</v>
      </c>
      <c r="AJ823" s="29" t="s">
        <v>772</v>
      </c>
      <c r="AK823" s="30"/>
      <c r="AL823" s="29"/>
      <c r="AM823" s="30"/>
      <c r="AN823" s="30"/>
      <c r="AO823" s="30"/>
      <c r="AP823" s="30"/>
      <c r="AQ823" s="30"/>
      <c r="AR823" s="30"/>
      <c r="AS823" s="103">
        <v>31.3</v>
      </c>
      <c r="AT823" s="103" t="s">
        <v>772</v>
      </c>
      <c r="AU823" s="103"/>
      <c r="AV823" s="103"/>
      <c r="AW823" s="30" t="s">
        <v>898</v>
      </c>
      <c r="AX823" s="30" t="s">
        <v>1045</v>
      </c>
      <c r="AY823" s="30" t="s">
        <v>917</v>
      </c>
      <c r="AZ823" s="30">
        <v>1</v>
      </c>
      <c r="BA823" s="31"/>
      <c r="BB823" s="32"/>
      <c r="BC823" s="29"/>
      <c r="BD823" s="30"/>
      <c r="BE823" s="75"/>
      <c r="BF823" s="91" t="b">
        <f>IF(ISERROR(VLOOKUP(StudiesDetails!B823,ProteinExpression!A:A,1,FALSE)),FALSE,TRUE)</f>
        <v>0</v>
      </c>
    </row>
    <row r="824" spans="1:58" x14ac:dyDescent="0.3">
      <c r="A824">
        <v>172</v>
      </c>
      <c r="B824">
        <v>875</v>
      </c>
      <c r="C824" s="73" t="str">
        <f>IF(AND($A824&lt;&gt;"",ISNUMBER($A824)),VLOOKUP($A824,StudiesGeneral!$B:$CM,2,FALSE),"")</f>
        <v>Grangeon</v>
      </c>
      <c r="D824" s="73">
        <f>IF(AND($A824&lt;&gt;"",ISNUMBER($A824)),VLOOKUP($A824,StudiesGeneral!$B:$CM,3,FALSE),"")</f>
        <v>2021</v>
      </c>
      <c r="E824" s="89" t="str">
        <f>IF(AND($A824&lt;&gt;"",ISNUMBER($A824)),VLOOKUP($A824,StudiesGeneral!$B:$CM,4,FALSE),"")</f>
        <v>https://doi.org/10.3390/ijms222312791</v>
      </c>
      <c r="F824" s="73" t="str">
        <f>IF(AND($A824&lt;&gt;"",ISNUMBER($A824)),VLOOKUP($A824,StudiesGeneral!$B:$CM,5,FALSE),"")</f>
        <v>CYP2C9</v>
      </c>
      <c r="G824" s="52" t="str">
        <f t="shared" si="13"/>
        <v>Small intestine-Duodenum-HIM-IN002-</v>
      </c>
      <c r="H824" s="12" t="s">
        <v>747</v>
      </c>
      <c r="I824" s="12" t="s">
        <v>748</v>
      </c>
      <c r="K824" s="12" t="s">
        <v>725</v>
      </c>
      <c r="L824" s="12" t="s">
        <v>762</v>
      </c>
      <c r="M824" s="12" t="s">
        <v>737</v>
      </c>
      <c r="N824" s="12" t="s">
        <v>819</v>
      </c>
      <c r="AA824" s="19" t="s">
        <v>770</v>
      </c>
      <c r="AB824" s="19" t="s">
        <v>1043</v>
      </c>
      <c r="AC824" s="20" t="s">
        <v>730</v>
      </c>
      <c r="AD824" s="37" t="s">
        <v>1046</v>
      </c>
      <c r="AE824" s="93">
        <v>2</v>
      </c>
      <c r="AF824" s="3">
        <v>1</v>
      </c>
      <c r="AG824" s="3">
        <v>0</v>
      </c>
      <c r="AH824" s="3">
        <v>49</v>
      </c>
      <c r="AI824" s="3" t="s">
        <v>767</v>
      </c>
      <c r="AJ824" s="20" t="s">
        <v>772</v>
      </c>
      <c r="AS824" s="79">
        <v>32.700000000000003</v>
      </c>
      <c r="AT824" s="79" t="s">
        <v>772</v>
      </c>
      <c r="AU824" s="79"/>
      <c r="AV824" s="79"/>
      <c r="AW824" s="3" t="s">
        <v>898</v>
      </c>
      <c r="AX824" s="3" t="s">
        <v>1047</v>
      </c>
      <c r="AY824" s="3" t="s">
        <v>732</v>
      </c>
      <c r="AZ824" s="3">
        <v>1</v>
      </c>
      <c r="BF824" s="4" t="b">
        <f>IF(ISERROR(VLOOKUP(StudiesDetails!B824,ProteinExpression!A:A,1,FALSE)),FALSE,TRUE)</f>
        <v>0</v>
      </c>
    </row>
    <row r="825" spans="1:58" x14ac:dyDescent="0.3">
      <c r="A825">
        <v>172</v>
      </c>
      <c r="B825">
        <v>876</v>
      </c>
      <c r="C825" s="73" t="str">
        <f>IF(AND($A825&lt;&gt;"",ISNUMBER($A825)),VLOOKUP($A825,StudiesGeneral!$B:$CM,2,FALSE),"")</f>
        <v>Grangeon</v>
      </c>
      <c r="D825" s="73">
        <f>IF(AND($A825&lt;&gt;"",ISNUMBER($A825)),VLOOKUP($A825,StudiesGeneral!$B:$CM,3,FALSE),"")</f>
        <v>2021</v>
      </c>
      <c r="E825" s="89" t="str">
        <f>IF(AND($A825&lt;&gt;"",ISNUMBER($A825)),VLOOKUP($A825,StudiesGeneral!$B:$CM,4,FALSE),"")</f>
        <v>https://doi.org/10.3390/ijms222312791</v>
      </c>
      <c r="F825" s="73" t="str">
        <f>IF(AND($A825&lt;&gt;"",ISNUMBER($A825)),VLOOKUP($A825,StudiesGeneral!$B:$CM,5,FALSE),"")</f>
        <v>CYP2C9</v>
      </c>
      <c r="G825" s="52" t="str">
        <f t="shared" si="13"/>
        <v>Small intestine-Duodenum-HIM-IN003-</v>
      </c>
      <c r="H825" s="12" t="s">
        <v>747</v>
      </c>
      <c r="I825" s="12" t="s">
        <v>748</v>
      </c>
      <c r="K825" s="12" t="s">
        <v>725</v>
      </c>
      <c r="L825" s="12" t="s">
        <v>762</v>
      </c>
      <c r="M825" s="12" t="s">
        <v>737</v>
      </c>
      <c r="N825" s="12" t="s">
        <v>819</v>
      </c>
      <c r="AA825" s="19" t="s">
        <v>770</v>
      </c>
      <c r="AB825" s="19" t="s">
        <v>1043</v>
      </c>
      <c r="AC825" s="20" t="s">
        <v>730</v>
      </c>
      <c r="AD825" s="37" t="s">
        <v>1048</v>
      </c>
      <c r="AE825" s="93">
        <v>3</v>
      </c>
      <c r="AF825" s="3">
        <v>1</v>
      </c>
      <c r="AG825" s="3">
        <v>0</v>
      </c>
      <c r="AH825" s="3">
        <v>75</v>
      </c>
      <c r="AI825" s="3" t="s">
        <v>767</v>
      </c>
      <c r="AJ825" s="20" t="s">
        <v>772</v>
      </c>
      <c r="AS825" s="79">
        <v>24</v>
      </c>
      <c r="AT825" s="79" t="s">
        <v>772</v>
      </c>
      <c r="AU825" s="79"/>
      <c r="AV825" s="79"/>
      <c r="AW825" s="3" t="s">
        <v>898</v>
      </c>
      <c r="AX825" s="3" t="s">
        <v>1049</v>
      </c>
      <c r="AY825" s="3" t="s">
        <v>732</v>
      </c>
      <c r="AZ825" s="3">
        <v>1</v>
      </c>
      <c r="BF825" s="4" t="b">
        <f>IF(ISERROR(VLOOKUP(StudiesDetails!B825,ProteinExpression!A:A,1,FALSE)),FALSE,TRUE)</f>
        <v>0</v>
      </c>
    </row>
    <row r="826" spans="1:58" x14ac:dyDescent="0.3">
      <c r="A826">
        <v>172</v>
      </c>
      <c r="B826">
        <v>877</v>
      </c>
      <c r="C826" s="73" t="str">
        <f>IF(AND($A826&lt;&gt;"",ISNUMBER($A826)),VLOOKUP($A826,StudiesGeneral!$B:$CM,2,FALSE),"")</f>
        <v>Grangeon</v>
      </c>
      <c r="D826" s="73">
        <f>IF(AND($A826&lt;&gt;"",ISNUMBER($A826)),VLOOKUP($A826,StudiesGeneral!$B:$CM,3,FALSE),"")</f>
        <v>2021</v>
      </c>
      <c r="E826" s="89" t="str">
        <f>IF(AND($A826&lt;&gt;"",ISNUMBER($A826)),VLOOKUP($A826,StudiesGeneral!$B:$CM,4,FALSE),"")</f>
        <v>https://doi.org/10.3390/ijms222312791</v>
      </c>
      <c r="F826" s="73" t="str">
        <f>IF(AND($A826&lt;&gt;"",ISNUMBER($A826)),VLOOKUP($A826,StudiesGeneral!$B:$CM,5,FALSE),"")</f>
        <v>CYP2C9</v>
      </c>
      <c r="G826" s="52" t="str">
        <f t="shared" si="13"/>
        <v>Small intestine-Duodenum-HIM-IN004-</v>
      </c>
      <c r="H826" s="12" t="s">
        <v>747</v>
      </c>
      <c r="I826" s="12" t="s">
        <v>748</v>
      </c>
      <c r="K826" s="12" t="s">
        <v>725</v>
      </c>
      <c r="L826" s="12" t="s">
        <v>762</v>
      </c>
      <c r="M826" s="12" t="s">
        <v>737</v>
      </c>
      <c r="N826" s="12" t="s">
        <v>819</v>
      </c>
      <c r="AA826" s="19" t="s">
        <v>770</v>
      </c>
      <c r="AB826" s="19" t="s">
        <v>1043</v>
      </c>
      <c r="AC826" s="20" t="s">
        <v>730</v>
      </c>
      <c r="AD826" s="37" t="s">
        <v>1050</v>
      </c>
      <c r="AE826" s="93">
        <v>4</v>
      </c>
      <c r="AF826" s="3">
        <v>1</v>
      </c>
      <c r="AG826" s="3">
        <v>1</v>
      </c>
      <c r="AH826" s="3">
        <v>42</v>
      </c>
      <c r="AI826" s="3" t="s">
        <v>767</v>
      </c>
      <c r="AJ826" s="20" t="s">
        <v>772</v>
      </c>
      <c r="AS826" s="79">
        <v>25.9</v>
      </c>
      <c r="AT826" s="79" t="s">
        <v>772</v>
      </c>
      <c r="AU826" s="79"/>
      <c r="AV826" s="79"/>
      <c r="AW826" s="3" t="s">
        <v>876</v>
      </c>
      <c r="AX826" s="3" t="s">
        <v>1051</v>
      </c>
      <c r="AY826" s="3" t="s">
        <v>732</v>
      </c>
      <c r="AZ826" s="3">
        <v>1</v>
      </c>
      <c r="BF826" s="4" t="b">
        <f>IF(ISERROR(VLOOKUP(StudiesDetails!B826,ProteinExpression!A:A,1,FALSE)),FALSE,TRUE)</f>
        <v>0</v>
      </c>
    </row>
    <row r="827" spans="1:58" x14ac:dyDescent="0.3">
      <c r="A827">
        <v>172</v>
      </c>
      <c r="B827">
        <v>878</v>
      </c>
      <c r="C827" s="73" t="str">
        <f>IF(AND($A827&lt;&gt;"",ISNUMBER($A827)),VLOOKUP($A827,StudiesGeneral!$B:$CM,2,FALSE),"")</f>
        <v>Grangeon</v>
      </c>
      <c r="D827" s="73">
        <f>IF(AND($A827&lt;&gt;"",ISNUMBER($A827)),VLOOKUP($A827,StudiesGeneral!$B:$CM,3,FALSE),"")</f>
        <v>2021</v>
      </c>
      <c r="E827" s="89" t="str">
        <f>IF(AND($A827&lt;&gt;"",ISNUMBER($A827)),VLOOKUP($A827,StudiesGeneral!$B:$CM,4,FALSE),"")</f>
        <v>https://doi.org/10.3390/ijms222312791</v>
      </c>
      <c r="F827" s="73" t="str">
        <f>IF(AND($A827&lt;&gt;"",ISNUMBER($A827)),VLOOKUP($A827,StudiesGeneral!$B:$CM,5,FALSE),"")</f>
        <v>CYP2C9</v>
      </c>
      <c r="G827" s="52" t="str">
        <f t="shared" si="13"/>
        <v>Small intestine-Duodenum-HIM-IN005-</v>
      </c>
      <c r="H827" s="12" t="s">
        <v>747</v>
      </c>
      <c r="I827" s="12" t="s">
        <v>748</v>
      </c>
      <c r="K827" s="12" t="s">
        <v>725</v>
      </c>
      <c r="L827" s="12" t="s">
        <v>762</v>
      </c>
      <c r="M827" s="12" t="s">
        <v>737</v>
      </c>
      <c r="N827" s="12" t="s">
        <v>819</v>
      </c>
      <c r="AA827" s="19" t="s">
        <v>770</v>
      </c>
      <c r="AB827" s="19" t="s">
        <v>1043</v>
      </c>
      <c r="AC827" s="20" t="s">
        <v>730</v>
      </c>
      <c r="AD827" s="37" t="s">
        <v>1052</v>
      </c>
      <c r="AE827" s="93">
        <v>5</v>
      </c>
      <c r="AF827" s="3">
        <v>1</v>
      </c>
      <c r="AG827" s="3">
        <v>1</v>
      </c>
      <c r="AH827" s="3">
        <v>52</v>
      </c>
      <c r="AI827" s="3" t="s">
        <v>767</v>
      </c>
      <c r="AJ827" s="20" t="s">
        <v>772</v>
      </c>
      <c r="AS827" s="79">
        <v>23.9</v>
      </c>
      <c r="AT827" s="79" t="s">
        <v>772</v>
      </c>
      <c r="AU827" s="79"/>
      <c r="AV827" s="79"/>
      <c r="AW827" s="3" t="s">
        <v>878</v>
      </c>
      <c r="AX827" s="3" t="s">
        <v>1045</v>
      </c>
      <c r="AY827" s="3" t="s">
        <v>732</v>
      </c>
      <c r="AZ827" s="3">
        <v>1</v>
      </c>
      <c r="BF827" s="4" t="b">
        <f>IF(ISERROR(VLOOKUP(StudiesDetails!B827,ProteinExpression!A:A,1,FALSE)),FALSE,TRUE)</f>
        <v>0</v>
      </c>
    </row>
    <row r="828" spans="1:58" x14ac:dyDescent="0.3">
      <c r="A828">
        <v>172</v>
      </c>
      <c r="B828">
        <v>879</v>
      </c>
      <c r="C828" s="73" t="str">
        <f>IF(AND($A828&lt;&gt;"",ISNUMBER($A828)),VLOOKUP($A828,StudiesGeneral!$B:$CM,2,FALSE),"")</f>
        <v>Grangeon</v>
      </c>
      <c r="D828" s="73">
        <f>IF(AND($A828&lt;&gt;"",ISNUMBER($A828)),VLOOKUP($A828,StudiesGeneral!$B:$CM,3,FALSE),"")</f>
        <v>2021</v>
      </c>
      <c r="E828" s="89" t="str">
        <f>IF(AND($A828&lt;&gt;"",ISNUMBER($A828)),VLOOKUP($A828,StudiesGeneral!$B:$CM,4,FALSE),"")</f>
        <v>https://doi.org/10.3390/ijms222312791</v>
      </c>
      <c r="F828" s="73" t="str">
        <f>IF(AND($A828&lt;&gt;"",ISNUMBER($A828)),VLOOKUP($A828,StudiesGeneral!$B:$CM,5,FALSE),"")</f>
        <v>CYP2C9</v>
      </c>
      <c r="G828" s="52" t="str">
        <f t="shared" si="13"/>
        <v>Small intestine-Duodenum-HIM-IN006-</v>
      </c>
      <c r="H828" s="12" t="s">
        <v>747</v>
      </c>
      <c r="I828" s="12" t="s">
        <v>748</v>
      </c>
      <c r="K828" s="12" t="s">
        <v>725</v>
      </c>
      <c r="L828" s="12" t="s">
        <v>762</v>
      </c>
      <c r="M828" s="12" t="s">
        <v>737</v>
      </c>
      <c r="N828" s="12" t="s">
        <v>819</v>
      </c>
      <c r="AA828" s="19" t="s">
        <v>770</v>
      </c>
      <c r="AB828" s="19" t="s">
        <v>1043</v>
      </c>
      <c r="AC828" s="20" t="s">
        <v>730</v>
      </c>
      <c r="AD828" s="37" t="s">
        <v>1053</v>
      </c>
      <c r="AE828" s="93">
        <v>6</v>
      </c>
      <c r="AF828" s="3">
        <v>1</v>
      </c>
      <c r="AG828" s="3">
        <v>1</v>
      </c>
      <c r="AH828" s="3">
        <v>27</v>
      </c>
      <c r="AI828" s="3" t="s">
        <v>767</v>
      </c>
      <c r="AJ828" s="20" t="s">
        <v>772</v>
      </c>
      <c r="AS828" s="79">
        <v>20.5</v>
      </c>
      <c r="AT828" s="79" t="s">
        <v>772</v>
      </c>
      <c r="AU828" s="79"/>
      <c r="AV828" s="79"/>
      <c r="AW828" s="3" t="s">
        <v>876</v>
      </c>
      <c r="AX828" s="3" t="s">
        <v>1051</v>
      </c>
      <c r="AY828" s="3" t="s">
        <v>732</v>
      </c>
      <c r="AZ828" s="3">
        <v>1</v>
      </c>
      <c r="BF828" s="4" t="b">
        <f>IF(ISERROR(VLOOKUP(StudiesDetails!B828,ProteinExpression!A:A,1,FALSE)),FALSE,TRUE)</f>
        <v>0</v>
      </c>
    </row>
    <row r="829" spans="1:58" x14ac:dyDescent="0.3">
      <c r="A829">
        <v>172</v>
      </c>
      <c r="B829">
        <v>880</v>
      </c>
      <c r="C829" s="73" t="str">
        <f>IF(AND($A829&lt;&gt;"",ISNUMBER($A829)),VLOOKUP($A829,StudiesGeneral!$B:$CM,2,FALSE),"")</f>
        <v>Grangeon</v>
      </c>
      <c r="D829" s="73">
        <f>IF(AND($A829&lt;&gt;"",ISNUMBER($A829)),VLOOKUP($A829,StudiesGeneral!$B:$CM,3,FALSE),"")</f>
        <v>2021</v>
      </c>
      <c r="E829" s="89" t="str">
        <f>IF(AND($A829&lt;&gt;"",ISNUMBER($A829)),VLOOKUP($A829,StudiesGeneral!$B:$CM,4,FALSE),"")</f>
        <v>https://doi.org/10.3390/ijms222312791</v>
      </c>
      <c r="F829" s="73" t="str">
        <f>IF(AND($A829&lt;&gt;"",ISNUMBER($A829)),VLOOKUP($A829,StudiesGeneral!$B:$CM,5,FALSE),"")</f>
        <v>CYP2C9</v>
      </c>
      <c r="G829" s="52" t="str">
        <f t="shared" si="13"/>
        <v>Small intestine-Duodenum-HIM-IN007-</v>
      </c>
      <c r="H829" s="12" t="s">
        <v>747</v>
      </c>
      <c r="I829" s="12" t="s">
        <v>748</v>
      </c>
      <c r="K829" s="12" t="s">
        <v>725</v>
      </c>
      <c r="L829" s="12" t="s">
        <v>762</v>
      </c>
      <c r="M829" s="12" t="s">
        <v>737</v>
      </c>
      <c r="N829" s="12" t="s">
        <v>819</v>
      </c>
      <c r="AA829" s="19" t="s">
        <v>770</v>
      </c>
      <c r="AB829" s="19" t="s">
        <v>1043</v>
      </c>
      <c r="AC829" s="20" t="s">
        <v>730</v>
      </c>
      <c r="AD829" s="37" t="s">
        <v>1054</v>
      </c>
      <c r="AE829" s="93">
        <v>7</v>
      </c>
      <c r="AF829" s="3">
        <v>1</v>
      </c>
      <c r="AG829" s="3">
        <v>0</v>
      </c>
      <c r="AH829" s="3">
        <v>58</v>
      </c>
      <c r="AI829" s="3" t="s">
        <v>767</v>
      </c>
      <c r="AJ829" s="20" t="s">
        <v>772</v>
      </c>
      <c r="AS829" s="79">
        <v>31.1</v>
      </c>
      <c r="AT829" s="79" t="s">
        <v>772</v>
      </c>
      <c r="AU829" s="79"/>
      <c r="AV829" s="79"/>
      <c r="AW829" s="3" t="s">
        <v>898</v>
      </c>
      <c r="AX829" s="3" t="s">
        <v>1055</v>
      </c>
      <c r="AY829" s="3" t="s">
        <v>732</v>
      </c>
      <c r="AZ829" s="3">
        <v>1</v>
      </c>
      <c r="BF829" s="4" t="b">
        <f>IF(ISERROR(VLOOKUP(StudiesDetails!B829,ProteinExpression!A:A,1,FALSE)),FALSE,TRUE)</f>
        <v>0</v>
      </c>
    </row>
    <row r="830" spans="1:58" x14ac:dyDescent="0.3">
      <c r="A830">
        <v>172</v>
      </c>
      <c r="B830">
        <v>881</v>
      </c>
      <c r="C830" s="73" t="str">
        <f>IF(AND($A830&lt;&gt;"",ISNUMBER($A830)),VLOOKUP($A830,StudiesGeneral!$B:$CM,2,FALSE),"")</f>
        <v>Grangeon</v>
      </c>
      <c r="D830" s="73">
        <f>IF(AND($A830&lt;&gt;"",ISNUMBER($A830)),VLOOKUP($A830,StudiesGeneral!$B:$CM,3,FALSE),"")</f>
        <v>2021</v>
      </c>
      <c r="E830" s="89" t="str">
        <f>IF(AND($A830&lt;&gt;"",ISNUMBER($A830)),VLOOKUP($A830,StudiesGeneral!$B:$CM,4,FALSE),"")</f>
        <v>https://doi.org/10.3390/ijms222312791</v>
      </c>
      <c r="F830" s="73" t="str">
        <f>IF(AND($A830&lt;&gt;"",ISNUMBER($A830)),VLOOKUP($A830,StudiesGeneral!$B:$CM,5,FALSE),"")</f>
        <v>CYP2C9</v>
      </c>
      <c r="G830" s="52" t="str">
        <f t="shared" si="13"/>
        <v>Small intestine-Duodenum-HIM-IN008-</v>
      </c>
      <c r="H830" s="12" t="s">
        <v>747</v>
      </c>
      <c r="I830" s="12" t="s">
        <v>748</v>
      </c>
      <c r="K830" s="12" t="s">
        <v>725</v>
      </c>
      <c r="L830" s="12" t="s">
        <v>762</v>
      </c>
      <c r="M830" s="12" t="s">
        <v>737</v>
      </c>
      <c r="N830" s="12" t="s">
        <v>819</v>
      </c>
      <c r="AA830" s="19" t="s">
        <v>770</v>
      </c>
      <c r="AB830" s="19" t="s">
        <v>1043</v>
      </c>
      <c r="AC830" s="20" t="s">
        <v>730</v>
      </c>
      <c r="AD830" s="37" t="s">
        <v>1056</v>
      </c>
      <c r="AE830" s="93">
        <v>8</v>
      </c>
      <c r="AF830" s="3">
        <v>1</v>
      </c>
      <c r="AG830" s="3">
        <v>0</v>
      </c>
      <c r="AH830" s="3">
        <v>49</v>
      </c>
      <c r="AI830" s="3" t="s">
        <v>767</v>
      </c>
      <c r="AJ830" s="20" t="s">
        <v>772</v>
      </c>
      <c r="AS830" s="79">
        <v>23.2</v>
      </c>
      <c r="AT830" s="79" t="s">
        <v>772</v>
      </c>
      <c r="AU830" s="79"/>
      <c r="AV830" s="79"/>
      <c r="AW830" s="3" t="s">
        <v>876</v>
      </c>
      <c r="AX830" s="3" t="s">
        <v>1051</v>
      </c>
      <c r="AY830" s="3" t="s">
        <v>920</v>
      </c>
      <c r="AZ830" s="3">
        <v>1</v>
      </c>
      <c r="BF830" s="4" t="b">
        <f>IF(ISERROR(VLOOKUP(StudiesDetails!B830,ProteinExpression!A:A,1,FALSE)),FALSE,TRUE)</f>
        <v>0</v>
      </c>
    </row>
    <row r="831" spans="1:58" x14ac:dyDescent="0.3">
      <c r="A831">
        <v>172</v>
      </c>
      <c r="B831">
        <v>882</v>
      </c>
      <c r="C831" s="73" t="str">
        <f>IF(AND($A831&lt;&gt;"",ISNUMBER($A831)),VLOOKUP($A831,StudiesGeneral!$B:$CM,2,FALSE),"")</f>
        <v>Grangeon</v>
      </c>
      <c r="D831" s="73">
        <f>IF(AND($A831&lt;&gt;"",ISNUMBER($A831)),VLOOKUP($A831,StudiesGeneral!$B:$CM,3,FALSE),"")</f>
        <v>2021</v>
      </c>
      <c r="E831" s="89" t="str">
        <f>IF(AND($A831&lt;&gt;"",ISNUMBER($A831)),VLOOKUP($A831,StudiesGeneral!$B:$CM,4,FALSE),"")</f>
        <v>https://doi.org/10.3390/ijms222312791</v>
      </c>
      <c r="F831" s="73" t="str">
        <f>IF(AND($A831&lt;&gt;"",ISNUMBER($A831)),VLOOKUP($A831,StudiesGeneral!$B:$CM,5,FALSE),"")</f>
        <v>CYP2C9</v>
      </c>
      <c r="G831" s="52" t="str">
        <f t="shared" si="13"/>
        <v>Small intestine-Duodenum-HIM-IN009-</v>
      </c>
      <c r="H831" s="12" t="s">
        <v>747</v>
      </c>
      <c r="I831" s="12" t="s">
        <v>748</v>
      </c>
      <c r="K831" s="12" t="s">
        <v>725</v>
      </c>
      <c r="L831" s="12" t="s">
        <v>762</v>
      </c>
      <c r="M831" s="12" t="s">
        <v>737</v>
      </c>
      <c r="N831" s="12" t="s">
        <v>819</v>
      </c>
      <c r="AA831" s="19" t="s">
        <v>770</v>
      </c>
      <c r="AB831" s="19" t="s">
        <v>1043</v>
      </c>
      <c r="AC831" s="20" t="s">
        <v>730</v>
      </c>
      <c r="AD831" s="37" t="s">
        <v>1057</v>
      </c>
      <c r="AE831" s="93">
        <v>9</v>
      </c>
      <c r="AF831" s="3">
        <v>1</v>
      </c>
      <c r="AG831" s="3">
        <v>0</v>
      </c>
      <c r="AH831" s="3">
        <v>65</v>
      </c>
      <c r="AI831" s="3" t="s">
        <v>767</v>
      </c>
      <c r="AJ831" s="20" t="s">
        <v>772</v>
      </c>
      <c r="AS831" s="79">
        <v>30.4</v>
      </c>
      <c r="AT831" s="79" t="s">
        <v>772</v>
      </c>
      <c r="AU831" s="79"/>
      <c r="AV831" s="79"/>
      <c r="AW831" s="3" t="s">
        <v>876</v>
      </c>
      <c r="AX831" s="3" t="s">
        <v>1058</v>
      </c>
      <c r="AY831" s="3" t="s">
        <v>917</v>
      </c>
      <c r="AZ831" s="3">
        <v>1</v>
      </c>
      <c r="BF831" s="4" t="b">
        <f>IF(ISERROR(VLOOKUP(StudiesDetails!B831,ProteinExpression!A:A,1,FALSE)),FALSE,TRUE)</f>
        <v>0</v>
      </c>
    </row>
    <row r="832" spans="1:58" s="33" customFormat="1" x14ac:dyDescent="0.3">
      <c r="A832" s="33">
        <v>172</v>
      </c>
      <c r="B832" s="33">
        <v>884</v>
      </c>
      <c r="C832" s="70" t="str">
        <f>IF(AND($A832&lt;&gt;"",ISNUMBER($A832)),VLOOKUP($A832,StudiesGeneral!$B:$CM,2,FALSE),"")</f>
        <v>Grangeon</v>
      </c>
      <c r="D832" s="70">
        <f>IF(AND($A832&lt;&gt;"",ISNUMBER($A832)),VLOOKUP($A832,StudiesGeneral!$B:$CM,3,FALSE),"")</f>
        <v>2021</v>
      </c>
      <c r="E832" s="71" t="str">
        <f>IF(AND($A832&lt;&gt;"",ISNUMBER($A832)),VLOOKUP($A832,StudiesGeneral!$B:$CM,4,FALSE),"")</f>
        <v>https://doi.org/10.3390/ijms222312791</v>
      </c>
      <c r="F832" s="70" t="str">
        <f>IF(AND($A832&lt;&gt;"",ISNUMBER($A832)),VLOOKUP($A832,StudiesGeneral!$B:$CM,5,FALSE),"")</f>
        <v>CYP2C9</v>
      </c>
      <c r="G832" s="72" t="str">
        <f t="shared" si="13"/>
        <v>Small intestine-Proximal Jejunum-HIM-IN001-</v>
      </c>
      <c r="H832" s="25" t="s">
        <v>747</v>
      </c>
      <c r="I832" s="25" t="s">
        <v>1059</v>
      </c>
      <c r="J832" s="25"/>
      <c r="K832" s="25" t="s">
        <v>725</v>
      </c>
      <c r="L832" s="25" t="s">
        <v>762</v>
      </c>
      <c r="M832" s="25" t="s">
        <v>737</v>
      </c>
      <c r="N832" s="25" t="s">
        <v>819</v>
      </c>
      <c r="O832" s="25"/>
      <c r="P832" s="25"/>
      <c r="Q832" s="26"/>
      <c r="R832" s="26"/>
      <c r="S832" s="27"/>
      <c r="T832" s="27"/>
      <c r="U832" s="27"/>
      <c r="V832" s="27"/>
      <c r="W832" s="27"/>
      <c r="X832" s="27"/>
      <c r="Y832" s="27"/>
      <c r="Z832" s="27"/>
      <c r="AA832" s="28" t="s">
        <v>770</v>
      </c>
      <c r="AB832" s="28" t="s">
        <v>1043</v>
      </c>
      <c r="AC832" s="29" t="s">
        <v>730</v>
      </c>
      <c r="AD832" s="36" t="s">
        <v>1044</v>
      </c>
      <c r="AE832" s="92">
        <v>1</v>
      </c>
      <c r="AF832" s="30">
        <v>1</v>
      </c>
      <c r="AG832" s="30">
        <v>1</v>
      </c>
      <c r="AH832" s="30">
        <v>73</v>
      </c>
      <c r="AI832" s="30" t="s">
        <v>767</v>
      </c>
      <c r="AJ832" s="29" t="s">
        <v>772</v>
      </c>
      <c r="AK832" s="30"/>
      <c r="AL832" s="29"/>
      <c r="AM832" s="30"/>
      <c r="AN832" s="30"/>
      <c r="AO832" s="30"/>
      <c r="AP832" s="30"/>
      <c r="AQ832" s="30"/>
      <c r="AR832" s="30"/>
      <c r="AS832" s="103">
        <v>31.3</v>
      </c>
      <c r="AT832" s="103" t="s">
        <v>772</v>
      </c>
      <c r="AU832" s="103"/>
      <c r="AV832" s="103"/>
      <c r="AW832" s="30" t="s">
        <v>898</v>
      </c>
      <c r="AX832" s="30" t="s">
        <v>1045</v>
      </c>
      <c r="AY832" s="30" t="s">
        <v>917</v>
      </c>
      <c r="AZ832" s="30">
        <v>1</v>
      </c>
      <c r="BA832" s="31"/>
      <c r="BB832" s="32"/>
      <c r="BC832" s="29"/>
      <c r="BD832" s="30"/>
      <c r="BE832" s="75"/>
      <c r="BF832" s="91" t="b">
        <f>IF(ISERROR(VLOOKUP(StudiesDetails!B832,ProteinExpression!A:A,1,FALSE)),FALSE,TRUE)</f>
        <v>0</v>
      </c>
    </row>
    <row r="833" spans="1:58" x14ac:dyDescent="0.3">
      <c r="A833">
        <v>172</v>
      </c>
      <c r="B833">
        <v>885</v>
      </c>
      <c r="C833" s="73" t="str">
        <f>IF(AND($A833&lt;&gt;"",ISNUMBER($A833)),VLOOKUP($A833,StudiesGeneral!$B:$CM,2,FALSE),"")</f>
        <v>Grangeon</v>
      </c>
      <c r="D833" s="73">
        <f>IF(AND($A833&lt;&gt;"",ISNUMBER($A833)),VLOOKUP($A833,StudiesGeneral!$B:$CM,3,FALSE),"")</f>
        <v>2021</v>
      </c>
      <c r="E833" s="89" t="str">
        <f>IF(AND($A833&lt;&gt;"",ISNUMBER($A833)),VLOOKUP($A833,StudiesGeneral!$B:$CM,4,FALSE),"")</f>
        <v>https://doi.org/10.3390/ijms222312791</v>
      </c>
      <c r="F833" s="73" t="str">
        <f>IF(AND($A833&lt;&gt;"",ISNUMBER($A833)),VLOOKUP($A833,StudiesGeneral!$B:$CM,5,FALSE),"")</f>
        <v>CYP2C9</v>
      </c>
      <c r="G833" s="52" t="str">
        <f t="shared" si="13"/>
        <v>Small intestine-Proximal Jejunum-HIM-IN002-</v>
      </c>
      <c r="H833" s="12" t="s">
        <v>747</v>
      </c>
      <c r="I833" s="12" t="s">
        <v>1059</v>
      </c>
      <c r="K833" s="12" t="s">
        <v>725</v>
      </c>
      <c r="L833" s="12" t="s">
        <v>762</v>
      </c>
      <c r="M833" s="12" t="s">
        <v>737</v>
      </c>
      <c r="N833" s="12" t="s">
        <v>819</v>
      </c>
      <c r="AA833" s="19" t="s">
        <v>770</v>
      </c>
      <c r="AB833" s="19" t="s">
        <v>1043</v>
      </c>
      <c r="AC833" s="20" t="s">
        <v>730</v>
      </c>
      <c r="AD833" s="37" t="s">
        <v>1046</v>
      </c>
      <c r="AE833" s="93">
        <v>2</v>
      </c>
      <c r="AF833" s="3">
        <v>1</v>
      </c>
      <c r="AG833" s="3">
        <v>0</v>
      </c>
      <c r="AH833" s="3">
        <v>49</v>
      </c>
      <c r="AI833" s="3" t="s">
        <v>767</v>
      </c>
      <c r="AJ833" s="20" t="s">
        <v>772</v>
      </c>
      <c r="AS833" s="79">
        <v>32.700000000000003</v>
      </c>
      <c r="AT833" s="79" t="s">
        <v>772</v>
      </c>
      <c r="AU833" s="79"/>
      <c r="AV833" s="79"/>
      <c r="AW833" s="3" t="s">
        <v>898</v>
      </c>
      <c r="AX833" s="3" t="s">
        <v>1047</v>
      </c>
      <c r="AY833" s="3" t="s">
        <v>732</v>
      </c>
      <c r="AZ833" s="3">
        <v>1</v>
      </c>
      <c r="BF833" s="4" t="b">
        <f>IF(ISERROR(VLOOKUP(StudiesDetails!B833,ProteinExpression!A:A,1,FALSE)),FALSE,TRUE)</f>
        <v>0</v>
      </c>
    </row>
    <row r="834" spans="1:58" x14ac:dyDescent="0.3">
      <c r="A834">
        <v>172</v>
      </c>
      <c r="B834">
        <v>886</v>
      </c>
      <c r="C834" s="73" t="str">
        <f>IF(AND($A834&lt;&gt;"",ISNUMBER($A834)),VLOOKUP($A834,StudiesGeneral!$B:$CM,2,FALSE),"")</f>
        <v>Grangeon</v>
      </c>
      <c r="D834" s="73">
        <f>IF(AND($A834&lt;&gt;"",ISNUMBER($A834)),VLOOKUP($A834,StudiesGeneral!$B:$CM,3,FALSE),"")</f>
        <v>2021</v>
      </c>
      <c r="E834" s="89" t="str">
        <f>IF(AND($A834&lt;&gt;"",ISNUMBER($A834)),VLOOKUP($A834,StudiesGeneral!$B:$CM,4,FALSE),"")</f>
        <v>https://doi.org/10.3390/ijms222312791</v>
      </c>
      <c r="F834" s="73" t="str">
        <f>IF(AND($A834&lt;&gt;"",ISNUMBER($A834)),VLOOKUP($A834,StudiesGeneral!$B:$CM,5,FALSE),"")</f>
        <v>CYP2C9</v>
      </c>
      <c r="G834" s="52" t="str">
        <f t="shared" si="13"/>
        <v>Small intestine-Proximal Jejunum-HIM-IN003-</v>
      </c>
      <c r="H834" s="12" t="s">
        <v>747</v>
      </c>
      <c r="I834" s="12" t="s">
        <v>1059</v>
      </c>
      <c r="K834" s="12" t="s">
        <v>725</v>
      </c>
      <c r="L834" s="12" t="s">
        <v>762</v>
      </c>
      <c r="M834" s="12" t="s">
        <v>737</v>
      </c>
      <c r="N834" s="12" t="s">
        <v>819</v>
      </c>
      <c r="AA834" s="19" t="s">
        <v>770</v>
      </c>
      <c r="AB834" s="19" t="s">
        <v>1043</v>
      </c>
      <c r="AC834" s="20" t="s">
        <v>730</v>
      </c>
      <c r="AD834" s="37" t="s">
        <v>1048</v>
      </c>
      <c r="AE834" s="93">
        <v>3</v>
      </c>
      <c r="AF834" s="3">
        <v>1</v>
      </c>
      <c r="AG834" s="3">
        <v>0</v>
      </c>
      <c r="AH834" s="3">
        <v>75</v>
      </c>
      <c r="AI834" s="3" t="s">
        <v>767</v>
      </c>
      <c r="AJ834" s="20" t="s">
        <v>772</v>
      </c>
      <c r="AS834" s="79">
        <v>24</v>
      </c>
      <c r="AT834" s="79" t="s">
        <v>772</v>
      </c>
      <c r="AU834" s="79"/>
      <c r="AV834" s="79"/>
      <c r="AW834" s="3" t="s">
        <v>898</v>
      </c>
      <c r="AX834" s="3" t="s">
        <v>1049</v>
      </c>
      <c r="AY834" s="3" t="s">
        <v>732</v>
      </c>
      <c r="AZ834" s="3">
        <v>1</v>
      </c>
      <c r="BF834" s="4" t="b">
        <f>IF(ISERROR(VLOOKUP(StudiesDetails!B834,ProteinExpression!A:A,1,FALSE)),FALSE,TRUE)</f>
        <v>0</v>
      </c>
    </row>
    <row r="835" spans="1:58" x14ac:dyDescent="0.3">
      <c r="A835">
        <v>172</v>
      </c>
      <c r="B835">
        <v>887</v>
      </c>
      <c r="C835" s="73" t="str">
        <f>IF(AND($A835&lt;&gt;"",ISNUMBER($A835)),VLOOKUP($A835,StudiesGeneral!$B:$CM,2,FALSE),"")</f>
        <v>Grangeon</v>
      </c>
      <c r="D835" s="73">
        <f>IF(AND($A835&lt;&gt;"",ISNUMBER($A835)),VLOOKUP($A835,StudiesGeneral!$B:$CM,3,FALSE),"")</f>
        <v>2021</v>
      </c>
      <c r="E835" s="89" t="str">
        <f>IF(AND($A835&lt;&gt;"",ISNUMBER($A835)),VLOOKUP($A835,StudiesGeneral!$B:$CM,4,FALSE),"")</f>
        <v>https://doi.org/10.3390/ijms222312791</v>
      </c>
      <c r="F835" s="73" t="str">
        <f>IF(AND($A835&lt;&gt;"",ISNUMBER($A835)),VLOOKUP($A835,StudiesGeneral!$B:$CM,5,FALSE),"")</f>
        <v>CYP2C9</v>
      </c>
      <c r="G835" s="52" t="str">
        <f t="shared" si="13"/>
        <v>Small intestine-Proximal Jejunum-HIM-IN004-</v>
      </c>
      <c r="H835" s="12" t="s">
        <v>747</v>
      </c>
      <c r="I835" s="12" t="s">
        <v>1059</v>
      </c>
      <c r="K835" s="12" t="s">
        <v>725</v>
      </c>
      <c r="L835" s="12" t="s">
        <v>762</v>
      </c>
      <c r="M835" s="12" t="s">
        <v>737</v>
      </c>
      <c r="N835" s="12" t="s">
        <v>819</v>
      </c>
      <c r="AA835" s="19" t="s">
        <v>770</v>
      </c>
      <c r="AB835" s="19" t="s">
        <v>1043</v>
      </c>
      <c r="AC835" s="20" t="s">
        <v>730</v>
      </c>
      <c r="AD835" s="37" t="s">
        <v>1050</v>
      </c>
      <c r="AE835" s="93">
        <v>4</v>
      </c>
      <c r="AF835" s="3">
        <v>1</v>
      </c>
      <c r="AG835" s="3">
        <v>1</v>
      </c>
      <c r="AH835" s="3">
        <v>42</v>
      </c>
      <c r="AI835" s="3" t="s">
        <v>767</v>
      </c>
      <c r="AJ835" s="20" t="s">
        <v>772</v>
      </c>
      <c r="AS835" s="79">
        <v>25.9</v>
      </c>
      <c r="AT835" s="79" t="s">
        <v>772</v>
      </c>
      <c r="AU835" s="79"/>
      <c r="AV835" s="79"/>
      <c r="AW835" s="3" t="s">
        <v>876</v>
      </c>
      <c r="AX835" s="3" t="s">
        <v>1051</v>
      </c>
      <c r="AY835" s="3" t="s">
        <v>732</v>
      </c>
      <c r="AZ835" s="3">
        <v>1</v>
      </c>
      <c r="BF835" s="4" t="b">
        <f>IF(ISERROR(VLOOKUP(StudiesDetails!B835,ProteinExpression!A:A,1,FALSE)),FALSE,TRUE)</f>
        <v>0</v>
      </c>
    </row>
    <row r="836" spans="1:58" x14ac:dyDescent="0.3">
      <c r="A836">
        <v>172</v>
      </c>
      <c r="B836">
        <v>888</v>
      </c>
      <c r="C836" s="73" t="str">
        <f>IF(AND($A836&lt;&gt;"",ISNUMBER($A836)),VLOOKUP($A836,StudiesGeneral!$B:$CM,2,FALSE),"")</f>
        <v>Grangeon</v>
      </c>
      <c r="D836" s="73">
        <f>IF(AND($A836&lt;&gt;"",ISNUMBER($A836)),VLOOKUP($A836,StudiesGeneral!$B:$CM,3,FALSE),"")</f>
        <v>2021</v>
      </c>
      <c r="E836" s="89" t="str">
        <f>IF(AND($A836&lt;&gt;"",ISNUMBER($A836)),VLOOKUP($A836,StudiesGeneral!$B:$CM,4,FALSE),"")</f>
        <v>https://doi.org/10.3390/ijms222312791</v>
      </c>
      <c r="F836" s="73" t="str">
        <f>IF(AND($A836&lt;&gt;"",ISNUMBER($A836)),VLOOKUP($A836,StudiesGeneral!$B:$CM,5,FALSE),"")</f>
        <v>CYP2C9</v>
      </c>
      <c r="G836" s="52" t="str">
        <f t="shared" si="13"/>
        <v>Small intestine-Proximal Jejunum-HIM-IN005-</v>
      </c>
      <c r="H836" s="12" t="s">
        <v>747</v>
      </c>
      <c r="I836" s="12" t="s">
        <v>1059</v>
      </c>
      <c r="K836" s="12" t="s">
        <v>725</v>
      </c>
      <c r="L836" s="12" t="s">
        <v>762</v>
      </c>
      <c r="M836" s="12" t="s">
        <v>737</v>
      </c>
      <c r="N836" s="12" t="s">
        <v>819</v>
      </c>
      <c r="AA836" s="19" t="s">
        <v>770</v>
      </c>
      <c r="AB836" s="19" t="s">
        <v>1043</v>
      </c>
      <c r="AC836" s="20" t="s">
        <v>730</v>
      </c>
      <c r="AD836" s="37" t="s">
        <v>1052</v>
      </c>
      <c r="AE836" s="93">
        <v>5</v>
      </c>
      <c r="AF836" s="3">
        <v>1</v>
      </c>
      <c r="AG836" s="3">
        <v>1</v>
      </c>
      <c r="AH836" s="3">
        <v>52</v>
      </c>
      <c r="AI836" s="3" t="s">
        <v>767</v>
      </c>
      <c r="AJ836" s="20" t="s">
        <v>772</v>
      </c>
      <c r="AS836" s="79">
        <v>23.9</v>
      </c>
      <c r="AT836" s="79" t="s">
        <v>772</v>
      </c>
      <c r="AU836" s="79"/>
      <c r="AV836" s="79"/>
      <c r="AW836" s="3" t="s">
        <v>878</v>
      </c>
      <c r="AX836" s="3" t="s">
        <v>1045</v>
      </c>
      <c r="AY836" s="3" t="s">
        <v>732</v>
      </c>
      <c r="AZ836" s="3">
        <v>1</v>
      </c>
      <c r="BF836" s="4" t="b">
        <f>IF(ISERROR(VLOOKUP(StudiesDetails!B836,ProteinExpression!A:A,1,FALSE)),FALSE,TRUE)</f>
        <v>0</v>
      </c>
    </row>
    <row r="837" spans="1:58" x14ac:dyDescent="0.3">
      <c r="A837">
        <v>172</v>
      </c>
      <c r="B837">
        <v>889</v>
      </c>
      <c r="C837" s="73" t="str">
        <f>IF(AND($A837&lt;&gt;"",ISNUMBER($A837)),VLOOKUP($A837,StudiesGeneral!$B:$CM,2,FALSE),"")</f>
        <v>Grangeon</v>
      </c>
      <c r="D837" s="73">
        <f>IF(AND($A837&lt;&gt;"",ISNUMBER($A837)),VLOOKUP($A837,StudiesGeneral!$B:$CM,3,FALSE),"")</f>
        <v>2021</v>
      </c>
      <c r="E837" s="89" t="str">
        <f>IF(AND($A837&lt;&gt;"",ISNUMBER($A837)),VLOOKUP($A837,StudiesGeneral!$B:$CM,4,FALSE),"")</f>
        <v>https://doi.org/10.3390/ijms222312791</v>
      </c>
      <c r="F837" s="73" t="str">
        <f>IF(AND($A837&lt;&gt;"",ISNUMBER($A837)),VLOOKUP($A837,StudiesGeneral!$B:$CM,5,FALSE),"")</f>
        <v>CYP2C9</v>
      </c>
      <c r="G837" s="52" t="str">
        <f t="shared" si="13"/>
        <v>Small intestine-Proximal Jejunum-HIM-IN006-</v>
      </c>
      <c r="H837" s="12" t="s">
        <v>747</v>
      </c>
      <c r="I837" s="12" t="s">
        <v>1059</v>
      </c>
      <c r="K837" s="12" t="s">
        <v>725</v>
      </c>
      <c r="L837" s="12" t="s">
        <v>762</v>
      </c>
      <c r="M837" s="12" t="s">
        <v>737</v>
      </c>
      <c r="N837" s="12" t="s">
        <v>819</v>
      </c>
      <c r="AA837" s="19" t="s">
        <v>770</v>
      </c>
      <c r="AB837" s="19" t="s">
        <v>1043</v>
      </c>
      <c r="AC837" s="20" t="s">
        <v>730</v>
      </c>
      <c r="AD837" s="37" t="s">
        <v>1053</v>
      </c>
      <c r="AE837" s="93">
        <v>6</v>
      </c>
      <c r="AF837" s="3">
        <v>1</v>
      </c>
      <c r="AG837" s="3">
        <v>1</v>
      </c>
      <c r="AH837" s="3">
        <v>27</v>
      </c>
      <c r="AI837" s="3" t="s">
        <v>767</v>
      </c>
      <c r="AJ837" s="20" t="s">
        <v>772</v>
      </c>
      <c r="AS837" s="79">
        <v>20.5</v>
      </c>
      <c r="AT837" s="79" t="s">
        <v>772</v>
      </c>
      <c r="AU837" s="79"/>
      <c r="AV837" s="79"/>
      <c r="AW837" s="3" t="s">
        <v>876</v>
      </c>
      <c r="AX837" s="3" t="s">
        <v>1051</v>
      </c>
      <c r="AY837" s="3" t="s">
        <v>732</v>
      </c>
      <c r="AZ837" s="3">
        <v>1</v>
      </c>
      <c r="BF837" s="4" t="b">
        <f>IF(ISERROR(VLOOKUP(StudiesDetails!B837,ProteinExpression!A:A,1,FALSE)),FALSE,TRUE)</f>
        <v>0</v>
      </c>
    </row>
    <row r="838" spans="1:58" x14ac:dyDescent="0.3">
      <c r="A838">
        <v>172</v>
      </c>
      <c r="B838">
        <v>890</v>
      </c>
      <c r="C838" s="73" t="str">
        <f>IF(AND($A838&lt;&gt;"",ISNUMBER($A838)),VLOOKUP($A838,StudiesGeneral!$B:$CM,2,FALSE),"")</f>
        <v>Grangeon</v>
      </c>
      <c r="D838" s="73">
        <f>IF(AND($A838&lt;&gt;"",ISNUMBER($A838)),VLOOKUP($A838,StudiesGeneral!$B:$CM,3,FALSE),"")</f>
        <v>2021</v>
      </c>
      <c r="E838" s="89" t="str">
        <f>IF(AND($A838&lt;&gt;"",ISNUMBER($A838)),VLOOKUP($A838,StudiesGeneral!$B:$CM,4,FALSE),"")</f>
        <v>https://doi.org/10.3390/ijms222312791</v>
      </c>
      <c r="F838" s="73" t="str">
        <f>IF(AND($A838&lt;&gt;"",ISNUMBER($A838)),VLOOKUP($A838,StudiesGeneral!$B:$CM,5,FALSE),"")</f>
        <v>CYP2C9</v>
      </c>
      <c r="G838" s="52" t="str">
        <f t="shared" si="13"/>
        <v>Small intestine-Proximal Jejunum-HIM-IN007-</v>
      </c>
      <c r="H838" s="12" t="s">
        <v>747</v>
      </c>
      <c r="I838" s="12" t="s">
        <v>1059</v>
      </c>
      <c r="K838" s="12" t="s">
        <v>725</v>
      </c>
      <c r="L838" s="12" t="s">
        <v>762</v>
      </c>
      <c r="M838" s="12" t="s">
        <v>737</v>
      </c>
      <c r="N838" s="12" t="s">
        <v>819</v>
      </c>
      <c r="AA838" s="19" t="s">
        <v>770</v>
      </c>
      <c r="AB838" s="19" t="s">
        <v>1043</v>
      </c>
      <c r="AC838" s="20" t="s">
        <v>730</v>
      </c>
      <c r="AD838" s="37" t="s">
        <v>1054</v>
      </c>
      <c r="AE838" s="93">
        <v>7</v>
      </c>
      <c r="AF838" s="3">
        <v>1</v>
      </c>
      <c r="AG838" s="3">
        <v>0</v>
      </c>
      <c r="AH838" s="3">
        <v>58</v>
      </c>
      <c r="AI838" s="3" t="s">
        <v>767</v>
      </c>
      <c r="AJ838" s="20" t="s">
        <v>772</v>
      </c>
      <c r="AS838" s="79">
        <v>31.1</v>
      </c>
      <c r="AT838" s="79" t="s">
        <v>772</v>
      </c>
      <c r="AU838" s="79"/>
      <c r="AV838" s="79"/>
      <c r="AW838" s="3" t="s">
        <v>898</v>
      </c>
      <c r="AX838" s="3" t="s">
        <v>1055</v>
      </c>
      <c r="AY838" s="3" t="s">
        <v>732</v>
      </c>
      <c r="AZ838" s="3">
        <v>1</v>
      </c>
      <c r="BF838" s="4" t="b">
        <f>IF(ISERROR(VLOOKUP(StudiesDetails!B838,ProteinExpression!A:A,1,FALSE)),FALSE,TRUE)</f>
        <v>0</v>
      </c>
    </row>
    <row r="839" spans="1:58" x14ac:dyDescent="0.3">
      <c r="A839">
        <v>172</v>
      </c>
      <c r="B839">
        <v>891</v>
      </c>
      <c r="C839" s="73" t="str">
        <f>IF(AND($A839&lt;&gt;"",ISNUMBER($A839)),VLOOKUP($A839,StudiesGeneral!$B:$CM,2,FALSE),"")</f>
        <v>Grangeon</v>
      </c>
      <c r="D839" s="73">
        <f>IF(AND($A839&lt;&gt;"",ISNUMBER($A839)),VLOOKUP($A839,StudiesGeneral!$B:$CM,3,FALSE),"")</f>
        <v>2021</v>
      </c>
      <c r="E839" s="89" t="str">
        <f>IF(AND($A839&lt;&gt;"",ISNUMBER($A839)),VLOOKUP($A839,StudiesGeneral!$B:$CM,4,FALSE),"")</f>
        <v>https://doi.org/10.3390/ijms222312791</v>
      </c>
      <c r="F839" s="73" t="str">
        <f>IF(AND($A839&lt;&gt;"",ISNUMBER($A839)),VLOOKUP($A839,StudiesGeneral!$B:$CM,5,FALSE),"")</f>
        <v>CYP2C9</v>
      </c>
      <c r="G839" s="52" t="str">
        <f t="shared" si="13"/>
        <v>Small intestine-Proximal Jejunum-HIM-IN008-</v>
      </c>
      <c r="H839" s="12" t="s">
        <v>747</v>
      </c>
      <c r="I839" s="12" t="s">
        <v>1059</v>
      </c>
      <c r="K839" s="12" t="s">
        <v>725</v>
      </c>
      <c r="L839" s="12" t="s">
        <v>762</v>
      </c>
      <c r="M839" s="12" t="s">
        <v>737</v>
      </c>
      <c r="N839" s="12" t="s">
        <v>819</v>
      </c>
      <c r="AA839" s="19" t="s">
        <v>770</v>
      </c>
      <c r="AB839" s="19" t="s">
        <v>1043</v>
      </c>
      <c r="AC839" s="20" t="s">
        <v>730</v>
      </c>
      <c r="AD839" s="37" t="s">
        <v>1056</v>
      </c>
      <c r="AE839" s="93">
        <v>8</v>
      </c>
      <c r="AF839" s="3">
        <v>1</v>
      </c>
      <c r="AG839" s="3">
        <v>0</v>
      </c>
      <c r="AH839" s="3">
        <v>49</v>
      </c>
      <c r="AI839" s="3" t="s">
        <v>767</v>
      </c>
      <c r="AJ839" s="20" t="s">
        <v>772</v>
      </c>
      <c r="AS839" s="79">
        <v>23.2</v>
      </c>
      <c r="AT839" s="79" t="s">
        <v>772</v>
      </c>
      <c r="AU839" s="79"/>
      <c r="AV839" s="79"/>
      <c r="AW839" s="3" t="s">
        <v>876</v>
      </c>
      <c r="AX839" s="3" t="s">
        <v>1051</v>
      </c>
      <c r="AY839" s="3" t="s">
        <v>920</v>
      </c>
      <c r="AZ839" s="3">
        <v>1</v>
      </c>
      <c r="BF839" s="4" t="b">
        <f>IF(ISERROR(VLOOKUP(StudiesDetails!B839,ProteinExpression!A:A,1,FALSE)),FALSE,TRUE)</f>
        <v>0</v>
      </c>
    </row>
    <row r="840" spans="1:58" x14ac:dyDescent="0.3">
      <c r="A840">
        <v>172</v>
      </c>
      <c r="B840">
        <v>892</v>
      </c>
      <c r="C840" s="73" t="str">
        <f>IF(AND($A840&lt;&gt;"",ISNUMBER($A840)),VLOOKUP($A840,StudiesGeneral!$B:$CM,2,FALSE),"")</f>
        <v>Grangeon</v>
      </c>
      <c r="D840" s="73">
        <f>IF(AND($A840&lt;&gt;"",ISNUMBER($A840)),VLOOKUP($A840,StudiesGeneral!$B:$CM,3,FALSE),"")</f>
        <v>2021</v>
      </c>
      <c r="E840" s="89" t="str">
        <f>IF(AND($A840&lt;&gt;"",ISNUMBER($A840)),VLOOKUP($A840,StudiesGeneral!$B:$CM,4,FALSE),"")</f>
        <v>https://doi.org/10.3390/ijms222312791</v>
      </c>
      <c r="F840" s="73" t="str">
        <f>IF(AND($A840&lt;&gt;"",ISNUMBER($A840)),VLOOKUP($A840,StudiesGeneral!$B:$CM,5,FALSE),"")</f>
        <v>CYP2C9</v>
      </c>
      <c r="G840" s="52" t="str">
        <f t="shared" si="13"/>
        <v>Small intestine-Proximal Jejunum-HIM-IN009-</v>
      </c>
      <c r="H840" s="12" t="s">
        <v>747</v>
      </c>
      <c r="I840" s="12" t="s">
        <v>1059</v>
      </c>
      <c r="K840" s="12" t="s">
        <v>725</v>
      </c>
      <c r="L840" s="12" t="s">
        <v>762</v>
      </c>
      <c r="M840" s="12" t="s">
        <v>737</v>
      </c>
      <c r="N840" s="12" t="s">
        <v>819</v>
      </c>
      <c r="AA840" s="19" t="s">
        <v>770</v>
      </c>
      <c r="AB840" s="19" t="s">
        <v>1043</v>
      </c>
      <c r="AC840" s="20" t="s">
        <v>730</v>
      </c>
      <c r="AD840" s="37" t="s">
        <v>1057</v>
      </c>
      <c r="AE840" s="93">
        <v>9</v>
      </c>
      <c r="AF840" s="3">
        <v>1</v>
      </c>
      <c r="AG840" s="3">
        <v>0</v>
      </c>
      <c r="AH840" s="3">
        <v>65</v>
      </c>
      <c r="AI840" s="3" t="s">
        <v>767</v>
      </c>
      <c r="AJ840" s="20" t="s">
        <v>772</v>
      </c>
      <c r="AS840" s="79">
        <v>30.4</v>
      </c>
      <c r="AT840" s="79" t="s">
        <v>772</v>
      </c>
      <c r="AU840" s="79"/>
      <c r="AV840" s="79"/>
      <c r="AW840" s="3" t="s">
        <v>876</v>
      </c>
      <c r="AX840" s="3" t="s">
        <v>1058</v>
      </c>
      <c r="AY840" s="3" t="s">
        <v>917</v>
      </c>
      <c r="AZ840" s="3">
        <v>1</v>
      </c>
      <c r="BF840" s="4" t="b">
        <f>IF(ISERROR(VLOOKUP(StudiesDetails!B840,ProteinExpression!A:A,1,FALSE)),FALSE,TRUE)</f>
        <v>0</v>
      </c>
    </row>
    <row r="841" spans="1:58" s="33" customFormat="1" x14ac:dyDescent="0.3">
      <c r="A841" s="33">
        <v>172</v>
      </c>
      <c r="B841" s="33">
        <v>894</v>
      </c>
      <c r="C841" s="70" t="str">
        <f>IF(AND($A841&lt;&gt;"",ISNUMBER($A841)),VLOOKUP($A841,StudiesGeneral!$B:$CM,2,FALSE),"")</f>
        <v>Grangeon</v>
      </c>
      <c r="D841" s="70">
        <f>IF(AND($A841&lt;&gt;"",ISNUMBER($A841)),VLOOKUP($A841,StudiesGeneral!$B:$CM,3,FALSE),"")</f>
        <v>2021</v>
      </c>
      <c r="E841" s="71" t="str">
        <f>IF(AND($A841&lt;&gt;"",ISNUMBER($A841)),VLOOKUP($A841,StudiesGeneral!$B:$CM,4,FALSE),"")</f>
        <v>https://doi.org/10.3390/ijms222312791</v>
      </c>
      <c r="F841" s="70" t="str">
        <f>IF(AND($A841&lt;&gt;"",ISNUMBER($A841)),VLOOKUP($A841,StudiesGeneral!$B:$CM,5,FALSE),"")</f>
        <v>CYP2C9</v>
      </c>
      <c r="G841" s="72" t="str">
        <f t="shared" si="13"/>
        <v>Small intestine-Medial Jejunum-HIM-IN001-</v>
      </c>
      <c r="H841" s="25" t="s">
        <v>747</v>
      </c>
      <c r="I841" s="25" t="s">
        <v>1060</v>
      </c>
      <c r="J841" s="25"/>
      <c r="K841" s="25" t="s">
        <v>725</v>
      </c>
      <c r="L841" s="25" t="s">
        <v>762</v>
      </c>
      <c r="M841" s="25" t="s">
        <v>737</v>
      </c>
      <c r="N841" s="25" t="s">
        <v>819</v>
      </c>
      <c r="O841" s="25"/>
      <c r="P841" s="25"/>
      <c r="Q841" s="26"/>
      <c r="R841" s="26"/>
      <c r="S841" s="27"/>
      <c r="T841" s="27"/>
      <c r="U841" s="27"/>
      <c r="V841" s="27"/>
      <c r="W841" s="27"/>
      <c r="X841" s="27"/>
      <c r="Y841" s="27"/>
      <c r="Z841" s="27"/>
      <c r="AA841" s="28" t="s">
        <v>770</v>
      </c>
      <c r="AB841" s="28" t="s">
        <v>1043</v>
      </c>
      <c r="AC841" s="29" t="s">
        <v>730</v>
      </c>
      <c r="AD841" s="36" t="s">
        <v>1044</v>
      </c>
      <c r="AE841" s="92">
        <v>1</v>
      </c>
      <c r="AF841" s="30">
        <v>1</v>
      </c>
      <c r="AG841" s="30">
        <v>1</v>
      </c>
      <c r="AH841" s="30">
        <v>73</v>
      </c>
      <c r="AI841" s="30" t="s">
        <v>767</v>
      </c>
      <c r="AJ841" s="29" t="s">
        <v>772</v>
      </c>
      <c r="AK841" s="30"/>
      <c r="AL841" s="29"/>
      <c r="AM841" s="30"/>
      <c r="AN841" s="30"/>
      <c r="AO841" s="30"/>
      <c r="AP841" s="30"/>
      <c r="AQ841" s="30"/>
      <c r="AR841" s="30"/>
      <c r="AS841" s="103">
        <v>31.3</v>
      </c>
      <c r="AT841" s="103" t="s">
        <v>772</v>
      </c>
      <c r="AU841" s="103"/>
      <c r="AV841" s="103"/>
      <c r="AW841" s="30" t="s">
        <v>898</v>
      </c>
      <c r="AX841" s="30" t="s">
        <v>1045</v>
      </c>
      <c r="AY841" s="30" t="s">
        <v>917</v>
      </c>
      <c r="AZ841" s="30">
        <v>1</v>
      </c>
      <c r="BA841" s="31"/>
      <c r="BB841" s="32"/>
      <c r="BC841" s="29"/>
      <c r="BD841" s="30"/>
      <c r="BE841" s="75"/>
      <c r="BF841" s="91" t="b">
        <f>IF(ISERROR(VLOOKUP(StudiesDetails!B841,ProteinExpression!A:A,1,FALSE)),FALSE,TRUE)</f>
        <v>0</v>
      </c>
    </row>
    <row r="842" spans="1:58" x14ac:dyDescent="0.3">
      <c r="A842">
        <v>172</v>
      </c>
      <c r="B842">
        <v>895</v>
      </c>
      <c r="C842" s="73" t="str">
        <f>IF(AND($A842&lt;&gt;"",ISNUMBER($A842)),VLOOKUP($A842,StudiesGeneral!$B:$CM,2,FALSE),"")</f>
        <v>Grangeon</v>
      </c>
      <c r="D842" s="73">
        <f>IF(AND($A842&lt;&gt;"",ISNUMBER($A842)),VLOOKUP($A842,StudiesGeneral!$B:$CM,3,FALSE),"")</f>
        <v>2021</v>
      </c>
      <c r="E842" s="89" t="str">
        <f>IF(AND($A842&lt;&gt;"",ISNUMBER($A842)),VLOOKUP($A842,StudiesGeneral!$B:$CM,4,FALSE),"")</f>
        <v>https://doi.org/10.3390/ijms222312791</v>
      </c>
      <c r="F842" s="73" t="str">
        <f>IF(AND($A842&lt;&gt;"",ISNUMBER($A842)),VLOOKUP($A842,StudiesGeneral!$B:$CM,5,FALSE),"")</f>
        <v>CYP2C9</v>
      </c>
      <c r="G842" s="52" t="str">
        <f t="shared" si="13"/>
        <v>Small intestine-Medial Jejunum-HIM-IN002-</v>
      </c>
      <c r="H842" s="12" t="s">
        <v>747</v>
      </c>
      <c r="I842" s="12" t="s">
        <v>1060</v>
      </c>
      <c r="K842" s="12" t="s">
        <v>725</v>
      </c>
      <c r="L842" s="12" t="s">
        <v>762</v>
      </c>
      <c r="M842" s="12" t="s">
        <v>737</v>
      </c>
      <c r="N842" s="12" t="s">
        <v>819</v>
      </c>
      <c r="AA842" s="19" t="s">
        <v>770</v>
      </c>
      <c r="AB842" s="19" t="s">
        <v>1043</v>
      </c>
      <c r="AC842" s="20" t="s">
        <v>730</v>
      </c>
      <c r="AD842" s="37" t="s">
        <v>1046</v>
      </c>
      <c r="AE842" s="93">
        <v>2</v>
      </c>
      <c r="AF842" s="3">
        <v>1</v>
      </c>
      <c r="AG842" s="3">
        <v>0</v>
      </c>
      <c r="AH842" s="3">
        <v>49</v>
      </c>
      <c r="AI842" s="3" t="s">
        <v>767</v>
      </c>
      <c r="AJ842" s="20" t="s">
        <v>772</v>
      </c>
      <c r="AS842" s="79">
        <v>32.700000000000003</v>
      </c>
      <c r="AT842" s="79" t="s">
        <v>772</v>
      </c>
      <c r="AU842" s="79"/>
      <c r="AV842" s="79"/>
      <c r="AW842" s="3" t="s">
        <v>898</v>
      </c>
      <c r="AX842" s="3" t="s">
        <v>1047</v>
      </c>
      <c r="AY842" s="3" t="s">
        <v>732</v>
      </c>
      <c r="AZ842" s="3">
        <v>1</v>
      </c>
      <c r="BF842" s="4" t="b">
        <f>IF(ISERROR(VLOOKUP(StudiesDetails!B842,ProteinExpression!A:A,1,FALSE)),FALSE,TRUE)</f>
        <v>0</v>
      </c>
    </row>
    <row r="843" spans="1:58" x14ac:dyDescent="0.3">
      <c r="A843">
        <v>172</v>
      </c>
      <c r="B843">
        <v>896</v>
      </c>
      <c r="C843" s="73" t="str">
        <f>IF(AND($A843&lt;&gt;"",ISNUMBER($A843)),VLOOKUP($A843,StudiesGeneral!$B:$CM,2,FALSE),"")</f>
        <v>Grangeon</v>
      </c>
      <c r="D843" s="73">
        <f>IF(AND($A843&lt;&gt;"",ISNUMBER($A843)),VLOOKUP($A843,StudiesGeneral!$B:$CM,3,FALSE),"")</f>
        <v>2021</v>
      </c>
      <c r="E843" s="89" t="str">
        <f>IF(AND($A843&lt;&gt;"",ISNUMBER($A843)),VLOOKUP($A843,StudiesGeneral!$B:$CM,4,FALSE),"")</f>
        <v>https://doi.org/10.3390/ijms222312791</v>
      </c>
      <c r="F843" s="73" t="str">
        <f>IF(AND($A843&lt;&gt;"",ISNUMBER($A843)),VLOOKUP($A843,StudiesGeneral!$B:$CM,5,FALSE),"")</f>
        <v>CYP2C9</v>
      </c>
      <c r="G843" s="52" t="str">
        <f t="shared" si="13"/>
        <v>Small intestine-Medial Jejunum-HIM-IN003-</v>
      </c>
      <c r="H843" s="12" t="s">
        <v>747</v>
      </c>
      <c r="I843" s="12" t="s">
        <v>1060</v>
      </c>
      <c r="K843" s="12" t="s">
        <v>725</v>
      </c>
      <c r="L843" s="12" t="s">
        <v>762</v>
      </c>
      <c r="M843" s="12" t="s">
        <v>737</v>
      </c>
      <c r="N843" s="12" t="s">
        <v>819</v>
      </c>
      <c r="AA843" s="19" t="s">
        <v>770</v>
      </c>
      <c r="AB843" s="19" t="s">
        <v>1043</v>
      </c>
      <c r="AC843" s="20" t="s">
        <v>730</v>
      </c>
      <c r="AD843" s="37" t="s">
        <v>1048</v>
      </c>
      <c r="AE843" s="93">
        <v>3</v>
      </c>
      <c r="AF843" s="3">
        <v>1</v>
      </c>
      <c r="AG843" s="3">
        <v>0</v>
      </c>
      <c r="AH843" s="3">
        <v>75</v>
      </c>
      <c r="AI843" s="3" t="s">
        <v>767</v>
      </c>
      <c r="AJ843" s="20" t="s">
        <v>772</v>
      </c>
      <c r="AS843" s="79">
        <v>24</v>
      </c>
      <c r="AT843" s="79" t="s">
        <v>772</v>
      </c>
      <c r="AU843" s="79"/>
      <c r="AV843" s="79"/>
      <c r="AW843" s="3" t="s">
        <v>898</v>
      </c>
      <c r="AX843" s="3" t="s">
        <v>1049</v>
      </c>
      <c r="AY843" s="3" t="s">
        <v>732</v>
      </c>
      <c r="AZ843" s="3">
        <v>1</v>
      </c>
      <c r="BF843" s="4" t="b">
        <f>IF(ISERROR(VLOOKUP(StudiesDetails!B843,ProteinExpression!A:A,1,FALSE)),FALSE,TRUE)</f>
        <v>0</v>
      </c>
    </row>
    <row r="844" spans="1:58" x14ac:dyDescent="0.3">
      <c r="A844">
        <v>172</v>
      </c>
      <c r="B844">
        <v>897</v>
      </c>
      <c r="C844" s="73" t="str">
        <f>IF(AND($A844&lt;&gt;"",ISNUMBER($A844)),VLOOKUP($A844,StudiesGeneral!$B:$CM,2,FALSE),"")</f>
        <v>Grangeon</v>
      </c>
      <c r="D844" s="73">
        <f>IF(AND($A844&lt;&gt;"",ISNUMBER($A844)),VLOOKUP($A844,StudiesGeneral!$B:$CM,3,FALSE),"")</f>
        <v>2021</v>
      </c>
      <c r="E844" s="89" t="str">
        <f>IF(AND($A844&lt;&gt;"",ISNUMBER($A844)),VLOOKUP($A844,StudiesGeneral!$B:$CM,4,FALSE),"")</f>
        <v>https://doi.org/10.3390/ijms222312791</v>
      </c>
      <c r="F844" s="73" t="str">
        <f>IF(AND($A844&lt;&gt;"",ISNUMBER($A844)),VLOOKUP($A844,StudiesGeneral!$B:$CM,5,FALSE),"")</f>
        <v>CYP2C9</v>
      </c>
      <c r="G844" s="52" t="str">
        <f t="shared" ref="G844:G899" si="14">H844&amp;"-"&amp;I844&amp;"-"&amp;L844&amp;"-"&amp;AD844&amp;"-"&amp;BC844</f>
        <v>Small intestine-Medial Jejunum-HIM-IN004-</v>
      </c>
      <c r="H844" s="12" t="s">
        <v>747</v>
      </c>
      <c r="I844" s="12" t="s">
        <v>1060</v>
      </c>
      <c r="K844" s="12" t="s">
        <v>725</v>
      </c>
      <c r="L844" s="12" t="s">
        <v>762</v>
      </c>
      <c r="M844" s="12" t="s">
        <v>737</v>
      </c>
      <c r="N844" s="12" t="s">
        <v>819</v>
      </c>
      <c r="AA844" s="19" t="s">
        <v>770</v>
      </c>
      <c r="AB844" s="19" t="s">
        <v>1043</v>
      </c>
      <c r="AC844" s="20" t="s">
        <v>730</v>
      </c>
      <c r="AD844" s="37" t="s">
        <v>1050</v>
      </c>
      <c r="AE844" s="93">
        <v>4</v>
      </c>
      <c r="AF844" s="3">
        <v>1</v>
      </c>
      <c r="AG844" s="3">
        <v>1</v>
      </c>
      <c r="AH844" s="3">
        <v>42</v>
      </c>
      <c r="AI844" s="3" t="s">
        <v>767</v>
      </c>
      <c r="AJ844" s="20" t="s">
        <v>772</v>
      </c>
      <c r="AS844" s="79">
        <v>25.9</v>
      </c>
      <c r="AT844" s="79" t="s">
        <v>772</v>
      </c>
      <c r="AU844" s="79"/>
      <c r="AV844" s="79"/>
      <c r="AW844" s="3" t="s">
        <v>876</v>
      </c>
      <c r="AX844" s="3" t="s">
        <v>1051</v>
      </c>
      <c r="AY844" s="3" t="s">
        <v>732</v>
      </c>
      <c r="AZ844" s="3">
        <v>1</v>
      </c>
      <c r="BF844" s="4" t="b">
        <f>IF(ISERROR(VLOOKUP(StudiesDetails!B844,ProteinExpression!A:A,1,FALSE)),FALSE,TRUE)</f>
        <v>0</v>
      </c>
    </row>
    <row r="845" spans="1:58" x14ac:dyDescent="0.3">
      <c r="A845">
        <v>172</v>
      </c>
      <c r="B845">
        <v>898</v>
      </c>
      <c r="C845" s="73" t="str">
        <f>IF(AND($A845&lt;&gt;"",ISNUMBER($A845)),VLOOKUP($A845,StudiesGeneral!$B:$CM,2,FALSE),"")</f>
        <v>Grangeon</v>
      </c>
      <c r="D845" s="73">
        <f>IF(AND($A845&lt;&gt;"",ISNUMBER($A845)),VLOOKUP($A845,StudiesGeneral!$B:$CM,3,FALSE),"")</f>
        <v>2021</v>
      </c>
      <c r="E845" s="89" t="str">
        <f>IF(AND($A845&lt;&gt;"",ISNUMBER($A845)),VLOOKUP($A845,StudiesGeneral!$B:$CM,4,FALSE),"")</f>
        <v>https://doi.org/10.3390/ijms222312791</v>
      </c>
      <c r="F845" s="73" t="str">
        <f>IF(AND($A845&lt;&gt;"",ISNUMBER($A845)),VLOOKUP($A845,StudiesGeneral!$B:$CM,5,FALSE),"")</f>
        <v>CYP2C9</v>
      </c>
      <c r="G845" s="52" t="str">
        <f t="shared" si="14"/>
        <v>Small intestine-Medial Jejunum-HIM-IN005-</v>
      </c>
      <c r="H845" s="12" t="s">
        <v>747</v>
      </c>
      <c r="I845" s="12" t="s">
        <v>1060</v>
      </c>
      <c r="K845" s="12" t="s">
        <v>725</v>
      </c>
      <c r="L845" s="12" t="s">
        <v>762</v>
      </c>
      <c r="M845" s="12" t="s">
        <v>737</v>
      </c>
      <c r="N845" s="12" t="s">
        <v>819</v>
      </c>
      <c r="AA845" s="19" t="s">
        <v>770</v>
      </c>
      <c r="AB845" s="19" t="s">
        <v>1043</v>
      </c>
      <c r="AC845" s="20" t="s">
        <v>730</v>
      </c>
      <c r="AD845" s="37" t="s">
        <v>1052</v>
      </c>
      <c r="AE845" s="93">
        <v>5</v>
      </c>
      <c r="AF845" s="3">
        <v>1</v>
      </c>
      <c r="AG845" s="3">
        <v>1</v>
      </c>
      <c r="AH845" s="3">
        <v>52</v>
      </c>
      <c r="AI845" s="3" t="s">
        <v>767</v>
      </c>
      <c r="AJ845" s="20" t="s">
        <v>772</v>
      </c>
      <c r="AS845" s="79">
        <v>23.9</v>
      </c>
      <c r="AT845" s="79" t="s">
        <v>772</v>
      </c>
      <c r="AU845" s="79"/>
      <c r="AV845" s="79"/>
      <c r="AW845" s="3" t="s">
        <v>878</v>
      </c>
      <c r="AX845" s="3" t="s">
        <v>1045</v>
      </c>
      <c r="AY845" s="3" t="s">
        <v>732</v>
      </c>
      <c r="AZ845" s="3">
        <v>1</v>
      </c>
      <c r="BF845" s="4" t="b">
        <f>IF(ISERROR(VLOOKUP(StudiesDetails!B845,ProteinExpression!A:A,1,FALSE)),FALSE,TRUE)</f>
        <v>0</v>
      </c>
    </row>
    <row r="846" spans="1:58" x14ac:dyDescent="0.3">
      <c r="A846">
        <v>172</v>
      </c>
      <c r="B846">
        <v>899</v>
      </c>
      <c r="C846" s="73" t="str">
        <f>IF(AND($A846&lt;&gt;"",ISNUMBER($A846)),VLOOKUP($A846,StudiesGeneral!$B:$CM,2,FALSE),"")</f>
        <v>Grangeon</v>
      </c>
      <c r="D846" s="73">
        <f>IF(AND($A846&lt;&gt;"",ISNUMBER($A846)),VLOOKUP($A846,StudiesGeneral!$B:$CM,3,FALSE),"")</f>
        <v>2021</v>
      </c>
      <c r="E846" s="89" t="str">
        <f>IF(AND($A846&lt;&gt;"",ISNUMBER($A846)),VLOOKUP($A846,StudiesGeneral!$B:$CM,4,FALSE),"")</f>
        <v>https://doi.org/10.3390/ijms222312791</v>
      </c>
      <c r="F846" s="73" t="str">
        <f>IF(AND($A846&lt;&gt;"",ISNUMBER($A846)),VLOOKUP($A846,StudiesGeneral!$B:$CM,5,FALSE),"")</f>
        <v>CYP2C9</v>
      </c>
      <c r="G846" s="52" t="str">
        <f t="shared" si="14"/>
        <v>Small intestine-Medial Jejunum-HIM-IN006-</v>
      </c>
      <c r="H846" s="12" t="s">
        <v>747</v>
      </c>
      <c r="I846" s="12" t="s">
        <v>1060</v>
      </c>
      <c r="K846" s="12" t="s">
        <v>725</v>
      </c>
      <c r="L846" s="12" t="s">
        <v>762</v>
      </c>
      <c r="M846" s="12" t="s">
        <v>737</v>
      </c>
      <c r="N846" s="12" t="s">
        <v>819</v>
      </c>
      <c r="AA846" s="19" t="s">
        <v>770</v>
      </c>
      <c r="AB846" s="19" t="s">
        <v>1043</v>
      </c>
      <c r="AC846" s="20" t="s">
        <v>730</v>
      </c>
      <c r="AD846" s="37" t="s">
        <v>1053</v>
      </c>
      <c r="AE846" s="93">
        <v>6</v>
      </c>
      <c r="AF846" s="3">
        <v>1</v>
      </c>
      <c r="AG846" s="3">
        <v>1</v>
      </c>
      <c r="AH846" s="3">
        <v>27</v>
      </c>
      <c r="AI846" s="3" t="s">
        <v>767</v>
      </c>
      <c r="AJ846" s="20" t="s">
        <v>772</v>
      </c>
      <c r="AS846" s="79">
        <v>20.5</v>
      </c>
      <c r="AT846" s="79" t="s">
        <v>772</v>
      </c>
      <c r="AU846" s="79"/>
      <c r="AV846" s="79"/>
      <c r="AW846" s="3" t="s">
        <v>876</v>
      </c>
      <c r="AX846" s="3" t="s">
        <v>1051</v>
      </c>
      <c r="AY846" s="3" t="s">
        <v>732</v>
      </c>
      <c r="AZ846" s="3">
        <v>1</v>
      </c>
      <c r="BF846" s="4" t="b">
        <f>IF(ISERROR(VLOOKUP(StudiesDetails!B846,ProteinExpression!A:A,1,FALSE)),FALSE,TRUE)</f>
        <v>0</v>
      </c>
    </row>
    <row r="847" spans="1:58" x14ac:dyDescent="0.3">
      <c r="A847">
        <v>172</v>
      </c>
      <c r="B847">
        <v>900</v>
      </c>
      <c r="C847" s="73" t="str">
        <f>IF(AND($A847&lt;&gt;"",ISNUMBER($A847)),VLOOKUP($A847,StudiesGeneral!$B:$CM,2,FALSE),"")</f>
        <v>Grangeon</v>
      </c>
      <c r="D847" s="73">
        <f>IF(AND($A847&lt;&gt;"",ISNUMBER($A847)),VLOOKUP($A847,StudiesGeneral!$B:$CM,3,FALSE),"")</f>
        <v>2021</v>
      </c>
      <c r="E847" s="89" t="str">
        <f>IF(AND($A847&lt;&gt;"",ISNUMBER($A847)),VLOOKUP($A847,StudiesGeneral!$B:$CM,4,FALSE),"")</f>
        <v>https://doi.org/10.3390/ijms222312791</v>
      </c>
      <c r="F847" s="73" t="str">
        <f>IF(AND($A847&lt;&gt;"",ISNUMBER($A847)),VLOOKUP($A847,StudiesGeneral!$B:$CM,5,FALSE),"")</f>
        <v>CYP2C9</v>
      </c>
      <c r="G847" s="52" t="str">
        <f t="shared" si="14"/>
        <v>Small intestine-Medial Jejunum-HIM-IN007-</v>
      </c>
      <c r="H847" s="12" t="s">
        <v>747</v>
      </c>
      <c r="I847" s="12" t="s">
        <v>1060</v>
      </c>
      <c r="K847" s="12" t="s">
        <v>725</v>
      </c>
      <c r="L847" s="12" t="s">
        <v>762</v>
      </c>
      <c r="M847" s="12" t="s">
        <v>737</v>
      </c>
      <c r="N847" s="12" t="s">
        <v>819</v>
      </c>
      <c r="AA847" s="19" t="s">
        <v>770</v>
      </c>
      <c r="AB847" s="19" t="s">
        <v>1043</v>
      </c>
      <c r="AC847" s="20" t="s">
        <v>730</v>
      </c>
      <c r="AD847" s="37" t="s">
        <v>1054</v>
      </c>
      <c r="AE847" s="93">
        <v>7</v>
      </c>
      <c r="AF847" s="3">
        <v>1</v>
      </c>
      <c r="AG847" s="3">
        <v>0</v>
      </c>
      <c r="AH847" s="3">
        <v>58</v>
      </c>
      <c r="AI847" s="3" t="s">
        <v>767</v>
      </c>
      <c r="AJ847" s="20" t="s">
        <v>772</v>
      </c>
      <c r="AS847" s="79">
        <v>31.1</v>
      </c>
      <c r="AT847" s="79" t="s">
        <v>772</v>
      </c>
      <c r="AU847" s="79"/>
      <c r="AV847" s="79"/>
      <c r="AW847" s="3" t="s">
        <v>898</v>
      </c>
      <c r="AX847" s="3" t="s">
        <v>1055</v>
      </c>
      <c r="AY847" s="3" t="s">
        <v>732</v>
      </c>
      <c r="AZ847" s="3">
        <v>1</v>
      </c>
      <c r="BF847" s="4" t="b">
        <f>IF(ISERROR(VLOOKUP(StudiesDetails!B847,ProteinExpression!A:A,1,FALSE)),FALSE,TRUE)</f>
        <v>0</v>
      </c>
    </row>
    <row r="848" spans="1:58" x14ac:dyDescent="0.3">
      <c r="A848">
        <v>172</v>
      </c>
      <c r="B848">
        <v>901</v>
      </c>
      <c r="C848" s="73" t="str">
        <f>IF(AND($A848&lt;&gt;"",ISNUMBER($A848)),VLOOKUP($A848,StudiesGeneral!$B:$CM,2,FALSE),"")</f>
        <v>Grangeon</v>
      </c>
      <c r="D848" s="73">
        <f>IF(AND($A848&lt;&gt;"",ISNUMBER($A848)),VLOOKUP($A848,StudiesGeneral!$B:$CM,3,FALSE),"")</f>
        <v>2021</v>
      </c>
      <c r="E848" s="89" t="str">
        <f>IF(AND($A848&lt;&gt;"",ISNUMBER($A848)),VLOOKUP($A848,StudiesGeneral!$B:$CM,4,FALSE),"")</f>
        <v>https://doi.org/10.3390/ijms222312791</v>
      </c>
      <c r="F848" s="73" t="str">
        <f>IF(AND($A848&lt;&gt;"",ISNUMBER($A848)),VLOOKUP($A848,StudiesGeneral!$B:$CM,5,FALSE),"")</f>
        <v>CYP2C9</v>
      </c>
      <c r="G848" s="52" t="str">
        <f t="shared" si="14"/>
        <v>Small intestine-Medial Jejunum-HIM-IN008-</v>
      </c>
      <c r="H848" s="12" t="s">
        <v>747</v>
      </c>
      <c r="I848" s="12" t="s">
        <v>1060</v>
      </c>
      <c r="K848" s="12" t="s">
        <v>725</v>
      </c>
      <c r="L848" s="12" t="s">
        <v>762</v>
      </c>
      <c r="M848" s="12" t="s">
        <v>737</v>
      </c>
      <c r="N848" s="12" t="s">
        <v>819</v>
      </c>
      <c r="AA848" s="19" t="s">
        <v>770</v>
      </c>
      <c r="AB848" s="19" t="s">
        <v>1043</v>
      </c>
      <c r="AC848" s="20" t="s">
        <v>730</v>
      </c>
      <c r="AD848" s="37" t="s">
        <v>1056</v>
      </c>
      <c r="AE848" s="93">
        <v>8</v>
      </c>
      <c r="AF848" s="3">
        <v>1</v>
      </c>
      <c r="AG848" s="3">
        <v>0</v>
      </c>
      <c r="AH848" s="3">
        <v>49</v>
      </c>
      <c r="AI848" s="3" t="s">
        <v>767</v>
      </c>
      <c r="AJ848" s="20" t="s">
        <v>772</v>
      </c>
      <c r="AS848" s="79">
        <v>23.2</v>
      </c>
      <c r="AT848" s="79" t="s">
        <v>772</v>
      </c>
      <c r="AU848" s="79"/>
      <c r="AV848" s="79"/>
      <c r="AW848" s="3" t="s">
        <v>876</v>
      </c>
      <c r="AX848" s="3" t="s">
        <v>1051</v>
      </c>
      <c r="AY848" s="3" t="s">
        <v>920</v>
      </c>
      <c r="AZ848" s="3">
        <v>1</v>
      </c>
      <c r="BF848" s="4" t="b">
        <f>IF(ISERROR(VLOOKUP(StudiesDetails!B848,ProteinExpression!A:A,1,FALSE)),FALSE,TRUE)</f>
        <v>0</v>
      </c>
    </row>
    <row r="849" spans="1:58" x14ac:dyDescent="0.3">
      <c r="A849">
        <v>172</v>
      </c>
      <c r="B849">
        <v>902</v>
      </c>
      <c r="C849" s="73" t="str">
        <f>IF(AND($A849&lt;&gt;"",ISNUMBER($A849)),VLOOKUP($A849,StudiesGeneral!$B:$CM,2,FALSE),"")</f>
        <v>Grangeon</v>
      </c>
      <c r="D849" s="73">
        <f>IF(AND($A849&lt;&gt;"",ISNUMBER($A849)),VLOOKUP($A849,StudiesGeneral!$B:$CM,3,FALSE),"")</f>
        <v>2021</v>
      </c>
      <c r="E849" s="89" t="str">
        <f>IF(AND($A849&lt;&gt;"",ISNUMBER($A849)),VLOOKUP($A849,StudiesGeneral!$B:$CM,4,FALSE),"")</f>
        <v>https://doi.org/10.3390/ijms222312791</v>
      </c>
      <c r="F849" s="73" t="str">
        <f>IF(AND($A849&lt;&gt;"",ISNUMBER($A849)),VLOOKUP($A849,StudiesGeneral!$B:$CM,5,FALSE),"")</f>
        <v>CYP2C9</v>
      </c>
      <c r="G849" s="52" t="str">
        <f t="shared" si="14"/>
        <v>Small intestine-Medial Jejunum-HIM-IN009-</v>
      </c>
      <c r="H849" s="12" t="s">
        <v>747</v>
      </c>
      <c r="I849" s="12" t="s">
        <v>1060</v>
      </c>
      <c r="K849" s="12" t="s">
        <v>725</v>
      </c>
      <c r="L849" s="12" t="s">
        <v>762</v>
      </c>
      <c r="M849" s="12" t="s">
        <v>737</v>
      </c>
      <c r="N849" s="12" t="s">
        <v>819</v>
      </c>
      <c r="AA849" s="19" t="s">
        <v>770</v>
      </c>
      <c r="AB849" s="19" t="s">
        <v>1043</v>
      </c>
      <c r="AC849" s="20" t="s">
        <v>730</v>
      </c>
      <c r="AD849" s="37" t="s">
        <v>1057</v>
      </c>
      <c r="AE849" s="93">
        <v>9</v>
      </c>
      <c r="AF849" s="3">
        <v>1</v>
      </c>
      <c r="AG849" s="3">
        <v>0</v>
      </c>
      <c r="AH849" s="3">
        <v>65</v>
      </c>
      <c r="AI849" s="3" t="s">
        <v>767</v>
      </c>
      <c r="AJ849" s="20" t="s">
        <v>772</v>
      </c>
      <c r="AS849" s="79">
        <v>30.4</v>
      </c>
      <c r="AT849" s="79" t="s">
        <v>772</v>
      </c>
      <c r="AU849" s="79"/>
      <c r="AV849" s="79"/>
      <c r="AW849" s="3" t="s">
        <v>876</v>
      </c>
      <c r="AX849" s="3" t="s">
        <v>1058</v>
      </c>
      <c r="AY849" s="3" t="s">
        <v>917</v>
      </c>
      <c r="AZ849" s="3">
        <v>1</v>
      </c>
      <c r="BF849" s="4" t="b">
        <f>IF(ISERROR(VLOOKUP(StudiesDetails!B849,ProteinExpression!A:A,1,FALSE)),FALSE,TRUE)</f>
        <v>0</v>
      </c>
    </row>
    <row r="850" spans="1:58" s="33" customFormat="1" x14ac:dyDescent="0.3">
      <c r="A850" s="33">
        <v>172</v>
      </c>
      <c r="B850" s="33">
        <v>904</v>
      </c>
      <c r="C850" s="70" t="str">
        <f>IF(AND($A850&lt;&gt;"",ISNUMBER($A850)),VLOOKUP($A850,StudiesGeneral!$B:$CM,2,FALSE),"")</f>
        <v>Grangeon</v>
      </c>
      <c r="D850" s="70">
        <f>IF(AND($A850&lt;&gt;"",ISNUMBER($A850)),VLOOKUP($A850,StudiesGeneral!$B:$CM,3,FALSE),"")</f>
        <v>2021</v>
      </c>
      <c r="E850" s="71" t="str">
        <f>IF(AND($A850&lt;&gt;"",ISNUMBER($A850)),VLOOKUP($A850,StudiesGeneral!$B:$CM,4,FALSE),"")</f>
        <v>https://doi.org/10.3390/ijms222312791</v>
      </c>
      <c r="F850" s="70" t="str">
        <f>IF(AND($A850&lt;&gt;"",ISNUMBER($A850)),VLOOKUP($A850,StudiesGeneral!$B:$CM,5,FALSE),"")</f>
        <v>CYP2C9</v>
      </c>
      <c r="G850" s="72" t="str">
        <f t="shared" si="14"/>
        <v>Small intestine-Distal Jejunum-HIM-IN001-</v>
      </c>
      <c r="H850" s="25" t="s">
        <v>747</v>
      </c>
      <c r="I850" s="25" t="s">
        <v>1061</v>
      </c>
      <c r="J850" s="25"/>
      <c r="K850" s="25" t="s">
        <v>725</v>
      </c>
      <c r="L850" s="25" t="s">
        <v>762</v>
      </c>
      <c r="M850" s="25" t="s">
        <v>737</v>
      </c>
      <c r="N850" s="25" t="s">
        <v>819</v>
      </c>
      <c r="O850" s="25"/>
      <c r="P850" s="25"/>
      <c r="Q850" s="26"/>
      <c r="R850" s="26"/>
      <c r="S850" s="27"/>
      <c r="T850" s="27"/>
      <c r="U850" s="27"/>
      <c r="V850" s="27"/>
      <c r="W850" s="27"/>
      <c r="X850" s="27"/>
      <c r="Y850" s="27"/>
      <c r="Z850" s="27"/>
      <c r="AA850" s="28" t="s">
        <v>770</v>
      </c>
      <c r="AB850" s="28" t="s">
        <v>1043</v>
      </c>
      <c r="AC850" s="29" t="s">
        <v>730</v>
      </c>
      <c r="AD850" s="36" t="s">
        <v>1044</v>
      </c>
      <c r="AE850" s="92">
        <v>1</v>
      </c>
      <c r="AF850" s="30">
        <v>1</v>
      </c>
      <c r="AG850" s="30">
        <v>1</v>
      </c>
      <c r="AH850" s="30">
        <v>73</v>
      </c>
      <c r="AI850" s="30" t="s">
        <v>767</v>
      </c>
      <c r="AJ850" s="29" t="s">
        <v>772</v>
      </c>
      <c r="AK850" s="30"/>
      <c r="AL850" s="29"/>
      <c r="AM850" s="30"/>
      <c r="AN850" s="30"/>
      <c r="AO850" s="30"/>
      <c r="AP850" s="30"/>
      <c r="AQ850" s="30"/>
      <c r="AR850" s="30"/>
      <c r="AS850" s="103">
        <v>31.3</v>
      </c>
      <c r="AT850" s="103" t="s">
        <v>772</v>
      </c>
      <c r="AU850" s="103"/>
      <c r="AV850" s="103"/>
      <c r="AW850" s="30" t="s">
        <v>898</v>
      </c>
      <c r="AX850" s="30" t="s">
        <v>1045</v>
      </c>
      <c r="AY850" s="30" t="s">
        <v>917</v>
      </c>
      <c r="AZ850" s="30">
        <v>1</v>
      </c>
      <c r="BA850" s="31"/>
      <c r="BB850" s="32"/>
      <c r="BC850" s="29"/>
      <c r="BD850" s="30"/>
      <c r="BE850" s="75"/>
      <c r="BF850" s="91" t="b">
        <f>IF(ISERROR(VLOOKUP(StudiesDetails!B850,ProteinExpression!A:A,1,FALSE)),FALSE,TRUE)</f>
        <v>0</v>
      </c>
    </row>
    <row r="851" spans="1:58" x14ac:dyDescent="0.3">
      <c r="A851">
        <v>172</v>
      </c>
      <c r="B851">
        <v>905</v>
      </c>
      <c r="C851" s="73" t="str">
        <f>IF(AND($A851&lt;&gt;"",ISNUMBER($A851)),VLOOKUP($A851,StudiesGeneral!$B:$CM,2,FALSE),"")</f>
        <v>Grangeon</v>
      </c>
      <c r="D851" s="73">
        <f>IF(AND($A851&lt;&gt;"",ISNUMBER($A851)),VLOOKUP($A851,StudiesGeneral!$B:$CM,3,FALSE),"")</f>
        <v>2021</v>
      </c>
      <c r="E851" s="89" t="str">
        <f>IF(AND($A851&lt;&gt;"",ISNUMBER($A851)),VLOOKUP($A851,StudiesGeneral!$B:$CM,4,FALSE),"")</f>
        <v>https://doi.org/10.3390/ijms222312791</v>
      </c>
      <c r="F851" s="73" t="str">
        <f>IF(AND($A851&lt;&gt;"",ISNUMBER($A851)),VLOOKUP($A851,StudiesGeneral!$B:$CM,5,FALSE),"")</f>
        <v>CYP2C9</v>
      </c>
      <c r="G851" s="52" t="str">
        <f t="shared" si="14"/>
        <v>Small intestine-Distal Jejunum-HIM-IN002-</v>
      </c>
      <c r="H851" s="12" t="s">
        <v>747</v>
      </c>
      <c r="I851" s="12" t="s">
        <v>1061</v>
      </c>
      <c r="K851" s="12" t="s">
        <v>725</v>
      </c>
      <c r="L851" s="12" t="s">
        <v>762</v>
      </c>
      <c r="M851" s="12" t="s">
        <v>737</v>
      </c>
      <c r="N851" s="12" t="s">
        <v>819</v>
      </c>
      <c r="AA851" s="19" t="s">
        <v>770</v>
      </c>
      <c r="AB851" s="19" t="s">
        <v>1043</v>
      </c>
      <c r="AC851" s="20" t="s">
        <v>730</v>
      </c>
      <c r="AD851" s="37" t="s">
        <v>1046</v>
      </c>
      <c r="AE851" s="93">
        <v>2</v>
      </c>
      <c r="AF851" s="3">
        <v>1</v>
      </c>
      <c r="AG851" s="3">
        <v>0</v>
      </c>
      <c r="AH851" s="3">
        <v>49</v>
      </c>
      <c r="AI851" s="3" t="s">
        <v>767</v>
      </c>
      <c r="AJ851" s="20" t="s">
        <v>772</v>
      </c>
      <c r="AS851" s="79">
        <v>32.700000000000003</v>
      </c>
      <c r="AT851" s="79" t="s">
        <v>772</v>
      </c>
      <c r="AU851" s="79"/>
      <c r="AV851" s="79"/>
      <c r="AW851" s="3" t="s">
        <v>898</v>
      </c>
      <c r="AX851" s="3" t="s">
        <v>1047</v>
      </c>
      <c r="AY851" s="3" t="s">
        <v>732</v>
      </c>
      <c r="AZ851" s="3">
        <v>1</v>
      </c>
      <c r="BF851" s="4" t="b">
        <f>IF(ISERROR(VLOOKUP(StudiesDetails!B851,ProteinExpression!A:A,1,FALSE)),FALSE,TRUE)</f>
        <v>0</v>
      </c>
    </row>
    <row r="852" spans="1:58" x14ac:dyDescent="0.3">
      <c r="A852">
        <v>172</v>
      </c>
      <c r="B852">
        <v>906</v>
      </c>
      <c r="C852" s="73" t="str">
        <f>IF(AND($A852&lt;&gt;"",ISNUMBER($A852)),VLOOKUP($A852,StudiesGeneral!$B:$CM,2,FALSE),"")</f>
        <v>Grangeon</v>
      </c>
      <c r="D852" s="73">
        <f>IF(AND($A852&lt;&gt;"",ISNUMBER($A852)),VLOOKUP($A852,StudiesGeneral!$B:$CM,3,FALSE),"")</f>
        <v>2021</v>
      </c>
      <c r="E852" s="89" t="str">
        <f>IF(AND($A852&lt;&gt;"",ISNUMBER($A852)),VLOOKUP($A852,StudiesGeneral!$B:$CM,4,FALSE),"")</f>
        <v>https://doi.org/10.3390/ijms222312791</v>
      </c>
      <c r="F852" s="73" t="str">
        <f>IF(AND($A852&lt;&gt;"",ISNUMBER($A852)),VLOOKUP($A852,StudiesGeneral!$B:$CM,5,FALSE),"")</f>
        <v>CYP2C9</v>
      </c>
      <c r="G852" s="52" t="str">
        <f t="shared" si="14"/>
        <v>Small intestine-Distal Jejunum-HIM-IN003-</v>
      </c>
      <c r="H852" s="12" t="s">
        <v>747</v>
      </c>
      <c r="I852" s="12" t="s">
        <v>1061</v>
      </c>
      <c r="K852" s="12" t="s">
        <v>725</v>
      </c>
      <c r="L852" s="12" t="s">
        <v>762</v>
      </c>
      <c r="M852" s="12" t="s">
        <v>737</v>
      </c>
      <c r="N852" s="12" t="s">
        <v>819</v>
      </c>
      <c r="AA852" s="19" t="s">
        <v>770</v>
      </c>
      <c r="AB852" s="19" t="s">
        <v>1043</v>
      </c>
      <c r="AC852" s="20" t="s">
        <v>730</v>
      </c>
      <c r="AD852" s="37" t="s">
        <v>1048</v>
      </c>
      <c r="AE852" s="93">
        <v>3</v>
      </c>
      <c r="AF852" s="3">
        <v>1</v>
      </c>
      <c r="AG852" s="3">
        <v>0</v>
      </c>
      <c r="AH852" s="3">
        <v>75</v>
      </c>
      <c r="AI852" s="3" t="s">
        <v>767</v>
      </c>
      <c r="AJ852" s="20" t="s">
        <v>772</v>
      </c>
      <c r="AS852" s="79">
        <v>24</v>
      </c>
      <c r="AT852" s="79" t="s">
        <v>772</v>
      </c>
      <c r="AU852" s="79"/>
      <c r="AV852" s="79"/>
      <c r="AW852" s="3" t="s">
        <v>898</v>
      </c>
      <c r="AX852" s="3" t="s">
        <v>1049</v>
      </c>
      <c r="AY852" s="3" t="s">
        <v>732</v>
      </c>
      <c r="AZ852" s="3">
        <v>1</v>
      </c>
      <c r="BF852" s="4" t="b">
        <f>IF(ISERROR(VLOOKUP(StudiesDetails!B852,ProteinExpression!A:A,1,FALSE)),FALSE,TRUE)</f>
        <v>0</v>
      </c>
    </row>
    <row r="853" spans="1:58" x14ac:dyDescent="0.3">
      <c r="A853">
        <v>172</v>
      </c>
      <c r="B853">
        <v>907</v>
      </c>
      <c r="C853" s="73" t="str">
        <f>IF(AND($A853&lt;&gt;"",ISNUMBER($A853)),VLOOKUP($A853,StudiesGeneral!$B:$CM,2,FALSE),"")</f>
        <v>Grangeon</v>
      </c>
      <c r="D853" s="73">
        <f>IF(AND($A853&lt;&gt;"",ISNUMBER($A853)),VLOOKUP($A853,StudiesGeneral!$B:$CM,3,FALSE),"")</f>
        <v>2021</v>
      </c>
      <c r="E853" s="89" t="str">
        <f>IF(AND($A853&lt;&gt;"",ISNUMBER($A853)),VLOOKUP($A853,StudiesGeneral!$B:$CM,4,FALSE),"")</f>
        <v>https://doi.org/10.3390/ijms222312791</v>
      </c>
      <c r="F853" s="73" t="str">
        <f>IF(AND($A853&lt;&gt;"",ISNUMBER($A853)),VLOOKUP($A853,StudiesGeneral!$B:$CM,5,FALSE),"")</f>
        <v>CYP2C9</v>
      </c>
      <c r="G853" s="52" t="str">
        <f t="shared" si="14"/>
        <v>Small intestine-Distal Jejunum-HIM-IN004-</v>
      </c>
      <c r="H853" s="12" t="s">
        <v>747</v>
      </c>
      <c r="I853" s="12" t="s">
        <v>1061</v>
      </c>
      <c r="K853" s="12" t="s">
        <v>725</v>
      </c>
      <c r="L853" s="12" t="s">
        <v>762</v>
      </c>
      <c r="M853" s="12" t="s">
        <v>737</v>
      </c>
      <c r="N853" s="12" t="s">
        <v>819</v>
      </c>
      <c r="AA853" s="19" t="s">
        <v>770</v>
      </c>
      <c r="AB853" s="19" t="s">
        <v>1043</v>
      </c>
      <c r="AC853" s="20" t="s">
        <v>730</v>
      </c>
      <c r="AD853" s="37" t="s">
        <v>1050</v>
      </c>
      <c r="AE853" s="93">
        <v>4</v>
      </c>
      <c r="AF853" s="3">
        <v>1</v>
      </c>
      <c r="AG853" s="3">
        <v>1</v>
      </c>
      <c r="AH853" s="3">
        <v>42</v>
      </c>
      <c r="AI853" s="3" t="s">
        <v>767</v>
      </c>
      <c r="AJ853" s="20" t="s">
        <v>772</v>
      </c>
      <c r="AS853" s="79">
        <v>25.9</v>
      </c>
      <c r="AT853" s="79" t="s">
        <v>772</v>
      </c>
      <c r="AU853" s="79"/>
      <c r="AV853" s="79"/>
      <c r="AW853" s="3" t="s">
        <v>876</v>
      </c>
      <c r="AX853" s="3" t="s">
        <v>1051</v>
      </c>
      <c r="AY853" s="3" t="s">
        <v>732</v>
      </c>
      <c r="AZ853" s="3">
        <v>1</v>
      </c>
      <c r="BF853" s="4" t="b">
        <f>IF(ISERROR(VLOOKUP(StudiesDetails!B853,ProteinExpression!A:A,1,FALSE)),FALSE,TRUE)</f>
        <v>0</v>
      </c>
    </row>
    <row r="854" spans="1:58" x14ac:dyDescent="0.3">
      <c r="A854">
        <v>172</v>
      </c>
      <c r="B854">
        <v>908</v>
      </c>
      <c r="C854" s="73" t="str">
        <f>IF(AND($A854&lt;&gt;"",ISNUMBER($A854)),VLOOKUP($A854,StudiesGeneral!$B:$CM,2,FALSE),"")</f>
        <v>Grangeon</v>
      </c>
      <c r="D854" s="73">
        <f>IF(AND($A854&lt;&gt;"",ISNUMBER($A854)),VLOOKUP($A854,StudiesGeneral!$B:$CM,3,FALSE),"")</f>
        <v>2021</v>
      </c>
      <c r="E854" s="89" t="str">
        <f>IF(AND($A854&lt;&gt;"",ISNUMBER($A854)),VLOOKUP($A854,StudiesGeneral!$B:$CM,4,FALSE),"")</f>
        <v>https://doi.org/10.3390/ijms222312791</v>
      </c>
      <c r="F854" s="73" t="str">
        <f>IF(AND($A854&lt;&gt;"",ISNUMBER($A854)),VLOOKUP($A854,StudiesGeneral!$B:$CM,5,FALSE),"")</f>
        <v>CYP2C9</v>
      </c>
      <c r="G854" s="52" t="str">
        <f t="shared" si="14"/>
        <v>Small intestine-Distal Jejunum-HIM-IN005-</v>
      </c>
      <c r="H854" s="12" t="s">
        <v>747</v>
      </c>
      <c r="I854" s="12" t="s">
        <v>1061</v>
      </c>
      <c r="K854" s="12" t="s">
        <v>725</v>
      </c>
      <c r="L854" s="12" t="s">
        <v>762</v>
      </c>
      <c r="M854" s="12" t="s">
        <v>737</v>
      </c>
      <c r="N854" s="12" t="s">
        <v>819</v>
      </c>
      <c r="AA854" s="19" t="s">
        <v>770</v>
      </c>
      <c r="AB854" s="19" t="s">
        <v>1043</v>
      </c>
      <c r="AC854" s="20" t="s">
        <v>730</v>
      </c>
      <c r="AD854" s="37" t="s">
        <v>1052</v>
      </c>
      <c r="AE854" s="93">
        <v>5</v>
      </c>
      <c r="AF854" s="3">
        <v>1</v>
      </c>
      <c r="AG854" s="3">
        <v>1</v>
      </c>
      <c r="AH854" s="3">
        <v>52</v>
      </c>
      <c r="AI854" s="3" t="s">
        <v>767</v>
      </c>
      <c r="AJ854" s="20" t="s">
        <v>772</v>
      </c>
      <c r="AS854" s="79">
        <v>23.9</v>
      </c>
      <c r="AT854" s="79" t="s">
        <v>772</v>
      </c>
      <c r="AU854" s="79"/>
      <c r="AV854" s="79"/>
      <c r="AW854" s="3" t="s">
        <v>878</v>
      </c>
      <c r="AX854" s="3" t="s">
        <v>1045</v>
      </c>
      <c r="AY854" s="3" t="s">
        <v>732</v>
      </c>
      <c r="AZ854" s="3">
        <v>1</v>
      </c>
      <c r="BF854" s="4" t="b">
        <f>IF(ISERROR(VLOOKUP(StudiesDetails!B854,ProteinExpression!A:A,1,FALSE)),FALSE,TRUE)</f>
        <v>0</v>
      </c>
    </row>
    <row r="855" spans="1:58" x14ac:dyDescent="0.3">
      <c r="A855">
        <v>172</v>
      </c>
      <c r="B855">
        <v>909</v>
      </c>
      <c r="C855" s="73" t="str">
        <f>IF(AND($A855&lt;&gt;"",ISNUMBER($A855)),VLOOKUP($A855,StudiesGeneral!$B:$CM,2,FALSE),"")</f>
        <v>Grangeon</v>
      </c>
      <c r="D855" s="73">
        <f>IF(AND($A855&lt;&gt;"",ISNUMBER($A855)),VLOOKUP($A855,StudiesGeneral!$B:$CM,3,FALSE),"")</f>
        <v>2021</v>
      </c>
      <c r="E855" s="89" t="str">
        <f>IF(AND($A855&lt;&gt;"",ISNUMBER($A855)),VLOOKUP($A855,StudiesGeneral!$B:$CM,4,FALSE),"")</f>
        <v>https://doi.org/10.3390/ijms222312791</v>
      </c>
      <c r="F855" s="73" t="str">
        <f>IF(AND($A855&lt;&gt;"",ISNUMBER($A855)),VLOOKUP($A855,StudiesGeneral!$B:$CM,5,FALSE),"")</f>
        <v>CYP2C9</v>
      </c>
      <c r="G855" s="52" t="str">
        <f t="shared" si="14"/>
        <v>Small intestine-Distal Jejunum-HIM-IN006-</v>
      </c>
      <c r="H855" s="12" t="s">
        <v>747</v>
      </c>
      <c r="I855" s="12" t="s">
        <v>1061</v>
      </c>
      <c r="K855" s="12" t="s">
        <v>725</v>
      </c>
      <c r="L855" s="12" t="s">
        <v>762</v>
      </c>
      <c r="M855" s="12" t="s">
        <v>737</v>
      </c>
      <c r="N855" s="12" t="s">
        <v>819</v>
      </c>
      <c r="AA855" s="19" t="s">
        <v>770</v>
      </c>
      <c r="AB855" s="19" t="s">
        <v>1043</v>
      </c>
      <c r="AC855" s="20" t="s">
        <v>730</v>
      </c>
      <c r="AD855" s="37" t="s">
        <v>1053</v>
      </c>
      <c r="AE855" s="93">
        <v>6</v>
      </c>
      <c r="AF855" s="3">
        <v>1</v>
      </c>
      <c r="AG855" s="3">
        <v>1</v>
      </c>
      <c r="AH855" s="3">
        <v>27</v>
      </c>
      <c r="AI855" s="3" t="s">
        <v>767</v>
      </c>
      <c r="AJ855" s="20" t="s">
        <v>772</v>
      </c>
      <c r="AS855" s="79">
        <v>20.5</v>
      </c>
      <c r="AT855" s="79" t="s">
        <v>772</v>
      </c>
      <c r="AU855" s="79"/>
      <c r="AV855" s="79"/>
      <c r="AW855" s="3" t="s">
        <v>876</v>
      </c>
      <c r="AX855" s="3" t="s">
        <v>1051</v>
      </c>
      <c r="AY855" s="3" t="s">
        <v>732</v>
      </c>
      <c r="AZ855" s="3">
        <v>1</v>
      </c>
      <c r="BF855" s="4" t="b">
        <f>IF(ISERROR(VLOOKUP(StudiesDetails!B855,ProteinExpression!A:A,1,FALSE)),FALSE,TRUE)</f>
        <v>0</v>
      </c>
    </row>
    <row r="856" spans="1:58" x14ac:dyDescent="0.3">
      <c r="A856">
        <v>172</v>
      </c>
      <c r="B856">
        <v>910</v>
      </c>
      <c r="C856" s="73" t="str">
        <f>IF(AND($A856&lt;&gt;"",ISNUMBER($A856)),VLOOKUP($A856,StudiesGeneral!$B:$CM,2,FALSE),"")</f>
        <v>Grangeon</v>
      </c>
      <c r="D856" s="73">
        <f>IF(AND($A856&lt;&gt;"",ISNUMBER($A856)),VLOOKUP($A856,StudiesGeneral!$B:$CM,3,FALSE),"")</f>
        <v>2021</v>
      </c>
      <c r="E856" s="89" t="str">
        <f>IF(AND($A856&lt;&gt;"",ISNUMBER($A856)),VLOOKUP($A856,StudiesGeneral!$B:$CM,4,FALSE),"")</f>
        <v>https://doi.org/10.3390/ijms222312791</v>
      </c>
      <c r="F856" s="73" t="str">
        <f>IF(AND($A856&lt;&gt;"",ISNUMBER($A856)),VLOOKUP($A856,StudiesGeneral!$B:$CM,5,FALSE),"")</f>
        <v>CYP2C9</v>
      </c>
      <c r="G856" s="52" t="str">
        <f t="shared" si="14"/>
        <v>Small intestine-Distal Jejunum-HIM-IN007-</v>
      </c>
      <c r="H856" s="12" t="s">
        <v>747</v>
      </c>
      <c r="I856" s="12" t="s">
        <v>1061</v>
      </c>
      <c r="K856" s="12" t="s">
        <v>725</v>
      </c>
      <c r="L856" s="12" t="s">
        <v>762</v>
      </c>
      <c r="M856" s="12" t="s">
        <v>737</v>
      </c>
      <c r="N856" s="12" t="s">
        <v>819</v>
      </c>
      <c r="AA856" s="19" t="s">
        <v>770</v>
      </c>
      <c r="AB856" s="19" t="s">
        <v>1043</v>
      </c>
      <c r="AC856" s="20" t="s">
        <v>730</v>
      </c>
      <c r="AD856" s="37" t="s">
        <v>1054</v>
      </c>
      <c r="AE856" s="93">
        <v>7</v>
      </c>
      <c r="AF856" s="3">
        <v>1</v>
      </c>
      <c r="AG856" s="3">
        <v>0</v>
      </c>
      <c r="AH856" s="3">
        <v>58</v>
      </c>
      <c r="AI856" s="3" t="s">
        <v>767</v>
      </c>
      <c r="AJ856" s="20" t="s">
        <v>772</v>
      </c>
      <c r="AS856" s="79">
        <v>31.1</v>
      </c>
      <c r="AT856" s="79" t="s">
        <v>772</v>
      </c>
      <c r="AU856" s="79"/>
      <c r="AV856" s="79"/>
      <c r="AW856" s="3" t="s">
        <v>898</v>
      </c>
      <c r="AX856" s="3" t="s">
        <v>1055</v>
      </c>
      <c r="AY856" s="3" t="s">
        <v>732</v>
      </c>
      <c r="AZ856" s="3">
        <v>1</v>
      </c>
      <c r="BF856" s="4" t="b">
        <f>IF(ISERROR(VLOOKUP(StudiesDetails!B856,ProteinExpression!A:A,1,FALSE)),FALSE,TRUE)</f>
        <v>0</v>
      </c>
    </row>
    <row r="857" spans="1:58" x14ac:dyDescent="0.3">
      <c r="A857">
        <v>172</v>
      </c>
      <c r="B857">
        <v>911</v>
      </c>
      <c r="C857" s="73" t="str">
        <f>IF(AND($A857&lt;&gt;"",ISNUMBER($A857)),VLOOKUP($A857,StudiesGeneral!$B:$CM,2,FALSE),"")</f>
        <v>Grangeon</v>
      </c>
      <c r="D857" s="73">
        <f>IF(AND($A857&lt;&gt;"",ISNUMBER($A857)),VLOOKUP($A857,StudiesGeneral!$B:$CM,3,FALSE),"")</f>
        <v>2021</v>
      </c>
      <c r="E857" s="89" t="str">
        <f>IF(AND($A857&lt;&gt;"",ISNUMBER($A857)),VLOOKUP($A857,StudiesGeneral!$B:$CM,4,FALSE),"")</f>
        <v>https://doi.org/10.3390/ijms222312791</v>
      </c>
      <c r="F857" s="73" t="str">
        <f>IF(AND($A857&lt;&gt;"",ISNUMBER($A857)),VLOOKUP($A857,StudiesGeneral!$B:$CM,5,FALSE),"")</f>
        <v>CYP2C9</v>
      </c>
      <c r="G857" s="52" t="str">
        <f t="shared" si="14"/>
        <v>Small intestine-Distal Jejunum-HIM-IN008-</v>
      </c>
      <c r="H857" s="12" t="s">
        <v>747</v>
      </c>
      <c r="I857" s="12" t="s">
        <v>1061</v>
      </c>
      <c r="K857" s="12" t="s">
        <v>725</v>
      </c>
      <c r="L857" s="12" t="s">
        <v>762</v>
      </c>
      <c r="M857" s="12" t="s">
        <v>737</v>
      </c>
      <c r="N857" s="12" t="s">
        <v>819</v>
      </c>
      <c r="AA857" s="19" t="s">
        <v>770</v>
      </c>
      <c r="AB857" s="19" t="s">
        <v>1043</v>
      </c>
      <c r="AC857" s="20" t="s">
        <v>730</v>
      </c>
      <c r="AD857" s="37" t="s">
        <v>1056</v>
      </c>
      <c r="AE857" s="93">
        <v>8</v>
      </c>
      <c r="AF857" s="3">
        <v>1</v>
      </c>
      <c r="AG857" s="3">
        <v>0</v>
      </c>
      <c r="AH857" s="3">
        <v>49</v>
      </c>
      <c r="AI857" s="3" t="s">
        <v>767</v>
      </c>
      <c r="AJ857" s="20" t="s">
        <v>772</v>
      </c>
      <c r="AS857" s="79">
        <v>23.2</v>
      </c>
      <c r="AT857" s="79" t="s">
        <v>772</v>
      </c>
      <c r="AU857" s="79"/>
      <c r="AV857" s="79"/>
      <c r="AW857" s="3" t="s">
        <v>876</v>
      </c>
      <c r="AX857" s="3" t="s">
        <v>1051</v>
      </c>
      <c r="AY857" s="3" t="s">
        <v>920</v>
      </c>
      <c r="AZ857" s="3">
        <v>1</v>
      </c>
      <c r="BF857" s="4" t="b">
        <f>IF(ISERROR(VLOOKUP(StudiesDetails!B857,ProteinExpression!A:A,1,FALSE)),FALSE,TRUE)</f>
        <v>0</v>
      </c>
    </row>
    <row r="858" spans="1:58" x14ac:dyDescent="0.3">
      <c r="A858">
        <v>172</v>
      </c>
      <c r="B858">
        <v>912</v>
      </c>
      <c r="C858" s="73" t="str">
        <f>IF(AND($A858&lt;&gt;"",ISNUMBER($A858)),VLOOKUP($A858,StudiesGeneral!$B:$CM,2,FALSE),"")</f>
        <v>Grangeon</v>
      </c>
      <c r="D858" s="73">
        <f>IF(AND($A858&lt;&gt;"",ISNUMBER($A858)),VLOOKUP($A858,StudiesGeneral!$B:$CM,3,FALSE),"")</f>
        <v>2021</v>
      </c>
      <c r="E858" s="89" t="str">
        <f>IF(AND($A858&lt;&gt;"",ISNUMBER($A858)),VLOOKUP($A858,StudiesGeneral!$B:$CM,4,FALSE),"")</f>
        <v>https://doi.org/10.3390/ijms222312791</v>
      </c>
      <c r="F858" s="73" t="str">
        <f>IF(AND($A858&lt;&gt;"",ISNUMBER($A858)),VLOOKUP($A858,StudiesGeneral!$B:$CM,5,FALSE),"")</f>
        <v>CYP2C9</v>
      </c>
      <c r="G858" s="52" t="str">
        <f t="shared" si="14"/>
        <v>Small intestine-Distal Jejunum-HIM-IN009-</v>
      </c>
      <c r="H858" s="12" t="s">
        <v>747</v>
      </c>
      <c r="I858" s="12" t="s">
        <v>1061</v>
      </c>
      <c r="K858" s="12" t="s">
        <v>725</v>
      </c>
      <c r="L858" s="12" t="s">
        <v>762</v>
      </c>
      <c r="M858" s="12" t="s">
        <v>737</v>
      </c>
      <c r="N858" s="12" t="s">
        <v>819</v>
      </c>
      <c r="AA858" s="19" t="s">
        <v>770</v>
      </c>
      <c r="AB858" s="19" t="s">
        <v>1043</v>
      </c>
      <c r="AC858" s="20" t="s">
        <v>730</v>
      </c>
      <c r="AD858" s="37" t="s">
        <v>1057</v>
      </c>
      <c r="AE858" s="93">
        <v>9</v>
      </c>
      <c r="AF858" s="3">
        <v>1</v>
      </c>
      <c r="AG858" s="3">
        <v>0</v>
      </c>
      <c r="AH858" s="3">
        <v>65</v>
      </c>
      <c r="AI858" s="3" t="s">
        <v>767</v>
      </c>
      <c r="AJ858" s="20" t="s">
        <v>772</v>
      </c>
      <c r="AS858" s="79">
        <v>30.4</v>
      </c>
      <c r="AT858" s="79" t="s">
        <v>772</v>
      </c>
      <c r="AU858" s="79"/>
      <c r="AV858" s="79"/>
      <c r="AW858" s="3" t="s">
        <v>876</v>
      </c>
      <c r="AX858" s="3" t="s">
        <v>1058</v>
      </c>
      <c r="AY858" s="3" t="s">
        <v>917</v>
      </c>
      <c r="AZ858" s="3">
        <v>1</v>
      </c>
      <c r="BF858" s="4" t="b">
        <f>IF(ISERROR(VLOOKUP(StudiesDetails!B858,ProteinExpression!A:A,1,FALSE)),FALSE,TRUE)</f>
        <v>0</v>
      </c>
    </row>
    <row r="859" spans="1:58" s="33" customFormat="1" x14ac:dyDescent="0.3">
      <c r="A859" s="33">
        <v>172</v>
      </c>
      <c r="B859" s="33">
        <v>915</v>
      </c>
      <c r="C859" s="70" t="str">
        <f>IF(AND($A859&lt;&gt;"",ISNUMBER($A859)),VLOOKUP($A859,StudiesGeneral!$B:$CM,2,FALSE),"")</f>
        <v>Grangeon</v>
      </c>
      <c r="D859" s="70">
        <f>IF(AND($A859&lt;&gt;"",ISNUMBER($A859)),VLOOKUP($A859,StudiesGeneral!$B:$CM,3,FALSE),"")</f>
        <v>2021</v>
      </c>
      <c r="E859" s="71" t="str">
        <f>IF(AND($A859&lt;&gt;"",ISNUMBER($A859)),VLOOKUP($A859,StudiesGeneral!$B:$CM,4,FALSE),"")</f>
        <v>https://doi.org/10.3390/ijms222312791</v>
      </c>
      <c r="F859" s="70" t="str">
        <f>IF(AND($A859&lt;&gt;"",ISNUMBER($A859)),VLOOKUP($A859,StudiesGeneral!$B:$CM,5,FALSE),"")</f>
        <v>CYP2C9</v>
      </c>
      <c r="G859" s="72" t="str">
        <f t="shared" si="14"/>
        <v>Small intestine-Proximal Ileum-HIM-IN001-</v>
      </c>
      <c r="H859" s="25" t="s">
        <v>747</v>
      </c>
      <c r="I859" s="25" t="s">
        <v>1062</v>
      </c>
      <c r="J859" s="25"/>
      <c r="K859" s="25" t="s">
        <v>725</v>
      </c>
      <c r="L859" s="25" t="s">
        <v>762</v>
      </c>
      <c r="M859" s="25" t="s">
        <v>737</v>
      </c>
      <c r="N859" s="25" t="s">
        <v>819</v>
      </c>
      <c r="O859" s="25"/>
      <c r="P859" s="25"/>
      <c r="Q859" s="26"/>
      <c r="R859" s="26"/>
      <c r="S859" s="27"/>
      <c r="T859" s="27"/>
      <c r="U859" s="27"/>
      <c r="V859" s="27"/>
      <c r="W859" s="27"/>
      <c r="X859" s="27"/>
      <c r="Y859" s="27"/>
      <c r="Z859" s="27"/>
      <c r="AA859" s="28" t="s">
        <v>770</v>
      </c>
      <c r="AB859" s="28" t="s">
        <v>1043</v>
      </c>
      <c r="AC859" s="29" t="s">
        <v>730</v>
      </c>
      <c r="AD859" s="36" t="s">
        <v>1044</v>
      </c>
      <c r="AE859" s="92">
        <v>1</v>
      </c>
      <c r="AF859" s="30">
        <v>1</v>
      </c>
      <c r="AG859" s="30">
        <v>1</v>
      </c>
      <c r="AH859" s="30">
        <v>73</v>
      </c>
      <c r="AI859" s="30" t="s">
        <v>767</v>
      </c>
      <c r="AJ859" s="29" t="s">
        <v>772</v>
      </c>
      <c r="AK859" s="30"/>
      <c r="AL859" s="29"/>
      <c r="AM859" s="30"/>
      <c r="AN859" s="30"/>
      <c r="AO859" s="30"/>
      <c r="AP859" s="30"/>
      <c r="AQ859" s="30"/>
      <c r="AR859" s="30"/>
      <c r="AS859" s="103">
        <v>31.3</v>
      </c>
      <c r="AT859" s="103" t="s">
        <v>772</v>
      </c>
      <c r="AU859" s="103"/>
      <c r="AV859" s="103"/>
      <c r="AW859" s="30" t="s">
        <v>898</v>
      </c>
      <c r="AX859" s="30" t="s">
        <v>1045</v>
      </c>
      <c r="AY859" s="30" t="s">
        <v>917</v>
      </c>
      <c r="AZ859" s="30">
        <v>1</v>
      </c>
      <c r="BA859" s="31"/>
      <c r="BB859" s="32"/>
      <c r="BC859" s="29"/>
      <c r="BD859" s="30"/>
      <c r="BE859" s="75"/>
      <c r="BF859" s="91" t="b">
        <f>IF(ISERROR(VLOOKUP(StudiesDetails!B859,ProteinExpression!A:A,1,FALSE)),FALSE,TRUE)</f>
        <v>0</v>
      </c>
    </row>
    <row r="860" spans="1:58" x14ac:dyDescent="0.3">
      <c r="A860">
        <v>172</v>
      </c>
      <c r="B860">
        <v>916</v>
      </c>
      <c r="C860" s="73" t="str">
        <f>IF(AND($A860&lt;&gt;"",ISNUMBER($A860)),VLOOKUP($A860,StudiesGeneral!$B:$CM,2,FALSE),"")</f>
        <v>Grangeon</v>
      </c>
      <c r="D860" s="73">
        <f>IF(AND($A860&lt;&gt;"",ISNUMBER($A860)),VLOOKUP($A860,StudiesGeneral!$B:$CM,3,FALSE),"")</f>
        <v>2021</v>
      </c>
      <c r="E860" s="89" t="str">
        <f>IF(AND($A860&lt;&gt;"",ISNUMBER($A860)),VLOOKUP($A860,StudiesGeneral!$B:$CM,4,FALSE),"")</f>
        <v>https://doi.org/10.3390/ijms222312791</v>
      </c>
      <c r="F860" s="73" t="str">
        <f>IF(AND($A860&lt;&gt;"",ISNUMBER($A860)),VLOOKUP($A860,StudiesGeneral!$B:$CM,5,FALSE),"")</f>
        <v>CYP2C9</v>
      </c>
      <c r="G860" s="52" t="str">
        <f t="shared" si="14"/>
        <v>Small intestine-Proximal Ileum-HIM-IN002-</v>
      </c>
      <c r="H860" s="12" t="s">
        <v>747</v>
      </c>
      <c r="I860" s="12" t="s">
        <v>1062</v>
      </c>
      <c r="K860" s="12" t="s">
        <v>725</v>
      </c>
      <c r="L860" s="12" t="s">
        <v>762</v>
      </c>
      <c r="M860" s="12" t="s">
        <v>737</v>
      </c>
      <c r="N860" s="12" t="s">
        <v>819</v>
      </c>
      <c r="AA860" s="19" t="s">
        <v>770</v>
      </c>
      <c r="AB860" s="19" t="s">
        <v>1043</v>
      </c>
      <c r="AC860" s="20" t="s">
        <v>730</v>
      </c>
      <c r="AD860" s="37" t="s">
        <v>1046</v>
      </c>
      <c r="AE860" s="93">
        <v>2</v>
      </c>
      <c r="AF860" s="3">
        <v>1</v>
      </c>
      <c r="AG860" s="3">
        <v>0</v>
      </c>
      <c r="AH860" s="3">
        <v>49</v>
      </c>
      <c r="AI860" s="3" t="s">
        <v>767</v>
      </c>
      <c r="AJ860" s="20" t="s">
        <v>772</v>
      </c>
      <c r="AS860" s="79">
        <v>32.700000000000003</v>
      </c>
      <c r="AT860" s="79" t="s">
        <v>772</v>
      </c>
      <c r="AU860" s="79"/>
      <c r="AV860" s="79"/>
      <c r="AW860" s="3" t="s">
        <v>898</v>
      </c>
      <c r="AX860" s="3" t="s">
        <v>1047</v>
      </c>
      <c r="AY860" s="3" t="s">
        <v>732</v>
      </c>
      <c r="AZ860" s="3">
        <v>1</v>
      </c>
      <c r="BF860" s="4" t="b">
        <f>IF(ISERROR(VLOOKUP(StudiesDetails!B860,ProteinExpression!A:A,1,FALSE)),FALSE,TRUE)</f>
        <v>0</v>
      </c>
    </row>
    <row r="861" spans="1:58" x14ac:dyDescent="0.3">
      <c r="A861">
        <v>172</v>
      </c>
      <c r="B861">
        <v>917</v>
      </c>
      <c r="C861" s="73" t="str">
        <f>IF(AND($A861&lt;&gt;"",ISNUMBER($A861)),VLOOKUP($A861,StudiesGeneral!$B:$CM,2,FALSE),"")</f>
        <v>Grangeon</v>
      </c>
      <c r="D861" s="73">
        <f>IF(AND($A861&lt;&gt;"",ISNUMBER($A861)),VLOOKUP($A861,StudiesGeneral!$B:$CM,3,FALSE),"")</f>
        <v>2021</v>
      </c>
      <c r="E861" s="89" t="str">
        <f>IF(AND($A861&lt;&gt;"",ISNUMBER($A861)),VLOOKUP($A861,StudiesGeneral!$B:$CM,4,FALSE),"")</f>
        <v>https://doi.org/10.3390/ijms222312791</v>
      </c>
      <c r="F861" s="73" t="str">
        <f>IF(AND($A861&lt;&gt;"",ISNUMBER($A861)),VLOOKUP($A861,StudiesGeneral!$B:$CM,5,FALSE),"")</f>
        <v>CYP2C9</v>
      </c>
      <c r="G861" s="52" t="str">
        <f t="shared" si="14"/>
        <v>Small intestine-Proximal Ileum-HIM-IN003-</v>
      </c>
      <c r="H861" s="12" t="s">
        <v>747</v>
      </c>
      <c r="I861" s="12" t="s">
        <v>1062</v>
      </c>
      <c r="K861" s="12" t="s">
        <v>725</v>
      </c>
      <c r="L861" s="12" t="s">
        <v>762</v>
      </c>
      <c r="M861" s="12" t="s">
        <v>737</v>
      </c>
      <c r="N861" s="12" t="s">
        <v>819</v>
      </c>
      <c r="AA861" s="19" t="s">
        <v>770</v>
      </c>
      <c r="AB861" s="19" t="s">
        <v>1043</v>
      </c>
      <c r="AC861" s="20" t="s">
        <v>730</v>
      </c>
      <c r="AD861" s="37" t="s">
        <v>1048</v>
      </c>
      <c r="AE861" s="93">
        <v>3</v>
      </c>
      <c r="AF861" s="3">
        <v>1</v>
      </c>
      <c r="AG861" s="3">
        <v>0</v>
      </c>
      <c r="AH861" s="3">
        <v>75</v>
      </c>
      <c r="AI861" s="3" t="s">
        <v>767</v>
      </c>
      <c r="AJ861" s="20" t="s">
        <v>772</v>
      </c>
      <c r="AS861" s="79">
        <v>24</v>
      </c>
      <c r="AT861" s="79" t="s">
        <v>772</v>
      </c>
      <c r="AU861" s="79"/>
      <c r="AV861" s="79"/>
      <c r="AW861" s="3" t="s">
        <v>898</v>
      </c>
      <c r="AX861" s="3" t="s">
        <v>1049</v>
      </c>
      <c r="AY861" s="3" t="s">
        <v>732</v>
      </c>
      <c r="AZ861" s="3">
        <v>1</v>
      </c>
      <c r="BF861" s="4" t="b">
        <f>IF(ISERROR(VLOOKUP(StudiesDetails!B861,ProteinExpression!A:A,1,FALSE)),FALSE,TRUE)</f>
        <v>0</v>
      </c>
    </row>
    <row r="862" spans="1:58" x14ac:dyDescent="0.3">
      <c r="A862">
        <v>172</v>
      </c>
      <c r="B862">
        <v>918</v>
      </c>
      <c r="C862" s="73" t="str">
        <f>IF(AND($A862&lt;&gt;"",ISNUMBER($A862)),VLOOKUP($A862,StudiesGeneral!$B:$CM,2,FALSE),"")</f>
        <v>Grangeon</v>
      </c>
      <c r="D862" s="73">
        <f>IF(AND($A862&lt;&gt;"",ISNUMBER($A862)),VLOOKUP($A862,StudiesGeneral!$B:$CM,3,FALSE),"")</f>
        <v>2021</v>
      </c>
      <c r="E862" s="89" t="str">
        <f>IF(AND($A862&lt;&gt;"",ISNUMBER($A862)),VLOOKUP($A862,StudiesGeneral!$B:$CM,4,FALSE),"")</f>
        <v>https://doi.org/10.3390/ijms222312791</v>
      </c>
      <c r="F862" s="73" t="str">
        <f>IF(AND($A862&lt;&gt;"",ISNUMBER($A862)),VLOOKUP($A862,StudiesGeneral!$B:$CM,5,FALSE),"")</f>
        <v>CYP2C9</v>
      </c>
      <c r="G862" s="52" t="str">
        <f t="shared" si="14"/>
        <v>Small intestine-Proximal Ileum-HIM-IN004-</v>
      </c>
      <c r="H862" s="12" t="s">
        <v>747</v>
      </c>
      <c r="I862" s="12" t="s">
        <v>1062</v>
      </c>
      <c r="K862" s="12" t="s">
        <v>725</v>
      </c>
      <c r="L862" s="12" t="s">
        <v>762</v>
      </c>
      <c r="M862" s="12" t="s">
        <v>737</v>
      </c>
      <c r="N862" s="12" t="s">
        <v>819</v>
      </c>
      <c r="AA862" s="19" t="s">
        <v>770</v>
      </c>
      <c r="AB862" s="19" t="s">
        <v>1043</v>
      </c>
      <c r="AC862" s="20" t="s">
        <v>730</v>
      </c>
      <c r="AD862" s="37" t="s">
        <v>1050</v>
      </c>
      <c r="AE862" s="93">
        <v>4</v>
      </c>
      <c r="AF862" s="3">
        <v>1</v>
      </c>
      <c r="AG862" s="3">
        <v>1</v>
      </c>
      <c r="AH862" s="3">
        <v>42</v>
      </c>
      <c r="AI862" s="3" t="s">
        <v>767</v>
      </c>
      <c r="AJ862" s="20" t="s">
        <v>772</v>
      </c>
      <c r="AS862" s="79">
        <v>25.9</v>
      </c>
      <c r="AT862" s="79" t="s">
        <v>772</v>
      </c>
      <c r="AU862" s="79"/>
      <c r="AV862" s="79"/>
      <c r="AW862" s="3" t="s">
        <v>876</v>
      </c>
      <c r="AX862" s="3" t="s">
        <v>1051</v>
      </c>
      <c r="AY862" s="3" t="s">
        <v>732</v>
      </c>
      <c r="AZ862" s="3">
        <v>1</v>
      </c>
      <c r="BF862" s="4" t="b">
        <f>IF(ISERROR(VLOOKUP(StudiesDetails!B862,ProteinExpression!A:A,1,FALSE)),FALSE,TRUE)</f>
        <v>0</v>
      </c>
    </row>
    <row r="863" spans="1:58" x14ac:dyDescent="0.3">
      <c r="A863">
        <v>172</v>
      </c>
      <c r="B863">
        <v>919</v>
      </c>
      <c r="C863" s="73" t="str">
        <f>IF(AND($A863&lt;&gt;"",ISNUMBER($A863)),VLOOKUP($A863,StudiesGeneral!$B:$CM,2,FALSE),"")</f>
        <v>Grangeon</v>
      </c>
      <c r="D863" s="73">
        <f>IF(AND($A863&lt;&gt;"",ISNUMBER($A863)),VLOOKUP($A863,StudiesGeneral!$B:$CM,3,FALSE),"")</f>
        <v>2021</v>
      </c>
      <c r="E863" s="89" t="str">
        <f>IF(AND($A863&lt;&gt;"",ISNUMBER($A863)),VLOOKUP($A863,StudiesGeneral!$B:$CM,4,FALSE),"")</f>
        <v>https://doi.org/10.3390/ijms222312791</v>
      </c>
      <c r="F863" s="73" t="str">
        <f>IF(AND($A863&lt;&gt;"",ISNUMBER($A863)),VLOOKUP($A863,StudiesGeneral!$B:$CM,5,FALSE),"")</f>
        <v>CYP2C9</v>
      </c>
      <c r="G863" s="52" t="str">
        <f t="shared" si="14"/>
        <v>Small intestine-Proximal Ileum-HIM-IN005-</v>
      </c>
      <c r="H863" s="12" t="s">
        <v>747</v>
      </c>
      <c r="I863" s="12" t="s">
        <v>1062</v>
      </c>
      <c r="K863" s="12" t="s">
        <v>725</v>
      </c>
      <c r="L863" s="12" t="s">
        <v>762</v>
      </c>
      <c r="M863" s="12" t="s">
        <v>737</v>
      </c>
      <c r="N863" s="12" t="s">
        <v>819</v>
      </c>
      <c r="AA863" s="19" t="s">
        <v>770</v>
      </c>
      <c r="AB863" s="19" t="s">
        <v>1043</v>
      </c>
      <c r="AC863" s="20" t="s">
        <v>730</v>
      </c>
      <c r="AD863" s="37" t="s">
        <v>1052</v>
      </c>
      <c r="AE863" s="93">
        <v>5</v>
      </c>
      <c r="AF863" s="3">
        <v>1</v>
      </c>
      <c r="AG863" s="3">
        <v>1</v>
      </c>
      <c r="AH863" s="3">
        <v>52</v>
      </c>
      <c r="AI863" s="3" t="s">
        <v>767</v>
      </c>
      <c r="AJ863" s="20" t="s">
        <v>772</v>
      </c>
      <c r="AS863" s="79">
        <v>23.9</v>
      </c>
      <c r="AT863" s="79" t="s">
        <v>772</v>
      </c>
      <c r="AU863" s="79"/>
      <c r="AV863" s="79"/>
      <c r="AW863" s="3" t="s">
        <v>878</v>
      </c>
      <c r="AX863" s="3" t="s">
        <v>1045</v>
      </c>
      <c r="AY863" s="3" t="s">
        <v>732</v>
      </c>
      <c r="AZ863" s="3">
        <v>1</v>
      </c>
      <c r="BF863" s="4" t="b">
        <f>IF(ISERROR(VLOOKUP(StudiesDetails!B863,ProteinExpression!A:A,1,FALSE)),FALSE,TRUE)</f>
        <v>0</v>
      </c>
    </row>
    <row r="864" spans="1:58" x14ac:dyDescent="0.3">
      <c r="A864">
        <v>172</v>
      </c>
      <c r="B864">
        <v>920</v>
      </c>
      <c r="C864" s="73" t="str">
        <f>IF(AND($A864&lt;&gt;"",ISNUMBER($A864)),VLOOKUP($A864,StudiesGeneral!$B:$CM,2,FALSE),"")</f>
        <v>Grangeon</v>
      </c>
      <c r="D864" s="73">
        <f>IF(AND($A864&lt;&gt;"",ISNUMBER($A864)),VLOOKUP($A864,StudiesGeneral!$B:$CM,3,FALSE),"")</f>
        <v>2021</v>
      </c>
      <c r="E864" s="89" t="str">
        <f>IF(AND($A864&lt;&gt;"",ISNUMBER($A864)),VLOOKUP($A864,StudiesGeneral!$B:$CM,4,FALSE),"")</f>
        <v>https://doi.org/10.3390/ijms222312791</v>
      </c>
      <c r="F864" s="73" t="str">
        <f>IF(AND($A864&lt;&gt;"",ISNUMBER($A864)),VLOOKUP($A864,StudiesGeneral!$B:$CM,5,FALSE),"")</f>
        <v>CYP2C9</v>
      </c>
      <c r="G864" s="52" t="str">
        <f t="shared" si="14"/>
        <v>Small intestine-Proximal Ileum-HIM-IN006-</v>
      </c>
      <c r="H864" s="12" t="s">
        <v>747</v>
      </c>
      <c r="I864" s="12" t="s">
        <v>1062</v>
      </c>
      <c r="K864" s="12" t="s">
        <v>725</v>
      </c>
      <c r="L864" s="12" t="s">
        <v>762</v>
      </c>
      <c r="M864" s="12" t="s">
        <v>737</v>
      </c>
      <c r="N864" s="12" t="s">
        <v>819</v>
      </c>
      <c r="AA864" s="19" t="s">
        <v>770</v>
      </c>
      <c r="AB864" s="19" t="s">
        <v>1043</v>
      </c>
      <c r="AC864" s="20" t="s">
        <v>730</v>
      </c>
      <c r="AD864" s="37" t="s">
        <v>1053</v>
      </c>
      <c r="AE864" s="93">
        <v>6</v>
      </c>
      <c r="AF864" s="3">
        <v>1</v>
      </c>
      <c r="AG864" s="3">
        <v>1</v>
      </c>
      <c r="AH864" s="3">
        <v>27</v>
      </c>
      <c r="AI864" s="3" t="s">
        <v>767</v>
      </c>
      <c r="AJ864" s="20" t="s">
        <v>772</v>
      </c>
      <c r="AS864" s="79">
        <v>20.5</v>
      </c>
      <c r="AT864" s="79" t="s">
        <v>772</v>
      </c>
      <c r="AU864" s="79"/>
      <c r="AV864" s="79"/>
      <c r="AW864" s="3" t="s">
        <v>876</v>
      </c>
      <c r="AX864" s="3" t="s">
        <v>1051</v>
      </c>
      <c r="AY864" s="3" t="s">
        <v>732</v>
      </c>
      <c r="AZ864" s="3">
        <v>1</v>
      </c>
      <c r="BF864" s="4" t="b">
        <f>IF(ISERROR(VLOOKUP(StudiesDetails!B864,ProteinExpression!A:A,1,FALSE)),FALSE,TRUE)</f>
        <v>0</v>
      </c>
    </row>
    <row r="865" spans="1:58" x14ac:dyDescent="0.3">
      <c r="A865">
        <v>172</v>
      </c>
      <c r="B865">
        <v>921</v>
      </c>
      <c r="C865" s="73" t="str">
        <f>IF(AND($A865&lt;&gt;"",ISNUMBER($A865)),VLOOKUP($A865,StudiesGeneral!$B:$CM,2,FALSE),"")</f>
        <v>Grangeon</v>
      </c>
      <c r="D865" s="73">
        <f>IF(AND($A865&lt;&gt;"",ISNUMBER($A865)),VLOOKUP($A865,StudiesGeneral!$B:$CM,3,FALSE),"")</f>
        <v>2021</v>
      </c>
      <c r="E865" s="89" t="str">
        <f>IF(AND($A865&lt;&gt;"",ISNUMBER($A865)),VLOOKUP($A865,StudiesGeneral!$B:$CM,4,FALSE),"")</f>
        <v>https://doi.org/10.3390/ijms222312791</v>
      </c>
      <c r="F865" s="73" t="str">
        <f>IF(AND($A865&lt;&gt;"",ISNUMBER($A865)),VLOOKUP($A865,StudiesGeneral!$B:$CM,5,FALSE),"")</f>
        <v>CYP2C9</v>
      </c>
      <c r="G865" s="52" t="str">
        <f t="shared" si="14"/>
        <v>Small intestine-Proximal Ileum-HIM-IN007-</v>
      </c>
      <c r="H865" s="12" t="s">
        <v>747</v>
      </c>
      <c r="I865" s="12" t="s">
        <v>1062</v>
      </c>
      <c r="K865" s="12" t="s">
        <v>725</v>
      </c>
      <c r="L865" s="12" t="s">
        <v>762</v>
      </c>
      <c r="M865" s="12" t="s">
        <v>737</v>
      </c>
      <c r="N865" s="12" t="s">
        <v>819</v>
      </c>
      <c r="AA865" s="19" t="s">
        <v>770</v>
      </c>
      <c r="AB865" s="19" t="s">
        <v>1043</v>
      </c>
      <c r="AC865" s="20" t="s">
        <v>730</v>
      </c>
      <c r="AD865" s="37" t="s">
        <v>1054</v>
      </c>
      <c r="AE865" s="93">
        <v>7</v>
      </c>
      <c r="AF865" s="3">
        <v>1</v>
      </c>
      <c r="AG865" s="3">
        <v>0</v>
      </c>
      <c r="AH865" s="3">
        <v>58</v>
      </c>
      <c r="AI865" s="3" t="s">
        <v>767</v>
      </c>
      <c r="AJ865" s="20" t="s">
        <v>772</v>
      </c>
      <c r="AS865" s="79">
        <v>31.1</v>
      </c>
      <c r="AT865" s="79" t="s">
        <v>772</v>
      </c>
      <c r="AU865" s="79"/>
      <c r="AV865" s="79"/>
      <c r="AW865" s="3" t="s">
        <v>898</v>
      </c>
      <c r="AX865" s="3" t="s">
        <v>1055</v>
      </c>
      <c r="AY865" s="3" t="s">
        <v>732</v>
      </c>
      <c r="AZ865" s="3">
        <v>1</v>
      </c>
      <c r="BF865" s="4" t="b">
        <f>IF(ISERROR(VLOOKUP(StudiesDetails!B865,ProteinExpression!A:A,1,FALSE)),FALSE,TRUE)</f>
        <v>0</v>
      </c>
    </row>
    <row r="866" spans="1:58" x14ac:dyDescent="0.3">
      <c r="A866">
        <v>172</v>
      </c>
      <c r="B866">
        <v>922</v>
      </c>
      <c r="C866" s="73" t="str">
        <f>IF(AND($A866&lt;&gt;"",ISNUMBER($A866)),VLOOKUP($A866,StudiesGeneral!$B:$CM,2,FALSE),"")</f>
        <v>Grangeon</v>
      </c>
      <c r="D866" s="73">
        <f>IF(AND($A866&lt;&gt;"",ISNUMBER($A866)),VLOOKUP($A866,StudiesGeneral!$B:$CM,3,FALSE),"")</f>
        <v>2021</v>
      </c>
      <c r="E866" s="89" t="str">
        <f>IF(AND($A866&lt;&gt;"",ISNUMBER($A866)),VLOOKUP($A866,StudiesGeneral!$B:$CM,4,FALSE),"")</f>
        <v>https://doi.org/10.3390/ijms222312791</v>
      </c>
      <c r="F866" s="73" t="str">
        <f>IF(AND($A866&lt;&gt;"",ISNUMBER($A866)),VLOOKUP($A866,StudiesGeneral!$B:$CM,5,FALSE),"")</f>
        <v>CYP2C9</v>
      </c>
      <c r="G866" s="52" t="str">
        <f t="shared" si="14"/>
        <v>Small intestine-Proximal Ileum-HIM-IN008-</v>
      </c>
      <c r="H866" s="12" t="s">
        <v>747</v>
      </c>
      <c r="I866" s="12" t="s">
        <v>1062</v>
      </c>
      <c r="K866" s="12" t="s">
        <v>725</v>
      </c>
      <c r="L866" s="12" t="s">
        <v>762</v>
      </c>
      <c r="M866" s="12" t="s">
        <v>737</v>
      </c>
      <c r="N866" s="12" t="s">
        <v>819</v>
      </c>
      <c r="AA866" s="19" t="s">
        <v>770</v>
      </c>
      <c r="AB866" s="19" t="s">
        <v>1043</v>
      </c>
      <c r="AC866" s="20" t="s">
        <v>730</v>
      </c>
      <c r="AD866" s="37" t="s">
        <v>1056</v>
      </c>
      <c r="AE866" s="93">
        <v>8</v>
      </c>
      <c r="AF866" s="3">
        <v>1</v>
      </c>
      <c r="AG866" s="3">
        <v>0</v>
      </c>
      <c r="AH866" s="3">
        <v>49</v>
      </c>
      <c r="AI866" s="3" t="s">
        <v>767</v>
      </c>
      <c r="AJ866" s="20" t="s">
        <v>772</v>
      </c>
      <c r="AS866" s="79">
        <v>23.2</v>
      </c>
      <c r="AT866" s="79" t="s">
        <v>772</v>
      </c>
      <c r="AU866" s="79"/>
      <c r="AV866" s="79"/>
      <c r="AW866" s="3" t="s">
        <v>876</v>
      </c>
      <c r="AX866" s="3" t="s">
        <v>1051</v>
      </c>
      <c r="AY866" s="3" t="s">
        <v>920</v>
      </c>
      <c r="AZ866" s="3">
        <v>1</v>
      </c>
      <c r="BF866" s="4" t="b">
        <f>IF(ISERROR(VLOOKUP(StudiesDetails!B866,ProteinExpression!A:A,1,FALSE)),FALSE,TRUE)</f>
        <v>0</v>
      </c>
    </row>
    <row r="867" spans="1:58" x14ac:dyDescent="0.3">
      <c r="A867">
        <v>172</v>
      </c>
      <c r="B867">
        <v>923</v>
      </c>
      <c r="C867" s="73" t="str">
        <f>IF(AND($A867&lt;&gt;"",ISNUMBER($A867)),VLOOKUP($A867,StudiesGeneral!$B:$CM,2,FALSE),"")</f>
        <v>Grangeon</v>
      </c>
      <c r="D867" s="73">
        <f>IF(AND($A867&lt;&gt;"",ISNUMBER($A867)),VLOOKUP($A867,StudiesGeneral!$B:$CM,3,FALSE),"")</f>
        <v>2021</v>
      </c>
      <c r="E867" s="89" t="str">
        <f>IF(AND($A867&lt;&gt;"",ISNUMBER($A867)),VLOOKUP($A867,StudiesGeneral!$B:$CM,4,FALSE),"")</f>
        <v>https://doi.org/10.3390/ijms222312791</v>
      </c>
      <c r="F867" s="73" t="str">
        <f>IF(AND($A867&lt;&gt;"",ISNUMBER($A867)),VLOOKUP($A867,StudiesGeneral!$B:$CM,5,FALSE),"")</f>
        <v>CYP2C9</v>
      </c>
      <c r="G867" s="52" t="str">
        <f t="shared" si="14"/>
        <v>Small intestine-Proximal Ileum-HIM-IN009-</v>
      </c>
      <c r="H867" s="12" t="s">
        <v>747</v>
      </c>
      <c r="I867" s="12" t="s">
        <v>1062</v>
      </c>
      <c r="K867" s="12" t="s">
        <v>725</v>
      </c>
      <c r="L867" s="12" t="s">
        <v>762</v>
      </c>
      <c r="M867" s="12" t="s">
        <v>737</v>
      </c>
      <c r="N867" s="12" t="s">
        <v>819</v>
      </c>
      <c r="AA867" s="19" t="s">
        <v>770</v>
      </c>
      <c r="AB867" s="19" t="s">
        <v>1043</v>
      </c>
      <c r="AC867" s="20" t="s">
        <v>730</v>
      </c>
      <c r="AD867" s="37" t="s">
        <v>1057</v>
      </c>
      <c r="AE867" s="93">
        <v>9</v>
      </c>
      <c r="AF867" s="3">
        <v>1</v>
      </c>
      <c r="AG867" s="3">
        <v>0</v>
      </c>
      <c r="AH867" s="3">
        <v>65</v>
      </c>
      <c r="AI867" s="3" t="s">
        <v>767</v>
      </c>
      <c r="AJ867" s="20" t="s">
        <v>772</v>
      </c>
      <c r="AS867" s="79">
        <v>30.4</v>
      </c>
      <c r="AT867" s="79" t="s">
        <v>772</v>
      </c>
      <c r="AU867" s="79"/>
      <c r="AV867" s="79"/>
      <c r="AW867" s="3" t="s">
        <v>876</v>
      </c>
      <c r="AX867" s="3" t="s">
        <v>1058</v>
      </c>
      <c r="AY867" s="3" t="s">
        <v>917</v>
      </c>
      <c r="AZ867" s="3">
        <v>1</v>
      </c>
      <c r="BF867" s="4" t="b">
        <f>IF(ISERROR(VLOOKUP(StudiesDetails!B867,ProteinExpression!A:A,1,FALSE)),FALSE,TRUE)</f>
        <v>0</v>
      </c>
    </row>
    <row r="868" spans="1:58" s="33" customFormat="1" x14ac:dyDescent="0.3">
      <c r="A868" s="33">
        <v>172</v>
      </c>
      <c r="B868" s="33">
        <v>925</v>
      </c>
      <c r="C868" s="70" t="str">
        <f>IF(AND($A868&lt;&gt;"",ISNUMBER($A868)),VLOOKUP($A868,StudiesGeneral!$B:$CM,2,FALSE),"")</f>
        <v>Grangeon</v>
      </c>
      <c r="D868" s="70">
        <f>IF(AND($A868&lt;&gt;"",ISNUMBER($A868)),VLOOKUP($A868,StudiesGeneral!$B:$CM,3,FALSE),"")</f>
        <v>2021</v>
      </c>
      <c r="E868" s="71" t="str">
        <f>IF(AND($A868&lt;&gt;"",ISNUMBER($A868)),VLOOKUP($A868,StudiesGeneral!$B:$CM,4,FALSE),"")</f>
        <v>https://doi.org/10.3390/ijms222312791</v>
      </c>
      <c r="F868" s="70" t="str">
        <f>IF(AND($A868&lt;&gt;"",ISNUMBER($A868)),VLOOKUP($A868,StudiesGeneral!$B:$CM,5,FALSE),"")</f>
        <v>CYP2C9</v>
      </c>
      <c r="G868" s="72" t="str">
        <f t="shared" si="14"/>
        <v>Small intestine-Medial Ileum-HIM-IN001-</v>
      </c>
      <c r="H868" s="25" t="s">
        <v>747</v>
      </c>
      <c r="I868" s="25" t="s">
        <v>1063</v>
      </c>
      <c r="J868" s="25"/>
      <c r="K868" s="25" t="s">
        <v>725</v>
      </c>
      <c r="L868" s="25" t="s">
        <v>762</v>
      </c>
      <c r="M868" s="25" t="s">
        <v>737</v>
      </c>
      <c r="N868" s="25" t="s">
        <v>819</v>
      </c>
      <c r="O868" s="25"/>
      <c r="P868" s="25"/>
      <c r="Q868" s="26"/>
      <c r="R868" s="26"/>
      <c r="S868" s="27"/>
      <c r="T868" s="27"/>
      <c r="U868" s="27"/>
      <c r="V868" s="27"/>
      <c r="W868" s="27"/>
      <c r="X868" s="27"/>
      <c r="Y868" s="27"/>
      <c r="Z868" s="27"/>
      <c r="AA868" s="28" t="s">
        <v>770</v>
      </c>
      <c r="AB868" s="28" t="s">
        <v>1043</v>
      </c>
      <c r="AC868" s="29" t="s">
        <v>730</v>
      </c>
      <c r="AD868" s="36" t="s">
        <v>1044</v>
      </c>
      <c r="AE868" s="92">
        <v>1</v>
      </c>
      <c r="AF868" s="30">
        <v>1</v>
      </c>
      <c r="AG868" s="30">
        <v>1</v>
      </c>
      <c r="AH868" s="30">
        <v>73</v>
      </c>
      <c r="AI868" s="30" t="s">
        <v>767</v>
      </c>
      <c r="AJ868" s="29" t="s">
        <v>772</v>
      </c>
      <c r="AK868" s="30"/>
      <c r="AL868" s="29"/>
      <c r="AM868" s="30"/>
      <c r="AN868" s="30"/>
      <c r="AO868" s="30"/>
      <c r="AP868" s="30"/>
      <c r="AQ868" s="30"/>
      <c r="AR868" s="30"/>
      <c r="AS868" s="103">
        <v>31.3</v>
      </c>
      <c r="AT868" s="103" t="s">
        <v>772</v>
      </c>
      <c r="AU868" s="103"/>
      <c r="AV868" s="103"/>
      <c r="AW868" s="30" t="s">
        <v>898</v>
      </c>
      <c r="AX868" s="30" t="s">
        <v>1045</v>
      </c>
      <c r="AY868" s="30" t="s">
        <v>917</v>
      </c>
      <c r="AZ868" s="30">
        <v>1</v>
      </c>
      <c r="BA868" s="31"/>
      <c r="BB868" s="32"/>
      <c r="BC868" s="29"/>
      <c r="BD868" s="30"/>
      <c r="BE868" s="75"/>
      <c r="BF868" s="91" t="b">
        <f>IF(ISERROR(VLOOKUP(StudiesDetails!B868,ProteinExpression!A:A,1,FALSE)),FALSE,TRUE)</f>
        <v>0</v>
      </c>
    </row>
    <row r="869" spans="1:58" x14ac:dyDescent="0.3">
      <c r="A869">
        <v>172</v>
      </c>
      <c r="B869">
        <v>926</v>
      </c>
      <c r="C869" s="73" t="str">
        <f>IF(AND($A869&lt;&gt;"",ISNUMBER($A869)),VLOOKUP($A869,StudiesGeneral!$B:$CM,2,FALSE),"")</f>
        <v>Grangeon</v>
      </c>
      <c r="D869" s="73">
        <f>IF(AND($A869&lt;&gt;"",ISNUMBER($A869)),VLOOKUP($A869,StudiesGeneral!$B:$CM,3,FALSE),"")</f>
        <v>2021</v>
      </c>
      <c r="E869" s="74" t="str">
        <f>IF(AND($A869&lt;&gt;"",ISNUMBER($A869)),VLOOKUP($A869,StudiesGeneral!$B:$CM,4,FALSE),"")</f>
        <v>https://doi.org/10.3390/ijms222312791</v>
      </c>
      <c r="F869" s="73" t="str">
        <f>IF(AND($A869&lt;&gt;"",ISNUMBER($A869)),VLOOKUP($A869,StudiesGeneral!$B:$CM,5,FALSE),"")</f>
        <v>CYP2C9</v>
      </c>
      <c r="G869" s="52" t="str">
        <f t="shared" si="14"/>
        <v>Small intestine-Medial Ileum-HIM-IN002-</v>
      </c>
      <c r="H869" s="12" t="s">
        <v>747</v>
      </c>
      <c r="I869" s="12" t="s">
        <v>1063</v>
      </c>
      <c r="K869" s="12" t="s">
        <v>725</v>
      </c>
      <c r="L869" s="12" t="s">
        <v>762</v>
      </c>
      <c r="M869" s="12" t="s">
        <v>737</v>
      </c>
      <c r="N869" s="12" t="s">
        <v>819</v>
      </c>
      <c r="AA869" s="19" t="s">
        <v>770</v>
      </c>
      <c r="AB869" s="19" t="s">
        <v>1043</v>
      </c>
      <c r="AC869" s="20" t="s">
        <v>730</v>
      </c>
      <c r="AD869" s="37" t="s">
        <v>1046</v>
      </c>
      <c r="AE869" s="93">
        <v>2</v>
      </c>
      <c r="AF869" s="3">
        <v>1</v>
      </c>
      <c r="AG869" s="3">
        <v>0</v>
      </c>
      <c r="AH869" s="3">
        <v>49</v>
      </c>
      <c r="AI869" s="3" t="s">
        <v>767</v>
      </c>
      <c r="AJ869" s="20" t="s">
        <v>772</v>
      </c>
      <c r="AS869" s="79">
        <v>32.700000000000003</v>
      </c>
      <c r="AT869" s="79" t="s">
        <v>772</v>
      </c>
      <c r="AU869" s="79"/>
      <c r="AV869" s="79"/>
      <c r="AW869" s="3" t="s">
        <v>898</v>
      </c>
      <c r="AX869" s="3" t="s">
        <v>1047</v>
      </c>
      <c r="AY869" s="3" t="s">
        <v>732</v>
      </c>
      <c r="AZ869" s="3">
        <v>1</v>
      </c>
      <c r="BF869" s="4" t="b">
        <f>IF(ISERROR(VLOOKUP(StudiesDetails!B869,ProteinExpression!A:A,1,FALSE)),FALSE,TRUE)</f>
        <v>0</v>
      </c>
    </row>
    <row r="870" spans="1:58" x14ac:dyDescent="0.3">
      <c r="A870">
        <v>172</v>
      </c>
      <c r="B870">
        <v>927</v>
      </c>
      <c r="C870" s="73" t="str">
        <f>IF(AND($A870&lt;&gt;"",ISNUMBER($A870)),VLOOKUP($A870,StudiesGeneral!$B:$CM,2,FALSE),"")</f>
        <v>Grangeon</v>
      </c>
      <c r="D870" s="73">
        <f>IF(AND($A870&lt;&gt;"",ISNUMBER($A870)),VLOOKUP($A870,StudiesGeneral!$B:$CM,3,FALSE),"")</f>
        <v>2021</v>
      </c>
      <c r="E870" s="89" t="str">
        <f>IF(AND($A870&lt;&gt;"",ISNUMBER($A870)),VLOOKUP($A870,StudiesGeneral!$B:$CM,4,FALSE),"")</f>
        <v>https://doi.org/10.3390/ijms222312791</v>
      </c>
      <c r="F870" s="73" t="str">
        <f>IF(AND($A870&lt;&gt;"",ISNUMBER($A870)),VLOOKUP($A870,StudiesGeneral!$B:$CM,5,FALSE),"")</f>
        <v>CYP2C9</v>
      </c>
      <c r="G870" s="52" t="str">
        <f t="shared" si="14"/>
        <v>Small intestine-Medial Ileum-HIM-IN003-</v>
      </c>
      <c r="H870" s="12" t="s">
        <v>747</v>
      </c>
      <c r="I870" s="12" t="s">
        <v>1063</v>
      </c>
      <c r="K870" s="12" t="s">
        <v>725</v>
      </c>
      <c r="L870" s="12" t="s">
        <v>762</v>
      </c>
      <c r="M870" s="12" t="s">
        <v>737</v>
      </c>
      <c r="N870" s="12" t="s">
        <v>819</v>
      </c>
      <c r="AA870" s="19" t="s">
        <v>770</v>
      </c>
      <c r="AB870" s="19" t="s">
        <v>1043</v>
      </c>
      <c r="AC870" s="20" t="s">
        <v>730</v>
      </c>
      <c r="AD870" s="37" t="s">
        <v>1048</v>
      </c>
      <c r="AE870" s="93">
        <v>3</v>
      </c>
      <c r="AF870" s="3">
        <v>1</v>
      </c>
      <c r="AG870" s="3">
        <v>0</v>
      </c>
      <c r="AH870" s="3">
        <v>75</v>
      </c>
      <c r="AI870" s="3" t="s">
        <v>767</v>
      </c>
      <c r="AJ870" s="20" t="s">
        <v>772</v>
      </c>
      <c r="AS870" s="79">
        <v>24</v>
      </c>
      <c r="AT870" s="79" t="s">
        <v>772</v>
      </c>
      <c r="AU870" s="79"/>
      <c r="AV870" s="79"/>
      <c r="AW870" s="3" t="s">
        <v>898</v>
      </c>
      <c r="AX870" s="3" t="s">
        <v>1049</v>
      </c>
      <c r="AY870" s="3" t="s">
        <v>732</v>
      </c>
      <c r="AZ870" s="3">
        <v>1</v>
      </c>
      <c r="BF870" s="4" t="b">
        <f>IF(ISERROR(VLOOKUP(StudiesDetails!B870,ProteinExpression!A:A,1,FALSE)),FALSE,TRUE)</f>
        <v>0</v>
      </c>
    </row>
    <row r="871" spans="1:58" x14ac:dyDescent="0.3">
      <c r="A871">
        <v>172</v>
      </c>
      <c r="B871">
        <v>928</v>
      </c>
      <c r="C871" s="73" t="str">
        <f>IF(AND($A871&lt;&gt;"",ISNUMBER($A871)),VLOOKUP($A871,StudiesGeneral!$B:$CM,2,FALSE),"")</f>
        <v>Grangeon</v>
      </c>
      <c r="D871" s="73">
        <f>IF(AND($A871&lt;&gt;"",ISNUMBER($A871)),VLOOKUP($A871,StudiesGeneral!$B:$CM,3,FALSE),"")</f>
        <v>2021</v>
      </c>
      <c r="E871" s="89" t="str">
        <f>IF(AND($A871&lt;&gt;"",ISNUMBER($A871)),VLOOKUP($A871,StudiesGeneral!$B:$CM,4,FALSE),"")</f>
        <v>https://doi.org/10.3390/ijms222312791</v>
      </c>
      <c r="F871" s="73" t="str">
        <f>IF(AND($A871&lt;&gt;"",ISNUMBER($A871)),VLOOKUP($A871,StudiesGeneral!$B:$CM,5,FALSE),"")</f>
        <v>CYP2C9</v>
      </c>
      <c r="G871" s="52" t="str">
        <f t="shared" si="14"/>
        <v>Small intestine-Medial Ileum-HIM-IN004-</v>
      </c>
      <c r="H871" s="12" t="s">
        <v>747</v>
      </c>
      <c r="I871" s="12" t="s">
        <v>1063</v>
      </c>
      <c r="K871" s="12" t="s">
        <v>725</v>
      </c>
      <c r="L871" s="12" t="s">
        <v>762</v>
      </c>
      <c r="M871" s="12" t="s">
        <v>737</v>
      </c>
      <c r="N871" s="12" t="s">
        <v>819</v>
      </c>
      <c r="AA871" s="19" t="s">
        <v>770</v>
      </c>
      <c r="AB871" s="19" t="s">
        <v>1043</v>
      </c>
      <c r="AC871" s="20" t="s">
        <v>730</v>
      </c>
      <c r="AD871" s="37" t="s">
        <v>1050</v>
      </c>
      <c r="AE871" s="93">
        <v>4</v>
      </c>
      <c r="AF871" s="3">
        <v>1</v>
      </c>
      <c r="AG871" s="3">
        <v>1</v>
      </c>
      <c r="AH871" s="3">
        <v>42</v>
      </c>
      <c r="AI871" s="3" t="s">
        <v>767</v>
      </c>
      <c r="AJ871" s="20" t="s">
        <v>772</v>
      </c>
      <c r="AS871" s="79">
        <v>25.9</v>
      </c>
      <c r="AT871" s="79" t="s">
        <v>772</v>
      </c>
      <c r="AU871" s="79"/>
      <c r="AV871" s="79"/>
      <c r="AW871" s="3" t="s">
        <v>876</v>
      </c>
      <c r="AX871" s="3" t="s">
        <v>1051</v>
      </c>
      <c r="AY871" s="3" t="s">
        <v>732</v>
      </c>
      <c r="AZ871" s="3">
        <v>1</v>
      </c>
      <c r="BF871" s="4" t="b">
        <f>IF(ISERROR(VLOOKUP(StudiesDetails!B871,ProteinExpression!A:A,1,FALSE)),FALSE,TRUE)</f>
        <v>0</v>
      </c>
    </row>
    <row r="872" spans="1:58" x14ac:dyDescent="0.3">
      <c r="A872">
        <v>172</v>
      </c>
      <c r="B872">
        <v>929</v>
      </c>
      <c r="C872" s="73" t="str">
        <f>IF(AND($A872&lt;&gt;"",ISNUMBER($A872)),VLOOKUP($A872,StudiesGeneral!$B:$CM,2,FALSE),"")</f>
        <v>Grangeon</v>
      </c>
      <c r="D872" s="73">
        <f>IF(AND($A872&lt;&gt;"",ISNUMBER($A872)),VLOOKUP($A872,StudiesGeneral!$B:$CM,3,FALSE),"")</f>
        <v>2021</v>
      </c>
      <c r="E872" s="89" t="str">
        <f>IF(AND($A872&lt;&gt;"",ISNUMBER($A872)),VLOOKUP($A872,StudiesGeneral!$B:$CM,4,FALSE),"")</f>
        <v>https://doi.org/10.3390/ijms222312791</v>
      </c>
      <c r="F872" s="73" t="str">
        <f>IF(AND($A872&lt;&gt;"",ISNUMBER($A872)),VLOOKUP($A872,StudiesGeneral!$B:$CM,5,FALSE),"")</f>
        <v>CYP2C9</v>
      </c>
      <c r="G872" s="52" t="str">
        <f t="shared" si="14"/>
        <v>Small intestine-Medial Ileum-HIM-IN005-</v>
      </c>
      <c r="H872" s="12" t="s">
        <v>747</v>
      </c>
      <c r="I872" s="12" t="s">
        <v>1063</v>
      </c>
      <c r="K872" s="12" t="s">
        <v>725</v>
      </c>
      <c r="L872" s="12" t="s">
        <v>762</v>
      </c>
      <c r="M872" s="12" t="s">
        <v>737</v>
      </c>
      <c r="N872" s="12" t="s">
        <v>819</v>
      </c>
      <c r="AA872" s="19" t="s">
        <v>770</v>
      </c>
      <c r="AB872" s="19" t="s">
        <v>1043</v>
      </c>
      <c r="AC872" s="20" t="s">
        <v>730</v>
      </c>
      <c r="AD872" s="37" t="s">
        <v>1052</v>
      </c>
      <c r="AE872" s="93">
        <v>5</v>
      </c>
      <c r="AF872" s="3">
        <v>1</v>
      </c>
      <c r="AG872" s="3">
        <v>1</v>
      </c>
      <c r="AH872" s="3">
        <v>52</v>
      </c>
      <c r="AI872" s="3" t="s">
        <v>767</v>
      </c>
      <c r="AJ872" s="20" t="s">
        <v>772</v>
      </c>
      <c r="AS872" s="79">
        <v>23.9</v>
      </c>
      <c r="AT872" s="79" t="s">
        <v>772</v>
      </c>
      <c r="AU872" s="79"/>
      <c r="AV872" s="79"/>
      <c r="AW872" s="3" t="s">
        <v>878</v>
      </c>
      <c r="AX872" s="3" t="s">
        <v>1045</v>
      </c>
      <c r="AY872" s="3" t="s">
        <v>732</v>
      </c>
      <c r="AZ872" s="3">
        <v>1</v>
      </c>
      <c r="BF872" s="4" t="b">
        <f>IF(ISERROR(VLOOKUP(StudiesDetails!B872,ProteinExpression!A:A,1,FALSE)),FALSE,TRUE)</f>
        <v>0</v>
      </c>
    </row>
    <row r="873" spans="1:58" x14ac:dyDescent="0.3">
      <c r="A873">
        <v>172</v>
      </c>
      <c r="B873">
        <v>930</v>
      </c>
      <c r="C873" s="73" t="str">
        <f>IF(AND($A873&lt;&gt;"",ISNUMBER($A873)),VLOOKUP($A873,StudiesGeneral!$B:$CM,2,FALSE),"")</f>
        <v>Grangeon</v>
      </c>
      <c r="D873" s="73">
        <f>IF(AND($A873&lt;&gt;"",ISNUMBER($A873)),VLOOKUP($A873,StudiesGeneral!$B:$CM,3,FALSE),"")</f>
        <v>2021</v>
      </c>
      <c r="E873" s="89" t="str">
        <f>IF(AND($A873&lt;&gt;"",ISNUMBER($A873)),VLOOKUP($A873,StudiesGeneral!$B:$CM,4,FALSE),"")</f>
        <v>https://doi.org/10.3390/ijms222312791</v>
      </c>
      <c r="F873" s="73" t="str">
        <f>IF(AND($A873&lt;&gt;"",ISNUMBER($A873)),VLOOKUP($A873,StudiesGeneral!$B:$CM,5,FALSE),"")</f>
        <v>CYP2C9</v>
      </c>
      <c r="G873" s="52" t="str">
        <f t="shared" si="14"/>
        <v>Small intestine-Medial Ileum-HIM-IN006-</v>
      </c>
      <c r="H873" s="12" t="s">
        <v>747</v>
      </c>
      <c r="I873" s="12" t="s">
        <v>1063</v>
      </c>
      <c r="K873" s="12" t="s">
        <v>725</v>
      </c>
      <c r="L873" s="12" t="s">
        <v>762</v>
      </c>
      <c r="M873" s="12" t="s">
        <v>737</v>
      </c>
      <c r="N873" s="12" t="s">
        <v>819</v>
      </c>
      <c r="AA873" s="19" t="s">
        <v>770</v>
      </c>
      <c r="AB873" s="19" t="s">
        <v>1043</v>
      </c>
      <c r="AC873" s="20" t="s">
        <v>730</v>
      </c>
      <c r="AD873" s="37" t="s">
        <v>1053</v>
      </c>
      <c r="AE873" s="93">
        <v>6</v>
      </c>
      <c r="AF873" s="3">
        <v>1</v>
      </c>
      <c r="AG873" s="3">
        <v>1</v>
      </c>
      <c r="AH873" s="3">
        <v>27</v>
      </c>
      <c r="AI873" s="3" t="s">
        <v>767</v>
      </c>
      <c r="AJ873" s="20" t="s">
        <v>772</v>
      </c>
      <c r="AS873" s="79">
        <v>20.5</v>
      </c>
      <c r="AT873" s="79" t="s">
        <v>772</v>
      </c>
      <c r="AU873" s="79"/>
      <c r="AV873" s="79"/>
      <c r="AW873" s="3" t="s">
        <v>876</v>
      </c>
      <c r="AX873" s="3" t="s">
        <v>1051</v>
      </c>
      <c r="AY873" s="3" t="s">
        <v>732</v>
      </c>
      <c r="AZ873" s="3">
        <v>1</v>
      </c>
      <c r="BF873" s="4" t="b">
        <f>IF(ISERROR(VLOOKUP(StudiesDetails!B873,ProteinExpression!A:A,1,FALSE)),FALSE,TRUE)</f>
        <v>0</v>
      </c>
    </row>
    <row r="874" spans="1:58" x14ac:dyDescent="0.3">
      <c r="A874">
        <v>172</v>
      </c>
      <c r="B874">
        <v>931</v>
      </c>
      <c r="C874" s="73" t="str">
        <f>IF(AND($A874&lt;&gt;"",ISNUMBER($A874)),VLOOKUP($A874,StudiesGeneral!$B:$CM,2,FALSE),"")</f>
        <v>Grangeon</v>
      </c>
      <c r="D874" s="73">
        <f>IF(AND($A874&lt;&gt;"",ISNUMBER($A874)),VLOOKUP($A874,StudiesGeneral!$B:$CM,3,FALSE),"")</f>
        <v>2021</v>
      </c>
      <c r="E874" s="89" t="str">
        <f>IF(AND($A874&lt;&gt;"",ISNUMBER($A874)),VLOOKUP($A874,StudiesGeneral!$B:$CM,4,FALSE),"")</f>
        <v>https://doi.org/10.3390/ijms222312791</v>
      </c>
      <c r="F874" s="73" t="str">
        <f>IF(AND($A874&lt;&gt;"",ISNUMBER($A874)),VLOOKUP($A874,StudiesGeneral!$B:$CM,5,FALSE),"")</f>
        <v>CYP2C9</v>
      </c>
      <c r="G874" s="52" t="str">
        <f t="shared" si="14"/>
        <v>Small intestine-Medial Ileum-HIM-IN007-</v>
      </c>
      <c r="H874" s="12" t="s">
        <v>747</v>
      </c>
      <c r="I874" s="12" t="s">
        <v>1063</v>
      </c>
      <c r="K874" s="12" t="s">
        <v>725</v>
      </c>
      <c r="L874" s="12" t="s">
        <v>762</v>
      </c>
      <c r="M874" s="12" t="s">
        <v>737</v>
      </c>
      <c r="N874" s="12" t="s">
        <v>819</v>
      </c>
      <c r="AA874" s="19" t="s">
        <v>770</v>
      </c>
      <c r="AB874" s="19" t="s">
        <v>1043</v>
      </c>
      <c r="AC874" s="20" t="s">
        <v>730</v>
      </c>
      <c r="AD874" s="37" t="s">
        <v>1054</v>
      </c>
      <c r="AE874" s="93">
        <v>7</v>
      </c>
      <c r="AF874" s="3">
        <v>1</v>
      </c>
      <c r="AG874" s="3">
        <v>0</v>
      </c>
      <c r="AH874" s="3">
        <v>58</v>
      </c>
      <c r="AI874" s="3" t="s">
        <v>767</v>
      </c>
      <c r="AJ874" s="20" t="s">
        <v>772</v>
      </c>
      <c r="AS874" s="79">
        <v>31.1</v>
      </c>
      <c r="AT874" s="79" t="s">
        <v>772</v>
      </c>
      <c r="AU874" s="79"/>
      <c r="AV874" s="79"/>
      <c r="AW874" s="3" t="s">
        <v>898</v>
      </c>
      <c r="AX874" s="3" t="s">
        <v>1055</v>
      </c>
      <c r="AY874" s="3" t="s">
        <v>732</v>
      </c>
      <c r="AZ874" s="3">
        <v>1</v>
      </c>
      <c r="BF874" s="4" t="b">
        <f>IF(ISERROR(VLOOKUP(StudiesDetails!B874,ProteinExpression!A:A,1,FALSE)),FALSE,TRUE)</f>
        <v>0</v>
      </c>
    </row>
    <row r="875" spans="1:58" x14ac:dyDescent="0.3">
      <c r="A875">
        <v>172</v>
      </c>
      <c r="B875">
        <v>932</v>
      </c>
      <c r="C875" s="73" t="str">
        <f>IF(AND($A875&lt;&gt;"",ISNUMBER($A875)),VLOOKUP($A875,StudiesGeneral!$B:$CM,2,FALSE),"")</f>
        <v>Grangeon</v>
      </c>
      <c r="D875" s="73">
        <f>IF(AND($A875&lt;&gt;"",ISNUMBER($A875)),VLOOKUP($A875,StudiesGeneral!$B:$CM,3,FALSE),"")</f>
        <v>2021</v>
      </c>
      <c r="E875" s="89" t="str">
        <f>IF(AND($A875&lt;&gt;"",ISNUMBER($A875)),VLOOKUP($A875,StudiesGeneral!$B:$CM,4,FALSE),"")</f>
        <v>https://doi.org/10.3390/ijms222312791</v>
      </c>
      <c r="F875" s="73" t="str">
        <f>IF(AND($A875&lt;&gt;"",ISNUMBER($A875)),VLOOKUP($A875,StudiesGeneral!$B:$CM,5,FALSE),"")</f>
        <v>CYP2C9</v>
      </c>
      <c r="G875" s="52" t="str">
        <f t="shared" si="14"/>
        <v>Small intestine-Medial Ileum-HIM-IN008-</v>
      </c>
      <c r="H875" s="12" t="s">
        <v>747</v>
      </c>
      <c r="I875" s="12" t="s">
        <v>1063</v>
      </c>
      <c r="K875" s="12" t="s">
        <v>725</v>
      </c>
      <c r="L875" s="12" t="s">
        <v>762</v>
      </c>
      <c r="M875" s="12" t="s">
        <v>737</v>
      </c>
      <c r="N875" s="12" t="s">
        <v>819</v>
      </c>
      <c r="AA875" s="19" t="s">
        <v>770</v>
      </c>
      <c r="AB875" s="19" t="s">
        <v>1043</v>
      </c>
      <c r="AC875" s="20" t="s">
        <v>730</v>
      </c>
      <c r="AD875" s="37" t="s">
        <v>1056</v>
      </c>
      <c r="AE875" s="93">
        <v>8</v>
      </c>
      <c r="AF875" s="3">
        <v>1</v>
      </c>
      <c r="AG875" s="3">
        <v>0</v>
      </c>
      <c r="AH875" s="3">
        <v>49</v>
      </c>
      <c r="AI875" s="3" t="s">
        <v>767</v>
      </c>
      <c r="AJ875" s="20" t="s">
        <v>772</v>
      </c>
      <c r="AS875" s="79">
        <v>23.2</v>
      </c>
      <c r="AT875" s="79" t="s">
        <v>772</v>
      </c>
      <c r="AU875" s="79"/>
      <c r="AV875" s="79"/>
      <c r="AW875" s="3" t="s">
        <v>876</v>
      </c>
      <c r="AX875" s="3" t="s">
        <v>1051</v>
      </c>
      <c r="AY875" s="3" t="s">
        <v>920</v>
      </c>
      <c r="AZ875" s="3">
        <v>1</v>
      </c>
      <c r="BF875" s="4" t="b">
        <f>IF(ISERROR(VLOOKUP(StudiesDetails!B875,ProteinExpression!A:A,1,FALSE)),FALSE,TRUE)</f>
        <v>0</v>
      </c>
    </row>
    <row r="876" spans="1:58" x14ac:dyDescent="0.3">
      <c r="A876">
        <v>172</v>
      </c>
      <c r="B876">
        <v>933</v>
      </c>
      <c r="C876" s="73" t="str">
        <f>IF(AND($A876&lt;&gt;"",ISNUMBER($A876)),VLOOKUP($A876,StudiesGeneral!$B:$CM,2,FALSE),"")</f>
        <v>Grangeon</v>
      </c>
      <c r="D876" s="73">
        <f>IF(AND($A876&lt;&gt;"",ISNUMBER($A876)),VLOOKUP($A876,StudiesGeneral!$B:$CM,3,FALSE),"")</f>
        <v>2021</v>
      </c>
      <c r="E876" s="89" t="str">
        <f>IF(AND($A876&lt;&gt;"",ISNUMBER($A876)),VLOOKUP($A876,StudiesGeneral!$B:$CM,4,FALSE),"")</f>
        <v>https://doi.org/10.3390/ijms222312791</v>
      </c>
      <c r="F876" s="73" t="str">
        <f>IF(AND($A876&lt;&gt;"",ISNUMBER($A876)),VLOOKUP($A876,StudiesGeneral!$B:$CM,5,FALSE),"")</f>
        <v>CYP2C9</v>
      </c>
      <c r="G876" s="52" t="str">
        <f t="shared" si="14"/>
        <v>Small intestine-Medial Ileum-HIM-IN009-</v>
      </c>
      <c r="H876" s="12" t="s">
        <v>747</v>
      </c>
      <c r="I876" s="12" t="s">
        <v>1063</v>
      </c>
      <c r="K876" s="12" t="s">
        <v>725</v>
      </c>
      <c r="L876" s="12" t="s">
        <v>762</v>
      </c>
      <c r="M876" s="12" t="s">
        <v>737</v>
      </c>
      <c r="N876" s="12" t="s">
        <v>819</v>
      </c>
      <c r="AA876" s="19" t="s">
        <v>770</v>
      </c>
      <c r="AB876" s="19" t="s">
        <v>1043</v>
      </c>
      <c r="AC876" s="20" t="s">
        <v>730</v>
      </c>
      <c r="AD876" s="37" t="s">
        <v>1057</v>
      </c>
      <c r="AE876" s="93">
        <v>9</v>
      </c>
      <c r="AF876" s="3">
        <v>1</v>
      </c>
      <c r="AG876" s="3">
        <v>0</v>
      </c>
      <c r="AH876" s="3">
        <v>65</v>
      </c>
      <c r="AI876" s="3" t="s">
        <v>767</v>
      </c>
      <c r="AJ876" s="20" t="s">
        <v>772</v>
      </c>
      <c r="AS876" s="79">
        <v>30.4</v>
      </c>
      <c r="AT876" s="79" t="s">
        <v>772</v>
      </c>
      <c r="AU876" s="79"/>
      <c r="AV876" s="79"/>
      <c r="AW876" s="3" t="s">
        <v>876</v>
      </c>
      <c r="AX876" s="3" t="s">
        <v>1058</v>
      </c>
      <c r="AY876" s="3" t="s">
        <v>917</v>
      </c>
      <c r="AZ876" s="3">
        <v>1</v>
      </c>
      <c r="BF876" s="4" t="b">
        <f>IF(ISERROR(VLOOKUP(StudiesDetails!B876,ProteinExpression!A:A,1,FALSE)),FALSE,TRUE)</f>
        <v>0</v>
      </c>
    </row>
    <row r="877" spans="1:58" s="33" customFormat="1" x14ac:dyDescent="0.3">
      <c r="A877" s="33">
        <v>172</v>
      </c>
      <c r="B877" s="33">
        <v>935</v>
      </c>
      <c r="C877" s="70" t="str">
        <f>IF(AND($A877&lt;&gt;"",ISNUMBER($A877)),VLOOKUP($A877,StudiesGeneral!$B:$CM,2,FALSE),"")</f>
        <v>Grangeon</v>
      </c>
      <c r="D877" s="70">
        <f>IF(AND($A877&lt;&gt;"",ISNUMBER($A877)),VLOOKUP($A877,StudiesGeneral!$B:$CM,3,FALSE),"")</f>
        <v>2021</v>
      </c>
      <c r="E877" s="71" t="str">
        <f>IF(AND($A877&lt;&gt;"",ISNUMBER($A877)),VLOOKUP($A877,StudiesGeneral!$B:$CM,4,FALSE),"")</f>
        <v>https://doi.org/10.3390/ijms222312791</v>
      </c>
      <c r="F877" s="70" t="str">
        <f>IF(AND($A877&lt;&gt;"",ISNUMBER($A877)),VLOOKUP($A877,StudiesGeneral!$B:$CM,5,FALSE),"")</f>
        <v>CYP2C9</v>
      </c>
      <c r="G877" s="72" t="str">
        <f t="shared" si="14"/>
        <v>Small intestine-Distal Ileum-HIM-IN001-</v>
      </c>
      <c r="H877" s="25" t="s">
        <v>747</v>
      </c>
      <c r="I877" s="25" t="s">
        <v>1064</v>
      </c>
      <c r="J877" s="25"/>
      <c r="K877" s="25" t="s">
        <v>725</v>
      </c>
      <c r="L877" s="25" t="s">
        <v>762</v>
      </c>
      <c r="M877" s="25" t="s">
        <v>737</v>
      </c>
      <c r="N877" s="25" t="s">
        <v>819</v>
      </c>
      <c r="O877" s="25"/>
      <c r="P877" s="25"/>
      <c r="Q877" s="26"/>
      <c r="R877" s="26"/>
      <c r="S877" s="27"/>
      <c r="T877" s="27"/>
      <c r="U877" s="27"/>
      <c r="V877" s="27"/>
      <c r="W877" s="27"/>
      <c r="X877" s="27"/>
      <c r="Y877" s="27"/>
      <c r="Z877" s="27"/>
      <c r="AA877" s="28" t="s">
        <v>770</v>
      </c>
      <c r="AB877" s="28" t="s">
        <v>1043</v>
      </c>
      <c r="AC877" s="29" t="s">
        <v>730</v>
      </c>
      <c r="AD877" s="36" t="s">
        <v>1044</v>
      </c>
      <c r="AE877" s="92">
        <v>1</v>
      </c>
      <c r="AF877" s="30">
        <v>1</v>
      </c>
      <c r="AG877" s="30">
        <v>1</v>
      </c>
      <c r="AH877" s="30">
        <v>73</v>
      </c>
      <c r="AI877" s="30" t="s">
        <v>767</v>
      </c>
      <c r="AJ877" s="29" t="s">
        <v>772</v>
      </c>
      <c r="AK877" s="30"/>
      <c r="AL877" s="29"/>
      <c r="AM877" s="30"/>
      <c r="AN877" s="30"/>
      <c r="AO877" s="30"/>
      <c r="AP877" s="30"/>
      <c r="AQ877" s="30"/>
      <c r="AR877" s="30"/>
      <c r="AS877" s="103">
        <v>31.3</v>
      </c>
      <c r="AT877" s="103" t="s">
        <v>772</v>
      </c>
      <c r="AU877" s="103"/>
      <c r="AV877" s="103"/>
      <c r="AW877" s="30" t="s">
        <v>898</v>
      </c>
      <c r="AX877" s="30" t="s">
        <v>1045</v>
      </c>
      <c r="AY877" s="30" t="s">
        <v>917</v>
      </c>
      <c r="AZ877" s="30">
        <v>1</v>
      </c>
      <c r="BA877" s="31"/>
      <c r="BB877" s="32"/>
      <c r="BC877" s="29"/>
      <c r="BD877" s="30"/>
      <c r="BE877" s="75"/>
      <c r="BF877" s="91" t="b">
        <f>IF(ISERROR(VLOOKUP(StudiesDetails!B877,ProteinExpression!A:A,1,FALSE)),FALSE,TRUE)</f>
        <v>0</v>
      </c>
    </row>
    <row r="878" spans="1:58" x14ac:dyDescent="0.3">
      <c r="A878">
        <v>172</v>
      </c>
      <c r="B878">
        <v>936</v>
      </c>
      <c r="C878" s="73" t="str">
        <f>IF(AND($A878&lt;&gt;"",ISNUMBER($A878)),VLOOKUP($A878,StudiesGeneral!$B:$CM,2,FALSE),"")</f>
        <v>Grangeon</v>
      </c>
      <c r="D878" s="73">
        <f>IF(AND($A878&lt;&gt;"",ISNUMBER($A878)),VLOOKUP($A878,StudiesGeneral!$B:$CM,3,FALSE),"")</f>
        <v>2021</v>
      </c>
      <c r="E878" s="89" t="str">
        <f>IF(AND($A878&lt;&gt;"",ISNUMBER($A878)),VLOOKUP($A878,StudiesGeneral!$B:$CM,4,FALSE),"")</f>
        <v>https://doi.org/10.3390/ijms222312791</v>
      </c>
      <c r="F878" s="73" t="str">
        <f>IF(AND($A878&lt;&gt;"",ISNUMBER($A878)),VLOOKUP($A878,StudiesGeneral!$B:$CM,5,FALSE),"")</f>
        <v>CYP2C9</v>
      </c>
      <c r="G878" s="52" t="str">
        <f t="shared" si="14"/>
        <v>Small intestine-Distal Ileum-HIM-IN002-</v>
      </c>
      <c r="H878" s="12" t="s">
        <v>747</v>
      </c>
      <c r="I878" s="12" t="s">
        <v>1064</v>
      </c>
      <c r="K878" s="12" t="s">
        <v>725</v>
      </c>
      <c r="L878" s="12" t="s">
        <v>762</v>
      </c>
      <c r="M878" s="12" t="s">
        <v>737</v>
      </c>
      <c r="N878" s="12" t="s">
        <v>819</v>
      </c>
      <c r="AA878" s="19" t="s">
        <v>770</v>
      </c>
      <c r="AB878" s="19" t="s">
        <v>1043</v>
      </c>
      <c r="AC878" s="20" t="s">
        <v>730</v>
      </c>
      <c r="AD878" s="37" t="s">
        <v>1046</v>
      </c>
      <c r="AE878" s="93">
        <v>2</v>
      </c>
      <c r="AF878" s="3">
        <v>1</v>
      </c>
      <c r="AG878" s="3">
        <v>0</v>
      </c>
      <c r="AH878" s="3">
        <v>49</v>
      </c>
      <c r="AI878" s="3" t="s">
        <v>767</v>
      </c>
      <c r="AJ878" s="20" t="s">
        <v>772</v>
      </c>
      <c r="AS878" s="79">
        <v>32.700000000000003</v>
      </c>
      <c r="AT878" s="79" t="s">
        <v>772</v>
      </c>
      <c r="AU878" s="79"/>
      <c r="AV878" s="79"/>
      <c r="AW878" s="3" t="s">
        <v>898</v>
      </c>
      <c r="AX878" s="3" t="s">
        <v>1047</v>
      </c>
      <c r="AY878" s="3" t="s">
        <v>732</v>
      </c>
      <c r="AZ878" s="3">
        <v>1</v>
      </c>
      <c r="BF878" s="4" t="b">
        <f>IF(ISERROR(VLOOKUP(StudiesDetails!B878,ProteinExpression!A:A,1,FALSE)),FALSE,TRUE)</f>
        <v>0</v>
      </c>
    </row>
    <row r="879" spans="1:58" x14ac:dyDescent="0.3">
      <c r="A879">
        <v>172</v>
      </c>
      <c r="B879">
        <v>937</v>
      </c>
      <c r="C879" s="73" t="str">
        <f>IF(AND($A879&lt;&gt;"",ISNUMBER($A879)),VLOOKUP($A879,StudiesGeneral!$B:$CM,2,FALSE),"")</f>
        <v>Grangeon</v>
      </c>
      <c r="D879" s="73">
        <f>IF(AND($A879&lt;&gt;"",ISNUMBER($A879)),VLOOKUP($A879,StudiesGeneral!$B:$CM,3,FALSE),"")</f>
        <v>2021</v>
      </c>
      <c r="E879" s="89" t="str">
        <f>IF(AND($A879&lt;&gt;"",ISNUMBER($A879)),VLOOKUP($A879,StudiesGeneral!$B:$CM,4,FALSE),"")</f>
        <v>https://doi.org/10.3390/ijms222312791</v>
      </c>
      <c r="F879" s="73" t="str">
        <f>IF(AND($A879&lt;&gt;"",ISNUMBER($A879)),VLOOKUP($A879,StudiesGeneral!$B:$CM,5,FALSE),"")</f>
        <v>CYP2C9</v>
      </c>
      <c r="G879" s="52" t="str">
        <f t="shared" si="14"/>
        <v>Small intestine-Distal Ileum-HIM-IN003-</v>
      </c>
      <c r="H879" s="12" t="s">
        <v>747</v>
      </c>
      <c r="I879" s="12" t="s">
        <v>1064</v>
      </c>
      <c r="K879" s="12" t="s">
        <v>725</v>
      </c>
      <c r="L879" s="12" t="s">
        <v>762</v>
      </c>
      <c r="M879" s="12" t="s">
        <v>737</v>
      </c>
      <c r="N879" s="12" t="s">
        <v>819</v>
      </c>
      <c r="AA879" s="19" t="s">
        <v>770</v>
      </c>
      <c r="AB879" s="19" t="s">
        <v>1043</v>
      </c>
      <c r="AC879" s="20" t="s">
        <v>730</v>
      </c>
      <c r="AD879" s="37" t="s">
        <v>1048</v>
      </c>
      <c r="AE879" s="93">
        <v>3</v>
      </c>
      <c r="AF879" s="3">
        <v>1</v>
      </c>
      <c r="AG879" s="3">
        <v>0</v>
      </c>
      <c r="AH879" s="3">
        <v>75</v>
      </c>
      <c r="AI879" s="3" t="s">
        <v>767</v>
      </c>
      <c r="AJ879" s="20" t="s">
        <v>772</v>
      </c>
      <c r="AS879" s="79">
        <v>24</v>
      </c>
      <c r="AT879" s="79" t="s">
        <v>772</v>
      </c>
      <c r="AU879" s="79"/>
      <c r="AV879" s="79"/>
      <c r="AW879" s="3" t="s">
        <v>898</v>
      </c>
      <c r="AX879" s="3" t="s">
        <v>1049</v>
      </c>
      <c r="AY879" s="3" t="s">
        <v>732</v>
      </c>
      <c r="AZ879" s="3">
        <v>1</v>
      </c>
      <c r="BF879" s="4" t="b">
        <f>IF(ISERROR(VLOOKUP(StudiesDetails!B879,ProteinExpression!A:A,1,FALSE)),FALSE,TRUE)</f>
        <v>0</v>
      </c>
    </row>
    <row r="880" spans="1:58" x14ac:dyDescent="0.3">
      <c r="A880">
        <v>172</v>
      </c>
      <c r="B880">
        <v>938</v>
      </c>
      <c r="C880" s="73" t="str">
        <f>IF(AND($A880&lt;&gt;"",ISNUMBER($A880)),VLOOKUP($A880,StudiesGeneral!$B:$CM,2,FALSE),"")</f>
        <v>Grangeon</v>
      </c>
      <c r="D880" s="73">
        <f>IF(AND($A880&lt;&gt;"",ISNUMBER($A880)),VLOOKUP($A880,StudiesGeneral!$B:$CM,3,FALSE),"")</f>
        <v>2021</v>
      </c>
      <c r="E880" s="89" t="str">
        <f>IF(AND($A880&lt;&gt;"",ISNUMBER($A880)),VLOOKUP($A880,StudiesGeneral!$B:$CM,4,FALSE),"")</f>
        <v>https://doi.org/10.3390/ijms222312791</v>
      </c>
      <c r="F880" s="73" t="str">
        <f>IF(AND($A880&lt;&gt;"",ISNUMBER($A880)),VLOOKUP($A880,StudiesGeneral!$B:$CM,5,FALSE),"")</f>
        <v>CYP2C9</v>
      </c>
      <c r="G880" s="52" t="str">
        <f t="shared" si="14"/>
        <v>Small intestine-Distal Ileum-HIM-IN004-</v>
      </c>
      <c r="H880" s="12" t="s">
        <v>747</v>
      </c>
      <c r="I880" s="12" t="s">
        <v>1064</v>
      </c>
      <c r="K880" s="12" t="s">
        <v>725</v>
      </c>
      <c r="L880" s="12" t="s">
        <v>762</v>
      </c>
      <c r="M880" s="12" t="s">
        <v>737</v>
      </c>
      <c r="N880" s="12" t="s">
        <v>819</v>
      </c>
      <c r="AA880" s="19" t="s">
        <v>770</v>
      </c>
      <c r="AB880" s="19" t="s">
        <v>1043</v>
      </c>
      <c r="AC880" s="20" t="s">
        <v>730</v>
      </c>
      <c r="AD880" s="37" t="s">
        <v>1050</v>
      </c>
      <c r="AE880" s="93">
        <v>4</v>
      </c>
      <c r="AF880" s="3">
        <v>1</v>
      </c>
      <c r="AG880" s="3">
        <v>1</v>
      </c>
      <c r="AH880" s="3">
        <v>42</v>
      </c>
      <c r="AI880" s="3" t="s">
        <v>767</v>
      </c>
      <c r="AJ880" s="20" t="s">
        <v>772</v>
      </c>
      <c r="AS880" s="79">
        <v>25.9</v>
      </c>
      <c r="AT880" s="79" t="s">
        <v>772</v>
      </c>
      <c r="AU880" s="79"/>
      <c r="AV880" s="79"/>
      <c r="AW880" s="3" t="s">
        <v>876</v>
      </c>
      <c r="AX880" s="3" t="s">
        <v>1051</v>
      </c>
      <c r="AY880" s="3" t="s">
        <v>732</v>
      </c>
      <c r="AZ880" s="3">
        <v>1</v>
      </c>
      <c r="BF880" s="4" t="b">
        <f>IF(ISERROR(VLOOKUP(StudiesDetails!B880,ProteinExpression!A:A,1,FALSE)),FALSE,TRUE)</f>
        <v>0</v>
      </c>
    </row>
    <row r="881" spans="1:58" x14ac:dyDescent="0.3">
      <c r="A881">
        <v>172</v>
      </c>
      <c r="B881">
        <v>939</v>
      </c>
      <c r="C881" s="73" t="str">
        <f>IF(AND($A881&lt;&gt;"",ISNUMBER($A881)),VLOOKUP($A881,StudiesGeneral!$B:$CM,2,FALSE),"")</f>
        <v>Grangeon</v>
      </c>
      <c r="D881" s="73">
        <f>IF(AND($A881&lt;&gt;"",ISNUMBER($A881)),VLOOKUP($A881,StudiesGeneral!$B:$CM,3,FALSE),"")</f>
        <v>2021</v>
      </c>
      <c r="E881" s="89" t="str">
        <f>IF(AND($A881&lt;&gt;"",ISNUMBER($A881)),VLOOKUP($A881,StudiesGeneral!$B:$CM,4,FALSE),"")</f>
        <v>https://doi.org/10.3390/ijms222312791</v>
      </c>
      <c r="F881" s="73" t="str">
        <f>IF(AND($A881&lt;&gt;"",ISNUMBER($A881)),VLOOKUP($A881,StudiesGeneral!$B:$CM,5,FALSE),"")</f>
        <v>CYP2C9</v>
      </c>
      <c r="G881" s="52" t="str">
        <f t="shared" si="14"/>
        <v>Small intestine-Distal Ileum-HIM-IN005-</v>
      </c>
      <c r="H881" s="12" t="s">
        <v>747</v>
      </c>
      <c r="I881" s="12" t="s">
        <v>1064</v>
      </c>
      <c r="K881" s="12" t="s">
        <v>725</v>
      </c>
      <c r="L881" s="12" t="s">
        <v>762</v>
      </c>
      <c r="M881" s="12" t="s">
        <v>737</v>
      </c>
      <c r="N881" s="12" t="s">
        <v>819</v>
      </c>
      <c r="AA881" s="19" t="s">
        <v>770</v>
      </c>
      <c r="AB881" s="19" t="s">
        <v>1043</v>
      </c>
      <c r="AC881" s="20" t="s">
        <v>730</v>
      </c>
      <c r="AD881" s="37" t="s">
        <v>1052</v>
      </c>
      <c r="AE881" s="93">
        <v>5</v>
      </c>
      <c r="AF881" s="3">
        <v>1</v>
      </c>
      <c r="AG881" s="3">
        <v>1</v>
      </c>
      <c r="AH881" s="3">
        <v>52</v>
      </c>
      <c r="AI881" s="3" t="s">
        <v>767</v>
      </c>
      <c r="AJ881" s="20" t="s">
        <v>772</v>
      </c>
      <c r="AS881" s="79">
        <v>23.9</v>
      </c>
      <c r="AT881" s="79" t="s">
        <v>772</v>
      </c>
      <c r="AU881" s="79"/>
      <c r="AV881" s="79"/>
      <c r="AW881" s="3" t="s">
        <v>878</v>
      </c>
      <c r="AX881" s="3" t="s">
        <v>1045</v>
      </c>
      <c r="AY881" s="3" t="s">
        <v>732</v>
      </c>
      <c r="AZ881" s="3">
        <v>1</v>
      </c>
      <c r="BF881" s="4" t="b">
        <f>IF(ISERROR(VLOOKUP(StudiesDetails!B881,ProteinExpression!A:A,1,FALSE)),FALSE,TRUE)</f>
        <v>0</v>
      </c>
    </row>
    <row r="882" spans="1:58" x14ac:dyDescent="0.3">
      <c r="A882">
        <v>172</v>
      </c>
      <c r="B882">
        <v>940</v>
      </c>
      <c r="C882" s="73" t="str">
        <f>IF(AND($A882&lt;&gt;"",ISNUMBER($A882)),VLOOKUP($A882,StudiesGeneral!$B:$CM,2,FALSE),"")</f>
        <v>Grangeon</v>
      </c>
      <c r="D882" s="73">
        <f>IF(AND($A882&lt;&gt;"",ISNUMBER($A882)),VLOOKUP($A882,StudiesGeneral!$B:$CM,3,FALSE),"")</f>
        <v>2021</v>
      </c>
      <c r="E882" s="89" t="str">
        <f>IF(AND($A882&lt;&gt;"",ISNUMBER($A882)),VLOOKUP($A882,StudiesGeneral!$B:$CM,4,FALSE),"")</f>
        <v>https://doi.org/10.3390/ijms222312791</v>
      </c>
      <c r="F882" s="73" t="str">
        <f>IF(AND($A882&lt;&gt;"",ISNUMBER($A882)),VLOOKUP($A882,StudiesGeneral!$B:$CM,5,FALSE),"")</f>
        <v>CYP2C9</v>
      </c>
      <c r="G882" s="52" t="str">
        <f t="shared" si="14"/>
        <v>Small intestine-Distal Ileum-HIM-IN006-</v>
      </c>
      <c r="H882" s="12" t="s">
        <v>747</v>
      </c>
      <c r="I882" s="12" t="s">
        <v>1064</v>
      </c>
      <c r="K882" s="12" t="s">
        <v>725</v>
      </c>
      <c r="L882" s="12" t="s">
        <v>762</v>
      </c>
      <c r="M882" s="12" t="s">
        <v>737</v>
      </c>
      <c r="N882" s="12" t="s">
        <v>819</v>
      </c>
      <c r="AA882" s="19" t="s">
        <v>770</v>
      </c>
      <c r="AB882" s="19" t="s">
        <v>1043</v>
      </c>
      <c r="AC882" s="20" t="s">
        <v>730</v>
      </c>
      <c r="AD882" s="37" t="s">
        <v>1053</v>
      </c>
      <c r="AE882" s="93">
        <v>6</v>
      </c>
      <c r="AF882" s="3">
        <v>1</v>
      </c>
      <c r="AG882" s="3">
        <v>1</v>
      </c>
      <c r="AH882" s="3">
        <v>27</v>
      </c>
      <c r="AI882" s="3" t="s">
        <v>767</v>
      </c>
      <c r="AJ882" s="20" t="s">
        <v>772</v>
      </c>
      <c r="AS882" s="79">
        <v>20.5</v>
      </c>
      <c r="AT882" s="79" t="s">
        <v>772</v>
      </c>
      <c r="AU882" s="79"/>
      <c r="AV882" s="79"/>
      <c r="AW882" s="3" t="s">
        <v>876</v>
      </c>
      <c r="AX882" s="3" t="s">
        <v>1051</v>
      </c>
      <c r="AY882" s="3" t="s">
        <v>732</v>
      </c>
      <c r="AZ882" s="3">
        <v>1</v>
      </c>
      <c r="BF882" s="4" t="b">
        <f>IF(ISERROR(VLOOKUP(StudiesDetails!B882,ProteinExpression!A:A,1,FALSE)),FALSE,TRUE)</f>
        <v>0</v>
      </c>
    </row>
    <row r="883" spans="1:58" x14ac:dyDescent="0.3">
      <c r="A883">
        <v>172</v>
      </c>
      <c r="B883">
        <v>941</v>
      </c>
      <c r="C883" s="73" t="str">
        <f>IF(AND($A883&lt;&gt;"",ISNUMBER($A883)),VLOOKUP($A883,StudiesGeneral!$B:$CM,2,FALSE),"")</f>
        <v>Grangeon</v>
      </c>
      <c r="D883" s="73">
        <f>IF(AND($A883&lt;&gt;"",ISNUMBER($A883)),VLOOKUP($A883,StudiesGeneral!$B:$CM,3,FALSE),"")</f>
        <v>2021</v>
      </c>
      <c r="E883" s="89" t="str">
        <f>IF(AND($A883&lt;&gt;"",ISNUMBER($A883)),VLOOKUP($A883,StudiesGeneral!$B:$CM,4,FALSE),"")</f>
        <v>https://doi.org/10.3390/ijms222312791</v>
      </c>
      <c r="F883" s="73" t="str">
        <f>IF(AND($A883&lt;&gt;"",ISNUMBER($A883)),VLOOKUP($A883,StudiesGeneral!$B:$CM,5,FALSE),"")</f>
        <v>CYP2C9</v>
      </c>
      <c r="G883" s="52" t="str">
        <f t="shared" si="14"/>
        <v>Small intestine-Distal Ileum-HIM-IN007-</v>
      </c>
      <c r="H883" s="12" t="s">
        <v>747</v>
      </c>
      <c r="I883" s="12" t="s">
        <v>1064</v>
      </c>
      <c r="K883" s="12" t="s">
        <v>725</v>
      </c>
      <c r="L883" s="12" t="s">
        <v>762</v>
      </c>
      <c r="M883" s="12" t="s">
        <v>737</v>
      </c>
      <c r="N883" s="12" t="s">
        <v>819</v>
      </c>
      <c r="AA883" s="19" t="s">
        <v>770</v>
      </c>
      <c r="AB883" s="19" t="s">
        <v>1043</v>
      </c>
      <c r="AC883" s="20" t="s">
        <v>730</v>
      </c>
      <c r="AD883" s="37" t="s">
        <v>1054</v>
      </c>
      <c r="AE883" s="93">
        <v>7</v>
      </c>
      <c r="AF883" s="3">
        <v>1</v>
      </c>
      <c r="AG883" s="3">
        <v>0</v>
      </c>
      <c r="AH883" s="3">
        <v>58</v>
      </c>
      <c r="AI883" s="3" t="s">
        <v>767</v>
      </c>
      <c r="AJ883" s="20" t="s">
        <v>772</v>
      </c>
      <c r="AS883" s="79">
        <v>31.1</v>
      </c>
      <c r="AT883" s="79" t="s">
        <v>772</v>
      </c>
      <c r="AU883" s="79"/>
      <c r="AV883" s="79"/>
      <c r="AW883" s="3" t="s">
        <v>898</v>
      </c>
      <c r="AX883" s="3" t="s">
        <v>1055</v>
      </c>
      <c r="AY883" s="3" t="s">
        <v>732</v>
      </c>
      <c r="AZ883" s="3">
        <v>1</v>
      </c>
      <c r="BF883" s="4" t="b">
        <f>IF(ISERROR(VLOOKUP(StudiesDetails!B883,ProteinExpression!A:A,1,FALSE)),FALSE,TRUE)</f>
        <v>0</v>
      </c>
    </row>
    <row r="884" spans="1:58" x14ac:dyDescent="0.3">
      <c r="A884">
        <v>172</v>
      </c>
      <c r="B884">
        <v>942</v>
      </c>
      <c r="C884" s="73" t="str">
        <f>IF(AND($A884&lt;&gt;"",ISNUMBER($A884)),VLOOKUP($A884,StudiesGeneral!$B:$CM,2,FALSE),"")</f>
        <v>Grangeon</v>
      </c>
      <c r="D884" s="73">
        <f>IF(AND($A884&lt;&gt;"",ISNUMBER($A884)),VLOOKUP($A884,StudiesGeneral!$B:$CM,3,FALSE),"")</f>
        <v>2021</v>
      </c>
      <c r="E884" s="89" t="str">
        <f>IF(AND($A884&lt;&gt;"",ISNUMBER($A884)),VLOOKUP($A884,StudiesGeneral!$B:$CM,4,FALSE),"")</f>
        <v>https://doi.org/10.3390/ijms222312791</v>
      </c>
      <c r="F884" s="73" t="str">
        <f>IF(AND($A884&lt;&gt;"",ISNUMBER($A884)),VLOOKUP($A884,StudiesGeneral!$B:$CM,5,FALSE),"")</f>
        <v>CYP2C9</v>
      </c>
      <c r="G884" s="52" t="str">
        <f t="shared" si="14"/>
        <v>Small intestine-Distal Ileum-HIM-IN008-</v>
      </c>
      <c r="H884" s="12" t="s">
        <v>747</v>
      </c>
      <c r="I884" s="12" t="s">
        <v>1064</v>
      </c>
      <c r="K884" s="12" t="s">
        <v>725</v>
      </c>
      <c r="L884" s="12" t="s">
        <v>762</v>
      </c>
      <c r="M884" s="12" t="s">
        <v>737</v>
      </c>
      <c r="N884" s="12" t="s">
        <v>819</v>
      </c>
      <c r="AA884" s="19" t="s">
        <v>770</v>
      </c>
      <c r="AB884" s="19" t="s">
        <v>1043</v>
      </c>
      <c r="AC884" s="20" t="s">
        <v>730</v>
      </c>
      <c r="AD884" s="37" t="s">
        <v>1056</v>
      </c>
      <c r="AE884" s="93">
        <v>8</v>
      </c>
      <c r="AF884" s="3">
        <v>1</v>
      </c>
      <c r="AG884" s="3">
        <v>0</v>
      </c>
      <c r="AH884" s="3">
        <v>49</v>
      </c>
      <c r="AI884" s="3" t="s">
        <v>767</v>
      </c>
      <c r="AJ884" s="20" t="s">
        <v>772</v>
      </c>
      <c r="AS884" s="79">
        <v>23.2</v>
      </c>
      <c r="AT884" s="79" t="s">
        <v>772</v>
      </c>
      <c r="AU884" s="79"/>
      <c r="AV884" s="79"/>
      <c r="AW884" s="3" t="s">
        <v>876</v>
      </c>
      <c r="AX884" s="3" t="s">
        <v>1051</v>
      </c>
      <c r="AY884" s="3" t="s">
        <v>920</v>
      </c>
      <c r="AZ884" s="3">
        <v>1</v>
      </c>
      <c r="BF884" s="4" t="b">
        <f>IF(ISERROR(VLOOKUP(StudiesDetails!B884,ProteinExpression!A:A,1,FALSE)),FALSE,TRUE)</f>
        <v>0</v>
      </c>
    </row>
    <row r="885" spans="1:58" x14ac:dyDescent="0.3">
      <c r="A885">
        <v>172</v>
      </c>
      <c r="B885">
        <v>943</v>
      </c>
      <c r="C885" s="73" t="str">
        <f>IF(AND($A885&lt;&gt;"",ISNUMBER($A885)),VLOOKUP($A885,StudiesGeneral!$B:$CM,2,FALSE),"")</f>
        <v>Grangeon</v>
      </c>
      <c r="D885" s="73">
        <f>IF(AND($A885&lt;&gt;"",ISNUMBER($A885)),VLOOKUP($A885,StudiesGeneral!$B:$CM,3,FALSE),"")</f>
        <v>2021</v>
      </c>
      <c r="E885" s="89" t="str">
        <f>IF(AND($A885&lt;&gt;"",ISNUMBER($A885)),VLOOKUP($A885,StudiesGeneral!$B:$CM,4,FALSE),"")</f>
        <v>https://doi.org/10.3390/ijms222312791</v>
      </c>
      <c r="F885" s="73" t="str">
        <f>IF(AND($A885&lt;&gt;"",ISNUMBER($A885)),VLOOKUP($A885,StudiesGeneral!$B:$CM,5,FALSE),"")</f>
        <v>CYP2C9</v>
      </c>
      <c r="G885" s="52" t="str">
        <f t="shared" si="14"/>
        <v>Small intestine-Distal Ileum-HIM-IN009-</v>
      </c>
      <c r="H885" s="12" t="s">
        <v>747</v>
      </c>
      <c r="I885" s="12" t="s">
        <v>1064</v>
      </c>
      <c r="K885" s="12" t="s">
        <v>725</v>
      </c>
      <c r="L885" s="12" t="s">
        <v>762</v>
      </c>
      <c r="M885" s="12" t="s">
        <v>737</v>
      </c>
      <c r="N885" s="12" t="s">
        <v>819</v>
      </c>
      <c r="AA885" s="19" t="s">
        <v>770</v>
      </c>
      <c r="AB885" s="19" t="s">
        <v>1043</v>
      </c>
      <c r="AC885" s="20" t="s">
        <v>730</v>
      </c>
      <c r="AD885" s="37" t="s">
        <v>1057</v>
      </c>
      <c r="AE885" s="93">
        <v>9</v>
      </c>
      <c r="AF885" s="3">
        <v>1</v>
      </c>
      <c r="AG885" s="3">
        <v>0</v>
      </c>
      <c r="AH885" s="3">
        <v>65</v>
      </c>
      <c r="AI885" s="3" t="s">
        <v>767</v>
      </c>
      <c r="AJ885" s="20" t="s">
        <v>772</v>
      </c>
      <c r="AS885" s="79">
        <v>30.4</v>
      </c>
      <c r="AT885" s="79" t="s">
        <v>772</v>
      </c>
      <c r="AU885" s="79"/>
      <c r="AV885" s="79"/>
      <c r="AW885" s="3" t="s">
        <v>876</v>
      </c>
      <c r="AX885" s="3" t="s">
        <v>1058</v>
      </c>
      <c r="AY885" s="3" t="s">
        <v>917</v>
      </c>
      <c r="AZ885" s="3">
        <v>1</v>
      </c>
      <c r="BF885" s="4" t="b">
        <f>IF(ISERROR(VLOOKUP(StudiesDetails!B885,ProteinExpression!A:A,1,FALSE)),FALSE,TRUE)</f>
        <v>0</v>
      </c>
    </row>
    <row r="886" spans="1:58" s="33" customFormat="1" x14ac:dyDescent="0.3">
      <c r="A886" s="33">
        <v>173</v>
      </c>
      <c r="B886" s="33">
        <v>946</v>
      </c>
      <c r="C886" s="70" t="str">
        <f>IF(AND($A886&lt;&gt;"",ISNUMBER($A886)),VLOOKUP($A886,StudiesGeneral!$B:$CM,2,FALSE),"")</f>
        <v>Grangeon</v>
      </c>
      <c r="D886" s="70">
        <f>IF(AND($A886&lt;&gt;"",ISNUMBER($A886)),VLOOKUP($A886,StudiesGeneral!$B:$CM,3,FALSE),"")</f>
        <v>2021</v>
      </c>
      <c r="E886" s="71" t="str">
        <f>IF(AND($A886&lt;&gt;"",ISNUMBER($A886)),VLOOKUP($A886,StudiesGeneral!$B:$CM,4,FALSE),"")</f>
        <v>https://doi.org/10.3390/ijms222312791</v>
      </c>
      <c r="F886" s="70" t="str">
        <f>IF(AND($A886&lt;&gt;"",ISNUMBER($A886)),VLOOKUP($A886,StudiesGeneral!$B:$CM,5,FALSE),"")</f>
        <v>CYP2C19</v>
      </c>
      <c r="G886" s="72" t="str">
        <f t="shared" si="14"/>
        <v>Small intestine-Duodenum-HIM-IN001-</v>
      </c>
      <c r="H886" s="25" t="s">
        <v>747</v>
      </c>
      <c r="I886" s="25" t="s">
        <v>748</v>
      </c>
      <c r="J886" s="25"/>
      <c r="K886" s="25" t="s">
        <v>725</v>
      </c>
      <c r="L886" s="25" t="s">
        <v>762</v>
      </c>
      <c r="M886" s="25" t="s">
        <v>737</v>
      </c>
      <c r="N886" s="25" t="s">
        <v>819</v>
      </c>
      <c r="O886" s="25"/>
      <c r="P886" s="25"/>
      <c r="Q886" s="26"/>
      <c r="R886" s="26"/>
      <c r="S886" s="27"/>
      <c r="T886" s="27"/>
      <c r="U886" s="27"/>
      <c r="V886" s="27"/>
      <c r="W886" s="27"/>
      <c r="X886" s="27"/>
      <c r="Y886" s="27"/>
      <c r="Z886" s="27"/>
      <c r="AA886" s="28" t="s">
        <v>770</v>
      </c>
      <c r="AB886" s="28" t="s">
        <v>1043</v>
      </c>
      <c r="AC886" s="29" t="s">
        <v>730</v>
      </c>
      <c r="AD886" s="36" t="s">
        <v>1044</v>
      </c>
      <c r="AE886" s="92">
        <v>1</v>
      </c>
      <c r="AF886" s="30">
        <v>1</v>
      </c>
      <c r="AG886" s="30">
        <v>1</v>
      </c>
      <c r="AH886" s="30">
        <v>73</v>
      </c>
      <c r="AI886" s="30" t="s">
        <v>767</v>
      </c>
      <c r="AJ886" s="29" t="s">
        <v>772</v>
      </c>
      <c r="AK886" s="30"/>
      <c r="AL886" s="29"/>
      <c r="AM886" s="30"/>
      <c r="AN886" s="30"/>
      <c r="AO886" s="30"/>
      <c r="AP886" s="30"/>
      <c r="AQ886" s="30"/>
      <c r="AR886" s="30"/>
      <c r="AS886" s="103">
        <v>31.3</v>
      </c>
      <c r="AT886" s="103" t="s">
        <v>772</v>
      </c>
      <c r="AU886" s="103"/>
      <c r="AV886" s="103"/>
      <c r="AW886" s="30" t="s">
        <v>898</v>
      </c>
      <c r="AX886" s="30" t="s">
        <v>1045</v>
      </c>
      <c r="AY886" s="30" t="s">
        <v>917</v>
      </c>
      <c r="AZ886" s="30">
        <v>1</v>
      </c>
      <c r="BA886" s="31"/>
      <c r="BB886" s="32"/>
      <c r="BC886" s="29"/>
      <c r="BD886" s="30"/>
      <c r="BE886" s="75"/>
      <c r="BF886" s="91" t="b">
        <f>IF(ISERROR(VLOOKUP(StudiesDetails!B886,ProteinExpression!A:A,1,FALSE)),FALSE,TRUE)</f>
        <v>0</v>
      </c>
    </row>
    <row r="887" spans="1:58" x14ac:dyDescent="0.3">
      <c r="A887">
        <v>173</v>
      </c>
      <c r="B887">
        <v>947</v>
      </c>
      <c r="C887" s="73" t="str">
        <f>IF(AND($A887&lt;&gt;"",ISNUMBER($A887)),VLOOKUP($A887,StudiesGeneral!$B:$CM,2,FALSE),"")</f>
        <v>Grangeon</v>
      </c>
      <c r="D887" s="73">
        <f>IF(AND($A887&lt;&gt;"",ISNUMBER($A887)),VLOOKUP($A887,StudiesGeneral!$B:$CM,3,FALSE),"")</f>
        <v>2021</v>
      </c>
      <c r="E887" s="89" t="str">
        <f>IF(AND($A887&lt;&gt;"",ISNUMBER($A887)),VLOOKUP($A887,StudiesGeneral!$B:$CM,4,FALSE),"")</f>
        <v>https://doi.org/10.3390/ijms222312791</v>
      </c>
      <c r="F887" s="73" t="str">
        <f>IF(AND($A887&lt;&gt;"",ISNUMBER($A887)),VLOOKUP($A887,StudiesGeneral!$B:$CM,5,FALSE),"")</f>
        <v>CYP2C19</v>
      </c>
      <c r="G887" s="52" t="str">
        <f t="shared" si="14"/>
        <v>Small intestine-Duodenum-HIM-IN002-</v>
      </c>
      <c r="H887" s="12" t="s">
        <v>747</v>
      </c>
      <c r="I887" s="12" t="s">
        <v>748</v>
      </c>
      <c r="K887" s="12" t="s">
        <v>725</v>
      </c>
      <c r="L887" s="12" t="s">
        <v>762</v>
      </c>
      <c r="M887" s="12" t="s">
        <v>737</v>
      </c>
      <c r="N887" s="12" t="s">
        <v>819</v>
      </c>
      <c r="AA887" s="19" t="s">
        <v>770</v>
      </c>
      <c r="AB887" s="19" t="s">
        <v>1043</v>
      </c>
      <c r="AC887" s="20" t="s">
        <v>730</v>
      </c>
      <c r="AD887" s="37" t="s">
        <v>1046</v>
      </c>
      <c r="AE887" s="93">
        <v>2</v>
      </c>
      <c r="AF887" s="3">
        <v>1</v>
      </c>
      <c r="AG887" s="3">
        <v>0</v>
      </c>
      <c r="AH887" s="3">
        <v>49</v>
      </c>
      <c r="AI887" s="3" t="s">
        <v>767</v>
      </c>
      <c r="AJ887" s="20" t="s">
        <v>772</v>
      </c>
      <c r="AS887" s="79">
        <v>32.700000000000003</v>
      </c>
      <c r="AT887" s="79" t="s">
        <v>772</v>
      </c>
      <c r="AU887" s="79"/>
      <c r="AV887" s="79"/>
      <c r="AW887" s="3" t="s">
        <v>898</v>
      </c>
      <c r="AX887" s="3" t="s">
        <v>1047</v>
      </c>
      <c r="AY887" s="3" t="s">
        <v>732</v>
      </c>
      <c r="AZ887" s="3">
        <v>1</v>
      </c>
      <c r="BF887" s="4" t="b">
        <f>IF(ISERROR(VLOOKUP(StudiesDetails!B887,ProteinExpression!A:A,1,FALSE)),FALSE,TRUE)</f>
        <v>0</v>
      </c>
    </row>
    <row r="888" spans="1:58" x14ac:dyDescent="0.3">
      <c r="A888">
        <v>173</v>
      </c>
      <c r="B888">
        <v>948</v>
      </c>
      <c r="C888" s="73" t="str">
        <f>IF(AND($A888&lt;&gt;"",ISNUMBER($A888)),VLOOKUP($A888,StudiesGeneral!$B:$CM,2,FALSE),"")</f>
        <v>Grangeon</v>
      </c>
      <c r="D888" s="73">
        <f>IF(AND($A888&lt;&gt;"",ISNUMBER($A888)),VLOOKUP($A888,StudiesGeneral!$B:$CM,3,FALSE),"")</f>
        <v>2021</v>
      </c>
      <c r="E888" s="89" t="str">
        <f>IF(AND($A888&lt;&gt;"",ISNUMBER($A888)),VLOOKUP($A888,StudiesGeneral!$B:$CM,4,FALSE),"")</f>
        <v>https://doi.org/10.3390/ijms222312791</v>
      </c>
      <c r="F888" s="73" t="str">
        <f>IF(AND($A888&lt;&gt;"",ISNUMBER($A888)),VLOOKUP($A888,StudiesGeneral!$B:$CM,5,FALSE),"")</f>
        <v>CYP2C19</v>
      </c>
      <c r="G888" s="52" t="str">
        <f t="shared" si="14"/>
        <v>Small intestine-Duodenum-HIM-IN003-</v>
      </c>
      <c r="H888" s="12" t="s">
        <v>747</v>
      </c>
      <c r="I888" s="12" t="s">
        <v>748</v>
      </c>
      <c r="K888" s="12" t="s">
        <v>725</v>
      </c>
      <c r="L888" s="12" t="s">
        <v>762</v>
      </c>
      <c r="M888" s="12" t="s">
        <v>737</v>
      </c>
      <c r="N888" s="12" t="s">
        <v>819</v>
      </c>
      <c r="AA888" s="19" t="s">
        <v>770</v>
      </c>
      <c r="AB888" s="19" t="s">
        <v>1043</v>
      </c>
      <c r="AC888" s="20" t="s">
        <v>730</v>
      </c>
      <c r="AD888" s="37" t="s">
        <v>1048</v>
      </c>
      <c r="AE888" s="93">
        <v>3</v>
      </c>
      <c r="AF888" s="3">
        <v>1</v>
      </c>
      <c r="AG888" s="3">
        <v>0</v>
      </c>
      <c r="AH888" s="3">
        <v>75</v>
      </c>
      <c r="AI888" s="3" t="s">
        <v>767</v>
      </c>
      <c r="AJ888" s="20" t="s">
        <v>772</v>
      </c>
      <c r="AS888" s="79">
        <v>24</v>
      </c>
      <c r="AT888" s="79" t="s">
        <v>772</v>
      </c>
      <c r="AU888" s="79"/>
      <c r="AV888" s="79"/>
      <c r="AW888" s="3" t="s">
        <v>898</v>
      </c>
      <c r="AX888" s="3" t="s">
        <v>1049</v>
      </c>
      <c r="AY888" s="3" t="s">
        <v>732</v>
      </c>
      <c r="AZ888" s="3">
        <v>1</v>
      </c>
      <c r="BF888" s="4" t="b">
        <f>IF(ISERROR(VLOOKUP(StudiesDetails!B888,ProteinExpression!A:A,1,FALSE)),FALSE,TRUE)</f>
        <v>0</v>
      </c>
    </row>
    <row r="889" spans="1:58" x14ac:dyDescent="0.3">
      <c r="A889">
        <v>173</v>
      </c>
      <c r="B889">
        <v>949</v>
      </c>
      <c r="C889" s="73" t="str">
        <f>IF(AND($A889&lt;&gt;"",ISNUMBER($A889)),VLOOKUP($A889,StudiesGeneral!$B:$CM,2,FALSE),"")</f>
        <v>Grangeon</v>
      </c>
      <c r="D889" s="73">
        <f>IF(AND($A889&lt;&gt;"",ISNUMBER($A889)),VLOOKUP($A889,StudiesGeneral!$B:$CM,3,FALSE),"")</f>
        <v>2021</v>
      </c>
      <c r="E889" s="89" t="str">
        <f>IF(AND($A889&lt;&gt;"",ISNUMBER($A889)),VLOOKUP($A889,StudiesGeneral!$B:$CM,4,FALSE),"")</f>
        <v>https://doi.org/10.3390/ijms222312791</v>
      </c>
      <c r="F889" s="73" t="str">
        <f>IF(AND($A889&lt;&gt;"",ISNUMBER($A889)),VLOOKUP($A889,StudiesGeneral!$B:$CM,5,FALSE),"")</f>
        <v>CYP2C19</v>
      </c>
      <c r="G889" s="52" t="str">
        <f t="shared" si="14"/>
        <v>Small intestine-Duodenum-HIM-IN004-</v>
      </c>
      <c r="H889" s="12" t="s">
        <v>747</v>
      </c>
      <c r="I889" s="12" t="s">
        <v>748</v>
      </c>
      <c r="K889" s="12" t="s">
        <v>725</v>
      </c>
      <c r="L889" s="12" t="s">
        <v>762</v>
      </c>
      <c r="M889" s="12" t="s">
        <v>737</v>
      </c>
      <c r="N889" s="12" t="s">
        <v>819</v>
      </c>
      <c r="AA889" s="19" t="s">
        <v>770</v>
      </c>
      <c r="AB889" s="19" t="s">
        <v>1043</v>
      </c>
      <c r="AC889" s="20" t="s">
        <v>730</v>
      </c>
      <c r="AD889" s="37" t="s">
        <v>1050</v>
      </c>
      <c r="AE889" s="93">
        <v>4</v>
      </c>
      <c r="AF889" s="3">
        <v>1</v>
      </c>
      <c r="AG889" s="3">
        <v>1</v>
      </c>
      <c r="AH889" s="3">
        <v>42</v>
      </c>
      <c r="AI889" s="3" t="s">
        <v>767</v>
      </c>
      <c r="AJ889" s="20" t="s">
        <v>772</v>
      </c>
      <c r="AS889" s="79">
        <v>25.9</v>
      </c>
      <c r="AT889" s="79" t="s">
        <v>772</v>
      </c>
      <c r="AU889" s="79"/>
      <c r="AV889" s="79"/>
      <c r="AW889" s="3" t="s">
        <v>876</v>
      </c>
      <c r="AX889" s="3" t="s">
        <v>1051</v>
      </c>
      <c r="AY889" s="3" t="s">
        <v>732</v>
      </c>
      <c r="AZ889" s="3">
        <v>1</v>
      </c>
      <c r="BF889" s="4" t="b">
        <f>IF(ISERROR(VLOOKUP(StudiesDetails!B889,ProteinExpression!A:A,1,FALSE)),FALSE,TRUE)</f>
        <v>0</v>
      </c>
    </row>
    <row r="890" spans="1:58" x14ac:dyDescent="0.3">
      <c r="A890">
        <v>173</v>
      </c>
      <c r="B890">
        <v>950</v>
      </c>
      <c r="C890" s="73" t="str">
        <f>IF(AND($A890&lt;&gt;"",ISNUMBER($A890)),VLOOKUP($A890,StudiesGeneral!$B:$CM,2,FALSE),"")</f>
        <v>Grangeon</v>
      </c>
      <c r="D890" s="73">
        <f>IF(AND($A890&lt;&gt;"",ISNUMBER($A890)),VLOOKUP($A890,StudiesGeneral!$B:$CM,3,FALSE),"")</f>
        <v>2021</v>
      </c>
      <c r="E890" s="89" t="str">
        <f>IF(AND($A890&lt;&gt;"",ISNUMBER($A890)),VLOOKUP($A890,StudiesGeneral!$B:$CM,4,FALSE),"")</f>
        <v>https://doi.org/10.3390/ijms222312791</v>
      </c>
      <c r="F890" s="73" t="str">
        <f>IF(AND($A890&lt;&gt;"",ISNUMBER($A890)),VLOOKUP($A890,StudiesGeneral!$B:$CM,5,FALSE),"")</f>
        <v>CYP2C19</v>
      </c>
      <c r="G890" s="52" t="str">
        <f t="shared" si="14"/>
        <v>Small intestine-Duodenum-HIM-IN005-</v>
      </c>
      <c r="H890" s="12" t="s">
        <v>747</v>
      </c>
      <c r="I890" s="12" t="s">
        <v>748</v>
      </c>
      <c r="K890" s="12" t="s">
        <v>725</v>
      </c>
      <c r="L890" s="12" t="s">
        <v>762</v>
      </c>
      <c r="M890" s="12" t="s">
        <v>737</v>
      </c>
      <c r="N890" s="12" t="s">
        <v>819</v>
      </c>
      <c r="AA890" s="19" t="s">
        <v>770</v>
      </c>
      <c r="AB890" s="19" t="s">
        <v>1043</v>
      </c>
      <c r="AC890" s="20" t="s">
        <v>730</v>
      </c>
      <c r="AD890" s="37" t="s">
        <v>1052</v>
      </c>
      <c r="AE890" s="93">
        <v>5</v>
      </c>
      <c r="AF890" s="3">
        <v>1</v>
      </c>
      <c r="AG890" s="3">
        <v>1</v>
      </c>
      <c r="AH890" s="3">
        <v>52</v>
      </c>
      <c r="AI890" s="3" t="s">
        <v>767</v>
      </c>
      <c r="AJ890" s="20" t="s">
        <v>772</v>
      </c>
      <c r="AS890" s="79">
        <v>23.9</v>
      </c>
      <c r="AT890" s="79" t="s">
        <v>772</v>
      </c>
      <c r="AU890" s="79"/>
      <c r="AV890" s="79"/>
      <c r="AW890" s="3" t="s">
        <v>878</v>
      </c>
      <c r="AX890" s="3" t="s">
        <v>1045</v>
      </c>
      <c r="AY890" s="3" t="s">
        <v>732</v>
      </c>
      <c r="AZ890" s="3">
        <v>1</v>
      </c>
      <c r="BF890" s="4" t="b">
        <f>IF(ISERROR(VLOOKUP(StudiesDetails!B890,ProteinExpression!A:A,1,FALSE)),FALSE,TRUE)</f>
        <v>0</v>
      </c>
    </row>
    <row r="891" spans="1:58" x14ac:dyDescent="0.3">
      <c r="A891">
        <v>173</v>
      </c>
      <c r="B891">
        <v>951</v>
      </c>
      <c r="C891" s="73" t="str">
        <f>IF(AND($A891&lt;&gt;"",ISNUMBER($A891)),VLOOKUP($A891,StudiesGeneral!$B:$CM,2,FALSE),"")</f>
        <v>Grangeon</v>
      </c>
      <c r="D891" s="73">
        <f>IF(AND($A891&lt;&gt;"",ISNUMBER($A891)),VLOOKUP($A891,StudiesGeneral!$B:$CM,3,FALSE),"")</f>
        <v>2021</v>
      </c>
      <c r="E891" s="89" t="str">
        <f>IF(AND($A891&lt;&gt;"",ISNUMBER($A891)),VLOOKUP($A891,StudiesGeneral!$B:$CM,4,FALSE),"")</f>
        <v>https://doi.org/10.3390/ijms222312791</v>
      </c>
      <c r="F891" s="73" t="str">
        <f>IF(AND($A891&lt;&gt;"",ISNUMBER($A891)),VLOOKUP($A891,StudiesGeneral!$B:$CM,5,FALSE),"")</f>
        <v>CYP2C19</v>
      </c>
      <c r="G891" s="52" t="str">
        <f t="shared" si="14"/>
        <v>Small intestine-Duodenum-HIM-IN006-</v>
      </c>
      <c r="H891" s="12" t="s">
        <v>747</v>
      </c>
      <c r="I891" s="12" t="s">
        <v>748</v>
      </c>
      <c r="K891" s="12" t="s">
        <v>725</v>
      </c>
      <c r="L891" s="12" t="s">
        <v>762</v>
      </c>
      <c r="M891" s="12" t="s">
        <v>737</v>
      </c>
      <c r="N891" s="12" t="s">
        <v>819</v>
      </c>
      <c r="AA891" s="19" t="s">
        <v>770</v>
      </c>
      <c r="AB891" s="19" t="s">
        <v>1043</v>
      </c>
      <c r="AC891" s="20" t="s">
        <v>730</v>
      </c>
      <c r="AD891" s="37" t="s">
        <v>1053</v>
      </c>
      <c r="AE891" s="93">
        <v>6</v>
      </c>
      <c r="AF891" s="3">
        <v>1</v>
      </c>
      <c r="AG891" s="3">
        <v>1</v>
      </c>
      <c r="AH891" s="3">
        <v>27</v>
      </c>
      <c r="AI891" s="3" t="s">
        <v>767</v>
      </c>
      <c r="AJ891" s="20" t="s">
        <v>772</v>
      </c>
      <c r="AS891" s="79">
        <v>20.5</v>
      </c>
      <c r="AT891" s="79" t="s">
        <v>772</v>
      </c>
      <c r="AU891" s="79"/>
      <c r="AV891" s="79"/>
      <c r="AW891" s="3" t="s">
        <v>876</v>
      </c>
      <c r="AX891" s="3" t="s">
        <v>1051</v>
      </c>
      <c r="AY891" s="3" t="s">
        <v>732</v>
      </c>
      <c r="AZ891" s="3">
        <v>1</v>
      </c>
      <c r="BF891" s="4" t="b">
        <f>IF(ISERROR(VLOOKUP(StudiesDetails!B891,ProteinExpression!A:A,1,FALSE)),FALSE,TRUE)</f>
        <v>0</v>
      </c>
    </row>
    <row r="892" spans="1:58" x14ac:dyDescent="0.3">
      <c r="A892">
        <v>173</v>
      </c>
      <c r="B892">
        <v>952</v>
      </c>
      <c r="C892" s="73" t="str">
        <f>IF(AND($A892&lt;&gt;"",ISNUMBER($A892)),VLOOKUP($A892,StudiesGeneral!$B:$CM,2,FALSE),"")</f>
        <v>Grangeon</v>
      </c>
      <c r="D892" s="73">
        <f>IF(AND($A892&lt;&gt;"",ISNUMBER($A892)),VLOOKUP($A892,StudiesGeneral!$B:$CM,3,FALSE),"")</f>
        <v>2021</v>
      </c>
      <c r="E892" s="89" t="str">
        <f>IF(AND($A892&lt;&gt;"",ISNUMBER($A892)),VLOOKUP($A892,StudiesGeneral!$B:$CM,4,FALSE),"")</f>
        <v>https://doi.org/10.3390/ijms222312791</v>
      </c>
      <c r="F892" s="73" t="str">
        <f>IF(AND($A892&lt;&gt;"",ISNUMBER($A892)),VLOOKUP($A892,StudiesGeneral!$B:$CM,5,FALSE),"")</f>
        <v>CYP2C19</v>
      </c>
      <c r="G892" s="52" t="str">
        <f t="shared" si="14"/>
        <v>Small intestine-Duodenum-HIM-IN007-</v>
      </c>
      <c r="H892" s="12" t="s">
        <v>747</v>
      </c>
      <c r="I892" s="12" t="s">
        <v>748</v>
      </c>
      <c r="K892" s="12" t="s">
        <v>725</v>
      </c>
      <c r="L892" s="12" t="s">
        <v>762</v>
      </c>
      <c r="M892" s="12" t="s">
        <v>737</v>
      </c>
      <c r="N892" s="12" t="s">
        <v>819</v>
      </c>
      <c r="AA892" s="19" t="s">
        <v>770</v>
      </c>
      <c r="AB892" s="19" t="s">
        <v>1043</v>
      </c>
      <c r="AC892" s="20" t="s">
        <v>730</v>
      </c>
      <c r="AD892" s="37" t="s">
        <v>1054</v>
      </c>
      <c r="AE892" s="93">
        <v>7</v>
      </c>
      <c r="AF892" s="3">
        <v>1</v>
      </c>
      <c r="AG892" s="3">
        <v>0</v>
      </c>
      <c r="AH892" s="3">
        <v>58</v>
      </c>
      <c r="AI892" s="3" t="s">
        <v>767</v>
      </c>
      <c r="AJ892" s="20" t="s">
        <v>772</v>
      </c>
      <c r="AS892" s="79">
        <v>31.1</v>
      </c>
      <c r="AT892" s="79" t="s">
        <v>772</v>
      </c>
      <c r="AU892" s="79"/>
      <c r="AV892" s="79"/>
      <c r="AW892" s="3" t="s">
        <v>898</v>
      </c>
      <c r="AX892" s="3" t="s">
        <v>1055</v>
      </c>
      <c r="AY892" s="3" t="s">
        <v>732</v>
      </c>
      <c r="AZ892" s="3">
        <v>1</v>
      </c>
      <c r="BF892" s="4" t="b">
        <f>IF(ISERROR(VLOOKUP(StudiesDetails!B892,ProteinExpression!A:A,1,FALSE)),FALSE,TRUE)</f>
        <v>0</v>
      </c>
    </row>
    <row r="893" spans="1:58" x14ac:dyDescent="0.3">
      <c r="A893">
        <v>173</v>
      </c>
      <c r="B893">
        <v>953</v>
      </c>
      <c r="C893" s="73" t="str">
        <f>IF(AND($A893&lt;&gt;"",ISNUMBER($A893)),VLOOKUP($A893,StudiesGeneral!$B:$CM,2,FALSE),"")</f>
        <v>Grangeon</v>
      </c>
      <c r="D893" s="73">
        <f>IF(AND($A893&lt;&gt;"",ISNUMBER($A893)),VLOOKUP($A893,StudiesGeneral!$B:$CM,3,FALSE),"")</f>
        <v>2021</v>
      </c>
      <c r="E893" s="89" t="str">
        <f>IF(AND($A893&lt;&gt;"",ISNUMBER($A893)),VLOOKUP($A893,StudiesGeneral!$B:$CM,4,FALSE),"")</f>
        <v>https://doi.org/10.3390/ijms222312791</v>
      </c>
      <c r="F893" s="73" t="str">
        <f>IF(AND($A893&lt;&gt;"",ISNUMBER($A893)),VLOOKUP($A893,StudiesGeneral!$B:$CM,5,FALSE),"")</f>
        <v>CYP2C19</v>
      </c>
      <c r="G893" s="52" t="str">
        <f t="shared" si="14"/>
        <v>Small intestine-Duodenum-HIM-IN008-</v>
      </c>
      <c r="H893" s="12" t="s">
        <v>747</v>
      </c>
      <c r="I893" s="12" t="s">
        <v>748</v>
      </c>
      <c r="K893" s="12" t="s">
        <v>725</v>
      </c>
      <c r="L893" s="12" t="s">
        <v>762</v>
      </c>
      <c r="M893" s="12" t="s">
        <v>737</v>
      </c>
      <c r="N893" s="12" t="s">
        <v>819</v>
      </c>
      <c r="AA893" s="19" t="s">
        <v>770</v>
      </c>
      <c r="AB893" s="19" t="s">
        <v>1043</v>
      </c>
      <c r="AC893" s="20" t="s">
        <v>730</v>
      </c>
      <c r="AD893" s="37" t="s">
        <v>1056</v>
      </c>
      <c r="AE893" s="93">
        <v>8</v>
      </c>
      <c r="AF893" s="3">
        <v>1</v>
      </c>
      <c r="AG893" s="3">
        <v>0</v>
      </c>
      <c r="AH893" s="3">
        <v>49</v>
      </c>
      <c r="AI893" s="3" t="s">
        <v>767</v>
      </c>
      <c r="AJ893" s="20" t="s">
        <v>772</v>
      </c>
      <c r="AS893" s="79">
        <v>23.2</v>
      </c>
      <c r="AT893" s="79" t="s">
        <v>772</v>
      </c>
      <c r="AU893" s="79"/>
      <c r="AV893" s="79"/>
      <c r="AW893" s="3" t="s">
        <v>876</v>
      </c>
      <c r="AX893" s="3" t="s">
        <v>1051</v>
      </c>
      <c r="AY893" s="3" t="s">
        <v>920</v>
      </c>
      <c r="AZ893" s="3">
        <v>1</v>
      </c>
      <c r="BF893" s="4" t="b">
        <f>IF(ISERROR(VLOOKUP(StudiesDetails!B893,ProteinExpression!A:A,1,FALSE)),FALSE,TRUE)</f>
        <v>0</v>
      </c>
    </row>
    <row r="894" spans="1:58" x14ac:dyDescent="0.3">
      <c r="A894">
        <v>173</v>
      </c>
      <c r="B894">
        <v>954</v>
      </c>
      <c r="C894" s="73" t="str">
        <f>IF(AND($A894&lt;&gt;"",ISNUMBER($A894)),VLOOKUP($A894,StudiesGeneral!$B:$CM,2,FALSE),"")</f>
        <v>Grangeon</v>
      </c>
      <c r="D894" s="73">
        <f>IF(AND($A894&lt;&gt;"",ISNUMBER($A894)),VLOOKUP($A894,StudiesGeneral!$B:$CM,3,FALSE),"")</f>
        <v>2021</v>
      </c>
      <c r="E894" s="89" t="str">
        <f>IF(AND($A894&lt;&gt;"",ISNUMBER($A894)),VLOOKUP($A894,StudiesGeneral!$B:$CM,4,FALSE),"")</f>
        <v>https://doi.org/10.3390/ijms222312791</v>
      </c>
      <c r="F894" s="73" t="str">
        <f>IF(AND($A894&lt;&gt;"",ISNUMBER($A894)),VLOOKUP($A894,StudiesGeneral!$B:$CM,5,FALSE),"")</f>
        <v>CYP2C19</v>
      </c>
      <c r="G894" s="52" t="str">
        <f t="shared" si="14"/>
        <v>Small intestine-Duodenum-HIM-IN009-</v>
      </c>
      <c r="H894" s="12" t="s">
        <v>747</v>
      </c>
      <c r="I894" s="12" t="s">
        <v>748</v>
      </c>
      <c r="K894" s="12" t="s">
        <v>725</v>
      </c>
      <c r="L894" s="12" t="s">
        <v>762</v>
      </c>
      <c r="M894" s="12" t="s">
        <v>737</v>
      </c>
      <c r="N894" s="12" t="s">
        <v>819</v>
      </c>
      <c r="AA894" s="19" t="s">
        <v>770</v>
      </c>
      <c r="AB894" s="19" t="s">
        <v>1043</v>
      </c>
      <c r="AC894" s="20" t="s">
        <v>730</v>
      </c>
      <c r="AD894" s="37" t="s">
        <v>1057</v>
      </c>
      <c r="AE894" s="93">
        <v>9</v>
      </c>
      <c r="AF894" s="3">
        <v>1</v>
      </c>
      <c r="AG894" s="3">
        <v>0</v>
      </c>
      <c r="AH894" s="3">
        <v>65</v>
      </c>
      <c r="AI894" s="3" t="s">
        <v>767</v>
      </c>
      <c r="AJ894" s="20" t="s">
        <v>772</v>
      </c>
      <c r="AS894" s="79">
        <v>30.4</v>
      </c>
      <c r="AT894" s="79" t="s">
        <v>772</v>
      </c>
      <c r="AU894" s="79"/>
      <c r="AV894" s="79"/>
      <c r="AW894" s="3" t="s">
        <v>876</v>
      </c>
      <c r="AX894" s="3" t="s">
        <v>1058</v>
      </c>
      <c r="AY894" s="3" t="s">
        <v>917</v>
      </c>
      <c r="AZ894" s="3">
        <v>1</v>
      </c>
      <c r="BF894" s="4" t="b">
        <f>IF(ISERROR(VLOOKUP(StudiesDetails!B894,ProteinExpression!A:A,1,FALSE)),FALSE,TRUE)</f>
        <v>0</v>
      </c>
    </row>
    <row r="895" spans="1:58" s="33" customFormat="1" x14ac:dyDescent="0.3">
      <c r="A895" s="33">
        <v>173</v>
      </c>
      <c r="B895" s="33">
        <v>956</v>
      </c>
      <c r="C895" s="70" t="str">
        <f>IF(AND($A895&lt;&gt;"",ISNUMBER($A895)),VLOOKUP($A895,StudiesGeneral!$B:$CM,2,FALSE),"")</f>
        <v>Grangeon</v>
      </c>
      <c r="D895" s="70">
        <f>IF(AND($A895&lt;&gt;"",ISNUMBER($A895)),VLOOKUP($A895,StudiesGeneral!$B:$CM,3,FALSE),"")</f>
        <v>2021</v>
      </c>
      <c r="E895" s="71" t="str">
        <f>IF(AND($A895&lt;&gt;"",ISNUMBER($A895)),VLOOKUP($A895,StudiesGeneral!$B:$CM,4,FALSE),"")</f>
        <v>https://doi.org/10.3390/ijms222312791</v>
      </c>
      <c r="F895" s="70" t="str">
        <f>IF(AND($A895&lt;&gt;"",ISNUMBER($A895)),VLOOKUP($A895,StudiesGeneral!$B:$CM,5,FALSE),"")</f>
        <v>CYP2C19</v>
      </c>
      <c r="G895" s="72" t="str">
        <f t="shared" si="14"/>
        <v>Small intestine-Proximal Jejunum-HIM-IN001-</v>
      </c>
      <c r="H895" s="25" t="s">
        <v>747</v>
      </c>
      <c r="I895" s="25" t="s">
        <v>1059</v>
      </c>
      <c r="J895" s="25"/>
      <c r="K895" s="25" t="s">
        <v>725</v>
      </c>
      <c r="L895" s="25" t="s">
        <v>762</v>
      </c>
      <c r="M895" s="25" t="s">
        <v>737</v>
      </c>
      <c r="N895" s="25" t="s">
        <v>819</v>
      </c>
      <c r="O895" s="25"/>
      <c r="P895" s="25"/>
      <c r="Q895" s="26"/>
      <c r="R895" s="26"/>
      <c r="S895" s="27"/>
      <c r="T895" s="27"/>
      <c r="U895" s="27"/>
      <c r="V895" s="27"/>
      <c r="W895" s="27"/>
      <c r="X895" s="27"/>
      <c r="Y895" s="27"/>
      <c r="Z895" s="27"/>
      <c r="AA895" s="28" t="s">
        <v>770</v>
      </c>
      <c r="AB895" s="28" t="s">
        <v>1043</v>
      </c>
      <c r="AC895" s="29" t="s">
        <v>730</v>
      </c>
      <c r="AD895" s="36" t="s">
        <v>1044</v>
      </c>
      <c r="AE895" s="92">
        <v>1</v>
      </c>
      <c r="AF895" s="30">
        <v>1</v>
      </c>
      <c r="AG895" s="30">
        <v>1</v>
      </c>
      <c r="AH895" s="30">
        <v>73</v>
      </c>
      <c r="AI895" s="30" t="s">
        <v>767</v>
      </c>
      <c r="AJ895" s="29" t="s">
        <v>772</v>
      </c>
      <c r="AK895" s="30"/>
      <c r="AL895" s="29"/>
      <c r="AM895" s="30"/>
      <c r="AN895" s="30"/>
      <c r="AO895" s="30"/>
      <c r="AP895" s="30"/>
      <c r="AQ895" s="30"/>
      <c r="AR895" s="30"/>
      <c r="AS895" s="103">
        <v>31.3</v>
      </c>
      <c r="AT895" s="103" t="s">
        <v>772</v>
      </c>
      <c r="AU895" s="103"/>
      <c r="AV895" s="103"/>
      <c r="AW895" s="30" t="s">
        <v>898</v>
      </c>
      <c r="AX895" s="30" t="s">
        <v>1045</v>
      </c>
      <c r="AY895" s="30" t="s">
        <v>917</v>
      </c>
      <c r="AZ895" s="30">
        <v>1</v>
      </c>
      <c r="BA895" s="31"/>
      <c r="BB895" s="32"/>
      <c r="BC895" s="29"/>
      <c r="BD895" s="30"/>
      <c r="BE895" s="75"/>
      <c r="BF895" s="91" t="b">
        <f>IF(ISERROR(VLOOKUP(StudiesDetails!B895,ProteinExpression!A:A,1,FALSE)),FALSE,TRUE)</f>
        <v>0</v>
      </c>
    </row>
    <row r="896" spans="1:58" x14ac:dyDescent="0.3">
      <c r="A896">
        <v>173</v>
      </c>
      <c r="B896">
        <v>957</v>
      </c>
      <c r="C896" s="73" t="str">
        <f>IF(AND($A896&lt;&gt;"",ISNUMBER($A896)),VLOOKUP($A896,StudiesGeneral!$B:$CM,2,FALSE),"")</f>
        <v>Grangeon</v>
      </c>
      <c r="D896" s="73">
        <f>IF(AND($A896&lt;&gt;"",ISNUMBER($A896)),VLOOKUP($A896,StudiesGeneral!$B:$CM,3,FALSE),"")</f>
        <v>2021</v>
      </c>
      <c r="E896" s="89" t="str">
        <f>IF(AND($A896&lt;&gt;"",ISNUMBER($A896)),VLOOKUP($A896,StudiesGeneral!$B:$CM,4,FALSE),"")</f>
        <v>https://doi.org/10.3390/ijms222312791</v>
      </c>
      <c r="F896" s="73" t="str">
        <f>IF(AND($A896&lt;&gt;"",ISNUMBER($A896)),VLOOKUP($A896,StudiesGeneral!$B:$CM,5,FALSE),"")</f>
        <v>CYP2C19</v>
      </c>
      <c r="G896" s="52" t="str">
        <f t="shared" si="14"/>
        <v>Small intestine-Proximal Jejunum-HIM-IN002-</v>
      </c>
      <c r="H896" s="12" t="s">
        <v>747</v>
      </c>
      <c r="I896" s="12" t="s">
        <v>1059</v>
      </c>
      <c r="K896" s="12" t="s">
        <v>725</v>
      </c>
      <c r="L896" s="12" t="s">
        <v>762</v>
      </c>
      <c r="M896" s="12" t="s">
        <v>737</v>
      </c>
      <c r="N896" s="12" t="s">
        <v>819</v>
      </c>
      <c r="AA896" s="19" t="s">
        <v>770</v>
      </c>
      <c r="AB896" s="19" t="s">
        <v>1043</v>
      </c>
      <c r="AC896" s="20" t="s">
        <v>730</v>
      </c>
      <c r="AD896" s="37" t="s">
        <v>1046</v>
      </c>
      <c r="AE896" s="93">
        <v>2</v>
      </c>
      <c r="AF896" s="3">
        <v>1</v>
      </c>
      <c r="AG896" s="3">
        <v>0</v>
      </c>
      <c r="AH896" s="3">
        <v>49</v>
      </c>
      <c r="AI896" s="3" t="s">
        <v>767</v>
      </c>
      <c r="AJ896" s="20" t="s">
        <v>772</v>
      </c>
      <c r="AS896" s="79">
        <v>32.700000000000003</v>
      </c>
      <c r="AT896" s="79" t="s">
        <v>772</v>
      </c>
      <c r="AU896" s="79"/>
      <c r="AV896" s="79"/>
      <c r="AW896" s="3" t="s">
        <v>898</v>
      </c>
      <c r="AX896" s="3" t="s">
        <v>1047</v>
      </c>
      <c r="AY896" s="3" t="s">
        <v>732</v>
      </c>
      <c r="AZ896" s="3">
        <v>1</v>
      </c>
      <c r="BF896" s="4" t="b">
        <f>IF(ISERROR(VLOOKUP(StudiesDetails!B896,ProteinExpression!A:A,1,FALSE)),FALSE,TRUE)</f>
        <v>0</v>
      </c>
    </row>
    <row r="897" spans="1:58" x14ac:dyDescent="0.3">
      <c r="A897">
        <v>173</v>
      </c>
      <c r="B897">
        <v>958</v>
      </c>
      <c r="C897" s="73" t="str">
        <f>IF(AND($A897&lt;&gt;"",ISNUMBER($A897)),VLOOKUP($A897,StudiesGeneral!$B:$CM,2,FALSE),"")</f>
        <v>Grangeon</v>
      </c>
      <c r="D897" s="73">
        <f>IF(AND($A897&lt;&gt;"",ISNUMBER($A897)),VLOOKUP($A897,StudiesGeneral!$B:$CM,3,FALSE),"")</f>
        <v>2021</v>
      </c>
      <c r="E897" s="89" t="str">
        <f>IF(AND($A897&lt;&gt;"",ISNUMBER($A897)),VLOOKUP($A897,StudiesGeneral!$B:$CM,4,FALSE),"")</f>
        <v>https://doi.org/10.3390/ijms222312791</v>
      </c>
      <c r="F897" s="73" t="str">
        <f>IF(AND($A897&lt;&gt;"",ISNUMBER($A897)),VLOOKUP($A897,StudiesGeneral!$B:$CM,5,FALSE),"")</f>
        <v>CYP2C19</v>
      </c>
      <c r="G897" s="52" t="str">
        <f t="shared" si="14"/>
        <v>Small intestine-Proximal Jejunum-HIM-IN003-</v>
      </c>
      <c r="H897" s="12" t="s">
        <v>747</v>
      </c>
      <c r="I897" s="12" t="s">
        <v>1059</v>
      </c>
      <c r="K897" s="12" t="s">
        <v>725</v>
      </c>
      <c r="L897" s="12" t="s">
        <v>762</v>
      </c>
      <c r="M897" s="12" t="s">
        <v>737</v>
      </c>
      <c r="N897" s="12" t="s">
        <v>819</v>
      </c>
      <c r="AA897" s="19" t="s">
        <v>770</v>
      </c>
      <c r="AB897" s="19" t="s">
        <v>1043</v>
      </c>
      <c r="AC897" s="20" t="s">
        <v>730</v>
      </c>
      <c r="AD897" s="37" t="s">
        <v>1048</v>
      </c>
      <c r="AE897" s="93">
        <v>3</v>
      </c>
      <c r="AF897" s="3">
        <v>1</v>
      </c>
      <c r="AG897" s="3">
        <v>0</v>
      </c>
      <c r="AH897" s="3">
        <v>75</v>
      </c>
      <c r="AI897" s="3" t="s">
        <v>767</v>
      </c>
      <c r="AJ897" s="20" t="s">
        <v>772</v>
      </c>
      <c r="AS897" s="79">
        <v>24</v>
      </c>
      <c r="AT897" s="79" t="s">
        <v>772</v>
      </c>
      <c r="AU897" s="79"/>
      <c r="AV897" s="79"/>
      <c r="AW897" s="3" t="s">
        <v>898</v>
      </c>
      <c r="AX897" s="3" t="s">
        <v>1049</v>
      </c>
      <c r="AY897" s="3" t="s">
        <v>732</v>
      </c>
      <c r="AZ897" s="3">
        <v>1</v>
      </c>
      <c r="BF897" s="4" t="b">
        <f>IF(ISERROR(VLOOKUP(StudiesDetails!B897,ProteinExpression!A:A,1,FALSE)),FALSE,TRUE)</f>
        <v>0</v>
      </c>
    </row>
    <row r="898" spans="1:58" x14ac:dyDescent="0.3">
      <c r="A898">
        <v>173</v>
      </c>
      <c r="B898">
        <v>959</v>
      </c>
      <c r="C898" s="73" t="str">
        <f>IF(AND($A898&lt;&gt;"",ISNUMBER($A898)),VLOOKUP($A898,StudiesGeneral!$B:$CM,2,FALSE),"")</f>
        <v>Grangeon</v>
      </c>
      <c r="D898" s="73">
        <f>IF(AND($A898&lt;&gt;"",ISNUMBER($A898)),VLOOKUP($A898,StudiesGeneral!$B:$CM,3,FALSE),"")</f>
        <v>2021</v>
      </c>
      <c r="E898" s="89" t="str">
        <f>IF(AND($A898&lt;&gt;"",ISNUMBER($A898)),VLOOKUP($A898,StudiesGeneral!$B:$CM,4,FALSE),"")</f>
        <v>https://doi.org/10.3390/ijms222312791</v>
      </c>
      <c r="F898" s="73" t="str">
        <f>IF(AND($A898&lt;&gt;"",ISNUMBER($A898)),VLOOKUP($A898,StudiesGeneral!$B:$CM,5,FALSE),"")</f>
        <v>CYP2C19</v>
      </c>
      <c r="G898" s="52" t="str">
        <f t="shared" si="14"/>
        <v>Small intestine-Proximal Jejunum-HIM-IN004-</v>
      </c>
      <c r="H898" s="12" t="s">
        <v>747</v>
      </c>
      <c r="I898" s="12" t="s">
        <v>1059</v>
      </c>
      <c r="K898" s="12" t="s">
        <v>725</v>
      </c>
      <c r="L898" s="12" t="s">
        <v>762</v>
      </c>
      <c r="M898" s="12" t="s">
        <v>737</v>
      </c>
      <c r="N898" s="12" t="s">
        <v>819</v>
      </c>
      <c r="AA898" s="19" t="s">
        <v>770</v>
      </c>
      <c r="AB898" s="19" t="s">
        <v>1043</v>
      </c>
      <c r="AC898" s="20" t="s">
        <v>730</v>
      </c>
      <c r="AD898" s="37" t="s">
        <v>1050</v>
      </c>
      <c r="AE898" s="93">
        <v>4</v>
      </c>
      <c r="AF898" s="3">
        <v>1</v>
      </c>
      <c r="AG898" s="3">
        <v>1</v>
      </c>
      <c r="AH898" s="3">
        <v>42</v>
      </c>
      <c r="AI898" s="3" t="s">
        <v>767</v>
      </c>
      <c r="AJ898" s="20" t="s">
        <v>772</v>
      </c>
      <c r="AS898" s="79">
        <v>25.9</v>
      </c>
      <c r="AT898" s="79" t="s">
        <v>772</v>
      </c>
      <c r="AU898" s="79"/>
      <c r="AV898" s="79"/>
      <c r="AW898" s="3" t="s">
        <v>876</v>
      </c>
      <c r="AX898" s="3" t="s">
        <v>1051</v>
      </c>
      <c r="AY898" s="3" t="s">
        <v>732</v>
      </c>
      <c r="AZ898" s="3">
        <v>1</v>
      </c>
      <c r="BF898" s="4" t="b">
        <f>IF(ISERROR(VLOOKUP(StudiesDetails!B898,ProteinExpression!A:A,1,FALSE)),FALSE,TRUE)</f>
        <v>0</v>
      </c>
    </row>
    <row r="899" spans="1:58" x14ac:dyDescent="0.3">
      <c r="A899">
        <v>173</v>
      </c>
      <c r="B899">
        <v>960</v>
      </c>
      <c r="C899" s="73" t="str">
        <f>IF(AND($A899&lt;&gt;"",ISNUMBER($A899)),VLOOKUP($A899,StudiesGeneral!$B:$CM,2,FALSE),"")</f>
        <v>Grangeon</v>
      </c>
      <c r="D899" s="73">
        <f>IF(AND($A899&lt;&gt;"",ISNUMBER($A899)),VLOOKUP($A899,StudiesGeneral!$B:$CM,3,FALSE),"")</f>
        <v>2021</v>
      </c>
      <c r="E899" s="89" t="str">
        <f>IF(AND($A899&lt;&gt;"",ISNUMBER($A899)),VLOOKUP($A899,StudiesGeneral!$B:$CM,4,FALSE),"")</f>
        <v>https://doi.org/10.3390/ijms222312791</v>
      </c>
      <c r="F899" s="73" t="str">
        <f>IF(AND($A899&lt;&gt;"",ISNUMBER($A899)),VLOOKUP($A899,StudiesGeneral!$B:$CM,5,FALSE),"")</f>
        <v>CYP2C19</v>
      </c>
      <c r="G899" s="52" t="str">
        <f t="shared" si="14"/>
        <v>Small intestine-Proximal Jejunum-HIM-IN005-</v>
      </c>
      <c r="H899" s="12" t="s">
        <v>747</v>
      </c>
      <c r="I899" s="12" t="s">
        <v>1059</v>
      </c>
      <c r="K899" s="12" t="s">
        <v>725</v>
      </c>
      <c r="L899" s="12" t="s">
        <v>762</v>
      </c>
      <c r="M899" s="12" t="s">
        <v>737</v>
      </c>
      <c r="N899" s="12" t="s">
        <v>819</v>
      </c>
      <c r="AA899" s="19" t="s">
        <v>770</v>
      </c>
      <c r="AB899" s="19" t="s">
        <v>1043</v>
      </c>
      <c r="AC899" s="20" t="s">
        <v>730</v>
      </c>
      <c r="AD899" s="37" t="s">
        <v>1052</v>
      </c>
      <c r="AE899" s="93">
        <v>5</v>
      </c>
      <c r="AF899" s="3">
        <v>1</v>
      </c>
      <c r="AG899" s="3">
        <v>1</v>
      </c>
      <c r="AH899" s="3">
        <v>52</v>
      </c>
      <c r="AI899" s="3" t="s">
        <v>767</v>
      </c>
      <c r="AJ899" s="20" t="s">
        <v>772</v>
      </c>
      <c r="AS899" s="79">
        <v>23.9</v>
      </c>
      <c r="AT899" s="79" t="s">
        <v>772</v>
      </c>
      <c r="AU899" s="79"/>
      <c r="AV899" s="79"/>
      <c r="AW899" s="3" t="s">
        <v>878</v>
      </c>
      <c r="AX899" s="3" t="s">
        <v>1045</v>
      </c>
      <c r="AY899" s="3" t="s">
        <v>732</v>
      </c>
      <c r="AZ899" s="3">
        <v>1</v>
      </c>
      <c r="BF899" s="4" t="b">
        <f>IF(ISERROR(VLOOKUP(StudiesDetails!B899,ProteinExpression!A:A,1,FALSE)),FALSE,TRUE)</f>
        <v>0</v>
      </c>
    </row>
    <row r="900" spans="1:58" x14ac:dyDescent="0.3">
      <c r="A900">
        <v>173</v>
      </c>
      <c r="B900">
        <v>961</v>
      </c>
      <c r="C900" s="73" t="str">
        <f>IF(AND($A900&lt;&gt;"",ISNUMBER($A900)),VLOOKUP($A900,StudiesGeneral!$B:$CM,2,FALSE),"")</f>
        <v>Grangeon</v>
      </c>
      <c r="D900" s="73">
        <f>IF(AND($A900&lt;&gt;"",ISNUMBER($A900)),VLOOKUP($A900,StudiesGeneral!$B:$CM,3,FALSE),"")</f>
        <v>2021</v>
      </c>
      <c r="E900" s="89" t="str">
        <f>IF(AND($A900&lt;&gt;"",ISNUMBER($A900)),VLOOKUP($A900,StudiesGeneral!$B:$CM,4,FALSE),"")</f>
        <v>https://doi.org/10.3390/ijms222312791</v>
      </c>
      <c r="F900" s="73" t="str">
        <f>IF(AND($A900&lt;&gt;"",ISNUMBER($A900)),VLOOKUP($A900,StudiesGeneral!$B:$CM,5,FALSE),"")</f>
        <v>CYP2C19</v>
      </c>
      <c r="G900" s="52" t="str">
        <f t="shared" ref="G900:G955" si="15">H900&amp;"-"&amp;I900&amp;"-"&amp;L900&amp;"-"&amp;AD900&amp;"-"&amp;BC900</f>
        <v>Small intestine-Proximal Jejunum-HIM-IN006-</v>
      </c>
      <c r="H900" s="12" t="s">
        <v>747</v>
      </c>
      <c r="I900" s="12" t="s">
        <v>1059</v>
      </c>
      <c r="K900" s="12" t="s">
        <v>725</v>
      </c>
      <c r="L900" s="12" t="s">
        <v>762</v>
      </c>
      <c r="M900" s="12" t="s">
        <v>737</v>
      </c>
      <c r="N900" s="12" t="s">
        <v>819</v>
      </c>
      <c r="AA900" s="19" t="s">
        <v>770</v>
      </c>
      <c r="AB900" s="19" t="s">
        <v>1043</v>
      </c>
      <c r="AC900" s="20" t="s">
        <v>730</v>
      </c>
      <c r="AD900" s="37" t="s">
        <v>1053</v>
      </c>
      <c r="AE900" s="93">
        <v>6</v>
      </c>
      <c r="AF900" s="3">
        <v>1</v>
      </c>
      <c r="AG900" s="3">
        <v>1</v>
      </c>
      <c r="AH900" s="3">
        <v>27</v>
      </c>
      <c r="AI900" s="3" t="s">
        <v>767</v>
      </c>
      <c r="AJ900" s="20" t="s">
        <v>772</v>
      </c>
      <c r="AS900" s="79">
        <v>20.5</v>
      </c>
      <c r="AT900" s="79" t="s">
        <v>772</v>
      </c>
      <c r="AU900" s="79"/>
      <c r="AV900" s="79"/>
      <c r="AW900" s="3" t="s">
        <v>876</v>
      </c>
      <c r="AX900" s="3" t="s">
        <v>1051</v>
      </c>
      <c r="AY900" s="3" t="s">
        <v>732</v>
      </c>
      <c r="AZ900" s="3">
        <v>1</v>
      </c>
      <c r="BF900" s="4" t="b">
        <f>IF(ISERROR(VLOOKUP(StudiesDetails!B900,ProteinExpression!A:A,1,FALSE)),FALSE,TRUE)</f>
        <v>0</v>
      </c>
    </row>
    <row r="901" spans="1:58" x14ac:dyDescent="0.3">
      <c r="A901">
        <v>173</v>
      </c>
      <c r="B901">
        <v>962</v>
      </c>
      <c r="C901" s="73" t="str">
        <f>IF(AND($A901&lt;&gt;"",ISNUMBER($A901)),VLOOKUP($A901,StudiesGeneral!$B:$CM,2,FALSE),"")</f>
        <v>Grangeon</v>
      </c>
      <c r="D901" s="73">
        <f>IF(AND($A901&lt;&gt;"",ISNUMBER($A901)),VLOOKUP($A901,StudiesGeneral!$B:$CM,3,FALSE),"")</f>
        <v>2021</v>
      </c>
      <c r="E901" s="89" t="str">
        <f>IF(AND($A901&lt;&gt;"",ISNUMBER($A901)),VLOOKUP($A901,StudiesGeneral!$B:$CM,4,FALSE),"")</f>
        <v>https://doi.org/10.3390/ijms222312791</v>
      </c>
      <c r="F901" s="73" t="str">
        <f>IF(AND($A901&lt;&gt;"",ISNUMBER($A901)),VLOOKUP($A901,StudiesGeneral!$B:$CM,5,FALSE),"")</f>
        <v>CYP2C19</v>
      </c>
      <c r="G901" s="52" t="str">
        <f t="shared" si="15"/>
        <v>Small intestine-Proximal Jejunum-HIM-IN007-</v>
      </c>
      <c r="H901" s="12" t="s">
        <v>747</v>
      </c>
      <c r="I901" s="12" t="s">
        <v>1059</v>
      </c>
      <c r="K901" s="12" t="s">
        <v>725</v>
      </c>
      <c r="L901" s="12" t="s">
        <v>762</v>
      </c>
      <c r="M901" s="12" t="s">
        <v>737</v>
      </c>
      <c r="N901" s="12" t="s">
        <v>819</v>
      </c>
      <c r="AA901" s="19" t="s">
        <v>770</v>
      </c>
      <c r="AB901" s="19" t="s">
        <v>1043</v>
      </c>
      <c r="AC901" s="20" t="s">
        <v>730</v>
      </c>
      <c r="AD901" s="37" t="s">
        <v>1054</v>
      </c>
      <c r="AE901" s="93">
        <v>7</v>
      </c>
      <c r="AF901" s="3">
        <v>1</v>
      </c>
      <c r="AG901" s="3">
        <v>0</v>
      </c>
      <c r="AH901" s="3">
        <v>58</v>
      </c>
      <c r="AI901" s="3" t="s">
        <v>767</v>
      </c>
      <c r="AJ901" s="20" t="s">
        <v>772</v>
      </c>
      <c r="AS901" s="79">
        <v>31.1</v>
      </c>
      <c r="AT901" s="79" t="s">
        <v>772</v>
      </c>
      <c r="AU901" s="79"/>
      <c r="AV901" s="79"/>
      <c r="AW901" s="3" t="s">
        <v>898</v>
      </c>
      <c r="AX901" s="3" t="s">
        <v>1055</v>
      </c>
      <c r="AY901" s="3" t="s">
        <v>732</v>
      </c>
      <c r="AZ901" s="3">
        <v>1</v>
      </c>
      <c r="BF901" s="4" t="b">
        <f>IF(ISERROR(VLOOKUP(StudiesDetails!B901,ProteinExpression!A:A,1,FALSE)),FALSE,TRUE)</f>
        <v>0</v>
      </c>
    </row>
    <row r="902" spans="1:58" x14ac:dyDescent="0.3">
      <c r="A902">
        <v>173</v>
      </c>
      <c r="B902">
        <v>963</v>
      </c>
      <c r="C902" s="73" t="str">
        <f>IF(AND($A902&lt;&gt;"",ISNUMBER($A902)),VLOOKUP($A902,StudiesGeneral!$B:$CM,2,FALSE),"")</f>
        <v>Grangeon</v>
      </c>
      <c r="D902" s="73">
        <f>IF(AND($A902&lt;&gt;"",ISNUMBER($A902)),VLOOKUP($A902,StudiesGeneral!$B:$CM,3,FALSE),"")</f>
        <v>2021</v>
      </c>
      <c r="E902" s="89" t="str">
        <f>IF(AND($A902&lt;&gt;"",ISNUMBER($A902)),VLOOKUP($A902,StudiesGeneral!$B:$CM,4,FALSE),"")</f>
        <v>https://doi.org/10.3390/ijms222312791</v>
      </c>
      <c r="F902" s="73" t="str">
        <f>IF(AND($A902&lt;&gt;"",ISNUMBER($A902)),VLOOKUP($A902,StudiesGeneral!$B:$CM,5,FALSE),"")</f>
        <v>CYP2C19</v>
      </c>
      <c r="G902" s="52" t="str">
        <f t="shared" si="15"/>
        <v>Small intestine-Proximal Jejunum-HIM-IN008-</v>
      </c>
      <c r="H902" s="12" t="s">
        <v>747</v>
      </c>
      <c r="I902" s="12" t="s">
        <v>1059</v>
      </c>
      <c r="K902" s="12" t="s">
        <v>725</v>
      </c>
      <c r="L902" s="12" t="s">
        <v>762</v>
      </c>
      <c r="M902" s="12" t="s">
        <v>737</v>
      </c>
      <c r="N902" s="12" t="s">
        <v>819</v>
      </c>
      <c r="AA902" s="19" t="s">
        <v>770</v>
      </c>
      <c r="AB902" s="19" t="s">
        <v>1043</v>
      </c>
      <c r="AC902" s="20" t="s">
        <v>730</v>
      </c>
      <c r="AD902" s="37" t="s">
        <v>1056</v>
      </c>
      <c r="AE902" s="93">
        <v>8</v>
      </c>
      <c r="AF902" s="3">
        <v>1</v>
      </c>
      <c r="AG902" s="3">
        <v>0</v>
      </c>
      <c r="AH902" s="3">
        <v>49</v>
      </c>
      <c r="AI902" s="3" t="s">
        <v>767</v>
      </c>
      <c r="AJ902" s="20" t="s">
        <v>772</v>
      </c>
      <c r="AS902" s="79">
        <v>23.2</v>
      </c>
      <c r="AT902" s="79" t="s">
        <v>772</v>
      </c>
      <c r="AU902" s="79"/>
      <c r="AV902" s="79"/>
      <c r="AW902" s="3" t="s">
        <v>876</v>
      </c>
      <c r="AX902" s="3" t="s">
        <v>1051</v>
      </c>
      <c r="AY902" s="3" t="s">
        <v>920</v>
      </c>
      <c r="AZ902" s="3">
        <v>1</v>
      </c>
      <c r="BF902" s="4" t="b">
        <f>IF(ISERROR(VLOOKUP(StudiesDetails!B902,ProteinExpression!A:A,1,FALSE)),FALSE,TRUE)</f>
        <v>0</v>
      </c>
    </row>
    <row r="903" spans="1:58" x14ac:dyDescent="0.3">
      <c r="A903">
        <v>173</v>
      </c>
      <c r="B903">
        <v>964</v>
      </c>
      <c r="C903" s="73" t="str">
        <f>IF(AND($A903&lt;&gt;"",ISNUMBER($A903)),VLOOKUP($A903,StudiesGeneral!$B:$CM,2,FALSE),"")</f>
        <v>Grangeon</v>
      </c>
      <c r="D903" s="73">
        <f>IF(AND($A903&lt;&gt;"",ISNUMBER($A903)),VLOOKUP($A903,StudiesGeneral!$B:$CM,3,FALSE),"")</f>
        <v>2021</v>
      </c>
      <c r="E903" s="89" t="str">
        <f>IF(AND($A903&lt;&gt;"",ISNUMBER($A903)),VLOOKUP($A903,StudiesGeneral!$B:$CM,4,FALSE),"")</f>
        <v>https://doi.org/10.3390/ijms222312791</v>
      </c>
      <c r="F903" s="73" t="str">
        <f>IF(AND($A903&lt;&gt;"",ISNUMBER($A903)),VLOOKUP($A903,StudiesGeneral!$B:$CM,5,FALSE),"")</f>
        <v>CYP2C19</v>
      </c>
      <c r="G903" s="52" t="str">
        <f t="shared" si="15"/>
        <v>Small intestine-Proximal Jejunum-HIM-IN009-</v>
      </c>
      <c r="H903" s="12" t="s">
        <v>747</v>
      </c>
      <c r="I903" s="12" t="s">
        <v>1059</v>
      </c>
      <c r="K903" s="12" t="s">
        <v>725</v>
      </c>
      <c r="L903" s="12" t="s">
        <v>762</v>
      </c>
      <c r="M903" s="12" t="s">
        <v>737</v>
      </c>
      <c r="N903" s="12" t="s">
        <v>819</v>
      </c>
      <c r="AA903" s="19" t="s">
        <v>770</v>
      </c>
      <c r="AB903" s="19" t="s">
        <v>1043</v>
      </c>
      <c r="AC903" s="20" t="s">
        <v>730</v>
      </c>
      <c r="AD903" s="37" t="s">
        <v>1057</v>
      </c>
      <c r="AE903" s="93">
        <v>9</v>
      </c>
      <c r="AF903" s="3">
        <v>1</v>
      </c>
      <c r="AG903" s="3">
        <v>0</v>
      </c>
      <c r="AH903" s="3">
        <v>65</v>
      </c>
      <c r="AI903" s="3" t="s">
        <v>767</v>
      </c>
      <c r="AJ903" s="20" t="s">
        <v>772</v>
      </c>
      <c r="AS903" s="79">
        <v>30.4</v>
      </c>
      <c r="AT903" s="79" t="s">
        <v>772</v>
      </c>
      <c r="AU903" s="79"/>
      <c r="AV903" s="79"/>
      <c r="AW903" s="3" t="s">
        <v>876</v>
      </c>
      <c r="AX903" s="3" t="s">
        <v>1058</v>
      </c>
      <c r="AY903" s="3" t="s">
        <v>917</v>
      </c>
      <c r="AZ903" s="3">
        <v>1</v>
      </c>
      <c r="BF903" s="4" t="b">
        <f>IF(ISERROR(VLOOKUP(StudiesDetails!B903,ProteinExpression!A:A,1,FALSE)),FALSE,TRUE)</f>
        <v>0</v>
      </c>
    </row>
    <row r="904" spans="1:58" s="33" customFormat="1" x14ac:dyDescent="0.3">
      <c r="A904" s="33">
        <v>173</v>
      </c>
      <c r="B904" s="33">
        <v>966</v>
      </c>
      <c r="C904" s="70" t="str">
        <f>IF(AND($A904&lt;&gt;"",ISNUMBER($A904)),VLOOKUP($A904,StudiesGeneral!$B:$CM,2,FALSE),"")</f>
        <v>Grangeon</v>
      </c>
      <c r="D904" s="70">
        <f>IF(AND($A904&lt;&gt;"",ISNUMBER($A904)),VLOOKUP($A904,StudiesGeneral!$B:$CM,3,FALSE),"")</f>
        <v>2021</v>
      </c>
      <c r="E904" s="71" t="str">
        <f>IF(AND($A904&lt;&gt;"",ISNUMBER($A904)),VLOOKUP($A904,StudiesGeneral!$B:$CM,4,FALSE),"")</f>
        <v>https://doi.org/10.3390/ijms222312791</v>
      </c>
      <c r="F904" s="70" t="str">
        <f>IF(AND($A904&lt;&gt;"",ISNUMBER($A904)),VLOOKUP($A904,StudiesGeneral!$B:$CM,5,FALSE),"")</f>
        <v>CYP2C19</v>
      </c>
      <c r="G904" s="72" t="str">
        <f t="shared" si="15"/>
        <v>Small intestine-Medial Jejunum-HIM-IN001-</v>
      </c>
      <c r="H904" s="25" t="s">
        <v>747</v>
      </c>
      <c r="I904" s="25" t="s">
        <v>1060</v>
      </c>
      <c r="J904" s="25"/>
      <c r="K904" s="25" t="s">
        <v>725</v>
      </c>
      <c r="L904" s="25" t="s">
        <v>762</v>
      </c>
      <c r="M904" s="25" t="s">
        <v>737</v>
      </c>
      <c r="N904" s="25" t="s">
        <v>819</v>
      </c>
      <c r="O904" s="25"/>
      <c r="P904" s="25"/>
      <c r="Q904" s="26"/>
      <c r="R904" s="26"/>
      <c r="S904" s="27"/>
      <c r="T904" s="27"/>
      <c r="U904" s="27"/>
      <c r="V904" s="27"/>
      <c r="W904" s="27"/>
      <c r="X904" s="27"/>
      <c r="Y904" s="27"/>
      <c r="Z904" s="27"/>
      <c r="AA904" s="28" t="s">
        <v>770</v>
      </c>
      <c r="AB904" s="28" t="s">
        <v>1043</v>
      </c>
      <c r="AC904" s="29" t="s">
        <v>730</v>
      </c>
      <c r="AD904" s="36" t="s">
        <v>1044</v>
      </c>
      <c r="AE904" s="92">
        <v>1</v>
      </c>
      <c r="AF904" s="30">
        <v>1</v>
      </c>
      <c r="AG904" s="30">
        <v>1</v>
      </c>
      <c r="AH904" s="30">
        <v>73</v>
      </c>
      <c r="AI904" s="30" t="s">
        <v>767</v>
      </c>
      <c r="AJ904" s="29" t="s">
        <v>772</v>
      </c>
      <c r="AK904" s="30"/>
      <c r="AL904" s="29"/>
      <c r="AM904" s="30"/>
      <c r="AN904" s="30"/>
      <c r="AO904" s="30"/>
      <c r="AP904" s="30"/>
      <c r="AQ904" s="30"/>
      <c r="AR904" s="30"/>
      <c r="AS904" s="103">
        <v>31.3</v>
      </c>
      <c r="AT904" s="103" t="s">
        <v>772</v>
      </c>
      <c r="AU904" s="103"/>
      <c r="AV904" s="103"/>
      <c r="AW904" s="30" t="s">
        <v>898</v>
      </c>
      <c r="AX904" s="30" t="s">
        <v>1045</v>
      </c>
      <c r="AY904" s="30" t="s">
        <v>917</v>
      </c>
      <c r="AZ904" s="30">
        <v>1</v>
      </c>
      <c r="BA904" s="31"/>
      <c r="BB904" s="32"/>
      <c r="BC904" s="29"/>
      <c r="BD904" s="30"/>
      <c r="BE904" s="75"/>
      <c r="BF904" s="91" t="b">
        <f>IF(ISERROR(VLOOKUP(StudiesDetails!B904,ProteinExpression!A:A,1,FALSE)),FALSE,TRUE)</f>
        <v>0</v>
      </c>
    </row>
    <row r="905" spans="1:58" x14ac:dyDescent="0.3">
      <c r="A905">
        <v>173</v>
      </c>
      <c r="B905">
        <v>967</v>
      </c>
      <c r="C905" s="73" t="str">
        <f>IF(AND($A905&lt;&gt;"",ISNUMBER($A905)),VLOOKUP($A905,StudiesGeneral!$B:$CM,2,FALSE),"")</f>
        <v>Grangeon</v>
      </c>
      <c r="D905" s="73">
        <f>IF(AND($A905&lt;&gt;"",ISNUMBER($A905)),VLOOKUP($A905,StudiesGeneral!$B:$CM,3,FALSE),"")</f>
        <v>2021</v>
      </c>
      <c r="E905" s="89" t="str">
        <f>IF(AND($A905&lt;&gt;"",ISNUMBER($A905)),VLOOKUP($A905,StudiesGeneral!$B:$CM,4,FALSE),"")</f>
        <v>https://doi.org/10.3390/ijms222312791</v>
      </c>
      <c r="F905" s="73" t="str">
        <f>IF(AND($A905&lt;&gt;"",ISNUMBER($A905)),VLOOKUP($A905,StudiesGeneral!$B:$CM,5,FALSE),"")</f>
        <v>CYP2C19</v>
      </c>
      <c r="G905" s="52" t="str">
        <f t="shared" si="15"/>
        <v>Small intestine-Medial Jejunum-HIM-IN002-</v>
      </c>
      <c r="H905" s="12" t="s">
        <v>747</v>
      </c>
      <c r="I905" s="12" t="s">
        <v>1060</v>
      </c>
      <c r="K905" s="12" t="s">
        <v>725</v>
      </c>
      <c r="L905" s="12" t="s">
        <v>762</v>
      </c>
      <c r="M905" s="12" t="s">
        <v>737</v>
      </c>
      <c r="N905" s="12" t="s">
        <v>819</v>
      </c>
      <c r="AA905" s="19" t="s">
        <v>770</v>
      </c>
      <c r="AB905" s="19" t="s">
        <v>1043</v>
      </c>
      <c r="AC905" s="20" t="s">
        <v>730</v>
      </c>
      <c r="AD905" s="37" t="s">
        <v>1046</v>
      </c>
      <c r="AE905" s="93">
        <v>2</v>
      </c>
      <c r="AF905" s="3">
        <v>1</v>
      </c>
      <c r="AG905" s="3">
        <v>0</v>
      </c>
      <c r="AH905" s="3">
        <v>49</v>
      </c>
      <c r="AI905" s="3" t="s">
        <v>767</v>
      </c>
      <c r="AJ905" s="20" t="s">
        <v>772</v>
      </c>
      <c r="AS905" s="79">
        <v>32.700000000000003</v>
      </c>
      <c r="AT905" s="79" t="s">
        <v>772</v>
      </c>
      <c r="AU905" s="79"/>
      <c r="AV905" s="79"/>
      <c r="AW905" s="3" t="s">
        <v>898</v>
      </c>
      <c r="AX905" s="3" t="s">
        <v>1047</v>
      </c>
      <c r="AY905" s="3" t="s">
        <v>732</v>
      </c>
      <c r="AZ905" s="3">
        <v>1</v>
      </c>
      <c r="BF905" s="4" t="b">
        <f>IF(ISERROR(VLOOKUP(StudiesDetails!B905,ProteinExpression!A:A,1,FALSE)),FALSE,TRUE)</f>
        <v>0</v>
      </c>
    </row>
    <row r="906" spans="1:58" x14ac:dyDescent="0.3">
      <c r="A906">
        <v>173</v>
      </c>
      <c r="B906">
        <v>968</v>
      </c>
      <c r="C906" s="73" t="str">
        <f>IF(AND($A906&lt;&gt;"",ISNUMBER($A906)),VLOOKUP($A906,StudiesGeneral!$B:$CM,2,FALSE),"")</f>
        <v>Grangeon</v>
      </c>
      <c r="D906" s="73">
        <f>IF(AND($A906&lt;&gt;"",ISNUMBER($A906)),VLOOKUP($A906,StudiesGeneral!$B:$CM,3,FALSE),"")</f>
        <v>2021</v>
      </c>
      <c r="E906" s="89" t="str">
        <f>IF(AND($A906&lt;&gt;"",ISNUMBER($A906)),VLOOKUP($A906,StudiesGeneral!$B:$CM,4,FALSE),"")</f>
        <v>https://doi.org/10.3390/ijms222312791</v>
      </c>
      <c r="F906" s="73" t="str">
        <f>IF(AND($A906&lt;&gt;"",ISNUMBER($A906)),VLOOKUP($A906,StudiesGeneral!$B:$CM,5,FALSE),"")</f>
        <v>CYP2C19</v>
      </c>
      <c r="G906" s="52" t="str">
        <f t="shared" si="15"/>
        <v>Small intestine-Medial Jejunum-HIM-IN003-</v>
      </c>
      <c r="H906" s="12" t="s">
        <v>747</v>
      </c>
      <c r="I906" s="12" t="s">
        <v>1060</v>
      </c>
      <c r="K906" s="12" t="s">
        <v>725</v>
      </c>
      <c r="L906" s="12" t="s">
        <v>762</v>
      </c>
      <c r="M906" s="12" t="s">
        <v>737</v>
      </c>
      <c r="N906" s="12" t="s">
        <v>819</v>
      </c>
      <c r="AA906" s="19" t="s">
        <v>770</v>
      </c>
      <c r="AB906" s="19" t="s">
        <v>1043</v>
      </c>
      <c r="AC906" s="20" t="s">
        <v>730</v>
      </c>
      <c r="AD906" s="37" t="s">
        <v>1048</v>
      </c>
      <c r="AE906" s="93">
        <v>3</v>
      </c>
      <c r="AF906" s="3">
        <v>1</v>
      </c>
      <c r="AG906" s="3">
        <v>0</v>
      </c>
      <c r="AH906" s="3">
        <v>75</v>
      </c>
      <c r="AI906" s="3" t="s">
        <v>767</v>
      </c>
      <c r="AJ906" s="20" t="s">
        <v>772</v>
      </c>
      <c r="AS906" s="79">
        <v>24</v>
      </c>
      <c r="AT906" s="79" t="s">
        <v>772</v>
      </c>
      <c r="AU906" s="79"/>
      <c r="AV906" s="79"/>
      <c r="AW906" s="3" t="s">
        <v>898</v>
      </c>
      <c r="AX906" s="3" t="s">
        <v>1049</v>
      </c>
      <c r="AY906" s="3" t="s">
        <v>732</v>
      </c>
      <c r="AZ906" s="3">
        <v>1</v>
      </c>
      <c r="BF906" s="4" t="b">
        <f>IF(ISERROR(VLOOKUP(StudiesDetails!B906,ProteinExpression!A:A,1,FALSE)),FALSE,TRUE)</f>
        <v>0</v>
      </c>
    </row>
    <row r="907" spans="1:58" x14ac:dyDescent="0.3">
      <c r="A907">
        <v>173</v>
      </c>
      <c r="B907">
        <v>969</v>
      </c>
      <c r="C907" s="73" t="str">
        <f>IF(AND($A907&lt;&gt;"",ISNUMBER($A907)),VLOOKUP($A907,StudiesGeneral!$B:$CM,2,FALSE),"")</f>
        <v>Grangeon</v>
      </c>
      <c r="D907" s="73">
        <f>IF(AND($A907&lt;&gt;"",ISNUMBER($A907)),VLOOKUP($A907,StudiesGeneral!$B:$CM,3,FALSE),"")</f>
        <v>2021</v>
      </c>
      <c r="E907" s="89" t="str">
        <f>IF(AND($A907&lt;&gt;"",ISNUMBER($A907)),VLOOKUP($A907,StudiesGeneral!$B:$CM,4,FALSE),"")</f>
        <v>https://doi.org/10.3390/ijms222312791</v>
      </c>
      <c r="F907" s="73" t="str">
        <f>IF(AND($A907&lt;&gt;"",ISNUMBER($A907)),VLOOKUP($A907,StudiesGeneral!$B:$CM,5,FALSE),"")</f>
        <v>CYP2C19</v>
      </c>
      <c r="G907" s="52" t="str">
        <f t="shared" si="15"/>
        <v>Small intestine-Medial Jejunum-HIM-IN004-</v>
      </c>
      <c r="H907" s="12" t="s">
        <v>747</v>
      </c>
      <c r="I907" s="12" t="s">
        <v>1060</v>
      </c>
      <c r="K907" s="12" t="s">
        <v>725</v>
      </c>
      <c r="L907" s="12" t="s">
        <v>762</v>
      </c>
      <c r="M907" s="12" t="s">
        <v>737</v>
      </c>
      <c r="N907" s="12" t="s">
        <v>819</v>
      </c>
      <c r="AA907" s="19" t="s">
        <v>770</v>
      </c>
      <c r="AB907" s="19" t="s">
        <v>1043</v>
      </c>
      <c r="AC907" s="20" t="s">
        <v>730</v>
      </c>
      <c r="AD907" s="37" t="s">
        <v>1050</v>
      </c>
      <c r="AE907" s="93">
        <v>4</v>
      </c>
      <c r="AF907" s="3">
        <v>1</v>
      </c>
      <c r="AG907" s="3">
        <v>1</v>
      </c>
      <c r="AH907" s="3">
        <v>42</v>
      </c>
      <c r="AI907" s="3" t="s">
        <v>767</v>
      </c>
      <c r="AJ907" s="20" t="s">
        <v>772</v>
      </c>
      <c r="AS907" s="79">
        <v>25.9</v>
      </c>
      <c r="AT907" s="79" t="s">
        <v>772</v>
      </c>
      <c r="AU907" s="79"/>
      <c r="AV907" s="79"/>
      <c r="AW907" s="3" t="s">
        <v>876</v>
      </c>
      <c r="AX907" s="3" t="s">
        <v>1051</v>
      </c>
      <c r="AY907" s="3" t="s">
        <v>732</v>
      </c>
      <c r="AZ907" s="3">
        <v>1</v>
      </c>
      <c r="BF907" s="4" t="b">
        <f>IF(ISERROR(VLOOKUP(StudiesDetails!B907,ProteinExpression!A:A,1,FALSE)),FALSE,TRUE)</f>
        <v>0</v>
      </c>
    </row>
    <row r="908" spans="1:58" x14ac:dyDescent="0.3">
      <c r="A908">
        <v>173</v>
      </c>
      <c r="B908">
        <v>970</v>
      </c>
      <c r="C908" s="73" t="str">
        <f>IF(AND($A908&lt;&gt;"",ISNUMBER($A908)),VLOOKUP($A908,StudiesGeneral!$B:$CM,2,FALSE),"")</f>
        <v>Grangeon</v>
      </c>
      <c r="D908" s="73">
        <f>IF(AND($A908&lt;&gt;"",ISNUMBER($A908)),VLOOKUP($A908,StudiesGeneral!$B:$CM,3,FALSE),"")</f>
        <v>2021</v>
      </c>
      <c r="E908" s="89" t="str">
        <f>IF(AND($A908&lt;&gt;"",ISNUMBER($A908)),VLOOKUP($A908,StudiesGeneral!$B:$CM,4,FALSE),"")</f>
        <v>https://doi.org/10.3390/ijms222312791</v>
      </c>
      <c r="F908" s="73" t="str">
        <f>IF(AND($A908&lt;&gt;"",ISNUMBER($A908)),VLOOKUP($A908,StudiesGeneral!$B:$CM,5,FALSE),"")</f>
        <v>CYP2C19</v>
      </c>
      <c r="G908" s="52" t="str">
        <f t="shared" si="15"/>
        <v>Small intestine-Medial Jejunum-HIM-IN005-</v>
      </c>
      <c r="H908" s="12" t="s">
        <v>747</v>
      </c>
      <c r="I908" s="12" t="s">
        <v>1060</v>
      </c>
      <c r="K908" s="12" t="s">
        <v>725</v>
      </c>
      <c r="L908" s="12" t="s">
        <v>762</v>
      </c>
      <c r="M908" s="12" t="s">
        <v>737</v>
      </c>
      <c r="N908" s="12" t="s">
        <v>819</v>
      </c>
      <c r="AA908" s="19" t="s">
        <v>770</v>
      </c>
      <c r="AB908" s="19" t="s">
        <v>1043</v>
      </c>
      <c r="AC908" s="20" t="s">
        <v>730</v>
      </c>
      <c r="AD908" s="37" t="s">
        <v>1052</v>
      </c>
      <c r="AE908" s="93">
        <v>5</v>
      </c>
      <c r="AF908" s="3">
        <v>1</v>
      </c>
      <c r="AG908" s="3">
        <v>1</v>
      </c>
      <c r="AH908" s="3">
        <v>52</v>
      </c>
      <c r="AI908" s="3" t="s">
        <v>767</v>
      </c>
      <c r="AJ908" s="20" t="s">
        <v>772</v>
      </c>
      <c r="AS908" s="79">
        <v>23.9</v>
      </c>
      <c r="AT908" s="79" t="s">
        <v>772</v>
      </c>
      <c r="AU908" s="79"/>
      <c r="AV908" s="79"/>
      <c r="AW908" s="3" t="s">
        <v>878</v>
      </c>
      <c r="AX908" s="3" t="s">
        <v>1045</v>
      </c>
      <c r="AY908" s="3" t="s">
        <v>732</v>
      </c>
      <c r="AZ908" s="3">
        <v>1</v>
      </c>
      <c r="BF908" s="4" t="b">
        <f>IF(ISERROR(VLOOKUP(StudiesDetails!B908,ProteinExpression!A:A,1,FALSE)),FALSE,TRUE)</f>
        <v>0</v>
      </c>
    </row>
    <row r="909" spans="1:58" x14ac:dyDescent="0.3">
      <c r="A909">
        <v>173</v>
      </c>
      <c r="B909">
        <v>971</v>
      </c>
      <c r="C909" s="73" t="str">
        <f>IF(AND($A909&lt;&gt;"",ISNUMBER($A909)),VLOOKUP($A909,StudiesGeneral!$B:$CM,2,FALSE),"")</f>
        <v>Grangeon</v>
      </c>
      <c r="D909" s="73">
        <f>IF(AND($A909&lt;&gt;"",ISNUMBER($A909)),VLOOKUP($A909,StudiesGeneral!$B:$CM,3,FALSE),"")</f>
        <v>2021</v>
      </c>
      <c r="E909" s="89" t="str">
        <f>IF(AND($A909&lt;&gt;"",ISNUMBER($A909)),VLOOKUP($A909,StudiesGeneral!$B:$CM,4,FALSE),"")</f>
        <v>https://doi.org/10.3390/ijms222312791</v>
      </c>
      <c r="F909" s="73" t="str">
        <f>IF(AND($A909&lt;&gt;"",ISNUMBER($A909)),VLOOKUP($A909,StudiesGeneral!$B:$CM,5,FALSE),"")</f>
        <v>CYP2C19</v>
      </c>
      <c r="G909" s="52" t="str">
        <f t="shared" si="15"/>
        <v>Small intestine-Medial Jejunum-HIM-IN006-</v>
      </c>
      <c r="H909" s="12" t="s">
        <v>747</v>
      </c>
      <c r="I909" s="12" t="s">
        <v>1060</v>
      </c>
      <c r="K909" s="12" t="s">
        <v>725</v>
      </c>
      <c r="L909" s="12" t="s">
        <v>762</v>
      </c>
      <c r="M909" s="12" t="s">
        <v>737</v>
      </c>
      <c r="N909" s="12" t="s">
        <v>819</v>
      </c>
      <c r="AA909" s="19" t="s">
        <v>770</v>
      </c>
      <c r="AB909" s="19" t="s">
        <v>1043</v>
      </c>
      <c r="AC909" s="20" t="s">
        <v>730</v>
      </c>
      <c r="AD909" s="37" t="s">
        <v>1053</v>
      </c>
      <c r="AE909" s="93">
        <v>6</v>
      </c>
      <c r="AF909" s="3">
        <v>1</v>
      </c>
      <c r="AG909" s="3">
        <v>1</v>
      </c>
      <c r="AH909" s="3">
        <v>27</v>
      </c>
      <c r="AI909" s="3" t="s">
        <v>767</v>
      </c>
      <c r="AJ909" s="20" t="s">
        <v>772</v>
      </c>
      <c r="AS909" s="79">
        <v>20.5</v>
      </c>
      <c r="AT909" s="79" t="s">
        <v>772</v>
      </c>
      <c r="AU909" s="79"/>
      <c r="AV909" s="79"/>
      <c r="AW909" s="3" t="s">
        <v>876</v>
      </c>
      <c r="AX909" s="3" t="s">
        <v>1051</v>
      </c>
      <c r="AY909" s="3" t="s">
        <v>732</v>
      </c>
      <c r="AZ909" s="3">
        <v>1</v>
      </c>
      <c r="BF909" s="4" t="b">
        <f>IF(ISERROR(VLOOKUP(StudiesDetails!B909,ProteinExpression!A:A,1,FALSE)),FALSE,TRUE)</f>
        <v>0</v>
      </c>
    </row>
    <row r="910" spans="1:58" x14ac:dyDescent="0.3">
      <c r="A910">
        <v>173</v>
      </c>
      <c r="B910">
        <v>972</v>
      </c>
      <c r="C910" s="73" t="str">
        <f>IF(AND($A910&lt;&gt;"",ISNUMBER($A910)),VLOOKUP($A910,StudiesGeneral!$B:$CM,2,FALSE),"")</f>
        <v>Grangeon</v>
      </c>
      <c r="D910" s="73">
        <f>IF(AND($A910&lt;&gt;"",ISNUMBER($A910)),VLOOKUP($A910,StudiesGeneral!$B:$CM,3,FALSE),"")</f>
        <v>2021</v>
      </c>
      <c r="E910" s="89" t="str">
        <f>IF(AND($A910&lt;&gt;"",ISNUMBER($A910)),VLOOKUP($A910,StudiesGeneral!$B:$CM,4,FALSE),"")</f>
        <v>https://doi.org/10.3390/ijms222312791</v>
      </c>
      <c r="F910" s="73" t="str">
        <f>IF(AND($A910&lt;&gt;"",ISNUMBER($A910)),VLOOKUP($A910,StudiesGeneral!$B:$CM,5,FALSE),"")</f>
        <v>CYP2C19</v>
      </c>
      <c r="G910" s="52" t="str">
        <f t="shared" si="15"/>
        <v>Small intestine-Medial Jejunum-HIM-IN007-</v>
      </c>
      <c r="H910" s="12" t="s">
        <v>747</v>
      </c>
      <c r="I910" s="12" t="s">
        <v>1060</v>
      </c>
      <c r="K910" s="12" t="s">
        <v>725</v>
      </c>
      <c r="L910" s="12" t="s">
        <v>762</v>
      </c>
      <c r="M910" s="12" t="s">
        <v>737</v>
      </c>
      <c r="N910" s="12" t="s">
        <v>819</v>
      </c>
      <c r="AA910" s="19" t="s">
        <v>770</v>
      </c>
      <c r="AB910" s="19" t="s">
        <v>1043</v>
      </c>
      <c r="AC910" s="20" t="s">
        <v>730</v>
      </c>
      <c r="AD910" s="37" t="s">
        <v>1054</v>
      </c>
      <c r="AE910" s="93">
        <v>7</v>
      </c>
      <c r="AF910" s="3">
        <v>1</v>
      </c>
      <c r="AG910" s="3">
        <v>0</v>
      </c>
      <c r="AH910" s="3">
        <v>58</v>
      </c>
      <c r="AI910" s="3" t="s">
        <v>767</v>
      </c>
      <c r="AJ910" s="20" t="s">
        <v>772</v>
      </c>
      <c r="AS910" s="79">
        <v>31.1</v>
      </c>
      <c r="AT910" s="79" t="s">
        <v>772</v>
      </c>
      <c r="AU910" s="79"/>
      <c r="AV910" s="79"/>
      <c r="AW910" s="3" t="s">
        <v>898</v>
      </c>
      <c r="AX910" s="3" t="s">
        <v>1055</v>
      </c>
      <c r="AY910" s="3" t="s">
        <v>732</v>
      </c>
      <c r="AZ910" s="3">
        <v>1</v>
      </c>
      <c r="BF910" s="4" t="b">
        <f>IF(ISERROR(VLOOKUP(StudiesDetails!B910,ProteinExpression!A:A,1,FALSE)),FALSE,TRUE)</f>
        <v>0</v>
      </c>
    </row>
    <row r="911" spans="1:58" x14ac:dyDescent="0.3">
      <c r="A911">
        <v>173</v>
      </c>
      <c r="B911">
        <v>973</v>
      </c>
      <c r="C911" s="73" t="str">
        <f>IF(AND($A911&lt;&gt;"",ISNUMBER($A911)),VLOOKUP($A911,StudiesGeneral!$B:$CM,2,FALSE),"")</f>
        <v>Grangeon</v>
      </c>
      <c r="D911" s="73">
        <f>IF(AND($A911&lt;&gt;"",ISNUMBER($A911)),VLOOKUP($A911,StudiesGeneral!$B:$CM,3,FALSE),"")</f>
        <v>2021</v>
      </c>
      <c r="E911" s="89" t="str">
        <f>IF(AND($A911&lt;&gt;"",ISNUMBER($A911)),VLOOKUP($A911,StudiesGeneral!$B:$CM,4,FALSE),"")</f>
        <v>https://doi.org/10.3390/ijms222312791</v>
      </c>
      <c r="F911" s="73" t="str">
        <f>IF(AND($A911&lt;&gt;"",ISNUMBER($A911)),VLOOKUP($A911,StudiesGeneral!$B:$CM,5,FALSE),"")</f>
        <v>CYP2C19</v>
      </c>
      <c r="G911" s="52" t="str">
        <f t="shared" si="15"/>
        <v>Small intestine-Medial Jejunum-HIM-IN008-</v>
      </c>
      <c r="H911" s="12" t="s">
        <v>747</v>
      </c>
      <c r="I911" s="12" t="s">
        <v>1060</v>
      </c>
      <c r="K911" s="12" t="s">
        <v>725</v>
      </c>
      <c r="L911" s="12" t="s">
        <v>762</v>
      </c>
      <c r="M911" s="12" t="s">
        <v>737</v>
      </c>
      <c r="N911" s="12" t="s">
        <v>819</v>
      </c>
      <c r="AA911" s="19" t="s">
        <v>770</v>
      </c>
      <c r="AB911" s="19" t="s">
        <v>1043</v>
      </c>
      <c r="AC911" s="20" t="s">
        <v>730</v>
      </c>
      <c r="AD911" s="37" t="s">
        <v>1056</v>
      </c>
      <c r="AE911" s="93">
        <v>8</v>
      </c>
      <c r="AF911" s="3">
        <v>1</v>
      </c>
      <c r="AG911" s="3">
        <v>0</v>
      </c>
      <c r="AH911" s="3">
        <v>49</v>
      </c>
      <c r="AI911" s="3" t="s">
        <v>767</v>
      </c>
      <c r="AJ911" s="20" t="s">
        <v>772</v>
      </c>
      <c r="AS911" s="79">
        <v>23.2</v>
      </c>
      <c r="AT911" s="79" t="s">
        <v>772</v>
      </c>
      <c r="AU911" s="79"/>
      <c r="AV911" s="79"/>
      <c r="AW911" s="3" t="s">
        <v>876</v>
      </c>
      <c r="AX911" s="3" t="s">
        <v>1051</v>
      </c>
      <c r="AY911" s="3" t="s">
        <v>920</v>
      </c>
      <c r="AZ911" s="3">
        <v>1</v>
      </c>
      <c r="BF911" s="4" t="b">
        <f>IF(ISERROR(VLOOKUP(StudiesDetails!B911,ProteinExpression!A:A,1,FALSE)),FALSE,TRUE)</f>
        <v>0</v>
      </c>
    </row>
    <row r="912" spans="1:58" x14ac:dyDescent="0.3">
      <c r="A912">
        <v>173</v>
      </c>
      <c r="B912">
        <v>974</v>
      </c>
      <c r="C912" s="73" t="str">
        <f>IF(AND($A912&lt;&gt;"",ISNUMBER($A912)),VLOOKUP($A912,StudiesGeneral!$B:$CM,2,FALSE),"")</f>
        <v>Grangeon</v>
      </c>
      <c r="D912" s="73">
        <f>IF(AND($A912&lt;&gt;"",ISNUMBER($A912)),VLOOKUP($A912,StudiesGeneral!$B:$CM,3,FALSE),"")</f>
        <v>2021</v>
      </c>
      <c r="E912" s="89" t="str">
        <f>IF(AND($A912&lt;&gt;"",ISNUMBER($A912)),VLOOKUP($A912,StudiesGeneral!$B:$CM,4,FALSE),"")</f>
        <v>https://doi.org/10.3390/ijms222312791</v>
      </c>
      <c r="F912" s="73" t="str">
        <f>IF(AND($A912&lt;&gt;"",ISNUMBER($A912)),VLOOKUP($A912,StudiesGeneral!$B:$CM,5,FALSE),"")</f>
        <v>CYP2C19</v>
      </c>
      <c r="G912" s="52" t="str">
        <f t="shared" si="15"/>
        <v>Small intestine-Medial Jejunum-HIM-IN009-</v>
      </c>
      <c r="H912" s="12" t="s">
        <v>747</v>
      </c>
      <c r="I912" s="12" t="s">
        <v>1060</v>
      </c>
      <c r="K912" s="12" t="s">
        <v>725</v>
      </c>
      <c r="L912" s="12" t="s">
        <v>762</v>
      </c>
      <c r="M912" s="12" t="s">
        <v>737</v>
      </c>
      <c r="N912" s="12" t="s">
        <v>819</v>
      </c>
      <c r="AA912" s="19" t="s">
        <v>770</v>
      </c>
      <c r="AB912" s="19" t="s">
        <v>1043</v>
      </c>
      <c r="AC912" s="20" t="s">
        <v>730</v>
      </c>
      <c r="AD912" s="37" t="s">
        <v>1057</v>
      </c>
      <c r="AE912" s="93">
        <v>9</v>
      </c>
      <c r="AF912" s="3">
        <v>1</v>
      </c>
      <c r="AG912" s="3">
        <v>0</v>
      </c>
      <c r="AH912" s="3">
        <v>65</v>
      </c>
      <c r="AI912" s="3" t="s">
        <v>767</v>
      </c>
      <c r="AJ912" s="20" t="s">
        <v>772</v>
      </c>
      <c r="AS912" s="79">
        <v>30.4</v>
      </c>
      <c r="AT912" s="79" t="s">
        <v>772</v>
      </c>
      <c r="AU912" s="79"/>
      <c r="AV912" s="79"/>
      <c r="AW912" s="3" t="s">
        <v>876</v>
      </c>
      <c r="AX912" s="3" t="s">
        <v>1058</v>
      </c>
      <c r="AY912" s="3" t="s">
        <v>917</v>
      </c>
      <c r="AZ912" s="3">
        <v>1</v>
      </c>
      <c r="BF912" s="4" t="b">
        <f>IF(ISERROR(VLOOKUP(StudiesDetails!B912,ProteinExpression!A:A,1,FALSE)),FALSE,TRUE)</f>
        <v>0</v>
      </c>
    </row>
    <row r="913" spans="1:58" s="33" customFormat="1" x14ac:dyDescent="0.3">
      <c r="A913" s="33">
        <v>173</v>
      </c>
      <c r="B913" s="33">
        <v>976</v>
      </c>
      <c r="C913" s="70" t="str">
        <f>IF(AND($A913&lt;&gt;"",ISNUMBER($A913)),VLOOKUP($A913,StudiesGeneral!$B:$CM,2,FALSE),"")</f>
        <v>Grangeon</v>
      </c>
      <c r="D913" s="70">
        <f>IF(AND($A913&lt;&gt;"",ISNUMBER($A913)),VLOOKUP($A913,StudiesGeneral!$B:$CM,3,FALSE),"")</f>
        <v>2021</v>
      </c>
      <c r="E913" s="71" t="str">
        <f>IF(AND($A913&lt;&gt;"",ISNUMBER($A913)),VLOOKUP($A913,StudiesGeneral!$B:$CM,4,FALSE),"")</f>
        <v>https://doi.org/10.3390/ijms222312791</v>
      </c>
      <c r="F913" s="70" t="str">
        <f>IF(AND($A913&lt;&gt;"",ISNUMBER($A913)),VLOOKUP($A913,StudiesGeneral!$B:$CM,5,FALSE),"")</f>
        <v>CYP2C19</v>
      </c>
      <c r="G913" s="72" t="str">
        <f t="shared" si="15"/>
        <v>Small intestine-Distal Jejunum-HIM-IN001-</v>
      </c>
      <c r="H913" s="25" t="s">
        <v>747</v>
      </c>
      <c r="I913" s="25" t="s">
        <v>1061</v>
      </c>
      <c r="J913" s="25"/>
      <c r="K913" s="25" t="s">
        <v>725</v>
      </c>
      <c r="L913" s="25" t="s">
        <v>762</v>
      </c>
      <c r="M913" s="25" t="s">
        <v>737</v>
      </c>
      <c r="N913" s="25" t="s">
        <v>819</v>
      </c>
      <c r="O913" s="25"/>
      <c r="P913" s="25"/>
      <c r="Q913" s="26"/>
      <c r="R913" s="26"/>
      <c r="S913" s="27"/>
      <c r="T913" s="27"/>
      <c r="U913" s="27"/>
      <c r="V913" s="27"/>
      <c r="W913" s="27"/>
      <c r="X913" s="27"/>
      <c r="Y913" s="27"/>
      <c r="Z913" s="27"/>
      <c r="AA913" s="28" t="s">
        <v>770</v>
      </c>
      <c r="AB913" s="28" t="s">
        <v>1043</v>
      </c>
      <c r="AC913" s="29" t="s">
        <v>730</v>
      </c>
      <c r="AD913" s="36" t="s">
        <v>1044</v>
      </c>
      <c r="AE913" s="92">
        <v>1</v>
      </c>
      <c r="AF913" s="30">
        <v>1</v>
      </c>
      <c r="AG913" s="30">
        <v>1</v>
      </c>
      <c r="AH913" s="30">
        <v>73</v>
      </c>
      <c r="AI913" s="30" t="s">
        <v>767</v>
      </c>
      <c r="AJ913" s="29" t="s">
        <v>772</v>
      </c>
      <c r="AK913" s="30"/>
      <c r="AL913" s="29"/>
      <c r="AM913" s="30"/>
      <c r="AN913" s="30"/>
      <c r="AO913" s="30"/>
      <c r="AP913" s="30"/>
      <c r="AQ913" s="30"/>
      <c r="AR913" s="30"/>
      <c r="AS913" s="103">
        <v>31.3</v>
      </c>
      <c r="AT913" s="103" t="s">
        <v>772</v>
      </c>
      <c r="AU913" s="103"/>
      <c r="AV913" s="103"/>
      <c r="AW913" s="30" t="s">
        <v>898</v>
      </c>
      <c r="AX913" s="30" t="s">
        <v>1045</v>
      </c>
      <c r="AY913" s="30" t="s">
        <v>917</v>
      </c>
      <c r="AZ913" s="30">
        <v>1</v>
      </c>
      <c r="BA913" s="31"/>
      <c r="BB913" s="32"/>
      <c r="BC913" s="29"/>
      <c r="BD913" s="30"/>
      <c r="BE913" s="75"/>
      <c r="BF913" s="91" t="b">
        <f>IF(ISERROR(VLOOKUP(StudiesDetails!B913,ProteinExpression!A:A,1,FALSE)),FALSE,TRUE)</f>
        <v>0</v>
      </c>
    </row>
    <row r="914" spans="1:58" x14ac:dyDescent="0.3">
      <c r="A914">
        <v>173</v>
      </c>
      <c r="B914">
        <v>977</v>
      </c>
      <c r="C914" s="73" t="str">
        <f>IF(AND($A914&lt;&gt;"",ISNUMBER($A914)),VLOOKUP($A914,StudiesGeneral!$B:$CM,2,FALSE),"")</f>
        <v>Grangeon</v>
      </c>
      <c r="D914" s="73">
        <f>IF(AND($A914&lt;&gt;"",ISNUMBER($A914)),VLOOKUP($A914,StudiesGeneral!$B:$CM,3,FALSE),"")</f>
        <v>2021</v>
      </c>
      <c r="E914" s="89" t="str">
        <f>IF(AND($A914&lt;&gt;"",ISNUMBER($A914)),VLOOKUP($A914,StudiesGeneral!$B:$CM,4,FALSE),"")</f>
        <v>https://doi.org/10.3390/ijms222312791</v>
      </c>
      <c r="F914" s="73" t="str">
        <f>IF(AND($A914&lt;&gt;"",ISNUMBER($A914)),VLOOKUP($A914,StudiesGeneral!$B:$CM,5,FALSE),"")</f>
        <v>CYP2C19</v>
      </c>
      <c r="G914" s="52" t="str">
        <f t="shared" si="15"/>
        <v>Small intestine-Distal Jejunum-HIM-IN002-</v>
      </c>
      <c r="H914" s="12" t="s">
        <v>747</v>
      </c>
      <c r="I914" s="12" t="s">
        <v>1061</v>
      </c>
      <c r="K914" s="12" t="s">
        <v>725</v>
      </c>
      <c r="L914" s="12" t="s">
        <v>762</v>
      </c>
      <c r="M914" s="12" t="s">
        <v>737</v>
      </c>
      <c r="N914" s="12" t="s">
        <v>819</v>
      </c>
      <c r="AA914" s="19" t="s">
        <v>770</v>
      </c>
      <c r="AB914" s="19" t="s">
        <v>1043</v>
      </c>
      <c r="AC914" s="20" t="s">
        <v>730</v>
      </c>
      <c r="AD914" s="37" t="s">
        <v>1046</v>
      </c>
      <c r="AE914" s="93">
        <v>2</v>
      </c>
      <c r="AF914" s="3">
        <v>1</v>
      </c>
      <c r="AG914" s="3">
        <v>0</v>
      </c>
      <c r="AH914" s="3">
        <v>49</v>
      </c>
      <c r="AI914" s="3" t="s">
        <v>767</v>
      </c>
      <c r="AJ914" s="20" t="s">
        <v>772</v>
      </c>
      <c r="AS914" s="79">
        <v>32.700000000000003</v>
      </c>
      <c r="AT914" s="79" t="s">
        <v>772</v>
      </c>
      <c r="AU914" s="79"/>
      <c r="AV914" s="79"/>
      <c r="AW914" s="3" t="s">
        <v>898</v>
      </c>
      <c r="AX914" s="3" t="s">
        <v>1047</v>
      </c>
      <c r="AY914" s="3" t="s">
        <v>732</v>
      </c>
      <c r="AZ914" s="3">
        <v>1</v>
      </c>
      <c r="BF914" s="4" t="b">
        <f>IF(ISERROR(VLOOKUP(StudiesDetails!B914,ProteinExpression!A:A,1,FALSE)),FALSE,TRUE)</f>
        <v>0</v>
      </c>
    </row>
    <row r="915" spans="1:58" x14ac:dyDescent="0.3">
      <c r="A915">
        <v>173</v>
      </c>
      <c r="B915">
        <v>978</v>
      </c>
      <c r="C915" s="73" t="str">
        <f>IF(AND($A915&lt;&gt;"",ISNUMBER($A915)),VLOOKUP($A915,StudiesGeneral!$B:$CM,2,FALSE),"")</f>
        <v>Grangeon</v>
      </c>
      <c r="D915" s="73">
        <f>IF(AND($A915&lt;&gt;"",ISNUMBER($A915)),VLOOKUP($A915,StudiesGeneral!$B:$CM,3,FALSE),"")</f>
        <v>2021</v>
      </c>
      <c r="E915" s="89" t="str">
        <f>IF(AND($A915&lt;&gt;"",ISNUMBER($A915)),VLOOKUP($A915,StudiesGeneral!$B:$CM,4,FALSE),"")</f>
        <v>https://doi.org/10.3390/ijms222312791</v>
      </c>
      <c r="F915" s="73" t="str">
        <f>IF(AND($A915&lt;&gt;"",ISNUMBER($A915)),VLOOKUP($A915,StudiesGeneral!$B:$CM,5,FALSE),"")</f>
        <v>CYP2C19</v>
      </c>
      <c r="G915" s="52" t="str">
        <f t="shared" si="15"/>
        <v>Small intestine-Distal Jejunum-HIM-IN003-</v>
      </c>
      <c r="H915" s="12" t="s">
        <v>747</v>
      </c>
      <c r="I915" s="12" t="s">
        <v>1061</v>
      </c>
      <c r="K915" s="12" t="s">
        <v>725</v>
      </c>
      <c r="L915" s="12" t="s">
        <v>762</v>
      </c>
      <c r="M915" s="12" t="s">
        <v>737</v>
      </c>
      <c r="N915" s="12" t="s">
        <v>819</v>
      </c>
      <c r="AA915" s="19" t="s">
        <v>770</v>
      </c>
      <c r="AB915" s="19" t="s">
        <v>1043</v>
      </c>
      <c r="AC915" s="20" t="s">
        <v>730</v>
      </c>
      <c r="AD915" s="37" t="s">
        <v>1048</v>
      </c>
      <c r="AE915" s="93">
        <v>3</v>
      </c>
      <c r="AF915" s="3">
        <v>1</v>
      </c>
      <c r="AG915" s="3">
        <v>0</v>
      </c>
      <c r="AH915" s="3">
        <v>75</v>
      </c>
      <c r="AI915" s="3" t="s">
        <v>767</v>
      </c>
      <c r="AJ915" s="20" t="s">
        <v>772</v>
      </c>
      <c r="AS915" s="79">
        <v>24</v>
      </c>
      <c r="AT915" s="79" t="s">
        <v>772</v>
      </c>
      <c r="AU915" s="79"/>
      <c r="AV915" s="79"/>
      <c r="AW915" s="3" t="s">
        <v>898</v>
      </c>
      <c r="AX915" s="3" t="s">
        <v>1049</v>
      </c>
      <c r="AY915" s="3" t="s">
        <v>732</v>
      </c>
      <c r="AZ915" s="3">
        <v>1</v>
      </c>
      <c r="BF915" s="4" t="b">
        <f>IF(ISERROR(VLOOKUP(StudiesDetails!B915,ProteinExpression!A:A,1,FALSE)),FALSE,TRUE)</f>
        <v>0</v>
      </c>
    </row>
    <row r="916" spans="1:58" x14ac:dyDescent="0.3">
      <c r="A916">
        <v>173</v>
      </c>
      <c r="B916">
        <v>979</v>
      </c>
      <c r="C916" s="73" t="str">
        <f>IF(AND($A916&lt;&gt;"",ISNUMBER($A916)),VLOOKUP($A916,StudiesGeneral!$B:$CM,2,FALSE),"")</f>
        <v>Grangeon</v>
      </c>
      <c r="D916" s="73">
        <f>IF(AND($A916&lt;&gt;"",ISNUMBER($A916)),VLOOKUP($A916,StudiesGeneral!$B:$CM,3,FALSE),"")</f>
        <v>2021</v>
      </c>
      <c r="E916" s="89" t="str">
        <f>IF(AND($A916&lt;&gt;"",ISNUMBER($A916)),VLOOKUP($A916,StudiesGeneral!$B:$CM,4,FALSE),"")</f>
        <v>https://doi.org/10.3390/ijms222312791</v>
      </c>
      <c r="F916" s="73" t="str">
        <f>IF(AND($A916&lt;&gt;"",ISNUMBER($A916)),VLOOKUP($A916,StudiesGeneral!$B:$CM,5,FALSE),"")</f>
        <v>CYP2C19</v>
      </c>
      <c r="G916" s="52" t="str">
        <f t="shared" si="15"/>
        <v>Small intestine-Distal Jejunum-HIM-IN004-</v>
      </c>
      <c r="H916" s="12" t="s">
        <v>747</v>
      </c>
      <c r="I916" s="12" t="s">
        <v>1061</v>
      </c>
      <c r="K916" s="12" t="s">
        <v>725</v>
      </c>
      <c r="L916" s="12" t="s">
        <v>762</v>
      </c>
      <c r="M916" s="12" t="s">
        <v>737</v>
      </c>
      <c r="N916" s="12" t="s">
        <v>819</v>
      </c>
      <c r="AA916" s="19" t="s">
        <v>770</v>
      </c>
      <c r="AB916" s="19" t="s">
        <v>1043</v>
      </c>
      <c r="AC916" s="20" t="s">
        <v>730</v>
      </c>
      <c r="AD916" s="37" t="s">
        <v>1050</v>
      </c>
      <c r="AE916" s="93">
        <v>4</v>
      </c>
      <c r="AF916" s="3">
        <v>1</v>
      </c>
      <c r="AG916" s="3">
        <v>1</v>
      </c>
      <c r="AH916" s="3">
        <v>42</v>
      </c>
      <c r="AI916" s="3" t="s">
        <v>767</v>
      </c>
      <c r="AJ916" s="20" t="s">
        <v>772</v>
      </c>
      <c r="AS916" s="79">
        <v>25.9</v>
      </c>
      <c r="AT916" s="79" t="s">
        <v>772</v>
      </c>
      <c r="AU916" s="79"/>
      <c r="AV916" s="79"/>
      <c r="AW916" s="3" t="s">
        <v>876</v>
      </c>
      <c r="AX916" s="3" t="s">
        <v>1051</v>
      </c>
      <c r="AY916" s="3" t="s">
        <v>732</v>
      </c>
      <c r="AZ916" s="3">
        <v>1</v>
      </c>
      <c r="BF916" s="4" t="b">
        <f>IF(ISERROR(VLOOKUP(StudiesDetails!B916,ProteinExpression!A:A,1,FALSE)),FALSE,TRUE)</f>
        <v>0</v>
      </c>
    </row>
    <row r="917" spans="1:58" x14ac:dyDescent="0.3">
      <c r="A917">
        <v>173</v>
      </c>
      <c r="B917">
        <v>980</v>
      </c>
      <c r="C917" s="73" t="str">
        <f>IF(AND($A917&lt;&gt;"",ISNUMBER($A917)),VLOOKUP($A917,StudiesGeneral!$B:$CM,2,FALSE),"")</f>
        <v>Grangeon</v>
      </c>
      <c r="D917" s="73">
        <f>IF(AND($A917&lt;&gt;"",ISNUMBER($A917)),VLOOKUP($A917,StudiesGeneral!$B:$CM,3,FALSE),"")</f>
        <v>2021</v>
      </c>
      <c r="E917" s="89" t="str">
        <f>IF(AND($A917&lt;&gt;"",ISNUMBER($A917)),VLOOKUP($A917,StudiesGeneral!$B:$CM,4,FALSE),"")</f>
        <v>https://doi.org/10.3390/ijms222312791</v>
      </c>
      <c r="F917" s="73" t="str">
        <f>IF(AND($A917&lt;&gt;"",ISNUMBER($A917)),VLOOKUP($A917,StudiesGeneral!$B:$CM,5,FALSE),"")</f>
        <v>CYP2C19</v>
      </c>
      <c r="G917" s="52" t="str">
        <f t="shared" si="15"/>
        <v>Small intestine-Distal Jejunum-HIM-IN005-</v>
      </c>
      <c r="H917" s="12" t="s">
        <v>747</v>
      </c>
      <c r="I917" s="12" t="s">
        <v>1061</v>
      </c>
      <c r="K917" s="12" t="s">
        <v>725</v>
      </c>
      <c r="L917" s="12" t="s">
        <v>762</v>
      </c>
      <c r="M917" s="12" t="s">
        <v>737</v>
      </c>
      <c r="N917" s="12" t="s">
        <v>819</v>
      </c>
      <c r="AA917" s="19" t="s">
        <v>770</v>
      </c>
      <c r="AB917" s="19" t="s">
        <v>1043</v>
      </c>
      <c r="AC917" s="20" t="s">
        <v>730</v>
      </c>
      <c r="AD917" s="37" t="s">
        <v>1052</v>
      </c>
      <c r="AE917" s="93">
        <v>5</v>
      </c>
      <c r="AF917" s="3">
        <v>1</v>
      </c>
      <c r="AG917" s="3">
        <v>1</v>
      </c>
      <c r="AH917" s="3">
        <v>52</v>
      </c>
      <c r="AI917" s="3" t="s">
        <v>767</v>
      </c>
      <c r="AJ917" s="20" t="s">
        <v>772</v>
      </c>
      <c r="AS917" s="79">
        <v>23.9</v>
      </c>
      <c r="AT917" s="79" t="s">
        <v>772</v>
      </c>
      <c r="AU917" s="79"/>
      <c r="AV917" s="79"/>
      <c r="AW917" s="3" t="s">
        <v>878</v>
      </c>
      <c r="AX917" s="3" t="s">
        <v>1045</v>
      </c>
      <c r="AY917" s="3" t="s">
        <v>732</v>
      </c>
      <c r="AZ917" s="3">
        <v>1</v>
      </c>
      <c r="BF917" s="4" t="b">
        <f>IF(ISERROR(VLOOKUP(StudiesDetails!B917,ProteinExpression!A:A,1,FALSE)),FALSE,TRUE)</f>
        <v>0</v>
      </c>
    </row>
    <row r="918" spans="1:58" x14ac:dyDescent="0.3">
      <c r="A918">
        <v>173</v>
      </c>
      <c r="B918">
        <v>981</v>
      </c>
      <c r="C918" s="73" t="str">
        <f>IF(AND($A918&lt;&gt;"",ISNUMBER($A918)),VLOOKUP($A918,StudiesGeneral!$B:$CM,2,FALSE),"")</f>
        <v>Grangeon</v>
      </c>
      <c r="D918" s="73">
        <f>IF(AND($A918&lt;&gt;"",ISNUMBER($A918)),VLOOKUP($A918,StudiesGeneral!$B:$CM,3,FALSE),"")</f>
        <v>2021</v>
      </c>
      <c r="E918" s="89" t="str">
        <f>IF(AND($A918&lt;&gt;"",ISNUMBER($A918)),VLOOKUP($A918,StudiesGeneral!$B:$CM,4,FALSE),"")</f>
        <v>https://doi.org/10.3390/ijms222312791</v>
      </c>
      <c r="F918" s="73" t="str">
        <f>IF(AND($A918&lt;&gt;"",ISNUMBER($A918)),VLOOKUP($A918,StudiesGeneral!$B:$CM,5,FALSE),"")</f>
        <v>CYP2C19</v>
      </c>
      <c r="G918" s="52" t="str">
        <f t="shared" si="15"/>
        <v>Small intestine-Distal Jejunum-HIM-IN006-</v>
      </c>
      <c r="H918" s="12" t="s">
        <v>747</v>
      </c>
      <c r="I918" s="12" t="s">
        <v>1061</v>
      </c>
      <c r="K918" s="12" t="s">
        <v>725</v>
      </c>
      <c r="L918" s="12" t="s">
        <v>762</v>
      </c>
      <c r="M918" s="12" t="s">
        <v>737</v>
      </c>
      <c r="N918" s="12" t="s">
        <v>819</v>
      </c>
      <c r="AA918" s="19" t="s">
        <v>770</v>
      </c>
      <c r="AB918" s="19" t="s">
        <v>1043</v>
      </c>
      <c r="AC918" s="20" t="s">
        <v>730</v>
      </c>
      <c r="AD918" s="37" t="s">
        <v>1053</v>
      </c>
      <c r="AE918" s="93">
        <v>6</v>
      </c>
      <c r="AF918" s="3">
        <v>1</v>
      </c>
      <c r="AG918" s="3">
        <v>1</v>
      </c>
      <c r="AH918" s="3">
        <v>27</v>
      </c>
      <c r="AI918" s="3" t="s">
        <v>767</v>
      </c>
      <c r="AJ918" s="20" t="s">
        <v>772</v>
      </c>
      <c r="AS918" s="79">
        <v>20.5</v>
      </c>
      <c r="AT918" s="79" t="s">
        <v>772</v>
      </c>
      <c r="AU918" s="79"/>
      <c r="AV918" s="79"/>
      <c r="AW918" s="3" t="s">
        <v>876</v>
      </c>
      <c r="AX918" s="3" t="s">
        <v>1051</v>
      </c>
      <c r="AY918" s="3" t="s">
        <v>732</v>
      </c>
      <c r="AZ918" s="3">
        <v>1</v>
      </c>
      <c r="BF918" s="4" t="b">
        <f>IF(ISERROR(VLOOKUP(StudiesDetails!B918,ProteinExpression!A:A,1,FALSE)),FALSE,TRUE)</f>
        <v>0</v>
      </c>
    </row>
    <row r="919" spans="1:58" x14ac:dyDescent="0.3">
      <c r="A919">
        <v>173</v>
      </c>
      <c r="B919">
        <v>982</v>
      </c>
      <c r="C919" s="73" t="str">
        <f>IF(AND($A919&lt;&gt;"",ISNUMBER($A919)),VLOOKUP($A919,StudiesGeneral!$B:$CM,2,FALSE),"")</f>
        <v>Grangeon</v>
      </c>
      <c r="D919" s="73">
        <f>IF(AND($A919&lt;&gt;"",ISNUMBER($A919)),VLOOKUP($A919,StudiesGeneral!$B:$CM,3,FALSE),"")</f>
        <v>2021</v>
      </c>
      <c r="E919" s="89" t="str">
        <f>IF(AND($A919&lt;&gt;"",ISNUMBER($A919)),VLOOKUP($A919,StudiesGeneral!$B:$CM,4,FALSE),"")</f>
        <v>https://doi.org/10.3390/ijms222312791</v>
      </c>
      <c r="F919" s="73" t="str">
        <f>IF(AND($A919&lt;&gt;"",ISNUMBER($A919)),VLOOKUP($A919,StudiesGeneral!$B:$CM,5,FALSE),"")</f>
        <v>CYP2C19</v>
      </c>
      <c r="G919" s="52" t="str">
        <f t="shared" si="15"/>
        <v>Small intestine-Distal Jejunum-HIM-IN007-</v>
      </c>
      <c r="H919" s="12" t="s">
        <v>747</v>
      </c>
      <c r="I919" s="12" t="s">
        <v>1061</v>
      </c>
      <c r="K919" s="12" t="s">
        <v>725</v>
      </c>
      <c r="L919" s="12" t="s">
        <v>762</v>
      </c>
      <c r="M919" s="12" t="s">
        <v>737</v>
      </c>
      <c r="N919" s="12" t="s">
        <v>819</v>
      </c>
      <c r="AA919" s="19" t="s">
        <v>770</v>
      </c>
      <c r="AB919" s="19" t="s">
        <v>1043</v>
      </c>
      <c r="AC919" s="20" t="s">
        <v>730</v>
      </c>
      <c r="AD919" s="37" t="s">
        <v>1054</v>
      </c>
      <c r="AE919" s="93">
        <v>7</v>
      </c>
      <c r="AF919" s="3">
        <v>1</v>
      </c>
      <c r="AG919" s="3">
        <v>0</v>
      </c>
      <c r="AH919" s="3">
        <v>58</v>
      </c>
      <c r="AI919" s="3" t="s">
        <v>767</v>
      </c>
      <c r="AJ919" s="20" t="s">
        <v>772</v>
      </c>
      <c r="AS919" s="79">
        <v>31.1</v>
      </c>
      <c r="AT919" s="79" t="s">
        <v>772</v>
      </c>
      <c r="AU919" s="79"/>
      <c r="AV919" s="79"/>
      <c r="AW919" s="3" t="s">
        <v>898</v>
      </c>
      <c r="AX919" s="3" t="s">
        <v>1055</v>
      </c>
      <c r="AY919" s="3" t="s">
        <v>732</v>
      </c>
      <c r="AZ919" s="3">
        <v>1</v>
      </c>
      <c r="BF919" s="4" t="b">
        <f>IF(ISERROR(VLOOKUP(StudiesDetails!B919,ProteinExpression!A:A,1,FALSE)),FALSE,TRUE)</f>
        <v>0</v>
      </c>
    </row>
    <row r="920" spans="1:58" x14ac:dyDescent="0.3">
      <c r="A920">
        <v>173</v>
      </c>
      <c r="B920">
        <v>983</v>
      </c>
      <c r="C920" s="73" t="str">
        <f>IF(AND($A920&lt;&gt;"",ISNUMBER($A920)),VLOOKUP($A920,StudiesGeneral!$B:$CM,2,FALSE),"")</f>
        <v>Grangeon</v>
      </c>
      <c r="D920" s="73">
        <f>IF(AND($A920&lt;&gt;"",ISNUMBER($A920)),VLOOKUP($A920,StudiesGeneral!$B:$CM,3,FALSE),"")</f>
        <v>2021</v>
      </c>
      <c r="E920" s="89" t="str">
        <f>IF(AND($A920&lt;&gt;"",ISNUMBER($A920)),VLOOKUP($A920,StudiesGeneral!$B:$CM,4,FALSE),"")</f>
        <v>https://doi.org/10.3390/ijms222312791</v>
      </c>
      <c r="F920" s="73" t="str">
        <f>IF(AND($A920&lt;&gt;"",ISNUMBER($A920)),VLOOKUP($A920,StudiesGeneral!$B:$CM,5,FALSE),"")</f>
        <v>CYP2C19</v>
      </c>
      <c r="G920" s="52" t="str">
        <f t="shared" si="15"/>
        <v>Small intestine-Distal Jejunum-HIM-IN008-</v>
      </c>
      <c r="H920" s="12" t="s">
        <v>747</v>
      </c>
      <c r="I920" s="12" t="s">
        <v>1061</v>
      </c>
      <c r="K920" s="12" t="s">
        <v>725</v>
      </c>
      <c r="L920" s="12" t="s">
        <v>762</v>
      </c>
      <c r="M920" s="12" t="s">
        <v>737</v>
      </c>
      <c r="N920" s="12" t="s">
        <v>819</v>
      </c>
      <c r="AA920" s="19" t="s">
        <v>770</v>
      </c>
      <c r="AB920" s="19" t="s">
        <v>1043</v>
      </c>
      <c r="AC920" s="20" t="s">
        <v>730</v>
      </c>
      <c r="AD920" s="37" t="s">
        <v>1056</v>
      </c>
      <c r="AE920" s="93">
        <v>8</v>
      </c>
      <c r="AF920" s="3">
        <v>1</v>
      </c>
      <c r="AG920" s="3">
        <v>0</v>
      </c>
      <c r="AH920" s="3">
        <v>49</v>
      </c>
      <c r="AI920" s="3" t="s">
        <v>767</v>
      </c>
      <c r="AJ920" s="20" t="s">
        <v>772</v>
      </c>
      <c r="AS920" s="79">
        <v>23.2</v>
      </c>
      <c r="AT920" s="79" t="s">
        <v>772</v>
      </c>
      <c r="AU920" s="79"/>
      <c r="AV920" s="79"/>
      <c r="AW920" s="3" t="s">
        <v>876</v>
      </c>
      <c r="AX920" s="3" t="s">
        <v>1051</v>
      </c>
      <c r="AY920" s="3" t="s">
        <v>920</v>
      </c>
      <c r="AZ920" s="3">
        <v>1</v>
      </c>
      <c r="BF920" s="4" t="b">
        <f>IF(ISERROR(VLOOKUP(StudiesDetails!B920,ProteinExpression!A:A,1,FALSE)),FALSE,TRUE)</f>
        <v>0</v>
      </c>
    </row>
    <row r="921" spans="1:58" x14ac:dyDescent="0.3">
      <c r="A921">
        <v>173</v>
      </c>
      <c r="B921">
        <v>984</v>
      </c>
      <c r="C921" s="73" t="str">
        <f>IF(AND($A921&lt;&gt;"",ISNUMBER($A921)),VLOOKUP($A921,StudiesGeneral!$B:$CM,2,FALSE),"")</f>
        <v>Grangeon</v>
      </c>
      <c r="D921" s="73">
        <f>IF(AND($A921&lt;&gt;"",ISNUMBER($A921)),VLOOKUP($A921,StudiesGeneral!$B:$CM,3,FALSE),"")</f>
        <v>2021</v>
      </c>
      <c r="E921" s="89" t="str">
        <f>IF(AND($A921&lt;&gt;"",ISNUMBER($A921)),VLOOKUP($A921,StudiesGeneral!$B:$CM,4,FALSE),"")</f>
        <v>https://doi.org/10.3390/ijms222312791</v>
      </c>
      <c r="F921" s="73" t="str">
        <f>IF(AND($A921&lt;&gt;"",ISNUMBER($A921)),VLOOKUP($A921,StudiesGeneral!$B:$CM,5,FALSE),"")</f>
        <v>CYP2C19</v>
      </c>
      <c r="G921" s="52" t="str">
        <f t="shared" si="15"/>
        <v>Small intestine-Distal Jejunum-HIM-IN009-</v>
      </c>
      <c r="H921" s="12" t="s">
        <v>747</v>
      </c>
      <c r="I921" s="12" t="s">
        <v>1061</v>
      </c>
      <c r="K921" s="12" t="s">
        <v>725</v>
      </c>
      <c r="L921" s="12" t="s">
        <v>762</v>
      </c>
      <c r="M921" s="12" t="s">
        <v>737</v>
      </c>
      <c r="N921" s="12" t="s">
        <v>819</v>
      </c>
      <c r="AA921" s="19" t="s">
        <v>770</v>
      </c>
      <c r="AB921" s="19" t="s">
        <v>1043</v>
      </c>
      <c r="AC921" s="20" t="s">
        <v>730</v>
      </c>
      <c r="AD921" s="37" t="s">
        <v>1057</v>
      </c>
      <c r="AE921" s="93">
        <v>9</v>
      </c>
      <c r="AF921" s="3">
        <v>1</v>
      </c>
      <c r="AG921" s="3">
        <v>0</v>
      </c>
      <c r="AH921" s="3">
        <v>65</v>
      </c>
      <c r="AI921" s="3" t="s">
        <v>767</v>
      </c>
      <c r="AJ921" s="20" t="s">
        <v>772</v>
      </c>
      <c r="AS921" s="79">
        <v>30.4</v>
      </c>
      <c r="AT921" s="79" t="s">
        <v>772</v>
      </c>
      <c r="AU921" s="79"/>
      <c r="AV921" s="79"/>
      <c r="AW921" s="3" t="s">
        <v>876</v>
      </c>
      <c r="AX921" s="3" t="s">
        <v>1058</v>
      </c>
      <c r="AY921" s="3" t="s">
        <v>917</v>
      </c>
      <c r="AZ921" s="3">
        <v>1</v>
      </c>
      <c r="BF921" s="4" t="b">
        <f>IF(ISERROR(VLOOKUP(StudiesDetails!B921,ProteinExpression!A:A,1,FALSE)),FALSE,TRUE)</f>
        <v>0</v>
      </c>
    </row>
    <row r="922" spans="1:58" s="33" customFormat="1" x14ac:dyDescent="0.3">
      <c r="A922" s="33">
        <v>173</v>
      </c>
      <c r="B922" s="33">
        <v>987</v>
      </c>
      <c r="C922" s="70" t="str">
        <f>IF(AND($A922&lt;&gt;"",ISNUMBER($A922)),VLOOKUP($A922,StudiesGeneral!$B:$CM,2,FALSE),"")</f>
        <v>Grangeon</v>
      </c>
      <c r="D922" s="70">
        <f>IF(AND($A922&lt;&gt;"",ISNUMBER($A922)),VLOOKUP($A922,StudiesGeneral!$B:$CM,3,FALSE),"")</f>
        <v>2021</v>
      </c>
      <c r="E922" s="71" t="str">
        <f>IF(AND($A922&lt;&gt;"",ISNUMBER($A922)),VLOOKUP($A922,StudiesGeneral!$B:$CM,4,FALSE),"")</f>
        <v>https://doi.org/10.3390/ijms222312791</v>
      </c>
      <c r="F922" s="70" t="str">
        <f>IF(AND($A922&lt;&gt;"",ISNUMBER($A922)),VLOOKUP($A922,StudiesGeneral!$B:$CM,5,FALSE),"")</f>
        <v>CYP2C19</v>
      </c>
      <c r="G922" s="72" t="str">
        <f t="shared" si="15"/>
        <v>Small intestine-Proximal Ileum-HIM-IN001-</v>
      </c>
      <c r="H922" s="25" t="s">
        <v>747</v>
      </c>
      <c r="I922" s="25" t="s">
        <v>1062</v>
      </c>
      <c r="J922" s="25"/>
      <c r="K922" s="25" t="s">
        <v>725</v>
      </c>
      <c r="L922" s="25" t="s">
        <v>762</v>
      </c>
      <c r="M922" s="25" t="s">
        <v>737</v>
      </c>
      <c r="N922" s="25" t="s">
        <v>819</v>
      </c>
      <c r="O922" s="25"/>
      <c r="P922" s="25"/>
      <c r="Q922" s="26"/>
      <c r="R922" s="26"/>
      <c r="S922" s="27"/>
      <c r="T922" s="27"/>
      <c r="U922" s="27"/>
      <c r="V922" s="27"/>
      <c r="W922" s="27"/>
      <c r="X922" s="27"/>
      <c r="Y922" s="27"/>
      <c r="Z922" s="27"/>
      <c r="AA922" s="28" t="s">
        <v>770</v>
      </c>
      <c r="AB922" s="28" t="s">
        <v>1043</v>
      </c>
      <c r="AC922" s="29" t="s">
        <v>730</v>
      </c>
      <c r="AD922" s="36" t="s">
        <v>1044</v>
      </c>
      <c r="AE922" s="92">
        <v>1</v>
      </c>
      <c r="AF922" s="30">
        <v>1</v>
      </c>
      <c r="AG922" s="30">
        <v>1</v>
      </c>
      <c r="AH922" s="30">
        <v>73</v>
      </c>
      <c r="AI922" s="30" t="s">
        <v>767</v>
      </c>
      <c r="AJ922" s="29" t="s">
        <v>772</v>
      </c>
      <c r="AK922" s="30"/>
      <c r="AL922" s="29"/>
      <c r="AM922" s="30"/>
      <c r="AN922" s="30"/>
      <c r="AO922" s="30"/>
      <c r="AP922" s="30"/>
      <c r="AQ922" s="30"/>
      <c r="AR922" s="30"/>
      <c r="AS922" s="103">
        <v>31.3</v>
      </c>
      <c r="AT922" s="103" t="s">
        <v>772</v>
      </c>
      <c r="AU922" s="103"/>
      <c r="AV922" s="103"/>
      <c r="AW922" s="30" t="s">
        <v>898</v>
      </c>
      <c r="AX922" s="30" t="s">
        <v>1045</v>
      </c>
      <c r="AY922" s="30" t="s">
        <v>917</v>
      </c>
      <c r="AZ922" s="30">
        <v>1</v>
      </c>
      <c r="BA922" s="31"/>
      <c r="BB922" s="32"/>
      <c r="BC922" s="29"/>
      <c r="BD922" s="30"/>
      <c r="BE922" s="75"/>
      <c r="BF922" s="91" t="b">
        <f>IF(ISERROR(VLOOKUP(StudiesDetails!B922,ProteinExpression!A:A,1,FALSE)),FALSE,TRUE)</f>
        <v>0</v>
      </c>
    </row>
    <row r="923" spans="1:58" x14ac:dyDescent="0.3">
      <c r="A923">
        <v>173</v>
      </c>
      <c r="B923">
        <v>988</v>
      </c>
      <c r="C923" s="73" t="str">
        <f>IF(AND($A923&lt;&gt;"",ISNUMBER($A923)),VLOOKUP($A923,StudiesGeneral!$B:$CM,2,FALSE),"")</f>
        <v>Grangeon</v>
      </c>
      <c r="D923" s="73">
        <f>IF(AND($A923&lt;&gt;"",ISNUMBER($A923)),VLOOKUP($A923,StudiesGeneral!$B:$CM,3,FALSE),"")</f>
        <v>2021</v>
      </c>
      <c r="E923" s="89" t="str">
        <f>IF(AND($A923&lt;&gt;"",ISNUMBER($A923)),VLOOKUP($A923,StudiesGeneral!$B:$CM,4,FALSE),"")</f>
        <v>https://doi.org/10.3390/ijms222312791</v>
      </c>
      <c r="F923" s="73" t="str">
        <f>IF(AND($A923&lt;&gt;"",ISNUMBER($A923)),VLOOKUP($A923,StudiesGeneral!$B:$CM,5,FALSE),"")</f>
        <v>CYP2C19</v>
      </c>
      <c r="G923" s="52" t="str">
        <f t="shared" si="15"/>
        <v>Small intestine-Proximal Ileum-HIM-IN002-</v>
      </c>
      <c r="H923" s="12" t="s">
        <v>747</v>
      </c>
      <c r="I923" s="12" t="s">
        <v>1062</v>
      </c>
      <c r="K923" s="12" t="s">
        <v>725</v>
      </c>
      <c r="L923" s="12" t="s">
        <v>762</v>
      </c>
      <c r="M923" s="12" t="s">
        <v>737</v>
      </c>
      <c r="N923" s="12" t="s">
        <v>819</v>
      </c>
      <c r="AA923" s="19" t="s">
        <v>770</v>
      </c>
      <c r="AB923" s="19" t="s">
        <v>1043</v>
      </c>
      <c r="AC923" s="20" t="s">
        <v>730</v>
      </c>
      <c r="AD923" s="37" t="s">
        <v>1046</v>
      </c>
      <c r="AE923" s="93">
        <v>2</v>
      </c>
      <c r="AF923" s="3">
        <v>1</v>
      </c>
      <c r="AG923" s="3">
        <v>0</v>
      </c>
      <c r="AH923" s="3">
        <v>49</v>
      </c>
      <c r="AI923" s="3" t="s">
        <v>767</v>
      </c>
      <c r="AJ923" s="20" t="s">
        <v>772</v>
      </c>
      <c r="AS923" s="79">
        <v>32.700000000000003</v>
      </c>
      <c r="AT923" s="79" t="s">
        <v>772</v>
      </c>
      <c r="AU923" s="79"/>
      <c r="AV923" s="79"/>
      <c r="AW923" s="3" t="s">
        <v>898</v>
      </c>
      <c r="AX923" s="3" t="s">
        <v>1047</v>
      </c>
      <c r="AY923" s="3" t="s">
        <v>732</v>
      </c>
      <c r="AZ923" s="3">
        <v>1</v>
      </c>
      <c r="BF923" s="4" t="b">
        <f>IF(ISERROR(VLOOKUP(StudiesDetails!B923,ProteinExpression!A:A,1,FALSE)),FALSE,TRUE)</f>
        <v>0</v>
      </c>
    </row>
    <row r="924" spans="1:58" x14ac:dyDescent="0.3">
      <c r="A924">
        <v>173</v>
      </c>
      <c r="B924">
        <v>989</v>
      </c>
      <c r="C924" s="73" t="str">
        <f>IF(AND($A924&lt;&gt;"",ISNUMBER($A924)),VLOOKUP($A924,StudiesGeneral!$B:$CM,2,FALSE),"")</f>
        <v>Grangeon</v>
      </c>
      <c r="D924" s="73">
        <f>IF(AND($A924&lt;&gt;"",ISNUMBER($A924)),VLOOKUP($A924,StudiesGeneral!$B:$CM,3,FALSE),"")</f>
        <v>2021</v>
      </c>
      <c r="E924" s="89" t="str">
        <f>IF(AND($A924&lt;&gt;"",ISNUMBER($A924)),VLOOKUP($A924,StudiesGeneral!$B:$CM,4,FALSE),"")</f>
        <v>https://doi.org/10.3390/ijms222312791</v>
      </c>
      <c r="F924" s="73" t="str">
        <f>IF(AND($A924&lt;&gt;"",ISNUMBER($A924)),VLOOKUP($A924,StudiesGeneral!$B:$CM,5,FALSE),"")</f>
        <v>CYP2C19</v>
      </c>
      <c r="G924" s="52" t="str">
        <f t="shared" si="15"/>
        <v>Small intestine-Proximal Ileum-HIM-IN003-</v>
      </c>
      <c r="H924" s="12" t="s">
        <v>747</v>
      </c>
      <c r="I924" s="12" t="s">
        <v>1062</v>
      </c>
      <c r="K924" s="12" t="s">
        <v>725</v>
      </c>
      <c r="L924" s="12" t="s">
        <v>762</v>
      </c>
      <c r="M924" s="12" t="s">
        <v>737</v>
      </c>
      <c r="N924" s="12" t="s">
        <v>819</v>
      </c>
      <c r="AA924" s="19" t="s">
        <v>770</v>
      </c>
      <c r="AB924" s="19" t="s">
        <v>1043</v>
      </c>
      <c r="AC924" s="20" t="s">
        <v>730</v>
      </c>
      <c r="AD924" s="37" t="s">
        <v>1048</v>
      </c>
      <c r="AE924" s="93">
        <v>3</v>
      </c>
      <c r="AF924" s="3">
        <v>1</v>
      </c>
      <c r="AG924" s="3">
        <v>0</v>
      </c>
      <c r="AH924" s="3">
        <v>75</v>
      </c>
      <c r="AI924" s="3" t="s">
        <v>767</v>
      </c>
      <c r="AJ924" s="20" t="s">
        <v>772</v>
      </c>
      <c r="AS924" s="79">
        <v>24</v>
      </c>
      <c r="AT924" s="79" t="s">
        <v>772</v>
      </c>
      <c r="AU924" s="79"/>
      <c r="AV924" s="79"/>
      <c r="AW924" s="3" t="s">
        <v>898</v>
      </c>
      <c r="AX924" s="3" t="s">
        <v>1049</v>
      </c>
      <c r="AY924" s="3" t="s">
        <v>732</v>
      </c>
      <c r="AZ924" s="3">
        <v>1</v>
      </c>
      <c r="BF924" s="4" t="b">
        <f>IF(ISERROR(VLOOKUP(StudiesDetails!B924,ProteinExpression!A:A,1,FALSE)),FALSE,TRUE)</f>
        <v>0</v>
      </c>
    </row>
    <row r="925" spans="1:58" x14ac:dyDescent="0.3">
      <c r="A925">
        <v>173</v>
      </c>
      <c r="B925">
        <v>990</v>
      </c>
      <c r="C925" s="73" t="str">
        <f>IF(AND($A925&lt;&gt;"",ISNUMBER($A925)),VLOOKUP($A925,StudiesGeneral!$B:$CM,2,FALSE),"")</f>
        <v>Grangeon</v>
      </c>
      <c r="D925" s="73">
        <f>IF(AND($A925&lt;&gt;"",ISNUMBER($A925)),VLOOKUP($A925,StudiesGeneral!$B:$CM,3,FALSE),"")</f>
        <v>2021</v>
      </c>
      <c r="E925" s="89" t="str">
        <f>IF(AND($A925&lt;&gt;"",ISNUMBER($A925)),VLOOKUP($A925,StudiesGeneral!$B:$CM,4,FALSE),"")</f>
        <v>https://doi.org/10.3390/ijms222312791</v>
      </c>
      <c r="F925" s="73" t="str">
        <f>IF(AND($A925&lt;&gt;"",ISNUMBER($A925)),VLOOKUP($A925,StudiesGeneral!$B:$CM,5,FALSE),"")</f>
        <v>CYP2C19</v>
      </c>
      <c r="G925" s="52" t="str">
        <f t="shared" si="15"/>
        <v>Small intestine-Proximal Ileum-HIM-IN004-</v>
      </c>
      <c r="H925" s="12" t="s">
        <v>747</v>
      </c>
      <c r="I925" s="12" t="s">
        <v>1062</v>
      </c>
      <c r="K925" s="12" t="s">
        <v>725</v>
      </c>
      <c r="L925" s="12" t="s">
        <v>762</v>
      </c>
      <c r="M925" s="12" t="s">
        <v>737</v>
      </c>
      <c r="N925" s="12" t="s">
        <v>819</v>
      </c>
      <c r="AA925" s="19" t="s">
        <v>770</v>
      </c>
      <c r="AB925" s="19" t="s">
        <v>1043</v>
      </c>
      <c r="AC925" s="20" t="s">
        <v>730</v>
      </c>
      <c r="AD925" s="37" t="s">
        <v>1050</v>
      </c>
      <c r="AE925" s="93">
        <v>4</v>
      </c>
      <c r="AF925" s="3">
        <v>1</v>
      </c>
      <c r="AG925" s="3">
        <v>1</v>
      </c>
      <c r="AH925" s="3">
        <v>42</v>
      </c>
      <c r="AI925" s="3" t="s">
        <v>767</v>
      </c>
      <c r="AJ925" s="20" t="s">
        <v>772</v>
      </c>
      <c r="AS925" s="79">
        <v>25.9</v>
      </c>
      <c r="AT925" s="79" t="s">
        <v>772</v>
      </c>
      <c r="AU925" s="79"/>
      <c r="AV925" s="79"/>
      <c r="AW925" s="3" t="s">
        <v>876</v>
      </c>
      <c r="AX925" s="3" t="s">
        <v>1051</v>
      </c>
      <c r="AY925" s="3" t="s">
        <v>732</v>
      </c>
      <c r="AZ925" s="3">
        <v>1</v>
      </c>
      <c r="BF925" s="4" t="b">
        <f>IF(ISERROR(VLOOKUP(StudiesDetails!B925,ProteinExpression!A:A,1,FALSE)),FALSE,TRUE)</f>
        <v>0</v>
      </c>
    </row>
    <row r="926" spans="1:58" x14ac:dyDescent="0.3">
      <c r="A926">
        <v>173</v>
      </c>
      <c r="B926">
        <v>991</v>
      </c>
      <c r="C926" s="73" t="str">
        <f>IF(AND($A926&lt;&gt;"",ISNUMBER($A926)),VLOOKUP($A926,StudiesGeneral!$B:$CM,2,FALSE),"")</f>
        <v>Grangeon</v>
      </c>
      <c r="D926" s="73">
        <f>IF(AND($A926&lt;&gt;"",ISNUMBER($A926)),VLOOKUP($A926,StudiesGeneral!$B:$CM,3,FALSE),"")</f>
        <v>2021</v>
      </c>
      <c r="E926" s="89" t="str">
        <f>IF(AND($A926&lt;&gt;"",ISNUMBER($A926)),VLOOKUP($A926,StudiesGeneral!$B:$CM,4,FALSE),"")</f>
        <v>https://doi.org/10.3390/ijms222312791</v>
      </c>
      <c r="F926" s="73" t="str">
        <f>IF(AND($A926&lt;&gt;"",ISNUMBER($A926)),VLOOKUP($A926,StudiesGeneral!$B:$CM,5,FALSE),"")</f>
        <v>CYP2C19</v>
      </c>
      <c r="G926" s="52" t="str">
        <f t="shared" si="15"/>
        <v>Small intestine-Proximal Ileum-HIM-IN005-</v>
      </c>
      <c r="H926" s="12" t="s">
        <v>747</v>
      </c>
      <c r="I926" s="12" t="s">
        <v>1062</v>
      </c>
      <c r="K926" s="12" t="s">
        <v>725</v>
      </c>
      <c r="L926" s="12" t="s">
        <v>762</v>
      </c>
      <c r="M926" s="12" t="s">
        <v>737</v>
      </c>
      <c r="N926" s="12" t="s">
        <v>819</v>
      </c>
      <c r="AA926" s="19" t="s">
        <v>770</v>
      </c>
      <c r="AB926" s="19" t="s">
        <v>1043</v>
      </c>
      <c r="AC926" s="20" t="s">
        <v>730</v>
      </c>
      <c r="AD926" s="37" t="s">
        <v>1052</v>
      </c>
      <c r="AE926" s="93">
        <v>5</v>
      </c>
      <c r="AF926" s="3">
        <v>1</v>
      </c>
      <c r="AG926" s="3">
        <v>1</v>
      </c>
      <c r="AH926" s="3">
        <v>52</v>
      </c>
      <c r="AI926" s="3" t="s">
        <v>767</v>
      </c>
      <c r="AJ926" s="20" t="s">
        <v>772</v>
      </c>
      <c r="AS926" s="79">
        <v>23.9</v>
      </c>
      <c r="AT926" s="79" t="s">
        <v>772</v>
      </c>
      <c r="AU926" s="79"/>
      <c r="AV926" s="79"/>
      <c r="AW926" s="3" t="s">
        <v>878</v>
      </c>
      <c r="AX926" s="3" t="s">
        <v>1045</v>
      </c>
      <c r="AY926" s="3" t="s">
        <v>732</v>
      </c>
      <c r="AZ926" s="3">
        <v>1</v>
      </c>
      <c r="BF926" s="4" t="b">
        <f>IF(ISERROR(VLOOKUP(StudiesDetails!B926,ProteinExpression!A:A,1,FALSE)),FALSE,TRUE)</f>
        <v>0</v>
      </c>
    </row>
    <row r="927" spans="1:58" x14ac:dyDescent="0.3">
      <c r="A927">
        <v>173</v>
      </c>
      <c r="B927">
        <v>992</v>
      </c>
      <c r="C927" s="73" t="str">
        <f>IF(AND($A927&lt;&gt;"",ISNUMBER($A927)),VLOOKUP($A927,StudiesGeneral!$B:$CM,2,FALSE),"")</f>
        <v>Grangeon</v>
      </c>
      <c r="D927" s="73">
        <f>IF(AND($A927&lt;&gt;"",ISNUMBER($A927)),VLOOKUP($A927,StudiesGeneral!$B:$CM,3,FALSE),"")</f>
        <v>2021</v>
      </c>
      <c r="E927" s="89" t="str">
        <f>IF(AND($A927&lt;&gt;"",ISNUMBER($A927)),VLOOKUP($A927,StudiesGeneral!$B:$CM,4,FALSE),"")</f>
        <v>https://doi.org/10.3390/ijms222312791</v>
      </c>
      <c r="F927" s="73" t="str">
        <f>IF(AND($A927&lt;&gt;"",ISNUMBER($A927)),VLOOKUP($A927,StudiesGeneral!$B:$CM,5,FALSE),"")</f>
        <v>CYP2C19</v>
      </c>
      <c r="G927" s="52" t="str">
        <f t="shared" si="15"/>
        <v>Small intestine-Proximal Ileum-HIM-IN006-</v>
      </c>
      <c r="H927" s="12" t="s">
        <v>747</v>
      </c>
      <c r="I927" s="12" t="s">
        <v>1062</v>
      </c>
      <c r="K927" s="12" t="s">
        <v>725</v>
      </c>
      <c r="L927" s="12" t="s">
        <v>762</v>
      </c>
      <c r="M927" s="12" t="s">
        <v>737</v>
      </c>
      <c r="N927" s="12" t="s">
        <v>819</v>
      </c>
      <c r="AA927" s="19" t="s">
        <v>770</v>
      </c>
      <c r="AB927" s="19" t="s">
        <v>1043</v>
      </c>
      <c r="AC927" s="20" t="s">
        <v>730</v>
      </c>
      <c r="AD927" s="37" t="s">
        <v>1053</v>
      </c>
      <c r="AE927" s="93">
        <v>6</v>
      </c>
      <c r="AF927" s="3">
        <v>1</v>
      </c>
      <c r="AG927" s="3">
        <v>1</v>
      </c>
      <c r="AH927" s="3">
        <v>27</v>
      </c>
      <c r="AI927" s="3" t="s">
        <v>767</v>
      </c>
      <c r="AJ927" s="20" t="s">
        <v>772</v>
      </c>
      <c r="AS927" s="79">
        <v>20.5</v>
      </c>
      <c r="AT927" s="79" t="s">
        <v>772</v>
      </c>
      <c r="AU927" s="79"/>
      <c r="AV927" s="79"/>
      <c r="AW927" s="3" t="s">
        <v>876</v>
      </c>
      <c r="AX927" s="3" t="s">
        <v>1051</v>
      </c>
      <c r="AY927" s="3" t="s">
        <v>732</v>
      </c>
      <c r="AZ927" s="3">
        <v>1</v>
      </c>
      <c r="BF927" s="4" t="b">
        <f>IF(ISERROR(VLOOKUP(StudiesDetails!B927,ProteinExpression!A:A,1,FALSE)),FALSE,TRUE)</f>
        <v>0</v>
      </c>
    </row>
    <row r="928" spans="1:58" x14ac:dyDescent="0.3">
      <c r="A928">
        <v>173</v>
      </c>
      <c r="B928">
        <v>993</v>
      </c>
      <c r="C928" s="73" t="str">
        <f>IF(AND($A928&lt;&gt;"",ISNUMBER($A928)),VLOOKUP($A928,StudiesGeneral!$B:$CM,2,FALSE),"")</f>
        <v>Grangeon</v>
      </c>
      <c r="D928" s="73">
        <f>IF(AND($A928&lt;&gt;"",ISNUMBER($A928)),VLOOKUP($A928,StudiesGeneral!$B:$CM,3,FALSE),"")</f>
        <v>2021</v>
      </c>
      <c r="E928" s="89" t="str">
        <f>IF(AND($A928&lt;&gt;"",ISNUMBER($A928)),VLOOKUP($A928,StudiesGeneral!$B:$CM,4,FALSE),"")</f>
        <v>https://doi.org/10.3390/ijms222312791</v>
      </c>
      <c r="F928" s="73" t="str">
        <f>IF(AND($A928&lt;&gt;"",ISNUMBER($A928)),VLOOKUP($A928,StudiesGeneral!$B:$CM,5,FALSE),"")</f>
        <v>CYP2C19</v>
      </c>
      <c r="G928" s="52" t="str">
        <f t="shared" si="15"/>
        <v>Small intestine-Proximal Ileum-HIM-IN007-</v>
      </c>
      <c r="H928" s="12" t="s">
        <v>747</v>
      </c>
      <c r="I928" s="12" t="s">
        <v>1062</v>
      </c>
      <c r="K928" s="12" t="s">
        <v>725</v>
      </c>
      <c r="L928" s="12" t="s">
        <v>762</v>
      </c>
      <c r="M928" s="12" t="s">
        <v>737</v>
      </c>
      <c r="N928" s="12" t="s">
        <v>819</v>
      </c>
      <c r="AA928" s="19" t="s">
        <v>770</v>
      </c>
      <c r="AB928" s="19" t="s">
        <v>1043</v>
      </c>
      <c r="AC928" s="20" t="s">
        <v>730</v>
      </c>
      <c r="AD928" s="37" t="s">
        <v>1054</v>
      </c>
      <c r="AE928" s="93">
        <v>7</v>
      </c>
      <c r="AF928" s="3">
        <v>1</v>
      </c>
      <c r="AG928" s="3">
        <v>0</v>
      </c>
      <c r="AH928" s="3">
        <v>58</v>
      </c>
      <c r="AI928" s="3" t="s">
        <v>767</v>
      </c>
      <c r="AJ928" s="20" t="s">
        <v>772</v>
      </c>
      <c r="AS928" s="79">
        <v>31.1</v>
      </c>
      <c r="AT928" s="79" t="s">
        <v>772</v>
      </c>
      <c r="AU928" s="79"/>
      <c r="AV928" s="79"/>
      <c r="AW928" s="3" t="s">
        <v>898</v>
      </c>
      <c r="AX928" s="3" t="s">
        <v>1055</v>
      </c>
      <c r="AY928" s="3" t="s">
        <v>732</v>
      </c>
      <c r="AZ928" s="3">
        <v>1</v>
      </c>
      <c r="BF928" s="4" t="b">
        <f>IF(ISERROR(VLOOKUP(StudiesDetails!B928,ProteinExpression!A:A,1,FALSE)),FALSE,TRUE)</f>
        <v>0</v>
      </c>
    </row>
    <row r="929" spans="1:58" x14ac:dyDescent="0.3">
      <c r="A929">
        <v>173</v>
      </c>
      <c r="B929">
        <v>994</v>
      </c>
      <c r="C929" s="73" t="str">
        <f>IF(AND($A929&lt;&gt;"",ISNUMBER($A929)),VLOOKUP($A929,StudiesGeneral!$B:$CM,2,FALSE),"")</f>
        <v>Grangeon</v>
      </c>
      <c r="D929" s="73">
        <f>IF(AND($A929&lt;&gt;"",ISNUMBER($A929)),VLOOKUP($A929,StudiesGeneral!$B:$CM,3,FALSE),"")</f>
        <v>2021</v>
      </c>
      <c r="E929" s="89" t="str">
        <f>IF(AND($A929&lt;&gt;"",ISNUMBER($A929)),VLOOKUP($A929,StudiesGeneral!$B:$CM,4,FALSE),"")</f>
        <v>https://doi.org/10.3390/ijms222312791</v>
      </c>
      <c r="F929" s="73" t="str">
        <f>IF(AND($A929&lt;&gt;"",ISNUMBER($A929)),VLOOKUP($A929,StudiesGeneral!$B:$CM,5,FALSE),"")</f>
        <v>CYP2C19</v>
      </c>
      <c r="G929" s="52" t="str">
        <f t="shared" si="15"/>
        <v>Small intestine-Proximal Ileum-HIM-IN008-</v>
      </c>
      <c r="H929" s="12" t="s">
        <v>747</v>
      </c>
      <c r="I929" s="12" t="s">
        <v>1062</v>
      </c>
      <c r="K929" s="12" t="s">
        <v>725</v>
      </c>
      <c r="L929" s="12" t="s">
        <v>762</v>
      </c>
      <c r="M929" s="12" t="s">
        <v>737</v>
      </c>
      <c r="N929" s="12" t="s">
        <v>819</v>
      </c>
      <c r="AA929" s="19" t="s">
        <v>770</v>
      </c>
      <c r="AB929" s="19" t="s">
        <v>1043</v>
      </c>
      <c r="AC929" s="20" t="s">
        <v>730</v>
      </c>
      <c r="AD929" s="37" t="s">
        <v>1056</v>
      </c>
      <c r="AE929" s="93">
        <v>8</v>
      </c>
      <c r="AF929" s="3">
        <v>1</v>
      </c>
      <c r="AG929" s="3">
        <v>0</v>
      </c>
      <c r="AH929" s="3">
        <v>49</v>
      </c>
      <c r="AI929" s="3" t="s">
        <v>767</v>
      </c>
      <c r="AJ929" s="20" t="s">
        <v>772</v>
      </c>
      <c r="AS929" s="79">
        <v>23.2</v>
      </c>
      <c r="AT929" s="79" t="s">
        <v>772</v>
      </c>
      <c r="AU929" s="79"/>
      <c r="AV929" s="79"/>
      <c r="AW929" s="3" t="s">
        <v>876</v>
      </c>
      <c r="AX929" s="3" t="s">
        <v>1051</v>
      </c>
      <c r="AY929" s="3" t="s">
        <v>920</v>
      </c>
      <c r="AZ929" s="3">
        <v>1</v>
      </c>
      <c r="BF929" s="4" t="b">
        <f>IF(ISERROR(VLOOKUP(StudiesDetails!B929,ProteinExpression!A:A,1,FALSE)),FALSE,TRUE)</f>
        <v>0</v>
      </c>
    </row>
    <row r="930" spans="1:58" x14ac:dyDescent="0.3">
      <c r="A930">
        <v>173</v>
      </c>
      <c r="B930">
        <v>995</v>
      </c>
      <c r="C930" s="73" t="str">
        <f>IF(AND($A930&lt;&gt;"",ISNUMBER($A930)),VLOOKUP($A930,StudiesGeneral!$B:$CM,2,FALSE),"")</f>
        <v>Grangeon</v>
      </c>
      <c r="D930" s="73">
        <f>IF(AND($A930&lt;&gt;"",ISNUMBER($A930)),VLOOKUP($A930,StudiesGeneral!$B:$CM,3,FALSE),"")</f>
        <v>2021</v>
      </c>
      <c r="E930" s="89" t="str">
        <f>IF(AND($A930&lt;&gt;"",ISNUMBER($A930)),VLOOKUP($A930,StudiesGeneral!$B:$CM,4,FALSE),"")</f>
        <v>https://doi.org/10.3390/ijms222312791</v>
      </c>
      <c r="F930" s="73" t="str">
        <f>IF(AND($A930&lt;&gt;"",ISNUMBER($A930)),VLOOKUP($A930,StudiesGeneral!$B:$CM,5,FALSE),"")</f>
        <v>CYP2C19</v>
      </c>
      <c r="G930" s="52" t="str">
        <f t="shared" si="15"/>
        <v>Small intestine-Proximal Ileum-HIM-IN009-</v>
      </c>
      <c r="H930" s="12" t="s">
        <v>747</v>
      </c>
      <c r="I930" s="12" t="s">
        <v>1062</v>
      </c>
      <c r="K930" s="12" t="s">
        <v>725</v>
      </c>
      <c r="L930" s="12" t="s">
        <v>762</v>
      </c>
      <c r="M930" s="12" t="s">
        <v>737</v>
      </c>
      <c r="N930" s="12" t="s">
        <v>819</v>
      </c>
      <c r="AA930" s="19" t="s">
        <v>770</v>
      </c>
      <c r="AB930" s="19" t="s">
        <v>1043</v>
      </c>
      <c r="AC930" s="20" t="s">
        <v>730</v>
      </c>
      <c r="AD930" s="37" t="s">
        <v>1057</v>
      </c>
      <c r="AE930" s="93">
        <v>9</v>
      </c>
      <c r="AF930" s="3">
        <v>1</v>
      </c>
      <c r="AG930" s="3">
        <v>0</v>
      </c>
      <c r="AH930" s="3">
        <v>65</v>
      </c>
      <c r="AI930" s="3" t="s">
        <v>767</v>
      </c>
      <c r="AJ930" s="20" t="s">
        <v>772</v>
      </c>
      <c r="AS930" s="79">
        <v>30.4</v>
      </c>
      <c r="AT930" s="79" t="s">
        <v>772</v>
      </c>
      <c r="AU930" s="79"/>
      <c r="AV930" s="79"/>
      <c r="AW930" s="3" t="s">
        <v>876</v>
      </c>
      <c r="AX930" s="3" t="s">
        <v>1058</v>
      </c>
      <c r="AY930" s="3" t="s">
        <v>917</v>
      </c>
      <c r="AZ930" s="3">
        <v>1</v>
      </c>
      <c r="BF930" s="4" t="b">
        <f>IF(ISERROR(VLOOKUP(StudiesDetails!B930,ProteinExpression!A:A,1,FALSE)),FALSE,TRUE)</f>
        <v>0</v>
      </c>
    </row>
    <row r="931" spans="1:58" s="33" customFormat="1" x14ac:dyDescent="0.3">
      <c r="A931" s="33">
        <v>173</v>
      </c>
      <c r="B931" s="33">
        <v>997</v>
      </c>
      <c r="C931" s="70" t="str">
        <f>IF(AND($A931&lt;&gt;"",ISNUMBER($A931)),VLOOKUP($A931,StudiesGeneral!$B:$CM,2,FALSE),"")</f>
        <v>Grangeon</v>
      </c>
      <c r="D931" s="70">
        <f>IF(AND($A931&lt;&gt;"",ISNUMBER($A931)),VLOOKUP($A931,StudiesGeneral!$B:$CM,3,FALSE),"")</f>
        <v>2021</v>
      </c>
      <c r="E931" s="71" t="str">
        <f>IF(AND($A931&lt;&gt;"",ISNUMBER($A931)),VLOOKUP($A931,StudiesGeneral!$B:$CM,4,FALSE),"")</f>
        <v>https://doi.org/10.3390/ijms222312791</v>
      </c>
      <c r="F931" s="70" t="str">
        <f>IF(AND($A931&lt;&gt;"",ISNUMBER($A931)),VLOOKUP($A931,StudiesGeneral!$B:$CM,5,FALSE),"")</f>
        <v>CYP2C19</v>
      </c>
      <c r="G931" s="72" t="str">
        <f t="shared" si="15"/>
        <v>Small intestine-Medial Ileum-HIM-IN001-</v>
      </c>
      <c r="H931" s="25" t="s">
        <v>747</v>
      </c>
      <c r="I931" s="25" t="s">
        <v>1063</v>
      </c>
      <c r="J931" s="25"/>
      <c r="K931" s="25" t="s">
        <v>725</v>
      </c>
      <c r="L931" s="25" t="s">
        <v>762</v>
      </c>
      <c r="M931" s="25" t="s">
        <v>737</v>
      </c>
      <c r="N931" s="25" t="s">
        <v>819</v>
      </c>
      <c r="O931" s="25"/>
      <c r="P931" s="25"/>
      <c r="Q931" s="26"/>
      <c r="R931" s="26"/>
      <c r="S931" s="27"/>
      <c r="T931" s="27"/>
      <c r="U931" s="27"/>
      <c r="V931" s="27"/>
      <c r="W931" s="27"/>
      <c r="X931" s="27"/>
      <c r="Y931" s="27"/>
      <c r="Z931" s="27"/>
      <c r="AA931" s="28" t="s">
        <v>770</v>
      </c>
      <c r="AB931" s="28" t="s">
        <v>1043</v>
      </c>
      <c r="AC931" s="29" t="s">
        <v>730</v>
      </c>
      <c r="AD931" s="36" t="s">
        <v>1044</v>
      </c>
      <c r="AE931" s="92">
        <v>1</v>
      </c>
      <c r="AF931" s="30">
        <v>1</v>
      </c>
      <c r="AG931" s="30">
        <v>1</v>
      </c>
      <c r="AH931" s="30">
        <v>73</v>
      </c>
      <c r="AI931" s="30" t="s">
        <v>767</v>
      </c>
      <c r="AJ931" s="29" t="s">
        <v>772</v>
      </c>
      <c r="AK931" s="30"/>
      <c r="AL931" s="29"/>
      <c r="AM931" s="30"/>
      <c r="AN931" s="30"/>
      <c r="AO931" s="30"/>
      <c r="AP931" s="30"/>
      <c r="AQ931" s="30"/>
      <c r="AR931" s="30"/>
      <c r="AS931" s="103">
        <v>31.3</v>
      </c>
      <c r="AT931" s="103" t="s">
        <v>772</v>
      </c>
      <c r="AU931" s="103"/>
      <c r="AV931" s="103"/>
      <c r="AW931" s="30" t="s">
        <v>898</v>
      </c>
      <c r="AX931" s="30" t="s">
        <v>1045</v>
      </c>
      <c r="AY931" s="30" t="s">
        <v>917</v>
      </c>
      <c r="AZ931" s="30">
        <v>1</v>
      </c>
      <c r="BA931" s="31"/>
      <c r="BB931" s="32"/>
      <c r="BC931" s="29"/>
      <c r="BD931" s="30"/>
      <c r="BE931" s="75"/>
      <c r="BF931" s="91" t="b">
        <f>IF(ISERROR(VLOOKUP(StudiesDetails!B931,ProteinExpression!A:A,1,FALSE)),FALSE,TRUE)</f>
        <v>0</v>
      </c>
    </row>
    <row r="932" spans="1:58" x14ac:dyDescent="0.3">
      <c r="A932">
        <v>173</v>
      </c>
      <c r="B932">
        <v>998</v>
      </c>
      <c r="C932" s="73" t="str">
        <f>IF(AND($A932&lt;&gt;"",ISNUMBER($A932)),VLOOKUP($A932,StudiesGeneral!$B:$CM,2,FALSE),"")</f>
        <v>Grangeon</v>
      </c>
      <c r="D932" s="73">
        <f>IF(AND($A932&lt;&gt;"",ISNUMBER($A932)),VLOOKUP($A932,StudiesGeneral!$B:$CM,3,FALSE),"")</f>
        <v>2021</v>
      </c>
      <c r="E932" s="89" t="str">
        <f>IF(AND($A932&lt;&gt;"",ISNUMBER($A932)),VLOOKUP($A932,StudiesGeneral!$B:$CM,4,FALSE),"")</f>
        <v>https://doi.org/10.3390/ijms222312791</v>
      </c>
      <c r="F932" s="73" t="str">
        <f>IF(AND($A932&lt;&gt;"",ISNUMBER($A932)),VLOOKUP($A932,StudiesGeneral!$B:$CM,5,FALSE),"")</f>
        <v>CYP2C19</v>
      </c>
      <c r="G932" s="52" t="str">
        <f t="shared" si="15"/>
        <v>Small intestine-Medial Ileum-HIM-IN002-</v>
      </c>
      <c r="H932" s="12" t="s">
        <v>747</v>
      </c>
      <c r="I932" s="12" t="s">
        <v>1063</v>
      </c>
      <c r="K932" s="12" t="s">
        <v>725</v>
      </c>
      <c r="L932" s="12" t="s">
        <v>762</v>
      </c>
      <c r="M932" s="12" t="s">
        <v>737</v>
      </c>
      <c r="N932" s="12" t="s">
        <v>819</v>
      </c>
      <c r="AA932" s="19" t="s">
        <v>770</v>
      </c>
      <c r="AB932" s="19" t="s">
        <v>1043</v>
      </c>
      <c r="AC932" s="20" t="s">
        <v>730</v>
      </c>
      <c r="AD932" s="37" t="s">
        <v>1046</v>
      </c>
      <c r="AE932" s="93">
        <v>2</v>
      </c>
      <c r="AF932" s="3">
        <v>1</v>
      </c>
      <c r="AG932" s="3">
        <v>0</v>
      </c>
      <c r="AH932" s="3">
        <v>49</v>
      </c>
      <c r="AI932" s="3" t="s">
        <v>767</v>
      </c>
      <c r="AJ932" s="20" t="s">
        <v>772</v>
      </c>
      <c r="AS932" s="79">
        <v>32.700000000000003</v>
      </c>
      <c r="AT932" s="79" t="s">
        <v>772</v>
      </c>
      <c r="AU932" s="79"/>
      <c r="AV932" s="79"/>
      <c r="AW932" s="3" t="s">
        <v>898</v>
      </c>
      <c r="AX932" s="3" t="s">
        <v>1047</v>
      </c>
      <c r="AY932" s="3" t="s">
        <v>732</v>
      </c>
      <c r="AZ932" s="3">
        <v>1</v>
      </c>
      <c r="BF932" s="4" t="b">
        <f>IF(ISERROR(VLOOKUP(StudiesDetails!B932,ProteinExpression!A:A,1,FALSE)),FALSE,TRUE)</f>
        <v>0</v>
      </c>
    </row>
    <row r="933" spans="1:58" x14ac:dyDescent="0.3">
      <c r="A933">
        <v>173</v>
      </c>
      <c r="B933">
        <v>999</v>
      </c>
      <c r="C933" s="73" t="str">
        <f>IF(AND($A933&lt;&gt;"",ISNUMBER($A933)),VLOOKUP($A933,StudiesGeneral!$B:$CM,2,FALSE),"")</f>
        <v>Grangeon</v>
      </c>
      <c r="D933" s="73">
        <f>IF(AND($A933&lt;&gt;"",ISNUMBER($A933)),VLOOKUP($A933,StudiesGeneral!$B:$CM,3,FALSE),"")</f>
        <v>2021</v>
      </c>
      <c r="E933" s="89" t="str">
        <f>IF(AND($A933&lt;&gt;"",ISNUMBER($A933)),VLOOKUP($A933,StudiesGeneral!$B:$CM,4,FALSE),"")</f>
        <v>https://doi.org/10.3390/ijms222312791</v>
      </c>
      <c r="F933" s="73" t="str">
        <f>IF(AND($A933&lt;&gt;"",ISNUMBER($A933)),VLOOKUP($A933,StudiesGeneral!$B:$CM,5,FALSE),"")</f>
        <v>CYP2C19</v>
      </c>
      <c r="G933" s="52" t="str">
        <f t="shared" si="15"/>
        <v>Small intestine-Medial Ileum-HIM-IN003-</v>
      </c>
      <c r="H933" s="12" t="s">
        <v>747</v>
      </c>
      <c r="I933" s="12" t="s">
        <v>1063</v>
      </c>
      <c r="K933" s="12" t="s">
        <v>725</v>
      </c>
      <c r="L933" s="12" t="s">
        <v>762</v>
      </c>
      <c r="M933" s="12" t="s">
        <v>737</v>
      </c>
      <c r="N933" s="12" t="s">
        <v>819</v>
      </c>
      <c r="AA933" s="19" t="s">
        <v>770</v>
      </c>
      <c r="AB933" s="19" t="s">
        <v>1043</v>
      </c>
      <c r="AC933" s="20" t="s">
        <v>730</v>
      </c>
      <c r="AD933" s="37" t="s">
        <v>1048</v>
      </c>
      <c r="AE933" s="93">
        <v>3</v>
      </c>
      <c r="AF933" s="3">
        <v>1</v>
      </c>
      <c r="AG933" s="3">
        <v>0</v>
      </c>
      <c r="AH933" s="3">
        <v>75</v>
      </c>
      <c r="AI933" s="3" t="s">
        <v>767</v>
      </c>
      <c r="AJ933" s="20" t="s">
        <v>772</v>
      </c>
      <c r="AS933" s="79">
        <v>24</v>
      </c>
      <c r="AT933" s="79" t="s">
        <v>772</v>
      </c>
      <c r="AU933" s="79"/>
      <c r="AV933" s="79"/>
      <c r="AW933" s="3" t="s">
        <v>898</v>
      </c>
      <c r="AX933" s="3" t="s">
        <v>1049</v>
      </c>
      <c r="AY933" s="3" t="s">
        <v>732</v>
      </c>
      <c r="AZ933" s="3">
        <v>1</v>
      </c>
      <c r="BF933" s="4" t="b">
        <f>IF(ISERROR(VLOOKUP(StudiesDetails!B933,ProteinExpression!A:A,1,FALSE)),FALSE,TRUE)</f>
        <v>0</v>
      </c>
    </row>
    <row r="934" spans="1:58" x14ac:dyDescent="0.3">
      <c r="A934">
        <v>173</v>
      </c>
      <c r="B934">
        <v>1000</v>
      </c>
      <c r="C934" s="73" t="str">
        <f>IF(AND($A934&lt;&gt;"",ISNUMBER($A934)),VLOOKUP($A934,StudiesGeneral!$B:$CM,2,FALSE),"")</f>
        <v>Grangeon</v>
      </c>
      <c r="D934" s="73">
        <f>IF(AND($A934&lt;&gt;"",ISNUMBER($A934)),VLOOKUP($A934,StudiesGeneral!$B:$CM,3,FALSE),"")</f>
        <v>2021</v>
      </c>
      <c r="E934" s="89" t="str">
        <f>IF(AND($A934&lt;&gt;"",ISNUMBER($A934)),VLOOKUP($A934,StudiesGeneral!$B:$CM,4,FALSE),"")</f>
        <v>https://doi.org/10.3390/ijms222312791</v>
      </c>
      <c r="F934" s="73" t="str">
        <f>IF(AND($A934&lt;&gt;"",ISNUMBER($A934)),VLOOKUP($A934,StudiesGeneral!$B:$CM,5,FALSE),"")</f>
        <v>CYP2C19</v>
      </c>
      <c r="G934" s="52" t="str">
        <f t="shared" si="15"/>
        <v>Small intestine-Medial Ileum-HIM-IN004-</v>
      </c>
      <c r="H934" s="12" t="s">
        <v>747</v>
      </c>
      <c r="I934" s="12" t="s">
        <v>1063</v>
      </c>
      <c r="K934" s="12" t="s">
        <v>725</v>
      </c>
      <c r="L934" s="12" t="s">
        <v>762</v>
      </c>
      <c r="M934" s="12" t="s">
        <v>737</v>
      </c>
      <c r="N934" s="12" t="s">
        <v>819</v>
      </c>
      <c r="AA934" s="19" t="s">
        <v>770</v>
      </c>
      <c r="AB934" s="19" t="s">
        <v>1043</v>
      </c>
      <c r="AC934" s="20" t="s">
        <v>730</v>
      </c>
      <c r="AD934" s="37" t="s">
        <v>1050</v>
      </c>
      <c r="AE934" s="93">
        <v>4</v>
      </c>
      <c r="AF934" s="3">
        <v>1</v>
      </c>
      <c r="AG934" s="3">
        <v>1</v>
      </c>
      <c r="AH934" s="3">
        <v>42</v>
      </c>
      <c r="AI934" s="3" t="s">
        <v>767</v>
      </c>
      <c r="AJ934" s="20" t="s">
        <v>772</v>
      </c>
      <c r="AS934" s="79">
        <v>25.9</v>
      </c>
      <c r="AT934" s="79" t="s">
        <v>772</v>
      </c>
      <c r="AU934" s="79"/>
      <c r="AV934" s="79"/>
      <c r="AW934" s="3" t="s">
        <v>876</v>
      </c>
      <c r="AX934" s="3" t="s">
        <v>1051</v>
      </c>
      <c r="AY934" s="3" t="s">
        <v>732</v>
      </c>
      <c r="AZ934" s="3">
        <v>1</v>
      </c>
      <c r="BF934" s="4" t="b">
        <f>IF(ISERROR(VLOOKUP(StudiesDetails!B934,ProteinExpression!A:A,1,FALSE)),FALSE,TRUE)</f>
        <v>0</v>
      </c>
    </row>
    <row r="935" spans="1:58" x14ac:dyDescent="0.3">
      <c r="A935">
        <v>173</v>
      </c>
      <c r="B935">
        <v>1001</v>
      </c>
      <c r="C935" s="73" t="str">
        <f>IF(AND($A935&lt;&gt;"",ISNUMBER($A935)),VLOOKUP($A935,StudiesGeneral!$B:$CM,2,FALSE),"")</f>
        <v>Grangeon</v>
      </c>
      <c r="D935" s="73">
        <f>IF(AND($A935&lt;&gt;"",ISNUMBER($A935)),VLOOKUP($A935,StudiesGeneral!$B:$CM,3,FALSE),"")</f>
        <v>2021</v>
      </c>
      <c r="E935" s="89" t="str">
        <f>IF(AND($A935&lt;&gt;"",ISNUMBER($A935)),VLOOKUP($A935,StudiesGeneral!$B:$CM,4,FALSE),"")</f>
        <v>https://doi.org/10.3390/ijms222312791</v>
      </c>
      <c r="F935" s="73" t="str">
        <f>IF(AND($A935&lt;&gt;"",ISNUMBER($A935)),VLOOKUP($A935,StudiesGeneral!$B:$CM,5,FALSE),"")</f>
        <v>CYP2C19</v>
      </c>
      <c r="G935" s="52" t="str">
        <f t="shared" si="15"/>
        <v>Small intestine-Medial Ileum-HIM-IN005-</v>
      </c>
      <c r="H935" s="12" t="s">
        <v>747</v>
      </c>
      <c r="I935" s="12" t="s">
        <v>1063</v>
      </c>
      <c r="K935" s="12" t="s">
        <v>725</v>
      </c>
      <c r="L935" s="12" t="s">
        <v>762</v>
      </c>
      <c r="M935" s="12" t="s">
        <v>737</v>
      </c>
      <c r="N935" s="12" t="s">
        <v>819</v>
      </c>
      <c r="AA935" s="19" t="s">
        <v>770</v>
      </c>
      <c r="AB935" s="19" t="s">
        <v>1043</v>
      </c>
      <c r="AC935" s="20" t="s">
        <v>730</v>
      </c>
      <c r="AD935" s="37" t="s">
        <v>1052</v>
      </c>
      <c r="AE935" s="93">
        <v>5</v>
      </c>
      <c r="AF935" s="3">
        <v>1</v>
      </c>
      <c r="AG935" s="3">
        <v>1</v>
      </c>
      <c r="AH935" s="3">
        <v>52</v>
      </c>
      <c r="AI935" s="3" t="s">
        <v>767</v>
      </c>
      <c r="AJ935" s="20" t="s">
        <v>772</v>
      </c>
      <c r="AS935" s="79">
        <v>23.9</v>
      </c>
      <c r="AT935" s="79" t="s">
        <v>772</v>
      </c>
      <c r="AU935" s="79"/>
      <c r="AV935" s="79"/>
      <c r="AW935" s="3" t="s">
        <v>878</v>
      </c>
      <c r="AX935" s="3" t="s">
        <v>1045</v>
      </c>
      <c r="AY935" s="3" t="s">
        <v>732</v>
      </c>
      <c r="AZ935" s="3">
        <v>1</v>
      </c>
      <c r="BF935" s="4" t="b">
        <f>IF(ISERROR(VLOOKUP(StudiesDetails!B935,ProteinExpression!A:A,1,FALSE)),FALSE,TRUE)</f>
        <v>0</v>
      </c>
    </row>
    <row r="936" spans="1:58" x14ac:dyDescent="0.3">
      <c r="A936">
        <v>173</v>
      </c>
      <c r="B936">
        <v>1002</v>
      </c>
      <c r="C936" s="73" t="str">
        <f>IF(AND($A936&lt;&gt;"",ISNUMBER($A936)),VLOOKUP($A936,StudiesGeneral!$B:$CM,2,FALSE),"")</f>
        <v>Grangeon</v>
      </c>
      <c r="D936" s="73">
        <f>IF(AND($A936&lt;&gt;"",ISNUMBER($A936)),VLOOKUP($A936,StudiesGeneral!$B:$CM,3,FALSE),"")</f>
        <v>2021</v>
      </c>
      <c r="E936" s="89" t="str">
        <f>IF(AND($A936&lt;&gt;"",ISNUMBER($A936)),VLOOKUP($A936,StudiesGeneral!$B:$CM,4,FALSE),"")</f>
        <v>https://doi.org/10.3390/ijms222312791</v>
      </c>
      <c r="F936" s="73" t="str">
        <f>IF(AND($A936&lt;&gt;"",ISNUMBER($A936)),VLOOKUP($A936,StudiesGeneral!$B:$CM,5,FALSE),"")</f>
        <v>CYP2C19</v>
      </c>
      <c r="G936" s="52" t="str">
        <f t="shared" si="15"/>
        <v>Small intestine-Medial Ileum-HIM-IN006-</v>
      </c>
      <c r="H936" s="12" t="s">
        <v>747</v>
      </c>
      <c r="I936" s="12" t="s">
        <v>1063</v>
      </c>
      <c r="K936" s="12" t="s">
        <v>725</v>
      </c>
      <c r="L936" s="12" t="s">
        <v>762</v>
      </c>
      <c r="M936" s="12" t="s">
        <v>737</v>
      </c>
      <c r="N936" s="12" t="s">
        <v>819</v>
      </c>
      <c r="AA936" s="19" t="s">
        <v>770</v>
      </c>
      <c r="AB936" s="19" t="s">
        <v>1043</v>
      </c>
      <c r="AC936" s="20" t="s">
        <v>730</v>
      </c>
      <c r="AD936" s="37" t="s">
        <v>1053</v>
      </c>
      <c r="AE936" s="93">
        <v>6</v>
      </c>
      <c r="AF936" s="3">
        <v>1</v>
      </c>
      <c r="AG936" s="3">
        <v>1</v>
      </c>
      <c r="AH936" s="3">
        <v>27</v>
      </c>
      <c r="AI936" s="3" t="s">
        <v>767</v>
      </c>
      <c r="AJ936" s="20" t="s">
        <v>772</v>
      </c>
      <c r="AS936" s="79">
        <v>20.5</v>
      </c>
      <c r="AT936" s="79" t="s">
        <v>772</v>
      </c>
      <c r="AU936" s="79"/>
      <c r="AV936" s="79"/>
      <c r="AW936" s="3" t="s">
        <v>876</v>
      </c>
      <c r="AX936" s="3" t="s">
        <v>1051</v>
      </c>
      <c r="AY936" s="3" t="s">
        <v>732</v>
      </c>
      <c r="AZ936" s="3">
        <v>1</v>
      </c>
      <c r="BF936" s="4" t="b">
        <f>IF(ISERROR(VLOOKUP(StudiesDetails!B936,ProteinExpression!A:A,1,FALSE)),FALSE,TRUE)</f>
        <v>0</v>
      </c>
    </row>
    <row r="937" spans="1:58" x14ac:dyDescent="0.3">
      <c r="A937">
        <v>173</v>
      </c>
      <c r="B937">
        <v>1003</v>
      </c>
      <c r="C937" s="73" t="str">
        <f>IF(AND($A937&lt;&gt;"",ISNUMBER($A937)),VLOOKUP($A937,StudiesGeneral!$B:$CM,2,FALSE),"")</f>
        <v>Grangeon</v>
      </c>
      <c r="D937" s="73">
        <f>IF(AND($A937&lt;&gt;"",ISNUMBER($A937)),VLOOKUP($A937,StudiesGeneral!$B:$CM,3,FALSE),"")</f>
        <v>2021</v>
      </c>
      <c r="E937" s="89" t="str">
        <f>IF(AND($A937&lt;&gt;"",ISNUMBER($A937)),VLOOKUP($A937,StudiesGeneral!$B:$CM,4,FALSE),"")</f>
        <v>https://doi.org/10.3390/ijms222312791</v>
      </c>
      <c r="F937" s="73" t="str">
        <f>IF(AND($A937&lt;&gt;"",ISNUMBER($A937)),VLOOKUP($A937,StudiesGeneral!$B:$CM,5,FALSE),"")</f>
        <v>CYP2C19</v>
      </c>
      <c r="G937" s="52" t="str">
        <f t="shared" si="15"/>
        <v>Small intestine-Medial Ileum-HIM-IN007-</v>
      </c>
      <c r="H937" s="12" t="s">
        <v>747</v>
      </c>
      <c r="I937" s="12" t="s">
        <v>1063</v>
      </c>
      <c r="K937" s="12" t="s">
        <v>725</v>
      </c>
      <c r="L937" s="12" t="s">
        <v>762</v>
      </c>
      <c r="M937" s="12" t="s">
        <v>737</v>
      </c>
      <c r="N937" s="12" t="s">
        <v>819</v>
      </c>
      <c r="AA937" s="19" t="s">
        <v>770</v>
      </c>
      <c r="AB937" s="19" t="s">
        <v>1043</v>
      </c>
      <c r="AC937" s="20" t="s">
        <v>730</v>
      </c>
      <c r="AD937" s="37" t="s">
        <v>1054</v>
      </c>
      <c r="AE937" s="93">
        <v>7</v>
      </c>
      <c r="AF937" s="3">
        <v>1</v>
      </c>
      <c r="AG937" s="3">
        <v>0</v>
      </c>
      <c r="AH937" s="3">
        <v>58</v>
      </c>
      <c r="AI937" s="3" t="s">
        <v>767</v>
      </c>
      <c r="AJ937" s="20" t="s">
        <v>772</v>
      </c>
      <c r="AS937" s="79">
        <v>31.1</v>
      </c>
      <c r="AT937" s="79" t="s">
        <v>772</v>
      </c>
      <c r="AU937" s="79"/>
      <c r="AV937" s="79"/>
      <c r="AW937" s="3" t="s">
        <v>898</v>
      </c>
      <c r="AX937" s="3" t="s">
        <v>1055</v>
      </c>
      <c r="AY937" s="3" t="s">
        <v>732</v>
      </c>
      <c r="AZ937" s="3">
        <v>1</v>
      </c>
      <c r="BF937" s="4" t="b">
        <f>IF(ISERROR(VLOOKUP(StudiesDetails!B937,ProteinExpression!A:A,1,FALSE)),FALSE,TRUE)</f>
        <v>0</v>
      </c>
    </row>
    <row r="938" spans="1:58" x14ac:dyDescent="0.3">
      <c r="A938">
        <v>173</v>
      </c>
      <c r="B938">
        <v>1004</v>
      </c>
      <c r="C938" s="73" t="str">
        <f>IF(AND($A938&lt;&gt;"",ISNUMBER($A938)),VLOOKUP($A938,StudiesGeneral!$B:$CM,2,FALSE),"")</f>
        <v>Grangeon</v>
      </c>
      <c r="D938" s="73">
        <f>IF(AND($A938&lt;&gt;"",ISNUMBER($A938)),VLOOKUP($A938,StudiesGeneral!$B:$CM,3,FALSE),"")</f>
        <v>2021</v>
      </c>
      <c r="E938" s="89" t="str">
        <f>IF(AND($A938&lt;&gt;"",ISNUMBER($A938)),VLOOKUP($A938,StudiesGeneral!$B:$CM,4,FALSE),"")</f>
        <v>https://doi.org/10.3390/ijms222312791</v>
      </c>
      <c r="F938" s="73" t="str">
        <f>IF(AND($A938&lt;&gt;"",ISNUMBER($A938)),VLOOKUP($A938,StudiesGeneral!$B:$CM,5,FALSE),"")</f>
        <v>CYP2C19</v>
      </c>
      <c r="G938" s="52" t="str">
        <f t="shared" si="15"/>
        <v>Small intestine-Medial Ileum-HIM-IN008-</v>
      </c>
      <c r="H938" s="12" t="s">
        <v>747</v>
      </c>
      <c r="I938" s="12" t="s">
        <v>1063</v>
      </c>
      <c r="K938" s="12" t="s">
        <v>725</v>
      </c>
      <c r="L938" s="12" t="s">
        <v>762</v>
      </c>
      <c r="M938" s="12" t="s">
        <v>737</v>
      </c>
      <c r="N938" s="12" t="s">
        <v>819</v>
      </c>
      <c r="AA938" s="19" t="s">
        <v>770</v>
      </c>
      <c r="AB938" s="19" t="s">
        <v>1043</v>
      </c>
      <c r="AC938" s="20" t="s">
        <v>730</v>
      </c>
      <c r="AD938" s="37" t="s">
        <v>1056</v>
      </c>
      <c r="AE938" s="93">
        <v>8</v>
      </c>
      <c r="AF938" s="3">
        <v>1</v>
      </c>
      <c r="AG938" s="3">
        <v>0</v>
      </c>
      <c r="AH938" s="3">
        <v>49</v>
      </c>
      <c r="AI938" s="3" t="s">
        <v>767</v>
      </c>
      <c r="AJ938" s="20" t="s">
        <v>772</v>
      </c>
      <c r="AS938" s="79">
        <v>23.2</v>
      </c>
      <c r="AT938" s="79" t="s">
        <v>772</v>
      </c>
      <c r="AU938" s="79"/>
      <c r="AV938" s="79"/>
      <c r="AW938" s="3" t="s">
        <v>876</v>
      </c>
      <c r="AX938" s="3" t="s">
        <v>1051</v>
      </c>
      <c r="AY938" s="3" t="s">
        <v>920</v>
      </c>
      <c r="AZ938" s="3">
        <v>1</v>
      </c>
      <c r="BF938" s="4" t="b">
        <f>IF(ISERROR(VLOOKUP(StudiesDetails!B938,ProteinExpression!A:A,1,FALSE)),FALSE,TRUE)</f>
        <v>0</v>
      </c>
    </row>
    <row r="939" spans="1:58" x14ac:dyDescent="0.3">
      <c r="A939">
        <v>173</v>
      </c>
      <c r="B939">
        <v>1005</v>
      </c>
      <c r="C939" s="73" t="str">
        <f>IF(AND($A939&lt;&gt;"",ISNUMBER($A939)),VLOOKUP($A939,StudiesGeneral!$B:$CM,2,FALSE),"")</f>
        <v>Grangeon</v>
      </c>
      <c r="D939" s="73">
        <f>IF(AND($A939&lt;&gt;"",ISNUMBER($A939)),VLOOKUP($A939,StudiesGeneral!$B:$CM,3,FALSE),"")</f>
        <v>2021</v>
      </c>
      <c r="E939" s="89" t="str">
        <f>IF(AND($A939&lt;&gt;"",ISNUMBER($A939)),VLOOKUP($A939,StudiesGeneral!$B:$CM,4,FALSE),"")</f>
        <v>https://doi.org/10.3390/ijms222312791</v>
      </c>
      <c r="F939" s="73" t="str">
        <f>IF(AND($A939&lt;&gt;"",ISNUMBER($A939)),VLOOKUP($A939,StudiesGeneral!$B:$CM,5,FALSE),"")</f>
        <v>CYP2C19</v>
      </c>
      <c r="G939" s="52" t="str">
        <f t="shared" si="15"/>
        <v>Small intestine-Medial Ileum-HIM-IN009-</v>
      </c>
      <c r="H939" s="12" t="s">
        <v>747</v>
      </c>
      <c r="I939" s="12" t="s">
        <v>1063</v>
      </c>
      <c r="K939" s="12" t="s">
        <v>725</v>
      </c>
      <c r="L939" s="12" t="s">
        <v>762</v>
      </c>
      <c r="M939" s="12" t="s">
        <v>737</v>
      </c>
      <c r="N939" s="12" t="s">
        <v>819</v>
      </c>
      <c r="AA939" s="19" t="s">
        <v>770</v>
      </c>
      <c r="AB939" s="19" t="s">
        <v>1043</v>
      </c>
      <c r="AC939" s="20" t="s">
        <v>730</v>
      </c>
      <c r="AD939" s="37" t="s">
        <v>1057</v>
      </c>
      <c r="AE939" s="93">
        <v>9</v>
      </c>
      <c r="AF939" s="3">
        <v>1</v>
      </c>
      <c r="AG939" s="3">
        <v>0</v>
      </c>
      <c r="AH939" s="3">
        <v>65</v>
      </c>
      <c r="AI939" s="3" t="s">
        <v>767</v>
      </c>
      <c r="AJ939" s="20" t="s">
        <v>772</v>
      </c>
      <c r="AS939" s="79">
        <v>30.4</v>
      </c>
      <c r="AT939" s="79" t="s">
        <v>772</v>
      </c>
      <c r="AU939" s="79"/>
      <c r="AV939" s="79"/>
      <c r="AW939" s="3" t="s">
        <v>876</v>
      </c>
      <c r="AX939" s="3" t="s">
        <v>1058</v>
      </c>
      <c r="AY939" s="3" t="s">
        <v>917</v>
      </c>
      <c r="AZ939" s="3">
        <v>1</v>
      </c>
      <c r="BF939" s="4" t="b">
        <f>IF(ISERROR(VLOOKUP(StudiesDetails!B939,ProteinExpression!A:A,1,FALSE)),FALSE,TRUE)</f>
        <v>0</v>
      </c>
    </row>
    <row r="940" spans="1:58" s="33" customFormat="1" x14ac:dyDescent="0.3">
      <c r="A940" s="33">
        <v>173</v>
      </c>
      <c r="B940" s="33">
        <v>1007</v>
      </c>
      <c r="C940" s="70" t="str">
        <f>IF(AND($A940&lt;&gt;"",ISNUMBER($A940)),VLOOKUP($A940,StudiesGeneral!$B:$CM,2,FALSE),"")</f>
        <v>Grangeon</v>
      </c>
      <c r="D940" s="70">
        <f>IF(AND($A940&lt;&gt;"",ISNUMBER($A940)),VLOOKUP($A940,StudiesGeneral!$B:$CM,3,FALSE),"")</f>
        <v>2021</v>
      </c>
      <c r="E940" s="71" t="str">
        <f>IF(AND($A940&lt;&gt;"",ISNUMBER($A940)),VLOOKUP($A940,StudiesGeneral!$B:$CM,4,FALSE),"")</f>
        <v>https://doi.org/10.3390/ijms222312791</v>
      </c>
      <c r="F940" s="70" t="str">
        <f>IF(AND($A940&lt;&gt;"",ISNUMBER($A940)),VLOOKUP($A940,StudiesGeneral!$B:$CM,5,FALSE),"")</f>
        <v>CYP2C19</v>
      </c>
      <c r="G940" s="72" t="str">
        <f t="shared" si="15"/>
        <v>Small intestine-Distal Ileum-HIM-IN001-</v>
      </c>
      <c r="H940" s="25" t="s">
        <v>747</v>
      </c>
      <c r="I940" s="25" t="s">
        <v>1064</v>
      </c>
      <c r="J940" s="25"/>
      <c r="K940" s="25" t="s">
        <v>725</v>
      </c>
      <c r="L940" s="25" t="s">
        <v>762</v>
      </c>
      <c r="M940" s="25" t="s">
        <v>737</v>
      </c>
      <c r="N940" s="25" t="s">
        <v>819</v>
      </c>
      <c r="O940" s="25"/>
      <c r="P940" s="25"/>
      <c r="Q940" s="26"/>
      <c r="R940" s="26"/>
      <c r="S940" s="27"/>
      <c r="T940" s="27"/>
      <c r="U940" s="27"/>
      <c r="V940" s="27"/>
      <c r="W940" s="27"/>
      <c r="X940" s="27"/>
      <c r="Y940" s="27"/>
      <c r="Z940" s="27"/>
      <c r="AA940" s="28" t="s">
        <v>770</v>
      </c>
      <c r="AB940" s="28" t="s">
        <v>1043</v>
      </c>
      <c r="AC940" s="29" t="s">
        <v>730</v>
      </c>
      <c r="AD940" s="36" t="s">
        <v>1044</v>
      </c>
      <c r="AE940" s="92">
        <v>1</v>
      </c>
      <c r="AF940" s="30">
        <v>1</v>
      </c>
      <c r="AG940" s="30">
        <v>1</v>
      </c>
      <c r="AH940" s="30">
        <v>73</v>
      </c>
      <c r="AI940" s="30" t="s">
        <v>767</v>
      </c>
      <c r="AJ940" s="29" t="s">
        <v>772</v>
      </c>
      <c r="AK940" s="30"/>
      <c r="AL940" s="29"/>
      <c r="AM940" s="30"/>
      <c r="AN940" s="30"/>
      <c r="AO940" s="30"/>
      <c r="AP940" s="30"/>
      <c r="AQ940" s="30"/>
      <c r="AR940" s="30"/>
      <c r="AS940" s="103">
        <v>31.3</v>
      </c>
      <c r="AT940" s="103" t="s">
        <v>772</v>
      </c>
      <c r="AU940" s="103"/>
      <c r="AV940" s="103"/>
      <c r="AW940" s="30" t="s">
        <v>898</v>
      </c>
      <c r="AX940" s="30" t="s">
        <v>1045</v>
      </c>
      <c r="AY940" s="30" t="s">
        <v>917</v>
      </c>
      <c r="AZ940" s="30">
        <v>1</v>
      </c>
      <c r="BA940" s="31"/>
      <c r="BB940" s="32"/>
      <c r="BC940" s="29"/>
      <c r="BD940" s="30"/>
      <c r="BE940" s="75"/>
      <c r="BF940" s="91" t="b">
        <f>IF(ISERROR(VLOOKUP(StudiesDetails!B940,ProteinExpression!A:A,1,FALSE)),FALSE,TRUE)</f>
        <v>0</v>
      </c>
    </row>
    <row r="941" spans="1:58" x14ac:dyDescent="0.3">
      <c r="A941">
        <v>173</v>
      </c>
      <c r="B941">
        <v>1008</v>
      </c>
      <c r="C941" s="73" t="str">
        <f>IF(AND($A941&lt;&gt;"",ISNUMBER($A941)),VLOOKUP($A941,StudiesGeneral!$B:$CM,2,FALSE),"")</f>
        <v>Grangeon</v>
      </c>
      <c r="D941" s="73">
        <f>IF(AND($A941&lt;&gt;"",ISNUMBER($A941)),VLOOKUP($A941,StudiesGeneral!$B:$CM,3,FALSE),"")</f>
        <v>2021</v>
      </c>
      <c r="E941" s="89" t="str">
        <f>IF(AND($A941&lt;&gt;"",ISNUMBER($A941)),VLOOKUP($A941,StudiesGeneral!$B:$CM,4,FALSE),"")</f>
        <v>https://doi.org/10.3390/ijms222312791</v>
      </c>
      <c r="F941" s="73" t="str">
        <f>IF(AND($A941&lt;&gt;"",ISNUMBER($A941)),VLOOKUP($A941,StudiesGeneral!$B:$CM,5,FALSE),"")</f>
        <v>CYP2C19</v>
      </c>
      <c r="G941" s="52" t="str">
        <f t="shared" si="15"/>
        <v>Small intestine-Distal Ileum-HIM-IN002-</v>
      </c>
      <c r="H941" s="12" t="s">
        <v>747</v>
      </c>
      <c r="I941" s="12" t="s">
        <v>1064</v>
      </c>
      <c r="K941" s="12" t="s">
        <v>725</v>
      </c>
      <c r="L941" s="12" t="s">
        <v>762</v>
      </c>
      <c r="M941" s="12" t="s">
        <v>737</v>
      </c>
      <c r="N941" s="12" t="s">
        <v>819</v>
      </c>
      <c r="AA941" s="19" t="s">
        <v>770</v>
      </c>
      <c r="AB941" s="19" t="s">
        <v>1043</v>
      </c>
      <c r="AC941" s="20" t="s">
        <v>730</v>
      </c>
      <c r="AD941" s="37" t="s">
        <v>1046</v>
      </c>
      <c r="AE941" s="93">
        <v>2</v>
      </c>
      <c r="AF941" s="3">
        <v>1</v>
      </c>
      <c r="AG941" s="3">
        <v>0</v>
      </c>
      <c r="AH941" s="3">
        <v>49</v>
      </c>
      <c r="AI941" s="3" t="s">
        <v>767</v>
      </c>
      <c r="AJ941" s="20" t="s">
        <v>772</v>
      </c>
      <c r="AS941" s="79">
        <v>32.700000000000003</v>
      </c>
      <c r="AT941" s="79" t="s">
        <v>772</v>
      </c>
      <c r="AU941" s="79"/>
      <c r="AV941" s="79"/>
      <c r="AW941" s="3" t="s">
        <v>898</v>
      </c>
      <c r="AX941" s="3" t="s">
        <v>1047</v>
      </c>
      <c r="AY941" s="3" t="s">
        <v>732</v>
      </c>
      <c r="AZ941" s="3">
        <v>1</v>
      </c>
      <c r="BF941" s="4" t="b">
        <f>IF(ISERROR(VLOOKUP(StudiesDetails!B941,ProteinExpression!A:A,1,FALSE)),FALSE,TRUE)</f>
        <v>0</v>
      </c>
    </row>
    <row r="942" spans="1:58" x14ac:dyDescent="0.3">
      <c r="A942">
        <v>173</v>
      </c>
      <c r="B942">
        <v>1009</v>
      </c>
      <c r="C942" s="73" t="str">
        <f>IF(AND($A942&lt;&gt;"",ISNUMBER($A942)),VLOOKUP($A942,StudiesGeneral!$B:$CM,2,FALSE),"")</f>
        <v>Grangeon</v>
      </c>
      <c r="D942" s="73">
        <f>IF(AND($A942&lt;&gt;"",ISNUMBER($A942)),VLOOKUP($A942,StudiesGeneral!$B:$CM,3,FALSE),"")</f>
        <v>2021</v>
      </c>
      <c r="E942" s="89" t="str">
        <f>IF(AND($A942&lt;&gt;"",ISNUMBER($A942)),VLOOKUP($A942,StudiesGeneral!$B:$CM,4,FALSE),"")</f>
        <v>https://doi.org/10.3390/ijms222312791</v>
      </c>
      <c r="F942" s="73" t="str">
        <f>IF(AND($A942&lt;&gt;"",ISNUMBER($A942)),VLOOKUP($A942,StudiesGeneral!$B:$CM,5,FALSE),"")</f>
        <v>CYP2C19</v>
      </c>
      <c r="G942" s="52" t="str">
        <f t="shared" si="15"/>
        <v>Small intestine-Distal Ileum-HIM-IN003-</v>
      </c>
      <c r="H942" s="12" t="s">
        <v>747</v>
      </c>
      <c r="I942" s="12" t="s">
        <v>1064</v>
      </c>
      <c r="K942" s="12" t="s">
        <v>725</v>
      </c>
      <c r="L942" s="12" t="s">
        <v>762</v>
      </c>
      <c r="M942" s="12" t="s">
        <v>737</v>
      </c>
      <c r="N942" s="12" t="s">
        <v>819</v>
      </c>
      <c r="AA942" s="19" t="s">
        <v>770</v>
      </c>
      <c r="AB942" s="19" t="s">
        <v>1043</v>
      </c>
      <c r="AC942" s="20" t="s">
        <v>730</v>
      </c>
      <c r="AD942" s="37" t="s">
        <v>1048</v>
      </c>
      <c r="AE942" s="93">
        <v>3</v>
      </c>
      <c r="AF942" s="3">
        <v>1</v>
      </c>
      <c r="AG942" s="3">
        <v>0</v>
      </c>
      <c r="AH942" s="3">
        <v>75</v>
      </c>
      <c r="AI942" s="3" t="s">
        <v>767</v>
      </c>
      <c r="AJ942" s="20" t="s">
        <v>772</v>
      </c>
      <c r="AS942" s="79">
        <v>24</v>
      </c>
      <c r="AT942" s="79" t="s">
        <v>772</v>
      </c>
      <c r="AU942" s="79"/>
      <c r="AV942" s="79"/>
      <c r="AW942" s="3" t="s">
        <v>898</v>
      </c>
      <c r="AX942" s="3" t="s">
        <v>1049</v>
      </c>
      <c r="AY942" s="3" t="s">
        <v>732</v>
      </c>
      <c r="AZ942" s="3">
        <v>1</v>
      </c>
      <c r="BF942" s="4" t="b">
        <f>IF(ISERROR(VLOOKUP(StudiesDetails!B942,ProteinExpression!A:A,1,FALSE)),FALSE,TRUE)</f>
        <v>0</v>
      </c>
    </row>
    <row r="943" spans="1:58" x14ac:dyDescent="0.3">
      <c r="A943">
        <v>173</v>
      </c>
      <c r="B943">
        <v>1010</v>
      </c>
      <c r="C943" s="73" t="str">
        <f>IF(AND($A943&lt;&gt;"",ISNUMBER($A943)),VLOOKUP($A943,StudiesGeneral!$B:$CM,2,FALSE),"")</f>
        <v>Grangeon</v>
      </c>
      <c r="D943" s="73">
        <f>IF(AND($A943&lt;&gt;"",ISNUMBER($A943)),VLOOKUP($A943,StudiesGeneral!$B:$CM,3,FALSE),"")</f>
        <v>2021</v>
      </c>
      <c r="E943" s="89" t="str">
        <f>IF(AND($A943&lt;&gt;"",ISNUMBER($A943)),VLOOKUP($A943,StudiesGeneral!$B:$CM,4,FALSE),"")</f>
        <v>https://doi.org/10.3390/ijms222312791</v>
      </c>
      <c r="F943" s="73" t="str">
        <f>IF(AND($A943&lt;&gt;"",ISNUMBER($A943)),VLOOKUP($A943,StudiesGeneral!$B:$CM,5,FALSE),"")</f>
        <v>CYP2C19</v>
      </c>
      <c r="G943" s="52" t="str">
        <f t="shared" si="15"/>
        <v>Small intestine-Distal Ileum-HIM-IN004-</v>
      </c>
      <c r="H943" s="12" t="s">
        <v>747</v>
      </c>
      <c r="I943" s="12" t="s">
        <v>1064</v>
      </c>
      <c r="K943" s="12" t="s">
        <v>725</v>
      </c>
      <c r="L943" s="12" t="s">
        <v>762</v>
      </c>
      <c r="M943" s="12" t="s">
        <v>737</v>
      </c>
      <c r="N943" s="12" t="s">
        <v>819</v>
      </c>
      <c r="AA943" s="19" t="s">
        <v>770</v>
      </c>
      <c r="AB943" s="19" t="s">
        <v>1043</v>
      </c>
      <c r="AC943" s="20" t="s">
        <v>730</v>
      </c>
      <c r="AD943" s="37" t="s">
        <v>1050</v>
      </c>
      <c r="AE943" s="93">
        <v>4</v>
      </c>
      <c r="AF943" s="3">
        <v>1</v>
      </c>
      <c r="AG943" s="3">
        <v>1</v>
      </c>
      <c r="AH943" s="3">
        <v>42</v>
      </c>
      <c r="AI943" s="3" t="s">
        <v>767</v>
      </c>
      <c r="AJ943" s="20" t="s">
        <v>772</v>
      </c>
      <c r="AS943" s="79">
        <v>25.9</v>
      </c>
      <c r="AT943" s="79" t="s">
        <v>772</v>
      </c>
      <c r="AU943" s="79"/>
      <c r="AV943" s="79"/>
      <c r="AW943" s="3" t="s">
        <v>876</v>
      </c>
      <c r="AX943" s="3" t="s">
        <v>1051</v>
      </c>
      <c r="AY943" s="3" t="s">
        <v>732</v>
      </c>
      <c r="AZ943" s="3">
        <v>1</v>
      </c>
      <c r="BF943" s="4" t="b">
        <f>IF(ISERROR(VLOOKUP(StudiesDetails!B943,ProteinExpression!A:A,1,FALSE)),FALSE,TRUE)</f>
        <v>0</v>
      </c>
    </row>
    <row r="944" spans="1:58" x14ac:dyDescent="0.3">
      <c r="A944">
        <v>173</v>
      </c>
      <c r="B944">
        <v>1011</v>
      </c>
      <c r="C944" s="73" t="str">
        <f>IF(AND($A944&lt;&gt;"",ISNUMBER($A944)),VLOOKUP($A944,StudiesGeneral!$B:$CM,2,FALSE),"")</f>
        <v>Grangeon</v>
      </c>
      <c r="D944" s="73">
        <f>IF(AND($A944&lt;&gt;"",ISNUMBER($A944)),VLOOKUP($A944,StudiesGeneral!$B:$CM,3,FALSE),"")</f>
        <v>2021</v>
      </c>
      <c r="E944" s="89" t="str">
        <f>IF(AND($A944&lt;&gt;"",ISNUMBER($A944)),VLOOKUP($A944,StudiesGeneral!$B:$CM,4,FALSE),"")</f>
        <v>https://doi.org/10.3390/ijms222312791</v>
      </c>
      <c r="F944" s="73" t="str">
        <f>IF(AND($A944&lt;&gt;"",ISNUMBER($A944)),VLOOKUP($A944,StudiesGeneral!$B:$CM,5,FALSE),"")</f>
        <v>CYP2C19</v>
      </c>
      <c r="G944" s="52" t="str">
        <f t="shared" si="15"/>
        <v>Small intestine-Distal Ileum-HIM-IN005-</v>
      </c>
      <c r="H944" s="12" t="s">
        <v>747</v>
      </c>
      <c r="I944" s="12" t="s">
        <v>1064</v>
      </c>
      <c r="K944" s="12" t="s">
        <v>725</v>
      </c>
      <c r="L944" s="12" t="s">
        <v>762</v>
      </c>
      <c r="M944" s="12" t="s">
        <v>737</v>
      </c>
      <c r="N944" s="12" t="s">
        <v>819</v>
      </c>
      <c r="AA944" s="19" t="s">
        <v>770</v>
      </c>
      <c r="AB944" s="19" t="s">
        <v>1043</v>
      </c>
      <c r="AC944" s="20" t="s">
        <v>730</v>
      </c>
      <c r="AD944" s="37" t="s">
        <v>1052</v>
      </c>
      <c r="AE944" s="93">
        <v>5</v>
      </c>
      <c r="AF944" s="3">
        <v>1</v>
      </c>
      <c r="AG944" s="3">
        <v>1</v>
      </c>
      <c r="AH944" s="3">
        <v>52</v>
      </c>
      <c r="AI944" s="3" t="s">
        <v>767</v>
      </c>
      <c r="AJ944" s="20" t="s">
        <v>772</v>
      </c>
      <c r="AS944" s="79">
        <v>23.9</v>
      </c>
      <c r="AT944" s="79" t="s">
        <v>772</v>
      </c>
      <c r="AU944" s="79"/>
      <c r="AV944" s="79"/>
      <c r="AW944" s="3" t="s">
        <v>878</v>
      </c>
      <c r="AX944" s="3" t="s">
        <v>1045</v>
      </c>
      <c r="AY944" s="3" t="s">
        <v>732</v>
      </c>
      <c r="AZ944" s="3">
        <v>1</v>
      </c>
      <c r="BF944" s="4" t="b">
        <f>IF(ISERROR(VLOOKUP(StudiesDetails!B944,ProteinExpression!A:A,1,FALSE)),FALSE,TRUE)</f>
        <v>0</v>
      </c>
    </row>
    <row r="945" spans="1:58" x14ac:dyDescent="0.3">
      <c r="A945">
        <v>173</v>
      </c>
      <c r="B945">
        <v>1012</v>
      </c>
      <c r="C945" s="73" t="str">
        <f>IF(AND($A945&lt;&gt;"",ISNUMBER($A945)),VLOOKUP($A945,StudiesGeneral!$B:$CM,2,FALSE),"")</f>
        <v>Grangeon</v>
      </c>
      <c r="D945" s="73">
        <f>IF(AND($A945&lt;&gt;"",ISNUMBER($A945)),VLOOKUP($A945,StudiesGeneral!$B:$CM,3,FALSE),"")</f>
        <v>2021</v>
      </c>
      <c r="E945" s="89" t="str">
        <f>IF(AND($A945&lt;&gt;"",ISNUMBER($A945)),VLOOKUP($A945,StudiesGeneral!$B:$CM,4,FALSE),"")</f>
        <v>https://doi.org/10.3390/ijms222312791</v>
      </c>
      <c r="F945" s="73" t="str">
        <f>IF(AND($A945&lt;&gt;"",ISNUMBER($A945)),VLOOKUP($A945,StudiesGeneral!$B:$CM,5,FALSE),"")</f>
        <v>CYP2C19</v>
      </c>
      <c r="G945" s="52" t="str">
        <f t="shared" si="15"/>
        <v>Small intestine-Distal Ileum-HIM-IN006-</v>
      </c>
      <c r="H945" s="12" t="s">
        <v>747</v>
      </c>
      <c r="I945" s="12" t="s">
        <v>1064</v>
      </c>
      <c r="K945" s="12" t="s">
        <v>725</v>
      </c>
      <c r="L945" s="12" t="s">
        <v>762</v>
      </c>
      <c r="M945" s="12" t="s">
        <v>737</v>
      </c>
      <c r="N945" s="12" t="s">
        <v>819</v>
      </c>
      <c r="AA945" s="19" t="s">
        <v>770</v>
      </c>
      <c r="AB945" s="19" t="s">
        <v>1043</v>
      </c>
      <c r="AC945" s="20" t="s">
        <v>730</v>
      </c>
      <c r="AD945" s="37" t="s">
        <v>1053</v>
      </c>
      <c r="AE945" s="93">
        <v>6</v>
      </c>
      <c r="AF945" s="3">
        <v>1</v>
      </c>
      <c r="AG945" s="3">
        <v>1</v>
      </c>
      <c r="AH945" s="3">
        <v>27</v>
      </c>
      <c r="AI945" s="3" t="s">
        <v>767</v>
      </c>
      <c r="AJ945" s="20" t="s">
        <v>772</v>
      </c>
      <c r="AS945" s="79">
        <v>20.5</v>
      </c>
      <c r="AT945" s="79" t="s">
        <v>772</v>
      </c>
      <c r="AU945" s="79"/>
      <c r="AV945" s="79"/>
      <c r="AW945" s="3" t="s">
        <v>876</v>
      </c>
      <c r="AX945" s="3" t="s">
        <v>1051</v>
      </c>
      <c r="AY945" s="3" t="s">
        <v>732</v>
      </c>
      <c r="AZ945" s="3">
        <v>1</v>
      </c>
      <c r="BF945" s="4" t="b">
        <f>IF(ISERROR(VLOOKUP(StudiesDetails!B945,ProteinExpression!A:A,1,FALSE)),FALSE,TRUE)</f>
        <v>0</v>
      </c>
    </row>
    <row r="946" spans="1:58" x14ac:dyDescent="0.3">
      <c r="A946">
        <v>173</v>
      </c>
      <c r="B946">
        <v>1013</v>
      </c>
      <c r="C946" s="73" t="str">
        <f>IF(AND($A946&lt;&gt;"",ISNUMBER($A946)),VLOOKUP($A946,StudiesGeneral!$B:$CM,2,FALSE),"")</f>
        <v>Grangeon</v>
      </c>
      <c r="D946" s="73">
        <f>IF(AND($A946&lt;&gt;"",ISNUMBER($A946)),VLOOKUP($A946,StudiesGeneral!$B:$CM,3,FALSE),"")</f>
        <v>2021</v>
      </c>
      <c r="E946" s="89" t="str">
        <f>IF(AND($A946&lt;&gt;"",ISNUMBER($A946)),VLOOKUP($A946,StudiesGeneral!$B:$CM,4,FALSE),"")</f>
        <v>https://doi.org/10.3390/ijms222312791</v>
      </c>
      <c r="F946" s="73" t="str">
        <f>IF(AND($A946&lt;&gt;"",ISNUMBER($A946)),VLOOKUP($A946,StudiesGeneral!$B:$CM,5,FALSE),"")</f>
        <v>CYP2C19</v>
      </c>
      <c r="G946" s="52" t="str">
        <f t="shared" si="15"/>
        <v>Small intestine-Distal Ileum-HIM-IN007-</v>
      </c>
      <c r="H946" s="12" t="s">
        <v>747</v>
      </c>
      <c r="I946" s="12" t="s">
        <v>1064</v>
      </c>
      <c r="K946" s="12" t="s">
        <v>725</v>
      </c>
      <c r="L946" s="12" t="s">
        <v>762</v>
      </c>
      <c r="M946" s="12" t="s">
        <v>737</v>
      </c>
      <c r="N946" s="12" t="s">
        <v>819</v>
      </c>
      <c r="AA946" s="19" t="s">
        <v>770</v>
      </c>
      <c r="AB946" s="19" t="s">
        <v>1043</v>
      </c>
      <c r="AC946" s="20" t="s">
        <v>730</v>
      </c>
      <c r="AD946" s="37" t="s">
        <v>1054</v>
      </c>
      <c r="AE946" s="93">
        <v>7</v>
      </c>
      <c r="AF946" s="3">
        <v>1</v>
      </c>
      <c r="AG946" s="3">
        <v>0</v>
      </c>
      <c r="AH946" s="3">
        <v>58</v>
      </c>
      <c r="AI946" s="3" t="s">
        <v>767</v>
      </c>
      <c r="AJ946" s="20" t="s">
        <v>772</v>
      </c>
      <c r="AS946" s="79">
        <v>31.1</v>
      </c>
      <c r="AT946" s="79" t="s">
        <v>772</v>
      </c>
      <c r="AU946" s="79"/>
      <c r="AV946" s="79"/>
      <c r="AW946" s="3" t="s">
        <v>898</v>
      </c>
      <c r="AX946" s="3" t="s">
        <v>1055</v>
      </c>
      <c r="AY946" s="3" t="s">
        <v>732</v>
      </c>
      <c r="AZ946" s="3">
        <v>1</v>
      </c>
      <c r="BF946" s="4" t="b">
        <f>IF(ISERROR(VLOOKUP(StudiesDetails!B946,ProteinExpression!A:A,1,FALSE)),FALSE,TRUE)</f>
        <v>0</v>
      </c>
    </row>
    <row r="947" spans="1:58" x14ac:dyDescent="0.3">
      <c r="A947">
        <v>173</v>
      </c>
      <c r="B947">
        <v>1014</v>
      </c>
      <c r="C947" s="73" t="str">
        <f>IF(AND($A947&lt;&gt;"",ISNUMBER($A947)),VLOOKUP($A947,StudiesGeneral!$B:$CM,2,FALSE),"")</f>
        <v>Grangeon</v>
      </c>
      <c r="D947" s="73">
        <f>IF(AND($A947&lt;&gt;"",ISNUMBER($A947)),VLOOKUP($A947,StudiesGeneral!$B:$CM,3,FALSE),"")</f>
        <v>2021</v>
      </c>
      <c r="E947" s="89" t="str">
        <f>IF(AND($A947&lt;&gt;"",ISNUMBER($A947)),VLOOKUP($A947,StudiesGeneral!$B:$CM,4,FALSE),"")</f>
        <v>https://doi.org/10.3390/ijms222312791</v>
      </c>
      <c r="F947" s="73" t="str">
        <f>IF(AND($A947&lt;&gt;"",ISNUMBER($A947)),VLOOKUP($A947,StudiesGeneral!$B:$CM,5,FALSE),"")</f>
        <v>CYP2C19</v>
      </c>
      <c r="G947" s="52" t="str">
        <f t="shared" si="15"/>
        <v>Small intestine-Distal Ileum-HIM-IN008-</v>
      </c>
      <c r="H947" s="12" t="s">
        <v>747</v>
      </c>
      <c r="I947" s="12" t="s">
        <v>1064</v>
      </c>
      <c r="K947" s="12" t="s">
        <v>725</v>
      </c>
      <c r="L947" s="12" t="s">
        <v>762</v>
      </c>
      <c r="M947" s="12" t="s">
        <v>737</v>
      </c>
      <c r="N947" s="12" t="s">
        <v>819</v>
      </c>
      <c r="AA947" s="19" t="s">
        <v>770</v>
      </c>
      <c r="AB947" s="19" t="s">
        <v>1043</v>
      </c>
      <c r="AC947" s="20" t="s">
        <v>730</v>
      </c>
      <c r="AD947" s="37" t="s">
        <v>1056</v>
      </c>
      <c r="AE947" s="93">
        <v>8</v>
      </c>
      <c r="AF947" s="3">
        <v>1</v>
      </c>
      <c r="AG947" s="3">
        <v>0</v>
      </c>
      <c r="AH947" s="3">
        <v>49</v>
      </c>
      <c r="AI947" s="3" t="s">
        <v>767</v>
      </c>
      <c r="AJ947" s="20" t="s">
        <v>772</v>
      </c>
      <c r="AS947" s="79">
        <v>23.2</v>
      </c>
      <c r="AT947" s="79" t="s">
        <v>772</v>
      </c>
      <c r="AU947" s="79"/>
      <c r="AV947" s="79"/>
      <c r="AW947" s="3" t="s">
        <v>876</v>
      </c>
      <c r="AX947" s="3" t="s">
        <v>1051</v>
      </c>
      <c r="AY947" s="3" t="s">
        <v>920</v>
      </c>
      <c r="AZ947" s="3">
        <v>1</v>
      </c>
      <c r="BF947" s="4" t="b">
        <f>IF(ISERROR(VLOOKUP(StudiesDetails!B947,ProteinExpression!A:A,1,FALSE)),FALSE,TRUE)</f>
        <v>0</v>
      </c>
    </row>
    <row r="948" spans="1:58" x14ac:dyDescent="0.3">
      <c r="A948">
        <v>173</v>
      </c>
      <c r="B948">
        <v>1015</v>
      </c>
      <c r="C948" s="73" t="str">
        <f>IF(AND($A948&lt;&gt;"",ISNUMBER($A948)),VLOOKUP($A948,StudiesGeneral!$B:$CM,2,FALSE),"")</f>
        <v>Grangeon</v>
      </c>
      <c r="D948" s="73">
        <f>IF(AND($A948&lt;&gt;"",ISNUMBER($A948)),VLOOKUP($A948,StudiesGeneral!$B:$CM,3,FALSE),"")</f>
        <v>2021</v>
      </c>
      <c r="E948" s="89" t="str">
        <f>IF(AND($A948&lt;&gt;"",ISNUMBER($A948)),VLOOKUP($A948,StudiesGeneral!$B:$CM,4,FALSE),"")</f>
        <v>https://doi.org/10.3390/ijms222312791</v>
      </c>
      <c r="F948" s="73" t="str">
        <f>IF(AND($A948&lt;&gt;"",ISNUMBER($A948)),VLOOKUP($A948,StudiesGeneral!$B:$CM,5,FALSE),"")</f>
        <v>CYP2C19</v>
      </c>
      <c r="G948" s="52" t="str">
        <f t="shared" si="15"/>
        <v>Small intestine-Distal Ileum-HIM-IN009-</v>
      </c>
      <c r="H948" s="12" t="s">
        <v>747</v>
      </c>
      <c r="I948" s="12" t="s">
        <v>1064</v>
      </c>
      <c r="K948" s="12" t="s">
        <v>725</v>
      </c>
      <c r="L948" s="12" t="s">
        <v>762</v>
      </c>
      <c r="M948" s="12" t="s">
        <v>737</v>
      </c>
      <c r="N948" s="12" t="s">
        <v>819</v>
      </c>
      <c r="AA948" s="19" t="s">
        <v>770</v>
      </c>
      <c r="AB948" s="19" t="s">
        <v>1043</v>
      </c>
      <c r="AC948" s="20" t="s">
        <v>730</v>
      </c>
      <c r="AD948" s="37" t="s">
        <v>1057</v>
      </c>
      <c r="AE948" s="93">
        <v>9</v>
      </c>
      <c r="AF948" s="3">
        <v>1</v>
      </c>
      <c r="AG948" s="3">
        <v>0</v>
      </c>
      <c r="AH948" s="3">
        <v>65</v>
      </c>
      <c r="AI948" s="3" t="s">
        <v>767</v>
      </c>
      <c r="AJ948" s="20" t="s">
        <v>772</v>
      </c>
      <c r="AS948" s="79">
        <v>30.4</v>
      </c>
      <c r="AT948" s="79" t="s">
        <v>772</v>
      </c>
      <c r="AU948" s="79"/>
      <c r="AV948" s="79"/>
      <c r="AW948" s="3" t="s">
        <v>876</v>
      </c>
      <c r="AX948" s="3" t="s">
        <v>1058</v>
      </c>
      <c r="AY948" s="3" t="s">
        <v>917</v>
      </c>
      <c r="AZ948" s="3">
        <v>1</v>
      </c>
      <c r="BF948" s="4" t="b">
        <f>IF(ISERROR(VLOOKUP(StudiesDetails!B948,ProteinExpression!A:A,1,FALSE)),FALSE,TRUE)</f>
        <v>0</v>
      </c>
    </row>
    <row r="949" spans="1:58" s="33" customFormat="1" x14ac:dyDescent="0.3">
      <c r="A949" s="33">
        <v>174</v>
      </c>
      <c r="B949" s="33">
        <v>1018</v>
      </c>
      <c r="C949" s="70" t="str">
        <f>IF(AND($A949&lt;&gt;"",ISNUMBER($A949)),VLOOKUP($A949,StudiesGeneral!$B:$CM,2,FALSE),"")</f>
        <v>Grangeon</v>
      </c>
      <c r="D949" s="70">
        <f>IF(AND($A949&lt;&gt;"",ISNUMBER($A949)),VLOOKUP($A949,StudiesGeneral!$B:$CM,3,FALSE),"")</f>
        <v>2021</v>
      </c>
      <c r="E949" s="71" t="str">
        <f>IF(AND($A949&lt;&gt;"",ISNUMBER($A949)),VLOOKUP($A949,StudiesGeneral!$B:$CM,4,FALSE),"")</f>
        <v>https://doi.org/10.3390/ijms222312791</v>
      </c>
      <c r="F949" s="70" t="str">
        <f>IF(AND($A949&lt;&gt;"",ISNUMBER($A949)),VLOOKUP($A949,StudiesGeneral!$B:$CM,5,FALSE),"")</f>
        <v>CYP2D6</v>
      </c>
      <c r="G949" s="72" t="str">
        <f t="shared" si="15"/>
        <v>Small intestine-Duodenum-HIM-IN001-</v>
      </c>
      <c r="H949" s="25" t="s">
        <v>747</v>
      </c>
      <c r="I949" s="25" t="s">
        <v>748</v>
      </c>
      <c r="J949" s="25"/>
      <c r="K949" s="25" t="s">
        <v>725</v>
      </c>
      <c r="L949" s="25" t="s">
        <v>762</v>
      </c>
      <c r="M949" s="25" t="s">
        <v>737</v>
      </c>
      <c r="N949" s="25" t="s">
        <v>819</v>
      </c>
      <c r="O949" s="25"/>
      <c r="P949" s="25"/>
      <c r="Q949" s="26"/>
      <c r="R949" s="26"/>
      <c r="S949" s="27"/>
      <c r="T949" s="27"/>
      <c r="U949" s="27"/>
      <c r="V949" s="27"/>
      <c r="W949" s="27"/>
      <c r="X949" s="27"/>
      <c r="Y949" s="27"/>
      <c r="Z949" s="27"/>
      <c r="AA949" s="28" t="s">
        <v>770</v>
      </c>
      <c r="AB949" s="28" t="s">
        <v>1043</v>
      </c>
      <c r="AC949" s="29" t="s">
        <v>730</v>
      </c>
      <c r="AD949" s="36" t="s">
        <v>1044</v>
      </c>
      <c r="AE949" s="92">
        <v>1</v>
      </c>
      <c r="AF949" s="30">
        <v>1</v>
      </c>
      <c r="AG949" s="30">
        <v>1</v>
      </c>
      <c r="AH949" s="30">
        <v>73</v>
      </c>
      <c r="AI949" s="30" t="s">
        <v>767</v>
      </c>
      <c r="AJ949" s="29" t="s">
        <v>772</v>
      </c>
      <c r="AK949" s="30"/>
      <c r="AL949" s="29"/>
      <c r="AM949" s="30"/>
      <c r="AN949" s="30"/>
      <c r="AO949" s="30"/>
      <c r="AP949" s="30"/>
      <c r="AQ949" s="30"/>
      <c r="AR949" s="30"/>
      <c r="AS949" s="103">
        <v>31.3</v>
      </c>
      <c r="AT949" s="103" t="s">
        <v>772</v>
      </c>
      <c r="AU949" s="103"/>
      <c r="AV949" s="103"/>
      <c r="AW949" s="30" t="s">
        <v>898</v>
      </c>
      <c r="AX949" s="30" t="s">
        <v>1045</v>
      </c>
      <c r="AY949" s="30" t="s">
        <v>917</v>
      </c>
      <c r="AZ949" s="30">
        <v>1</v>
      </c>
      <c r="BA949" s="31"/>
      <c r="BB949" s="32"/>
      <c r="BC949" s="29"/>
      <c r="BD949" s="30"/>
      <c r="BE949" s="75"/>
      <c r="BF949" s="91" t="b">
        <f>IF(ISERROR(VLOOKUP(StudiesDetails!B949,ProteinExpression!A:A,1,FALSE)),FALSE,TRUE)</f>
        <v>0</v>
      </c>
    </row>
    <row r="950" spans="1:58" x14ac:dyDescent="0.3">
      <c r="A950">
        <v>174</v>
      </c>
      <c r="B950">
        <v>1019</v>
      </c>
      <c r="C950" s="73" t="str">
        <f>IF(AND($A950&lt;&gt;"",ISNUMBER($A950)),VLOOKUP($A950,StudiesGeneral!$B:$CM,2,FALSE),"")</f>
        <v>Grangeon</v>
      </c>
      <c r="D950" s="73">
        <f>IF(AND($A950&lt;&gt;"",ISNUMBER($A950)),VLOOKUP($A950,StudiesGeneral!$B:$CM,3,FALSE),"")</f>
        <v>2021</v>
      </c>
      <c r="E950" s="89" t="str">
        <f>IF(AND($A950&lt;&gt;"",ISNUMBER($A950)),VLOOKUP($A950,StudiesGeneral!$B:$CM,4,FALSE),"")</f>
        <v>https://doi.org/10.3390/ijms222312791</v>
      </c>
      <c r="F950" s="73" t="str">
        <f>IF(AND($A950&lt;&gt;"",ISNUMBER($A950)),VLOOKUP($A950,StudiesGeneral!$B:$CM,5,FALSE),"")</f>
        <v>CYP2D6</v>
      </c>
      <c r="G950" s="52" t="str">
        <f t="shared" si="15"/>
        <v>Small intestine-Duodenum-HIM-IN002-</v>
      </c>
      <c r="H950" s="12" t="s">
        <v>747</v>
      </c>
      <c r="I950" s="12" t="s">
        <v>748</v>
      </c>
      <c r="K950" s="12" t="s">
        <v>725</v>
      </c>
      <c r="L950" s="12" t="s">
        <v>762</v>
      </c>
      <c r="M950" s="12" t="s">
        <v>737</v>
      </c>
      <c r="N950" s="12" t="s">
        <v>819</v>
      </c>
      <c r="AA950" s="19" t="s">
        <v>770</v>
      </c>
      <c r="AB950" s="19" t="s">
        <v>1043</v>
      </c>
      <c r="AC950" s="20" t="s">
        <v>730</v>
      </c>
      <c r="AD950" s="37" t="s">
        <v>1046</v>
      </c>
      <c r="AE950" s="93">
        <v>2</v>
      </c>
      <c r="AF950" s="3">
        <v>1</v>
      </c>
      <c r="AG950" s="3">
        <v>0</v>
      </c>
      <c r="AH950" s="3">
        <v>49</v>
      </c>
      <c r="AI950" s="3" t="s">
        <v>767</v>
      </c>
      <c r="AJ950" s="20" t="s">
        <v>772</v>
      </c>
      <c r="AS950" s="79">
        <v>32.700000000000003</v>
      </c>
      <c r="AT950" s="79" t="s">
        <v>772</v>
      </c>
      <c r="AU950" s="79"/>
      <c r="AV950" s="79"/>
      <c r="AW950" s="3" t="s">
        <v>898</v>
      </c>
      <c r="AX950" s="3" t="s">
        <v>1047</v>
      </c>
      <c r="AY950" s="3" t="s">
        <v>732</v>
      </c>
      <c r="AZ950" s="3">
        <v>1</v>
      </c>
      <c r="BF950" s="4" t="b">
        <f>IF(ISERROR(VLOOKUP(StudiesDetails!B950,ProteinExpression!A:A,1,FALSE)),FALSE,TRUE)</f>
        <v>0</v>
      </c>
    </row>
    <row r="951" spans="1:58" x14ac:dyDescent="0.3">
      <c r="A951">
        <v>174</v>
      </c>
      <c r="B951">
        <v>1020</v>
      </c>
      <c r="C951" s="73" t="str">
        <f>IF(AND($A951&lt;&gt;"",ISNUMBER($A951)),VLOOKUP($A951,StudiesGeneral!$B:$CM,2,FALSE),"")</f>
        <v>Grangeon</v>
      </c>
      <c r="D951" s="73">
        <f>IF(AND($A951&lt;&gt;"",ISNUMBER($A951)),VLOOKUP($A951,StudiesGeneral!$B:$CM,3,FALSE),"")</f>
        <v>2021</v>
      </c>
      <c r="E951" s="89" t="str">
        <f>IF(AND($A951&lt;&gt;"",ISNUMBER($A951)),VLOOKUP($A951,StudiesGeneral!$B:$CM,4,FALSE),"")</f>
        <v>https://doi.org/10.3390/ijms222312791</v>
      </c>
      <c r="F951" s="73" t="str">
        <f>IF(AND($A951&lt;&gt;"",ISNUMBER($A951)),VLOOKUP($A951,StudiesGeneral!$B:$CM,5,FALSE),"")</f>
        <v>CYP2D6</v>
      </c>
      <c r="G951" s="52" t="str">
        <f t="shared" si="15"/>
        <v>Small intestine-Duodenum-HIM-IN003-</v>
      </c>
      <c r="H951" s="12" t="s">
        <v>747</v>
      </c>
      <c r="I951" s="12" t="s">
        <v>748</v>
      </c>
      <c r="K951" s="12" t="s">
        <v>725</v>
      </c>
      <c r="L951" s="12" t="s">
        <v>762</v>
      </c>
      <c r="M951" s="12" t="s">
        <v>737</v>
      </c>
      <c r="N951" s="12" t="s">
        <v>819</v>
      </c>
      <c r="AA951" s="19" t="s">
        <v>770</v>
      </c>
      <c r="AB951" s="19" t="s">
        <v>1043</v>
      </c>
      <c r="AC951" s="20" t="s">
        <v>730</v>
      </c>
      <c r="AD951" s="37" t="s">
        <v>1048</v>
      </c>
      <c r="AE951" s="93">
        <v>3</v>
      </c>
      <c r="AF951" s="3">
        <v>1</v>
      </c>
      <c r="AG951" s="3">
        <v>0</v>
      </c>
      <c r="AH951" s="3">
        <v>75</v>
      </c>
      <c r="AI951" s="3" t="s">
        <v>767</v>
      </c>
      <c r="AJ951" s="20" t="s">
        <v>772</v>
      </c>
      <c r="AS951" s="79">
        <v>24</v>
      </c>
      <c r="AT951" s="79" t="s">
        <v>772</v>
      </c>
      <c r="AU951" s="79"/>
      <c r="AV951" s="79"/>
      <c r="AW951" s="3" t="s">
        <v>898</v>
      </c>
      <c r="AX951" s="3" t="s">
        <v>1049</v>
      </c>
      <c r="AY951" s="3" t="s">
        <v>732</v>
      </c>
      <c r="AZ951" s="3">
        <v>1</v>
      </c>
      <c r="BF951" s="4" t="b">
        <f>IF(ISERROR(VLOOKUP(StudiesDetails!B951,ProteinExpression!A:A,1,FALSE)),FALSE,TRUE)</f>
        <v>0</v>
      </c>
    </row>
    <row r="952" spans="1:58" x14ac:dyDescent="0.3">
      <c r="A952">
        <v>174</v>
      </c>
      <c r="B952">
        <v>1021</v>
      </c>
      <c r="C952" s="73" t="str">
        <f>IF(AND($A952&lt;&gt;"",ISNUMBER($A952)),VLOOKUP($A952,StudiesGeneral!$B:$CM,2,FALSE),"")</f>
        <v>Grangeon</v>
      </c>
      <c r="D952" s="73">
        <f>IF(AND($A952&lt;&gt;"",ISNUMBER($A952)),VLOOKUP($A952,StudiesGeneral!$B:$CM,3,FALSE),"")</f>
        <v>2021</v>
      </c>
      <c r="E952" s="89" t="str">
        <f>IF(AND($A952&lt;&gt;"",ISNUMBER($A952)),VLOOKUP($A952,StudiesGeneral!$B:$CM,4,FALSE),"")</f>
        <v>https://doi.org/10.3390/ijms222312791</v>
      </c>
      <c r="F952" s="73" t="str">
        <f>IF(AND($A952&lt;&gt;"",ISNUMBER($A952)),VLOOKUP($A952,StudiesGeneral!$B:$CM,5,FALSE),"")</f>
        <v>CYP2D6</v>
      </c>
      <c r="G952" s="52" t="str">
        <f t="shared" si="15"/>
        <v>Small intestine-Duodenum-HIM-IN004-</v>
      </c>
      <c r="H952" s="12" t="s">
        <v>747</v>
      </c>
      <c r="I952" s="12" t="s">
        <v>748</v>
      </c>
      <c r="K952" s="12" t="s">
        <v>725</v>
      </c>
      <c r="L952" s="12" t="s">
        <v>762</v>
      </c>
      <c r="M952" s="12" t="s">
        <v>737</v>
      </c>
      <c r="N952" s="12" t="s">
        <v>819</v>
      </c>
      <c r="AA952" s="19" t="s">
        <v>770</v>
      </c>
      <c r="AB952" s="19" t="s">
        <v>1043</v>
      </c>
      <c r="AC952" s="20" t="s">
        <v>730</v>
      </c>
      <c r="AD952" s="37" t="s">
        <v>1050</v>
      </c>
      <c r="AE952" s="93">
        <v>4</v>
      </c>
      <c r="AF952" s="3">
        <v>1</v>
      </c>
      <c r="AG952" s="3">
        <v>1</v>
      </c>
      <c r="AH952" s="3">
        <v>42</v>
      </c>
      <c r="AI952" s="3" t="s">
        <v>767</v>
      </c>
      <c r="AJ952" s="20" t="s">
        <v>772</v>
      </c>
      <c r="AS952" s="79">
        <v>25.9</v>
      </c>
      <c r="AT952" s="79" t="s">
        <v>772</v>
      </c>
      <c r="AU952" s="79"/>
      <c r="AV952" s="79"/>
      <c r="AW952" s="3" t="s">
        <v>876</v>
      </c>
      <c r="AX952" s="3" t="s">
        <v>1051</v>
      </c>
      <c r="AY952" s="3" t="s">
        <v>732</v>
      </c>
      <c r="AZ952" s="3">
        <v>1</v>
      </c>
      <c r="BF952" s="4" t="b">
        <f>IF(ISERROR(VLOOKUP(StudiesDetails!B952,ProteinExpression!A:A,1,FALSE)),FALSE,TRUE)</f>
        <v>0</v>
      </c>
    </row>
    <row r="953" spans="1:58" x14ac:dyDescent="0.3">
      <c r="A953">
        <v>174</v>
      </c>
      <c r="B953">
        <v>1022</v>
      </c>
      <c r="C953" s="73" t="str">
        <f>IF(AND($A953&lt;&gt;"",ISNUMBER($A953)),VLOOKUP($A953,StudiesGeneral!$B:$CM,2,FALSE),"")</f>
        <v>Grangeon</v>
      </c>
      <c r="D953" s="73">
        <f>IF(AND($A953&lt;&gt;"",ISNUMBER($A953)),VLOOKUP($A953,StudiesGeneral!$B:$CM,3,FALSE),"")</f>
        <v>2021</v>
      </c>
      <c r="E953" s="89" t="str">
        <f>IF(AND($A953&lt;&gt;"",ISNUMBER($A953)),VLOOKUP($A953,StudiesGeneral!$B:$CM,4,FALSE),"")</f>
        <v>https://doi.org/10.3390/ijms222312791</v>
      </c>
      <c r="F953" s="73" t="str">
        <f>IF(AND($A953&lt;&gt;"",ISNUMBER($A953)),VLOOKUP($A953,StudiesGeneral!$B:$CM,5,FALSE),"")</f>
        <v>CYP2D6</v>
      </c>
      <c r="G953" s="52" t="str">
        <f t="shared" si="15"/>
        <v>Small intestine-Duodenum-HIM-IN005-</v>
      </c>
      <c r="H953" s="12" t="s">
        <v>747</v>
      </c>
      <c r="I953" s="12" t="s">
        <v>748</v>
      </c>
      <c r="K953" s="12" t="s">
        <v>725</v>
      </c>
      <c r="L953" s="12" t="s">
        <v>762</v>
      </c>
      <c r="M953" s="12" t="s">
        <v>737</v>
      </c>
      <c r="N953" s="12" t="s">
        <v>819</v>
      </c>
      <c r="AA953" s="19" t="s">
        <v>770</v>
      </c>
      <c r="AB953" s="19" t="s">
        <v>1043</v>
      </c>
      <c r="AC953" s="20" t="s">
        <v>730</v>
      </c>
      <c r="AD953" s="37" t="s">
        <v>1052</v>
      </c>
      <c r="AE953" s="93">
        <v>5</v>
      </c>
      <c r="AF953" s="3">
        <v>1</v>
      </c>
      <c r="AG953" s="3">
        <v>1</v>
      </c>
      <c r="AH953" s="3">
        <v>52</v>
      </c>
      <c r="AI953" s="3" t="s">
        <v>767</v>
      </c>
      <c r="AJ953" s="20" t="s">
        <v>772</v>
      </c>
      <c r="AS953" s="79">
        <v>23.9</v>
      </c>
      <c r="AT953" s="79" t="s">
        <v>772</v>
      </c>
      <c r="AU953" s="79"/>
      <c r="AV953" s="79"/>
      <c r="AW953" s="3" t="s">
        <v>878</v>
      </c>
      <c r="AX953" s="3" t="s">
        <v>1045</v>
      </c>
      <c r="AY953" s="3" t="s">
        <v>732</v>
      </c>
      <c r="AZ953" s="3">
        <v>1</v>
      </c>
      <c r="BF953" s="4" t="b">
        <f>IF(ISERROR(VLOOKUP(StudiesDetails!B953,ProteinExpression!A:A,1,FALSE)),FALSE,TRUE)</f>
        <v>0</v>
      </c>
    </row>
    <row r="954" spans="1:58" x14ac:dyDescent="0.3">
      <c r="A954">
        <v>174</v>
      </c>
      <c r="B954">
        <v>1023</v>
      </c>
      <c r="C954" s="73" t="str">
        <f>IF(AND($A954&lt;&gt;"",ISNUMBER($A954)),VLOOKUP($A954,StudiesGeneral!$B:$CM,2,FALSE),"")</f>
        <v>Grangeon</v>
      </c>
      <c r="D954" s="73">
        <f>IF(AND($A954&lt;&gt;"",ISNUMBER($A954)),VLOOKUP($A954,StudiesGeneral!$B:$CM,3,FALSE),"")</f>
        <v>2021</v>
      </c>
      <c r="E954" s="89" t="str">
        <f>IF(AND($A954&lt;&gt;"",ISNUMBER($A954)),VLOOKUP($A954,StudiesGeneral!$B:$CM,4,FALSE),"")</f>
        <v>https://doi.org/10.3390/ijms222312791</v>
      </c>
      <c r="F954" s="73" t="str">
        <f>IF(AND($A954&lt;&gt;"",ISNUMBER($A954)),VLOOKUP($A954,StudiesGeneral!$B:$CM,5,FALSE),"")</f>
        <v>CYP2D6</v>
      </c>
      <c r="G954" s="52" t="str">
        <f t="shared" si="15"/>
        <v>Small intestine-Duodenum-HIM-IN006-</v>
      </c>
      <c r="H954" s="12" t="s">
        <v>747</v>
      </c>
      <c r="I954" s="12" t="s">
        <v>748</v>
      </c>
      <c r="K954" s="12" t="s">
        <v>725</v>
      </c>
      <c r="L954" s="12" t="s">
        <v>762</v>
      </c>
      <c r="M954" s="12" t="s">
        <v>737</v>
      </c>
      <c r="N954" s="12" t="s">
        <v>819</v>
      </c>
      <c r="AA954" s="19" t="s">
        <v>770</v>
      </c>
      <c r="AB954" s="19" t="s">
        <v>1043</v>
      </c>
      <c r="AC954" s="20" t="s">
        <v>730</v>
      </c>
      <c r="AD954" s="37" t="s">
        <v>1053</v>
      </c>
      <c r="AE954" s="93">
        <v>6</v>
      </c>
      <c r="AF954" s="3">
        <v>1</v>
      </c>
      <c r="AG954" s="3">
        <v>1</v>
      </c>
      <c r="AH954" s="3">
        <v>27</v>
      </c>
      <c r="AI954" s="3" t="s">
        <v>767</v>
      </c>
      <c r="AJ954" s="20" t="s">
        <v>772</v>
      </c>
      <c r="AS954" s="79">
        <v>20.5</v>
      </c>
      <c r="AT954" s="79" t="s">
        <v>772</v>
      </c>
      <c r="AU954" s="79"/>
      <c r="AV954" s="79"/>
      <c r="AW954" s="3" t="s">
        <v>876</v>
      </c>
      <c r="AX954" s="3" t="s">
        <v>1051</v>
      </c>
      <c r="AY954" s="3" t="s">
        <v>732</v>
      </c>
      <c r="AZ954" s="3">
        <v>1</v>
      </c>
      <c r="BF954" s="4" t="b">
        <f>IF(ISERROR(VLOOKUP(StudiesDetails!B954,ProteinExpression!A:A,1,FALSE)),FALSE,TRUE)</f>
        <v>0</v>
      </c>
    </row>
    <row r="955" spans="1:58" x14ac:dyDescent="0.3">
      <c r="A955">
        <v>174</v>
      </c>
      <c r="B955">
        <v>1024</v>
      </c>
      <c r="C955" s="73" t="str">
        <f>IF(AND($A955&lt;&gt;"",ISNUMBER($A955)),VLOOKUP($A955,StudiesGeneral!$B:$CM,2,FALSE),"")</f>
        <v>Grangeon</v>
      </c>
      <c r="D955" s="73">
        <f>IF(AND($A955&lt;&gt;"",ISNUMBER($A955)),VLOOKUP($A955,StudiesGeneral!$B:$CM,3,FALSE),"")</f>
        <v>2021</v>
      </c>
      <c r="E955" s="89" t="str">
        <f>IF(AND($A955&lt;&gt;"",ISNUMBER($A955)),VLOOKUP($A955,StudiesGeneral!$B:$CM,4,FALSE),"")</f>
        <v>https://doi.org/10.3390/ijms222312791</v>
      </c>
      <c r="F955" s="73" t="str">
        <f>IF(AND($A955&lt;&gt;"",ISNUMBER($A955)),VLOOKUP($A955,StudiesGeneral!$B:$CM,5,FALSE),"")</f>
        <v>CYP2D6</v>
      </c>
      <c r="G955" s="52" t="str">
        <f t="shared" si="15"/>
        <v>Small intestine-Duodenum-HIM-IN007-</v>
      </c>
      <c r="H955" s="12" t="s">
        <v>747</v>
      </c>
      <c r="I955" s="12" t="s">
        <v>748</v>
      </c>
      <c r="K955" s="12" t="s">
        <v>725</v>
      </c>
      <c r="L955" s="12" t="s">
        <v>762</v>
      </c>
      <c r="M955" s="12" t="s">
        <v>737</v>
      </c>
      <c r="N955" s="12" t="s">
        <v>819</v>
      </c>
      <c r="AA955" s="19" t="s">
        <v>770</v>
      </c>
      <c r="AB955" s="19" t="s">
        <v>1043</v>
      </c>
      <c r="AC955" s="20" t="s">
        <v>730</v>
      </c>
      <c r="AD955" s="37" t="s">
        <v>1054</v>
      </c>
      <c r="AE955" s="93">
        <v>7</v>
      </c>
      <c r="AF955" s="3">
        <v>1</v>
      </c>
      <c r="AG955" s="3">
        <v>0</v>
      </c>
      <c r="AH955" s="3">
        <v>58</v>
      </c>
      <c r="AI955" s="3" t="s">
        <v>767</v>
      </c>
      <c r="AJ955" s="20" t="s">
        <v>772</v>
      </c>
      <c r="AS955" s="79">
        <v>31.1</v>
      </c>
      <c r="AT955" s="79" t="s">
        <v>772</v>
      </c>
      <c r="AU955" s="79"/>
      <c r="AV955" s="79"/>
      <c r="AW955" s="3" t="s">
        <v>898</v>
      </c>
      <c r="AX955" s="3" t="s">
        <v>1055</v>
      </c>
      <c r="AY955" s="3" t="s">
        <v>732</v>
      </c>
      <c r="AZ955" s="3">
        <v>1</v>
      </c>
      <c r="BF955" s="4" t="b">
        <f>IF(ISERROR(VLOOKUP(StudiesDetails!B955,ProteinExpression!A:A,1,FALSE)),FALSE,TRUE)</f>
        <v>0</v>
      </c>
    </row>
    <row r="956" spans="1:58" x14ac:dyDescent="0.3">
      <c r="A956">
        <v>174</v>
      </c>
      <c r="B956">
        <v>1025</v>
      </c>
      <c r="C956" s="73" t="str">
        <f>IF(AND($A956&lt;&gt;"",ISNUMBER($A956)),VLOOKUP($A956,StudiesGeneral!$B:$CM,2,FALSE),"")</f>
        <v>Grangeon</v>
      </c>
      <c r="D956" s="73">
        <f>IF(AND($A956&lt;&gt;"",ISNUMBER($A956)),VLOOKUP($A956,StudiesGeneral!$B:$CM,3,FALSE),"")</f>
        <v>2021</v>
      </c>
      <c r="E956" s="89" t="str">
        <f>IF(AND($A956&lt;&gt;"",ISNUMBER($A956)),VLOOKUP($A956,StudiesGeneral!$B:$CM,4,FALSE),"")</f>
        <v>https://doi.org/10.3390/ijms222312791</v>
      </c>
      <c r="F956" s="73" t="str">
        <f>IF(AND($A956&lt;&gt;"",ISNUMBER($A956)),VLOOKUP($A956,StudiesGeneral!$B:$CM,5,FALSE),"")</f>
        <v>CYP2D6</v>
      </c>
      <c r="G956" s="52" t="str">
        <f t="shared" ref="G956:G1011" si="16">H956&amp;"-"&amp;I956&amp;"-"&amp;L956&amp;"-"&amp;AD956&amp;"-"&amp;BC956</f>
        <v>Small intestine-Duodenum-HIM-IN008-</v>
      </c>
      <c r="H956" s="12" t="s">
        <v>747</v>
      </c>
      <c r="I956" s="12" t="s">
        <v>748</v>
      </c>
      <c r="K956" s="12" t="s">
        <v>725</v>
      </c>
      <c r="L956" s="12" t="s">
        <v>762</v>
      </c>
      <c r="M956" s="12" t="s">
        <v>737</v>
      </c>
      <c r="N956" s="12" t="s">
        <v>819</v>
      </c>
      <c r="AA956" s="19" t="s">
        <v>770</v>
      </c>
      <c r="AB956" s="19" t="s">
        <v>1043</v>
      </c>
      <c r="AC956" s="20" t="s">
        <v>730</v>
      </c>
      <c r="AD956" s="37" t="s">
        <v>1056</v>
      </c>
      <c r="AE956" s="93">
        <v>8</v>
      </c>
      <c r="AF956" s="3">
        <v>1</v>
      </c>
      <c r="AG956" s="3">
        <v>0</v>
      </c>
      <c r="AH956" s="3">
        <v>49</v>
      </c>
      <c r="AI956" s="3" t="s">
        <v>767</v>
      </c>
      <c r="AJ956" s="20" t="s">
        <v>772</v>
      </c>
      <c r="AS956" s="79">
        <v>23.2</v>
      </c>
      <c r="AT956" s="79" t="s">
        <v>772</v>
      </c>
      <c r="AU956" s="79"/>
      <c r="AV956" s="79"/>
      <c r="AW956" s="3" t="s">
        <v>876</v>
      </c>
      <c r="AX956" s="3" t="s">
        <v>1051</v>
      </c>
      <c r="AY956" s="3" t="s">
        <v>920</v>
      </c>
      <c r="AZ956" s="3">
        <v>1</v>
      </c>
      <c r="BF956" s="4" t="b">
        <f>IF(ISERROR(VLOOKUP(StudiesDetails!B956,ProteinExpression!A:A,1,FALSE)),FALSE,TRUE)</f>
        <v>0</v>
      </c>
    </row>
    <row r="957" spans="1:58" x14ac:dyDescent="0.3">
      <c r="A957">
        <v>174</v>
      </c>
      <c r="B957">
        <v>1026</v>
      </c>
      <c r="C957" s="73" t="str">
        <f>IF(AND($A957&lt;&gt;"",ISNUMBER($A957)),VLOOKUP($A957,StudiesGeneral!$B:$CM,2,FALSE),"")</f>
        <v>Grangeon</v>
      </c>
      <c r="D957" s="73">
        <f>IF(AND($A957&lt;&gt;"",ISNUMBER($A957)),VLOOKUP($A957,StudiesGeneral!$B:$CM,3,FALSE),"")</f>
        <v>2021</v>
      </c>
      <c r="E957" s="89" t="str">
        <f>IF(AND($A957&lt;&gt;"",ISNUMBER($A957)),VLOOKUP($A957,StudiesGeneral!$B:$CM,4,FALSE),"")</f>
        <v>https://doi.org/10.3390/ijms222312791</v>
      </c>
      <c r="F957" s="73" t="str">
        <f>IF(AND($A957&lt;&gt;"",ISNUMBER($A957)),VLOOKUP($A957,StudiesGeneral!$B:$CM,5,FALSE),"")</f>
        <v>CYP2D6</v>
      </c>
      <c r="G957" s="52" t="str">
        <f t="shared" si="16"/>
        <v>Small intestine-Duodenum-HIM-IN009-</v>
      </c>
      <c r="H957" s="12" t="s">
        <v>747</v>
      </c>
      <c r="I957" s="12" t="s">
        <v>748</v>
      </c>
      <c r="K957" s="12" t="s">
        <v>725</v>
      </c>
      <c r="L957" s="12" t="s">
        <v>762</v>
      </c>
      <c r="M957" s="12" t="s">
        <v>737</v>
      </c>
      <c r="N957" s="12" t="s">
        <v>819</v>
      </c>
      <c r="AA957" s="19" t="s">
        <v>770</v>
      </c>
      <c r="AB957" s="19" t="s">
        <v>1043</v>
      </c>
      <c r="AC957" s="20" t="s">
        <v>730</v>
      </c>
      <c r="AD957" s="37" t="s">
        <v>1057</v>
      </c>
      <c r="AE957" s="93">
        <v>9</v>
      </c>
      <c r="AF957" s="3">
        <v>1</v>
      </c>
      <c r="AG957" s="3">
        <v>0</v>
      </c>
      <c r="AH957" s="3">
        <v>65</v>
      </c>
      <c r="AI957" s="3" t="s">
        <v>767</v>
      </c>
      <c r="AJ957" s="20" t="s">
        <v>772</v>
      </c>
      <c r="AS957" s="79">
        <v>30.4</v>
      </c>
      <c r="AT957" s="79" t="s">
        <v>772</v>
      </c>
      <c r="AU957" s="79"/>
      <c r="AV957" s="79"/>
      <c r="AW957" s="3" t="s">
        <v>876</v>
      </c>
      <c r="AX957" s="3" t="s">
        <v>1058</v>
      </c>
      <c r="AY957" s="3" t="s">
        <v>917</v>
      </c>
      <c r="AZ957" s="3">
        <v>1</v>
      </c>
      <c r="BF957" s="4" t="b">
        <f>IF(ISERROR(VLOOKUP(StudiesDetails!B957,ProteinExpression!A:A,1,FALSE)),FALSE,TRUE)</f>
        <v>0</v>
      </c>
    </row>
    <row r="958" spans="1:58" s="33" customFormat="1" x14ac:dyDescent="0.3">
      <c r="A958" s="33">
        <v>174</v>
      </c>
      <c r="B958" s="33">
        <v>1028</v>
      </c>
      <c r="C958" s="70" t="str">
        <f>IF(AND($A958&lt;&gt;"",ISNUMBER($A958)),VLOOKUP($A958,StudiesGeneral!$B:$CM,2,FALSE),"")</f>
        <v>Grangeon</v>
      </c>
      <c r="D958" s="70">
        <f>IF(AND($A958&lt;&gt;"",ISNUMBER($A958)),VLOOKUP($A958,StudiesGeneral!$B:$CM,3,FALSE),"")</f>
        <v>2021</v>
      </c>
      <c r="E958" s="71" t="str">
        <f>IF(AND($A958&lt;&gt;"",ISNUMBER($A958)),VLOOKUP($A958,StudiesGeneral!$B:$CM,4,FALSE),"")</f>
        <v>https://doi.org/10.3390/ijms222312791</v>
      </c>
      <c r="F958" s="70" t="str">
        <f>IF(AND($A958&lt;&gt;"",ISNUMBER($A958)),VLOOKUP($A958,StudiesGeneral!$B:$CM,5,FALSE),"")</f>
        <v>CYP2D6</v>
      </c>
      <c r="G958" s="72" t="str">
        <f t="shared" si="16"/>
        <v>Small intestine-Proximal Jejunum-HIM-IN001-</v>
      </c>
      <c r="H958" s="25" t="s">
        <v>747</v>
      </c>
      <c r="I958" s="25" t="s">
        <v>1059</v>
      </c>
      <c r="J958" s="25"/>
      <c r="K958" s="25" t="s">
        <v>725</v>
      </c>
      <c r="L958" s="25" t="s">
        <v>762</v>
      </c>
      <c r="M958" s="25" t="s">
        <v>737</v>
      </c>
      <c r="N958" s="25" t="s">
        <v>819</v>
      </c>
      <c r="O958" s="25"/>
      <c r="P958" s="25"/>
      <c r="Q958" s="26"/>
      <c r="R958" s="26"/>
      <c r="S958" s="27"/>
      <c r="T958" s="27"/>
      <c r="U958" s="27"/>
      <c r="V958" s="27"/>
      <c r="W958" s="27"/>
      <c r="X958" s="27"/>
      <c r="Y958" s="27"/>
      <c r="Z958" s="27"/>
      <c r="AA958" s="28" t="s">
        <v>770</v>
      </c>
      <c r="AB958" s="28" t="s">
        <v>1043</v>
      </c>
      <c r="AC958" s="29" t="s">
        <v>730</v>
      </c>
      <c r="AD958" s="36" t="s">
        <v>1044</v>
      </c>
      <c r="AE958" s="92">
        <v>1</v>
      </c>
      <c r="AF958" s="30">
        <v>1</v>
      </c>
      <c r="AG958" s="30">
        <v>1</v>
      </c>
      <c r="AH958" s="30">
        <v>73</v>
      </c>
      <c r="AI958" s="30" t="s">
        <v>767</v>
      </c>
      <c r="AJ958" s="29" t="s">
        <v>772</v>
      </c>
      <c r="AK958" s="30"/>
      <c r="AL958" s="29"/>
      <c r="AM958" s="30"/>
      <c r="AN958" s="30"/>
      <c r="AO958" s="30"/>
      <c r="AP958" s="30"/>
      <c r="AQ958" s="30"/>
      <c r="AR958" s="30"/>
      <c r="AS958" s="103">
        <v>31.3</v>
      </c>
      <c r="AT958" s="103" t="s">
        <v>772</v>
      </c>
      <c r="AU958" s="103"/>
      <c r="AV958" s="103"/>
      <c r="AW958" s="30" t="s">
        <v>898</v>
      </c>
      <c r="AX958" s="30" t="s">
        <v>1045</v>
      </c>
      <c r="AY958" s="30" t="s">
        <v>917</v>
      </c>
      <c r="AZ958" s="30">
        <v>1</v>
      </c>
      <c r="BA958" s="31"/>
      <c r="BB958" s="32"/>
      <c r="BC958" s="29"/>
      <c r="BD958" s="30"/>
      <c r="BE958" s="75"/>
      <c r="BF958" s="91" t="b">
        <f>IF(ISERROR(VLOOKUP(StudiesDetails!B958,ProteinExpression!A:A,1,FALSE)),FALSE,TRUE)</f>
        <v>0</v>
      </c>
    </row>
    <row r="959" spans="1:58" x14ac:dyDescent="0.3">
      <c r="A959">
        <v>174</v>
      </c>
      <c r="B959">
        <v>1029</v>
      </c>
      <c r="C959" s="73" t="str">
        <f>IF(AND($A959&lt;&gt;"",ISNUMBER($A959)),VLOOKUP($A959,StudiesGeneral!$B:$CM,2,FALSE),"")</f>
        <v>Grangeon</v>
      </c>
      <c r="D959" s="73">
        <f>IF(AND($A959&lt;&gt;"",ISNUMBER($A959)),VLOOKUP($A959,StudiesGeneral!$B:$CM,3,FALSE),"")</f>
        <v>2021</v>
      </c>
      <c r="E959" s="89" t="str">
        <f>IF(AND($A959&lt;&gt;"",ISNUMBER($A959)),VLOOKUP($A959,StudiesGeneral!$B:$CM,4,FALSE),"")</f>
        <v>https://doi.org/10.3390/ijms222312791</v>
      </c>
      <c r="F959" s="73" t="str">
        <f>IF(AND($A959&lt;&gt;"",ISNUMBER($A959)),VLOOKUP($A959,StudiesGeneral!$B:$CM,5,FALSE),"")</f>
        <v>CYP2D6</v>
      </c>
      <c r="G959" s="52" t="str">
        <f t="shared" si="16"/>
        <v>Small intestine-Proximal Jejunum-HIM-IN002-</v>
      </c>
      <c r="H959" s="12" t="s">
        <v>747</v>
      </c>
      <c r="I959" s="12" t="s">
        <v>1059</v>
      </c>
      <c r="K959" s="12" t="s">
        <v>725</v>
      </c>
      <c r="L959" s="12" t="s">
        <v>762</v>
      </c>
      <c r="M959" s="12" t="s">
        <v>737</v>
      </c>
      <c r="N959" s="12" t="s">
        <v>819</v>
      </c>
      <c r="AA959" s="19" t="s">
        <v>770</v>
      </c>
      <c r="AB959" s="19" t="s">
        <v>1043</v>
      </c>
      <c r="AC959" s="20" t="s">
        <v>730</v>
      </c>
      <c r="AD959" s="37" t="s">
        <v>1046</v>
      </c>
      <c r="AE959" s="93">
        <v>2</v>
      </c>
      <c r="AF959" s="3">
        <v>1</v>
      </c>
      <c r="AG959" s="3">
        <v>0</v>
      </c>
      <c r="AH959" s="3">
        <v>49</v>
      </c>
      <c r="AI959" s="3" t="s">
        <v>767</v>
      </c>
      <c r="AJ959" s="20" t="s">
        <v>772</v>
      </c>
      <c r="AS959" s="79">
        <v>32.700000000000003</v>
      </c>
      <c r="AT959" s="79" t="s">
        <v>772</v>
      </c>
      <c r="AU959" s="79"/>
      <c r="AV959" s="79"/>
      <c r="AW959" s="3" t="s">
        <v>898</v>
      </c>
      <c r="AX959" s="3" t="s">
        <v>1047</v>
      </c>
      <c r="AY959" s="3" t="s">
        <v>732</v>
      </c>
      <c r="AZ959" s="3">
        <v>1</v>
      </c>
      <c r="BF959" s="4" t="b">
        <f>IF(ISERROR(VLOOKUP(StudiesDetails!B959,ProteinExpression!A:A,1,FALSE)),FALSE,TRUE)</f>
        <v>0</v>
      </c>
    </row>
    <row r="960" spans="1:58" x14ac:dyDescent="0.3">
      <c r="A960">
        <v>174</v>
      </c>
      <c r="B960">
        <v>1030</v>
      </c>
      <c r="C960" s="73" t="str">
        <f>IF(AND($A960&lt;&gt;"",ISNUMBER($A960)),VLOOKUP($A960,StudiesGeneral!$B:$CM,2,FALSE),"")</f>
        <v>Grangeon</v>
      </c>
      <c r="D960" s="73">
        <f>IF(AND($A960&lt;&gt;"",ISNUMBER($A960)),VLOOKUP($A960,StudiesGeneral!$B:$CM,3,FALSE),"")</f>
        <v>2021</v>
      </c>
      <c r="E960" s="89" t="str">
        <f>IF(AND($A960&lt;&gt;"",ISNUMBER($A960)),VLOOKUP($A960,StudiesGeneral!$B:$CM,4,FALSE),"")</f>
        <v>https://doi.org/10.3390/ijms222312791</v>
      </c>
      <c r="F960" s="73" t="str">
        <f>IF(AND($A960&lt;&gt;"",ISNUMBER($A960)),VLOOKUP($A960,StudiesGeneral!$B:$CM,5,FALSE),"")</f>
        <v>CYP2D6</v>
      </c>
      <c r="G960" s="52" t="str">
        <f t="shared" si="16"/>
        <v>Small intestine-Proximal Jejunum-HIM-IN003-</v>
      </c>
      <c r="H960" s="12" t="s">
        <v>747</v>
      </c>
      <c r="I960" s="12" t="s">
        <v>1059</v>
      </c>
      <c r="K960" s="12" t="s">
        <v>725</v>
      </c>
      <c r="L960" s="12" t="s">
        <v>762</v>
      </c>
      <c r="M960" s="12" t="s">
        <v>737</v>
      </c>
      <c r="N960" s="12" t="s">
        <v>819</v>
      </c>
      <c r="AA960" s="19" t="s">
        <v>770</v>
      </c>
      <c r="AB960" s="19" t="s">
        <v>1043</v>
      </c>
      <c r="AC960" s="20" t="s">
        <v>730</v>
      </c>
      <c r="AD960" s="37" t="s">
        <v>1048</v>
      </c>
      <c r="AE960" s="93">
        <v>3</v>
      </c>
      <c r="AF960" s="3">
        <v>1</v>
      </c>
      <c r="AG960" s="3">
        <v>0</v>
      </c>
      <c r="AH960" s="3">
        <v>75</v>
      </c>
      <c r="AI960" s="3" t="s">
        <v>767</v>
      </c>
      <c r="AJ960" s="20" t="s">
        <v>772</v>
      </c>
      <c r="AS960" s="79">
        <v>24</v>
      </c>
      <c r="AT960" s="79" t="s">
        <v>772</v>
      </c>
      <c r="AU960" s="79"/>
      <c r="AV960" s="79"/>
      <c r="AW960" s="3" t="s">
        <v>898</v>
      </c>
      <c r="AX960" s="3" t="s">
        <v>1049</v>
      </c>
      <c r="AY960" s="3" t="s">
        <v>732</v>
      </c>
      <c r="AZ960" s="3">
        <v>1</v>
      </c>
      <c r="BF960" s="4" t="b">
        <f>IF(ISERROR(VLOOKUP(StudiesDetails!B960,ProteinExpression!A:A,1,FALSE)),FALSE,TRUE)</f>
        <v>0</v>
      </c>
    </row>
    <row r="961" spans="1:58" x14ac:dyDescent="0.3">
      <c r="A961">
        <v>174</v>
      </c>
      <c r="B961">
        <v>1031</v>
      </c>
      <c r="C961" s="73" t="str">
        <f>IF(AND($A961&lt;&gt;"",ISNUMBER($A961)),VLOOKUP($A961,StudiesGeneral!$B:$CM,2,FALSE),"")</f>
        <v>Grangeon</v>
      </c>
      <c r="D961" s="73">
        <f>IF(AND($A961&lt;&gt;"",ISNUMBER($A961)),VLOOKUP($A961,StudiesGeneral!$B:$CM,3,FALSE),"")</f>
        <v>2021</v>
      </c>
      <c r="E961" s="89" t="str">
        <f>IF(AND($A961&lt;&gt;"",ISNUMBER($A961)),VLOOKUP($A961,StudiesGeneral!$B:$CM,4,FALSE),"")</f>
        <v>https://doi.org/10.3390/ijms222312791</v>
      </c>
      <c r="F961" s="73" t="str">
        <f>IF(AND($A961&lt;&gt;"",ISNUMBER($A961)),VLOOKUP($A961,StudiesGeneral!$B:$CM,5,FALSE),"")</f>
        <v>CYP2D6</v>
      </c>
      <c r="G961" s="52" t="str">
        <f t="shared" si="16"/>
        <v>Small intestine-Proximal Jejunum-HIM-IN004-</v>
      </c>
      <c r="H961" s="12" t="s">
        <v>747</v>
      </c>
      <c r="I961" s="12" t="s">
        <v>1059</v>
      </c>
      <c r="K961" s="12" t="s">
        <v>725</v>
      </c>
      <c r="L961" s="12" t="s">
        <v>762</v>
      </c>
      <c r="M961" s="12" t="s">
        <v>737</v>
      </c>
      <c r="N961" s="12" t="s">
        <v>819</v>
      </c>
      <c r="AA961" s="19" t="s">
        <v>770</v>
      </c>
      <c r="AB961" s="19" t="s">
        <v>1043</v>
      </c>
      <c r="AC961" s="20" t="s">
        <v>730</v>
      </c>
      <c r="AD961" s="37" t="s">
        <v>1050</v>
      </c>
      <c r="AE961" s="93">
        <v>4</v>
      </c>
      <c r="AF961" s="3">
        <v>1</v>
      </c>
      <c r="AG961" s="3">
        <v>1</v>
      </c>
      <c r="AH961" s="3">
        <v>42</v>
      </c>
      <c r="AI961" s="3" t="s">
        <v>767</v>
      </c>
      <c r="AJ961" s="20" t="s">
        <v>772</v>
      </c>
      <c r="AS961" s="79">
        <v>25.9</v>
      </c>
      <c r="AT961" s="79" t="s">
        <v>772</v>
      </c>
      <c r="AU961" s="79"/>
      <c r="AV961" s="79"/>
      <c r="AW961" s="3" t="s">
        <v>876</v>
      </c>
      <c r="AX961" s="3" t="s">
        <v>1051</v>
      </c>
      <c r="AY961" s="3" t="s">
        <v>732</v>
      </c>
      <c r="AZ961" s="3">
        <v>1</v>
      </c>
      <c r="BF961" s="4" t="b">
        <f>IF(ISERROR(VLOOKUP(StudiesDetails!B961,ProteinExpression!A:A,1,FALSE)),FALSE,TRUE)</f>
        <v>0</v>
      </c>
    </row>
    <row r="962" spans="1:58" x14ac:dyDescent="0.3">
      <c r="A962">
        <v>174</v>
      </c>
      <c r="B962">
        <v>1032</v>
      </c>
      <c r="C962" s="73" t="str">
        <f>IF(AND($A962&lt;&gt;"",ISNUMBER($A962)),VLOOKUP($A962,StudiesGeneral!$B:$CM,2,FALSE),"")</f>
        <v>Grangeon</v>
      </c>
      <c r="D962" s="73">
        <f>IF(AND($A962&lt;&gt;"",ISNUMBER($A962)),VLOOKUP($A962,StudiesGeneral!$B:$CM,3,FALSE),"")</f>
        <v>2021</v>
      </c>
      <c r="E962" s="89" t="str">
        <f>IF(AND($A962&lt;&gt;"",ISNUMBER($A962)),VLOOKUP($A962,StudiesGeneral!$B:$CM,4,FALSE),"")</f>
        <v>https://doi.org/10.3390/ijms222312791</v>
      </c>
      <c r="F962" s="73" t="str">
        <f>IF(AND($A962&lt;&gt;"",ISNUMBER($A962)),VLOOKUP($A962,StudiesGeneral!$B:$CM,5,FALSE),"")</f>
        <v>CYP2D6</v>
      </c>
      <c r="G962" s="52" t="str">
        <f t="shared" si="16"/>
        <v>Small intestine-Proximal Jejunum-HIM-IN005-</v>
      </c>
      <c r="H962" s="12" t="s">
        <v>747</v>
      </c>
      <c r="I962" s="12" t="s">
        <v>1059</v>
      </c>
      <c r="K962" s="12" t="s">
        <v>725</v>
      </c>
      <c r="L962" s="12" t="s">
        <v>762</v>
      </c>
      <c r="M962" s="12" t="s">
        <v>737</v>
      </c>
      <c r="N962" s="12" t="s">
        <v>819</v>
      </c>
      <c r="AA962" s="19" t="s">
        <v>770</v>
      </c>
      <c r="AB962" s="19" t="s">
        <v>1043</v>
      </c>
      <c r="AC962" s="20" t="s">
        <v>730</v>
      </c>
      <c r="AD962" s="37" t="s">
        <v>1052</v>
      </c>
      <c r="AE962" s="93">
        <v>5</v>
      </c>
      <c r="AF962" s="3">
        <v>1</v>
      </c>
      <c r="AG962" s="3">
        <v>1</v>
      </c>
      <c r="AH962" s="3">
        <v>52</v>
      </c>
      <c r="AI962" s="3" t="s">
        <v>767</v>
      </c>
      <c r="AJ962" s="20" t="s">
        <v>772</v>
      </c>
      <c r="AS962" s="79">
        <v>23.9</v>
      </c>
      <c r="AT962" s="79" t="s">
        <v>772</v>
      </c>
      <c r="AU962" s="79"/>
      <c r="AV962" s="79"/>
      <c r="AW962" s="3" t="s">
        <v>878</v>
      </c>
      <c r="AX962" s="3" t="s">
        <v>1045</v>
      </c>
      <c r="AY962" s="3" t="s">
        <v>732</v>
      </c>
      <c r="AZ962" s="3">
        <v>1</v>
      </c>
      <c r="BF962" s="4" t="b">
        <f>IF(ISERROR(VLOOKUP(StudiesDetails!B962,ProteinExpression!A:A,1,FALSE)),FALSE,TRUE)</f>
        <v>0</v>
      </c>
    </row>
    <row r="963" spans="1:58" x14ac:dyDescent="0.3">
      <c r="A963">
        <v>174</v>
      </c>
      <c r="B963">
        <v>1033</v>
      </c>
      <c r="C963" s="73" t="str">
        <f>IF(AND($A963&lt;&gt;"",ISNUMBER($A963)),VLOOKUP($A963,StudiesGeneral!$B:$CM,2,FALSE),"")</f>
        <v>Grangeon</v>
      </c>
      <c r="D963" s="73">
        <f>IF(AND($A963&lt;&gt;"",ISNUMBER($A963)),VLOOKUP($A963,StudiesGeneral!$B:$CM,3,FALSE),"")</f>
        <v>2021</v>
      </c>
      <c r="E963" s="89" t="str">
        <f>IF(AND($A963&lt;&gt;"",ISNUMBER($A963)),VLOOKUP($A963,StudiesGeneral!$B:$CM,4,FALSE),"")</f>
        <v>https://doi.org/10.3390/ijms222312791</v>
      </c>
      <c r="F963" s="73" t="str">
        <f>IF(AND($A963&lt;&gt;"",ISNUMBER($A963)),VLOOKUP($A963,StudiesGeneral!$B:$CM,5,FALSE),"")</f>
        <v>CYP2D6</v>
      </c>
      <c r="G963" s="52" t="str">
        <f t="shared" si="16"/>
        <v>Small intestine-Proximal Jejunum-HIM-IN006-</v>
      </c>
      <c r="H963" s="12" t="s">
        <v>747</v>
      </c>
      <c r="I963" s="12" t="s">
        <v>1059</v>
      </c>
      <c r="K963" s="12" t="s">
        <v>725</v>
      </c>
      <c r="L963" s="12" t="s">
        <v>762</v>
      </c>
      <c r="M963" s="12" t="s">
        <v>737</v>
      </c>
      <c r="N963" s="12" t="s">
        <v>819</v>
      </c>
      <c r="AA963" s="19" t="s">
        <v>770</v>
      </c>
      <c r="AB963" s="19" t="s">
        <v>1043</v>
      </c>
      <c r="AC963" s="20" t="s">
        <v>730</v>
      </c>
      <c r="AD963" s="37" t="s">
        <v>1053</v>
      </c>
      <c r="AE963" s="93">
        <v>6</v>
      </c>
      <c r="AF963" s="3">
        <v>1</v>
      </c>
      <c r="AG963" s="3">
        <v>1</v>
      </c>
      <c r="AH963" s="3">
        <v>27</v>
      </c>
      <c r="AI963" s="3" t="s">
        <v>767</v>
      </c>
      <c r="AJ963" s="20" t="s">
        <v>772</v>
      </c>
      <c r="AS963" s="79">
        <v>20.5</v>
      </c>
      <c r="AT963" s="79" t="s">
        <v>772</v>
      </c>
      <c r="AU963" s="79"/>
      <c r="AV963" s="79"/>
      <c r="AW963" s="3" t="s">
        <v>876</v>
      </c>
      <c r="AX963" s="3" t="s">
        <v>1051</v>
      </c>
      <c r="AY963" s="3" t="s">
        <v>732</v>
      </c>
      <c r="AZ963" s="3">
        <v>1</v>
      </c>
      <c r="BF963" s="4" t="b">
        <f>IF(ISERROR(VLOOKUP(StudiesDetails!B963,ProteinExpression!A:A,1,FALSE)),FALSE,TRUE)</f>
        <v>0</v>
      </c>
    </row>
    <row r="964" spans="1:58" x14ac:dyDescent="0.3">
      <c r="A964">
        <v>174</v>
      </c>
      <c r="B964">
        <v>1034</v>
      </c>
      <c r="C964" s="73" t="str">
        <f>IF(AND($A964&lt;&gt;"",ISNUMBER($A964)),VLOOKUP($A964,StudiesGeneral!$B:$CM,2,FALSE),"")</f>
        <v>Grangeon</v>
      </c>
      <c r="D964" s="73">
        <f>IF(AND($A964&lt;&gt;"",ISNUMBER($A964)),VLOOKUP($A964,StudiesGeneral!$B:$CM,3,FALSE),"")</f>
        <v>2021</v>
      </c>
      <c r="E964" s="89" t="str">
        <f>IF(AND($A964&lt;&gt;"",ISNUMBER($A964)),VLOOKUP($A964,StudiesGeneral!$B:$CM,4,FALSE),"")</f>
        <v>https://doi.org/10.3390/ijms222312791</v>
      </c>
      <c r="F964" s="73" t="str">
        <f>IF(AND($A964&lt;&gt;"",ISNUMBER($A964)),VLOOKUP($A964,StudiesGeneral!$B:$CM,5,FALSE),"")</f>
        <v>CYP2D6</v>
      </c>
      <c r="G964" s="52" t="str">
        <f t="shared" si="16"/>
        <v>Small intestine-Proximal Jejunum-HIM-IN007-</v>
      </c>
      <c r="H964" s="12" t="s">
        <v>747</v>
      </c>
      <c r="I964" s="12" t="s">
        <v>1059</v>
      </c>
      <c r="K964" s="12" t="s">
        <v>725</v>
      </c>
      <c r="L964" s="12" t="s">
        <v>762</v>
      </c>
      <c r="M964" s="12" t="s">
        <v>737</v>
      </c>
      <c r="N964" s="12" t="s">
        <v>819</v>
      </c>
      <c r="AA964" s="19" t="s">
        <v>770</v>
      </c>
      <c r="AB964" s="19" t="s">
        <v>1043</v>
      </c>
      <c r="AC964" s="20" t="s">
        <v>730</v>
      </c>
      <c r="AD964" s="37" t="s">
        <v>1054</v>
      </c>
      <c r="AE964" s="93">
        <v>7</v>
      </c>
      <c r="AF964" s="3">
        <v>1</v>
      </c>
      <c r="AG964" s="3">
        <v>0</v>
      </c>
      <c r="AH964" s="3">
        <v>58</v>
      </c>
      <c r="AI964" s="3" t="s">
        <v>767</v>
      </c>
      <c r="AJ964" s="20" t="s">
        <v>772</v>
      </c>
      <c r="AS964" s="79">
        <v>31.1</v>
      </c>
      <c r="AT964" s="79" t="s">
        <v>772</v>
      </c>
      <c r="AU964" s="79"/>
      <c r="AV964" s="79"/>
      <c r="AW964" s="3" t="s">
        <v>898</v>
      </c>
      <c r="AX964" s="3" t="s">
        <v>1055</v>
      </c>
      <c r="AY964" s="3" t="s">
        <v>732</v>
      </c>
      <c r="AZ964" s="3">
        <v>1</v>
      </c>
      <c r="BF964" s="4" t="b">
        <f>IF(ISERROR(VLOOKUP(StudiesDetails!B964,ProteinExpression!A:A,1,FALSE)),FALSE,TRUE)</f>
        <v>0</v>
      </c>
    </row>
    <row r="965" spans="1:58" x14ac:dyDescent="0.3">
      <c r="A965">
        <v>174</v>
      </c>
      <c r="B965">
        <v>1035</v>
      </c>
      <c r="C965" s="73" t="str">
        <f>IF(AND($A965&lt;&gt;"",ISNUMBER($A965)),VLOOKUP($A965,StudiesGeneral!$B:$CM,2,FALSE),"")</f>
        <v>Grangeon</v>
      </c>
      <c r="D965" s="73">
        <f>IF(AND($A965&lt;&gt;"",ISNUMBER($A965)),VLOOKUP($A965,StudiesGeneral!$B:$CM,3,FALSE),"")</f>
        <v>2021</v>
      </c>
      <c r="E965" s="89" t="str">
        <f>IF(AND($A965&lt;&gt;"",ISNUMBER($A965)),VLOOKUP($A965,StudiesGeneral!$B:$CM,4,FALSE),"")</f>
        <v>https://doi.org/10.3390/ijms222312791</v>
      </c>
      <c r="F965" s="73" t="str">
        <f>IF(AND($A965&lt;&gt;"",ISNUMBER($A965)),VLOOKUP($A965,StudiesGeneral!$B:$CM,5,FALSE),"")</f>
        <v>CYP2D6</v>
      </c>
      <c r="G965" s="52" t="str">
        <f t="shared" si="16"/>
        <v>Small intestine-Proximal Jejunum-HIM-IN008-</v>
      </c>
      <c r="H965" s="12" t="s">
        <v>747</v>
      </c>
      <c r="I965" s="12" t="s">
        <v>1059</v>
      </c>
      <c r="K965" s="12" t="s">
        <v>725</v>
      </c>
      <c r="L965" s="12" t="s">
        <v>762</v>
      </c>
      <c r="M965" s="12" t="s">
        <v>737</v>
      </c>
      <c r="N965" s="12" t="s">
        <v>819</v>
      </c>
      <c r="AA965" s="19" t="s">
        <v>770</v>
      </c>
      <c r="AB965" s="19" t="s">
        <v>1043</v>
      </c>
      <c r="AC965" s="20" t="s">
        <v>730</v>
      </c>
      <c r="AD965" s="37" t="s">
        <v>1056</v>
      </c>
      <c r="AE965" s="93">
        <v>8</v>
      </c>
      <c r="AF965" s="3">
        <v>1</v>
      </c>
      <c r="AG965" s="3">
        <v>0</v>
      </c>
      <c r="AH965" s="3">
        <v>49</v>
      </c>
      <c r="AI965" s="3" t="s">
        <v>767</v>
      </c>
      <c r="AJ965" s="20" t="s">
        <v>772</v>
      </c>
      <c r="AS965" s="79">
        <v>23.2</v>
      </c>
      <c r="AT965" s="79" t="s">
        <v>772</v>
      </c>
      <c r="AU965" s="79"/>
      <c r="AV965" s="79"/>
      <c r="AW965" s="3" t="s">
        <v>876</v>
      </c>
      <c r="AX965" s="3" t="s">
        <v>1051</v>
      </c>
      <c r="AY965" s="3" t="s">
        <v>920</v>
      </c>
      <c r="AZ965" s="3">
        <v>1</v>
      </c>
      <c r="BF965" s="4" t="b">
        <f>IF(ISERROR(VLOOKUP(StudiesDetails!B965,ProteinExpression!A:A,1,FALSE)),FALSE,TRUE)</f>
        <v>0</v>
      </c>
    </row>
    <row r="966" spans="1:58" x14ac:dyDescent="0.3">
      <c r="A966">
        <v>174</v>
      </c>
      <c r="B966">
        <v>1036</v>
      </c>
      <c r="C966" s="73" t="str">
        <f>IF(AND($A966&lt;&gt;"",ISNUMBER($A966)),VLOOKUP($A966,StudiesGeneral!$B:$CM,2,FALSE),"")</f>
        <v>Grangeon</v>
      </c>
      <c r="D966" s="73">
        <f>IF(AND($A966&lt;&gt;"",ISNUMBER($A966)),VLOOKUP($A966,StudiesGeneral!$B:$CM,3,FALSE),"")</f>
        <v>2021</v>
      </c>
      <c r="E966" s="89" t="str">
        <f>IF(AND($A966&lt;&gt;"",ISNUMBER($A966)),VLOOKUP($A966,StudiesGeneral!$B:$CM,4,FALSE),"")</f>
        <v>https://doi.org/10.3390/ijms222312791</v>
      </c>
      <c r="F966" s="73" t="str">
        <f>IF(AND($A966&lt;&gt;"",ISNUMBER($A966)),VLOOKUP($A966,StudiesGeneral!$B:$CM,5,FALSE),"")</f>
        <v>CYP2D6</v>
      </c>
      <c r="G966" s="52" t="str">
        <f t="shared" si="16"/>
        <v>Small intestine-Proximal Jejunum-HIM-IN009-</v>
      </c>
      <c r="H966" s="12" t="s">
        <v>747</v>
      </c>
      <c r="I966" s="12" t="s">
        <v>1059</v>
      </c>
      <c r="K966" s="12" t="s">
        <v>725</v>
      </c>
      <c r="L966" s="12" t="s">
        <v>762</v>
      </c>
      <c r="M966" s="12" t="s">
        <v>737</v>
      </c>
      <c r="N966" s="12" t="s">
        <v>819</v>
      </c>
      <c r="AA966" s="19" t="s">
        <v>770</v>
      </c>
      <c r="AB966" s="19" t="s">
        <v>1043</v>
      </c>
      <c r="AC966" s="20" t="s">
        <v>730</v>
      </c>
      <c r="AD966" s="37" t="s">
        <v>1057</v>
      </c>
      <c r="AE966" s="93">
        <v>9</v>
      </c>
      <c r="AF966" s="3">
        <v>1</v>
      </c>
      <c r="AG966" s="3">
        <v>0</v>
      </c>
      <c r="AH966" s="3">
        <v>65</v>
      </c>
      <c r="AI966" s="3" t="s">
        <v>767</v>
      </c>
      <c r="AJ966" s="20" t="s">
        <v>772</v>
      </c>
      <c r="AS966" s="79">
        <v>30.4</v>
      </c>
      <c r="AT966" s="79" t="s">
        <v>772</v>
      </c>
      <c r="AU966" s="79"/>
      <c r="AV966" s="79"/>
      <c r="AW966" s="3" t="s">
        <v>876</v>
      </c>
      <c r="AX966" s="3" t="s">
        <v>1058</v>
      </c>
      <c r="AY966" s="3" t="s">
        <v>917</v>
      </c>
      <c r="AZ966" s="3">
        <v>1</v>
      </c>
      <c r="BF966" s="4" t="b">
        <f>IF(ISERROR(VLOOKUP(StudiesDetails!B966,ProteinExpression!A:A,1,FALSE)),FALSE,TRUE)</f>
        <v>0</v>
      </c>
    </row>
    <row r="967" spans="1:58" s="33" customFormat="1" x14ac:dyDescent="0.3">
      <c r="A967" s="33">
        <v>174</v>
      </c>
      <c r="B967" s="33">
        <v>1038</v>
      </c>
      <c r="C967" s="70" t="str">
        <f>IF(AND($A967&lt;&gt;"",ISNUMBER($A967)),VLOOKUP($A967,StudiesGeneral!$B:$CM,2,FALSE),"")</f>
        <v>Grangeon</v>
      </c>
      <c r="D967" s="70">
        <f>IF(AND($A967&lt;&gt;"",ISNUMBER($A967)),VLOOKUP($A967,StudiesGeneral!$B:$CM,3,FALSE),"")</f>
        <v>2021</v>
      </c>
      <c r="E967" s="71" t="str">
        <f>IF(AND($A967&lt;&gt;"",ISNUMBER($A967)),VLOOKUP($A967,StudiesGeneral!$B:$CM,4,FALSE),"")</f>
        <v>https://doi.org/10.3390/ijms222312791</v>
      </c>
      <c r="F967" s="70" t="str">
        <f>IF(AND($A967&lt;&gt;"",ISNUMBER($A967)),VLOOKUP($A967,StudiesGeneral!$B:$CM,5,FALSE),"")</f>
        <v>CYP2D6</v>
      </c>
      <c r="G967" s="72" t="str">
        <f t="shared" si="16"/>
        <v>Small intestine-Medial Jejunum-HIM-IN001-</v>
      </c>
      <c r="H967" s="25" t="s">
        <v>747</v>
      </c>
      <c r="I967" s="25" t="s">
        <v>1060</v>
      </c>
      <c r="J967" s="25"/>
      <c r="K967" s="25" t="s">
        <v>725</v>
      </c>
      <c r="L967" s="25" t="s">
        <v>762</v>
      </c>
      <c r="M967" s="25" t="s">
        <v>737</v>
      </c>
      <c r="N967" s="25" t="s">
        <v>819</v>
      </c>
      <c r="O967" s="25"/>
      <c r="P967" s="25"/>
      <c r="Q967" s="26"/>
      <c r="R967" s="26"/>
      <c r="S967" s="27"/>
      <c r="T967" s="27"/>
      <c r="U967" s="27"/>
      <c r="V967" s="27"/>
      <c r="W967" s="27"/>
      <c r="X967" s="27"/>
      <c r="Y967" s="27"/>
      <c r="Z967" s="27"/>
      <c r="AA967" s="28" t="s">
        <v>770</v>
      </c>
      <c r="AB967" s="28" t="s">
        <v>1043</v>
      </c>
      <c r="AC967" s="29" t="s">
        <v>730</v>
      </c>
      <c r="AD967" s="36" t="s">
        <v>1044</v>
      </c>
      <c r="AE967" s="92">
        <v>1</v>
      </c>
      <c r="AF967" s="30">
        <v>1</v>
      </c>
      <c r="AG967" s="30">
        <v>1</v>
      </c>
      <c r="AH967" s="30">
        <v>73</v>
      </c>
      <c r="AI967" s="30" t="s">
        <v>767</v>
      </c>
      <c r="AJ967" s="29" t="s">
        <v>772</v>
      </c>
      <c r="AK967" s="30"/>
      <c r="AL967" s="29"/>
      <c r="AM967" s="30"/>
      <c r="AN967" s="30"/>
      <c r="AO967" s="30"/>
      <c r="AP967" s="30"/>
      <c r="AQ967" s="30"/>
      <c r="AR967" s="30"/>
      <c r="AS967" s="103">
        <v>31.3</v>
      </c>
      <c r="AT967" s="103" t="s">
        <v>772</v>
      </c>
      <c r="AU967" s="103"/>
      <c r="AV967" s="103"/>
      <c r="AW967" s="30" t="s">
        <v>898</v>
      </c>
      <c r="AX967" s="30" t="s">
        <v>1045</v>
      </c>
      <c r="AY967" s="30" t="s">
        <v>917</v>
      </c>
      <c r="AZ967" s="30">
        <v>1</v>
      </c>
      <c r="BA967" s="31"/>
      <c r="BB967" s="32"/>
      <c r="BC967" s="29"/>
      <c r="BD967" s="30"/>
      <c r="BE967" s="75"/>
      <c r="BF967" s="91" t="b">
        <f>IF(ISERROR(VLOOKUP(StudiesDetails!B967,ProteinExpression!A:A,1,FALSE)),FALSE,TRUE)</f>
        <v>0</v>
      </c>
    </row>
    <row r="968" spans="1:58" x14ac:dyDescent="0.3">
      <c r="A968">
        <v>174</v>
      </c>
      <c r="B968">
        <v>1039</v>
      </c>
      <c r="C968" s="73" t="str">
        <f>IF(AND($A968&lt;&gt;"",ISNUMBER($A968)),VLOOKUP($A968,StudiesGeneral!$B:$CM,2,FALSE),"")</f>
        <v>Grangeon</v>
      </c>
      <c r="D968" s="73">
        <f>IF(AND($A968&lt;&gt;"",ISNUMBER($A968)),VLOOKUP($A968,StudiesGeneral!$B:$CM,3,FALSE),"")</f>
        <v>2021</v>
      </c>
      <c r="E968" s="89" t="str">
        <f>IF(AND($A968&lt;&gt;"",ISNUMBER($A968)),VLOOKUP($A968,StudiesGeneral!$B:$CM,4,FALSE),"")</f>
        <v>https://doi.org/10.3390/ijms222312791</v>
      </c>
      <c r="F968" s="73" t="str">
        <f>IF(AND($A968&lt;&gt;"",ISNUMBER($A968)),VLOOKUP($A968,StudiesGeneral!$B:$CM,5,FALSE),"")</f>
        <v>CYP2D6</v>
      </c>
      <c r="G968" s="52" t="str">
        <f t="shared" si="16"/>
        <v>Small intestine-Medial Jejunum-HIM-IN002-</v>
      </c>
      <c r="H968" s="12" t="s">
        <v>747</v>
      </c>
      <c r="I968" s="12" t="s">
        <v>1060</v>
      </c>
      <c r="K968" s="12" t="s">
        <v>725</v>
      </c>
      <c r="L968" s="12" t="s">
        <v>762</v>
      </c>
      <c r="M968" s="12" t="s">
        <v>737</v>
      </c>
      <c r="N968" s="12" t="s">
        <v>819</v>
      </c>
      <c r="AA968" s="19" t="s">
        <v>770</v>
      </c>
      <c r="AB968" s="19" t="s">
        <v>1043</v>
      </c>
      <c r="AC968" s="20" t="s">
        <v>730</v>
      </c>
      <c r="AD968" s="37" t="s">
        <v>1046</v>
      </c>
      <c r="AE968" s="93">
        <v>2</v>
      </c>
      <c r="AF968" s="3">
        <v>1</v>
      </c>
      <c r="AG968" s="3">
        <v>0</v>
      </c>
      <c r="AH968" s="3">
        <v>49</v>
      </c>
      <c r="AI968" s="3" t="s">
        <v>767</v>
      </c>
      <c r="AJ968" s="20" t="s">
        <v>772</v>
      </c>
      <c r="AS968" s="79">
        <v>32.700000000000003</v>
      </c>
      <c r="AT968" s="79" t="s">
        <v>772</v>
      </c>
      <c r="AU968" s="79"/>
      <c r="AV968" s="79"/>
      <c r="AW968" s="3" t="s">
        <v>898</v>
      </c>
      <c r="AX968" s="3" t="s">
        <v>1047</v>
      </c>
      <c r="AY968" s="3" t="s">
        <v>732</v>
      </c>
      <c r="AZ968" s="3">
        <v>1</v>
      </c>
      <c r="BF968" s="4" t="b">
        <f>IF(ISERROR(VLOOKUP(StudiesDetails!B968,ProteinExpression!A:A,1,FALSE)),FALSE,TRUE)</f>
        <v>0</v>
      </c>
    </row>
    <row r="969" spans="1:58" x14ac:dyDescent="0.3">
      <c r="A969">
        <v>174</v>
      </c>
      <c r="B969">
        <v>1040</v>
      </c>
      <c r="C969" s="73" t="str">
        <f>IF(AND($A969&lt;&gt;"",ISNUMBER($A969)),VLOOKUP($A969,StudiesGeneral!$B:$CM,2,FALSE),"")</f>
        <v>Grangeon</v>
      </c>
      <c r="D969" s="73">
        <f>IF(AND($A969&lt;&gt;"",ISNUMBER($A969)),VLOOKUP($A969,StudiesGeneral!$B:$CM,3,FALSE),"")</f>
        <v>2021</v>
      </c>
      <c r="E969" s="89" t="str">
        <f>IF(AND($A969&lt;&gt;"",ISNUMBER($A969)),VLOOKUP($A969,StudiesGeneral!$B:$CM,4,FALSE),"")</f>
        <v>https://doi.org/10.3390/ijms222312791</v>
      </c>
      <c r="F969" s="73" t="str">
        <f>IF(AND($A969&lt;&gt;"",ISNUMBER($A969)),VLOOKUP($A969,StudiesGeneral!$B:$CM,5,FALSE),"")</f>
        <v>CYP2D6</v>
      </c>
      <c r="G969" s="52" t="str">
        <f t="shared" si="16"/>
        <v>Small intestine-Medial Jejunum-HIM-IN003-</v>
      </c>
      <c r="H969" s="12" t="s">
        <v>747</v>
      </c>
      <c r="I969" s="12" t="s">
        <v>1060</v>
      </c>
      <c r="K969" s="12" t="s">
        <v>725</v>
      </c>
      <c r="L969" s="12" t="s">
        <v>762</v>
      </c>
      <c r="M969" s="12" t="s">
        <v>737</v>
      </c>
      <c r="N969" s="12" t="s">
        <v>819</v>
      </c>
      <c r="AA969" s="19" t="s">
        <v>770</v>
      </c>
      <c r="AB969" s="19" t="s">
        <v>1043</v>
      </c>
      <c r="AC969" s="20" t="s">
        <v>730</v>
      </c>
      <c r="AD969" s="37" t="s">
        <v>1048</v>
      </c>
      <c r="AE969" s="93">
        <v>3</v>
      </c>
      <c r="AF969" s="3">
        <v>1</v>
      </c>
      <c r="AG969" s="3">
        <v>0</v>
      </c>
      <c r="AH969" s="3">
        <v>75</v>
      </c>
      <c r="AI969" s="3" t="s">
        <v>767</v>
      </c>
      <c r="AJ969" s="20" t="s">
        <v>772</v>
      </c>
      <c r="AS969" s="79">
        <v>24</v>
      </c>
      <c r="AT969" s="79" t="s">
        <v>772</v>
      </c>
      <c r="AU969" s="79"/>
      <c r="AV969" s="79"/>
      <c r="AW969" s="3" t="s">
        <v>898</v>
      </c>
      <c r="AX969" s="3" t="s">
        <v>1049</v>
      </c>
      <c r="AY969" s="3" t="s">
        <v>732</v>
      </c>
      <c r="AZ969" s="3">
        <v>1</v>
      </c>
      <c r="BF969" s="4" t="b">
        <f>IF(ISERROR(VLOOKUP(StudiesDetails!B969,ProteinExpression!A:A,1,FALSE)),FALSE,TRUE)</f>
        <v>0</v>
      </c>
    </row>
    <row r="970" spans="1:58" x14ac:dyDescent="0.3">
      <c r="A970">
        <v>174</v>
      </c>
      <c r="B970">
        <v>1041</v>
      </c>
      <c r="C970" s="73" t="str">
        <f>IF(AND($A970&lt;&gt;"",ISNUMBER($A970)),VLOOKUP($A970,StudiesGeneral!$B:$CM,2,FALSE),"")</f>
        <v>Grangeon</v>
      </c>
      <c r="D970" s="73">
        <f>IF(AND($A970&lt;&gt;"",ISNUMBER($A970)),VLOOKUP($A970,StudiesGeneral!$B:$CM,3,FALSE),"")</f>
        <v>2021</v>
      </c>
      <c r="E970" s="89" t="str">
        <f>IF(AND($A970&lt;&gt;"",ISNUMBER($A970)),VLOOKUP($A970,StudiesGeneral!$B:$CM,4,FALSE),"")</f>
        <v>https://doi.org/10.3390/ijms222312791</v>
      </c>
      <c r="F970" s="73" t="str">
        <f>IF(AND($A970&lt;&gt;"",ISNUMBER($A970)),VLOOKUP($A970,StudiesGeneral!$B:$CM,5,FALSE),"")</f>
        <v>CYP2D6</v>
      </c>
      <c r="G970" s="52" t="str">
        <f t="shared" si="16"/>
        <v>Small intestine-Medial Jejunum-HIM-IN004-</v>
      </c>
      <c r="H970" s="12" t="s">
        <v>747</v>
      </c>
      <c r="I970" s="12" t="s">
        <v>1060</v>
      </c>
      <c r="K970" s="12" t="s">
        <v>725</v>
      </c>
      <c r="L970" s="12" t="s">
        <v>762</v>
      </c>
      <c r="M970" s="12" t="s">
        <v>737</v>
      </c>
      <c r="N970" s="12" t="s">
        <v>819</v>
      </c>
      <c r="AA970" s="19" t="s">
        <v>770</v>
      </c>
      <c r="AB970" s="19" t="s">
        <v>1043</v>
      </c>
      <c r="AC970" s="20" t="s">
        <v>730</v>
      </c>
      <c r="AD970" s="37" t="s">
        <v>1050</v>
      </c>
      <c r="AE970" s="93">
        <v>4</v>
      </c>
      <c r="AF970" s="3">
        <v>1</v>
      </c>
      <c r="AG970" s="3">
        <v>1</v>
      </c>
      <c r="AH970" s="3">
        <v>42</v>
      </c>
      <c r="AI970" s="3" t="s">
        <v>767</v>
      </c>
      <c r="AJ970" s="20" t="s">
        <v>772</v>
      </c>
      <c r="AS970" s="79">
        <v>25.9</v>
      </c>
      <c r="AT970" s="79" t="s">
        <v>772</v>
      </c>
      <c r="AU970" s="79"/>
      <c r="AV970" s="79"/>
      <c r="AW970" s="3" t="s">
        <v>876</v>
      </c>
      <c r="AX970" s="3" t="s">
        <v>1051</v>
      </c>
      <c r="AY970" s="3" t="s">
        <v>732</v>
      </c>
      <c r="AZ970" s="3">
        <v>1</v>
      </c>
      <c r="BF970" s="4" t="b">
        <f>IF(ISERROR(VLOOKUP(StudiesDetails!B970,ProteinExpression!A:A,1,FALSE)),FALSE,TRUE)</f>
        <v>0</v>
      </c>
    </row>
    <row r="971" spans="1:58" x14ac:dyDescent="0.3">
      <c r="A971">
        <v>174</v>
      </c>
      <c r="B971">
        <v>1042</v>
      </c>
      <c r="C971" s="73" t="str">
        <f>IF(AND($A971&lt;&gt;"",ISNUMBER($A971)),VLOOKUP($A971,StudiesGeneral!$B:$CM,2,FALSE),"")</f>
        <v>Grangeon</v>
      </c>
      <c r="D971" s="73">
        <f>IF(AND($A971&lt;&gt;"",ISNUMBER($A971)),VLOOKUP($A971,StudiesGeneral!$B:$CM,3,FALSE),"")</f>
        <v>2021</v>
      </c>
      <c r="E971" s="89" t="str">
        <f>IF(AND($A971&lt;&gt;"",ISNUMBER($A971)),VLOOKUP($A971,StudiesGeneral!$B:$CM,4,FALSE),"")</f>
        <v>https://doi.org/10.3390/ijms222312791</v>
      </c>
      <c r="F971" s="73" t="str">
        <f>IF(AND($A971&lt;&gt;"",ISNUMBER($A971)),VLOOKUP($A971,StudiesGeneral!$B:$CM,5,FALSE),"")</f>
        <v>CYP2D6</v>
      </c>
      <c r="G971" s="52" t="str">
        <f t="shared" si="16"/>
        <v>Small intestine-Medial Jejunum-HIM-IN005-</v>
      </c>
      <c r="H971" s="12" t="s">
        <v>747</v>
      </c>
      <c r="I971" s="12" t="s">
        <v>1060</v>
      </c>
      <c r="K971" s="12" t="s">
        <v>725</v>
      </c>
      <c r="L971" s="12" t="s">
        <v>762</v>
      </c>
      <c r="M971" s="12" t="s">
        <v>737</v>
      </c>
      <c r="N971" s="12" t="s">
        <v>819</v>
      </c>
      <c r="AA971" s="19" t="s">
        <v>770</v>
      </c>
      <c r="AB971" s="19" t="s">
        <v>1043</v>
      </c>
      <c r="AC971" s="20" t="s">
        <v>730</v>
      </c>
      <c r="AD971" s="37" t="s">
        <v>1052</v>
      </c>
      <c r="AE971" s="93">
        <v>5</v>
      </c>
      <c r="AF971" s="3">
        <v>1</v>
      </c>
      <c r="AG971" s="3">
        <v>1</v>
      </c>
      <c r="AH971" s="3">
        <v>52</v>
      </c>
      <c r="AI971" s="3" t="s">
        <v>767</v>
      </c>
      <c r="AJ971" s="20" t="s">
        <v>772</v>
      </c>
      <c r="AS971" s="79">
        <v>23.9</v>
      </c>
      <c r="AT971" s="79" t="s">
        <v>772</v>
      </c>
      <c r="AU971" s="79"/>
      <c r="AV971" s="79"/>
      <c r="AW971" s="3" t="s">
        <v>878</v>
      </c>
      <c r="AX971" s="3" t="s">
        <v>1045</v>
      </c>
      <c r="AY971" s="3" t="s">
        <v>732</v>
      </c>
      <c r="AZ971" s="3">
        <v>1</v>
      </c>
      <c r="BF971" s="4" t="b">
        <f>IF(ISERROR(VLOOKUP(StudiesDetails!B971,ProteinExpression!A:A,1,FALSE)),FALSE,TRUE)</f>
        <v>0</v>
      </c>
    </row>
    <row r="972" spans="1:58" x14ac:dyDescent="0.3">
      <c r="A972">
        <v>174</v>
      </c>
      <c r="B972">
        <v>1043</v>
      </c>
      <c r="C972" s="73" t="str">
        <f>IF(AND($A972&lt;&gt;"",ISNUMBER($A972)),VLOOKUP($A972,StudiesGeneral!$B:$CM,2,FALSE),"")</f>
        <v>Grangeon</v>
      </c>
      <c r="D972" s="73">
        <f>IF(AND($A972&lt;&gt;"",ISNUMBER($A972)),VLOOKUP($A972,StudiesGeneral!$B:$CM,3,FALSE),"")</f>
        <v>2021</v>
      </c>
      <c r="E972" s="89" t="str">
        <f>IF(AND($A972&lt;&gt;"",ISNUMBER($A972)),VLOOKUP($A972,StudiesGeneral!$B:$CM,4,FALSE),"")</f>
        <v>https://doi.org/10.3390/ijms222312791</v>
      </c>
      <c r="F972" s="73" t="str">
        <f>IF(AND($A972&lt;&gt;"",ISNUMBER($A972)),VLOOKUP($A972,StudiesGeneral!$B:$CM,5,FALSE),"")</f>
        <v>CYP2D6</v>
      </c>
      <c r="G972" s="52" t="str">
        <f t="shared" si="16"/>
        <v>Small intestine-Medial Jejunum-HIM-IN006-</v>
      </c>
      <c r="H972" s="12" t="s">
        <v>747</v>
      </c>
      <c r="I972" s="12" t="s">
        <v>1060</v>
      </c>
      <c r="K972" s="12" t="s">
        <v>725</v>
      </c>
      <c r="L972" s="12" t="s">
        <v>762</v>
      </c>
      <c r="M972" s="12" t="s">
        <v>737</v>
      </c>
      <c r="N972" s="12" t="s">
        <v>819</v>
      </c>
      <c r="AA972" s="19" t="s">
        <v>770</v>
      </c>
      <c r="AB972" s="19" t="s">
        <v>1043</v>
      </c>
      <c r="AC972" s="20" t="s">
        <v>730</v>
      </c>
      <c r="AD972" s="37" t="s">
        <v>1053</v>
      </c>
      <c r="AE972" s="93">
        <v>6</v>
      </c>
      <c r="AF972" s="3">
        <v>1</v>
      </c>
      <c r="AG972" s="3">
        <v>1</v>
      </c>
      <c r="AH972" s="3">
        <v>27</v>
      </c>
      <c r="AI972" s="3" t="s">
        <v>767</v>
      </c>
      <c r="AJ972" s="20" t="s">
        <v>772</v>
      </c>
      <c r="AS972" s="79">
        <v>20.5</v>
      </c>
      <c r="AT972" s="79" t="s">
        <v>772</v>
      </c>
      <c r="AU972" s="79"/>
      <c r="AV972" s="79"/>
      <c r="AW972" s="3" t="s">
        <v>876</v>
      </c>
      <c r="AX972" s="3" t="s">
        <v>1051</v>
      </c>
      <c r="AY972" s="3" t="s">
        <v>732</v>
      </c>
      <c r="AZ972" s="3">
        <v>1</v>
      </c>
      <c r="BF972" s="4" t="b">
        <f>IF(ISERROR(VLOOKUP(StudiesDetails!B972,ProteinExpression!A:A,1,FALSE)),FALSE,TRUE)</f>
        <v>0</v>
      </c>
    </row>
    <row r="973" spans="1:58" x14ac:dyDescent="0.3">
      <c r="A973">
        <v>174</v>
      </c>
      <c r="B973">
        <v>1044</v>
      </c>
      <c r="C973" s="73" t="str">
        <f>IF(AND($A973&lt;&gt;"",ISNUMBER($A973)),VLOOKUP($A973,StudiesGeneral!$B:$CM,2,FALSE),"")</f>
        <v>Grangeon</v>
      </c>
      <c r="D973" s="73">
        <f>IF(AND($A973&lt;&gt;"",ISNUMBER($A973)),VLOOKUP($A973,StudiesGeneral!$B:$CM,3,FALSE),"")</f>
        <v>2021</v>
      </c>
      <c r="E973" s="89" t="str">
        <f>IF(AND($A973&lt;&gt;"",ISNUMBER($A973)),VLOOKUP($A973,StudiesGeneral!$B:$CM,4,FALSE),"")</f>
        <v>https://doi.org/10.3390/ijms222312791</v>
      </c>
      <c r="F973" s="73" t="str">
        <f>IF(AND($A973&lt;&gt;"",ISNUMBER($A973)),VLOOKUP($A973,StudiesGeneral!$B:$CM,5,FALSE),"")</f>
        <v>CYP2D6</v>
      </c>
      <c r="G973" s="52" t="str">
        <f t="shared" si="16"/>
        <v>Small intestine-Medial Jejunum-HIM-IN007-</v>
      </c>
      <c r="H973" s="12" t="s">
        <v>747</v>
      </c>
      <c r="I973" s="12" t="s">
        <v>1060</v>
      </c>
      <c r="K973" s="12" t="s">
        <v>725</v>
      </c>
      <c r="L973" s="12" t="s">
        <v>762</v>
      </c>
      <c r="M973" s="12" t="s">
        <v>737</v>
      </c>
      <c r="N973" s="12" t="s">
        <v>819</v>
      </c>
      <c r="AA973" s="19" t="s">
        <v>770</v>
      </c>
      <c r="AB973" s="19" t="s">
        <v>1043</v>
      </c>
      <c r="AC973" s="20" t="s">
        <v>730</v>
      </c>
      <c r="AD973" s="37" t="s">
        <v>1054</v>
      </c>
      <c r="AE973" s="93">
        <v>7</v>
      </c>
      <c r="AF973" s="3">
        <v>1</v>
      </c>
      <c r="AG973" s="3">
        <v>0</v>
      </c>
      <c r="AH973" s="3">
        <v>58</v>
      </c>
      <c r="AI973" s="3" t="s">
        <v>767</v>
      </c>
      <c r="AJ973" s="20" t="s">
        <v>772</v>
      </c>
      <c r="AS973" s="79">
        <v>31.1</v>
      </c>
      <c r="AT973" s="79" t="s">
        <v>772</v>
      </c>
      <c r="AU973" s="79"/>
      <c r="AV973" s="79"/>
      <c r="AW973" s="3" t="s">
        <v>898</v>
      </c>
      <c r="AX973" s="3" t="s">
        <v>1055</v>
      </c>
      <c r="AY973" s="3" t="s">
        <v>732</v>
      </c>
      <c r="AZ973" s="3">
        <v>1</v>
      </c>
      <c r="BF973" s="4" t="b">
        <f>IF(ISERROR(VLOOKUP(StudiesDetails!B973,ProteinExpression!A:A,1,FALSE)),FALSE,TRUE)</f>
        <v>0</v>
      </c>
    </row>
    <row r="974" spans="1:58" x14ac:dyDescent="0.3">
      <c r="A974">
        <v>174</v>
      </c>
      <c r="B974">
        <v>1045</v>
      </c>
      <c r="C974" s="73" t="str">
        <f>IF(AND($A974&lt;&gt;"",ISNUMBER($A974)),VLOOKUP($A974,StudiesGeneral!$B:$CM,2,FALSE),"")</f>
        <v>Grangeon</v>
      </c>
      <c r="D974" s="73">
        <f>IF(AND($A974&lt;&gt;"",ISNUMBER($A974)),VLOOKUP($A974,StudiesGeneral!$B:$CM,3,FALSE),"")</f>
        <v>2021</v>
      </c>
      <c r="E974" s="89" t="str">
        <f>IF(AND($A974&lt;&gt;"",ISNUMBER($A974)),VLOOKUP($A974,StudiesGeneral!$B:$CM,4,FALSE),"")</f>
        <v>https://doi.org/10.3390/ijms222312791</v>
      </c>
      <c r="F974" s="73" t="str">
        <f>IF(AND($A974&lt;&gt;"",ISNUMBER($A974)),VLOOKUP($A974,StudiesGeneral!$B:$CM,5,FALSE),"")</f>
        <v>CYP2D6</v>
      </c>
      <c r="G974" s="52" t="str">
        <f t="shared" si="16"/>
        <v>Small intestine-Medial Jejunum-HIM-IN008-</v>
      </c>
      <c r="H974" s="12" t="s">
        <v>747</v>
      </c>
      <c r="I974" s="12" t="s">
        <v>1060</v>
      </c>
      <c r="K974" s="12" t="s">
        <v>725</v>
      </c>
      <c r="L974" s="12" t="s">
        <v>762</v>
      </c>
      <c r="M974" s="12" t="s">
        <v>737</v>
      </c>
      <c r="N974" s="12" t="s">
        <v>819</v>
      </c>
      <c r="AA974" s="19" t="s">
        <v>770</v>
      </c>
      <c r="AB974" s="19" t="s">
        <v>1043</v>
      </c>
      <c r="AC974" s="20" t="s">
        <v>730</v>
      </c>
      <c r="AD974" s="37" t="s">
        <v>1056</v>
      </c>
      <c r="AE974" s="93">
        <v>8</v>
      </c>
      <c r="AF974" s="3">
        <v>1</v>
      </c>
      <c r="AG974" s="3">
        <v>0</v>
      </c>
      <c r="AH974" s="3">
        <v>49</v>
      </c>
      <c r="AI974" s="3" t="s">
        <v>767</v>
      </c>
      <c r="AJ974" s="20" t="s">
        <v>772</v>
      </c>
      <c r="AS974" s="79">
        <v>23.2</v>
      </c>
      <c r="AT974" s="79" t="s">
        <v>772</v>
      </c>
      <c r="AU974" s="79"/>
      <c r="AV974" s="79"/>
      <c r="AW974" s="3" t="s">
        <v>876</v>
      </c>
      <c r="AX974" s="3" t="s">
        <v>1051</v>
      </c>
      <c r="AY974" s="3" t="s">
        <v>920</v>
      </c>
      <c r="AZ974" s="3">
        <v>1</v>
      </c>
      <c r="BF974" s="4" t="b">
        <f>IF(ISERROR(VLOOKUP(StudiesDetails!B974,ProteinExpression!A:A,1,FALSE)),FALSE,TRUE)</f>
        <v>0</v>
      </c>
    </row>
    <row r="975" spans="1:58" x14ac:dyDescent="0.3">
      <c r="A975">
        <v>174</v>
      </c>
      <c r="B975">
        <v>1046</v>
      </c>
      <c r="C975" s="73" t="str">
        <f>IF(AND($A975&lt;&gt;"",ISNUMBER($A975)),VLOOKUP($A975,StudiesGeneral!$B:$CM,2,FALSE),"")</f>
        <v>Grangeon</v>
      </c>
      <c r="D975" s="73">
        <f>IF(AND($A975&lt;&gt;"",ISNUMBER($A975)),VLOOKUP($A975,StudiesGeneral!$B:$CM,3,FALSE),"")</f>
        <v>2021</v>
      </c>
      <c r="E975" s="89" t="str">
        <f>IF(AND($A975&lt;&gt;"",ISNUMBER($A975)),VLOOKUP($A975,StudiesGeneral!$B:$CM,4,FALSE),"")</f>
        <v>https://doi.org/10.3390/ijms222312791</v>
      </c>
      <c r="F975" s="73" t="str">
        <f>IF(AND($A975&lt;&gt;"",ISNUMBER($A975)),VLOOKUP($A975,StudiesGeneral!$B:$CM,5,FALSE),"")</f>
        <v>CYP2D6</v>
      </c>
      <c r="G975" s="52" t="str">
        <f t="shared" si="16"/>
        <v>Small intestine-Medial Jejunum-HIM-IN009-</v>
      </c>
      <c r="H975" s="12" t="s">
        <v>747</v>
      </c>
      <c r="I975" s="12" t="s">
        <v>1060</v>
      </c>
      <c r="K975" s="12" t="s">
        <v>725</v>
      </c>
      <c r="L975" s="12" t="s">
        <v>762</v>
      </c>
      <c r="M975" s="12" t="s">
        <v>737</v>
      </c>
      <c r="N975" s="12" t="s">
        <v>819</v>
      </c>
      <c r="AA975" s="19" t="s">
        <v>770</v>
      </c>
      <c r="AB975" s="19" t="s">
        <v>1043</v>
      </c>
      <c r="AC975" s="20" t="s">
        <v>730</v>
      </c>
      <c r="AD975" s="37" t="s">
        <v>1057</v>
      </c>
      <c r="AE975" s="93">
        <v>9</v>
      </c>
      <c r="AF975" s="3">
        <v>1</v>
      </c>
      <c r="AG975" s="3">
        <v>0</v>
      </c>
      <c r="AH975" s="3">
        <v>65</v>
      </c>
      <c r="AI975" s="3" t="s">
        <v>767</v>
      </c>
      <c r="AJ975" s="20" t="s">
        <v>772</v>
      </c>
      <c r="AS975" s="79">
        <v>30.4</v>
      </c>
      <c r="AT975" s="79" t="s">
        <v>772</v>
      </c>
      <c r="AU975" s="79"/>
      <c r="AV975" s="79"/>
      <c r="AW975" s="3" t="s">
        <v>876</v>
      </c>
      <c r="AX975" s="3" t="s">
        <v>1058</v>
      </c>
      <c r="AY975" s="3" t="s">
        <v>917</v>
      </c>
      <c r="AZ975" s="3">
        <v>1</v>
      </c>
      <c r="BF975" s="4" t="b">
        <f>IF(ISERROR(VLOOKUP(StudiesDetails!B975,ProteinExpression!A:A,1,FALSE)),FALSE,TRUE)</f>
        <v>0</v>
      </c>
    </row>
    <row r="976" spans="1:58" s="33" customFormat="1" x14ac:dyDescent="0.3">
      <c r="A976" s="33">
        <v>174</v>
      </c>
      <c r="B976" s="33">
        <v>1048</v>
      </c>
      <c r="C976" s="70" t="str">
        <f>IF(AND($A976&lt;&gt;"",ISNUMBER($A976)),VLOOKUP($A976,StudiesGeneral!$B:$CM,2,FALSE),"")</f>
        <v>Grangeon</v>
      </c>
      <c r="D976" s="70">
        <f>IF(AND($A976&lt;&gt;"",ISNUMBER($A976)),VLOOKUP($A976,StudiesGeneral!$B:$CM,3,FALSE),"")</f>
        <v>2021</v>
      </c>
      <c r="E976" s="71" t="str">
        <f>IF(AND($A976&lt;&gt;"",ISNUMBER($A976)),VLOOKUP($A976,StudiesGeneral!$B:$CM,4,FALSE),"")</f>
        <v>https://doi.org/10.3390/ijms222312791</v>
      </c>
      <c r="F976" s="70" t="str">
        <f>IF(AND($A976&lt;&gt;"",ISNUMBER($A976)),VLOOKUP($A976,StudiesGeneral!$B:$CM,5,FALSE),"")</f>
        <v>CYP2D6</v>
      </c>
      <c r="G976" s="72" t="str">
        <f t="shared" si="16"/>
        <v>Small intestine-Distal Jejunum-HIM-IN001-</v>
      </c>
      <c r="H976" s="25" t="s">
        <v>747</v>
      </c>
      <c r="I976" s="25" t="s">
        <v>1061</v>
      </c>
      <c r="J976" s="25"/>
      <c r="K976" s="25" t="s">
        <v>725</v>
      </c>
      <c r="L976" s="25" t="s">
        <v>762</v>
      </c>
      <c r="M976" s="25" t="s">
        <v>737</v>
      </c>
      <c r="N976" s="25" t="s">
        <v>819</v>
      </c>
      <c r="O976" s="25"/>
      <c r="P976" s="25"/>
      <c r="Q976" s="26"/>
      <c r="R976" s="26"/>
      <c r="S976" s="27"/>
      <c r="T976" s="27"/>
      <c r="U976" s="27"/>
      <c r="V976" s="27"/>
      <c r="W976" s="27"/>
      <c r="X976" s="27"/>
      <c r="Y976" s="27"/>
      <c r="Z976" s="27"/>
      <c r="AA976" s="28" t="s">
        <v>770</v>
      </c>
      <c r="AB976" s="28" t="s">
        <v>1043</v>
      </c>
      <c r="AC976" s="29" t="s">
        <v>730</v>
      </c>
      <c r="AD976" s="36" t="s">
        <v>1044</v>
      </c>
      <c r="AE976" s="92">
        <v>1</v>
      </c>
      <c r="AF976" s="30">
        <v>1</v>
      </c>
      <c r="AG976" s="30">
        <v>1</v>
      </c>
      <c r="AH976" s="30">
        <v>73</v>
      </c>
      <c r="AI976" s="30" t="s">
        <v>767</v>
      </c>
      <c r="AJ976" s="29" t="s">
        <v>772</v>
      </c>
      <c r="AK976" s="30"/>
      <c r="AL976" s="29"/>
      <c r="AM976" s="30"/>
      <c r="AN976" s="30"/>
      <c r="AO976" s="30"/>
      <c r="AP976" s="30"/>
      <c r="AQ976" s="30"/>
      <c r="AR976" s="30"/>
      <c r="AS976" s="103">
        <v>31.3</v>
      </c>
      <c r="AT976" s="103" t="s">
        <v>772</v>
      </c>
      <c r="AU976" s="103"/>
      <c r="AV976" s="103"/>
      <c r="AW976" s="30" t="s">
        <v>898</v>
      </c>
      <c r="AX976" s="30" t="s">
        <v>1045</v>
      </c>
      <c r="AY976" s="30" t="s">
        <v>917</v>
      </c>
      <c r="AZ976" s="30">
        <v>1</v>
      </c>
      <c r="BA976" s="31"/>
      <c r="BB976" s="32"/>
      <c r="BC976" s="29"/>
      <c r="BD976" s="30"/>
      <c r="BE976" s="75"/>
      <c r="BF976" s="91" t="b">
        <f>IF(ISERROR(VLOOKUP(StudiesDetails!B976,ProteinExpression!A:A,1,FALSE)),FALSE,TRUE)</f>
        <v>0</v>
      </c>
    </row>
    <row r="977" spans="1:58" x14ac:dyDescent="0.3">
      <c r="A977">
        <v>174</v>
      </c>
      <c r="B977">
        <v>1049</v>
      </c>
      <c r="C977" s="73" t="str">
        <f>IF(AND($A977&lt;&gt;"",ISNUMBER($A977)),VLOOKUP($A977,StudiesGeneral!$B:$CM,2,FALSE),"")</f>
        <v>Grangeon</v>
      </c>
      <c r="D977" s="73">
        <f>IF(AND($A977&lt;&gt;"",ISNUMBER($A977)),VLOOKUP($A977,StudiesGeneral!$B:$CM,3,FALSE),"")</f>
        <v>2021</v>
      </c>
      <c r="E977" s="89" t="str">
        <f>IF(AND($A977&lt;&gt;"",ISNUMBER($A977)),VLOOKUP($A977,StudiesGeneral!$B:$CM,4,FALSE),"")</f>
        <v>https://doi.org/10.3390/ijms222312791</v>
      </c>
      <c r="F977" s="73" t="str">
        <f>IF(AND($A977&lt;&gt;"",ISNUMBER($A977)),VLOOKUP($A977,StudiesGeneral!$B:$CM,5,FALSE),"")</f>
        <v>CYP2D6</v>
      </c>
      <c r="G977" s="52" t="str">
        <f t="shared" si="16"/>
        <v>Small intestine-Distal Jejunum-HIM-IN002-</v>
      </c>
      <c r="H977" s="12" t="s">
        <v>747</v>
      </c>
      <c r="I977" s="12" t="s">
        <v>1061</v>
      </c>
      <c r="K977" s="12" t="s">
        <v>725</v>
      </c>
      <c r="L977" s="12" t="s">
        <v>762</v>
      </c>
      <c r="M977" s="12" t="s">
        <v>737</v>
      </c>
      <c r="N977" s="12" t="s">
        <v>819</v>
      </c>
      <c r="AA977" s="19" t="s">
        <v>770</v>
      </c>
      <c r="AB977" s="19" t="s">
        <v>1043</v>
      </c>
      <c r="AC977" s="20" t="s">
        <v>730</v>
      </c>
      <c r="AD977" s="37" t="s">
        <v>1046</v>
      </c>
      <c r="AE977" s="93">
        <v>2</v>
      </c>
      <c r="AF977" s="3">
        <v>1</v>
      </c>
      <c r="AG977" s="3">
        <v>0</v>
      </c>
      <c r="AH977" s="3">
        <v>49</v>
      </c>
      <c r="AI977" s="3" t="s">
        <v>767</v>
      </c>
      <c r="AJ977" s="20" t="s">
        <v>772</v>
      </c>
      <c r="AS977" s="79">
        <v>32.700000000000003</v>
      </c>
      <c r="AT977" s="79" t="s">
        <v>772</v>
      </c>
      <c r="AU977" s="79"/>
      <c r="AV977" s="79"/>
      <c r="AW977" s="3" t="s">
        <v>898</v>
      </c>
      <c r="AX977" s="3" t="s">
        <v>1047</v>
      </c>
      <c r="AY977" s="3" t="s">
        <v>732</v>
      </c>
      <c r="AZ977" s="3">
        <v>1</v>
      </c>
      <c r="BF977" s="4" t="b">
        <f>IF(ISERROR(VLOOKUP(StudiesDetails!B977,ProteinExpression!A:A,1,FALSE)),FALSE,TRUE)</f>
        <v>0</v>
      </c>
    </row>
    <row r="978" spans="1:58" x14ac:dyDescent="0.3">
      <c r="A978">
        <v>174</v>
      </c>
      <c r="B978">
        <v>1050</v>
      </c>
      <c r="C978" s="73" t="str">
        <f>IF(AND($A978&lt;&gt;"",ISNUMBER($A978)),VLOOKUP($A978,StudiesGeneral!$B:$CM,2,FALSE),"")</f>
        <v>Grangeon</v>
      </c>
      <c r="D978" s="73">
        <f>IF(AND($A978&lt;&gt;"",ISNUMBER($A978)),VLOOKUP($A978,StudiesGeneral!$B:$CM,3,FALSE),"")</f>
        <v>2021</v>
      </c>
      <c r="E978" s="89" t="str">
        <f>IF(AND($A978&lt;&gt;"",ISNUMBER($A978)),VLOOKUP($A978,StudiesGeneral!$B:$CM,4,FALSE),"")</f>
        <v>https://doi.org/10.3390/ijms222312791</v>
      </c>
      <c r="F978" s="73" t="str">
        <f>IF(AND($A978&lt;&gt;"",ISNUMBER($A978)),VLOOKUP($A978,StudiesGeneral!$B:$CM,5,FALSE),"")</f>
        <v>CYP2D6</v>
      </c>
      <c r="G978" s="52" t="str">
        <f t="shared" si="16"/>
        <v>Small intestine-Distal Jejunum-HIM-IN003-</v>
      </c>
      <c r="H978" s="12" t="s">
        <v>747</v>
      </c>
      <c r="I978" s="12" t="s">
        <v>1061</v>
      </c>
      <c r="K978" s="12" t="s">
        <v>725</v>
      </c>
      <c r="L978" s="12" t="s">
        <v>762</v>
      </c>
      <c r="M978" s="12" t="s">
        <v>737</v>
      </c>
      <c r="N978" s="12" t="s">
        <v>819</v>
      </c>
      <c r="AA978" s="19" t="s">
        <v>770</v>
      </c>
      <c r="AB978" s="19" t="s">
        <v>1043</v>
      </c>
      <c r="AC978" s="20" t="s">
        <v>730</v>
      </c>
      <c r="AD978" s="37" t="s">
        <v>1048</v>
      </c>
      <c r="AE978" s="93">
        <v>3</v>
      </c>
      <c r="AF978" s="3">
        <v>1</v>
      </c>
      <c r="AG978" s="3">
        <v>0</v>
      </c>
      <c r="AH978" s="3">
        <v>75</v>
      </c>
      <c r="AI978" s="3" t="s">
        <v>767</v>
      </c>
      <c r="AJ978" s="20" t="s">
        <v>772</v>
      </c>
      <c r="AS978" s="79">
        <v>24</v>
      </c>
      <c r="AT978" s="79" t="s">
        <v>772</v>
      </c>
      <c r="AU978" s="79"/>
      <c r="AV978" s="79"/>
      <c r="AW978" s="3" t="s">
        <v>898</v>
      </c>
      <c r="AX978" s="3" t="s">
        <v>1049</v>
      </c>
      <c r="AY978" s="3" t="s">
        <v>732</v>
      </c>
      <c r="AZ978" s="3">
        <v>1</v>
      </c>
      <c r="BF978" s="4" t="b">
        <f>IF(ISERROR(VLOOKUP(StudiesDetails!B978,ProteinExpression!A:A,1,FALSE)),FALSE,TRUE)</f>
        <v>0</v>
      </c>
    </row>
    <row r="979" spans="1:58" x14ac:dyDescent="0.3">
      <c r="A979">
        <v>174</v>
      </c>
      <c r="B979">
        <v>1051</v>
      </c>
      <c r="C979" s="73" t="str">
        <f>IF(AND($A979&lt;&gt;"",ISNUMBER($A979)),VLOOKUP($A979,StudiesGeneral!$B:$CM,2,FALSE),"")</f>
        <v>Grangeon</v>
      </c>
      <c r="D979" s="73">
        <f>IF(AND($A979&lt;&gt;"",ISNUMBER($A979)),VLOOKUP($A979,StudiesGeneral!$B:$CM,3,FALSE),"")</f>
        <v>2021</v>
      </c>
      <c r="E979" s="89" t="str">
        <f>IF(AND($A979&lt;&gt;"",ISNUMBER($A979)),VLOOKUP($A979,StudiesGeneral!$B:$CM,4,FALSE),"")</f>
        <v>https://doi.org/10.3390/ijms222312791</v>
      </c>
      <c r="F979" s="73" t="str">
        <f>IF(AND($A979&lt;&gt;"",ISNUMBER($A979)),VLOOKUP($A979,StudiesGeneral!$B:$CM,5,FALSE),"")</f>
        <v>CYP2D6</v>
      </c>
      <c r="G979" s="52" t="str">
        <f t="shared" si="16"/>
        <v>Small intestine-Distal Jejunum-HIM-IN004-</v>
      </c>
      <c r="H979" s="12" t="s">
        <v>747</v>
      </c>
      <c r="I979" s="12" t="s">
        <v>1061</v>
      </c>
      <c r="K979" s="12" t="s">
        <v>725</v>
      </c>
      <c r="L979" s="12" t="s">
        <v>762</v>
      </c>
      <c r="M979" s="12" t="s">
        <v>737</v>
      </c>
      <c r="N979" s="12" t="s">
        <v>819</v>
      </c>
      <c r="AA979" s="19" t="s">
        <v>770</v>
      </c>
      <c r="AB979" s="19" t="s">
        <v>1043</v>
      </c>
      <c r="AC979" s="20" t="s">
        <v>730</v>
      </c>
      <c r="AD979" s="37" t="s">
        <v>1050</v>
      </c>
      <c r="AE979" s="93">
        <v>4</v>
      </c>
      <c r="AF979" s="3">
        <v>1</v>
      </c>
      <c r="AG979" s="3">
        <v>1</v>
      </c>
      <c r="AH979" s="3">
        <v>42</v>
      </c>
      <c r="AI979" s="3" t="s">
        <v>767</v>
      </c>
      <c r="AJ979" s="20" t="s">
        <v>772</v>
      </c>
      <c r="AS979" s="79">
        <v>25.9</v>
      </c>
      <c r="AT979" s="79" t="s">
        <v>772</v>
      </c>
      <c r="AU979" s="79"/>
      <c r="AV979" s="79"/>
      <c r="AW979" s="3" t="s">
        <v>876</v>
      </c>
      <c r="AX979" s="3" t="s">
        <v>1051</v>
      </c>
      <c r="AY979" s="3" t="s">
        <v>732</v>
      </c>
      <c r="AZ979" s="3">
        <v>1</v>
      </c>
      <c r="BF979" s="4" t="b">
        <f>IF(ISERROR(VLOOKUP(StudiesDetails!B979,ProteinExpression!A:A,1,FALSE)),FALSE,TRUE)</f>
        <v>0</v>
      </c>
    </row>
    <row r="980" spans="1:58" x14ac:dyDescent="0.3">
      <c r="A980">
        <v>174</v>
      </c>
      <c r="B980">
        <v>1052</v>
      </c>
      <c r="C980" s="73" t="str">
        <f>IF(AND($A980&lt;&gt;"",ISNUMBER($A980)),VLOOKUP($A980,StudiesGeneral!$B:$CM,2,FALSE),"")</f>
        <v>Grangeon</v>
      </c>
      <c r="D980" s="73">
        <f>IF(AND($A980&lt;&gt;"",ISNUMBER($A980)),VLOOKUP($A980,StudiesGeneral!$B:$CM,3,FALSE),"")</f>
        <v>2021</v>
      </c>
      <c r="E980" s="89" t="str">
        <f>IF(AND($A980&lt;&gt;"",ISNUMBER($A980)),VLOOKUP($A980,StudiesGeneral!$B:$CM,4,FALSE),"")</f>
        <v>https://doi.org/10.3390/ijms222312791</v>
      </c>
      <c r="F980" s="73" t="str">
        <f>IF(AND($A980&lt;&gt;"",ISNUMBER($A980)),VLOOKUP($A980,StudiesGeneral!$B:$CM,5,FALSE),"")</f>
        <v>CYP2D6</v>
      </c>
      <c r="G980" s="52" t="str">
        <f t="shared" si="16"/>
        <v>Small intestine-Distal Jejunum-HIM-IN005-</v>
      </c>
      <c r="H980" s="12" t="s">
        <v>747</v>
      </c>
      <c r="I980" s="12" t="s">
        <v>1061</v>
      </c>
      <c r="K980" s="12" t="s">
        <v>725</v>
      </c>
      <c r="L980" s="12" t="s">
        <v>762</v>
      </c>
      <c r="M980" s="12" t="s">
        <v>737</v>
      </c>
      <c r="N980" s="12" t="s">
        <v>819</v>
      </c>
      <c r="AA980" s="19" t="s">
        <v>770</v>
      </c>
      <c r="AB980" s="19" t="s">
        <v>1043</v>
      </c>
      <c r="AC980" s="20" t="s">
        <v>730</v>
      </c>
      <c r="AD980" s="37" t="s">
        <v>1052</v>
      </c>
      <c r="AE980" s="93">
        <v>5</v>
      </c>
      <c r="AF980" s="3">
        <v>1</v>
      </c>
      <c r="AG980" s="3">
        <v>1</v>
      </c>
      <c r="AH980" s="3">
        <v>52</v>
      </c>
      <c r="AI980" s="3" t="s">
        <v>767</v>
      </c>
      <c r="AJ980" s="20" t="s">
        <v>772</v>
      </c>
      <c r="AS980" s="79">
        <v>23.9</v>
      </c>
      <c r="AT980" s="79" t="s">
        <v>772</v>
      </c>
      <c r="AU980" s="79"/>
      <c r="AV980" s="79"/>
      <c r="AW980" s="3" t="s">
        <v>878</v>
      </c>
      <c r="AX980" s="3" t="s">
        <v>1045</v>
      </c>
      <c r="AY980" s="3" t="s">
        <v>732</v>
      </c>
      <c r="AZ980" s="3">
        <v>1</v>
      </c>
      <c r="BF980" s="4" t="b">
        <f>IF(ISERROR(VLOOKUP(StudiesDetails!B980,ProteinExpression!A:A,1,FALSE)),FALSE,TRUE)</f>
        <v>0</v>
      </c>
    </row>
    <row r="981" spans="1:58" x14ac:dyDescent="0.3">
      <c r="A981">
        <v>174</v>
      </c>
      <c r="B981">
        <v>1053</v>
      </c>
      <c r="C981" s="73" t="str">
        <f>IF(AND($A981&lt;&gt;"",ISNUMBER($A981)),VLOOKUP($A981,StudiesGeneral!$B:$CM,2,FALSE),"")</f>
        <v>Grangeon</v>
      </c>
      <c r="D981" s="73">
        <f>IF(AND($A981&lt;&gt;"",ISNUMBER($A981)),VLOOKUP($A981,StudiesGeneral!$B:$CM,3,FALSE),"")</f>
        <v>2021</v>
      </c>
      <c r="E981" s="89" t="str">
        <f>IF(AND($A981&lt;&gt;"",ISNUMBER($A981)),VLOOKUP($A981,StudiesGeneral!$B:$CM,4,FALSE),"")</f>
        <v>https://doi.org/10.3390/ijms222312791</v>
      </c>
      <c r="F981" s="73" t="str">
        <f>IF(AND($A981&lt;&gt;"",ISNUMBER($A981)),VLOOKUP($A981,StudiesGeneral!$B:$CM,5,FALSE),"")</f>
        <v>CYP2D6</v>
      </c>
      <c r="G981" s="52" t="str">
        <f t="shared" si="16"/>
        <v>Small intestine-Distal Jejunum-HIM-IN006-</v>
      </c>
      <c r="H981" s="12" t="s">
        <v>747</v>
      </c>
      <c r="I981" s="12" t="s">
        <v>1061</v>
      </c>
      <c r="K981" s="12" t="s">
        <v>725</v>
      </c>
      <c r="L981" s="12" t="s">
        <v>762</v>
      </c>
      <c r="M981" s="12" t="s">
        <v>737</v>
      </c>
      <c r="N981" s="12" t="s">
        <v>819</v>
      </c>
      <c r="AA981" s="19" t="s">
        <v>770</v>
      </c>
      <c r="AB981" s="19" t="s">
        <v>1043</v>
      </c>
      <c r="AC981" s="20" t="s">
        <v>730</v>
      </c>
      <c r="AD981" s="37" t="s">
        <v>1053</v>
      </c>
      <c r="AE981" s="93">
        <v>6</v>
      </c>
      <c r="AF981" s="3">
        <v>1</v>
      </c>
      <c r="AG981" s="3">
        <v>1</v>
      </c>
      <c r="AH981" s="3">
        <v>27</v>
      </c>
      <c r="AI981" s="3" t="s">
        <v>767</v>
      </c>
      <c r="AJ981" s="20" t="s">
        <v>772</v>
      </c>
      <c r="AS981" s="79">
        <v>20.5</v>
      </c>
      <c r="AT981" s="79" t="s">
        <v>772</v>
      </c>
      <c r="AU981" s="79"/>
      <c r="AV981" s="79"/>
      <c r="AW981" s="3" t="s">
        <v>876</v>
      </c>
      <c r="AX981" s="3" t="s">
        <v>1051</v>
      </c>
      <c r="AY981" s="3" t="s">
        <v>732</v>
      </c>
      <c r="AZ981" s="3">
        <v>1</v>
      </c>
      <c r="BF981" s="4" t="b">
        <f>IF(ISERROR(VLOOKUP(StudiesDetails!B981,ProteinExpression!A:A,1,FALSE)),FALSE,TRUE)</f>
        <v>0</v>
      </c>
    </row>
    <row r="982" spans="1:58" x14ac:dyDescent="0.3">
      <c r="A982">
        <v>174</v>
      </c>
      <c r="B982">
        <v>1054</v>
      </c>
      <c r="C982" s="73" t="str">
        <f>IF(AND($A982&lt;&gt;"",ISNUMBER($A982)),VLOOKUP($A982,StudiesGeneral!$B:$CM,2,FALSE),"")</f>
        <v>Grangeon</v>
      </c>
      <c r="D982" s="73">
        <f>IF(AND($A982&lt;&gt;"",ISNUMBER($A982)),VLOOKUP($A982,StudiesGeneral!$B:$CM,3,FALSE),"")</f>
        <v>2021</v>
      </c>
      <c r="E982" s="89" t="str">
        <f>IF(AND($A982&lt;&gt;"",ISNUMBER($A982)),VLOOKUP($A982,StudiesGeneral!$B:$CM,4,FALSE),"")</f>
        <v>https://doi.org/10.3390/ijms222312791</v>
      </c>
      <c r="F982" s="73" t="str">
        <f>IF(AND($A982&lt;&gt;"",ISNUMBER($A982)),VLOOKUP($A982,StudiesGeneral!$B:$CM,5,FALSE),"")</f>
        <v>CYP2D6</v>
      </c>
      <c r="G982" s="52" t="str">
        <f t="shared" si="16"/>
        <v>Small intestine-Distal Jejunum-HIM-IN007-</v>
      </c>
      <c r="H982" s="12" t="s">
        <v>747</v>
      </c>
      <c r="I982" s="12" t="s">
        <v>1061</v>
      </c>
      <c r="K982" s="12" t="s">
        <v>725</v>
      </c>
      <c r="L982" s="12" t="s">
        <v>762</v>
      </c>
      <c r="M982" s="12" t="s">
        <v>737</v>
      </c>
      <c r="N982" s="12" t="s">
        <v>819</v>
      </c>
      <c r="AA982" s="19" t="s">
        <v>770</v>
      </c>
      <c r="AB982" s="19" t="s">
        <v>1043</v>
      </c>
      <c r="AC982" s="20" t="s">
        <v>730</v>
      </c>
      <c r="AD982" s="37" t="s">
        <v>1054</v>
      </c>
      <c r="AE982" s="93">
        <v>7</v>
      </c>
      <c r="AF982" s="3">
        <v>1</v>
      </c>
      <c r="AG982" s="3">
        <v>0</v>
      </c>
      <c r="AH982" s="3">
        <v>58</v>
      </c>
      <c r="AI982" s="3" t="s">
        <v>767</v>
      </c>
      <c r="AJ982" s="20" t="s">
        <v>772</v>
      </c>
      <c r="AS982" s="79">
        <v>31.1</v>
      </c>
      <c r="AT982" s="79" t="s">
        <v>772</v>
      </c>
      <c r="AU982" s="79"/>
      <c r="AV982" s="79"/>
      <c r="AW982" s="3" t="s">
        <v>898</v>
      </c>
      <c r="AX982" s="3" t="s">
        <v>1055</v>
      </c>
      <c r="AY982" s="3" t="s">
        <v>732</v>
      </c>
      <c r="AZ982" s="3">
        <v>1</v>
      </c>
      <c r="BF982" s="4" t="b">
        <f>IF(ISERROR(VLOOKUP(StudiesDetails!B982,ProteinExpression!A:A,1,FALSE)),FALSE,TRUE)</f>
        <v>0</v>
      </c>
    </row>
    <row r="983" spans="1:58" x14ac:dyDescent="0.3">
      <c r="A983">
        <v>174</v>
      </c>
      <c r="B983">
        <v>1055</v>
      </c>
      <c r="C983" s="73" t="str">
        <f>IF(AND($A983&lt;&gt;"",ISNUMBER($A983)),VLOOKUP($A983,StudiesGeneral!$B:$CM,2,FALSE),"")</f>
        <v>Grangeon</v>
      </c>
      <c r="D983" s="73">
        <f>IF(AND($A983&lt;&gt;"",ISNUMBER($A983)),VLOOKUP($A983,StudiesGeneral!$B:$CM,3,FALSE),"")</f>
        <v>2021</v>
      </c>
      <c r="E983" s="89" t="str">
        <f>IF(AND($A983&lt;&gt;"",ISNUMBER($A983)),VLOOKUP($A983,StudiesGeneral!$B:$CM,4,FALSE),"")</f>
        <v>https://doi.org/10.3390/ijms222312791</v>
      </c>
      <c r="F983" s="73" t="str">
        <f>IF(AND($A983&lt;&gt;"",ISNUMBER($A983)),VLOOKUP($A983,StudiesGeneral!$B:$CM,5,FALSE),"")</f>
        <v>CYP2D6</v>
      </c>
      <c r="G983" s="52" t="str">
        <f t="shared" si="16"/>
        <v>Small intestine-Distal Jejunum-HIM-IN008-</v>
      </c>
      <c r="H983" s="12" t="s">
        <v>747</v>
      </c>
      <c r="I983" s="12" t="s">
        <v>1061</v>
      </c>
      <c r="K983" s="12" t="s">
        <v>725</v>
      </c>
      <c r="L983" s="12" t="s">
        <v>762</v>
      </c>
      <c r="M983" s="12" t="s">
        <v>737</v>
      </c>
      <c r="N983" s="12" t="s">
        <v>819</v>
      </c>
      <c r="AA983" s="19" t="s">
        <v>770</v>
      </c>
      <c r="AB983" s="19" t="s">
        <v>1043</v>
      </c>
      <c r="AC983" s="20" t="s">
        <v>730</v>
      </c>
      <c r="AD983" s="37" t="s">
        <v>1056</v>
      </c>
      <c r="AE983" s="93">
        <v>8</v>
      </c>
      <c r="AF983" s="3">
        <v>1</v>
      </c>
      <c r="AG983" s="3">
        <v>0</v>
      </c>
      <c r="AH983" s="3">
        <v>49</v>
      </c>
      <c r="AI983" s="3" t="s">
        <v>767</v>
      </c>
      <c r="AJ983" s="20" t="s">
        <v>772</v>
      </c>
      <c r="AS983" s="79">
        <v>23.2</v>
      </c>
      <c r="AT983" s="79" t="s">
        <v>772</v>
      </c>
      <c r="AU983" s="79"/>
      <c r="AV983" s="79"/>
      <c r="AW983" s="3" t="s">
        <v>876</v>
      </c>
      <c r="AX983" s="3" t="s">
        <v>1051</v>
      </c>
      <c r="AY983" s="3" t="s">
        <v>920</v>
      </c>
      <c r="AZ983" s="3">
        <v>1</v>
      </c>
      <c r="BF983" s="4" t="b">
        <f>IF(ISERROR(VLOOKUP(StudiesDetails!B983,ProteinExpression!A:A,1,FALSE)),FALSE,TRUE)</f>
        <v>0</v>
      </c>
    </row>
    <row r="984" spans="1:58" x14ac:dyDescent="0.3">
      <c r="A984">
        <v>174</v>
      </c>
      <c r="B984">
        <v>1056</v>
      </c>
      <c r="C984" s="73" t="str">
        <f>IF(AND($A984&lt;&gt;"",ISNUMBER($A984)),VLOOKUP($A984,StudiesGeneral!$B:$CM,2,FALSE),"")</f>
        <v>Grangeon</v>
      </c>
      <c r="D984" s="73">
        <f>IF(AND($A984&lt;&gt;"",ISNUMBER($A984)),VLOOKUP($A984,StudiesGeneral!$B:$CM,3,FALSE),"")</f>
        <v>2021</v>
      </c>
      <c r="E984" s="89" t="str">
        <f>IF(AND($A984&lt;&gt;"",ISNUMBER($A984)),VLOOKUP($A984,StudiesGeneral!$B:$CM,4,FALSE),"")</f>
        <v>https://doi.org/10.3390/ijms222312791</v>
      </c>
      <c r="F984" s="73" t="str">
        <f>IF(AND($A984&lt;&gt;"",ISNUMBER($A984)),VLOOKUP($A984,StudiesGeneral!$B:$CM,5,FALSE),"")</f>
        <v>CYP2D6</v>
      </c>
      <c r="G984" s="52" t="str">
        <f t="shared" si="16"/>
        <v>Small intestine-Distal Jejunum-HIM-IN009-</v>
      </c>
      <c r="H984" s="12" t="s">
        <v>747</v>
      </c>
      <c r="I984" s="12" t="s">
        <v>1061</v>
      </c>
      <c r="K984" s="12" t="s">
        <v>725</v>
      </c>
      <c r="L984" s="12" t="s">
        <v>762</v>
      </c>
      <c r="M984" s="12" t="s">
        <v>737</v>
      </c>
      <c r="N984" s="12" t="s">
        <v>819</v>
      </c>
      <c r="AA984" s="19" t="s">
        <v>770</v>
      </c>
      <c r="AB984" s="19" t="s">
        <v>1043</v>
      </c>
      <c r="AC984" s="20" t="s">
        <v>730</v>
      </c>
      <c r="AD984" s="37" t="s">
        <v>1057</v>
      </c>
      <c r="AE984" s="93">
        <v>9</v>
      </c>
      <c r="AF984" s="3">
        <v>1</v>
      </c>
      <c r="AG984" s="3">
        <v>0</v>
      </c>
      <c r="AH984" s="3">
        <v>65</v>
      </c>
      <c r="AI984" s="3" t="s">
        <v>767</v>
      </c>
      <c r="AJ984" s="20" t="s">
        <v>772</v>
      </c>
      <c r="AS984" s="79">
        <v>30.4</v>
      </c>
      <c r="AT984" s="79" t="s">
        <v>772</v>
      </c>
      <c r="AU984" s="79"/>
      <c r="AV984" s="79"/>
      <c r="AW984" s="3" t="s">
        <v>876</v>
      </c>
      <c r="AX984" s="3" t="s">
        <v>1058</v>
      </c>
      <c r="AY984" s="3" t="s">
        <v>917</v>
      </c>
      <c r="AZ984" s="3">
        <v>1</v>
      </c>
      <c r="BF984" s="4" t="b">
        <f>IF(ISERROR(VLOOKUP(StudiesDetails!B984,ProteinExpression!A:A,1,FALSE)),FALSE,TRUE)</f>
        <v>0</v>
      </c>
    </row>
    <row r="985" spans="1:58" s="33" customFormat="1" x14ac:dyDescent="0.3">
      <c r="A985" s="33">
        <v>174</v>
      </c>
      <c r="B985" s="33">
        <v>1059</v>
      </c>
      <c r="C985" s="70" t="str">
        <f>IF(AND($A985&lt;&gt;"",ISNUMBER($A985)),VLOOKUP($A985,StudiesGeneral!$B:$CM,2,FALSE),"")</f>
        <v>Grangeon</v>
      </c>
      <c r="D985" s="70">
        <f>IF(AND($A985&lt;&gt;"",ISNUMBER($A985)),VLOOKUP($A985,StudiesGeneral!$B:$CM,3,FALSE),"")</f>
        <v>2021</v>
      </c>
      <c r="E985" s="71" t="str">
        <f>IF(AND($A985&lt;&gt;"",ISNUMBER($A985)),VLOOKUP($A985,StudiesGeneral!$B:$CM,4,FALSE),"")</f>
        <v>https://doi.org/10.3390/ijms222312791</v>
      </c>
      <c r="F985" s="70" t="str">
        <f>IF(AND($A985&lt;&gt;"",ISNUMBER($A985)),VLOOKUP($A985,StudiesGeneral!$B:$CM,5,FALSE),"")</f>
        <v>CYP2D6</v>
      </c>
      <c r="G985" s="72" t="str">
        <f t="shared" si="16"/>
        <v>Small intestine-Proximal Ileum-HIM-IN001-</v>
      </c>
      <c r="H985" s="25" t="s">
        <v>747</v>
      </c>
      <c r="I985" s="25" t="s">
        <v>1062</v>
      </c>
      <c r="J985" s="25"/>
      <c r="K985" s="25" t="s">
        <v>725</v>
      </c>
      <c r="L985" s="25" t="s">
        <v>762</v>
      </c>
      <c r="M985" s="25" t="s">
        <v>737</v>
      </c>
      <c r="N985" s="25" t="s">
        <v>819</v>
      </c>
      <c r="O985" s="25"/>
      <c r="P985" s="25"/>
      <c r="Q985" s="26"/>
      <c r="R985" s="26"/>
      <c r="S985" s="27"/>
      <c r="T985" s="27"/>
      <c r="U985" s="27"/>
      <c r="V985" s="27"/>
      <c r="W985" s="27"/>
      <c r="X985" s="27"/>
      <c r="Y985" s="27"/>
      <c r="Z985" s="27"/>
      <c r="AA985" s="28" t="s">
        <v>770</v>
      </c>
      <c r="AB985" s="28" t="s">
        <v>1043</v>
      </c>
      <c r="AC985" s="29" t="s">
        <v>730</v>
      </c>
      <c r="AD985" s="36" t="s">
        <v>1044</v>
      </c>
      <c r="AE985" s="92">
        <v>1</v>
      </c>
      <c r="AF985" s="30">
        <v>1</v>
      </c>
      <c r="AG985" s="30">
        <v>1</v>
      </c>
      <c r="AH985" s="30">
        <v>73</v>
      </c>
      <c r="AI985" s="30" t="s">
        <v>767</v>
      </c>
      <c r="AJ985" s="29" t="s">
        <v>772</v>
      </c>
      <c r="AK985" s="30"/>
      <c r="AL985" s="29"/>
      <c r="AM985" s="30"/>
      <c r="AN985" s="30"/>
      <c r="AO985" s="30"/>
      <c r="AP985" s="30"/>
      <c r="AQ985" s="30"/>
      <c r="AR985" s="30"/>
      <c r="AS985" s="103">
        <v>31.3</v>
      </c>
      <c r="AT985" s="103" t="s">
        <v>772</v>
      </c>
      <c r="AU985" s="103"/>
      <c r="AV985" s="103"/>
      <c r="AW985" s="30" t="s">
        <v>898</v>
      </c>
      <c r="AX985" s="30" t="s">
        <v>1045</v>
      </c>
      <c r="AY985" s="30" t="s">
        <v>917</v>
      </c>
      <c r="AZ985" s="30">
        <v>1</v>
      </c>
      <c r="BA985" s="31"/>
      <c r="BB985" s="32"/>
      <c r="BC985" s="29"/>
      <c r="BD985" s="30"/>
      <c r="BE985" s="75"/>
      <c r="BF985" s="91" t="b">
        <f>IF(ISERROR(VLOOKUP(StudiesDetails!B985,ProteinExpression!A:A,1,FALSE)),FALSE,TRUE)</f>
        <v>0</v>
      </c>
    </row>
    <row r="986" spans="1:58" x14ac:dyDescent="0.3">
      <c r="A986">
        <v>174</v>
      </c>
      <c r="B986">
        <v>1060</v>
      </c>
      <c r="C986" s="73" t="str">
        <f>IF(AND($A986&lt;&gt;"",ISNUMBER($A986)),VLOOKUP($A986,StudiesGeneral!$B:$CM,2,FALSE),"")</f>
        <v>Grangeon</v>
      </c>
      <c r="D986" s="73">
        <f>IF(AND($A986&lt;&gt;"",ISNUMBER($A986)),VLOOKUP($A986,StudiesGeneral!$B:$CM,3,FALSE),"")</f>
        <v>2021</v>
      </c>
      <c r="E986" s="89" t="str">
        <f>IF(AND($A986&lt;&gt;"",ISNUMBER($A986)),VLOOKUP($A986,StudiesGeneral!$B:$CM,4,FALSE),"")</f>
        <v>https://doi.org/10.3390/ijms222312791</v>
      </c>
      <c r="F986" s="73" t="str">
        <f>IF(AND($A986&lt;&gt;"",ISNUMBER($A986)),VLOOKUP($A986,StudiesGeneral!$B:$CM,5,FALSE),"")</f>
        <v>CYP2D6</v>
      </c>
      <c r="G986" s="52" t="str">
        <f t="shared" si="16"/>
        <v>Small intestine-Proximal Ileum-HIM-IN002-</v>
      </c>
      <c r="H986" s="12" t="s">
        <v>747</v>
      </c>
      <c r="I986" s="12" t="s">
        <v>1062</v>
      </c>
      <c r="K986" s="12" t="s">
        <v>725</v>
      </c>
      <c r="L986" s="12" t="s">
        <v>762</v>
      </c>
      <c r="M986" s="12" t="s">
        <v>737</v>
      </c>
      <c r="N986" s="12" t="s">
        <v>819</v>
      </c>
      <c r="AA986" s="19" t="s">
        <v>770</v>
      </c>
      <c r="AB986" s="19" t="s">
        <v>1043</v>
      </c>
      <c r="AC986" s="20" t="s">
        <v>730</v>
      </c>
      <c r="AD986" s="37" t="s">
        <v>1046</v>
      </c>
      <c r="AE986" s="93">
        <v>2</v>
      </c>
      <c r="AF986" s="3">
        <v>1</v>
      </c>
      <c r="AG986" s="3">
        <v>0</v>
      </c>
      <c r="AH986" s="3">
        <v>49</v>
      </c>
      <c r="AI986" s="3" t="s">
        <v>767</v>
      </c>
      <c r="AJ986" s="20" t="s">
        <v>772</v>
      </c>
      <c r="AS986" s="79">
        <v>32.700000000000003</v>
      </c>
      <c r="AT986" s="79" t="s">
        <v>772</v>
      </c>
      <c r="AU986" s="79"/>
      <c r="AV986" s="79"/>
      <c r="AW986" s="3" t="s">
        <v>898</v>
      </c>
      <c r="AX986" s="3" t="s">
        <v>1047</v>
      </c>
      <c r="AY986" s="3" t="s">
        <v>732</v>
      </c>
      <c r="AZ986" s="3">
        <v>1</v>
      </c>
      <c r="BF986" s="4" t="b">
        <f>IF(ISERROR(VLOOKUP(StudiesDetails!B986,ProteinExpression!A:A,1,FALSE)),FALSE,TRUE)</f>
        <v>0</v>
      </c>
    </row>
    <row r="987" spans="1:58" x14ac:dyDescent="0.3">
      <c r="A987">
        <v>174</v>
      </c>
      <c r="B987">
        <v>1061</v>
      </c>
      <c r="C987" s="73" t="str">
        <f>IF(AND($A987&lt;&gt;"",ISNUMBER($A987)),VLOOKUP($A987,StudiesGeneral!$B:$CM,2,FALSE),"")</f>
        <v>Grangeon</v>
      </c>
      <c r="D987" s="73">
        <f>IF(AND($A987&lt;&gt;"",ISNUMBER($A987)),VLOOKUP($A987,StudiesGeneral!$B:$CM,3,FALSE),"")</f>
        <v>2021</v>
      </c>
      <c r="E987" s="89" t="str">
        <f>IF(AND($A987&lt;&gt;"",ISNUMBER($A987)),VLOOKUP($A987,StudiesGeneral!$B:$CM,4,FALSE),"")</f>
        <v>https://doi.org/10.3390/ijms222312791</v>
      </c>
      <c r="F987" s="73" t="str">
        <f>IF(AND($A987&lt;&gt;"",ISNUMBER($A987)),VLOOKUP($A987,StudiesGeneral!$B:$CM,5,FALSE),"")</f>
        <v>CYP2D6</v>
      </c>
      <c r="G987" s="52" t="str">
        <f t="shared" si="16"/>
        <v>Small intestine-Proximal Ileum-HIM-IN003-</v>
      </c>
      <c r="H987" s="12" t="s">
        <v>747</v>
      </c>
      <c r="I987" s="12" t="s">
        <v>1062</v>
      </c>
      <c r="K987" s="12" t="s">
        <v>725</v>
      </c>
      <c r="L987" s="12" t="s">
        <v>762</v>
      </c>
      <c r="M987" s="12" t="s">
        <v>737</v>
      </c>
      <c r="N987" s="12" t="s">
        <v>819</v>
      </c>
      <c r="AA987" s="19" t="s">
        <v>770</v>
      </c>
      <c r="AB987" s="19" t="s">
        <v>1043</v>
      </c>
      <c r="AC987" s="20" t="s">
        <v>730</v>
      </c>
      <c r="AD987" s="37" t="s">
        <v>1048</v>
      </c>
      <c r="AE987" s="93">
        <v>3</v>
      </c>
      <c r="AF987" s="3">
        <v>1</v>
      </c>
      <c r="AG987" s="3">
        <v>0</v>
      </c>
      <c r="AH987" s="3">
        <v>75</v>
      </c>
      <c r="AI987" s="3" t="s">
        <v>767</v>
      </c>
      <c r="AJ987" s="20" t="s">
        <v>772</v>
      </c>
      <c r="AS987" s="79">
        <v>24</v>
      </c>
      <c r="AT987" s="79" t="s">
        <v>772</v>
      </c>
      <c r="AU987" s="79"/>
      <c r="AV987" s="79"/>
      <c r="AW987" s="3" t="s">
        <v>898</v>
      </c>
      <c r="AX987" s="3" t="s">
        <v>1049</v>
      </c>
      <c r="AY987" s="3" t="s">
        <v>732</v>
      </c>
      <c r="AZ987" s="3">
        <v>1</v>
      </c>
      <c r="BF987" s="4" t="b">
        <f>IF(ISERROR(VLOOKUP(StudiesDetails!B987,ProteinExpression!A:A,1,FALSE)),FALSE,TRUE)</f>
        <v>0</v>
      </c>
    </row>
    <row r="988" spans="1:58" x14ac:dyDescent="0.3">
      <c r="A988">
        <v>174</v>
      </c>
      <c r="B988">
        <v>1062</v>
      </c>
      <c r="C988" s="73" t="str">
        <f>IF(AND($A988&lt;&gt;"",ISNUMBER($A988)),VLOOKUP($A988,StudiesGeneral!$B:$CM,2,FALSE),"")</f>
        <v>Grangeon</v>
      </c>
      <c r="D988" s="73">
        <f>IF(AND($A988&lt;&gt;"",ISNUMBER($A988)),VLOOKUP($A988,StudiesGeneral!$B:$CM,3,FALSE),"")</f>
        <v>2021</v>
      </c>
      <c r="E988" s="89" t="str">
        <f>IF(AND($A988&lt;&gt;"",ISNUMBER($A988)),VLOOKUP($A988,StudiesGeneral!$B:$CM,4,FALSE),"")</f>
        <v>https://doi.org/10.3390/ijms222312791</v>
      </c>
      <c r="F988" s="73" t="str">
        <f>IF(AND($A988&lt;&gt;"",ISNUMBER($A988)),VLOOKUP($A988,StudiesGeneral!$B:$CM,5,FALSE),"")</f>
        <v>CYP2D6</v>
      </c>
      <c r="G988" s="52" t="str">
        <f t="shared" si="16"/>
        <v>Small intestine-Proximal Ileum-HIM-IN004-</v>
      </c>
      <c r="H988" s="12" t="s">
        <v>747</v>
      </c>
      <c r="I988" s="12" t="s">
        <v>1062</v>
      </c>
      <c r="K988" s="12" t="s">
        <v>725</v>
      </c>
      <c r="L988" s="12" t="s">
        <v>762</v>
      </c>
      <c r="M988" s="12" t="s">
        <v>737</v>
      </c>
      <c r="N988" s="12" t="s">
        <v>819</v>
      </c>
      <c r="AA988" s="19" t="s">
        <v>770</v>
      </c>
      <c r="AB988" s="19" t="s">
        <v>1043</v>
      </c>
      <c r="AC988" s="20" t="s">
        <v>730</v>
      </c>
      <c r="AD988" s="37" t="s">
        <v>1050</v>
      </c>
      <c r="AE988" s="93">
        <v>4</v>
      </c>
      <c r="AF988" s="3">
        <v>1</v>
      </c>
      <c r="AG988" s="3">
        <v>1</v>
      </c>
      <c r="AH988" s="3">
        <v>42</v>
      </c>
      <c r="AI988" s="3" t="s">
        <v>767</v>
      </c>
      <c r="AJ988" s="20" t="s">
        <v>772</v>
      </c>
      <c r="AS988" s="79">
        <v>25.9</v>
      </c>
      <c r="AT988" s="79" t="s">
        <v>772</v>
      </c>
      <c r="AU988" s="79"/>
      <c r="AV988" s="79"/>
      <c r="AW988" s="3" t="s">
        <v>876</v>
      </c>
      <c r="AX988" s="3" t="s">
        <v>1051</v>
      </c>
      <c r="AY988" s="3" t="s">
        <v>732</v>
      </c>
      <c r="AZ988" s="3">
        <v>1</v>
      </c>
      <c r="BF988" s="4" t="b">
        <f>IF(ISERROR(VLOOKUP(StudiesDetails!B988,ProteinExpression!A:A,1,FALSE)),FALSE,TRUE)</f>
        <v>0</v>
      </c>
    </row>
    <row r="989" spans="1:58" x14ac:dyDescent="0.3">
      <c r="A989">
        <v>174</v>
      </c>
      <c r="B989">
        <v>1063</v>
      </c>
      <c r="C989" s="73" t="str">
        <f>IF(AND($A989&lt;&gt;"",ISNUMBER($A989)),VLOOKUP($A989,StudiesGeneral!$B:$CM,2,FALSE),"")</f>
        <v>Grangeon</v>
      </c>
      <c r="D989" s="73">
        <f>IF(AND($A989&lt;&gt;"",ISNUMBER($A989)),VLOOKUP($A989,StudiesGeneral!$B:$CM,3,FALSE),"")</f>
        <v>2021</v>
      </c>
      <c r="E989" s="89" t="str">
        <f>IF(AND($A989&lt;&gt;"",ISNUMBER($A989)),VLOOKUP($A989,StudiesGeneral!$B:$CM,4,FALSE),"")</f>
        <v>https://doi.org/10.3390/ijms222312791</v>
      </c>
      <c r="F989" s="73" t="str">
        <f>IF(AND($A989&lt;&gt;"",ISNUMBER($A989)),VLOOKUP($A989,StudiesGeneral!$B:$CM,5,FALSE),"")</f>
        <v>CYP2D6</v>
      </c>
      <c r="G989" s="52" t="str">
        <f t="shared" si="16"/>
        <v>Small intestine-Proximal Ileum-HIM-IN005-</v>
      </c>
      <c r="H989" s="12" t="s">
        <v>747</v>
      </c>
      <c r="I989" s="12" t="s">
        <v>1062</v>
      </c>
      <c r="K989" s="12" t="s">
        <v>725</v>
      </c>
      <c r="L989" s="12" t="s">
        <v>762</v>
      </c>
      <c r="M989" s="12" t="s">
        <v>737</v>
      </c>
      <c r="N989" s="12" t="s">
        <v>819</v>
      </c>
      <c r="AA989" s="19" t="s">
        <v>770</v>
      </c>
      <c r="AB989" s="19" t="s">
        <v>1043</v>
      </c>
      <c r="AC989" s="20" t="s">
        <v>730</v>
      </c>
      <c r="AD989" s="37" t="s">
        <v>1052</v>
      </c>
      <c r="AE989" s="93">
        <v>5</v>
      </c>
      <c r="AF989" s="3">
        <v>1</v>
      </c>
      <c r="AG989" s="3">
        <v>1</v>
      </c>
      <c r="AH989" s="3">
        <v>52</v>
      </c>
      <c r="AI989" s="3" t="s">
        <v>767</v>
      </c>
      <c r="AJ989" s="20" t="s">
        <v>772</v>
      </c>
      <c r="AS989" s="79">
        <v>23.9</v>
      </c>
      <c r="AT989" s="79" t="s">
        <v>772</v>
      </c>
      <c r="AU989" s="79"/>
      <c r="AV989" s="79"/>
      <c r="AW989" s="3" t="s">
        <v>878</v>
      </c>
      <c r="AX989" s="3" t="s">
        <v>1045</v>
      </c>
      <c r="AY989" s="3" t="s">
        <v>732</v>
      </c>
      <c r="AZ989" s="3">
        <v>1</v>
      </c>
      <c r="BF989" s="4" t="b">
        <f>IF(ISERROR(VLOOKUP(StudiesDetails!B989,ProteinExpression!A:A,1,FALSE)),FALSE,TRUE)</f>
        <v>0</v>
      </c>
    </row>
    <row r="990" spans="1:58" x14ac:dyDescent="0.3">
      <c r="A990">
        <v>174</v>
      </c>
      <c r="B990">
        <v>1064</v>
      </c>
      <c r="C990" s="73" t="str">
        <f>IF(AND($A990&lt;&gt;"",ISNUMBER($A990)),VLOOKUP($A990,StudiesGeneral!$B:$CM,2,FALSE),"")</f>
        <v>Grangeon</v>
      </c>
      <c r="D990" s="73">
        <f>IF(AND($A990&lt;&gt;"",ISNUMBER($A990)),VLOOKUP($A990,StudiesGeneral!$B:$CM,3,FALSE),"")</f>
        <v>2021</v>
      </c>
      <c r="E990" s="89" t="str">
        <f>IF(AND($A990&lt;&gt;"",ISNUMBER($A990)),VLOOKUP($A990,StudiesGeneral!$B:$CM,4,FALSE),"")</f>
        <v>https://doi.org/10.3390/ijms222312791</v>
      </c>
      <c r="F990" s="73" t="str">
        <f>IF(AND($A990&lt;&gt;"",ISNUMBER($A990)),VLOOKUP($A990,StudiesGeneral!$B:$CM,5,FALSE),"")</f>
        <v>CYP2D6</v>
      </c>
      <c r="G990" s="52" t="str">
        <f t="shared" si="16"/>
        <v>Small intestine-Proximal Ileum-HIM-IN006-</v>
      </c>
      <c r="H990" s="12" t="s">
        <v>747</v>
      </c>
      <c r="I990" s="12" t="s">
        <v>1062</v>
      </c>
      <c r="K990" s="12" t="s">
        <v>725</v>
      </c>
      <c r="L990" s="12" t="s">
        <v>762</v>
      </c>
      <c r="M990" s="12" t="s">
        <v>737</v>
      </c>
      <c r="N990" s="12" t="s">
        <v>819</v>
      </c>
      <c r="AA990" s="19" t="s">
        <v>770</v>
      </c>
      <c r="AB990" s="19" t="s">
        <v>1043</v>
      </c>
      <c r="AC990" s="20" t="s">
        <v>730</v>
      </c>
      <c r="AD990" s="37" t="s">
        <v>1053</v>
      </c>
      <c r="AE990" s="93">
        <v>6</v>
      </c>
      <c r="AF990" s="3">
        <v>1</v>
      </c>
      <c r="AG990" s="3">
        <v>1</v>
      </c>
      <c r="AH990" s="3">
        <v>27</v>
      </c>
      <c r="AI990" s="3" t="s">
        <v>767</v>
      </c>
      <c r="AJ990" s="20" t="s">
        <v>772</v>
      </c>
      <c r="AS990" s="79">
        <v>20.5</v>
      </c>
      <c r="AT990" s="79" t="s">
        <v>772</v>
      </c>
      <c r="AU990" s="79"/>
      <c r="AV990" s="79"/>
      <c r="AW990" s="3" t="s">
        <v>876</v>
      </c>
      <c r="AX990" s="3" t="s">
        <v>1051</v>
      </c>
      <c r="AY990" s="3" t="s">
        <v>732</v>
      </c>
      <c r="AZ990" s="3">
        <v>1</v>
      </c>
      <c r="BF990" s="4" t="b">
        <f>IF(ISERROR(VLOOKUP(StudiesDetails!B990,ProteinExpression!A:A,1,FALSE)),FALSE,TRUE)</f>
        <v>0</v>
      </c>
    </row>
    <row r="991" spans="1:58" x14ac:dyDescent="0.3">
      <c r="A991">
        <v>174</v>
      </c>
      <c r="B991">
        <v>1065</v>
      </c>
      <c r="C991" s="73" t="str">
        <f>IF(AND($A991&lt;&gt;"",ISNUMBER($A991)),VLOOKUP($A991,StudiesGeneral!$B:$CM,2,FALSE),"")</f>
        <v>Grangeon</v>
      </c>
      <c r="D991" s="73">
        <f>IF(AND($A991&lt;&gt;"",ISNUMBER($A991)),VLOOKUP($A991,StudiesGeneral!$B:$CM,3,FALSE),"")</f>
        <v>2021</v>
      </c>
      <c r="E991" s="89" t="str">
        <f>IF(AND($A991&lt;&gt;"",ISNUMBER($A991)),VLOOKUP($A991,StudiesGeneral!$B:$CM,4,FALSE),"")</f>
        <v>https://doi.org/10.3390/ijms222312791</v>
      </c>
      <c r="F991" s="73" t="str">
        <f>IF(AND($A991&lt;&gt;"",ISNUMBER($A991)),VLOOKUP($A991,StudiesGeneral!$B:$CM,5,FALSE),"")</f>
        <v>CYP2D6</v>
      </c>
      <c r="G991" s="52" t="str">
        <f t="shared" si="16"/>
        <v>Small intestine-Proximal Ileum-HIM-IN007-</v>
      </c>
      <c r="H991" s="12" t="s">
        <v>747</v>
      </c>
      <c r="I991" s="12" t="s">
        <v>1062</v>
      </c>
      <c r="K991" s="12" t="s">
        <v>725</v>
      </c>
      <c r="L991" s="12" t="s">
        <v>762</v>
      </c>
      <c r="M991" s="12" t="s">
        <v>737</v>
      </c>
      <c r="N991" s="12" t="s">
        <v>819</v>
      </c>
      <c r="AA991" s="19" t="s">
        <v>770</v>
      </c>
      <c r="AB991" s="19" t="s">
        <v>1043</v>
      </c>
      <c r="AC991" s="20" t="s">
        <v>730</v>
      </c>
      <c r="AD991" s="37" t="s">
        <v>1054</v>
      </c>
      <c r="AE991" s="93">
        <v>7</v>
      </c>
      <c r="AF991" s="3">
        <v>1</v>
      </c>
      <c r="AG991" s="3">
        <v>0</v>
      </c>
      <c r="AH991" s="3">
        <v>58</v>
      </c>
      <c r="AI991" s="3" t="s">
        <v>767</v>
      </c>
      <c r="AJ991" s="20" t="s">
        <v>772</v>
      </c>
      <c r="AS991" s="79">
        <v>31.1</v>
      </c>
      <c r="AT991" s="79" t="s">
        <v>772</v>
      </c>
      <c r="AU991" s="79"/>
      <c r="AV991" s="79"/>
      <c r="AW991" s="3" t="s">
        <v>898</v>
      </c>
      <c r="AX991" s="3" t="s">
        <v>1055</v>
      </c>
      <c r="AY991" s="3" t="s">
        <v>732</v>
      </c>
      <c r="AZ991" s="3">
        <v>1</v>
      </c>
      <c r="BF991" s="4" t="b">
        <f>IF(ISERROR(VLOOKUP(StudiesDetails!B991,ProteinExpression!A:A,1,FALSE)),FALSE,TRUE)</f>
        <v>0</v>
      </c>
    </row>
    <row r="992" spans="1:58" x14ac:dyDescent="0.3">
      <c r="A992">
        <v>174</v>
      </c>
      <c r="B992">
        <v>1066</v>
      </c>
      <c r="C992" s="73" t="str">
        <f>IF(AND($A992&lt;&gt;"",ISNUMBER($A992)),VLOOKUP($A992,StudiesGeneral!$B:$CM,2,FALSE),"")</f>
        <v>Grangeon</v>
      </c>
      <c r="D992" s="73">
        <f>IF(AND($A992&lt;&gt;"",ISNUMBER($A992)),VLOOKUP($A992,StudiesGeneral!$B:$CM,3,FALSE),"")</f>
        <v>2021</v>
      </c>
      <c r="E992" s="89" t="str">
        <f>IF(AND($A992&lt;&gt;"",ISNUMBER($A992)),VLOOKUP($A992,StudiesGeneral!$B:$CM,4,FALSE),"")</f>
        <v>https://doi.org/10.3390/ijms222312791</v>
      </c>
      <c r="F992" s="73" t="str">
        <f>IF(AND($A992&lt;&gt;"",ISNUMBER($A992)),VLOOKUP($A992,StudiesGeneral!$B:$CM,5,FALSE),"")</f>
        <v>CYP2D6</v>
      </c>
      <c r="G992" s="52" t="str">
        <f t="shared" si="16"/>
        <v>Small intestine-Proximal Ileum-HIM-IN008-</v>
      </c>
      <c r="H992" s="12" t="s">
        <v>747</v>
      </c>
      <c r="I992" s="12" t="s">
        <v>1062</v>
      </c>
      <c r="K992" s="12" t="s">
        <v>725</v>
      </c>
      <c r="L992" s="12" t="s">
        <v>762</v>
      </c>
      <c r="M992" s="12" t="s">
        <v>737</v>
      </c>
      <c r="N992" s="12" t="s">
        <v>819</v>
      </c>
      <c r="AA992" s="19" t="s">
        <v>770</v>
      </c>
      <c r="AB992" s="19" t="s">
        <v>1043</v>
      </c>
      <c r="AC992" s="20" t="s">
        <v>730</v>
      </c>
      <c r="AD992" s="37" t="s">
        <v>1056</v>
      </c>
      <c r="AE992" s="93">
        <v>8</v>
      </c>
      <c r="AF992" s="3">
        <v>1</v>
      </c>
      <c r="AG992" s="3">
        <v>0</v>
      </c>
      <c r="AH992" s="3">
        <v>49</v>
      </c>
      <c r="AI992" s="3" t="s">
        <v>767</v>
      </c>
      <c r="AJ992" s="20" t="s">
        <v>772</v>
      </c>
      <c r="AS992" s="79">
        <v>23.2</v>
      </c>
      <c r="AT992" s="79" t="s">
        <v>772</v>
      </c>
      <c r="AU992" s="79"/>
      <c r="AV992" s="79"/>
      <c r="AW992" s="3" t="s">
        <v>876</v>
      </c>
      <c r="AX992" s="3" t="s">
        <v>1051</v>
      </c>
      <c r="AY992" s="3" t="s">
        <v>920</v>
      </c>
      <c r="AZ992" s="3">
        <v>1</v>
      </c>
      <c r="BF992" s="4" t="b">
        <f>IF(ISERROR(VLOOKUP(StudiesDetails!B992,ProteinExpression!A:A,1,FALSE)),FALSE,TRUE)</f>
        <v>0</v>
      </c>
    </row>
    <row r="993" spans="1:58" x14ac:dyDescent="0.3">
      <c r="A993">
        <v>174</v>
      </c>
      <c r="B993">
        <v>1067</v>
      </c>
      <c r="C993" s="73" t="str">
        <f>IF(AND($A993&lt;&gt;"",ISNUMBER($A993)),VLOOKUP($A993,StudiesGeneral!$B:$CM,2,FALSE),"")</f>
        <v>Grangeon</v>
      </c>
      <c r="D993" s="73">
        <f>IF(AND($A993&lt;&gt;"",ISNUMBER($A993)),VLOOKUP($A993,StudiesGeneral!$B:$CM,3,FALSE),"")</f>
        <v>2021</v>
      </c>
      <c r="E993" s="89" t="str">
        <f>IF(AND($A993&lt;&gt;"",ISNUMBER($A993)),VLOOKUP($A993,StudiesGeneral!$B:$CM,4,FALSE),"")</f>
        <v>https://doi.org/10.3390/ijms222312791</v>
      </c>
      <c r="F993" s="73" t="str">
        <f>IF(AND($A993&lt;&gt;"",ISNUMBER($A993)),VLOOKUP($A993,StudiesGeneral!$B:$CM,5,FALSE),"")</f>
        <v>CYP2D6</v>
      </c>
      <c r="G993" s="52" t="str">
        <f t="shared" si="16"/>
        <v>Small intestine-Proximal Ileum-HIM-IN009-</v>
      </c>
      <c r="H993" s="12" t="s">
        <v>747</v>
      </c>
      <c r="I993" s="12" t="s">
        <v>1062</v>
      </c>
      <c r="K993" s="12" t="s">
        <v>725</v>
      </c>
      <c r="L993" s="12" t="s">
        <v>762</v>
      </c>
      <c r="M993" s="12" t="s">
        <v>737</v>
      </c>
      <c r="N993" s="12" t="s">
        <v>819</v>
      </c>
      <c r="AA993" s="19" t="s">
        <v>770</v>
      </c>
      <c r="AB993" s="19" t="s">
        <v>1043</v>
      </c>
      <c r="AC993" s="20" t="s">
        <v>730</v>
      </c>
      <c r="AD993" s="37" t="s">
        <v>1057</v>
      </c>
      <c r="AE993" s="93">
        <v>9</v>
      </c>
      <c r="AF993" s="3">
        <v>1</v>
      </c>
      <c r="AG993" s="3">
        <v>0</v>
      </c>
      <c r="AH993" s="3">
        <v>65</v>
      </c>
      <c r="AI993" s="3" t="s">
        <v>767</v>
      </c>
      <c r="AJ993" s="20" t="s">
        <v>772</v>
      </c>
      <c r="AS993" s="79">
        <v>30.4</v>
      </c>
      <c r="AT993" s="79" t="s">
        <v>772</v>
      </c>
      <c r="AU993" s="79"/>
      <c r="AV993" s="79"/>
      <c r="AW993" s="3" t="s">
        <v>876</v>
      </c>
      <c r="AX993" s="3" t="s">
        <v>1058</v>
      </c>
      <c r="AY993" s="3" t="s">
        <v>917</v>
      </c>
      <c r="AZ993" s="3">
        <v>1</v>
      </c>
      <c r="BF993" s="4" t="b">
        <f>IF(ISERROR(VLOOKUP(StudiesDetails!B993,ProteinExpression!A:A,1,FALSE)),FALSE,TRUE)</f>
        <v>0</v>
      </c>
    </row>
    <row r="994" spans="1:58" s="33" customFormat="1" x14ac:dyDescent="0.3">
      <c r="A994" s="33">
        <v>174</v>
      </c>
      <c r="B994" s="33">
        <v>1069</v>
      </c>
      <c r="C994" s="70" t="str">
        <f>IF(AND($A994&lt;&gt;"",ISNUMBER($A994)),VLOOKUP($A994,StudiesGeneral!$B:$CM,2,FALSE),"")</f>
        <v>Grangeon</v>
      </c>
      <c r="D994" s="70">
        <f>IF(AND($A994&lt;&gt;"",ISNUMBER($A994)),VLOOKUP($A994,StudiesGeneral!$B:$CM,3,FALSE),"")</f>
        <v>2021</v>
      </c>
      <c r="E994" s="71" t="str">
        <f>IF(AND($A994&lt;&gt;"",ISNUMBER($A994)),VLOOKUP($A994,StudiesGeneral!$B:$CM,4,FALSE),"")</f>
        <v>https://doi.org/10.3390/ijms222312791</v>
      </c>
      <c r="F994" s="70" t="str">
        <f>IF(AND($A994&lt;&gt;"",ISNUMBER($A994)),VLOOKUP($A994,StudiesGeneral!$B:$CM,5,FALSE),"")</f>
        <v>CYP2D6</v>
      </c>
      <c r="G994" s="72" t="str">
        <f t="shared" si="16"/>
        <v>Small intestine-Medial Ileum-HIM-IN001-</v>
      </c>
      <c r="H994" s="25" t="s">
        <v>747</v>
      </c>
      <c r="I994" s="25" t="s">
        <v>1063</v>
      </c>
      <c r="J994" s="25"/>
      <c r="K994" s="25" t="s">
        <v>725</v>
      </c>
      <c r="L994" s="25" t="s">
        <v>762</v>
      </c>
      <c r="M994" s="25" t="s">
        <v>737</v>
      </c>
      <c r="N994" s="25" t="s">
        <v>819</v>
      </c>
      <c r="O994" s="25"/>
      <c r="P994" s="25"/>
      <c r="Q994" s="26"/>
      <c r="R994" s="26"/>
      <c r="S994" s="27"/>
      <c r="T994" s="27"/>
      <c r="U994" s="27"/>
      <c r="V994" s="27"/>
      <c r="W994" s="27"/>
      <c r="X994" s="27"/>
      <c r="Y994" s="27"/>
      <c r="Z994" s="27"/>
      <c r="AA994" s="28" t="s">
        <v>770</v>
      </c>
      <c r="AB994" s="28" t="s">
        <v>1043</v>
      </c>
      <c r="AC994" s="29" t="s">
        <v>730</v>
      </c>
      <c r="AD994" s="36" t="s">
        <v>1044</v>
      </c>
      <c r="AE994" s="92">
        <v>1</v>
      </c>
      <c r="AF994" s="30">
        <v>1</v>
      </c>
      <c r="AG994" s="30">
        <v>1</v>
      </c>
      <c r="AH994" s="30">
        <v>73</v>
      </c>
      <c r="AI994" s="30" t="s">
        <v>767</v>
      </c>
      <c r="AJ994" s="29" t="s">
        <v>772</v>
      </c>
      <c r="AK994" s="30"/>
      <c r="AL994" s="29"/>
      <c r="AM994" s="30"/>
      <c r="AN994" s="30"/>
      <c r="AO994" s="30"/>
      <c r="AP994" s="30"/>
      <c r="AQ994" s="30"/>
      <c r="AR994" s="30"/>
      <c r="AS994" s="103">
        <v>31.3</v>
      </c>
      <c r="AT994" s="103" t="s">
        <v>772</v>
      </c>
      <c r="AU994" s="103"/>
      <c r="AV994" s="103"/>
      <c r="AW994" s="30" t="s">
        <v>898</v>
      </c>
      <c r="AX994" s="30" t="s">
        <v>1045</v>
      </c>
      <c r="AY994" s="30" t="s">
        <v>917</v>
      </c>
      <c r="AZ994" s="30">
        <v>1</v>
      </c>
      <c r="BA994" s="31"/>
      <c r="BB994" s="32"/>
      <c r="BC994" s="29"/>
      <c r="BD994" s="30"/>
      <c r="BE994" s="75"/>
      <c r="BF994" s="91" t="b">
        <f>IF(ISERROR(VLOOKUP(StudiesDetails!B994,ProteinExpression!A:A,1,FALSE)),FALSE,TRUE)</f>
        <v>0</v>
      </c>
    </row>
    <row r="995" spans="1:58" x14ac:dyDescent="0.3">
      <c r="A995">
        <v>174</v>
      </c>
      <c r="B995">
        <v>1070</v>
      </c>
      <c r="C995" s="73" t="str">
        <f>IF(AND($A995&lt;&gt;"",ISNUMBER($A995)),VLOOKUP($A995,StudiesGeneral!$B:$CM,2,FALSE),"")</f>
        <v>Grangeon</v>
      </c>
      <c r="D995" s="73">
        <f>IF(AND($A995&lt;&gt;"",ISNUMBER($A995)),VLOOKUP($A995,StudiesGeneral!$B:$CM,3,FALSE),"")</f>
        <v>2021</v>
      </c>
      <c r="E995" s="89" t="str">
        <f>IF(AND($A995&lt;&gt;"",ISNUMBER($A995)),VLOOKUP($A995,StudiesGeneral!$B:$CM,4,FALSE),"")</f>
        <v>https://doi.org/10.3390/ijms222312791</v>
      </c>
      <c r="F995" s="73" t="str">
        <f>IF(AND($A995&lt;&gt;"",ISNUMBER($A995)),VLOOKUP($A995,StudiesGeneral!$B:$CM,5,FALSE),"")</f>
        <v>CYP2D6</v>
      </c>
      <c r="G995" s="52" t="str">
        <f t="shared" si="16"/>
        <v>Small intestine-Medial Ileum-HIM-IN002-</v>
      </c>
      <c r="H995" s="12" t="s">
        <v>747</v>
      </c>
      <c r="I995" s="12" t="s">
        <v>1063</v>
      </c>
      <c r="K995" s="12" t="s">
        <v>725</v>
      </c>
      <c r="L995" s="12" t="s">
        <v>762</v>
      </c>
      <c r="M995" s="12" t="s">
        <v>737</v>
      </c>
      <c r="N995" s="12" t="s">
        <v>819</v>
      </c>
      <c r="AA995" s="19" t="s">
        <v>770</v>
      </c>
      <c r="AB995" s="19" t="s">
        <v>1043</v>
      </c>
      <c r="AC995" s="20" t="s">
        <v>730</v>
      </c>
      <c r="AD995" s="37" t="s">
        <v>1046</v>
      </c>
      <c r="AE995" s="93">
        <v>2</v>
      </c>
      <c r="AF995" s="3">
        <v>1</v>
      </c>
      <c r="AG995" s="3">
        <v>0</v>
      </c>
      <c r="AH995" s="3">
        <v>49</v>
      </c>
      <c r="AI995" s="3" t="s">
        <v>767</v>
      </c>
      <c r="AJ995" s="20" t="s">
        <v>772</v>
      </c>
      <c r="AS995" s="79">
        <v>32.700000000000003</v>
      </c>
      <c r="AT995" s="79" t="s">
        <v>772</v>
      </c>
      <c r="AU995" s="79"/>
      <c r="AV995" s="79"/>
      <c r="AW995" s="3" t="s">
        <v>898</v>
      </c>
      <c r="AX995" s="3" t="s">
        <v>1047</v>
      </c>
      <c r="AY995" s="3" t="s">
        <v>732</v>
      </c>
      <c r="AZ995" s="3">
        <v>1</v>
      </c>
      <c r="BF995" s="4" t="b">
        <f>IF(ISERROR(VLOOKUP(StudiesDetails!B995,ProteinExpression!A:A,1,FALSE)),FALSE,TRUE)</f>
        <v>0</v>
      </c>
    </row>
    <row r="996" spans="1:58" x14ac:dyDescent="0.3">
      <c r="A996">
        <v>174</v>
      </c>
      <c r="B996">
        <v>1071</v>
      </c>
      <c r="C996" s="73" t="str">
        <f>IF(AND($A996&lt;&gt;"",ISNUMBER($A996)),VLOOKUP($A996,StudiesGeneral!$B:$CM,2,FALSE),"")</f>
        <v>Grangeon</v>
      </c>
      <c r="D996" s="73">
        <f>IF(AND($A996&lt;&gt;"",ISNUMBER($A996)),VLOOKUP($A996,StudiesGeneral!$B:$CM,3,FALSE),"")</f>
        <v>2021</v>
      </c>
      <c r="E996" s="89" t="str">
        <f>IF(AND($A996&lt;&gt;"",ISNUMBER($A996)),VLOOKUP($A996,StudiesGeneral!$B:$CM,4,FALSE),"")</f>
        <v>https://doi.org/10.3390/ijms222312791</v>
      </c>
      <c r="F996" s="73" t="str">
        <f>IF(AND($A996&lt;&gt;"",ISNUMBER($A996)),VLOOKUP($A996,StudiesGeneral!$B:$CM,5,FALSE),"")</f>
        <v>CYP2D6</v>
      </c>
      <c r="G996" s="52" t="str">
        <f t="shared" si="16"/>
        <v>Small intestine-Medial Ileum-HIM-IN003-</v>
      </c>
      <c r="H996" s="12" t="s">
        <v>747</v>
      </c>
      <c r="I996" s="12" t="s">
        <v>1063</v>
      </c>
      <c r="K996" s="12" t="s">
        <v>725</v>
      </c>
      <c r="L996" s="12" t="s">
        <v>762</v>
      </c>
      <c r="M996" s="12" t="s">
        <v>737</v>
      </c>
      <c r="N996" s="12" t="s">
        <v>819</v>
      </c>
      <c r="AA996" s="19" t="s">
        <v>770</v>
      </c>
      <c r="AB996" s="19" t="s">
        <v>1043</v>
      </c>
      <c r="AC996" s="20" t="s">
        <v>730</v>
      </c>
      <c r="AD996" s="37" t="s">
        <v>1048</v>
      </c>
      <c r="AE996" s="93">
        <v>3</v>
      </c>
      <c r="AF996" s="3">
        <v>1</v>
      </c>
      <c r="AG996" s="3">
        <v>0</v>
      </c>
      <c r="AH996" s="3">
        <v>75</v>
      </c>
      <c r="AI996" s="3" t="s">
        <v>767</v>
      </c>
      <c r="AJ996" s="20" t="s">
        <v>772</v>
      </c>
      <c r="AS996" s="79">
        <v>24</v>
      </c>
      <c r="AT996" s="79" t="s">
        <v>772</v>
      </c>
      <c r="AU996" s="79"/>
      <c r="AV996" s="79"/>
      <c r="AW996" s="3" t="s">
        <v>898</v>
      </c>
      <c r="AX996" s="3" t="s">
        <v>1049</v>
      </c>
      <c r="AY996" s="3" t="s">
        <v>732</v>
      </c>
      <c r="AZ996" s="3">
        <v>1</v>
      </c>
      <c r="BF996" s="4" t="b">
        <f>IF(ISERROR(VLOOKUP(StudiesDetails!B996,ProteinExpression!A:A,1,FALSE)),FALSE,TRUE)</f>
        <v>0</v>
      </c>
    </row>
    <row r="997" spans="1:58" x14ac:dyDescent="0.3">
      <c r="A997">
        <v>174</v>
      </c>
      <c r="B997">
        <v>1072</v>
      </c>
      <c r="C997" s="73" t="str">
        <f>IF(AND($A997&lt;&gt;"",ISNUMBER($A997)),VLOOKUP($A997,StudiesGeneral!$B:$CM,2,FALSE),"")</f>
        <v>Grangeon</v>
      </c>
      <c r="D997" s="73">
        <f>IF(AND($A997&lt;&gt;"",ISNUMBER($A997)),VLOOKUP($A997,StudiesGeneral!$B:$CM,3,FALSE),"")</f>
        <v>2021</v>
      </c>
      <c r="E997" s="89" t="str">
        <f>IF(AND($A997&lt;&gt;"",ISNUMBER($A997)),VLOOKUP($A997,StudiesGeneral!$B:$CM,4,FALSE),"")</f>
        <v>https://doi.org/10.3390/ijms222312791</v>
      </c>
      <c r="F997" s="73" t="str">
        <f>IF(AND($A997&lt;&gt;"",ISNUMBER($A997)),VLOOKUP($A997,StudiesGeneral!$B:$CM,5,FALSE),"")</f>
        <v>CYP2D6</v>
      </c>
      <c r="G997" s="52" t="str">
        <f t="shared" si="16"/>
        <v>Small intestine-Medial Ileum-HIM-IN004-</v>
      </c>
      <c r="H997" s="12" t="s">
        <v>747</v>
      </c>
      <c r="I997" s="12" t="s">
        <v>1063</v>
      </c>
      <c r="K997" s="12" t="s">
        <v>725</v>
      </c>
      <c r="L997" s="12" t="s">
        <v>762</v>
      </c>
      <c r="M997" s="12" t="s">
        <v>737</v>
      </c>
      <c r="N997" s="12" t="s">
        <v>819</v>
      </c>
      <c r="AA997" s="19" t="s">
        <v>770</v>
      </c>
      <c r="AB997" s="19" t="s">
        <v>1043</v>
      </c>
      <c r="AC997" s="20" t="s">
        <v>730</v>
      </c>
      <c r="AD997" s="37" t="s">
        <v>1050</v>
      </c>
      <c r="AE997" s="93">
        <v>4</v>
      </c>
      <c r="AF997" s="3">
        <v>1</v>
      </c>
      <c r="AG997" s="3">
        <v>1</v>
      </c>
      <c r="AH997" s="3">
        <v>42</v>
      </c>
      <c r="AI997" s="3" t="s">
        <v>767</v>
      </c>
      <c r="AJ997" s="20" t="s">
        <v>772</v>
      </c>
      <c r="AS997" s="79">
        <v>25.9</v>
      </c>
      <c r="AT997" s="79" t="s">
        <v>772</v>
      </c>
      <c r="AU997" s="79"/>
      <c r="AV997" s="79"/>
      <c r="AW997" s="3" t="s">
        <v>876</v>
      </c>
      <c r="AX997" s="3" t="s">
        <v>1051</v>
      </c>
      <c r="AY997" s="3" t="s">
        <v>732</v>
      </c>
      <c r="AZ997" s="3">
        <v>1</v>
      </c>
      <c r="BF997" s="4" t="b">
        <f>IF(ISERROR(VLOOKUP(StudiesDetails!B997,ProteinExpression!A:A,1,FALSE)),FALSE,TRUE)</f>
        <v>0</v>
      </c>
    </row>
    <row r="998" spans="1:58" x14ac:dyDescent="0.3">
      <c r="A998">
        <v>174</v>
      </c>
      <c r="B998">
        <v>1073</v>
      </c>
      <c r="C998" s="73" t="str">
        <f>IF(AND($A998&lt;&gt;"",ISNUMBER($A998)),VLOOKUP($A998,StudiesGeneral!$B:$CM,2,FALSE),"")</f>
        <v>Grangeon</v>
      </c>
      <c r="D998" s="73">
        <f>IF(AND($A998&lt;&gt;"",ISNUMBER($A998)),VLOOKUP($A998,StudiesGeneral!$B:$CM,3,FALSE),"")</f>
        <v>2021</v>
      </c>
      <c r="E998" s="89" t="str">
        <f>IF(AND($A998&lt;&gt;"",ISNUMBER($A998)),VLOOKUP($A998,StudiesGeneral!$B:$CM,4,FALSE),"")</f>
        <v>https://doi.org/10.3390/ijms222312791</v>
      </c>
      <c r="F998" s="73" t="str">
        <f>IF(AND($A998&lt;&gt;"",ISNUMBER($A998)),VLOOKUP($A998,StudiesGeneral!$B:$CM,5,FALSE),"")</f>
        <v>CYP2D6</v>
      </c>
      <c r="G998" s="52" t="str">
        <f t="shared" si="16"/>
        <v>Small intestine-Medial Ileum-HIM-IN005-</v>
      </c>
      <c r="H998" s="12" t="s">
        <v>747</v>
      </c>
      <c r="I998" s="12" t="s">
        <v>1063</v>
      </c>
      <c r="K998" s="12" t="s">
        <v>725</v>
      </c>
      <c r="L998" s="12" t="s">
        <v>762</v>
      </c>
      <c r="M998" s="12" t="s">
        <v>737</v>
      </c>
      <c r="N998" s="12" t="s">
        <v>819</v>
      </c>
      <c r="AA998" s="19" t="s">
        <v>770</v>
      </c>
      <c r="AB998" s="19" t="s">
        <v>1043</v>
      </c>
      <c r="AC998" s="20" t="s">
        <v>730</v>
      </c>
      <c r="AD998" s="37" t="s">
        <v>1052</v>
      </c>
      <c r="AE998" s="93">
        <v>5</v>
      </c>
      <c r="AF998" s="3">
        <v>1</v>
      </c>
      <c r="AG998" s="3">
        <v>1</v>
      </c>
      <c r="AH998" s="3">
        <v>52</v>
      </c>
      <c r="AI998" s="3" t="s">
        <v>767</v>
      </c>
      <c r="AJ998" s="20" t="s">
        <v>772</v>
      </c>
      <c r="AS998" s="79">
        <v>23.9</v>
      </c>
      <c r="AT998" s="79" t="s">
        <v>772</v>
      </c>
      <c r="AU998" s="79"/>
      <c r="AV998" s="79"/>
      <c r="AW998" s="3" t="s">
        <v>878</v>
      </c>
      <c r="AX998" s="3" t="s">
        <v>1045</v>
      </c>
      <c r="AY998" s="3" t="s">
        <v>732</v>
      </c>
      <c r="AZ998" s="3">
        <v>1</v>
      </c>
      <c r="BF998" s="4" t="b">
        <f>IF(ISERROR(VLOOKUP(StudiesDetails!B998,ProteinExpression!A:A,1,FALSE)),FALSE,TRUE)</f>
        <v>0</v>
      </c>
    </row>
    <row r="999" spans="1:58" x14ac:dyDescent="0.3">
      <c r="A999">
        <v>174</v>
      </c>
      <c r="B999">
        <v>1074</v>
      </c>
      <c r="C999" s="73" t="str">
        <f>IF(AND($A999&lt;&gt;"",ISNUMBER($A999)),VLOOKUP($A999,StudiesGeneral!$B:$CM,2,FALSE),"")</f>
        <v>Grangeon</v>
      </c>
      <c r="D999" s="73">
        <f>IF(AND($A999&lt;&gt;"",ISNUMBER($A999)),VLOOKUP($A999,StudiesGeneral!$B:$CM,3,FALSE),"")</f>
        <v>2021</v>
      </c>
      <c r="E999" s="89" t="str">
        <f>IF(AND($A999&lt;&gt;"",ISNUMBER($A999)),VLOOKUP($A999,StudiesGeneral!$B:$CM,4,FALSE),"")</f>
        <v>https://doi.org/10.3390/ijms222312791</v>
      </c>
      <c r="F999" s="73" t="str">
        <f>IF(AND($A999&lt;&gt;"",ISNUMBER($A999)),VLOOKUP($A999,StudiesGeneral!$B:$CM,5,FALSE),"")</f>
        <v>CYP2D6</v>
      </c>
      <c r="G999" s="52" t="str">
        <f t="shared" si="16"/>
        <v>Small intestine-Medial Ileum-HIM-IN006-</v>
      </c>
      <c r="H999" s="12" t="s">
        <v>747</v>
      </c>
      <c r="I999" s="12" t="s">
        <v>1063</v>
      </c>
      <c r="K999" s="12" t="s">
        <v>725</v>
      </c>
      <c r="L999" s="12" t="s">
        <v>762</v>
      </c>
      <c r="M999" s="12" t="s">
        <v>737</v>
      </c>
      <c r="N999" s="12" t="s">
        <v>819</v>
      </c>
      <c r="AA999" s="19" t="s">
        <v>770</v>
      </c>
      <c r="AB999" s="19" t="s">
        <v>1043</v>
      </c>
      <c r="AC999" s="20" t="s">
        <v>730</v>
      </c>
      <c r="AD999" s="37" t="s">
        <v>1053</v>
      </c>
      <c r="AE999" s="93">
        <v>6</v>
      </c>
      <c r="AF999" s="3">
        <v>1</v>
      </c>
      <c r="AG999" s="3">
        <v>1</v>
      </c>
      <c r="AH999" s="3">
        <v>27</v>
      </c>
      <c r="AI999" s="3" t="s">
        <v>767</v>
      </c>
      <c r="AJ999" s="20" t="s">
        <v>772</v>
      </c>
      <c r="AS999" s="79">
        <v>20.5</v>
      </c>
      <c r="AT999" s="79" t="s">
        <v>772</v>
      </c>
      <c r="AU999" s="79"/>
      <c r="AV999" s="79"/>
      <c r="AW999" s="3" t="s">
        <v>876</v>
      </c>
      <c r="AX999" s="3" t="s">
        <v>1051</v>
      </c>
      <c r="AY999" s="3" t="s">
        <v>732</v>
      </c>
      <c r="AZ999" s="3">
        <v>1</v>
      </c>
      <c r="BF999" s="4" t="b">
        <f>IF(ISERROR(VLOOKUP(StudiesDetails!B999,ProteinExpression!A:A,1,FALSE)),FALSE,TRUE)</f>
        <v>0</v>
      </c>
    </row>
    <row r="1000" spans="1:58" x14ac:dyDescent="0.3">
      <c r="A1000">
        <v>174</v>
      </c>
      <c r="B1000">
        <v>1075</v>
      </c>
      <c r="C1000" s="73" t="str">
        <f>IF(AND($A1000&lt;&gt;"",ISNUMBER($A1000)),VLOOKUP($A1000,StudiesGeneral!$B:$CM,2,FALSE),"")</f>
        <v>Grangeon</v>
      </c>
      <c r="D1000" s="73">
        <f>IF(AND($A1000&lt;&gt;"",ISNUMBER($A1000)),VLOOKUP($A1000,StudiesGeneral!$B:$CM,3,FALSE),"")</f>
        <v>2021</v>
      </c>
      <c r="E1000" s="89" t="str">
        <f>IF(AND($A1000&lt;&gt;"",ISNUMBER($A1000)),VLOOKUP($A1000,StudiesGeneral!$B:$CM,4,FALSE),"")</f>
        <v>https://doi.org/10.3390/ijms222312791</v>
      </c>
      <c r="F1000" s="73" t="str">
        <f>IF(AND($A1000&lt;&gt;"",ISNUMBER($A1000)),VLOOKUP($A1000,StudiesGeneral!$B:$CM,5,FALSE),"")</f>
        <v>CYP2D6</v>
      </c>
      <c r="G1000" s="52" t="str">
        <f t="shared" si="16"/>
        <v>Small intestine-Medial Ileum-HIM-IN007-</v>
      </c>
      <c r="H1000" s="12" t="s">
        <v>747</v>
      </c>
      <c r="I1000" s="12" t="s">
        <v>1063</v>
      </c>
      <c r="K1000" s="12" t="s">
        <v>725</v>
      </c>
      <c r="L1000" s="12" t="s">
        <v>762</v>
      </c>
      <c r="M1000" s="12" t="s">
        <v>737</v>
      </c>
      <c r="N1000" s="12" t="s">
        <v>819</v>
      </c>
      <c r="AA1000" s="19" t="s">
        <v>770</v>
      </c>
      <c r="AB1000" s="19" t="s">
        <v>1043</v>
      </c>
      <c r="AC1000" s="20" t="s">
        <v>730</v>
      </c>
      <c r="AD1000" s="37" t="s">
        <v>1054</v>
      </c>
      <c r="AE1000" s="93">
        <v>7</v>
      </c>
      <c r="AF1000" s="3">
        <v>1</v>
      </c>
      <c r="AG1000" s="3">
        <v>0</v>
      </c>
      <c r="AH1000" s="3">
        <v>58</v>
      </c>
      <c r="AI1000" s="3" t="s">
        <v>767</v>
      </c>
      <c r="AJ1000" s="20" t="s">
        <v>772</v>
      </c>
      <c r="AS1000" s="79">
        <v>31.1</v>
      </c>
      <c r="AT1000" s="79" t="s">
        <v>772</v>
      </c>
      <c r="AU1000" s="79"/>
      <c r="AV1000" s="79"/>
      <c r="AW1000" s="3" t="s">
        <v>898</v>
      </c>
      <c r="AX1000" s="3" t="s">
        <v>1055</v>
      </c>
      <c r="AY1000" s="3" t="s">
        <v>732</v>
      </c>
      <c r="AZ1000" s="3">
        <v>1</v>
      </c>
      <c r="BF1000" s="4" t="b">
        <f>IF(ISERROR(VLOOKUP(StudiesDetails!B1000,ProteinExpression!A:A,1,FALSE)),FALSE,TRUE)</f>
        <v>0</v>
      </c>
    </row>
    <row r="1001" spans="1:58" x14ac:dyDescent="0.3">
      <c r="A1001">
        <v>174</v>
      </c>
      <c r="B1001">
        <v>1076</v>
      </c>
      <c r="C1001" s="73" t="str">
        <f>IF(AND($A1001&lt;&gt;"",ISNUMBER($A1001)),VLOOKUP($A1001,StudiesGeneral!$B:$CM,2,FALSE),"")</f>
        <v>Grangeon</v>
      </c>
      <c r="D1001" s="73">
        <f>IF(AND($A1001&lt;&gt;"",ISNUMBER($A1001)),VLOOKUP($A1001,StudiesGeneral!$B:$CM,3,FALSE),"")</f>
        <v>2021</v>
      </c>
      <c r="E1001" s="89" t="str">
        <f>IF(AND($A1001&lt;&gt;"",ISNUMBER($A1001)),VLOOKUP($A1001,StudiesGeneral!$B:$CM,4,FALSE),"")</f>
        <v>https://doi.org/10.3390/ijms222312791</v>
      </c>
      <c r="F1001" s="73" t="str">
        <f>IF(AND($A1001&lt;&gt;"",ISNUMBER($A1001)),VLOOKUP($A1001,StudiesGeneral!$B:$CM,5,FALSE),"")</f>
        <v>CYP2D6</v>
      </c>
      <c r="G1001" s="52" t="str">
        <f t="shared" si="16"/>
        <v>Small intestine-Medial Ileum-HIM-IN008-</v>
      </c>
      <c r="H1001" s="12" t="s">
        <v>747</v>
      </c>
      <c r="I1001" s="12" t="s">
        <v>1063</v>
      </c>
      <c r="K1001" s="12" t="s">
        <v>725</v>
      </c>
      <c r="L1001" s="12" t="s">
        <v>762</v>
      </c>
      <c r="M1001" s="12" t="s">
        <v>737</v>
      </c>
      <c r="N1001" s="12" t="s">
        <v>819</v>
      </c>
      <c r="AA1001" s="19" t="s">
        <v>770</v>
      </c>
      <c r="AB1001" s="19" t="s">
        <v>1043</v>
      </c>
      <c r="AC1001" s="20" t="s">
        <v>730</v>
      </c>
      <c r="AD1001" s="37" t="s">
        <v>1056</v>
      </c>
      <c r="AE1001" s="93">
        <v>8</v>
      </c>
      <c r="AF1001" s="3">
        <v>1</v>
      </c>
      <c r="AG1001" s="3">
        <v>0</v>
      </c>
      <c r="AH1001" s="3">
        <v>49</v>
      </c>
      <c r="AI1001" s="3" t="s">
        <v>767</v>
      </c>
      <c r="AJ1001" s="20" t="s">
        <v>772</v>
      </c>
      <c r="AS1001" s="79">
        <v>23.2</v>
      </c>
      <c r="AT1001" s="79" t="s">
        <v>772</v>
      </c>
      <c r="AU1001" s="79"/>
      <c r="AV1001" s="79"/>
      <c r="AW1001" s="3" t="s">
        <v>876</v>
      </c>
      <c r="AX1001" s="3" t="s">
        <v>1051</v>
      </c>
      <c r="AY1001" s="3" t="s">
        <v>920</v>
      </c>
      <c r="AZ1001" s="3">
        <v>1</v>
      </c>
      <c r="BF1001" s="4" t="b">
        <f>IF(ISERROR(VLOOKUP(StudiesDetails!B1001,ProteinExpression!A:A,1,FALSE)),FALSE,TRUE)</f>
        <v>0</v>
      </c>
    </row>
    <row r="1002" spans="1:58" x14ac:dyDescent="0.3">
      <c r="A1002">
        <v>174</v>
      </c>
      <c r="B1002">
        <v>1077</v>
      </c>
      <c r="C1002" s="73" t="str">
        <f>IF(AND($A1002&lt;&gt;"",ISNUMBER($A1002)),VLOOKUP($A1002,StudiesGeneral!$B:$CM,2,FALSE),"")</f>
        <v>Grangeon</v>
      </c>
      <c r="D1002" s="73">
        <f>IF(AND($A1002&lt;&gt;"",ISNUMBER($A1002)),VLOOKUP($A1002,StudiesGeneral!$B:$CM,3,FALSE),"")</f>
        <v>2021</v>
      </c>
      <c r="E1002" s="89" t="str">
        <f>IF(AND($A1002&lt;&gt;"",ISNUMBER($A1002)),VLOOKUP($A1002,StudiesGeneral!$B:$CM,4,FALSE),"")</f>
        <v>https://doi.org/10.3390/ijms222312791</v>
      </c>
      <c r="F1002" s="73" t="str">
        <f>IF(AND($A1002&lt;&gt;"",ISNUMBER($A1002)),VLOOKUP($A1002,StudiesGeneral!$B:$CM,5,FALSE),"")</f>
        <v>CYP2D6</v>
      </c>
      <c r="G1002" s="52" t="str">
        <f t="shared" si="16"/>
        <v>Small intestine-Medial Ileum-HIM-IN009-</v>
      </c>
      <c r="H1002" s="12" t="s">
        <v>747</v>
      </c>
      <c r="I1002" s="12" t="s">
        <v>1063</v>
      </c>
      <c r="K1002" s="12" t="s">
        <v>725</v>
      </c>
      <c r="L1002" s="12" t="s">
        <v>762</v>
      </c>
      <c r="M1002" s="12" t="s">
        <v>737</v>
      </c>
      <c r="N1002" s="12" t="s">
        <v>819</v>
      </c>
      <c r="AA1002" s="19" t="s">
        <v>770</v>
      </c>
      <c r="AB1002" s="19" t="s">
        <v>1043</v>
      </c>
      <c r="AC1002" s="20" t="s">
        <v>730</v>
      </c>
      <c r="AD1002" s="37" t="s">
        <v>1057</v>
      </c>
      <c r="AE1002" s="93">
        <v>9</v>
      </c>
      <c r="AF1002" s="3">
        <v>1</v>
      </c>
      <c r="AG1002" s="3">
        <v>0</v>
      </c>
      <c r="AH1002" s="3">
        <v>65</v>
      </c>
      <c r="AI1002" s="3" t="s">
        <v>767</v>
      </c>
      <c r="AJ1002" s="20" t="s">
        <v>772</v>
      </c>
      <c r="AS1002" s="79">
        <v>30.4</v>
      </c>
      <c r="AT1002" s="79" t="s">
        <v>772</v>
      </c>
      <c r="AU1002" s="79"/>
      <c r="AV1002" s="79"/>
      <c r="AW1002" s="3" t="s">
        <v>876</v>
      </c>
      <c r="AX1002" s="3" t="s">
        <v>1058</v>
      </c>
      <c r="AY1002" s="3" t="s">
        <v>917</v>
      </c>
      <c r="AZ1002" s="3">
        <v>1</v>
      </c>
      <c r="BF1002" s="4" t="b">
        <f>IF(ISERROR(VLOOKUP(StudiesDetails!B1002,ProteinExpression!A:A,1,FALSE)),FALSE,TRUE)</f>
        <v>0</v>
      </c>
    </row>
    <row r="1003" spans="1:58" s="33" customFormat="1" x14ac:dyDescent="0.3">
      <c r="A1003" s="33">
        <v>174</v>
      </c>
      <c r="B1003" s="33">
        <v>1079</v>
      </c>
      <c r="C1003" s="70" t="str">
        <f>IF(AND($A1003&lt;&gt;"",ISNUMBER($A1003)),VLOOKUP($A1003,StudiesGeneral!$B:$CM,2,FALSE),"")</f>
        <v>Grangeon</v>
      </c>
      <c r="D1003" s="70">
        <f>IF(AND($A1003&lt;&gt;"",ISNUMBER($A1003)),VLOOKUP($A1003,StudiesGeneral!$B:$CM,3,FALSE),"")</f>
        <v>2021</v>
      </c>
      <c r="E1003" s="71" t="str">
        <f>IF(AND($A1003&lt;&gt;"",ISNUMBER($A1003)),VLOOKUP($A1003,StudiesGeneral!$B:$CM,4,FALSE),"")</f>
        <v>https://doi.org/10.3390/ijms222312791</v>
      </c>
      <c r="F1003" s="70" t="str">
        <f>IF(AND($A1003&lt;&gt;"",ISNUMBER($A1003)),VLOOKUP($A1003,StudiesGeneral!$B:$CM,5,FALSE),"")</f>
        <v>CYP2D6</v>
      </c>
      <c r="G1003" s="72" t="str">
        <f t="shared" si="16"/>
        <v>Small intestine-Distal Ileum-HIM-IN001-</v>
      </c>
      <c r="H1003" s="25" t="s">
        <v>747</v>
      </c>
      <c r="I1003" s="25" t="s">
        <v>1064</v>
      </c>
      <c r="J1003" s="25"/>
      <c r="K1003" s="25" t="s">
        <v>725</v>
      </c>
      <c r="L1003" s="25" t="s">
        <v>762</v>
      </c>
      <c r="M1003" s="25" t="s">
        <v>737</v>
      </c>
      <c r="N1003" s="25" t="s">
        <v>819</v>
      </c>
      <c r="O1003" s="25"/>
      <c r="P1003" s="25"/>
      <c r="Q1003" s="26"/>
      <c r="R1003" s="26"/>
      <c r="S1003" s="27"/>
      <c r="T1003" s="27"/>
      <c r="U1003" s="27"/>
      <c r="V1003" s="27"/>
      <c r="W1003" s="27"/>
      <c r="X1003" s="27"/>
      <c r="Y1003" s="27"/>
      <c r="Z1003" s="27"/>
      <c r="AA1003" s="28" t="s">
        <v>770</v>
      </c>
      <c r="AB1003" s="28" t="s">
        <v>1043</v>
      </c>
      <c r="AC1003" s="29" t="s">
        <v>730</v>
      </c>
      <c r="AD1003" s="36" t="s">
        <v>1044</v>
      </c>
      <c r="AE1003" s="92">
        <v>1</v>
      </c>
      <c r="AF1003" s="30">
        <v>1</v>
      </c>
      <c r="AG1003" s="30">
        <v>1</v>
      </c>
      <c r="AH1003" s="30">
        <v>73</v>
      </c>
      <c r="AI1003" s="30" t="s">
        <v>767</v>
      </c>
      <c r="AJ1003" s="29" t="s">
        <v>772</v>
      </c>
      <c r="AK1003" s="30"/>
      <c r="AL1003" s="29"/>
      <c r="AM1003" s="30"/>
      <c r="AN1003" s="30"/>
      <c r="AO1003" s="30"/>
      <c r="AP1003" s="30"/>
      <c r="AQ1003" s="30"/>
      <c r="AR1003" s="30"/>
      <c r="AS1003" s="103">
        <v>31.3</v>
      </c>
      <c r="AT1003" s="103" t="s">
        <v>772</v>
      </c>
      <c r="AU1003" s="103"/>
      <c r="AV1003" s="103"/>
      <c r="AW1003" s="30" t="s">
        <v>898</v>
      </c>
      <c r="AX1003" s="30" t="s">
        <v>1045</v>
      </c>
      <c r="AY1003" s="30" t="s">
        <v>917</v>
      </c>
      <c r="AZ1003" s="30">
        <v>1</v>
      </c>
      <c r="BA1003" s="31"/>
      <c r="BB1003" s="32"/>
      <c r="BC1003" s="29"/>
      <c r="BD1003" s="30"/>
      <c r="BE1003" s="75"/>
      <c r="BF1003" s="91" t="b">
        <f>IF(ISERROR(VLOOKUP(StudiesDetails!B1003,ProteinExpression!A:A,1,FALSE)),FALSE,TRUE)</f>
        <v>0</v>
      </c>
    </row>
    <row r="1004" spans="1:58" x14ac:dyDescent="0.3">
      <c r="A1004">
        <v>174</v>
      </c>
      <c r="B1004">
        <v>1080</v>
      </c>
      <c r="C1004" s="73" t="str">
        <f>IF(AND($A1004&lt;&gt;"",ISNUMBER($A1004)),VLOOKUP($A1004,StudiesGeneral!$B:$CM,2,FALSE),"")</f>
        <v>Grangeon</v>
      </c>
      <c r="D1004" s="73">
        <f>IF(AND($A1004&lt;&gt;"",ISNUMBER($A1004)),VLOOKUP($A1004,StudiesGeneral!$B:$CM,3,FALSE),"")</f>
        <v>2021</v>
      </c>
      <c r="E1004" s="89" t="str">
        <f>IF(AND($A1004&lt;&gt;"",ISNUMBER($A1004)),VLOOKUP($A1004,StudiesGeneral!$B:$CM,4,FALSE),"")</f>
        <v>https://doi.org/10.3390/ijms222312791</v>
      </c>
      <c r="F1004" s="73" t="str">
        <f>IF(AND($A1004&lt;&gt;"",ISNUMBER($A1004)),VLOOKUP($A1004,StudiesGeneral!$B:$CM,5,FALSE),"")</f>
        <v>CYP2D6</v>
      </c>
      <c r="G1004" s="52" t="str">
        <f t="shared" si="16"/>
        <v>Small intestine-Distal Ileum-HIM-IN002-</v>
      </c>
      <c r="H1004" s="12" t="s">
        <v>747</v>
      </c>
      <c r="I1004" s="12" t="s">
        <v>1064</v>
      </c>
      <c r="K1004" s="12" t="s">
        <v>725</v>
      </c>
      <c r="L1004" s="12" t="s">
        <v>762</v>
      </c>
      <c r="M1004" s="12" t="s">
        <v>737</v>
      </c>
      <c r="N1004" s="12" t="s">
        <v>819</v>
      </c>
      <c r="AA1004" s="19" t="s">
        <v>770</v>
      </c>
      <c r="AB1004" s="19" t="s">
        <v>1043</v>
      </c>
      <c r="AC1004" s="20" t="s">
        <v>730</v>
      </c>
      <c r="AD1004" s="37" t="s">
        <v>1046</v>
      </c>
      <c r="AE1004" s="93">
        <v>2</v>
      </c>
      <c r="AF1004" s="3">
        <v>1</v>
      </c>
      <c r="AG1004" s="3">
        <v>0</v>
      </c>
      <c r="AH1004" s="3">
        <v>49</v>
      </c>
      <c r="AI1004" s="3" t="s">
        <v>767</v>
      </c>
      <c r="AJ1004" s="20" t="s">
        <v>772</v>
      </c>
      <c r="AS1004" s="79">
        <v>32.700000000000003</v>
      </c>
      <c r="AT1004" s="79" t="s">
        <v>772</v>
      </c>
      <c r="AU1004" s="79"/>
      <c r="AV1004" s="79"/>
      <c r="AW1004" s="3" t="s">
        <v>898</v>
      </c>
      <c r="AX1004" s="3" t="s">
        <v>1047</v>
      </c>
      <c r="AY1004" s="3" t="s">
        <v>732</v>
      </c>
      <c r="AZ1004" s="3">
        <v>1</v>
      </c>
      <c r="BF1004" s="4" t="b">
        <f>IF(ISERROR(VLOOKUP(StudiesDetails!B1004,ProteinExpression!A:A,1,FALSE)),FALSE,TRUE)</f>
        <v>0</v>
      </c>
    </row>
    <row r="1005" spans="1:58" x14ac:dyDescent="0.3">
      <c r="A1005">
        <v>174</v>
      </c>
      <c r="B1005">
        <v>1081</v>
      </c>
      <c r="C1005" s="73" t="str">
        <f>IF(AND($A1005&lt;&gt;"",ISNUMBER($A1005)),VLOOKUP($A1005,StudiesGeneral!$B:$CM,2,FALSE),"")</f>
        <v>Grangeon</v>
      </c>
      <c r="D1005" s="73">
        <f>IF(AND($A1005&lt;&gt;"",ISNUMBER($A1005)),VLOOKUP($A1005,StudiesGeneral!$B:$CM,3,FALSE),"")</f>
        <v>2021</v>
      </c>
      <c r="E1005" s="89" t="str">
        <f>IF(AND($A1005&lt;&gt;"",ISNUMBER($A1005)),VLOOKUP($A1005,StudiesGeneral!$B:$CM,4,FALSE),"")</f>
        <v>https://doi.org/10.3390/ijms222312791</v>
      </c>
      <c r="F1005" s="73" t="str">
        <f>IF(AND($A1005&lt;&gt;"",ISNUMBER($A1005)),VLOOKUP($A1005,StudiesGeneral!$B:$CM,5,FALSE),"")</f>
        <v>CYP2D6</v>
      </c>
      <c r="G1005" s="52" t="str">
        <f t="shared" si="16"/>
        <v>Small intestine-Distal Ileum-HIM-IN003-</v>
      </c>
      <c r="H1005" s="12" t="s">
        <v>747</v>
      </c>
      <c r="I1005" s="12" t="s">
        <v>1064</v>
      </c>
      <c r="K1005" s="12" t="s">
        <v>725</v>
      </c>
      <c r="L1005" s="12" t="s">
        <v>762</v>
      </c>
      <c r="M1005" s="12" t="s">
        <v>737</v>
      </c>
      <c r="N1005" s="12" t="s">
        <v>819</v>
      </c>
      <c r="AA1005" s="19" t="s">
        <v>770</v>
      </c>
      <c r="AB1005" s="19" t="s">
        <v>1043</v>
      </c>
      <c r="AC1005" s="20" t="s">
        <v>730</v>
      </c>
      <c r="AD1005" s="37" t="s">
        <v>1048</v>
      </c>
      <c r="AE1005" s="93">
        <v>3</v>
      </c>
      <c r="AF1005" s="3">
        <v>1</v>
      </c>
      <c r="AG1005" s="3">
        <v>0</v>
      </c>
      <c r="AH1005" s="3">
        <v>75</v>
      </c>
      <c r="AI1005" s="3" t="s">
        <v>767</v>
      </c>
      <c r="AJ1005" s="20" t="s">
        <v>772</v>
      </c>
      <c r="AS1005" s="79">
        <v>24</v>
      </c>
      <c r="AT1005" s="79" t="s">
        <v>772</v>
      </c>
      <c r="AU1005" s="79"/>
      <c r="AV1005" s="79"/>
      <c r="AW1005" s="3" t="s">
        <v>898</v>
      </c>
      <c r="AX1005" s="3" t="s">
        <v>1049</v>
      </c>
      <c r="AY1005" s="3" t="s">
        <v>732</v>
      </c>
      <c r="AZ1005" s="3">
        <v>1</v>
      </c>
      <c r="BF1005" s="4" t="b">
        <f>IF(ISERROR(VLOOKUP(StudiesDetails!B1005,ProteinExpression!A:A,1,FALSE)),FALSE,TRUE)</f>
        <v>0</v>
      </c>
    </row>
    <row r="1006" spans="1:58" x14ac:dyDescent="0.3">
      <c r="A1006">
        <v>174</v>
      </c>
      <c r="B1006">
        <v>1082</v>
      </c>
      <c r="C1006" s="73" t="str">
        <f>IF(AND($A1006&lt;&gt;"",ISNUMBER($A1006)),VLOOKUP($A1006,StudiesGeneral!$B:$CM,2,FALSE),"")</f>
        <v>Grangeon</v>
      </c>
      <c r="D1006" s="73">
        <f>IF(AND($A1006&lt;&gt;"",ISNUMBER($A1006)),VLOOKUP($A1006,StudiesGeneral!$B:$CM,3,FALSE),"")</f>
        <v>2021</v>
      </c>
      <c r="E1006" s="89" t="str">
        <f>IF(AND($A1006&lt;&gt;"",ISNUMBER($A1006)),VLOOKUP($A1006,StudiesGeneral!$B:$CM,4,FALSE),"")</f>
        <v>https://doi.org/10.3390/ijms222312791</v>
      </c>
      <c r="F1006" s="73" t="str">
        <f>IF(AND($A1006&lt;&gt;"",ISNUMBER($A1006)),VLOOKUP($A1006,StudiesGeneral!$B:$CM,5,FALSE),"")</f>
        <v>CYP2D6</v>
      </c>
      <c r="G1006" s="52" t="str">
        <f t="shared" si="16"/>
        <v>Small intestine-Distal Ileum-HIM-IN004-</v>
      </c>
      <c r="H1006" s="12" t="s">
        <v>747</v>
      </c>
      <c r="I1006" s="12" t="s">
        <v>1064</v>
      </c>
      <c r="K1006" s="12" t="s">
        <v>725</v>
      </c>
      <c r="L1006" s="12" t="s">
        <v>762</v>
      </c>
      <c r="M1006" s="12" t="s">
        <v>737</v>
      </c>
      <c r="N1006" s="12" t="s">
        <v>819</v>
      </c>
      <c r="AA1006" s="19" t="s">
        <v>770</v>
      </c>
      <c r="AB1006" s="19" t="s">
        <v>1043</v>
      </c>
      <c r="AC1006" s="20" t="s">
        <v>730</v>
      </c>
      <c r="AD1006" s="37" t="s">
        <v>1050</v>
      </c>
      <c r="AE1006" s="93">
        <v>4</v>
      </c>
      <c r="AF1006" s="3">
        <v>1</v>
      </c>
      <c r="AG1006" s="3">
        <v>1</v>
      </c>
      <c r="AH1006" s="3">
        <v>42</v>
      </c>
      <c r="AI1006" s="3" t="s">
        <v>767</v>
      </c>
      <c r="AJ1006" s="20" t="s">
        <v>772</v>
      </c>
      <c r="AS1006" s="79">
        <v>25.9</v>
      </c>
      <c r="AT1006" s="79" t="s">
        <v>772</v>
      </c>
      <c r="AU1006" s="79"/>
      <c r="AV1006" s="79"/>
      <c r="AW1006" s="3" t="s">
        <v>876</v>
      </c>
      <c r="AX1006" s="3" t="s">
        <v>1051</v>
      </c>
      <c r="AY1006" s="3" t="s">
        <v>732</v>
      </c>
      <c r="AZ1006" s="3">
        <v>1</v>
      </c>
      <c r="BF1006" s="4" t="b">
        <f>IF(ISERROR(VLOOKUP(StudiesDetails!B1006,ProteinExpression!A:A,1,FALSE)),FALSE,TRUE)</f>
        <v>0</v>
      </c>
    </row>
    <row r="1007" spans="1:58" x14ac:dyDescent="0.3">
      <c r="A1007">
        <v>174</v>
      </c>
      <c r="B1007">
        <v>1083</v>
      </c>
      <c r="C1007" s="73" t="str">
        <f>IF(AND($A1007&lt;&gt;"",ISNUMBER($A1007)),VLOOKUP($A1007,StudiesGeneral!$B:$CM,2,FALSE),"")</f>
        <v>Grangeon</v>
      </c>
      <c r="D1007" s="73">
        <f>IF(AND($A1007&lt;&gt;"",ISNUMBER($A1007)),VLOOKUP($A1007,StudiesGeneral!$B:$CM,3,FALSE),"")</f>
        <v>2021</v>
      </c>
      <c r="E1007" s="89" t="str">
        <f>IF(AND($A1007&lt;&gt;"",ISNUMBER($A1007)),VLOOKUP($A1007,StudiesGeneral!$B:$CM,4,FALSE),"")</f>
        <v>https://doi.org/10.3390/ijms222312791</v>
      </c>
      <c r="F1007" s="73" t="str">
        <f>IF(AND($A1007&lt;&gt;"",ISNUMBER($A1007)),VLOOKUP($A1007,StudiesGeneral!$B:$CM,5,FALSE),"")</f>
        <v>CYP2D6</v>
      </c>
      <c r="G1007" s="52" t="str">
        <f t="shared" si="16"/>
        <v>Small intestine-Distal Ileum-HIM-IN005-</v>
      </c>
      <c r="H1007" s="12" t="s">
        <v>747</v>
      </c>
      <c r="I1007" s="12" t="s">
        <v>1064</v>
      </c>
      <c r="K1007" s="12" t="s">
        <v>725</v>
      </c>
      <c r="L1007" s="12" t="s">
        <v>762</v>
      </c>
      <c r="M1007" s="12" t="s">
        <v>737</v>
      </c>
      <c r="N1007" s="12" t="s">
        <v>819</v>
      </c>
      <c r="AA1007" s="19" t="s">
        <v>770</v>
      </c>
      <c r="AB1007" s="19" t="s">
        <v>1043</v>
      </c>
      <c r="AC1007" s="20" t="s">
        <v>730</v>
      </c>
      <c r="AD1007" s="37" t="s">
        <v>1052</v>
      </c>
      <c r="AE1007" s="93">
        <v>5</v>
      </c>
      <c r="AF1007" s="3">
        <v>1</v>
      </c>
      <c r="AG1007" s="3">
        <v>1</v>
      </c>
      <c r="AH1007" s="3">
        <v>52</v>
      </c>
      <c r="AI1007" s="3" t="s">
        <v>767</v>
      </c>
      <c r="AJ1007" s="20" t="s">
        <v>772</v>
      </c>
      <c r="AS1007" s="79">
        <v>23.9</v>
      </c>
      <c r="AT1007" s="79" t="s">
        <v>772</v>
      </c>
      <c r="AU1007" s="79"/>
      <c r="AV1007" s="79"/>
      <c r="AW1007" s="3" t="s">
        <v>878</v>
      </c>
      <c r="AX1007" s="3" t="s">
        <v>1045</v>
      </c>
      <c r="AY1007" s="3" t="s">
        <v>732</v>
      </c>
      <c r="AZ1007" s="3">
        <v>1</v>
      </c>
      <c r="BF1007" s="4" t="b">
        <f>IF(ISERROR(VLOOKUP(StudiesDetails!B1007,ProteinExpression!A:A,1,FALSE)),FALSE,TRUE)</f>
        <v>0</v>
      </c>
    </row>
    <row r="1008" spans="1:58" x14ac:dyDescent="0.3">
      <c r="A1008">
        <v>174</v>
      </c>
      <c r="B1008">
        <v>1084</v>
      </c>
      <c r="C1008" s="73" t="str">
        <f>IF(AND($A1008&lt;&gt;"",ISNUMBER($A1008)),VLOOKUP($A1008,StudiesGeneral!$B:$CM,2,FALSE),"")</f>
        <v>Grangeon</v>
      </c>
      <c r="D1008" s="73">
        <f>IF(AND($A1008&lt;&gt;"",ISNUMBER($A1008)),VLOOKUP($A1008,StudiesGeneral!$B:$CM,3,FALSE),"")</f>
        <v>2021</v>
      </c>
      <c r="E1008" s="89" t="str">
        <f>IF(AND($A1008&lt;&gt;"",ISNUMBER($A1008)),VLOOKUP($A1008,StudiesGeneral!$B:$CM,4,FALSE),"")</f>
        <v>https://doi.org/10.3390/ijms222312791</v>
      </c>
      <c r="F1008" s="73" t="str">
        <f>IF(AND($A1008&lt;&gt;"",ISNUMBER($A1008)),VLOOKUP($A1008,StudiesGeneral!$B:$CM,5,FALSE),"")</f>
        <v>CYP2D6</v>
      </c>
      <c r="G1008" s="52" t="str">
        <f t="shared" si="16"/>
        <v>Small intestine-Distal Ileum-HIM-IN006-</v>
      </c>
      <c r="H1008" s="12" t="s">
        <v>747</v>
      </c>
      <c r="I1008" s="12" t="s">
        <v>1064</v>
      </c>
      <c r="K1008" s="12" t="s">
        <v>725</v>
      </c>
      <c r="L1008" s="12" t="s">
        <v>762</v>
      </c>
      <c r="M1008" s="12" t="s">
        <v>737</v>
      </c>
      <c r="N1008" s="12" t="s">
        <v>819</v>
      </c>
      <c r="AA1008" s="19" t="s">
        <v>770</v>
      </c>
      <c r="AB1008" s="19" t="s">
        <v>1043</v>
      </c>
      <c r="AC1008" s="20" t="s">
        <v>730</v>
      </c>
      <c r="AD1008" s="37" t="s">
        <v>1053</v>
      </c>
      <c r="AE1008" s="93">
        <v>6</v>
      </c>
      <c r="AF1008" s="3">
        <v>1</v>
      </c>
      <c r="AG1008" s="3">
        <v>1</v>
      </c>
      <c r="AH1008" s="3">
        <v>27</v>
      </c>
      <c r="AI1008" s="3" t="s">
        <v>767</v>
      </c>
      <c r="AJ1008" s="20" t="s">
        <v>772</v>
      </c>
      <c r="AS1008" s="79">
        <v>20.5</v>
      </c>
      <c r="AT1008" s="79" t="s">
        <v>772</v>
      </c>
      <c r="AU1008" s="79"/>
      <c r="AV1008" s="79"/>
      <c r="AW1008" s="3" t="s">
        <v>876</v>
      </c>
      <c r="AX1008" s="3" t="s">
        <v>1051</v>
      </c>
      <c r="AY1008" s="3" t="s">
        <v>732</v>
      </c>
      <c r="AZ1008" s="3">
        <v>1</v>
      </c>
      <c r="BF1008" s="4" t="b">
        <f>IF(ISERROR(VLOOKUP(StudiesDetails!B1008,ProteinExpression!A:A,1,FALSE)),FALSE,TRUE)</f>
        <v>0</v>
      </c>
    </row>
    <row r="1009" spans="1:58" x14ac:dyDescent="0.3">
      <c r="A1009">
        <v>174</v>
      </c>
      <c r="B1009">
        <v>1085</v>
      </c>
      <c r="C1009" s="73" t="str">
        <f>IF(AND($A1009&lt;&gt;"",ISNUMBER($A1009)),VLOOKUP($A1009,StudiesGeneral!$B:$CM,2,FALSE),"")</f>
        <v>Grangeon</v>
      </c>
      <c r="D1009" s="73">
        <f>IF(AND($A1009&lt;&gt;"",ISNUMBER($A1009)),VLOOKUP($A1009,StudiesGeneral!$B:$CM,3,FALSE),"")</f>
        <v>2021</v>
      </c>
      <c r="E1009" s="89" t="str">
        <f>IF(AND($A1009&lt;&gt;"",ISNUMBER($A1009)),VLOOKUP($A1009,StudiesGeneral!$B:$CM,4,FALSE),"")</f>
        <v>https://doi.org/10.3390/ijms222312791</v>
      </c>
      <c r="F1009" s="73" t="str">
        <f>IF(AND($A1009&lt;&gt;"",ISNUMBER($A1009)),VLOOKUP($A1009,StudiesGeneral!$B:$CM,5,FALSE),"")</f>
        <v>CYP2D6</v>
      </c>
      <c r="G1009" s="52" t="str">
        <f t="shared" si="16"/>
        <v>Small intestine-Distal Ileum-HIM-IN007-</v>
      </c>
      <c r="H1009" s="12" t="s">
        <v>747</v>
      </c>
      <c r="I1009" s="12" t="s">
        <v>1064</v>
      </c>
      <c r="K1009" s="12" t="s">
        <v>725</v>
      </c>
      <c r="L1009" s="12" t="s">
        <v>762</v>
      </c>
      <c r="M1009" s="12" t="s">
        <v>737</v>
      </c>
      <c r="N1009" s="12" t="s">
        <v>819</v>
      </c>
      <c r="AA1009" s="19" t="s">
        <v>770</v>
      </c>
      <c r="AB1009" s="19" t="s">
        <v>1043</v>
      </c>
      <c r="AC1009" s="20" t="s">
        <v>730</v>
      </c>
      <c r="AD1009" s="37" t="s">
        <v>1054</v>
      </c>
      <c r="AE1009" s="93">
        <v>7</v>
      </c>
      <c r="AF1009" s="3">
        <v>1</v>
      </c>
      <c r="AG1009" s="3">
        <v>0</v>
      </c>
      <c r="AH1009" s="3">
        <v>58</v>
      </c>
      <c r="AI1009" s="3" t="s">
        <v>767</v>
      </c>
      <c r="AJ1009" s="20" t="s">
        <v>772</v>
      </c>
      <c r="AS1009" s="79">
        <v>31.1</v>
      </c>
      <c r="AT1009" s="79" t="s">
        <v>772</v>
      </c>
      <c r="AU1009" s="79"/>
      <c r="AV1009" s="79"/>
      <c r="AW1009" s="3" t="s">
        <v>898</v>
      </c>
      <c r="AX1009" s="3" t="s">
        <v>1055</v>
      </c>
      <c r="AY1009" s="3" t="s">
        <v>732</v>
      </c>
      <c r="AZ1009" s="3">
        <v>1</v>
      </c>
      <c r="BF1009" s="4" t="b">
        <f>IF(ISERROR(VLOOKUP(StudiesDetails!B1009,ProteinExpression!A:A,1,FALSE)),FALSE,TRUE)</f>
        <v>0</v>
      </c>
    </row>
    <row r="1010" spans="1:58" x14ac:dyDescent="0.3">
      <c r="A1010">
        <v>174</v>
      </c>
      <c r="B1010">
        <v>1086</v>
      </c>
      <c r="C1010" s="73" t="str">
        <f>IF(AND($A1010&lt;&gt;"",ISNUMBER($A1010)),VLOOKUP($A1010,StudiesGeneral!$B:$CM,2,FALSE),"")</f>
        <v>Grangeon</v>
      </c>
      <c r="D1010" s="73">
        <f>IF(AND($A1010&lt;&gt;"",ISNUMBER($A1010)),VLOOKUP($A1010,StudiesGeneral!$B:$CM,3,FALSE),"")</f>
        <v>2021</v>
      </c>
      <c r="E1010" s="89" t="str">
        <f>IF(AND($A1010&lt;&gt;"",ISNUMBER($A1010)),VLOOKUP($A1010,StudiesGeneral!$B:$CM,4,FALSE),"")</f>
        <v>https://doi.org/10.3390/ijms222312791</v>
      </c>
      <c r="F1010" s="73" t="str">
        <f>IF(AND($A1010&lt;&gt;"",ISNUMBER($A1010)),VLOOKUP($A1010,StudiesGeneral!$B:$CM,5,FALSE),"")</f>
        <v>CYP2D6</v>
      </c>
      <c r="G1010" s="52" t="str">
        <f t="shared" si="16"/>
        <v>Small intestine-Distal Ileum-HIM-IN008-</v>
      </c>
      <c r="H1010" s="12" t="s">
        <v>747</v>
      </c>
      <c r="I1010" s="12" t="s">
        <v>1064</v>
      </c>
      <c r="K1010" s="12" t="s">
        <v>725</v>
      </c>
      <c r="L1010" s="12" t="s">
        <v>762</v>
      </c>
      <c r="M1010" s="12" t="s">
        <v>737</v>
      </c>
      <c r="N1010" s="12" t="s">
        <v>819</v>
      </c>
      <c r="AA1010" s="19" t="s">
        <v>770</v>
      </c>
      <c r="AB1010" s="19" t="s">
        <v>1043</v>
      </c>
      <c r="AC1010" s="20" t="s">
        <v>730</v>
      </c>
      <c r="AD1010" s="37" t="s">
        <v>1056</v>
      </c>
      <c r="AE1010" s="93">
        <v>8</v>
      </c>
      <c r="AF1010" s="3">
        <v>1</v>
      </c>
      <c r="AG1010" s="3">
        <v>0</v>
      </c>
      <c r="AH1010" s="3">
        <v>49</v>
      </c>
      <c r="AI1010" s="3" t="s">
        <v>767</v>
      </c>
      <c r="AJ1010" s="20" t="s">
        <v>772</v>
      </c>
      <c r="AS1010" s="79">
        <v>23.2</v>
      </c>
      <c r="AT1010" s="79" t="s">
        <v>772</v>
      </c>
      <c r="AU1010" s="79"/>
      <c r="AV1010" s="79"/>
      <c r="AW1010" s="3" t="s">
        <v>876</v>
      </c>
      <c r="AX1010" s="3" t="s">
        <v>1051</v>
      </c>
      <c r="AY1010" s="3" t="s">
        <v>920</v>
      </c>
      <c r="AZ1010" s="3">
        <v>1</v>
      </c>
      <c r="BF1010" s="4" t="b">
        <f>IF(ISERROR(VLOOKUP(StudiesDetails!B1010,ProteinExpression!A:A,1,FALSE)),FALSE,TRUE)</f>
        <v>0</v>
      </c>
    </row>
    <row r="1011" spans="1:58" x14ac:dyDescent="0.3">
      <c r="A1011">
        <v>174</v>
      </c>
      <c r="B1011">
        <v>1087</v>
      </c>
      <c r="C1011" s="73" t="str">
        <f>IF(AND($A1011&lt;&gt;"",ISNUMBER($A1011)),VLOOKUP($A1011,StudiesGeneral!$B:$CM,2,FALSE),"")</f>
        <v>Grangeon</v>
      </c>
      <c r="D1011" s="73">
        <f>IF(AND($A1011&lt;&gt;"",ISNUMBER($A1011)),VLOOKUP($A1011,StudiesGeneral!$B:$CM,3,FALSE),"")</f>
        <v>2021</v>
      </c>
      <c r="E1011" s="89" t="str">
        <f>IF(AND($A1011&lt;&gt;"",ISNUMBER($A1011)),VLOOKUP($A1011,StudiesGeneral!$B:$CM,4,FALSE),"")</f>
        <v>https://doi.org/10.3390/ijms222312791</v>
      </c>
      <c r="F1011" s="73" t="str">
        <f>IF(AND($A1011&lt;&gt;"",ISNUMBER($A1011)),VLOOKUP($A1011,StudiesGeneral!$B:$CM,5,FALSE),"")</f>
        <v>CYP2D6</v>
      </c>
      <c r="G1011" s="52" t="str">
        <f t="shared" si="16"/>
        <v>Small intestine-Distal Ileum-HIM-IN009-</v>
      </c>
      <c r="H1011" s="12" t="s">
        <v>747</v>
      </c>
      <c r="I1011" s="12" t="s">
        <v>1064</v>
      </c>
      <c r="K1011" s="12" t="s">
        <v>725</v>
      </c>
      <c r="L1011" s="12" t="s">
        <v>762</v>
      </c>
      <c r="M1011" s="12" t="s">
        <v>737</v>
      </c>
      <c r="N1011" s="12" t="s">
        <v>819</v>
      </c>
      <c r="AA1011" s="19" t="s">
        <v>770</v>
      </c>
      <c r="AB1011" s="19" t="s">
        <v>1043</v>
      </c>
      <c r="AC1011" s="20" t="s">
        <v>730</v>
      </c>
      <c r="AD1011" s="37" t="s">
        <v>1057</v>
      </c>
      <c r="AE1011" s="93">
        <v>9</v>
      </c>
      <c r="AF1011" s="3">
        <v>1</v>
      </c>
      <c r="AG1011" s="3">
        <v>0</v>
      </c>
      <c r="AH1011" s="3">
        <v>65</v>
      </c>
      <c r="AI1011" s="3" t="s">
        <v>767</v>
      </c>
      <c r="AJ1011" s="20" t="s">
        <v>772</v>
      </c>
      <c r="AS1011" s="79">
        <v>30.4</v>
      </c>
      <c r="AT1011" s="79" t="s">
        <v>772</v>
      </c>
      <c r="AU1011" s="79"/>
      <c r="AV1011" s="79"/>
      <c r="AW1011" s="3" t="s">
        <v>876</v>
      </c>
      <c r="AX1011" s="3" t="s">
        <v>1058</v>
      </c>
      <c r="AY1011" s="3" t="s">
        <v>917</v>
      </c>
      <c r="AZ1011" s="3">
        <v>1</v>
      </c>
      <c r="BF1011" s="4" t="b">
        <f>IF(ISERROR(VLOOKUP(StudiesDetails!B1011,ProteinExpression!A:A,1,FALSE)),FALSE,TRUE)</f>
        <v>0</v>
      </c>
    </row>
    <row r="1012" spans="1:58" s="33" customFormat="1" x14ac:dyDescent="0.3">
      <c r="A1012" s="33">
        <v>175</v>
      </c>
      <c r="B1012" s="33">
        <v>1090</v>
      </c>
      <c r="C1012" s="70" t="str">
        <f>IF(AND($A1012&lt;&gt;"",ISNUMBER($A1012)),VLOOKUP($A1012,StudiesGeneral!$B:$CM,2,FALSE),"")</f>
        <v>Grangeon</v>
      </c>
      <c r="D1012" s="70">
        <f>IF(AND($A1012&lt;&gt;"",ISNUMBER($A1012)),VLOOKUP($A1012,StudiesGeneral!$B:$CM,3,FALSE),"")</f>
        <v>2021</v>
      </c>
      <c r="E1012" s="71" t="str">
        <f>IF(AND($A1012&lt;&gt;"",ISNUMBER($A1012)),VLOOKUP($A1012,StudiesGeneral!$B:$CM,4,FALSE),"")</f>
        <v>https://doi.org/10.3390/ijms222312791</v>
      </c>
      <c r="F1012" s="70" t="str">
        <f>IF(AND($A1012&lt;&gt;"",ISNUMBER($A1012)),VLOOKUP($A1012,StudiesGeneral!$B:$CM,5,FALSE),"")</f>
        <v>CYP2J2</v>
      </c>
      <c r="G1012" s="72" t="str">
        <f t="shared" ref="G1012:G1067" si="17">H1012&amp;"-"&amp;I1012&amp;"-"&amp;L1012&amp;"-"&amp;AD1012&amp;"-"&amp;BC1012</f>
        <v>Small intestine-Duodenum-HIM-IN001-</v>
      </c>
      <c r="H1012" s="25" t="s">
        <v>747</v>
      </c>
      <c r="I1012" s="25" t="s">
        <v>748</v>
      </c>
      <c r="J1012" s="25"/>
      <c r="K1012" s="25" t="s">
        <v>725</v>
      </c>
      <c r="L1012" s="25" t="s">
        <v>762</v>
      </c>
      <c r="M1012" s="25" t="s">
        <v>737</v>
      </c>
      <c r="N1012" s="25" t="s">
        <v>819</v>
      </c>
      <c r="O1012" s="25"/>
      <c r="P1012" s="25"/>
      <c r="Q1012" s="26"/>
      <c r="R1012" s="26"/>
      <c r="S1012" s="27"/>
      <c r="T1012" s="27"/>
      <c r="U1012" s="27"/>
      <c r="V1012" s="27"/>
      <c r="W1012" s="27"/>
      <c r="X1012" s="27"/>
      <c r="Y1012" s="27"/>
      <c r="Z1012" s="27"/>
      <c r="AA1012" s="28" t="s">
        <v>770</v>
      </c>
      <c r="AB1012" s="28" t="s">
        <v>1043</v>
      </c>
      <c r="AC1012" s="29" t="s">
        <v>730</v>
      </c>
      <c r="AD1012" s="36" t="s">
        <v>1044</v>
      </c>
      <c r="AE1012" s="92">
        <v>1</v>
      </c>
      <c r="AF1012" s="30">
        <v>1</v>
      </c>
      <c r="AG1012" s="30">
        <v>1</v>
      </c>
      <c r="AH1012" s="30">
        <v>73</v>
      </c>
      <c r="AI1012" s="30" t="s">
        <v>767</v>
      </c>
      <c r="AJ1012" s="29" t="s">
        <v>772</v>
      </c>
      <c r="AK1012" s="30"/>
      <c r="AL1012" s="29"/>
      <c r="AM1012" s="30"/>
      <c r="AN1012" s="30"/>
      <c r="AO1012" s="30"/>
      <c r="AP1012" s="30"/>
      <c r="AQ1012" s="30"/>
      <c r="AR1012" s="30"/>
      <c r="AS1012" s="103">
        <v>31.3</v>
      </c>
      <c r="AT1012" s="103" t="s">
        <v>772</v>
      </c>
      <c r="AU1012" s="103"/>
      <c r="AV1012" s="103"/>
      <c r="AW1012" s="30" t="s">
        <v>898</v>
      </c>
      <c r="AX1012" s="30" t="s">
        <v>1045</v>
      </c>
      <c r="AY1012" s="30" t="s">
        <v>917</v>
      </c>
      <c r="AZ1012" s="30">
        <v>1</v>
      </c>
      <c r="BA1012" s="31"/>
      <c r="BB1012" s="32"/>
      <c r="BC1012" s="29"/>
      <c r="BD1012" s="30"/>
      <c r="BE1012" s="75"/>
      <c r="BF1012" s="91" t="b">
        <f>IF(ISERROR(VLOOKUP(StudiesDetails!B1012,ProteinExpression!A:A,1,FALSE)),FALSE,TRUE)</f>
        <v>0</v>
      </c>
    </row>
    <row r="1013" spans="1:58" x14ac:dyDescent="0.3">
      <c r="A1013">
        <v>175</v>
      </c>
      <c r="B1013">
        <v>1091</v>
      </c>
      <c r="C1013" s="73" t="str">
        <f>IF(AND($A1013&lt;&gt;"",ISNUMBER($A1013)),VLOOKUP($A1013,StudiesGeneral!$B:$CM,2,FALSE),"")</f>
        <v>Grangeon</v>
      </c>
      <c r="D1013" s="73">
        <f>IF(AND($A1013&lt;&gt;"",ISNUMBER($A1013)),VLOOKUP($A1013,StudiesGeneral!$B:$CM,3,FALSE),"")</f>
        <v>2021</v>
      </c>
      <c r="E1013" s="89" t="str">
        <f>IF(AND($A1013&lt;&gt;"",ISNUMBER($A1013)),VLOOKUP($A1013,StudiesGeneral!$B:$CM,4,FALSE),"")</f>
        <v>https://doi.org/10.3390/ijms222312791</v>
      </c>
      <c r="F1013" s="73" t="str">
        <f>IF(AND($A1013&lt;&gt;"",ISNUMBER($A1013)),VLOOKUP($A1013,StudiesGeneral!$B:$CM,5,FALSE),"")</f>
        <v>CYP2J2</v>
      </c>
      <c r="G1013" s="52" t="str">
        <f t="shared" si="17"/>
        <v>Small intestine-Duodenum-HIM-IN002-</v>
      </c>
      <c r="H1013" s="12" t="s">
        <v>747</v>
      </c>
      <c r="I1013" s="12" t="s">
        <v>748</v>
      </c>
      <c r="K1013" s="12" t="s">
        <v>725</v>
      </c>
      <c r="L1013" s="12" t="s">
        <v>762</v>
      </c>
      <c r="M1013" s="12" t="s">
        <v>737</v>
      </c>
      <c r="N1013" s="12" t="s">
        <v>819</v>
      </c>
      <c r="AA1013" s="19" t="s">
        <v>770</v>
      </c>
      <c r="AB1013" s="19" t="s">
        <v>1043</v>
      </c>
      <c r="AC1013" s="20" t="s">
        <v>730</v>
      </c>
      <c r="AD1013" s="37" t="s">
        <v>1046</v>
      </c>
      <c r="AE1013" s="93">
        <v>2</v>
      </c>
      <c r="AF1013" s="3">
        <v>1</v>
      </c>
      <c r="AG1013" s="3">
        <v>0</v>
      </c>
      <c r="AH1013" s="3">
        <v>49</v>
      </c>
      <c r="AI1013" s="3" t="s">
        <v>767</v>
      </c>
      <c r="AJ1013" s="20" t="s">
        <v>772</v>
      </c>
      <c r="AS1013" s="79">
        <v>32.700000000000003</v>
      </c>
      <c r="AT1013" s="79" t="s">
        <v>772</v>
      </c>
      <c r="AU1013" s="79"/>
      <c r="AV1013" s="79"/>
      <c r="AW1013" s="3" t="s">
        <v>898</v>
      </c>
      <c r="AX1013" s="3" t="s">
        <v>1047</v>
      </c>
      <c r="AY1013" s="3" t="s">
        <v>732</v>
      </c>
      <c r="AZ1013" s="3">
        <v>1</v>
      </c>
      <c r="BF1013" s="4" t="b">
        <f>IF(ISERROR(VLOOKUP(StudiesDetails!B1013,ProteinExpression!A:A,1,FALSE)),FALSE,TRUE)</f>
        <v>0</v>
      </c>
    </row>
    <row r="1014" spans="1:58" x14ac:dyDescent="0.3">
      <c r="A1014">
        <v>175</v>
      </c>
      <c r="B1014">
        <v>1092</v>
      </c>
      <c r="C1014" s="73" t="str">
        <f>IF(AND($A1014&lt;&gt;"",ISNUMBER($A1014)),VLOOKUP($A1014,StudiesGeneral!$B:$CM,2,FALSE),"")</f>
        <v>Grangeon</v>
      </c>
      <c r="D1014" s="73">
        <f>IF(AND($A1014&lt;&gt;"",ISNUMBER($A1014)),VLOOKUP($A1014,StudiesGeneral!$B:$CM,3,FALSE),"")</f>
        <v>2021</v>
      </c>
      <c r="E1014" s="89" t="str">
        <f>IF(AND($A1014&lt;&gt;"",ISNUMBER($A1014)),VLOOKUP($A1014,StudiesGeneral!$B:$CM,4,FALSE),"")</f>
        <v>https://doi.org/10.3390/ijms222312791</v>
      </c>
      <c r="F1014" s="73" t="str">
        <f>IF(AND($A1014&lt;&gt;"",ISNUMBER($A1014)),VLOOKUP($A1014,StudiesGeneral!$B:$CM,5,FALSE),"")</f>
        <v>CYP2J2</v>
      </c>
      <c r="G1014" s="52" t="str">
        <f t="shared" si="17"/>
        <v>Small intestine-Duodenum-HIM-IN003-</v>
      </c>
      <c r="H1014" s="12" t="s">
        <v>747</v>
      </c>
      <c r="I1014" s="12" t="s">
        <v>748</v>
      </c>
      <c r="K1014" s="12" t="s">
        <v>725</v>
      </c>
      <c r="L1014" s="12" t="s">
        <v>762</v>
      </c>
      <c r="M1014" s="12" t="s">
        <v>737</v>
      </c>
      <c r="N1014" s="12" t="s">
        <v>819</v>
      </c>
      <c r="AA1014" s="19" t="s">
        <v>770</v>
      </c>
      <c r="AB1014" s="19" t="s">
        <v>1043</v>
      </c>
      <c r="AC1014" s="20" t="s">
        <v>730</v>
      </c>
      <c r="AD1014" s="37" t="s">
        <v>1048</v>
      </c>
      <c r="AE1014" s="93">
        <v>3</v>
      </c>
      <c r="AF1014" s="3">
        <v>1</v>
      </c>
      <c r="AG1014" s="3">
        <v>0</v>
      </c>
      <c r="AH1014" s="3">
        <v>75</v>
      </c>
      <c r="AI1014" s="3" t="s">
        <v>767</v>
      </c>
      <c r="AJ1014" s="20" t="s">
        <v>772</v>
      </c>
      <c r="AS1014" s="79">
        <v>24</v>
      </c>
      <c r="AT1014" s="79" t="s">
        <v>772</v>
      </c>
      <c r="AU1014" s="79"/>
      <c r="AV1014" s="79"/>
      <c r="AW1014" s="3" t="s">
        <v>898</v>
      </c>
      <c r="AX1014" s="3" t="s">
        <v>1049</v>
      </c>
      <c r="AY1014" s="3" t="s">
        <v>732</v>
      </c>
      <c r="AZ1014" s="3">
        <v>1</v>
      </c>
      <c r="BF1014" s="4" t="b">
        <f>IF(ISERROR(VLOOKUP(StudiesDetails!B1014,ProteinExpression!A:A,1,FALSE)),FALSE,TRUE)</f>
        <v>0</v>
      </c>
    </row>
    <row r="1015" spans="1:58" x14ac:dyDescent="0.3">
      <c r="A1015">
        <v>175</v>
      </c>
      <c r="B1015">
        <v>1093</v>
      </c>
      <c r="C1015" s="73" t="str">
        <f>IF(AND($A1015&lt;&gt;"",ISNUMBER($A1015)),VLOOKUP($A1015,StudiesGeneral!$B:$CM,2,FALSE),"")</f>
        <v>Grangeon</v>
      </c>
      <c r="D1015" s="73">
        <f>IF(AND($A1015&lt;&gt;"",ISNUMBER($A1015)),VLOOKUP($A1015,StudiesGeneral!$B:$CM,3,FALSE),"")</f>
        <v>2021</v>
      </c>
      <c r="E1015" s="89" t="str">
        <f>IF(AND($A1015&lt;&gt;"",ISNUMBER($A1015)),VLOOKUP($A1015,StudiesGeneral!$B:$CM,4,FALSE),"")</f>
        <v>https://doi.org/10.3390/ijms222312791</v>
      </c>
      <c r="F1015" s="73" t="str">
        <f>IF(AND($A1015&lt;&gt;"",ISNUMBER($A1015)),VLOOKUP($A1015,StudiesGeneral!$B:$CM,5,FALSE),"")</f>
        <v>CYP2J2</v>
      </c>
      <c r="G1015" s="52" t="str">
        <f t="shared" si="17"/>
        <v>Small intestine-Duodenum-HIM-IN004-</v>
      </c>
      <c r="H1015" s="12" t="s">
        <v>747</v>
      </c>
      <c r="I1015" s="12" t="s">
        <v>748</v>
      </c>
      <c r="K1015" s="12" t="s">
        <v>725</v>
      </c>
      <c r="L1015" s="12" t="s">
        <v>762</v>
      </c>
      <c r="M1015" s="12" t="s">
        <v>737</v>
      </c>
      <c r="N1015" s="12" t="s">
        <v>819</v>
      </c>
      <c r="AA1015" s="19" t="s">
        <v>770</v>
      </c>
      <c r="AB1015" s="19" t="s">
        <v>1043</v>
      </c>
      <c r="AC1015" s="20" t="s">
        <v>730</v>
      </c>
      <c r="AD1015" s="37" t="s">
        <v>1050</v>
      </c>
      <c r="AE1015" s="93">
        <v>4</v>
      </c>
      <c r="AF1015" s="3">
        <v>1</v>
      </c>
      <c r="AG1015" s="3">
        <v>1</v>
      </c>
      <c r="AH1015" s="3">
        <v>42</v>
      </c>
      <c r="AI1015" s="3" t="s">
        <v>767</v>
      </c>
      <c r="AJ1015" s="20" t="s">
        <v>772</v>
      </c>
      <c r="AS1015" s="79">
        <v>25.9</v>
      </c>
      <c r="AT1015" s="79" t="s">
        <v>772</v>
      </c>
      <c r="AU1015" s="79"/>
      <c r="AV1015" s="79"/>
      <c r="AW1015" s="3" t="s">
        <v>876</v>
      </c>
      <c r="AX1015" s="3" t="s">
        <v>1051</v>
      </c>
      <c r="AY1015" s="3" t="s">
        <v>732</v>
      </c>
      <c r="AZ1015" s="3">
        <v>1</v>
      </c>
      <c r="BF1015" s="4" t="b">
        <f>IF(ISERROR(VLOOKUP(StudiesDetails!B1015,ProteinExpression!A:A,1,FALSE)),FALSE,TRUE)</f>
        <v>0</v>
      </c>
    </row>
    <row r="1016" spans="1:58" x14ac:dyDescent="0.3">
      <c r="A1016">
        <v>175</v>
      </c>
      <c r="B1016">
        <v>1094</v>
      </c>
      <c r="C1016" s="73" t="str">
        <f>IF(AND($A1016&lt;&gt;"",ISNUMBER($A1016)),VLOOKUP($A1016,StudiesGeneral!$B:$CM,2,FALSE),"")</f>
        <v>Grangeon</v>
      </c>
      <c r="D1016" s="73">
        <f>IF(AND($A1016&lt;&gt;"",ISNUMBER($A1016)),VLOOKUP($A1016,StudiesGeneral!$B:$CM,3,FALSE),"")</f>
        <v>2021</v>
      </c>
      <c r="E1016" s="89" t="str">
        <f>IF(AND($A1016&lt;&gt;"",ISNUMBER($A1016)),VLOOKUP($A1016,StudiesGeneral!$B:$CM,4,FALSE),"")</f>
        <v>https://doi.org/10.3390/ijms222312791</v>
      </c>
      <c r="F1016" s="73" t="str">
        <f>IF(AND($A1016&lt;&gt;"",ISNUMBER($A1016)),VLOOKUP($A1016,StudiesGeneral!$B:$CM,5,FALSE),"")</f>
        <v>CYP2J2</v>
      </c>
      <c r="G1016" s="52" t="str">
        <f t="shared" si="17"/>
        <v>Small intestine-Duodenum-HIM-IN005-</v>
      </c>
      <c r="H1016" s="12" t="s">
        <v>747</v>
      </c>
      <c r="I1016" s="12" t="s">
        <v>748</v>
      </c>
      <c r="K1016" s="12" t="s">
        <v>725</v>
      </c>
      <c r="L1016" s="12" t="s">
        <v>762</v>
      </c>
      <c r="M1016" s="12" t="s">
        <v>737</v>
      </c>
      <c r="N1016" s="12" t="s">
        <v>819</v>
      </c>
      <c r="AA1016" s="19" t="s">
        <v>770</v>
      </c>
      <c r="AB1016" s="19" t="s">
        <v>1043</v>
      </c>
      <c r="AC1016" s="20" t="s">
        <v>730</v>
      </c>
      <c r="AD1016" s="37" t="s">
        <v>1052</v>
      </c>
      <c r="AE1016" s="93">
        <v>5</v>
      </c>
      <c r="AF1016" s="3">
        <v>1</v>
      </c>
      <c r="AG1016" s="3">
        <v>1</v>
      </c>
      <c r="AH1016" s="3">
        <v>52</v>
      </c>
      <c r="AI1016" s="3" t="s">
        <v>767</v>
      </c>
      <c r="AJ1016" s="20" t="s">
        <v>772</v>
      </c>
      <c r="AS1016" s="79">
        <v>23.9</v>
      </c>
      <c r="AT1016" s="79" t="s">
        <v>772</v>
      </c>
      <c r="AU1016" s="79"/>
      <c r="AV1016" s="79"/>
      <c r="AW1016" s="3" t="s">
        <v>878</v>
      </c>
      <c r="AX1016" s="3" t="s">
        <v>1045</v>
      </c>
      <c r="AY1016" s="3" t="s">
        <v>732</v>
      </c>
      <c r="AZ1016" s="3">
        <v>1</v>
      </c>
      <c r="BF1016" s="4" t="b">
        <f>IF(ISERROR(VLOOKUP(StudiesDetails!B1016,ProteinExpression!A:A,1,FALSE)),FALSE,TRUE)</f>
        <v>0</v>
      </c>
    </row>
    <row r="1017" spans="1:58" x14ac:dyDescent="0.3">
      <c r="A1017">
        <v>175</v>
      </c>
      <c r="B1017">
        <v>1095</v>
      </c>
      <c r="C1017" s="73" t="str">
        <f>IF(AND($A1017&lt;&gt;"",ISNUMBER($A1017)),VLOOKUP($A1017,StudiesGeneral!$B:$CM,2,FALSE),"")</f>
        <v>Grangeon</v>
      </c>
      <c r="D1017" s="73">
        <f>IF(AND($A1017&lt;&gt;"",ISNUMBER($A1017)),VLOOKUP($A1017,StudiesGeneral!$B:$CM,3,FALSE),"")</f>
        <v>2021</v>
      </c>
      <c r="E1017" s="89" t="str">
        <f>IF(AND($A1017&lt;&gt;"",ISNUMBER($A1017)),VLOOKUP($A1017,StudiesGeneral!$B:$CM,4,FALSE),"")</f>
        <v>https://doi.org/10.3390/ijms222312791</v>
      </c>
      <c r="F1017" s="73" t="str">
        <f>IF(AND($A1017&lt;&gt;"",ISNUMBER($A1017)),VLOOKUP($A1017,StudiesGeneral!$B:$CM,5,FALSE),"")</f>
        <v>CYP2J2</v>
      </c>
      <c r="G1017" s="52" t="str">
        <f t="shared" si="17"/>
        <v>Small intestine-Duodenum-HIM-IN006-</v>
      </c>
      <c r="H1017" s="12" t="s">
        <v>747</v>
      </c>
      <c r="I1017" s="12" t="s">
        <v>748</v>
      </c>
      <c r="K1017" s="12" t="s">
        <v>725</v>
      </c>
      <c r="L1017" s="12" t="s">
        <v>762</v>
      </c>
      <c r="M1017" s="12" t="s">
        <v>737</v>
      </c>
      <c r="N1017" s="12" t="s">
        <v>819</v>
      </c>
      <c r="AA1017" s="19" t="s">
        <v>770</v>
      </c>
      <c r="AB1017" s="19" t="s">
        <v>1043</v>
      </c>
      <c r="AC1017" s="20" t="s">
        <v>730</v>
      </c>
      <c r="AD1017" s="37" t="s">
        <v>1053</v>
      </c>
      <c r="AE1017" s="93">
        <v>6</v>
      </c>
      <c r="AF1017" s="3">
        <v>1</v>
      </c>
      <c r="AG1017" s="3">
        <v>1</v>
      </c>
      <c r="AH1017" s="3">
        <v>27</v>
      </c>
      <c r="AI1017" s="3" t="s">
        <v>767</v>
      </c>
      <c r="AJ1017" s="20" t="s">
        <v>772</v>
      </c>
      <c r="AS1017" s="79">
        <v>20.5</v>
      </c>
      <c r="AT1017" s="79" t="s">
        <v>772</v>
      </c>
      <c r="AU1017" s="79"/>
      <c r="AV1017" s="79"/>
      <c r="AW1017" s="3" t="s">
        <v>876</v>
      </c>
      <c r="AX1017" s="3" t="s">
        <v>1051</v>
      </c>
      <c r="AY1017" s="3" t="s">
        <v>732</v>
      </c>
      <c r="AZ1017" s="3">
        <v>1</v>
      </c>
      <c r="BF1017" s="4" t="b">
        <f>IF(ISERROR(VLOOKUP(StudiesDetails!B1017,ProteinExpression!A:A,1,FALSE)),FALSE,TRUE)</f>
        <v>0</v>
      </c>
    </row>
    <row r="1018" spans="1:58" x14ac:dyDescent="0.3">
      <c r="A1018">
        <v>175</v>
      </c>
      <c r="B1018">
        <v>1096</v>
      </c>
      <c r="C1018" s="73" t="str">
        <f>IF(AND($A1018&lt;&gt;"",ISNUMBER($A1018)),VLOOKUP($A1018,StudiesGeneral!$B:$CM,2,FALSE),"")</f>
        <v>Grangeon</v>
      </c>
      <c r="D1018" s="73">
        <f>IF(AND($A1018&lt;&gt;"",ISNUMBER($A1018)),VLOOKUP($A1018,StudiesGeneral!$B:$CM,3,FALSE),"")</f>
        <v>2021</v>
      </c>
      <c r="E1018" s="89" t="str">
        <f>IF(AND($A1018&lt;&gt;"",ISNUMBER($A1018)),VLOOKUP($A1018,StudiesGeneral!$B:$CM,4,FALSE),"")</f>
        <v>https://doi.org/10.3390/ijms222312791</v>
      </c>
      <c r="F1018" s="73" t="str">
        <f>IF(AND($A1018&lt;&gt;"",ISNUMBER($A1018)),VLOOKUP($A1018,StudiesGeneral!$B:$CM,5,FALSE),"")</f>
        <v>CYP2J2</v>
      </c>
      <c r="G1018" s="52" t="str">
        <f t="shared" si="17"/>
        <v>Small intestine-Duodenum-HIM-IN007-</v>
      </c>
      <c r="H1018" s="12" t="s">
        <v>747</v>
      </c>
      <c r="I1018" s="12" t="s">
        <v>748</v>
      </c>
      <c r="K1018" s="12" t="s">
        <v>725</v>
      </c>
      <c r="L1018" s="12" t="s">
        <v>762</v>
      </c>
      <c r="M1018" s="12" t="s">
        <v>737</v>
      </c>
      <c r="N1018" s="12" t="s">
        <v>819</v>
      </c>
      <c r="AA1018" s="19" t="s">
        <v>770</v>
      </c>
      <c r="AB1018" s="19" t="s">
        <v>1043</v>
      </c>
      <c r="AC1018" s="20" t="s">
        <v>730</v>
      </c>
      <c r="AD1018" s="37" t="s">
        <v>1054</v>
      </c>
      <c r="AE1018" s="93">
        <v>7</v>
      </c>
      <c r="AF1018" s="3">
        <v>1</v>
      </c>
      <c r="AG1018" s="3">
        <v>0</v>
      </c>
      <c r="AH1018" s="3">
        <v>58</v>
      </c>
      <c r="AI1018" s="3" t="s">
        <v>767</v>
      </c>
      <c r="AJ1018" s="20" t="s">
        <v>772</v>
      </c>
      <c r="AS1018" s="79">
        <v>31.1</v>
      </c>
      <c r="AT1018" s="79" t="s">
        <v>772</v>
      </c>
      <c r="AU1018" s="79"/>
      <c r="AV1018" s="79"/>
      <c r="AW1018" s="3" t="s">
        <v>898</v>
      </c>
      <c r="AX1018" s="3" t="s">
        <v>1055</v>
      </c>
      <c r="AY1018" s="3" t="s">
        <v>732</v>
      </c>
      <c r="AZ1018" s="3">
        <v>1</v>
      </c>
      <c r="BF1018" s="4" t="b">
        <f>IF(ISERROR(VLOOKUP(StudiesDetails!B1018,ProteinExpression!A:A,1,FALSE)),FALSE,TRUE)</f>
        <v>0</v>
      </c>
    </row>
    <row r="1019" spans="1:58" x14ac:dyDescent="0.3">
      <c r="A1019">
        <v>175</v>
      </c>
      <c r="B1019">
        <v>1097</v>
      </c>
      <c r="C1019" s="73" t="str">
        <f>IF(AND($A1019&lt;&gt;"",ISNUMBER($A1019)),VLOOKUP($A1019,StudiesGeneral!$B:$CM,2,FALSE),"")</f>
        <v>Grangeon</v>
      </c>
      <c r="D1019" s="73">
        <f>IF(AND($A1019&lt;&gt;"",ISNUMBER($A1019)),VLOOKUP($A1019,StudiesGeneral!$B:$CM,3,FALSE),"")</f>
        <v>2021</v>
      </c>
      <c r="E1019" s="89" t="str">
        <f>IF(AND($A1019&lt;&gt;"",ISNUMBER($A1019)),VLOOKUP($A1019,StudiesGeneral!$B:$CM,4,FALSE),"")</f>
        <v>https://doi.org/10.3390/ijms222312791</v>
      </c>
      <c r="F1019" s="73" t="str">
        <f>IF(AND($A1019&lt;&gt;"",ISNUMBER($A1019)),VLOOKUP($A1019,StudiesGeneral!$B:$CM,5,FALSE),"")</f>
        <v>CYP2J2</v>
      </c>
      <c r="G1019" s="52" t="str">
        <f t="shared" si="17"/>
        <v>Small intestine-Duodenum-HIM-IN008-</v>
      </c>
      <c r="H1019" s="12" t="s">
        <v>747</v>
      </c>
      <c r="I1019" s="12" t="s">
        <v>748</v>
      </c>
      <c r="K1019" s="12" t="s">
        <v>725</v>
      </c>
      <c r="L1019" s="12" t="s">
        <v>762</v>
      </c>
      <c r="M1019" s="12" t="s">
        <v>737</v>
      </c>
      <c r="N1019" s="12" t="s">
        <v>819</v>
      </c>
      <c r="AA1019" s="19" t="s">
        <v>770</v>
      </c>
      <c r="AB1019" s="19" t="s">
        <v>1043</v>
      </c>
      <c r="AC1019" s="20" t="s">
        <v>730</v>
      </c>
      <c r="AD1019" s="37" t="s">
        <v>1056</v>
      </c>
      <c r="AE1019" s="93">
        <v>8</v>
      </c>
      <c r="AF1019" s="3">
        <v>1</v>
      </c>
      <c r="AG1019" s="3">
        <v>0</v>
      </c>
      <c r="AH1019" s="3">
        <v>49</v>
      </c>
      <c r="AI1019" s="3" t="s">
        <v>767</v>
      </c>
      <c r="AJ1019" s="20" t="s">
        <v>772</v>
      </c>
      <c r="AS1019" s="79">
        <v>23.2</v>
      </c>
      <c r="AT1019" s="79" t="s">
        <v>772</v>
      </c>
      <c r="AU1019" s="79"/>
      <c r="AV1019" s="79"/>
      <c r="AW1019" s="3" t="s">
        <v>876</v>
      </c>
      <c r="AX1019" s="3" t="s">
        <v>1051</v>
      </c>
      <c r="AY1019" s="3" t="s">
        <v>920</v>
      </c>
      <c r="AZ1019" s="3">
        <v>1</v>
      </c>
      <c r="BF1019" s="4" t="b">
        <f>IF(ISERROR(VLOOKUP(StudiesDetails!B1019,ProteinExpression!A:A,1,FALSE)),FALSE,TRUE)</f>
        <v>0</v>
      </c>
    </row>
    <row r="1020" spans="1:58" x14ac:dyDescent="0.3">
      <c r="A1020">
        <v>175</v>
      </c>
      <c r="B1020">
        <v>1098</v>
      </c>
      <c r="C1020" s="73" t="str">
        <f>IF(AND($A1020&lt;&gt;"",ISNUMBER($A1020)),VLOOKUP($A1020,StudiesGeneral!$B:$CM,2,FALSE),"")</f>
        <v>Grangeon</v>
      </c>
      <c r="D1020" s="73">
        <f>IF(AND($A1020&lt;&gt;"",ISNUMBER($A1020)),VLOOKUP($A1020,StudiesGeneral!$B:$CM,3,FALSE),"")</f>
        <v>2021</v>
      </c>
      <c r="E1020" s="89" t="str">
        <f>IF(AND($A1020&lt;&gt;"",ISNUMBER($A1020)),VLOOKUP($A1020,StudiesGeneral!$B:$CM,4,FALSE),"")</f>
        <v>https://doi.org/10.3390/ijms222312791</v>
      </c>
      <c r="F1020" s="73" t="str">
        <f>IF(AND($A1020&lt;&gt;"",ISNUMBER($A1020)),VLOOKUP($A1020,StudiesGeneral!$B:$CM,5,FALSE),"")</f>
        <v>CYP2J2</v>
      </c>
      <c r="G1020" s="52" t="str">
        <f t="shared" si="17"/>
        <v>Small intestine-Duodenum-HIM-IN009-</v>
      </c>
      <c r="H1020" s="12" t="s">
        <v>747</v>
      </c>
      <c r="I1020" s="12" t="s">
        <v>748</v>
      </c>
      <c r="K1020" s="12" t="s">
        <v>725</v>
      </c>
      <c r="L1020" s="12" t="s">
        <v>762</v>
      </c>
      <c r="M1020" s="12" t="s">
        <v>737</v>
      </c>
      <c r="N1020" s="12" t="s">
        <v>819</v>
      </c>
      <c r="AA1020" s="19" t="s">
        <v>770</v>
      </c>
      <c r="AB1020" s="19" t="s">
        <v>1043</v>
      </c>
      <c r="AC1020" s="20" t="s">
        <v>730</v>
      </c>
      <c r="AD1020" s="37" t="s">
        <v>1057</v>
      </c>
      <c r="AE1020" s="93">
        <v>9</v>
      </c>
      <c r="AF1020" s="3">
        <v>1</v>
      </c>
      <c r="AG1020" s="3">
        <v>0</v>
      </c>
      <c r="AH1020" s="3">
        <v>65</v>
      </c>
      <c r="AI1020" s="3" t="s">
        <v>767</v>
      </c>
      <c r="AJ1020" s="20" t="s">
        <v>772</v>
      </c>
      <c r="AS1020" s="79">
        <v>30.4</v>
      </c>
      <c r="AT1020" s="79" t="s">
        <v>772</v>
      </c>
      <c r="AU1020" s="79"/>
      <c r="AV1020" s="79"/>
      <c r="AW1020" s="3" t="s">
        <v>876</v>
      </c>
      <c r="AX1020" s="3" t="s">
        <v>1058</v>
      </c>
      <c r="AY1020" s="3" t="s">
        <v>917</v>
      </c>
      <c r="AZ1020" s="3">
        <v>1</v>
      </c>
      <c r="BF1020" s="4" t="b">
        <f>IF(ISERROR(VLOOKUP(StudiesDetails!B1020,ProteinExpression!A:A,1,FALSE)),FALSE,TRUE)</f>
        <v>0</v>
      </c>
    </row>
    <row r="1021" spans="1:58" s="33" customFormat="1" x14ac:dyDescent="0.3">
      <c r="A1021" s="33">
        <v>175</v>
      </c>
      <c r="B1021" s="33">
        <v>1100</v>
      </c>
      <c r="C1021" s="70" t="str">
        <f>IF(AND($A1021&lt;&gt;"",ISNUMBER($A1021)),VLOOKUP($A1021,StudiesGeneral!$B:$CM,2,FALSE),"")</f>
        <v>Grangeon</v>
      </c>
      <c r="D1021" s="70">
        <f>IF(AND($A1021&lt;&gt;"",ISNUMBER($A1021)),VLOOKUP($A1021,StudiesGeneral!$B:$CM,3,FALSE),"")</f>
        <v>2021</v>
      </c>
      <c r="E1021" s="71" t="str">
        <f>IF(AND($A1021&lt;&gt;"",ISNUMBER($A1021)),VLOOKUP($A1021,StudiesGeneral!$B:$CM,4,FALSE),"")</f>
        <v>https://doi.org/10.3390/ijms222312791</v>
      </c>
      <c r="F1021" s="70" t="str">
        <f>IF(AND($A1021&lt;&gt;"",ISNUMBER($A1021)),VLOOKUP($A1021,StudiesGeneral!$B:$CM,5,FALSE),"")</f>
        <v>CYP2J2</v>
      </c>
      <c r="G1021" s="72" t="str">
        <f t="shared" si="17"/>
        <v>Small intestine-Proximal Jejunum-HIM-IN001-</v>
      </c>
      <c r="H1021" s="25" t="s">
        <v>747</v>
      </c>
      <c r="I1021" s="25" t="s">
        <v>1059</v>
      </c>
      <c r="J1021" s="25"/>
      <c r="K1021" s="25" t="s">
        <v>725</v>
      </c>
      <c r="L1021" s="25" t="s">
        <v>762</v>
      </c>
      <c r="M1021" s="25" t="s">
        <v>737</v>
      </c>
      <c r="N1021" s="25" t="s">
        <v>819</v>
      </c>
      <c r="O1021" s="25"/>
      <c r="P1021" s="25"/>
      <c r="Q1021" s="26"/>
      <c r="R1021" s="26"/>
      <c r="S1021" s="27"/>
      <c r="T1021" s="27"/>
      <c r="U1021" s="27"/>
      <c r="V1021" s="27"/>
      <c r="W1021" s="27"/>
      <c r="X1021" s="27"/>
      <c r="Y1021" s="27"/>
      <c r="Z1021" s="27"/>
      <c r="AA1021" s="28" t="s">
        <v>770</v>
      </c>
      <c r="AB1021" s="28" t="s">
        <v>1043</v>
      </c>
      <c r="AC1021" s="29" t="s">
        <v>730</v>
      </c>
      <c r="AD1021" s="36" t="s">
        <v>1044</v>
      </c>
      <c r="AE1021" s="92">
        <v>1</v>
      </c>
      <c r="AF1021" s="30">
        <v>1</v>
      </c>
      <c r="AG1021" s="30">
        <v>1</v>
      </c>
      <c r="AH1021" s="30">
        <v>73</v>
      </c>
      <c r="AI1021" s="30" t="s">
        <v>767</v>
      </c>
      <c r="AJ1021" s="29" t="s">
        <v>772</v>
      </c>
      <c r="AK1021" s="30"/>
      <c r="AL1021" s="29"/>
      <c r="AM1021" s="30"/>
      <c r="AN1021" s="30"/>
      <c r="AO1021" s="30"/>
      <c r="AP1021" s="30"/>
      <c r="AQ1021" s="30"/>
      <c r="AR1021" s="30"/>
      <c r="AS1021" s="103">
        <v>31.3</v>
      </c>
      <c r="AT1021" s="103" t="s">
        <v>772</v>
      </c>
      <c r="AU1021" s="103"/>
      <c r="AV1021" s="103"/>
      <c r="AW1021" s="30" t="s">
        <v>898</v>
      </c>
      <c r="AX1021" s="30" t="s">
        <v>1045</v>
      </c>
      <c r="AY1021" s="30" t="s">
        <v>917</v>
      </c>
      <c r="AZ1021" s="30">
        <v>1</v>
      </c>
      <c r="BA1021" s="31"/>
      <c r="BB1021" s="32"/>
      <c r="BC1021" s="29"/>
      <c r="BD1021" s="30"/>
      <c r="BE1021" s="75"/>
      <c r="BF1021" s="91" t="b">
        <f>IF(ISERROR(VLOOKUP(StudiesDetails!B1021,ProteinExpression!A:A,1,FALSE)),FALSE,TRUE)</f>
        <v>0</v>
      </c>
    </row>
    <row r="1022" spans="1:58" x14ac:dyDescent="0.3">
      <c r="A1022">
        <v>175</v>
      </c>
      <c r="B1022">
        <v>1101</v>
      </c>
      <c r="C1022" s="73" t="str">
        <f>IF(AND($A1022&lt;&gt;"",ISNUMBER($A1022)),VLOOKUP($A1022,StudiesGeneral!$B:$CM,2,FALSE),"")</f>
        <v>Grangeon</v>
      </c>
      <c r="D1022" s="73">
        <f>IF(AND($A1022&lt;&gt;"",ISNUMBER($A1022)),VLOOKUP($A1022,StudiesGeneral!$B:$CM,3,FALSE),"")</f>
        <v>2021</v>
      </c>
      <c r="E1022" s="89" t="str">
        <f>IF(AND($A1022&lt;&gt;"",ISNUMBER($A1022)),VLOOKUP($A1022,StudiesGeneral!$B:$CM,4,FALSE),"")</f>
        <v>https://doi.org/10.3390/ijms222312791</v>
      </c>
      <c r="F1022" s="73" t="str">
        <f>IF(AND($A1022&lt;&gt;"",ISNUMBER($A1022)),VLOOKUP($A1022,StudiesGeneral!$B:$CM,5,FALSE),"")</f>
        <v>CYP2J2</v>
      </c>
      <c r="G1022" s="52" t="str">
        <f t="shared" si="17"/>
        <v>Small intestine-Proximal Jejunum-HIM-IN002-</v>
      </c>
      <c r="H1022" s="12" t="s">
        <v>747</v>
      </c>
      <c r="I1022" s="12" t="s">
        <v>1059</v>
      </c>
      <c r="K1022" s="12" t="s">
        <v>725</v>
      </c>
      <c r="L1022" s="12" t="s">
        <v>762</v>
      </c>
      <c r="M1022" s="12" t="s">
        <v>737</v>
      </c>
      <c r="N1022" s="12" t="s">
        <v>819</v>
      </c>
      <c r="AA1022" s="19" t="s">
        <v>770</v>
      </c>
      <c r="AB1022" s="19" t="s">
        <v>1043</v>
      </c>
      <c r="AC1022" s="20" t="s">
        <v>730</v>
      </c>
      <c r="AD1022" s="37" t="s">
        <v>1046</v>
      </c>
      <c r="AE1022" s="93">
        <v>2</v>
      </c>
      <c r="AF1022" s="3">
        <v>1</v>
      </c>
      <c r="AG1022" s="3">
        <v>0</v>
      </c>
      <c r="AH1022" s="3">
        <v>49</v>
      </c>
      <c r="AI1022" s="3" t="s">
        <v>767</v>
      </c>
      <c r="AJ1022" s="20" t="s">
        <v>772</v>
      </c>
      <c r="AS1022" s="79">
        <v>32.700000000000003</v>
      </c>
      <c r="AT1022" s="79" t="s">
        <v>772</v>
      </c>
      <c r="AU1022" s="79"/>
      <c r="AV1022" s="79"/>
      <c r="AW1022" s="3" t="s">
        <v>898</v>
      </c>
      <c r="AX1022" s="3" t="s">
        <v>1047</v>
      </c>
      <c r="AY1022" s="3" t="s">
        <v>732</v>
      </c>
      <c r="AZ1022" s="3">
        <v>1</v>
      </c>
      <c r="BF1022" s="4" t="b">
        <f>IF(ISERROR(VLOOKUP(StudiesDetails!B1022,ProteinExpression!A:A,1,FALSE)),FALSE,TRUE)</f>
        <v>0</v>
      </c>
    </row>
    <row r="1023" spans="1:58" x14ac:dyDescent="0.3">
      <c r="A1023">
        <v>175</v>
      </c>
      <c r="B1023">
        <v>1102</v>
      </c>
      <c r="C1023" s="73" t="str">
        <f>IF(AND($A1023&lt;&gt;"",ISNUMBER($A1023)),VLOOKUP($A1023,StudiesGeneral!$B:$CM,2,FALSE),"")</f>
        <v>Grangeon</v>
      </c>
      <c r="D1023" s="73">
        <f>IF(AND($A1023&lt;&gt;"",ISNUMBER($A1023)),VLOOKUP($A1023,StudiesGeneral!$B:$CM,3,FALSE),"")</f>
        <v>2021</v>
      </c>
      <c r="E1023" s="89" t="str">
        <f>IF(AND($A1023&lt;&gt;"",ISNUMBER($A1023)),VLOOKUP($A1023,StudiesGeneral!$B:$CM,4,FALSE),"")</f>
        <v>https://doi.org/10.3390/ijms222312791</v>
      </c>
      <c r="F1023" s="73" t="str">
        <f>IF(AND($A1023&lt;&gt;"",ISNUMBER($A1023)),VLOOKUP($A1023,StudiesGeneral!$B:$CM,5,FALSE),"")</f>
        <v>CYP2J2</v>
      </c>
      <c r="G1023" s="52" t="str">
        <f t="shared" si="17"/>
        <v>Small intestine-Proximal Jejunum-HIM-IN003-</v>
      </c>
      <c r="H1023" s="12" t="s">
        <v>747</v>
      </c>
      <c r="I1023" s="12" t="s">
        <v>1059</v>
      </c>
      <c r="K1023" s="12" t="s">
        <v>725</v>
      </c>
      <c r="L1023" s="12" t="s">
        <v>762</v>
      </c>
      <c r="M1023" s="12" t="s">
        <v>737</v>
      </c>
      <c r="N1023" s="12" t="s">
        <v>819</v>
      </c>
      <c r="AA1023" s="19" t="s">
        <v>770</v>
      </c>
      <c r="AB1023" s="19" t="s">
        <v>1043</v>
      </c>
      <c r="AC1023" s="20" t="s">
        <v>730</v>
      </c>
      <c r="AD1023" s="37" t="s">
        <v>1048</v>
      </c>
      <c r="AE1023" s="93">
        <v>3</v>
      </c>
      <c r="AF1023" s="3">
        <v>1</v>
      </c>
      <c r="AG1023" s="3">
        <v>0</v>
      </c>
      <c r="AH1023" s="3">
        <v>75</v>
      </c>
      <c r="AI1023" s="3" t="s">
        <v>767</v>
      </c>
      <c r="AJ1023" s="20" t="s">
        <v>772</v>
      </c>
      <c r="AS1023" s="79">
        <v>24</v>
      </c>
      <c r="AT1023" s="79" t="s">
        <v>772</v>
      </c>
      <c r="AU1023" s="79"/>
      <c r="AV1023" s="79"/>
      <c r="AW1023" s="3" t="s">
        <v>898</v>
      </c>
      <c r="AX1023" s="3" t="s">
        <v>1049</v>
      </c>
      <c r="AY1023" s="3" t="s">
        <v>732</v>
      </c>
      <c r="AZ1023" s="3">
        <v>1</v>
      </c>
      <c r="BF1023" s="4" t="b">
        <f>IF(ISERROR(VLOOKUP(StudiesDetails!B1023,ProteinExpression!A:A,1,FALSE)),FALSE,TRUE)</f>
        <v>0</v>
      </c>
    </row>
    <row r="1024" spans="1:58" x14ac:dyDescent="0.3">
      <c r="A1024">
        <v>175</v>
      </c>
      <c r="B1024">
        <v>1103</v>
      </c>
      <c r="C1024" s="73" t="str">
        <f>IF(AND($A1024&lt;&gt;"",ISNUMBER($A1024)),VLOOKUP($A1024,StudiesGeneral!$B:$CM,2,FALSE),"")</f>
        <v>Grangeon</v>
      </c>
      <c r="D1024" s="73">
        <f>IF(AND($A1024&lt;&gt;"",ISNUMBER($A1024)),VLOOKUP($A1024,StudiesGeneral!$B:$CM,3,FALSE),"")</f>
        <v>2021</v>
      </c>
      <c r="E1024" s="89" t="str">
        <f>IF(AND($A1024&lt;&gt;"",ISNUMBER($A1024)),VLOOKUP($A1024,StudiesGeneral!$B:$CM,4,FALSE),"")</f>
        <v>https://doi.org/10.3390/ijms222312791</v>
      </c>
      <c r="F1024" s="73" t="str">
        <f>IF(AND($A1024&lt;&gt;"",ISNUMBER($A1024)),VLOOKUP($A1024,StudiesGeneral!$B:$CM,5,FALSE),"")</f>
        <v>CYP2J2</v>
      </c>
      <c r="G1024" s="52" t="str">
        <f t="shared" si="17"/>
        <v>Small intestine-Proximal Jejunum-HIM-IN004-</v>
      </c>
      <c r="H1024" s="12" t="s">
        <v>747</v>
      </c>
      <c r="I1024" s="12" t="s">
        <v>1059</v>
      </c>
      <c r="K1024" s="12" t="s">
        <v>725</v>
      </c>
      <c r="L1024" s="12" t="s">
        <v>762</v>
      </c>
      <c r="M1024" s="12" t="s">
        <v>737</v>
      </c>
      <c r="N1024" s="12" t="s">
        <v>819</v>
      </c>
      <c r="AA1024" s="19" t="s">
        <v>770</v>
      </c>
      <c r="AB1024" s="19" t="s">
        <v>1043</v>
      </c>
      <c r="AC1024" s="20" t="s">
        <v>730</v>
      </c>
      <c r="AD1024" s="37" t="s">
        <v>1050</v>
      </c>
      <c r="AE1024" s="93">
        <v>4</v>
      </c>
      <c r="AF1024" s="3">
        <v>1</v>
      </c>
      <c r="AG1024" s="3">
        <v>1</v>
      </c>
      <c r="AH1024" s="3">
        <v>42</v>
      </c>
      <c r="AI1024" s="3" t="s">
        <v>767</v>
      </c>
      <c r="AJ1024" s="20" t="s">
        <v>772</v>
      </c>
      <c r="AS1024" s="79">
        <v>25.9</v>
      </c>
      <c r="AT1024" s="79" t="s">
        <v>772</v>
      </c>
      <c r="AU1024" s="79"/>
      <c r="AV1024" s="79"/>
      <c r="AW1024" s="3" t="s">
        <v>876</v>
      </c>
      <c r="AX1024" s="3" t="s">
        <v>1051</v>
      </c>
      <c r="AY1024" s="3" t="s">
        <v>732</v>
      </c>
      <c r="AZ1024" s="3">
        <v>1</v>
      </c>
      <c r="BF1024" s="4" t="b">
        <f>IF(ISERROR(VLOOKUP(StudiesDetails!B1024,ProteinExpression!A:A,1,FALSE)),FALSE,TRUE)</f>
        <v>0</v>
      </c>
    </row>
    <row r="1025" spans="1:58" x14ac:dyDescent="0.3">
      <c r="A1025">
        <v>175</v>
      </c>
      <c r="B1025">
        <v>1104</v>
      </c>
      <c r="C1025" s="73" t="str">
        <f>IF(AND($A1025&lt;&gt;"",ISNUMBER($A1025)),VLOOKUP($A1025,StudiesGeneral!$B:$CM,2,FALSE),"")</f>
        <v>Grangeon</v>
      </c>
      <c r="D1025" s="73">
        <f>IF(AND($A1025&lt;&gt;"",ISNUMBER($A1025)),VLOOKUP($A1025,StudiesGeneral!$B:$CM,3,FALSE),"")</f>
        <v>2021</v>
      </c>
      <c r="E1025" s="89" t="str">
        <f>IF(AND($A1025&lt;&gt;"",ISNUMBER($A1025)),VLOOKUP($A1025,StudiesGeneral!$B:$CM,4,FALSE),"")</f>
        <v>https://doi.org/10.3390/ijms222312791</v>
      </c>
      <c r="F1025" s="73" t="str">
        <f>IF(AND($A1025&lt;&gt;"",ISNUMBER($A1025)),VLOOKUP($A1025,StudiesGeneral!$B:$CM,5,FALSE),"")</f>
        <v>CYP2J2</v>
      </c>
      <c r="G1025" s="52" t="str">
        <f t="shared" si="17"/>
        <v>Small intestine-Proximal Jejunum-HIM-IN005-</v>
      </c>
      <c r="H1025" s="12" t="s">
        <v>747</v>
      </c>
      <c r="I1025" s="12" t="s">
        <v>1059</v>
      </c>
      <c r="K1025" s="12" t="s">
        <v>725</v>
      </c>
      <c r="L1025" s="12" t="s">
        <v>762</v>
      </c>
      <c r="M1025" s="12" t="s">
        <v>737</v>
      </c>
      <c r="N1025" s="12" t="s">
        <v>819</v>
      </c>
      <c r="AA1025" s="19" t="s">
        <v>770</v>
      </c>
      <c r="AB1025" s="19" t="s">
        <v>1043</v>
      </c>
      <c r="AC1025" s="20" t="s">
        <v>730</v>
      </c>
      <c r="AD1025" s="37" t="s">
        <v>1052</v>
      </c>
      <c r="AE1025" s="93">
        <v>5</v>
      </c>
      <c r="AF1025" s="3">
        <v>1</v>
      </c>
      <c r="AG1025" s="3">
        <v>1</v>
      </c>
      <c r="AH1025" s="3">
        <v>52</v>
      </c>
      <c r="AI1025" s="3" t="s">
        <v>767</v>
      </c>
      <c r="AJ1025" s="20" t="s">
        <v>772</v>
      </c>
      <c r="AS1025" s="79">
        <v>23.9</v>
      </c>
      <c r="AT1025" s="79" t="s">
        <v>772</v>
      </c>
      <c r="AU1025" s="79"/>
      <c r="AV1025" s="79"/>
      <c r="AW1025" s="3" t="s">
        <v>878</v>
      </c>
      <c r="AX1025" s="3" t="s">
        <v>1045</v>
      </c>
      <c r="AY1025" s="3" t="s">
        <v>732</v>
      </c>
      <c r="AZ1025" s="3">
        <v>1</v>
      </c>
      <c r="BF1025" s="4" t="b">
        <f>IF(ISERROR(VLOOKUP(StudiesDetails!B1025,ProteinExpression!A:A,1,FALSE)),FALSE,TRUE)</f>
        <v>0</v>
      </c>
    </row>
    <row r="1026" spans="1:58" x14ac:dyDescent="0.3">
      <c r="A1026">
        <v>175</v>
      </c>
      <c r="B1026">
        <v>1105</v>
      </c>
      <c r="C1026" s="73" t="str">
        <f>IF(AND($A1026&lt;&gt;"",ISNUMBER($A1026)),VLOOKUP($A1026,StudiesGeneral!$B:$CM,2,FALSE),"")</f>
        <v>Grangeon</v>
      </c>
      <c r="D1026" s="73">
        <f>IF(AND($A1026&lt;&gt;"",ISNUMBER($A1026)),VLOOKUP($A1026,StudiesGeneral!$B:$CM,3,FALSE),"")</f>
        <v>2021</v>
      </c>
      <c r="E1026" s="89" t="str">
        <f>IF(AND($A1026&lt;&gt;"",ISNUMBER($A1026)),VLOOKUP($A1026,StudiesGeneral!$B:$CM,4,FALSE),"")</f>
        <v>https://doi.org/10.3390/ijms222312791</v>
      </c>
      <c r="F1026" s="73" t="str">
        <f>IF(AND($A1026&lt;&gt;"",ISNUMBER($A1026)),VLOOKUP($A1026,StudiesGeneral!$B:$CM,5,FALSE),"")</f>
        <v>CYP2J2</v>
      </c>
      <c r="G1026" s="52" t="str">
        <f t="shared" si="17"/>
        <v>Small intestine-Proximal Jejunum-HIM-IN006-</v>
      </c>
      <c r="H1026" s="12" t="s">
        <v>747</v>
      </c>
      <c r="I1026" s="12" t="s">
        <v>1059</v>
      </c>
      <c r="K1026" s="12" t="s">
        <v>725</v>
      </c>
      <c r="L1026" s="12" t="s">
        <v>762</v>
      </c>
      <c r="M1026" s="12" t="s">
        <v>737</v>
      </c>
      <c r="N1026" s="12" t="s">
        <v>819</v>
      </c>
      <c r="AA1026" s="19" t="s">
        <v>770</v>
      </c>
      <c r="AB1026" s="19" t="s">
        <v>1043</v>
      </c>
      <c r="AC1026" s="20" t="s">
        <v>730</v>
      </c>
      <c r="AD1026" s="37" t="s">
        <v>1053</v>
      </c>
      <c r="AE1026" s="93">
        <v>6</v>
      </c>
      <c r="AF1026" s="3">
        <v>1</v>
      </c>
      <c r="AG1026" s="3">
        <v>1</v>
      </c>
      <c r="AH1026" s="3">
        <v>27</v>
      </c>
      <c r="AI1026" s="3" t="s">
        <v>767</v>
      </c>
      <c r="AJ1026" s="20" t="s">
        <v>772</v>
      </c>
      <c r="AS1026" s="79">
        <v>20.5</v>
      </c>
      <c r="AT1026" s="79" t="s">
        <v>772</v>
      </c>
      <c r="AU1026" s="79"/>
      <c r="AV1026" s="79"/>
      <c r="AW1026" s="3" t="s">
        <v>876</v>
      </c>
      <c r="AX1026" s="3" t="s">
        <v>1051</v>
      </c>
      <c r="AY1026" s="3" t="s">
        <v>732</v>
      </c>
      <c r="AZ1026" s="3">
        <v>1</v>
      </c>
      <c r="BF1026" s="4" t="b">
        <f>IF(ISERROR(VLOOKUP(StudiesDetails!B1026,ProteinExpression!A:A,1,FALSE)),FALSE,TRUE)</f>
        <v>0</v>
      </c>
    </row>
    <row r="1027" spans="1:58" x14ac:dyDescent="0.3">
      <c r="A1027">
        <v>175</v>
      </c>
      <c r="B1027">
        <v>1106</v>
      </c>
      <c r="C1027" s="73" t="str">
        <f>IF(AND($A1027&lt;&gt;"",ISNUMBER($A1027)),VLOOKUP($A1027,StudiesGeneral!$B:$CM,2,FALSE),"")</f>
        <v>Grangeon</v>
      </c>
      <c r="D1027" s="73">
        <f>IF(AND($A1027&lt;&gt;"",ISNUMBER($A1027)),VLOOKUP($A1027,StudiesGeneral!$B:$CM,3,FALSE),"")</f>
        <v>2021</v>
      </c>
      <c r="E1027" s="89" t="str">
        <f>IF(AND($A1027&lt;&gt;"",ISNUMBER($A1027)),VLOOKUP($A1027,StudiesGeneral!$B:$CM,4,FALSE),"")</f>
        <v>https://doi.org/10.3390/ijms222312791</v>
      </c>
      <c r="F1027" s="73" t="str">
        <f>IF(AND($A1027&lt;&gt;"",ISNUMBER($A1027)),VLOOKUP($A1027,StudiesGeneral!$B:$CM,5,FALSE),"")</f>
        <v>CYP2J2</v>
      </c>
      <c r="G1027" s="52" t="str">
        <f t="shared" si="17"/>
        <v>Small intestine-Proximal Jejunum-HIM-IN007-</v>
      </c>
      <c r="H1027" s="12" t="s">
        <v>747</v>
      </c>
      <c r="I1027" s="12" t="s">
        <v>1059</v>
      </c>
      <c r="K1027" s="12" t="s">
        <v>725</v>
      </c>
      <c r="L1027" s="12" t="s">
        <v>762</v>
      </c>
      <c r="M1027" s="12" t="s">
        <v>737</v>
      </c>
      <c r="N1027" s="12" t="s">
        <v>819</v>
      </c>
      <c r="AA1027" s="19" t="s">
        <v>770</v>
      </c>
      <c r="AB1027" s="19" t="s">
        <v>1043</v>
      </c>
      <c r="AC1027" s="20" t="s">
        <v>730</v>
      </c>
      <c r="AD1027" s="37" t="s">
        <v>1054</v>
      </c>
      <c r="AE1027" s="93">
        <v>7</v>
      </c>
      <c r="AF1027" s="3">
        <v>1</v>
      </c>
      <c r="AG1027" s="3">
        <v>0</v>
      </c>
      <c r="AH1027" s="3">
        <v>58</v>
      </c>
      <c r="AI1027" s="3" t="s">
        <v>767</v>
      </c>
      <c r="AJ1027" s="20" t="s">
        <v>772</v>
      </c>
      <c r="AS1027" s="79">
        <v>31.1</v>
      </c>
      <c r="AT1027" s="79" t="s">
        <v>772</v>
      </c>
      <c r="AU1027" s="79"/>
      <c r="AV1027" s="79"/>
      <c r="AW1027" s="3" t="s">
        <v>898</v>
      </c>
      <c r="AX1027" s="3" t="s">
        <v>1055</v>
      </c>
      <c r="AY1027" s="3" t="s">
        <v>732</v>
      </c>
      <c r="AZ1027" s="3">
        <v>1</v>
      </c>
      <c r="BF1027" s="4" t="b">
        <f>IF(ISERROR(VLOOKUP(StudiesDetails!B1027,ProteinExpression!A:A,1,FALSE)),FALSE,TRUE)</f>
        <v>0</v>
      </c>
    </row>
    <row r="1028" spans="1:58" x14ac:dyDescent="0.3">
      <c r="A1028">
        <v>175</v>
      </c>
      <c r="B1028">
        <v>1107</v>
      </c>
      <c r="C1028" s="73" t="str">
        <f>IF(AND($A1028&lt;&gt;"",ISNUMBER($A1028)),VLOOKUP($A1028,StudiesGeneral!$B:$CM,2,FALSE),"")</f>
        <v>Grangeon</v>
      </c>
      <c r="D1028" s="73">
        <f>IF(AND($A1028&lt;&gt;"",ISNUMBER($A1028)),VLOOKUP($A1028,StudiesGeneral!$B:$CM,3,FALSE),"")</f>
        <v>2021</v>
      </c>
      <c r="E1028" s="89" t="str">
        <f>IF(AND($A1028&lt;&gt;"",ISNUMBER($A1028)),VLOOKUP($A1028,StudiesGeneral!$B:$CM,4,FALSE),"")</f>
        <v>https://doi.org/10.3390/ijms222312791</v>
      </c>
      <c r="F1028" s="73" t="str">
        <f>IF(AND($A1028&lt;&gt;"",ISNUMBER($A1028)),VLOOKUP($A1028,StudiesGeneral!$B:$CM,5,FALSE),"")</f>
        <v>CYP2J2</v>
      </c>
      <c r="G1028" s="52" t="str">
        <f t="shared" si="17"/>
        <v>Small intestine-Proximal Jejunum-HIM-IN008-</v>
      </c>
      <c r="H1028" s="12" t="s">
        <v>747</v>
      </c>
      <c r="I1028" s="12" t="s">
        <v>1059</v>
      </c>
      <c r="K1028" s="12" t="s">
        <v>725</v>
      </c>
      <c r="L1028" s="12" t="s">
        <v>762</v>
      </c>
      <c r="M1028" s="12" t="s">
        <v>737</v>
      </c>
      <c r="N1028" s="12" t="s">
        <v>819</v>
      </c>
      <c r="AA1028" s="19" t="s">
        <v>770</v>
      </c>
      <c r="AB1028" s="19" t="s">
        <v>1043</v>
      </c>
      <c r="AC1028" s="20" t="s">
        <v>730</v>
      </c>
      <c r="AD1028" s="37" t="s">
        <v>1056</v>
      </c>
      <c r="AE1028" s="93">
        <v>8</v>
      </c>
      <c r="AF1028" s="3">
        <v>1</v>
      </c>
      <c r="AG1028" s="3">
        <v>0</v>
      </c>
      <c r="AH1028" s="3">
        <v>49</v>
      </c>
      <c r="AI1028" s="3" t="s">
        <v>767</v>
      </c>
      <c r="AJ1028" s="20" t="s">
        <v>772</v>
      </c>
      <c r="AS1028" s="79">
        <v>23.2</v>
      </c>
      <c r="AT1028" s="79" t="s">
        <v>772</v>
      </c>
      <c r="AU1028" s="79"/>
      <c r="AV1028" s="79"/>
      <c r="AW1028" s="3" t="s">
        <v>876</v>
      </c>
      <c r="AX1028" s="3" t="s">
        <v>1051</v>
      </c>
      <c r="AY1028" s="3" t="s">
        <v>920</v>
      </c>
      <c r="AZ1028" s="3">
        <v>1</v>
      </c>
      <c r="BF1028" s="4" t="b">
        <f>IF(ISERROR(VLOOKUP(StudiesDetails!B1028,ProteinExpression!A:A,1,FALSE)),FALSE,TRUE)</f>
        <v>0</v>
      </c>
    </row>
    <row r="1029" spans="1:58" x14ac:dyDescent="0.3">
      <c r="A1029">
        <v>175</v>
      </c>
      <c r="B1029">
        <v>1108</v>
      </c>
      <c r="C1029" s="73" t="str">
        <f>IF(AND($A1029&lt;&gt;"",ISNUMBER($A1029)),VLOOKUP($A1029,StudiesGeneral!$B:$CM,2,FALSE),"")</f>
        <v>Grangeon</v>
      </c>
      <c r="D1029" s="73">
        <f>IF(AND($A1029&lt;&gt;"",ISNUMBER($A1029)),VLOOKUP($A1029,StudiesGeneral!$B:$CM,3,FALSE),"")</f>
        <v>2021</v>
      </c>
      <c r="E1029" s="89" t="str">
        <f>IF(AND($A1029&lt;&gt;"",ISNUMBER($A1029)),VLOOKUP($A1029,StudiesGeneral!$B:$CM,4,FALSE),"")</f>
        <v>https://doi.org/10.3390/ijms222312791</v>
      </c>
      <c r="F1029" s="73" t="str">
        <f>IF(AND($A1029&lt;&gt;"",ISNUMBER($A1029)),VLOOKUP($A1029,StudiesGeneral!$B:$CM,5,FALSE),"")</f>
        <v>CYP2J2</v>
      </c>
      <c r="G1029" s="52" t="str">
        <f t="shared" si="17"/>
        <v>Small intestine-Proximal Jejunum-HIM-IN009-</v>
      </c>
      <c r="H1029" s="12" t="s">
        <v>747</v>
      </c>
      <c r="I1029" s="12" t="s">
        <v>1059</v>
      </c>
      <c r="K1029" s="12" t="s">
        <v>725</v>
      </c>
      <c r="L1029" s="12" t="s">
        <v>762</v>
      </c>
      <c r="M1029" s="12" t="s">
        <v>737</v>
      </c>
      <c r="N1029" s="12" t="s">
        <v>819</v>
      </c>
      <c r="AA1029" s="19" t="s">
        <v>770</v>
      </c>
      <c r="AB1029" s="19" t="s">
        <v>1043</v>
      </c>
      <c r="AC1029" s="20" t="s">
        <v>730</v>
      </c>
      <c r="AD1029" s="37" t="s">
        <v>1057</v>
      </c>
      <c r="AE1029" s="93">
        <v>9</v>
      </c>
      <c r="AF1029" s="3">
        <v>1</v>
      </c>
      <c r="AG1029" s="3">
        <v>0</v>
      </c>
      <c r="AH1029" s="3">
        <v>65</v>
      </c>
      <c r="AI1029" s="3" t="s">
        <v>767</v>
      </c>
      <c r="AJ1029" s="20" t="s">
        <v>772</v>
      </c>
      <c r="AS1029" s="79">
        <v>30.4</v>
      </c>
      <c r="AT1029" s="79" t="s">
        <v>772</v>
      </c>
      <c r="AU1029" s="79"/>
      <c r="AV1029" s="79"/>
      <c r="AW1029" s="3" t="s">
        <v>876</v>
      </c>
      <c r="AX1029" s="3" t="s">
        <v>1058</v>
      </c>
      <c r="AY1029" s="3" t="s">
        <v>917</v>
      </c>
      <c r="AZ1029" s="3">
        <v>1</v>
      </c>
      <c r="BF1029" s="4" t="b">
        <f>IF(ISERROR(VLOOKUP(StudiesDetails!B1029,ProteinExpression!A:A,1,FALSE)),FALSE,TRUE)</f>
        <v>0</v>
      </c>
    </row>
    <row r="1030" spans="1:58" s="33" customFormat="1" x14ac:dyDescent="0.3">
      <c r="A1030" s="33">
        <v>175</v>
      </c>
      <c r="B1030" s="33">
        <v>1110</v>
      </c>
      <c r="C1030" s="70" t="str">
        <f>IF(AND($A1030&lt;&gt;"",ISNUMBER($A1030)),VLOOKUP($A1030,StudiesGeneral!$B:$CM,2,FALSE),"")</f>
        <v>Grangeon</v>
      </c>
      <c r="D1030" s="70">
        <f>IF(AND($A1030&lt;&gt;"",ISNUMBER($A1030)),VLOOKUP($A1030,StudiesGeneral!$B:$CM,3,FALSE),"")</f>
        <v>2021</v>
      </c>
      <c r="E1030" s="71" t="str">
        <f>IF(AND($A1030&lt;&gt;"",ISNUMBER($A1030)),VLOOKUP($A1030,StudiesGeneral!$B:$CM,4,FALSE),"")</f>
        <v>https://doi.org/10.3390/ijms222312791</v>
      </c>
      <c r="F1030" s="70" t="str">
        <f>IF(AND($A1030&lt;&gt;"",ISNUMBER($A1030)),VLOOKUP($A1030,StudiesGeneral!$B:$CM,5,FALSE),"")</f>
        <v>CYP2J2</v>
      </c>
      <c r="G1030" s="72" t="str">
        <f t="shared" si="17"/>
        <v>Small intestine-Medial Jejunum-HIM-IN001-</v>
      </c>
      <c r="H1030" s="25" t="s">
        <v>747</v>
      </c>
      <c r="I1030" s="25" t="s">
        <v>1060</v>
      </c>
      <c r="J1030" s="25"/>
      <c r="K1030" s="25" t="s">
        <v>725</v>
      </c>
      <c r="L1030" s="25" t="s">
        <v>762</v>
      </c>
      <c r="M1030" s="25" t="s">
        <v>737</v>
      </c>
      <c r="N1030" s="25" t="s">
        <v>819</v>
      </c>
      <c r="O1030" s="25"/>
      <c r="P1030" s="25"/>
      <c r="Q1030" s="26"/>
      <c r="R1030" s="26"/>
      <c r="S1030" s="27"/>
      <c r="T1030" s="27"/>
      <c r="U1030" s="27"/>
      <c r="V1030" s="27"/>
      <c r="W1030" s="27"/>
      <c r="X1030" s="27"/>
      <c r="Y1030" s="27"/>
      <c r="Z1030" s="27"/>
      <c r="AA1030" s="28" t="s">
        <v>770</v>
      </c>
      <c r="AB1030" s="28" t="s">
        <v>1043</v>
      </c>
      <c r="AC1030" s="29" t="s">
        <v>730</v>
      </c>
      <c r="AD1030" s="36" t="s">
        <v>1044</v>
      </c>
      <c r="AE1030" s="92">
        <v>1</v>
      </c>
      <c r="AF1030" s="30">
        <v>1</v>
      </c>
      <c r="AG1030" s="30">
        <v>1</v>
      </c>
      <c r="AH1030" s="30">
        <v>73</v>
      </c>
      <c r="AI1030" s="30" t="s">
        <v>767</v>
      </c>
      <c r="AJ1030" s="29" t="s">
        <v>772</v>
      </c>
      <c r="AK1030" s="30"/>
      <c r="AL1030" s="29"/>
      <c r="AM1030" s="30"/>
      <c r="AN1030" s="30"/>
      <c r="AO1030" s="30"/>
      <c r="AP1030" s="30"/>
      <c r="AQ1030" s="30"/>
      <c r="AR1030" s="30"/>
      <c r="AS1030" s="103">
        <v>31.3</v>
      </c>
      <c r="AT1030" s="103" t="s">
        <v>772</v>
      </c>
      <c r="AU1030" s="103"/>
      <c r="AV1030" s="103"/>
      <c r="AW1030" s="30" t="s">
        <v>898</v>
      </c>
      <c r="AX1030" s="30" t="s">
        <v>1045</v>
      </c>
      <c r="AY1030" s="30" t="s">
        <v>917</v>
      </c>
      <c r="AZ1030" s="30">
        <v>1</v>
      </c>
      <c r="BA1030" s="31"/>
      <c r="BB1030" s="32"/>
      <c r="BC1030" s="29"/>
      <c r="BD1030" s="30"/>
      <c r="BE1030" s="75"/>
      <c r="BF1030" s="91" t="b">
        <f>IF(ISERROR(VLOOKUP(StudiesDetails!B1030,ProteinExpression!A:A,1,FALSE)),FALSE,TRUE)</f>
        <v>0</v>
      </c>
    </row>
    <row r="1031" spans="1:58" x14ac:dyDescent="0.3">
      <c r="A1031">
        <v>175</v>
      </c>
      <c r="B1031">
        <v>1111</v>
      </c>
      <c r="C1031" s="73" t="str">
        <f>IF(AND($A1031&lt;&gt;"",ISNUMBER($A1031)),VLOOKUP($A1031,StudiesGeneral!$B:$CM,2,FALSE),"")</f>
        <v>Grangeon</v>
      </c>
      <c r="D1031" s="73">
        <f>IF(AND($A1031&lt;&gt;"",ISNUMBER($A1031)),VLOOKUP($A1031,StudiesGeneral!$B:$CM,3,FALSE),"")</f>
        <v>2021</v>
      </c>
      <c r="E1031" s="89" t="str">
        <f>IF(AND($A1031&lt;&gt;"",ISNUMBER($A1031)),VLOOKUP($A1031,StudiesGeneral!$B:$CM,4,FALSE),"")</f>
        <v>https://doi.org/10.3390/ijms222312791</v>
      </c>
      <c r="F1031" s="73" t="str">
        <f>IF(AND($A1031&lt;&gt;"",ISNUMBER($A1031)),VLOOKUP($A1031,StudiesGeneral!$B:$CM,5,FALSE),"")</f>
        <v>CYP2J2</v>
      </c>
      <c r="G1031" s="52" t="str">
        <f t="shared" si="17"/>
        <v>Small intestine-Medial Jejunum-HIM-IN002-</v>
      </c>
      <c r="H1031" s="12" t="s">
        <v>747</v>
      </c>
      <c r="I1031" s="12" t="s">
        <v>1060</v>
      </c>
      <c r="K1031" s="12" t="s">
        <v>725</v>
      </c>
      <c r="L1031" s="12" t="s">
        <v>762</v>
      </c>
      <c r="M1031" s="12" t="s">
        <v>737</v>
      </c>
      <c r="N1031" s="12" t="s">
        <v>819</v>
      </c>
      <c r="AA1031" s="19" t="s">
        <v>770</v>
      </c>
      <c r="AB1031" s="19" t="s">
        <v>1043</v>
      </c>
      <c r="AC1031" s="20" t="s">
        <v>730</v>
      </c>
      <c r="AD1031" s="37" t="s">
        <v>1046</v>
      </c>
      <c r="AE1031" s="93">
        <v>2</v>
      </c>
      <c r="AF1031" s="3">
        <v>1</v>
      </c>
      <c r="AG1031" s="3">
        <v>0</v>
      </c>
      <c r="AH1031" s="3">
        <v>49</v>
      </c>
      <c r="AI1031" s="3" t="s">
        <v>767</v>
      </c>
      <c r="AJ1031" s="20" t="s">
        <v>772</v>
      </c>
      <c r="AS1031" s="79">
        <v>32.700000000000003</v>
      </c>
      <c r="AT1031" s="79" t="s">
        <v>772</v>
      </c>
      <c r="AU1031" s="79"/>
      <c r="AV1031" s="79"/>
      <c r="AW1031" s="3" t="s">
        <v>898</v>
      </c>
      <c r="AX1031" s="3" t="s">
        <v>1047</v>
      </c>
      <c r="AY1031" s="3" t="s">
        <v>732</v>
      </c>
      <c r="AZ1031" s="3">
        <v>1</v>
      </c>
      <c r="BF1031" s="4" t="b">
        <f>IF(ISERROR(VLOOKUP(StudiesDetails!B1031,ProteinExpression!A:A,1,FALSE)),FALSE,TRUE)</f>
        <v>0</v>
      </c>
    </row>
    <row r="1032" spans="1:58" x14ac:dyDescent="0.3">
      <c r="A1032">
        <v>175</v>
      </c>
      <c r="B1032">
        <v>1112</v>
      </c>
      <c r="C1032" s="73" t="str">
        <f>IF(AND($A1032&lt;&gt;"",ISNUMBER($A1032)),VLOOKUP($A1032,StudiesGeneral!$B:$CM,2,FALSE),"")</f>
        <v>Grangeon</v>
      </c>
      <c r="D1032" s="73">
        <f>IF(AND($A1032&lt;&gt;"",ISNUMBER($A1032)),VLOOKUP($A1032,StudiesGeneral!$B:$CM,3,FALSE),"")</f>
        <v>2021</v>
      </c>
      <c r="E1032" s="89" t="str">
        <f>IF(AND($A1032&lt;&gt;"",ISNUMBER($A1032)),VLOOKUP($A1032,StudiesGeneral!$B:$CM,4,FALSE),"")</f>
        <v>https://doi.org/10.3390/ijms222312791</v>
      </c>
      <c r="F1032" s="73" t="str">
        <f>IF(AND($A1032&lt;&gt;"",ISNUMBER($A1032)),VLOOKUP($A1032,StudiesGeneral!$B:$CM,5,FALSE),"")</f>
        <v>CYP2J2</v>
      </c>
      <c r="G1032" s="52" t="str">
        <f t="shared" si="17"/>
        <v>Small intestine-Medial Jejunum-HIM-IN003-</v>
      </c>
      <c r="H1032" s="12" t="s">
        <v>747</v>
      </c>
      <c r="I1032" s="12" t="s">
        <v>1060</v>
      </c>
      <c r="K1032" s="12" t="s">
        <v>725</v>
      </c>
      <c r="L1032" s="12" t="s">
        <v>762</v>
      </c>
      <c r="M1032" s="12" t="s">
        <v>737</v>
      </c>
      <c r="N1032" s="12" t="s">
        <v>819</v>
      </c>
      <c r="AA1032" s="19" t="s">
        <v>770</v>
      </c>
      <c r="AB1032" s="19" t="s">
        <v>1043</v>
      </c>
      <c r="AC1032" s="20" t="s">
        <v>730</v>
      </c>
      <c r="AD1032" s="37" t="s">
        <v>1048</v>
      </c>
      <c r="AE1032" s="93">
        <v>3</v>
      </c>
      <c r="AF1032" s="3">
        <v>1</v>
      </c>
      <c r="AG1032" s="3">
        <v>0</v>
      </c>
      <c r="AH1032" s="3">
        <v>75</v>
      </c>
      <c r="AI1032" s="3" t="s">
        <v>767</v>
      </c>
      <c r="AJ1032" s="20" t="s">
        <v>772</v>
      </c>
      <c r="AS1032" s="79">
        <v>24</v>
      </c>
      <c r="AT1032" s="79" t="s">
        <v>772</v>
      </c>
      <c r="AU1032" s="79"/>
      <c r="AV1032" s="79"/>
      <c r="AW1032" s="3" t="s">
        <v>898</v>
      </c>
      <c r="AX1032" s="3" t="s">
        <v>1049</v>
      </c>
      <c r="AY1032" s="3" t="s">
        <v>732</v>
      </c>
      <c r="AZ1032" s="3">
        <v>1</v>
      </c>
      <c r="BF1032" s="4" t="b">
        <f>IF(ISERROR(VLOOKUP(StudiesDetails!B1032,ProteinExpression!A:A,1,FALSE)),FALSE,TRUE)</f>
        <v>0</v>
      </c>
    </row>
    <row r="1033" spans="1:58" x14ac:dyDescent="0.3">
      <c r="A1033">
        <v>175</v>
      </c>
      <c r="B1033">
        <v>1113</v>
      </c>
      <c r="C1033" s="73" t="str">
        <f>IF(AND($A1033&lt;&gt;"",ISNUMBER($A1033)),VLOOKUP($A1033,StudiesGeneral!$B:$CM,2,FALSE),"")</f>
        <v>Grangeon</v>
      </c>
      <c r="D1033" s="73">
        <f>IF(AND($A1033&lt;&gt;"",ISNUMBER($A1033)),VLOOKUP($A1033,StudiesGeneral!$B:$CM,3,FALSE),"")</f>
        <v>2021</v>
      </c>
      <c r="E1033" s="89" t="str">
        <f>IF(AND($A1033&lt;&gt;"",ISNUMBER($A1033)),VLOOKUP($A1033,StudiesGeneral!$B:$CM,4,FALSE),"")</f>
        <v>https://doi.org/10.3390/ijms222312791</v>
      </c>
      <c r="F1033" s="73" t="str">
        <f>IF(AND($A1033&lt;&gt;"",ISNUMBER($A1033)),VLOOKUP($A1033,StudiesGeneral!$B:$CM,5,FALSE),"")</f>
        <v>CYP2J2</v>
      </c>
      <c r="G1033" s="52" t="str">
        <f t="shared" si="17"/>
        <v>Small intestine-Medial Jejunum-HIM-IN004-</v>
      </c>
      <c r="H1033" s="12" t="s">
        <v>747</v>
      </c>
      <c r="I1033" s="12" t="s">
        <v>1060</v>
      </c>
      <c r="K1033" s="12" t="s">
        <v>725</v>
      </c>
      <c r="L1033" s="12" t="s">
        <v>762</v>
      </c>
      <c r="M1033" s="12" t="s">
        <v>737</v>
      </c>
      <c r="N1033" s="12" t="s">
        <v>819</v>
      </c>
      <c r="AA1033" s="19" t="s">
        <v>770</v>
      </c>
      <c r="AB1033" s="19" t="s">
        <v>1043</v>
      </c>
      <c r="AC1033" s="20" t="s">
        <v>730</v>
      </c>
      <c r="AD1033" s="37" t="s">
        <v>1050</v>
      </c>
      <c r="AE1033" s="93">
        <v>4</v>
      </c>
      <c r="AF1033" s="3">
        <v>1</v>
      </c>
      <c r="AG1033" s="3">
        <v>1</v>
      </c>
      <c r="AH1033" s="3">
        <v>42</v>
      </c>
      <c r="AI1033" s="3" t="s">
        <v>767</v>
      </c>
      <c r="AJ1033" s="20" t="s">
        <v>772</v>
      </c>
      <c r="AS1033" s="79">
        <v>25.9</v>
      </c>
      <c r="AT1033" s="79" t="s">
        <v>772</v>
      </c>
      <c r="AU1033" s="79"/>
      <c r="AV1033" s="79"/>
      <c r="AW1033" s="3" t="s">
        <v>876</v>
      </c>
      <c r="AX1033" s="3" t="s">
        <v>1051</v>
      </c>
      <c r="AY1033" s="3" t="s">
        <v>732</v>
      </c>
      <c r="AZ1033" s="3">
        <v>1</v>
      </c>
      <c r="BF1033" s="4" t="b">
        <f>IF(ISERROR(VLOOKUP(StudiesDetails!B1033,ProteinExpression!A:A,1,FALSE)),FALSE,TRUE)</f>
        <v>0</v>
      </c>
    </row>
    <row r="1034" spans="1:58" x14ac:dyDescent="0.3">
      <c r="A1034">
        <v>175</v>
      </c>
      <c r="B1034">
        <v>1114</v>
      </c>
      <c r="C1034" s="73" t="str">
        <f>IF(AND($A1034&lt;&gt;"",ISNUMBER($A1034)),VLOOKUP($A1034,StudiesGeneral!$B:$CM,2,FALSE),"")</f>
        <v>Grangeon</v>
      </c>
      <c r="D1034" s="73">
        <f>IF(AND($A1034&lt;&gt;"",ISNUMBER($A1034)),VLOOKUP($A1034,StudiesGeneral!$B:$CM,3,FALSE),"")</f>
        <v>2021</v>
      </c>
      <c r="E1034" s="89" t="str">
        <f>IF(AND($A1034&lt;&gt;"",ISNUMBER($A1034)),VLOOKUP($A1034,StudiesGeneral!$B:$CM,4,FALSE),"")</f>
        <v>https://doi.org/10.3390/ijms222312791</v>
      </c>
      <c r="F1034" s="73" t="str">
        <f>IF(AND($A1034&lt;&gt;"",ISNUMBER($A1034)),VLOOKUP($A1034,StudiesGeneral!$B:$CM,5,FALSE),"")</f>
        <v>CYP2J2</v>
      </c>
      <c r="G1034" s="52" t="str">
        <f t="shared" si="17"/>
        <v>Small intestine-Medial Jejunum-HIM-IN005-</v>
      </c>
      <c r="H1034" s="12" t="s">
        <v>747</v>
      </c>
      <c r="I1034" s="12" t="s">
        <v>1060</v>
      </c>
      <c r="K1034" s="12" t="s">
        <v>725</v>
      </c>
      <c r="L1034" s="12" t="s">
        <v>762</v>
      </c>
      <c r="M1034" s="12" t="s">
        <v>737</v>
      </c>
      <c r="N1034" s="12" t="s">
        <v>819</v>
      </c>
      <c r="AA1034" s="19" t="s">
        <v>770</v>
      </c>
      <c r="AB1034" s="19" t="s">
        <v>1043</v>
      </c>
      <c r="AC1034" s="20" t="s">
        <v>730</v>
      </c>
      <c r="AD1034" s="37" t="s">
        <v>1052</v>
      </c>
      <c r="AE1034" s="93">
        <v>5</v>
      </c>
      <c r="AF1034" s="3">
        <v>1</v>
      </c>
      <c r="AG1034" s="3">
        <v>1</v>
      </c>
      <c r="AH1034" s="3">
        <v>52</v>
      </c>
      <c r="AI1034" s="3" t="s">
        <v>767</v>
      </c>
      <c r="AJ1034" s="20" t="s">
        <v>772</v>
      </c>
      <c r="AS1034" s="79">
        <v>23.9</v>
      </c>
      <c r="AT1034" s="79" t="s">
        <v>772</v>
      </c>
      <c r="AU1034" s="79"/>
      <c r="AV1034" s="79"/>
      <c r="AW1034" s="3" t="s">
        <v>878</v>
      </c>
      <c r="AX1034" s="3" t="s">
        <v>1045</v>
      </c>
      <c r="AY1034" s="3" t="s">
        <v>732</v>
      </c>
      <c r="AZ1034" s="3">
        <v>1</v>
      </c>
      <c r="BF1034" s="4" t="b">
        <f>IF(ISERROR(VLOOKUP(StudiesDetails!B1034,ProteinExpression!A:A,1,FALSE)),FALSE,TRUE)</f>
        <v>0</v>
      </c>
    </row>
    <row r="1035" spans="1:58" x14ac:dyDescent="0.3">
      <c r="A1035">
        <v>175</v>
      </c>
      <c r="B1035">
        <v>1115</v>
      </c>
      <c r="C1035" s="73" t="str">
        <f>IF(AND($A1035&lt;&gt;"",ISNUMBER($A1035)),VLOOKUP($A1035,StudiesGeneral!$B:$CM,2,FALSE),"")</f>
        <v>Grangeon</v>
      </c>
      <c r="D1035" s="73">
        <f>IF(AND($A1035&lt;&gt;"",ISNUMBER($A1035)),VLOOKUP($A1035,StudiesGeneral!$B:$CM,3,FALSE),"")</f>
        <v>2021</v>
      </c>
      <c r="E1035" s="89" t="str">
        <f>IF(AND($A1035&lt;&gt;"",ISNUMBER($A1035)),VLOOKUP($A1035,StudiesGeneral!$B:$CM,4,FALSE),"")</f>
        <v>https://doi.org/10.3390/ijms222312791</v>
      </c>
      <c r="F1035" s="73" t="str">
        <f>IF(AND($A1035&lt;&gt;"",ISNUMBER($A1035)),VLOOKUP($A1035,StudiesGeneral!$B:$CM,5,FALSE),"")</f>
        <v>CYP2J2</v>
      </c>
      <c r="G1035" s="52" t="str">
        <f t="shared" si="17"/>
        <v>Small intestine-Medial Jejunum-HIM-IN006-</v>
      </c>
      <c r="H1035" s="12" t="s">
        <v>747</v>
      </c>
      <c r="I1035" s="12" t="s">
        <v>1060</v>
      </c>
      <c r="K1035" s="12" t="s">
        <v>725</v>
      </c>
      <c r="L1035" s="12" t="s">
        <v>762</v>
      </c>
      <c r="M1035" s="12" t="s">
        <v>737</v>
      </c>
      <c r="N1035" s="12" t="s">
        <v>819</v>
      </c>
      <c r="AA1035" s="19" t="s">
        <v>770</v>
      </c>
      <c r="AB1035" s="19" t="s">
        <v>1043</v>
      </c>
      <c r="AC1035" s="20" t="s">
        <v>730</v>
      </c>
      <c r="AD1035" s="37" t="s">
        <v>1053</v>
      </c>
      <c r="AE1035" s="93">
        <v>6</v>
      </c>
      <c r="AF1035" s="3">
        <v>1</v>
      </c>
      <c r="AG1035" s="3">
        <v>1</v>
      </c>
      <c r="AH1035" s="3">
        <v>27</v>
      </c>
      <c r="AI1035" s="3" t="s">
        <v>767</v>
      </c>
      <c r="AJ1035" s="20" t="s">
        <v>772</v>
      </c>
      <c r="AS1035" s="79">
        <v>20.5</v>
      </c>
      <c r="AT1035" s="79" t="s">
        <v>772</v>
      </c>
      <c r="AU1035" s="79"/>
      <c r="AV1035" s="79"/>
      <c r="AW1035" s="3" t="s">
        <v>876</v>
      </c>
      <c r="AX1035" s="3" t="s">
        <v>1051</v>
      </c>
      <c r="AY1035" s="3" t="s">
        <v>732</v>
      </c>
      <c r="AZ1035" s="3">
        <v>1</v>
      </c>
      <c r="BF1035" s="4" t="b">
        <f>IF(ISERROR(VLOOKUP(StudiesDetails!B1035,ProteinExpression!A:A,1,FALSE)),FALSE,TRUE)</f>
        <v>0</v>
      </c>
    </row>
    <row r="1036" spans="1:58" x14ac:dyDescent="0.3">
      <c r="A1036">
        <v>175</v>
      </c>
      <c r="B1036">
        <v>1116</v>
      </c>
      <c r="C1036" s="73" t="str">
        <f>IF(AND($A1036&lt;&gt;"",ISNUMBER($A1036)),VLOOKUP($A1036,StudiesGeneral!$B:$CM,2,FALSE),"")</f>
        <v>Grangeon</v>
      </c>
      <c r="D1036" s="73">
        <f>IF(AND($A1036&lt;&gt;"",ISNUMBER($A1036)),VLOOKUP($A1036,StudiesGeneral!$B:$CM,3,FALSE),"")</f>
        <v>2021</v>
      </c>
      <c r="E1036" s="89" t="str">
        <f>IF(AND($A1036&lt;&gt;"",ISNUMBER($A1036)),VLOOKUP($A1036,StudiesGeneral!$B:$CM,4,FALSE),"")</f>
        <v>https://doi.org/10.3390/ijms222312791</v>
      </c>
      <c r="F1036" s="73" t="str">
        <f>IF(AND($A1036&lt;&gt;"",ISNUMBER($A1036)),VLOOKUP($A1036,StudiesGeneral!$B:$CM,5,FALSE),"")</f>
        <v>CYP2J2</v>
      </c>
      <c r="G1036" s="52" t="str">
        <f t="shared" si="17"/>
        <v>Small intestine-Medial Jejunum-HIM-IN007-</v>
      </c>
      <c r="H1036" s="12" t="s">
        <v>747</v>
      </c>
      <c r="I1036" s="12" t="s">
        <v>1060</v>
      </c>
      <c r="K1036" s="12" t="s">
        <v>725</v>
      </c>
      <c r="L1036" s="12" t="s">
        <v>762</v>
      </c>
      <c r="M1036" s="12" t="s">
        <v>737</v>
      </c>
      <c r="N1036" s="12" t="s">
        <v>819</v>
      </c>
      <c r="AA1036" s="19" t="s">
        <v>770</v>
      </c>
      <c r="AB1036" s="19" t="s">
        <v>1043</v>
      </c>
      <c r="AC1036" s="20" t="s">
        <v>730</v>
      </c>
      <c r="AD1036" s="37" t="s">
        <v>1054</v>
      </c>
      <c r="AE1036" s="93">
        <v>7</v>
      </c>
      <c r="AF1036" s="3">
        <v>1</v>
      </c>
      <c r="AG1036" s="3">
        <v>0</v>
      </c>
      <c r="AH1036" s="3">
        <v>58</v>
      </c>
      <c r="AI1036" s="3" t="s">
        <v>767</v>
      </c>
      <c r="AJ1036" s="20" t="s">
        <v>772</v>
      </c>
      <c r="AS1036" s="79">
        <v>31.1</v>
      </c>
      <c r="AT1036" s="79" t="s">
        <v>772</v>
      </c>
      <c r="AU1036" s="79"/>
      <c r="AV1036" s="79"/>
      <c r="AW1036" s="3" t="s">
        <v>898</v>
      </c>
      <c r="AX1036" s="3" t="s">
        <v>1055</v>
      </c>
      <c r="AY1036" s="3" t="s">
        <v>732</v>
      </c>
      <c r="AZ1036" s="3">
        <v>1</v>
      </c>
      <c r="BF1036" s="4" t="b">
        <f>IF(ISERROR(VLOOKUP(StudiesDetails!B1036,ProteinExpression!A:A,1,FALSE)),FALSE,TRUE)</f>
        <v>0</v>
      </c>
    </row>
    <row r="1037" spans="1:58" x14ac:dyDescent="0.3">
      <c r="A1037">
        <v>175</v>
      </c>
      <c r="B1037">
        <v>1117</v>
      </c>
      <c r="C1037" s="73" t="str">
        <f>IF(AND($A1037&lt;&gt;"",ISNUMBER($A1037)),VLOOKUP($A1037,StudiesGeneral!$B:$CM,2,FALSE),"")</f>
        <v>Grangeon</v>
      </c>
      <c r="D1037" s="73">
        <f>IF(AND($A1037&lt;&gt;"",ISNUMBER($A1037)),VLOOKUP($A1037,StudiesGeneral!$B:$CM,3,FALSE),"")</f>
        <v>2021</v>
      </c>
      <c r="E1037" s="89" t="str">
        <f>IF(AND($A1037&lt;&gt;"",ISNUMBER($A1037)),VLOOKUP($A1037,StudiesGeneral!$B:$CM,4,FALSE),"")</f>
        <v>https://doi.org/10.3390/ijms222312791</v>
      </c>
      <c r="F1037" s="73" t="str">
        <f>IF(AND($A1037&lt;&gt;"",ISNUMBER($A1037)),VLOOKUP($A1037,StudiesGeneral!$B:$CM,5,FALSE),"")</f>
        <v>CYP2J2</v>
      </c>
      <c r="G1037" s="52" t="str">
        <f t="shared" si="17"/>
        <v>Small intestine-Medial Jejunum-HIM-IN008-</v>
      </c>
      <c r="H1037" s="12" t="s">
        <v>747</v>
      </c>
      <c r="I1037" s="12" t="s">
        <v>1060</v>
      </c>
      <c r="K1037" s="12" t="s">
        <v>725</v>
      </c>
      <c r="L1037" s="12" t="s">
        <v>762</v>
      </c>
      <c r="M1037" s="12" t="s">
        <v>737</v>
      </c>
      <c r="N1037" s="12" t="s">
        <v>819</v>
      </c>
      <c r="AA1037" s="19" t="s">
        <v>770</v>
      </c>
      <c r="AB1037" s="19" t="s">
        <v>1043</v>
      </c>
      <c r="AC1037" s="20" t="s">
        <v>730</v>
      </c>
      <c r="AD1037" s="37" t="s">
        <v>1056</v>
      </c>
      <c r="AE1037" s="93">
        <v>8</v>
      </c>
      <c r="AF1037" s="3">
        <v>1</v>
      </c>
      <c r="AG1037" s="3">
        <v>0</v>
      </c>
      <c r="AH1037" s="3">
        <v>49</v>
      </c>
      <c r="AI1037" s="3" t="s">
        <v>767</v>
      </c>
      <c r="AJ1037" s="20" t="s">
        <v>772</v>
      </c>
      <c r="AS1037" s="79">
        <v>23.2</v>
      </c>
      <c r="AT1037" s="79" t="s">
        <v>772</v>
      </c>
      <c r="AU1037" s="79"/>
      <c r="AV1037" s="79"/>
      <c r="AW1037" s="3" t="s">
        <v>876</v>
      </c>
      <c r="AX1037" s="3" t="s">
        <v>1051</v>
      </c>
      <c r="AY1037" s="3" t="s">
        <v>920</v>
      </c>
      <c r="AZ1037" s="3">
        <v>1</v>
      </c>
      <c r="BF1037" s="4" t="b">
        <f>IF(ISERROR(VLOOKUP(StudiesDetails!B1037,ProteinExpression!A:A,1,FALSE)),FALSE,TRUE)</f>
        <v>0</v>
      </c>
    </row>
    <row r="1038" spans="1:58" x14ac:dyDescent="0.3">
      <c r="A1038">
        <v>175</v>
      </c>
      <c r="B1038">
        <v>1118</v>
      </c>
      <c r="C1038" s="73" t="str">
        <f>IF(AND($A1038&lt;&gt;"",ISNUMBER($A1038)),VLOOKUP($A1038,StudiesGeneral!$B:$CM,2,FALSE),"")</f>
        <v>Grangeon</v>
      </c>
      <c r="D1038" s="73">
        <f>IF(AND($A1038&lt;&gt;"",ISNUMBER($A1038)),VLOOKUP($A1038,StudiesGeneral!$B:$CM,3,FALSE),"")</f>
        <v>2021</v>
      </c>
      <c r="E1038" s="89" t="str">
        <f>IF(AND($A1038&lt;&gt;"",ISNUMBER($A1038)),VLOOKUP($A1038,StudiesGeneral!$B:$CM,4,FALSE),"")</f>
        <v>https://doi.org/10.3390/ijms222312791</v>
      </c>
      <c r="F1038" s="73" t="str">
        <f>IF(AND($A1038&lt;&gt;"",ISNUMBER($A1038)),VLOOKUP($A1038,StudiesGeneral!$B:$CM,5,FALSE),"")</f>
        <v>CYP2J2</v>
      </c>
      <c r="G1038" s="52" t="str">
        <f t="shared" si="17"/>
        <v>Small intestine-Medial Jejunum-HIM-IN009-</v>
      </c>
      <c r="H1038" s="12" t="s">
        <v>747</v>
      </c>
      <c r="I1038" s="12" t="s">
        <v>1060</v>
      </c>
      <c r="K1038" s="12" t="s">
        <v>725</v>
      </c>
      <c r="L1038" s="12" t="s">
        <v>762</v>
      </c>
      <c r="M1038" s="12" t="s">
        <v>737</v>
      </c>
      <c r="N1038" s="12" t="s">
        <v>819</v>
      </c>
      <c r="AA1038" s="19" t="s">
        <v>770</v>
      </c>
      <c r="AB1038" s="19" t="s">
        <v>1043</v>
      </c>
      <c r="AC1038" s="20" t="s">
        <v>730</v>
      </c>
      <c r="AD1038" s="37" t="s">
        <v>1057</v>
      </c>
      <c r="AE1038" s="93">
        <v>9</v>
      </c>
      <c r="AF1038" s="3">
        <v>1</v>
      </c>
      <c r="AG1038" s="3">
        <v>0</v>
      </c>
      <c r="AH1038" s="3">
        <v>65</v>
      </c>
      <c r="AI1038" s="3" t="s">
        <v>767</v>
      </c>
      <c r="AJ1038" s="20" t="s">
        <v>772</v>
      </c>
      <c r="AS1038" s="79">
        <v>30.4</v>
      </c>
      <c r="AT1038" s="79" t="s">
        <v>772</v>
      </c>
      <c r="AU1038" s="79"/>
      <c r="AV1038" s="79"/>
      <c r="AW1038" s="3" t="s">
        <v>876</v>
      </c>
      <c r="AX1038" s="3" t="s">
        <v>1058</v>
      </c>
      <c r="AY1038" s="3" t="s">
        <v>917</v>
      </c>
      <c r="AZ1038" s="3">
        <v>1</v>
      </c>
      <c r="BF1038" s="4" t="b">
        <f>IF(ISERROR(VLOOKUP(StudiesDetails!B1038,ProteinExpression!A:A,1,FALSE)),FALSE,TRUE)</f>
        <v>0</v>
      </c>
    </row>
    <row r="1039" spans="1:58" s="33" customFormat="1" x14ac:dyDescent="0.3">
      <c r="A1039" s="33">
        <v>175</v>
      </c>
      <c r="B1039" s="33">
        <v>1120</v>
      </c>
      <c r="C1039" s="70" t="str">
        <f>IF(AND($A1039&lt;&gt;"",ISNUMBER($A1039)),VLOOKUP($A1039,StudiesGeneral!$B:$CM,2,FALSE),"")</f>
        <v>Grangeon</v>
      </c>
      <c r="D1039" s="70">
        <f>IF(AND($A1039&lt;&gt;"",ISNUMBER($A1039)),VLOOKUP($A1039,StudiesGeneral!$B:$CM,3,FALSE),"")</f>
        <v>2021</v>
      </c>
      <c r="E1039" s="71" t="str">
        <f>IF(AND($A1039&lt;&gt;"",ISNUMBER($A1039)),VLOOKUP($A1039,StudiesGeneral!$B:$CM,4,FALSE),"")</f>
        <v>https://doi.org/10.3390/ijms222312791</v>
      </c>
      <c r="F1039" s="70" t="str">
        <f>IF(AND($A1039&lt;&gt;"",ISNUMBER($A1039)),VLOOKUP($A1039,StudiesGeneral!$B:$CM,5,FALSE),"")</f>
        <v>CYP2J2</v>
      </c>
      <c r="G1039" s="72" t="str">
        <f t="shared" si="17"/>
        <v>Small intestine-Distal Jejunum-HIM-IN001-</v>
      </c>
      <c r="H1039" s="25" t="s">
        <v>747</v>
      </c>
      <c r="I1039" s="25" t="s">
        <v>1061</v>
      </c>
      <c r="J1039" s="25"/>
      <c r="K1039" s="25" t="s">
        <v>725</v>
      </c>
      <c r="L1039" s="25" t="s">
        <v>762</v>
      </c>
      <c r="M1039" s="25" t="s">
        <v>737</v>
      </c>
      <c r="N1039" s="25" t="s">
        <v>819</v>
      </c>
      <c r="O1039" s="25"/>
      <c r="P1039" s="25"/>
      <c r="Q1039" s="26"/>
      <c r="R1039" s="26"/>
      <c r="S1039" s="27"/>
      <c r="T1039" s="27"/>
      <c r="U1039" s="27"/>
      <c r="V1039" s="27"/>
      <c r="W1039" s="27"/>
      <c r="X1039" s="27"/>
      <c r="Y1039" s="27"/>
      <c r="Z1039" s="27"/>
      <c r="AA1039" s="28" t="s">
        <v>770</v>
      </c>
      <c r="AB1039" s="28" t="s">
        <v>1043</v>
      </c>
      <c r="AC1039" s="29" t="s">
        <v>730</v>
      </c>
      <c r="AD1039" s="36" t="s">
        <v>1044</v>
      </c>
      <c r="AE1039" s="92">
        <v>1</v>
      </c>
      <c r="AF1039" s="30">
        <v>1</v>
      </c>
      <c r="AG1039" s="30">
        <v>1</v>
      </c>
      <c r="AH1039" s="30">
        <v>73</v>
      </c>
      <c r="AI1039" s="30" t="s">
        <v>767</v>
      </c>
      <c r="AJ1039" s="29" t="s">
        <v>772</v>
      </c>
      <c r="AK1039" s="30"/>
      <c r="AL1039" s="29"/>
      <c r="AM1039" s="30"/>
      <c r="AN1039" s="30"/>
      <c r="AO1039" s="30"/>
      <c r="AP1039" s="30"/>
      <c r="AQ1039" s="30"/>
      <c r="AR1039" s="30"/>
      <c r="AS1039" s="103">
        <v>31.3</v>
      </c>
      <c r="AT1039" s="103" t="s">
        <v>772</v>
      </c>
      <c r="AU1039" s="103"/>
      <c r="AV1039" s="103"/>
      <c r="AW1039" s="30" t="s">
        <v>898</v>
      </c>
      <c r="AX1039" s="30" t="s">
        <v>1045</v>
      </c>
      <c r="AY1039" s="30" t="s">
        <v>917</v>
      </c>
      <c r="AZ1039" s="30">
        <v>1</v>
      </c>
      <c r="BA1039" s="31"/>
      <c r="BB1039" s="32"/>
      <c r="BC1039" s="29"/>
      <c r="BD1039" s="30"/>
      <c r="BE1039" s="75"/>
      <c r="BF1039" s="91" t="b">
        <f>IF(ISERROR(VLOOKUP(StudiesDetails!B1039,ProteinExpression!A:A,1,FALSE)),FALSE,TRUE)</f>
        <v>0</v>
      </c>
    </row>
    <row r="1040" spans="1:58" x14ac:dyDescent="0.3">
      <c r="A1040">
        <v>175</v>
      </c>
      <c r="B1040">
        <v>1121</v>
      </c>
      <c r="C1040" s="73" t="str">
        <f>IF(AND($A1040&lt;&gt;"",ISNUMBER($A1040)),VLOOKUP($A1040,StudiesGeneral!$B:$CM,2,FALSE),"")</f>
        <v>Grangeon</v>
      </c>
      <c r="D1040" s="73">
        <f>IF(AND($A1040&lt;&gt;"",ISNUMBER($A1040)),VLOOKUP($A1040,StudiesGeneral!$B:$CM,3,FALSE),"")</f>
        <v>2021</v>
      </c>
      <c r="E1040" s="89" t="str">
        <f>IF(AND($A1040&lt;&gt;"",ISNUMBER($A1040)),VLOOKUP($A1040,StudiesGeneral!$B:$CM,4,FALSE),"")</f>
        <v>https://doi.org/10.3390/ijms222312791</v>
      </c>
      <c r="F1040" s="73" t="str">
        <f>IF(AND($A1040&lt;&gt;"",ISNUMBER($A1040)),VLOOKUP($A1040,StudiesGeneral!$B:$CM,5,FALSE),"")</f>
        <v>CYP2J2</v>
      </c>
      <c r="G1040" s="52" t="str">
        <f t="shared" si="17"/>
        <v>Small intestine-Distal Jejunum-HIM-IN002-</v>
      </c>
      <c r="H1040" s="12" t="s">
        <v>747</v>
      </c>
      <c r="I1040" s="12" t="s">
        <v>1061</v>
      </c>
      <c r="K1040" s="12" t="s">
        <v>725</v>
      </c>
      <c r="L1040" s="12" t="s">
        <v>762</v>
      </c>
      <c r="M1040" s="12" t="s">
        <v>737</v>
      </c>
      <c r="N1040" s="12" t="s">
        <v>819</v>
      </c>
      <c r="AA1040" s="19" t="s">
        <v>770</v>
      </c>
      <c r="AB1040" s="19" t="s">
        <v>1043</v>
      </c>
      <c r="AC1040" s="20" t="s">
        <v>730</v>
      </c>
      <c r="AD1040" s="37" t="s">
        <v>1046</v>
      </c>
      <c r="AE1040" s="93">
        <v>2</v>
      </c>
      <c r="AF1040" s="3">
        <v>1</v>
      </c>
      <c r="AG1040" s="3">
        <v>0</v>
      </c>
      <c r="AH1040" s="3">
        <v>49</v>
      </c>
      <c r="AI1040" s="3" t="s">
        <v>767</v>
      </c>
      <c r="AJ1040" s="20" t="s">
        <v>772</v>
      </c>
      <c r="AS1040" s="79">
        <v>32.700000000000003</v>
      </c>
      <c r="AT1040" s="79" t="s">
        <v>772</v>
      </c>
      <c r="AU1040" s="79"/>
      <c r="AV1040" s="79"/>
      <c r="AW1040" s="3" t="s">
        <v>898</v>
      </c>
      <c r="AX1040" s="3" t="s">
        <v>1047</v>
      </c>
      <c r="AY1040" s="3" t="s">
        <v>732</v>
      </c>
      <c r="AZ1040" s="3">
        <v>1</v>
      </c>
      <c r="BF1040" s="4" t="b">
        <f>IF(ISERROR(VLOOKUP(StudiesDetails!B1040,ProteinExpression!A:A,1,FALSE)),FALSE,TRUE)</f>
        <v>0</v>
      </c>
    </row>
    <row r="1041" spans="1:58" x14ac:dyDescent="0.3">
      <c r="A1041">
        <v>175</v>
      </c>
      <c r="B1041">
        <v>1122</v>
      </c>
      <c r="C1041" s="73" t="str">
        <f>IF(AND($A1041&lt;&gt;"",ISNUMBER($A1041)),VLOOKUP($A1041,StudiesGeneral!$B:$CM,2,FALSE),"")</f>
        <v>Grangeon</v>
      </c>
      <c r="D1041" s="73">
        <f>IF(AND($A1041&lt;&gt;"",ISNUMBER($A1041)),VLOOKUP($A1041,StudiesGeneral!$B:$CM,3,FALSE),"")</f>
        <v>2021</v>
      </c>
      <c r="E1041" s="89" t="str">
        <f>IF(AND($A1041&lt;&gt;"",ISNUMBER($A1041)),VLOOKUP($A1041,StudiesGeneral!$B:$CM,4,FALSE),"")</f>
        <v>https://doi.org/10.3390/ijms222312791</v>
      </c>
      <c r="F1041" s="73" t="str">
        <f>IF(AND($A1041&lt;&gt;"",ISNUMBER($A1041)),VLOOKUP($A1041,StudiesGeneral!$B:$CM,5,FALSE),"")</f>
        <v>CYP2J2</v>
      </c>
      <c r="G1041" s="52" t="str">
        <f t="shared" si="17"/>
        <v>Small intestine-Distal Jejunum-HIM-IN003-</v>
      </c>
      <c r="H1041" s="12" t="s">
        <v>747</v>
      </c>
      <c r="I1041" s="12" t="s">
        <v>1061</v>
      </c>
      <c r="K1041" s="12" t="s">
        <v>725</v>
      </c>
      <c r="L1041" s="12" t="s">
        <v>762</v>
      </c>
      <c r="M1041" s="12" t="s">
        <v>737</v>
      </c>
      <c r="N1041" s="12" t="s">
        <v>819</v>
      </c>
      <c r="AA1041" s="19" t="s">
        <v>770</v>
      </c>
      <c r="AB1041" s="19" t="s">
        <v>1043</v>
      </c>
      <c r="AC1041" s="20" t="s">
        <v>730</v>
      </c>
      <c r="AD1041" s="37" t="s">
        <v>1048</v>
      </c>
      <c r="AE1041" s="93">
        <v>3</v>
      </c>
      <c r="AF1041" s="3">
        <v>1</v>
      </c>
      <c r="AG1041" s="3">
        <v>0</v>
      </c>
      <c r="AH1041" s="3">
        <v>75</v>
      </c>
      <c r="AI1041" s="3" t="s">
        <v>767</v>
      </c>
      <c r="AJ1041" s="20" t="s">
        <v>772</v>
      </c>
      <c r="AS1041" s="79">
        <v>24</v>
      </c>
      <c r="AT1041" s="79" t="s">
        <v>772</v>
      </c>
      <c r="AU1041" s="79"/>
      <c r="AV1041" s="79"/>
      <c r="AW1041" s="3" t="s">
        <v>898</v>
      </c>
      <c r="AX1041" s="3" t="s">
        <v>1049</v>
      </c>
      <c r="AY1041" s="3" t="s">
        <v>732</v>
      </c>
      <c r="AZ1041" s="3">
        <v>1</v>
      </c>
      <c r="BF1041" s="4" t="b">
        <f>IF(ISERROR(VLOOKUP(StudiesDetails!B1041,ProteinExpression!A:A,1,FALSE)),FALSE,TRUE)</f>
        <v>0</v>
      </c>
    </row>
    <row r="1042" spans="1:58" x14ac:dyDescent="0.3">
      <c r="A1042">
        <v>175</v>
      </c>
      <c r="B1042">
        <v>1123</v>
      </c>
      <c r="C1042" s="73" t="str">
        <f>IF(AND($A1042&lt;&gt;"",ISNUMBER($A1042)),VLOOKUP($A1042,StudiesGeneral!$B:$CM,2,FALSE),"")</f>
        <v>Grangeon</v>
      </c>
      <c r="D1042" s="73">
        <f>IF(AND($A1042&lt;&gt;"",ISNUMBER($A1042)),VLOOKUP($A1042,StudiesGeneral!$B:$CM,3,FALSE),"")</f>
        <v>2021</v>
      </c>
      <c r="E1042" s="89" t="str">
        <f>IF(AND($A1042&lt;&gt;"",ISNUMBER($A1042)),VLOOKUP($A1042,StudiesGeneral!$B:$CM,4,FALSE),"")</f>
        <v>https://doi.org/10.3390/ijms222312791</v>
      </c>
      <c r="F1042" s="73" t="str">
        <f>IF(AND($A1042&lt;&gt;"",ISNUMBER($A1042)),VLOOKUP($A1042,StudiesGeneral!$B:$CM,5,FALSE),"")</f>
        <v>CYP2J2</v>
      </c>
      <c r="G1042" s="52" t="str">
        <f t="shared" si="17"/>
        <v>Small intestine-Distal Jejunum-HIM-IN004-</v>
      </c>
      <c r="H1042" s="12" t="s">
        <v>747</v>
      </c>
      <c r="I1042" s="12" t="s">
        <v>1061</v>
      </c>
      <c r="K1042" s="12" t="s">
        <v>725</v>
      </c>
      <c r="L1042" s="12" t="s">
        <v>762</v>
      </c>
      <c r="M1042" s="12" t="s">
        <v>737</v>
      </c>
      <c r="N1042" s="12" t="s">
        <v>819</v>
      </c>
      <c r="AA1042" s="19" t="s">
        <v>770</v>
      </c>
      <c r="AB1042" s="19" t="s">
        <v>1043</v>
      </c>
      <c r="AC1042" s="20" t="s">
        <v>730</v>
      </c>
      <c r="AD1042" s="37" t="s">
        <v>1050</v>
      </c>
      <c r="AE1042" s="93">
        <v>4</v>
      </c>
      <c r="AF1042" s="3">
        <v>1</v>
      </c>
      <c r="AG1042" s="3">
        <v>1</v>
      </c>
      <c r="AH1042" s="3">
        <v>42</v>
      </c>
      <c r="AI1042" s="3" t="s">
        <v>767</v>
      </c>
      <c r="AJ1042" s="20" t="s">
        <v>772</v>
      </c>
      <c r="AS1042" s="79">
        <v>25.9</v>
      </c>
      <c r="AT1042" s="79" t="s">
        <v>772</v>
      </c>
      <c r="AU1042" s="79"/>
      <c r="AV1042" s="79"/>
      <c r="AW1042" s="3" t="s">
        <v>876</v>
      </c>
      <c r="AX1042" s="3" t="s">
        <v>1051</v>
      </c>
      <c r="AY1042" s="3" t="s">
        <v>732</v>
      </c>
      <c r="AZ1042" s="3">
        <v>1</v>
      </c>
      <c r="BF1042" s="4" t="b">
        <f>IF(ISERROR(VLOOKUP(StudiesDetails!B1042,ProteinExpression!A:A,1,FALSE)),FALSE,TRUE)</f>
        <v>0</v>
      </c>
    </row>
    <row r="1043" spans="1:58" x14ac:dyDescent="0.3">
      <c r="A1043">
        <v>175</v>
      </c>
      <c r="B1043">
        <v>1124</v>
      </c>
      <c r="C1043" s="73" t="str">
        <f>IF(AND($A1043&lt;&gt;"",ISNUMBER($A1043)),VLOOKUP($A1043,StudiesGeneral!$B:$CM,2,FALSE),"")</f>
        <v>Grangeon</v>
      </c>
      <c r="D1043" s="73">
        <f>IF(AND($A1043&lt;&gt;"",ISNUMBER($A1043)),VLOOKUP($A1043,StudiesGeneral!$B:$CM,3,FALSE),"")</f>
        <v>2021</v>
      </c>
      <c r="E1043" s="89" t="str">
        <f>IF(AND($A1043&lt;&gt;"",ISNUMBER($A1043)),VLOOKUP($A1043,StudiesGeneral!$B:$CM,4,FALSE),"")</f>
        <v>https://doi.org/10.3390/ijms222312791</v>
      </c>
      <c r="F1043" s="73" t="str">
        <f>IF(AND($A1043&lt;&gt;"",ISNUMBER($A1043)),VLOOKUP($A1043,StudiesGeneral!$B:$CM,5,FALSE),"")</f>
        <v>CYP2J2</v>
      </c>
      <c r="G1043" s="52" t="str">
        <f t="shared" si="17"/>
        <v>Small intestine-Distal Jejunum-HIM-IN005-</v>
      </c>
      <c r="H1043" s="12" t="s">
        <v>747</v>
      </c>
      <c r="I1043" s="12" t="s">
        <v>1061</v>
      </c>
      <c r="K1043" s="12" t="s">
        <v>725</v>
      </c>
      <c r="L1043" s="12" t="s">
        <v>762</v>
      </c>
      <c r="M1043" s="12" t="s">
        <v>737</v>
      </c>
      <c r="N1043" s="12" t="s">
        <v>819</v>
      </c>
      <c r="AA1043" s="19" t="s">
        <v>770</v>
      </c>
      <c r="AB1043" s="19" t="s">
        <v>1043</v>
      </c>
      <c r="AC1043" s="20" t="s">
        <v>730</v>
      </c>
      <c r="AD1043" s="37" t="s">
        <v>1052</v>
      </c>
      <c r="AE1043" s="93">
        <v>5</v>
      </c>
      <c r="AF1043" s="3">
        <v>1</v>
      </c>
      <c r="AG1043" s="3">
        <v>1</v>
      </c>
      <c r="AH1043" s="3">
        <v>52</v>
      </c>
      <c r="AI1043" s="3" t="s">
        <v>767</v>
      </c>
      <c r="AJ1043" s="20" t="s">
        <v>772</v>
      </c>
      <c r="AS1043" s="79">
        <v>23.9</v>
      </c>
      <c r="AT1043" s="79" t="s">
        <v>772</v>
      </c>
      <c r="AU1043" s="79"/>
      <c r="AV1043" s="79"/>
      <c r="AW1043" s="3" t="s">
        <v>878</v>
      </c>
      <c r="AX1043" s="3" t="s">
        <v>1045</v>
      </c>
      <c r="AY1043" s="3" t="s">
        <v>732</v>
      </c>
      <c r="AZ1043" s="3">
        <v>1</v>
      </c>
      <c r="BF1043" s="4" t="b">
        <f>IF(ISERROR(VLOOKUP(StudiesDetails!B1043,ProteinExpression!A:A,1,FALSE)),FALSE,TRUE)</f>
        <v>0</v>
      </c>
    </row>
    <row r="1044" spans="1:58" x14ac:dyDescent="0.3">
      <c r="A1044">
        <v>175</v>
      </c>
      <c r="B1044">
        <v>1125</v>
      </c>
      <c r="C1044" s="73" t="str">
        <f>IF(AND($A1044&lt;&gt;"",ISNUMBER($A1044)),VLOOKUP($A1044,StudiesGeneral!$B:$CM,2,FALSE),"")</f>
        <v>Grangeon</v>
      </c>
      <c r="D1044" s="73">
        <f>IF(AND($A1044&lt;&gt;"",ISNUMBER($A1044)),VLOOKUP($A1044,StudiesGeneral!$B:$CM,3,FALSE),"")</f>
        <v>2021</v>
      </c>
      <c r="E1044" s="89" t="str">
        <f>IF(AND($A1044&lt;&gt;"",ISNUMBER($A1044)),VLOOKUP($A1044,StudiesGeneral!$B:$CM,4,FALSE),"")</f>
        <v>https://doi.org/10.3390/ijms222312791</v>
      </c>
      <c r="F1044" s="73" t="str">
        <f>IF(AND($A1044&lt;&gt;"",ISNUMBER($A1044)),VLOOKUP($A1044,StudiesGeneral!$B:$CM,5,FALSE),"")</f>
        <v>CYP2J2</v>
      </c>
      <c r="G1044" s="52" t="str">
        <f t="shared" si="17"/>
        <v>Small intestine-Distal Jejunum-HIM-IN006-</v>
      </c>
      <c r="H1044" s="12" t="s">
        <v>747</v>
      </c>
      <c r="I1044" s="12" t="s">
        <v>1061</v>
      </c>
      <c r="K1044" s="12" t="s">
        <v>725</v>
      </c>
      <c r="L1044" s="12" t="s">
        <v>762</v>
      </c>
      <c r="M1044" s="12" t="s">
        <v>737</v>
      </c>
      <c r="N1044" s="12" t="s">
        <v>819</v>
      </c>
      <c r="AA1044" s="19" t="s">
        <v>770</v>
      </c>
      <c r="AB1044" s="19" t="s">
        <v>1043</v>
      </c>
      <c r="AC1044" s="20" t="s">
        <v>730</v>
      </c>
      <c r="AD1044" s="37" t="s">
        <v>1053</v>
      </c>
      <c r="AE1044" s="93">
        <v>6</v>
      </c>
      <c r="AF1044" s="3">
        <v>1</v>
      </c>
      <c r="AG1044" s="3">
        <v>1</v>
      </c>
      <c r="AH1044" s="3">
        <v>27</v>
      </c>
      <c r="AI1044" s="3" t="s">
        <v>767</v>
      </c>
      <c r="AJ1044" s="20" t="s">
        <v>772</v>
      </c>
      <c r="AS1044" s="79">
        <v>20.5</v>
      </c>
      <c r="AT1044" s="79" t="s">
        <v>772</v>
      </c>
      <c r="AU1044" s="79"/>
      <c r="AV1044" s="79"/>
      <c r="AW1044" s="3" t="s">
        <v>876</v>
      </c>
      <c r="AX1044" s="3" t="s">
        <v>1051</v>
      </c>
      <c r="AY1044" s="3" t="s">
        <v>732</v>
      </c>
      <c r="AZ1044" s="3">
        <v>1</v>
      </c>
      <c r="BF1044" s="4" t="b">
        <f>IF(ISERROR(VLOOKUP(StudiesDetails!B1044,ProteinExpression!A:A,1,FALSE)),FALSE,TRUE)</f>
        <v>0</v>
      </c>
    </row>
    <row r="1045" spans="1:58" x14ac:dyDescent="0.3">
      <c r="A1045">
        <v>175</v>
      </c>
      <c r="B1045">
        <v>1126</v>
      </c>
      <c r="C1045" s="73" t="str">
        <f>IF(AND($A1045&lt;&gt;"",ISNUMBER($A1045)),VLOOKUP($A1045,StudiesGeneral!$B:$CM,2,FALSE),"")</f>
        <v>Grangeon</v>
      </c>
      <c r="D1045" s="73">
        <f>IF(AND($A1045&lt;&gt;"",ISNUMBER($A1045)),VLOOKUP($A1045,StudiesGeneral!$B:$CM,3,FALSE),"")</f>
        <v>2021</v>
      </c>
      <c r="E1045" s="89" t="str">
        <f>IF(AND($A1045&lt;&gt;"",ISNUMBER($A1045)),VLOOKUP($A1045,StudiesGeneral!$B:$CM,4,FALSE),"")</f>
        <v>https://doi.org/10.3390/ijms222312791</v>
      </c>
      <c r="F1045" s="73" t="str">
        <f>IF(AND($A1045&lt;&gt;"",ISNUMBER($A1045)),VLOOKUP($A1045,StudiesGeneral!$B:$CM,5,FALSE),"")</f>
        <v>CYP2J2</v>
      </c>
      <c r="G1045" s="52" t="str">
        <f t="shared" si="17"/>
        <v>Small intestine-Distal Jejunum-HIM-IN007-</v>
      </c>
      <c r="H1045" s="12" t="s">
        <v>747</v>
      </c>
      <c r="I1045" s="12" t="s">
        <v>1061</v>
      </c>
      <c r="K1045" s="12" t="s">
        <v>725</v>
      </c>
      <c r="L1045" s="12" t="s">
        <v>762</v>
      </c>
      <c r="M1045" s="12" t="s">
        <v>737</v>
      </c>
      <c r="N1045" s="12" t="s">
        <v>819</v>
      </c>
      <c r="AA1045" s="19" t="s">
        <v>770</v>
      </c>
      <c r="AB1045" s="19" t="s">
        <v>1043</v>
      </c>
      <c r="AC1045" s="20" t="s">
        <v>730</v>
      </c>
      <c r="AD1045" s="37" t="s">
        <v>1054</v>
      </c>
      <c r="AE1045" s="93">
        <v>7</v>
      </c>
      <c r="AF1045" s="3">
        <v>1</v>
      </c>
      <c r="AG1045" s="3">
        <v>0</v>
      </c>
      <c r="AH1045" s="3">
        <v>58</v>
      </c>
      <c r="AI1045" s="3" t="s">
        <v>767</v>
      </c>
      <c r="AJ1045" s="20" t="s">
        <v>772</v>
      </c>
      <c r="AS1045" s="79">
        <v>31.1</v>
      </c>
      <c r="AT1045" s="79" t="s">
        <v>772</v>
      </c>
      <c r="AU1045" s="79"/>
      <c r="AV1045" s="79"/>
      <c r="AW1045" s="3" t="s">
        <v>898</v>
      </c>
      <c r="AX1045" s="3" t="s">
        <v>1055</v>
      </c>
      <c r="AY1045" s="3" t="s">
        <v>732</v>
      </c>
      <c r="AZ1045" s="3">
        <v>1</v>
      </c>
      <c r="BF1045" s="4" t="b">
        <f>IF(ISERROR(VLOOKUP(StudiesDetails!B1045,ProteinExpression!A:A,1,FALSE)),FALSE,TRUE)</f>
        <v>0</v>
      </c>
    </row>
    <row r="1046" spans="1:58" x14ac:dyDescent="0.3">
      <c r="A1046">
        <v>175</v>
      </c>
      <c r="B1046">
        <v>1127</v>
      </c>
      <c r="C1046" s="73" t="str">
        <f>IF(AND($A1046&lt;&gt;"",ISNUMBER($A1046)),VLOOKUP($A1046,StudiesGeneral!$B:$CM,2,FALSE),"")</f>
        <v>Grangeon</v>
      </c>
      <c r="D1046" s="73">
        <f>IF(AND($A1046&lt;&gt;"",ISNUMBER($A1046)),VLOOKUP($A1046,StudiesGeneral!$B:$CM,3,FALSE),"")</f>
        <v>2021</v>
      </c>
      <c r="E1046" s="89" t="str">
        <f>IF(AND($A1046&lt;&gt;"",ISNUMBER($A1046)),VLOOKUP($A1046,StudiesGeneral!$B:$CM,4,FALSE),"")</f>
        <v>https://doi.org/10.3390/ijms222312791</v>
      </c>
      <c r="F1046" s="73" t="str">
        <f>IF(AND($A1046&lt;&gt;"",ISNUMBER($A1046)),VLOOKUP($A1046,StudiesGeneral!$B:$CM,5,FALSE),"")</f>
        <v>CYP2J2</v>
      </c>
      <c r="G1046" s="52" t="str">
        <f t="shared" si="17"/>
        <v>Small intestine-Distal Jejunum-HIM-IN008-</v>
      </c>
      <c r="H1046" s="12" t="s">
        <v>747</v>
      </c>
      <c r="I1046" s="12" t="s">
        <v>1061</v>
      </c>
      <c r="K1046" s="12" t="s">
        <v>725</v>
      </c>
      <c r="L1046" s="12" t="s">
        <v>762</v>
      </c>
      <c r="M1046" s="12" t="s">
        <v>737</v>
      </c>
      <c r="N1046" s="12" t="s">
        <v>819</v>
      </c>
      <c r="AA1046" s="19" t="s">
        <v>770</v>
      </c>
      <c r="AB1046" s="19" t="s">
        <v>1043</v>
      </c>
      <c r="AC1046" s="20" t="s">
        <v>730</v>
      </c>
      <c r="AD1046" s="37" t="s">
        <v>1056</v>
      </c>
      <c r="AE1046" s="93">
        <v>8</v>
      </c>
      <c r="AF1046" s="3">
        <v>1</v>
      </c>
      <c r="AG1046" s="3">
        <v>0</v>
      </c>
      <c r="AH1046" s="3">
        <v>49</v>
      </c>
      <c r="AI1046" s="3" t="s">
        <v>767</v>
      </c>
      <c r="AJ1046" s="20" t="s">
        <v>772</v>
      </c>
      <c r="AS1046" s="79">
        <v>23.2</v>
      </c>
      <c r="AT1046" s="79" t="s">
        <v>772</v>
      </c>
      <c r="AU1046" s="79"/>
      <c r="AV1046" s="79"/>
      <c r="AW1046" s="3" t="s">
        <v>876</v>
      </c>
      <c r="AX1046" s="3" t="s">
        <v>1051</v>
      </c>
      <c r="AY1046" s="3" t="s">
        <v>920</v>
      </c>
      <c r="AZ1046" s="3">
        <v>1</v>
      </c>
      <c r="BF1046" s="4" t="b">
        <f>IF(ISERROR(VLOOKUP(StudiesDetails!B1046,ProteinExpression!A:A,1,FALSE)),FALSE,TRUE)</f>
        <v>0</v>
      </c>
    </row>
    <row r="1047" spans="1:58" x14ac:dyDescent="0.3">
      <c r="A1047">
        <v>175</v>
      </c>
      <c r="B1047">
        <v>1128</v>
      </c>
      <c r="C1047" s="73" t="str">
        <f>IF(AND($A1047&lt;&gt;"",ISNUMBER($A1047)),VLOOKUP($A1047,StudiesGeneral!$B:$CM,2,FALSE),"")</f>
        <v>Grangeon</v>
      </c>
      <c r="D1047" s="73">
        <f>IF(AND($A1047&lt;&gt;"",ISNUMBER($A1047)),VLOOKUP($A1047,StudiesGeneral!$B:$CM,3,FALSE),"")</f>
        <v>2021</v>
      </c>
      <c r="E1047" s="89" t="str">
        <f>IF(AND($A1047&lt;&gt;"",ISNUMBER($A1047)),VLOOKUP($A1047,StudiesGeneral!$B:$CM,4,FALSE),"")</f>
        <v>https://doi.org/10.3390/ijms222312791</v>
      </c>
      <c r="F1047" s="73" t="str">
        <f>IF(AND($A1047&lt;&gt;"",ISNUMBER($A1047)),VLOOKUP($A1047,StudiesGeneral!$B:$CM,5,FALSE),"")</f>
        <v>CYP2J2</v>
      </c>
      <c r="G1047" s="52" t="str">
        <f t="shared" si="17"/>
        <v>Small intestine-Distal Jejunum-HIM-IN009-</v>
      </c>
      <c r="H1047" s="12" t="s">
        <v>747</v>
      </c>
      <c r="I1047" s="12" t="s">
        <v>1061</v>
      </c>
      <c r="K1047" s="12" t="s">
        <v>725</v>
      </c>
      <c r="L1047" s="12" t="s">
        <v>762</v>
      </c>
      <c r="M1047" s="12" t="s">
        <v>737</v>
      </c>
      <c r="N1047" s="12" t="s">
        <v>819</v>
      </c>
      <c r="AA1047" s="19" t="s">
        <v>770</v>
      </c>
      <c r="AB1047" s="19" t="s">
        <v>1043</v>
      </c>
      <c r="AC1047" s="20" t="s">
        <v>730</v>
      </c>
      <c r="AD1047" s="37" t="s">
        <v>1057</v>
      </c>
      <c r="AE1047" s="93">
        <v>9</v>
      </c>
      <c r="AF1047" s="3">
        <v>1</v>
      </c>
      <c r="AG1047" s="3">
        <v>0</v>
      </c>
      <c r="AH1047" s="3">
        <v>65</v>
      </c>
      <c r="AI1047" s="3" t="s">
        <v>767</v>
      </c>
      <c r="AJ1047" s="20" t="s">
        <v>772</v>
      </c>
      <c r="AS1047" s="79">
        <v>30.4</v>
      </c>
      <c r="AT1047" s="79" t="s">
        <v>772</v>
      </c>
      <c r="AU1047" s="79"/>
      <c r="AV1047" s="79"/>
      <c r="AW1047" s="3" t="s">
        <v>876</v>
      </c>
      <c r="AX1047" s="3" t="s">
        <v>1058</v>
      </c>
      <c r="AY1047" s="3" t="s">
        <v>917</v>
      </c>
      <c r="AZ1047" s="3">
        <v>1</v>
      </c>
      <c r="BF1047" s="4" t="b">
        <f>IF(ISERROR(VLOOKUP(StudiesDetails!B1047,ProteinExpression!A:A,1,FALSE)),FALSE,TRUE)</f>
        <v>0</v>
      </c>
    </row>
    <row r="1048" spans="1:58" s="33" customFormat="1" x14ac:dyDescent="0.3">
      <c r="A1048" s="33">
        <v>175</v>
      </c>
      <c r="B1048" s="33">
        <v>1131</v>
      </c>
      <c r="C1048" s="70" t="str">
        <f>IF(AND($A1048&lt;&gt;"",ISNUMBER($A1048)),VLOOKUP($A1048,StudiesGeneral!$B:$CM,2,FALSE),"")</f>
        <v>Grangeon</v>
      </c>
      <c r="D1048" s="70">
        <f>IF(AND($A1048&lt;&gt;"",ISNUMBER($A1048)),VLOOKUP($A1048,StudiesGeneral!$B:$CM,3,FALSE),"")</f>
        <v>2021</v>
      </c>
      <c r="E1048" s="71" t="str">
        <f>IF(AND($A1048&lt;&gt;"",ISNUMBER($A1048)),VLOOKUP($A1048,StudiesGeneral!$B:$CM,4,FALSE),"")</f>
        <v>https://doi.org/10.3390/ijms222312791</v>
      </c>
      <c r="F1048" s="70" t="str">
        <f>IF(AND($A1048&lt;&gt;"",ISNUMBER($A1048)),VLOOKUP($A1048,StudiesGeneral!$B:$CM,5,FALSE),"")</f>
        <v>CYP2J2</v>
      </c>
      <c r="G1048" s="72" t="str">
        <f t="shared" si="17"/>
        <v>Small intestine-Proximal Ileum-HIM-IN001-</v>
      </c>
      <c r="H1048" s="25" t="s">
        <v>747</v>
      </c>
      <c r="I1048" s="25" t="s">
        <v>1062</v>
      </c>
      <c r="J1048" s="25"/>
      <c r="K1048" s="25" t="s">
        <v>725</v>
      </c>
      <c r="L1048" s="25" t="s">
        <v>762</v>
      </c>
      <c r="M1048" s="25" t="s">
        <v>737</v>
      </c>
      <c r="N1048" s="25" t="s">
        <v>819</v>
      </c>
      <c r="O1048" s="25"/>
      <c r="P1048" s="25"/>
      <c r="Q1048" s="26"/>
      <c r="R1048" s="26"/>
      <c r="S1048" s="27"/>
      <c r="T1048" s="27"/>
      <c r="U1048" s="27"/>
      <c r="V1048" s="27"/>
      <c r="W1048" s="27"/>
      <c r="X1048" s="27"/>
      <c r="Y1048" s="27"/>
      <c r="Z1048" s="27"/>
      <c r="AA1048" s="28" t="s">
        <v>770</v>
      </c>
      <c r="AB1048" s="28" t="s">
        <v>1043</v>
      </c>
      <c r="AC1048" s="29" t="s">
        <v>730</v>
      </c>
      <c r="AD1048" s="36" t="s">
        <v>1044</v>
      </c>
      <c r="AE1048" s="92">
        <v>1</v>
      </c>
      <c r="AF1048" s="30">
        <v>1</v>
      </c>
      <c r="AG1048" s="30">
        <v>1</v>
      </c>
      <c r="AH1048" s="30">
        <v>73</v>
      </c>
      <c r="AI1048" s="30" t="s">
        <v>767</v>
      </c>
      <c r="AJ1048" s="29" t="s">
        <v>772</v>
      </c>
      <c r="AK1048" s="30"/>
      <c r="AL1048" s="29"/>
      <c r="AM1048" s="30"/>
      <c r="AN1048" s="30"/>
      <c r="AO1048" s="30"/>
      <c r="AP1048" s="30"/>
      <c r="AQ1048" s="30"/>
      <c r="AR1048" s="30"/>
      <c r="AS1048" s="103">
        <v>31.3</v>
      </c>
      <c r="AT1048" s="103" t="s">
        <v>772</v>
      </c>
      <c r="AU1048" s="103"/>
      <c r="AV1048" s="103"/>
      <c r="AW1048" s="30" t="s">
        <v>898</v>
      </c>
      <c r="AX1048" s="30" t="s">
        <v>1045</v>
      </c>
      <c r="AY1048" s="30" t="s">
        <v>917</v>
      </c>
      <c r="AZ1048" s="30">
        <v>1</v>
      </c>
      <c r="BA1048" s="31"/>
      <c r="BB1048" s="32"/>
      <c r="BC1048" s="29"/>
      <c r="BD1048" s="30"/>
      <c r="BE1048" s="75"/>
      <c r="BF1048" s="91" t="b">
        <f>IF(ISERROR(VLOOKUP(StudiesDetails!B1048,ProteinExpression!A:A,1,FALSE)),FALSE,TRUE)</f>
        <v>0</v>
      </c>
    </row>
    <row r="1049" spans="1:58" x14ac:dyDescent="0.3">
      <c r="A1049">
        <v>175</v>
      </c>
      <c r="B1049">
        <v>1132</v>
      </c>
      <c r="C1049" s="73" t="str">
        <f>IF(AND($A1049&lt;&gt;"",ISNUMBER($A1049)),VLOOKUP($A1049,StudiesGeneral!$B:$CM,2,FALSE),"")</f>
        <v>Grangeon</v>
      </c>
      <c r="D1049" s="73">
        <f>IF(AND($A1049&lt;&gt;"",ISNUMBER($A1049)),VLOOKUP($A1049,StudiesGeneral!$B:$CM,3,FALSE),"")</f>
        <v>2021</v>
      </c>
      <c r="E1049" s="89" t="str">
        <f>IF(AND($A1049&lt;&gt;"",ISNUMBER($A1049)),VLOOKUP($A1049,StudiesGeneral!$B:$CM,4,FALSE),"")</f>
        <v>https://doi.org/10.3390/ijms222312791</v>
      </c>
      <c r="F1049" s="73" t="str">
        <f>IF(AND($A1049&lt;&gt;"",ISNUMBER($A1049)),VLOOKUP($A1049,StudiesGeneral!$B:$CM,5,FALSE),"")</f>
        <v>CYP2J2</v>
      </c>
      <c r="G1049" s="52" t="str">
        <f t="shared" si="17"/>
        <v>Small intestine-Proximal Ileum-HIM-IN002-</v>
      </c>
      <c r="H1049" s="12" t="s">
        <v>747</v>
      </c>
      <c r="I1049" s="12" t="s">
        <v>1062</v>
      </c>
      <c r="K1049" s="12" t="s">
        <v>725</v>
      </c>
      <c r="L1049" s="12" t="s">
        <v>762</v>
      </c>
      <c r="M1049" s="12" t="s">
        <v>737</v>
      </c>
      <c r="N1049" s="12" t="s">
        <v>819</v>
      </c>
      <c r="AA1049" s="19" t="s">
        <v>770</v>
      </c>
      <c r="AB1049" s="19" t="s">
        <v>1043</v>
      </c>
      <c r="AC1049" s="20" t="s">
        <v>730</v>
      </c>
      <c r="AD1049" s="37" t="s">
        <v>1046</v>
      </c>
      <c r="AE1049" s="93">
        <v>2</v>
      </c>
      <c r="AF1049" s="3">
        <v>1</v>
      </c>
      <c r="AG1049" s="3">
        <v>0</v>
      </c>
      <c r="AH1049" s="3">
        <v>49</v>
      </c>
      <c r="AI1049" s="3" t="s">
        <v>767</v>
      </c>
      <c r="AJ1049" s="20" t="s">
        <v>772</v>
      </c>
      <c r="AS1049" s="79">
        <v>32.700000000000003</v>
      </c>
      <c r="AT1049" s="79" t="s">
        <v>772</v>
      </c>
      <c r="AU1049" s="79"/>
      <c r="AV1049" s="79"/>
      <c r="AW1049" s="3" t="s">
        <v>898</v>
      </c>
      <c r="AX1049" s="3" t="s">
        <v>1047</v>
      </c>
      <c r="AY1049" s="3" t="s">
        <v>732</v>
      </c>
      <c r="AZ1049" s="3">
        <v>1</v>
      </c>
      <c r="BF1049" s="4" t="b">
        <f>IF(ISERROR(VLOOKUP(StudiesDetails!B1049,ProteinExpression!A:A,1,FALSE)),FALSE,TRUE)</f>
        <v>0</v>
      </c>
    </row>
    <row r="1050" spans="1:58" x14ac:dyDescent="0.3">
      <c r="A1050">
        <v>175</v>
      </c>
      <c r="B1050">
        <v>1133</v>
      </c>
      <c r="C1050" s="73" t="str">
        <f>IF(AND($A1050&lt;&gt;"",ISNUMBER($A1050)),VLOOKUP($A1050,StudiesGeneral!$B:$CM,2,FALSE),"")</f>
        <v>Grangeon</v>
      </c>
      <c r="D1050" s="73">
        <f>IF(AND($A1050&lt;&gt;"",ISNUMBER($A1050)),VLOOKUP($A1050,StudiesGeneral!$B:$CM,3,FALSE),"")</f>
        <v>2021</v>
      </c>
      <c r="E1050" s="89" t="str">
        <f>IF(AND($A1050&lt;&gt;"",ISNUMBER($A1050)),VLOOKUP($A1050,StudiesGeneral!$B:$CM,4,FALSE),"")</f>
        <v>https://doi.org/10.3390/ijms222312791</v>
      </c>
      <c r="F1050" s="73" t="str">
        <f>IF(AND($A1050&lt;&gt;"",ISNUMBER($A1050)),VLOOKUP($A1050,StudiesGeneral!$B:$CM,5,FALSE),"")</f>
        <v>CYP2J2</v>
      </c>
      <c r="G1050" s="52" t="str">
        <f t="shared" si="17"/>
        <v>Small intestine-Proximal Ileum-HIM-IN003-</v>
      </c>
      <c r="H1050" s="12" t="s">
        <v>747</v>
      </c>
      <c r="I1050" s="12" t="s">
        <v>1062</v>
      </c>
      <c r="K1050" s="12" t="s">
        <v>725</v>
      </c>
      <c r="L1050" s="12" t="s">
        <v>762</v>
      </c>
      <c r="M1050" s="12" t="s">
        <v>737</v>
      </c>
      <c r="N1050" s="12" t="s">
        <v>819</v>
      </c>
      <c r="AA1050" s="19" t="s">
        <v>770</v>
      </c>
      <c r="AB1050" s="19" t="s">
        <v>1043</v>
      </c>
      <c r="AC1050" s="20" t="s">
        <v>730</v>
      </c>
      <c r="AD1050" s="37" t="s">
        <v>1048</v>
      </c>
      <c r="AE1050" s="93">
        <v>3</v>
      </c>
      <c r="AF1050" s="3">
        <v>1</v>
      </c>
      <c r="AG1050" s="3">
        <v>0</v>
      </c>
      <c r="AH1050" s="3">
        <v>75</v>
      </c>
      <c r="AI1050" s="3" t="s">
        <v>767</v>
      </c>
      <c r="AJ1050" s="20" t="s">
        <v>772</v>
      </c>
      <c r="AS1050" s="79">
        <v>24</v>
      </c>
      <c r="AT1050" s="79" t="s">
        <v>772</v>
      </c>
      <c r="AU1050" s="79"/>
      <c r="AV1050" s="79"/>
      <c r="AW1050" s="3" t="s">
        <v>898</v>
      </c>
      <c r="AX1050" s="3" t="s">
        <v>1049</v>
      </c>
      <c r="AY1050" s="3" t="s">
        <v>732</v>
      </c>
      <c r="AZ1050" s="3">
        <v>1</v>
      </c>
      <c r="BF1050" s="4" t="b">
        <f>IF(ISERROR(VLOOKUP(StudiesDetails!B1050,ProteinExpression!A:A,1,FALSE)),FALSE,TRUE)</f>
        <v>0</v>
      </c>
    </row>
    <row r="1051" spans="1:58" x14ac:dyDescent="0.3">
      <c r="A1051">
        <v>175</v>
      </c>
      <c r="B1051">
        <v>1134</v>
      </c>
      <c r="C1051" s="73" t="str">
        <f>IF(AND($A1051&lt;&gt;"",ISNUMBER($A1051)),VLOOKUP($A1051,StudiesGeneral!$B:$CM,2,FALSE),"")</f>
        <v>Grangeon</v>
      </c>
      <c r="D1051" s="73">
        <f>IF(AND($A1051&lt;&gt;"",ISNUMBER($A1051)),VLOOKUP($A1051,StudiesGeneral!$B:$CM,3,FALSE),"")</f>
        <v>2021</v>
      </c>
      <c r="E1051" s="89" t="str">
        <f>IF(AND($A1051&lt;&gt;"",ISNUMBER($A1051)),VLOOKUP($A1051,StudiesGeneral!$B:$CM,4,FALSE),"")</f>
        <v>https://doi.org/10.3390/ijms222312791</v>
      </c>
      <c r="F1051" s="73" t="str">
        <f>IF(AND($A1051&lt;&gt;"",ISNUMBER($A1051)),VLOOKUP($A1051,StudiesGeneral!$B:$CM,5,FALSE),"")</f>
        <v>CYP2J2</v>
      </c>
      <c r="G1051" s="52" t="str">
        <f t="shared" si="17"/>
        <v>Small intestine-Proximal Ileum-HIM-IN004-</v>
      </c>
      <c r="H1051" s="12" t="s">
        <v>747</v>
      </c>
      <c r="I1051" s="12" t="s">
        <v>1062</v>
      </c>
      <c r="K1051" s="12" t="s">
        <v>725</v>
      </c>
      <c r="L1051" s="12" t="s">
        <v>762</v>
      </c>
      <c r="M1051" s="12" t="s">
        <v>737</v>
      </c>
      <c r="N1051" s="12" t="s">
        <v>819</v>
      </c>
      <c r="AA1051" s="19" t="s">
        <v>770</v>
      </c>
      <c r="AB1051" s="19" t="s">
        <v>1043</v>
      </c>
      <c r="AC1051" s="20" t="s">
        <v>730</v>
      </c>
      <c r="AD1051" s="37" t="s">
        <v>1050</v>
      </c>
      <c r="AE1051" s="93">
        <v>4</v>
      </c>
      <c r="AF1051" s="3">
        <v>1</v>
      </c>
      <c r="AG1051" s="3">
        <v>1</v>
      </c>
      <c r="AH1051" s="3">
        <v>42</v>
      </c>
      <c r="AI1051" s="3" t="s">
        <v>767</v>
      </c>
      <c r="AJ1051" s="20" t="s">
        <v>772</v>
      </c>
      <c r="AS1051" s="79">
        <v>25.9</v>
      </c>
      <c r="AT1051" s="79" t="s">
        <v>772</v>
      </c>
      <c r="AU1051" s="79"/>
      <c r="AV1051" s="79"/>
      <c r="AW1051" s="3" t="s">
        <v>876</v>
      </c>
      <c r="AX1051" s="3" t="s">
        <v>1051</v>
      </c>
      <c r="AY1051" s="3" t="s">
        <v>732</v>
      </c>
      <c r="AZ1051" s="3">
        <v>1</v>
      </c>
      <c r="BF1051" s="4" t="b">
        <f>IF(ISERROR(VLOOKUP(StudiesDetails!B1051,ProteinExpression!A:A,1,FALSE)),FALSE,TRUE)</f>
        <v>0</v>
      </c>
    </row>
    <row r="1052" spans="1:58" x14ac:dyDescent="0.3">
      <c r="A1052">
        <v>175</v>
      </c>
      <c r="B1052">
        <v>1135</v>
      </c>
      <c r="C1052" s="73" t="str">
        <f>IF(AND($A1052&lt;&gt;"",ISNUMBER($A1052)),VLOOKUP($A1052,StudiesGeneral!$B:$CM,2,FALSE),"")</f>
        <v>Grangeon</v>
      </c>
      <c r="D1052" s="73">
        <f>IF(AND($A1052&lt;&gt;"",ISNUMBER($A1052)),VLOOKUP($A1052,StudiesGeneral!$B:$CM,3,FALSE),"")</f>
        <v>2021</v>
      </c>
      <c r="E1052" s="89" t="str">
        <f>IF(AND($A1052&lt;&gt;"",ISNUMBER($A1052)),VLOOKUP($A1052,StudiesGeneral!$B:$CM,4,FALSE),"")</f>
        <v>https://doi.org/10.3390/ijms222312791</v>
      </c>
      <c r="F1052" s="73" t="str">
        <f>IF(AND($A1052&lt;&gt;"",ISNUMBER($A1052)),VLOOKUP($A1052,StudiesGeneral!$B:$CM,5,FALSE),"")</f>
        <v>CYP2J2</v>
      </c>
      <c r="G1052" s="52" t="str">
        <f t="shared" si="17"/>
        <v>Small intestine-Proximal Ileum-HIM-IN005-</v>
      </c>
      <c r="H1052" s="12" t="s">
        <v>747</v>
      </c>
      <c r="I1052" s="12" t="s">
        <v>1062</v>
      </c>
      <c r="K1052" s="12" t="s">
        <v>725</v>
      </c>
      <c r="L1052" s="12" t="s">
        <v>762</v>
      </c>
      <c r="M1052" s="12" t="s">
        <v>737</v>
      </c>
      <c r="N1052" s="12" t="s">
        <v>819</v>
      </c>
      <c r="AA1052" s="19" t="s">
        <v>770</v>
      </c>
      <c r="AB1052" s="19" t="s">
        <v>1043</v>
      </c>
      <c r="AC1052" s="20" t="s">
        <v>730</v>
      </c>
      <c r="AD1052" s="37" t="s">
        <v>1052</v>
      </c>
      <c r="AE1052" s="93">
        <v>5</v>
      </c>
      <c r="AF1052" s="3">
        <v>1</v>
      </c>
      <c r="AG1052" s="3">
        <v>1</v>
      </c>
      <c r="AH1052" s="3">
        <v>52</v>
      </c>
      <c r="AI1052" s="3" t="s">
        <v>767</v>
      </c>
      <c r="AJ1052" s="20" t="s">
        <v>772</v>
      </c>
      <c r="AS1052" s="79">
        <v>23.9</v>
      </c>
      <c r="AT1052" s="79" t="s">
        <v>772</v>
      </c>
      <c r="AU1052" s="79"/>
      <c r="AV1052" s="79"/>
      <c r="AW1052" s="3" t="s">
        <v>878</v>
      </c>
      <c r="AX1052" s="3" t="s">
        <v>1045</v>
      </c>
      <c r="AY1052" s="3" t="s">
        <v>732</v>
      </c>
      <c r="AZ1052" s="3">
        <v>1</v>
      </c>
      <c r="BF1052" s="4" t="b">
        <f>IF(ISERROR(VLOOKUP(StudiesDetails!B1052,ProteinExpression!A:A,1,FALSE)),FALSE,TRUE)</f>
        <v>0</v>
      </c>
    </row>
    <row r="1053" spans="1:58" x14ac:dyDescent="0.3">
      <c r="A1053">
        <v>175</v>
      </c>
      <c r="B1053">
        <v>1136</v>
      </c>
      <c r="C1053" s="73" t="str">
        <f>IF(AND($A1053&lt;&gt;"",ISNUMBER($A1053)),VLOOKUP($A1053,StudiesGeneral!$B:$CM,2,FALSE),"")</f>
        <v>Grangeon</v>
      </c>
      <c r="D1053" s="73">
        <f>IF(AND($A1053&lt;&gt;"",ISNUMBER($A1053)),VLOOKUP($A1053,StudiesGeneral!$B:$CM,3,FALSE),"")</f>
        <v>2021</v>
      </c>
      <c r="E1053" s="89" t="str">
        <f>IF(AND($A1053&lt;&gt;"",ISNUMBER($A1053)),VLOOKUP($A1053,StudiesGeneral!$B:$CM,4,FALSE),"")</f>
        <v>https://doi.org/10.3390/ijms222312791</v>
      </c>
      <c r="F1053" s="73" t="str">
        <f>IF(AND($A1053&lt;&gt;"",ISNUMBER($A1053)),VLOOKUP($A1053,StudiesGeneral!$B:$CM,5,FALSE),"")</f>
        <v>CYP2J2</v>
      </c>
      <c r="G1053" s="52" t="str">
        <f t="shared" si="17"/>
        <v>Small intestine-Proximal Ileum-HIM-IN006-</v>
      </c>
      <c r="H1053" s="12" t="s">
        <v>747</v>
      </c>
      <c r="I1053" s="12" t="s">
        <v>1062</v>
      </c>
      <c r="K1053" s="12" t="s">
        <v>725</v>
      </c>
      <c r="L1053" s="12" t="s">
        <v>762</v>
      </c>
      <c r="M1053" s="12" t="s">
        <v>737</v>
      </c>
      <c r="N1053" s="12" t="s">
        <v>819</v>
      </c>
      <c r="AA1053" s="19" t="s">
        <v>770</v>
      </c>
      <c r="AB1053" s="19" t="s">
        <v>1043</v>
      </c>
      <c r="AC1053" s="20" t="s">
        <v>730</v>
      </c>
      <c r="AD1053" s="37" t="s">
        <v>1053</v>
      </c>
      <c r="AE1053" s="93">
        <v>6</v>
      </c>
      <c r="AF1053" s="3">
        <v>1</v>
      </c>
      <c r="AG1053" s="3">
        <v>1</v>
      </c>
      <c r="AH1053" s="3">
        <v>27</v>
      </c>
      <c r="AI1053" s="3" t="s">
        <v>767</v>
      </c>
      <c r="AJ1053" s="20" t="s">
        <v>772</v>
      </c>
      <c r="AS1053" s="79">
        <v>20.5</v>
      </c>
      <c r="AT1053" s="79" t="s">
        <v>772</v>
      </c>
      <c r="AU1053" s="79"/>
      <c r="AV1053" s="79"/>
      <c r="AW1053" s="3" t="s">
        <v>876</v>
      </c>
      <c r="AX1053" s="3" t="s">
        <v>1051</v>
      </c>
      <c r="AY1053" s="3" t="s">
        <v>732</v>
      </c>
      <c r="AZ1053" s="3">
        <v>1</v>
      </c>
      <c r="BF1053" s="4" t="b">
        <f>IF(ISERROR(VLOOKUP(StudiesDetails!B1053,ProteinExpression!A:A,1,FALSE)),FALSE,TRUE)</f>
        <v>0</v>
      </c>
    </row>
    <row r="1054" spans="1:58" x14ac:dyDescent="0.3">
      <c r="A1054">
        <v>175</v>
      </c>
      <c r="B1054">
        <v>1137</v>
      </c>
      <c r="C1054" s="73" t="str">
        <f>IF(AND($A1054&lt;&gt;"",ISNUMBER($A1054)),VLOOKUP($A1054,StudiesGeneral!$B:$CM,2,FALSE),"")</f>
        <v>Grangeon</v>
      </c>
      <c r="D1054" s="73">
        <f>IF(AND($A1054&lt;&gt;"",ISNUMBER($A1054)),VLOOKUP($A1054,StudiesGeneral!$B:$CM,3,FALSE),"")</f>
        <v>2021</v>
      </c>
      <c r="E1054" s="89" t="str">
        <f>IF(AND($A1054&lt;&gt;"",ISNUMBER($A1054)),VLOOKUP($A1054,StudiesGeneral!$B:$CM,4,FALSE),"")</f>
        <v>https://doi.org/10.3390/ijms222312791</v>
      </c>
      <c r="F1054" s="73" t="str">
        <f>IF(AND($A1054&lt;&gt;"",ISNUMBER($A1054)),VLOOKUP($A1054,StudiesGeneral!$B:$CM,5,FALSE),"")</f>
        <v>CYP2J2</v>
      </c>
      <c r="G1054" s="52" t="str">
        <f t="shared" si="17"/>
        <v>Small intestine-Proximal Ileum-HIM-IN007-</v>
      </c>
      <c r="H1054" s="12" t="s">
        <v>747</v>
      </c>
      <c r="I1054" s="12" t="s">
        <v>1062</v>
      </c>
      <c r="K1054" s="12" t="s">
        <v>725</v>
      </c>
      <c r="L1054" s="12" t="s">
        <v>762</v>
      </c>
      <c r="M1054" s="12" t="s">
        <v>737</v>
      </c>
      <c r="N1054" s="12" t="s">
        <v>819</v>
      </c>
      <c r="AA1054" s="19" t="s">
        <v>770</v>
      </c>
      <c r="AB1054" s="19" t="s">
        <v>1043</v>
      </c>
      <c r="AC1054" s="20" t="s">
        <v>730</v>
      </c>
      <c r="AD1054" s="37" t="s">
        <v>1054</v>
      </c>
      <c r="AE1054" s="93">
        <v>7</v>
      </c>
      <c r="AF1054" s="3">
        <v>1</v>
      </c>
      <c r="AG1054" s="3">
        <v>0</v>
      </c>
      <c r="AH1054" s="3">
        <v>58</v>
      </c>
      <c r="AI1054" s="3" t="s">
        <v>767</v>
      </c>
      <c r="AJ1054" s="20" t="s">
        <v>772</v>
      </c>
      <c r="AS1054" s="79">
        <v>31.1</v>
      </c>
      <c r="AT1054" s="79" t="s">
        <v>772</v>
      </c>
      <c r="AU1054" s="79"/>
      <c r="AV1054" s="79"/>
      <c r="AW1054" s="3" t="s">
        <v>898</v>
      </c>
      <c r="AX1054" s="3" t="s">
        <v>1055</v>
      </c>
      <c r="AY1054" s="3" t="s">
        <v>732</v>
      </c>
      <c r="AZ1054" s="3">
        <v>1</v>
      </c>
      <c r="BF1054" s="4" t="b">
        <f>IF(ISERROR(VLOOKUP(StudiesDetails!B1054,ProteinExpression!A:A,1,FALSE)),FALSE,TRUE)</f>
        <v>0</v>
      </c>
    </row>
    <row r="1055" spans="1:58" x14ac:dyDescent="0.3">
      <c r="A1055">
        <v>175</v>
      </c>
      <c r="B1055">
        <v>1138</v>
      </c>
      <c r="C1055" s="73" t="str">
        <f>IF(AND($A1055&lt;&gt;"",ISNUMBER($A1055)),VLOOKUP($A1055,StudiesGeneral!$B:$CM,2,FALSE),"")</f>
        <v>Grangeon</v>
      </c>
      <c r="D1055" s="73">
        <f>IF(AND($A1055&lt;&gt;"",ISNUMBER($A1055)),VLOOKUP($A1055,StudiesGeneral!$B:$CM,3,FALSE),"")</f>
        <v>2021</v>
      </c>
      <c r="E1055" s="89" t="str">
        <f>IF(AND($A1055&lt;&gt;"",ISNUMBER($A1055)),VLOOKUP($A1055,StudiesGeneral!$B:$CM,4,FALSE),"")</f>
        <v>https://doi.org/10.3390/ijms222312791</v>
      </c>
      <c r="F1055" s="73" t="str">
        <f>IF(AND($A1055&lt;&gt;"",ISNUMBER($A1055)),VLOOKUP($A1055,StudiesGeneral!$B:$CM,5,FALSE),"")</f>
        <v>CYP2J2</v>
      </c>
      <c r="G1055" s="52" t="str">
        <f t="shared" si="17"/>
        <v>Small intestine-Proximal Ileum-HIM-IN008-</v>
      </c>
      <c r="H1055" s="12" t="s">
        <v>747</v>
      </c>
      <c r="I1055" s="12" t="s">
        <v>1062</v>
      </c>
      <c r="K1055" s="12" t="s">
        <v>725</v>
      </c>
      <c r="L1055" s="12" t="s">
        <v>762</v>
      </c>
      <c r="M1055" s="12" t="s">
        <v>737</v>
      </c>
      <c r="N1055" s="12" t="s">
        <v>819</v>
      </c>
      <c r="AA1055" s="19" t="s">
        <v>770</v>
      </c>
      <c r="AB1055" s="19" t="s">
        <v>1043</v>
      </c>
      <c r="AC1055" s="20" t="s">
        <v>730</v>
      </c>
      <c r="AD1055" s="37" t="s">
        <v>1056</v>
      </c>
      <c r="AE1055" s="93">
        <v>8</v>
      </c>
      <c r="AF1055" s="3">
        <v>1</v>
      </c>
      <c r="AG1055" s="3">
        <v>0</v>
      </c>
      <c r="AH1055" s="3">
        <v>49</v>
      </c>
      <c r="AI1055" s="3" t="s">
        <v>767</v>
      </c>
      <c r="AJ1055" s="20" t="s">
        <v>772</v>
      </c>
      <c r="AS1055" s="79">
        <v>23.2</v>
      </c>
      <c r="AT1055" s="79" t="s">
        <v>772</v>
      </c>
      <c r="AU1055" s="79"/>
      <c r="AV1055" s="79"/>
      <c r="AW1055" s="3" t="s">
        <v>876</v>
      </c>
      <c r="AX1055" s="3" t="s">
        <v>1051</v>
      </c>
      <c r="AY1055" s="3" t="s">
        <v>920</v>
      </c>
      <c r="AZ1055" s="3">
        <v>1</v>
      </c>
      <c r="BF1055" s="4" t="b">
        <f>IF(ISERROR(VLOOKUP(StudiesDetails!B1055,ProteinExpression!A:A,1,FALSE)),FALSE,TRUE)</f>
        <v>0</v>
      </c>
    </row>
    <row r="1056" spans="1:58" x14ac:dyDescent="0.3">
      <c r="A1056">
        <v>175</v>
      </c>
      <c r="B1056">
        <v>1139</v>
      </c>
      <c r="C1056" s="73" t="str">
        <f>IF(AND($A1056&lt;&gt;"",ISNUMBER($A1056)),VLOOKUP($A1056,StudiesGeneral!$B:$CM,2,FALSE),"")</f>
        <v>Grangeon</v>
      </c>
      <c r="D1056" s="73">
        <f>IF(AND($A1056&lt;&gt;"",ISNUMBER($A1056)),VLOOKUP($A1056,StudiesGeneral!$B:$CM,3,FALSE),"")</f>
        <v>2021</v>
      </c>
      <c r="E1056" s="89" t="str">
        <f>IF(AND($A1056&lt;&gt;"",ISNUMBER($A1056)),VLOOKUP($A1056,StudiesGeneral!$B:$CM,4,FALSE),"")</f>
        <v>https://doi.org/10.3390/ijms222312791</v>
      </c>
      <c r="F1056" s="73" t="str">
        <f>IF(AND($A1056&lt;&gt;"",ISNUMBER($A1056)),VLOOKUP($A1056,StudiesGeneral!$B:$CM,5,FALSE),"")</f>
        <v>CYP2J2</v>
      </c>
      <c r="G1056" s="52" t="str">
        <f t="shared" si="17"/>
        <v>Small intestine-Proximal Ileum-HIM-IN009-</v>
      </c>
      <c r="H1056" s="12" t="s">
        <v>747</v>
      </c>
      <c r="I1056" s="12" t="s">
        <v>1062</v>
      </c>
      <c r="K1056" s="12" t="s">
        <v>725</v>
      </c>
      <c r="L1056" s="12" t="s">
        <v>762</v>
      </c>
      <c r="M1056" s="12" t="s">
        <v>737</v>
      </c>
      <c r="N1056" s="12" t="s">
        <v>819</v>
      </c>
      <c r="AA1056" s="19" t="s">
        <v>770</v>
      </c>
      <c r="AB1056" s="19" t="s">
        <v>1043</v>
      </c>
      <c r="AC1056" s="20" t="s">
        <v>730</v>
      </c>
      <c r="AD1056" s="37" t="s">
        <v>1057</v>
      </c>
      <c r="AE1056" s="93">
        <v>9</v>
      </c>
      <c r="AF1056" s="3">
        <v>1</v>
      </c>
      <c r="AG1056" s="3">
        <v>0</v>
      </c>
      <c r="AH1056" s="3">
        <v>65</v>
      </c>
      <c r="AI1056" s="3" t="s">
        <v>767</v>
      </c>
      <c r="AJ1056" s="20" t="s">
        <v>772</v>
      </c>
      <c r="AS1056" s="79">
        <v>30.4</v>
      </c>
      <c r="AT1056" s="79" t="s">
        <v>772</v>
      </c>
      <c r="AU1056" s="79"/>
      <c r="AV1056" s="79"/>
      <c r="AW1056" s="3" t="s">
        <v>876</v>
      </c>
      <c r="AX1056" s="3" t="s">
        <v>1058</v>
      </c>
      <c r="AY1056" s="3" t="s">
        <v>917</v>
      </c>
      <c r="AZ1056" s="3">
        <v>1</v>
      </c>
      <c r="BF1056" s="4" t="b">
        <f>IF(ISERROR(VLOOKUP(StudiesDetails!B1056,ProteinExpression!A:A,1,FALSE)),FALSE,TRUE)</f>
        <v>0</v>
      </c>
    </row>
    <row r="1057" spans="1:58" s="33" customFormat="1" x14ac:dyDescent="0.3">
      <c r="A1057" s="33">
        <v>175</v>
      </c>
      <c r="B1057" s="33">
        <v>1141</v>
      </c>
      <c r="C1057" s="70" t="str">
        <f>IF(AND($A1057&lt;&gt;"",ISNUMBER($A1057)),VLOOKUP($A1057,StudiesGeneral!$B:$CM,2,FALSE),"")</f>
        <v>Grangeon</v>
      </c>
      <c r="D1057" s="70">
        <f>IF(AND($A1057&lt;&gt;"",ISNUMBER($A1057)),VLOOKUP($A1057,StudiesGeneral!$B:$CM,3,FALSE),"")</f>
        <v>2021</v>
      </c>
      <c r="E1057" s="71" t="str">
        <f>IF(AND($A1057&lt;&gt;"",ISNUMBER($A1057)),VLOOKUP($A1057,StudiesGeneral!$B:$CM,4,FALSE),"")</f>
        <v>https://doi.org/10.3390/ijms222312791</v>
      </c>
      <c r="F1057" s="70" t="str">
        <f>IF(AND($A1057&lt;&gt;"",ISNUMBER($A1057)),VLOOKUP($A1057,StudiesGeneral!$B:$CM,5,FALSE),"")</f>
        <v>CYP2J2</v>
      </c>
      <c r="G1057" s="72" t="str">
        <f t="shared" si="17"/>
        <v>Small intestine-Medial Ileum-HIM-IN001-</v>
      </c>
      <c r="H1057" s="25" t="s">
        <v>747</v>
      </c>
      <c r="I1057" s="25" t="s">
        <v>1063</v>
      </c>
      <c r="J1057" s="25"/>
      <c r="K1057" s="25" t="s">
        <v>725</v>
      </c>
      <c r="L1057" s="25" t="s">
        <v>762</v>
      </c>
      <c r="M1057" s="25" t="s">
        <v>737</v>
      </c>
      <c r="N1057" s="25" t="s">
        <v>819</v>
      </c>
      <c r="O1057" s="25"/>
      <c r="P1057" s="25"/>
      <c r="Q1057" s="26"/>
      <c r="R1057" s="26"/>
      <c r="S1057" s="27"/>
      <c r="T1057" s="27"/>
      <c r="U1057" s="27"/>
      <c r="V1057" s="27"/>
      <c r="W1057" s="27"/>
      <c r="X1057" s="27"/>
      <c r="Y1057" s="27"/>
      <c r="Z1057" s="27"/>
      <c r="AA1057" s="28" t="s">
        <v>770</v>
      </c>
      <c r="AB1057" s="28" t="s">
        <v>1043</v>
      </c>
      <c r="AC1057" s="29" t="s">
        <v>730</v>
      </c>
      <c r="AD1057" s="36" t="s">
        <v>1044</v>
      </c>
      <c r="AE1057" s="92">
        <v>1</v>
      </c>
      <c r="AF1057" s="30">
        <v>1</v>
      </c>
      <c r="AG1057" s="30">
        <v>1</v>
      </c>
      <c r="AH1057" s="30">
        <v>73</v>
      </c>
      <c r="AI1057" s="30" t="s">
        <v>767</v>
      </c>
      <c r="AJ1057" s="29" t="s">
        <v>772</v>
      </c>
      <c r="AK1057" s="30"/>
      <c r="AL1057" s="29"/>
      <c r="AM1057" s="30"/>
      <c r="AN1057" s="30"/>
      <c r="AO1057" s="30"/>
      <c r="AP1057" s="30"/>
      <c r="AQ1057" s="30"/>
      <c r="AR1057" s="30"/>
      <c r="AS1057" s="103">
        <v>31.3</v>
      </c>
      <c r="AT1057" s="103" t="s">
        <v>772</v>
      </c>
      <c r="AU1057" s="103"/>
      <c r="AV1057" s="103"/>
      <c r="AW1057" s="30" t="s">
        <v>898</v>
      </c>
      <c r="AX1057" s="30" t="s">
        <v>1045</v>
      </c>
      <c r="AY1057" s="30" t="s">
        <v>917</v>
      </c>
      <c r="AZ1057" s="30">
        <v>1</v>
      </c>
      <c r="BA1057" s="31"/>
      <c r="BB1057" s="32"/>
      <c r="BC1057" s="29"/>
      <c r="BD1057" s="30"/>
      <c r="BE1057" s="75"/>
      <c r="BF1057" s="91" t="b">
        <f>IF(ISERROR(VLOOKUP(StudiesDetails!B1057,ProteinExpression!A:A,1,FALSE)),FALSE,TRUE)</f>
        <v>0</v>
      </c>
    </row>
    <row r="1058" spans="1:58" x14ac:dyDescent="0.3">
      <c r="A1058">
        <v>175</v>
      </c>
      <c r="B1058">
        <v>1142</v>
      </c>
      <c r="C1058" s="73" t="str">
        <f>IF(AND($A1058&lt;&gt;"",ISNUMBER($A1058)),VLOOKUP($A1058,StudiesGeneral!$B:$CM,2,FALSE),"")</f>
        <v>Grangeon</v>
      </c>
      <c r="D1058" s="73">
        <f>IF(AND($A1058&lt;&gt;"",ISNUMBER($A1058)),VLOOKUP($A1058,StudiesGeneral!$B:$CM,3,FALSE),"")</f>
        <v>2021</v>
      </c>
      <c r="E1058" s="89" t="str">
        <f>IF(AND($A1058&lt;&gt;"",ISNUMBER($A1058)),VLOOKUP($A1058,StudiesGeneral!$B:$CM,4,FALSE),"")</f>
        <v>https://doi.org/10.3390/ijms222312791</v>
      </c>
      <c r="F1058" s="73" t="str">
        <f>IF(AND($A1058&lt;&gt;"",ISNUMBER($A1058)),VLOOKUP($A1058,StudiesGeneral!$B:$CM,5,FALSE),"")</f>
        <v>CYP2J2</v>
      </c>
      <c r="G1058" s="52" t="str">
        <f t="shared" si="17"/>
        <v>Small intestine-Medial Ileum-HIM-IN002-</v>
      </c>
      <c r="H1058" s="12" t="s">
        <v>747</v>
      </c>
      <c r="I1058" s="12" t="s">
        <v>1063</v>
      </c>
      <c r="K1058" s="12" t="s">
        <v>725</v>
      </c>
      <c r="L1058" s="12" t="s">
        <v>762</v>
      </c>
      <c r="M1058" s="12" t="s">
        <v>737</v>
      </c>
      <c r="N1058" s="12" t="s">
        <v>819</v>
      </c>
      <c r="AA1058" s="19" t="s">
        <v>770</v>
      </c>
      <c r="AB1058" s="19" t="s">
        <v>1043</v>
      </c>
      <c r="AC1058" s="20" t="s">
        <v>730</v>
      </c>
      <c r="AD1058" s="37" t="s">
        <v>1046</v>
      </c>
      <c r="AE1058" s="93">
        <v>2</v>
      </c>
      <c r="AF1058" s="3">
        <v>1</v>
      </c>
      <c r="AG1058" s="3">
        <v>0</v>
      </c>
      <c r="AH1058" s="3">
        <v>49</v>
      </c>
      <c r="AI1058" s="3" t="s">
        <v>767</v>
      </c>
      <c r="AJ1058" s="20" t="s">
        <v>772</v>
      </c>
      <c r="AS1058" s="79">
        <v>32.700000000000003</v>
      </c>
      <c r="AT1058" s="79" t="s">
        <v>772</v>
      </c>
      <c r="AU1058" s="79"/>
      <c r="AV1058" s="79"/>
      <c r="AW1058" s="3" t="s">
        <v>898</v>
      </c>
      <c r="AX1058" s="3" t="s">
        <v>1047</v>
      </c>
      <c r="AY1058" s="3" t="s">
        <v>732</v>
      </c>
      <c r="AZ1058" s="3">
        <v>1</v>
      </c>
      <c r="BF1058" s="4" t="b">
        <f>IF(ISERROR(VLOOKUP(StudiesDetails!B1058,ProteinExpression!A:A,1,FALSE)),FALSE,TRUE)</f>
        <v>0</v>
      </c>
    </row>
    <row r="1059" spans="1:58" x14ac:dyDescent="0.3">
      <c r="A1059">
        <v>175</v>
      </c>
      <c r="B1059">
        <v>1143</v>
      </c>
      <c r="C1059" s="73" t="str">
        <f>IF(AND($A1059&lt;&gt;"",ISNUMBER($A1059)),VLOOKUP($A1059,StudiesGeneral!$B:$CM,2,FALSE),"")</f>
        <v>Grangeon</v>
      </c>
      <c r="D1059" s="73">
        <f>IF(AND($A1059&lt;&gt;"",ISNUMBER($A1059)),VLOOKUP($A1059,StudiesGeneral!$B:$CM,3,FALSE),"")</f>
        <v>2021</v>
      </c>
      <c r="E1059" s="89" t="str">
        <f>IF(AND($A1059&lt;&gt;"",ISNUMBER($A1059)),VLOOKUP($A1059,StudiesGeneral!$B:$CM,4,FALSE),"")</f>
        <v>https://doi.org/10.3390/ijms222312791</v>
      </c>
      <c r="F1059" s="73" t="str">
        <f>IF(AND($A1059&lt;&gt;"",ISNUMBER($A1059)),VLOOKUP($A1059,StudiesGeneral!$B:$CM,5,FALSE),"")</f>
        <v>CYP2J2</v>
      </c>
      <c r="G1059" s="52" t="str">
        <f t="shared" si="17"/>
        <v>Small intestine-Medial Ileum-HIM-IN003-</v>
      </c>
      <c r="H1059" s="12" t="s">
        <v>747</v>
      </c>
      <c r="I1059" s="12" t="s">
        <v>1063</v>
      </c>
      <c r="K1059" s="12" t="s">
        <v>725</v>
      </c>
      <c r="L1059" s="12" t="s">
        <v>762</v>
      </c>
      <c r="M1059" s="12" t="s">
        <v>737</v>
      </c>
      <c r="N1059" s="12" t="s">
        <v>819</v>
      </c>
      <c r="AA1059" s="19" t="s">
        <v>770</v>
      </c>
      <c r="AB1059" s="19" t="s">
        <v>1043</v>
      </c>
      <c r="AC1059" s="20" t="s">
        <v>730</v>
      </c>
      <c r="AD1059" s="37" t="s">
        <v>1048</v>
      </c>
      <c r="AE1059" s="93">
        <v>3</v>
      </c>
      <c r="AF1059" s="3">
        <v>1</v>
      </c>
      <c r="AG1059" s="3">
        <v>0</v>
      </c>
      <c r="AH1059" s="3">
        <v>75</v>
      </c>
      <c r="AI1059" s="3" t="s">
        <v>767</v>
      </c>
      <c r="AJ1059" s="20" t="s">
        <v>772</v>
      </c>
      <c r="AS1059" s="79">
        <v>24</v>
      </c>
      <c r="AT1059" s="79" t="s">
        <v>772</v>
      </c>
      <c r="AU1059" s="79"/>
      <c r="AV1059" s="79"/>
      <c r="AW1059" s="3" t="s">
        <v>898</v>
      </c>
      <c r="AX1059" s="3" t="s">
        <v>1049</v>
      </c>
      <c r="AY1059" s="3" t="s">
        <v>732</v>
      </c>
      <c r="AZ1059" s="3">
        <v>1</v>
      </c>
      <c r="BF1059" s="4" t="b">
        <f>IF(ISERROR(VLOOKUP(StudiesDetails!B1059,ProteinExpression!A:A,1,FALSE)),FALSE,TRUE)</f>
        <v>0</v>
      </c>
    </row>
    <row r="1060" spans="1:58" x14ac:dyDescent="0.3">
      <c r="A1060">
        <v>175</v>
      </c>
      <c r="B1060">
        <v>1144</v>
      </c>
      <c r="C1060" s="73" t="str">
        <f>IF(AND($A1060&lt;&gt;"",ISNUMBER($A1060)),VLOOKUP($A1060,StudiesGeneral!$B:$CM,2,FALSE),"")</f>
        <v>Grangeon</v>
      </c>
      <c r="D1060" s="73">
        <f>IF(AND($A1060&lt;&gt;"",ISNUMBER($A1060)),VLOOKUP($A1060,StudiesGeneral!$B:$CM,3,FALSE),"")</f>
        <v>2021</v>
      </c>
      <c r="E1060" s="89" t="str">
        <f>IF(AND($A1060&lt;&gt;"",ISNUMBER($A1060)),VLOOKUP($A1060,StudiesGeneral!$B:$CM,4,FALSE),"")</f>
        <v>https://doi.org/10.3390/ijms222312791</v>
      </c>
      <c r="F1060" s="73" t="str">
        <f>IF(AND($A1060&lt;&gt;"",ISNUMBER($A1060)),VLOOKUP($A1060,StudiesGeneral!$B:$CM,5,FALSE),"")</f>
        <v>CYP2J2</v>
      </c>
      <c r="G1060" s="52" t="str">
        <f t="shared" si="17"/>
        <v>Small intestine-Medial Ileum-HIM-IN004-</v>
      </c>
      <c r="H1060" s="12" t="s">
        <v>747</v>
      </c>
      <c r="I1060" s="12" t="s">
        <v>1063</v>
      </c>
      <c r="K1060" s="12" t="s">
        <v>725</v>
      </c>
      <c r="L1060" s="12" t="s">
        <v>762</v>
      </c>
      <c r="M1060" s="12" t="s">
        <v>737</v>
      </c>
      <c r="N1060" s="12" t="s">
        <v>819</v>
      </c>
      <c r="AA1060" s="19" t="s">
        <v>770</v>
      </c>
      <c r="AB1060" s="19" t="s">
        <v>1043</v>
      </c>
      <c r="AC1060" s="20" t="s">
        <v>730</v>
      </c>
      <c r="AD1060" s="37" t="s">
        <v>1050</v>
      </c>
      <c r="AE1060" s="93">
        <v>4</v>
      </c>
      <c r="AF1060" s="3">
        <v>1</v>
      </c>
      <c r="AG1060" s="3">
        <v>1</v>
      </c>
      <c r="AH1060" s="3">
        <v>42</v>
      </c>
      <c r="AI1060" s="3" t="s">
        <v>767</v>
      </c>
      <c r="AJ1060" s="20" t="s">
        <v>772</v>
      </c>
      <c r="AS1060" s="79">
        <v>25.9</v>
      </c>
      <c r="AT1060" s="79" t="s">
        <v>772</v>
      </c>
      <c r="AU1060" s="79"/>
      <c r="AV1060" s="79"/>
      <c r="AW1060" s="3" t="s">
        <v>876</v>
      </c>
      <c r="AX1060" s="3" t="s">
        <v>1051</v>
      </c>
      <c r="AY1060" s="3" t="s">
        <v>732</v>
      </c>
      <c r="AZ1060" s="3">
        <v>1</v>
      </c>
      <c r="BF1060" s="4" t="b">
        <f>IF(ISERROR(VLOOKUP(StudiesDetails!B1060,ProteinExpression!A:A,1,FALSE)),FALSE,TRUE)</f>
        <v>0</v>
      </c>
    </row>
    <row r="1061" spans="1:58" x14ac:dyDescent="0.3">
      <c r="A1061">
        <v>175</v>
      </c>
      <c r="B1061">
        <v>1145</v>
      </c>
      <c r="C1061" s="73" t="str">
        <f>IF(AND($A1061&lt;&gt;"",ISNUMBER($A1061)),VLOOKUP($A1061,StudiesGeneral!$B:$CM,2,FALSE),"")</f>
        <v>Grangeon</v>
      </c>
      <c r="D1061" s="73">
        <f>IF(AND($A1061&lt;&gt;"",ISNUMBER($A1061)),VLOOKUP($A1061,StudiesGeneral!$B:$CM,3,FALSE),"")</f>
        <v>2021</v>
      </c>
      <c r="E1061" s="89" t="str">
        <f>IF(AND($A1061&lt;&gt;"",ISNUMBER($A1061)),VLOOKUP($A1061,StudiesGeneral!$B:$CM,4,FALSE),"")</f>
        <v>https://doi.org/10.3390/ijms222312791</v>
      </c>
      <c r="F1061" s="73" t="str">
        <f>IF(AND($A1061&lt;&gt;"",ISNUMBER($A1061)),VLOOKUP($A1061,StudiesGeneral!$B:$CM,5,FALSE),"")</f>
        <v>CYP2J2</v>
      </c>
      <c r="G1061" s="52" t="str">
        <f t="shared" si="17"/>
        <v>Small intestine-Medial Ileum-HIM-IN005-</v>
      </c>
      <c r="H1061" s="12" t="s">
        <v>747</v>
      </c>
      <c r="I1061" s="12" t="s">
        <v>1063</v>
      </c>
      <c r="K1061" s="12" t="s">
        <v>725</v>
      </c>
      <c r="L1061" s="12" t="s">
        <v>762</v>
      </c>
      <c r="M1061" s="12" t="s">
        <v>737</v>
      </c>
      <c r="N1061" s="12" t="s">
        <v>819</v>
      </c>
      <c r="AA1061" s="19" t="s">
        <v>770</v>
      </c>
      <c r="AB1061" s="19" t="s">
        <v>1043</v>
      </c>
      <c r="AC1061" s="20" t="s">
        <v>730</v>
      </c>
      <c r="AD1061" s="37" t="s">
        <v>1052</v>
      </c>
      <c r="AE1061" s="93">
        <v>5</v>
      </c>
      <c r="AF1061" s="3">
        <v>1</v>
      </c>
      <c r="AG1061" s="3">
        <v>1</v>
      </c>
      <c r="AH1061" s="3">
        <v>52</v>
      </c>
      <c r="AI1061" s="3" t="s">
        <v>767</v>
      </c>
      <c r="AJ1061" s="20" t="s">
        <v>772</v>
      </c>
      <c r="AS1061" s="79">
        <v>23.9</v>
      </c>
      <c r="AT1061" s="79" t="s">
        <v>772</v>
      </c>
      <c r="AU1061" s="79"/>
      <c r="AV1061" s="79"/>
      <c r="AW1061" s="3" t="s">
        <v>878</v>
      </c>
      <c r="AX1061" s="3" t="s">
        <v>1045</v>
      </c>
      <c r="AY1061" s="3" t="s">
        <v>732</v>
      </c>
      <c r="AZ1061" s="3">
        <v>1</v>
      </c>
      <c r="BF1061" s="4" t="b">
        <f>IF(ISERROR(VLOOKUP(StudiesDetails!B1061,ProteinExpression!A:A,1,FALSE)),FALSE,TRUE)</f>
        <v>0</v>
      </c>
    </row>
    <row r="1062" spans="1:58" x14ac:dyDescent="0.3">
      <c r="A1062">
        <v>175</v>
      </c>
      <c r="B1062">
        <v>1146</v>
      </c>
      <c r="C1062" s="73" t="str">
        <f>IF(AND($A1062&lt;&gt;"",ISNUMBER($A1062)),VLOOKUP($A1062,StudiesGeneral!$B:$CM,2,FALSE),"")</f>
        <v>Grangeon</v>
      </c>
      <c r="D1062" s="73">
        <f>IF(AND($A1062&lt;&gt;"",ISNUMBER($A1062)),VLOOKUP($A1062,StudiesGeneral!$B:$CM,3,FALSE),"")</f>
        <v>2021</v>
      </c>
      <c r="E1062" s="89" t="str">
        <f>IF(AND($A1062&lt;&gt;"",ISNUMBER($A1062)),VLOOKUP($A1062,StudiesGeneral!$B:$CM,4,FALSE),"")</f>
        <v>https://doi.org/10.3390/ijms222312791</v>
      </c>
      <c r="F1062" s="73" t="str">
        <f>IF(AND($A1062&lt;&gt;"",ISNUMBER($A1062)),VLOOKUP($A1062,StudiesGeneral!$B:$CM,5,FALSE),"")</f>
        <v>CYP2J2</v>
      </c>
      <c r="G1062" s="52" t="str">
        <f t="shared" si="17"/>
        <v>Small intestine-Medial Ileum-HIM-IN006-</v>
      </c>
      <c r="H1062" s="12" t="s">
        <v>747</v>
      </c>
      <c r="I1062" s="12" t="s">
        <v>1063</v>
      </c>
      <c r="K1062" s="12" t="s">
        <v>725</v>
      </c>
      <c r="L1062" s="12" t="s">
        <v>762</v>
      </c>
      <c r="M1062" s="12" t="s">
        <v>737</v>
      </c>
      <c r="N1062" s="12" t="s">
        <v>819</v>
      </c>
      <c r="AA1062" s="19" t="s">
        <v>770</v>
      </c>
      <c r="AB1062" s="19" t="s">
        <v>1043</v>
      </c>
      <c r="AC1062" s="20" t="s">
        <v>730</v>
      </c>
      <c r="AD1062" s="37" t="s">
        <v>1053</v>
      </c>
      <c r="AE1062" s="93">
        <v>6</v>
      </c>
      <c r="AF1062" s="3">
        <v>1</v>
      </c>
      <c r="AG1062" s="3">
        <v>1</v>
      </c>
      <c r="AH1062" s="3">
        <v>27</v>
      </c>
      <c r="AI1062" s="3" t="s">
        <v>767</v>
      </c>
      <c r="AJ1062" s="20" t="s">
        <v>772</v>
      </c>
      <c r="AS1062" s="79">
        <v>20.5</v>
      </c>
      <c r="AT1062" s="79" t="s">
        <v>772</v>
      </c>
      <c r="AU1062" s="79"/>
      <c r="AV1062" s="79"/>
      <c r="AW1062" s="3" t="s">
        <v>876</v>
      </c>
      <c r="AX1062" s="3" t="s">
        <v>1051</v>
      </c>
      <c r="AY1062" s="3" t="s">
        <v>732</v>
      </c>
      <c r="AZ1062" s="3">
        <v>1</v>
      </c>
      <c r="BF1062" s="4" t="b">
        <f>IF(ISERROR(VLOOKUP(StudiesDetails!B1062,ProteinExpression!A:A,1,FALSE)),FALSE,TRUE)</f>
        <v>0</v>
      </c>
    </row>
    <row r="1063" spans="1:58" x14ac:dyDescent="0.3">
      <c r="A1063">
        <v>175</v>
      </c>
      <c r="B1063">
        <v>1147</v>
      </c>
      <c r="C1063" s="73" t="str">
        <f>IF(AND($A1063&lt;&gt;"",ISNUMBER($A1063)),VLOOKUP($A1063,StudiesGeneral!$B:$CM,2,FALSE),"")</f>
        <v>Grangeon</v>
      </c>
      <c r="D1063" s="73">
        <f>IF(AND($A1063&lt;&gt;"",ISNUMBER($A1063)),VLOOKUP($A1063,StudiesGeneral!$B:$CM,3,FALSE),"")</f>
        <v>2021</v>
      </c>
      <c r="E1063" s="89" t="str">
        <f>IF(AND($A1063&lt;&gt;"",ISNUMBER($A1063)),VLOOKUP($A1063,StudiesGeneral!$B:$CM,4,FALSE),"")</f>
        <v>https://doi.org/10.3390/ijms222312791</v>
      </c>
      <c r="F1063" s="73" t="str">
        <f>IF(AND($A1063&lt;&gt;"",ISNUMBER($A1063)),VLOOKUP($A1063,StudiesGeneral!$B:$CM,5,FALSE),"")</f>
        <v>CYP2J2</v>
      </c>
      <c r="G1063" s="52" t="str">
        <f t="shared" si="17"/>
        <v>Small intestine-Medial Ileum-HIM-IN007-</v>
      </c>
      <c r="H1063" s="12" t="s">
        <v>747</v>
      </c>
      <c r="I1063" s="12" t="s">
        <v>1063</v>
      </c>
      <c r="K1063" s="12" t="s">
        <v>725</v>
      </c>
      <c r="L1063" s="12" t="s">
        <v>762</v>
      </c>
      <c r="M1063" s="12" t="s">
        <v>737</v>
      </c>
      <c r="N1063" s="12" t="s">
        <v>819</v>
      </c>
      <c r="AA1063" s="19" t="s">
        <v>770</v>
      </c>
      <c r="AB1063" s="19" t="s">
        <v>1043</v>
      </c>
      <c r="AC1063" s="20" t="s">
        <v>730</v>
      </c>
      <c r="AD1063" s="37" t="s">
        <v>1054</v>
      </c>
      <c r="AE1063" s="93">
        <v>7</v>
      </c>
      <c r="AF1063" s="3">
        <v>1</v>
      </c>
      <c r="AG1063" s="3">
        <v>0</v>
      </c>
      <c r="AH1063" s="3">
        <v>58</v>
      </c>
      <c r="AI1063" s="3" t="s">
        <v>767</v>
      </c>
      <c r="AJ1063" s="20" t="s">
        <v>772</v>
      </c>
      <c r="AS1063" s="79">
        <v>31.1</v>
      </c>
      <c r="AT1063" s="79" t="s">
        <v>772</v>
      </c>
      <c r="AU1063" s="79"/>
      <c r="AV1063" s="79"/>
      <c r="AW1063" s="3" t="s">
        <v>898</v>
      </c>
      <c r="AX1063" s="3" t="s">
        <v>1055</v>
      </c>
      <c r="AY1063" s="3" t="s">
        <v>732</v>
      </c>
      <c r="AZ1063" s="3">
        <v>1</v>
      </c>
      <c r="BF1063" s="4" t="b">
        <f>IF(ISERROR(VLOOKUP(StudiesDetails!B1063,ProteinExpression!A:A,1,FALSE)),FALSE,TRUE)</f>
        <v>0</v>
      </c>
    </row>
    <row r="1064" spans="1:58" x14ac:dyDescent="0.3">
      <c r="A1064">
        <v>175</v>
      </c>
      <c r="B1064">
        <v>1148</v>
      </c>
      <c r="C1064" s="73" t="str">
        <f>IF(AND($A1064&lt;&gt;"",ISNUMBER($A1064)),VLOOKUP($A1064,StudiesGeneral!$B:$CM,2,FALSE),"")</f>
        <v>Grangeon</v>
      </c>
      <c r="D1064" s="73">
        <f>IF(AND($A1064&lt;&gt;"",ISNUMBER($A1064)),VLOOKUP($A1064,StudiesGeneral!$B:$CM,3,FALSE),"")</f>
        <v>2021</v>
      </c>
      <c r="E1064" s="89" t="str">
        <f>IF(AND($A1064&lt;&gt;"",ISNUMBER($A1064)),VLOOKUP($A1064,StudiesGeneral!$B:$CM,4,FALSE),"")</f>
        <v>https://doi.org/10.3390/ijms222312791</v>
      </c>
      <c r="F1064" s="73" t="str">
        <f>IF(AND($A1064&lt;&gt;"",ISNUMBER($A1064)),VLOOKUP($A1064,StudiesGeneral!$B:$CM,5,FALSE),"")</f>
        <v>CYP2J2</v>
      </c>
      <c r="G1064" s="52" t="str">
        <f t="shared" si="17"/>
        <v>Small intestine-Medial Ileum-HIM-IN008-</v>
      </c>
      <c r="H1064" s="12" t="s">
        <v>747</v>
      </c>
      <c r="I1064" s="12" t="s">
        <v>1063</v>
      </c>
      <c r="K1064" s="12" t="s">
        <v>725</v>
      </c>
      <c r="L1064" s="12" t="s">
        <v>762</v>
      </c>
      <c r="M1064" s="12" t="s">
        <v>737</v>
      </c>
      <c r="N1064" s="12" t="s">
        <v>819</v>
      </c>
      <c r="AA1064" s="19" t="s">
        <v>770</v>
      </c>
      <c r="AB1064" s="19" t="s">
        <v>1043</v>
      </c>
      <c r="AC1064" s="20" t="s">
        <v>730</v>
      </c>
      <c r="AD1064" s="37" t="s">
        <v>1056</v>
      </c>
      <c r="AE1064" s="93">
        <v>8</v>
      </c>
      <c r="AF1064" s="3">
        <v>1</v>
      </c>
      <c r="AG1064" s="3">
        <v>0</v>
      </c>
      <c r="AH1064" s="3">
        <v>49</v>
      </c>
      <c r="AI1064" s="3" t="s">
        <v>767</v>
      </c>
      <c r="AJ1064" s="20" t="s">
        <v>772</v>
      </c>
      <c r="AS1064" s="79">
        <v>23.2</v>
      </c>
      <c r="AT1064" s="79" t="s">
        <v>772</v>
      </c>
      <c r="AU1064" s="79"/>
      <c r="AV1064" s="79"/>
      <c r="AW1064" s="3" t="s">
        <v>876</v>
      </c>
      <c r="AX1064" s="3" t="s">
        <v>1051</v>
      </c>
      <c r="AY1064" s="3" t="s">
        <v>920</v>
      </c>
      <c r="AZ1064" s="3">
        <v>1</v>
      </c>
      <c r="BF1064" s="4" t="b">
        <f>IF(ISERROR(VLOOKUP(StudiesDetails!B1064,ProteinExpression!A:A,1,FALSE)),FALSE,TRUE)</f>
        <v>0</v>
      </c>
    </row>
    <row r="1065" spans="1:58" x14ac:dyDescent="0.3">
      <c r="A1065">
        <v>175</v>
      </c>
      <c r="B1065">
        <v>1149</v>
      </c>
      <c r="C1065" s="73" t="str">
        <f>IF(AND($A1065&lt;&gt;"",ISNUMBER($A1065)),VLOOKUP($A1065,StudiesGeneral!$B:$CM,2,FALSE),"")</f>
        <v>Grangeon</v>
      </c>
      <c r="D1065" s="73">
        <f>IF(AND($A1065&lt;&gt;"",ISNUMBER($A1065)),VLOOKUP($A1065,StudiesGeneral!$B:$CM,3,FALSE),"")</f>
        <v>2021</v>
      </c>
      <c r="E1065" s="89" t="str">
        <f>IF(AND($A1065&lt;&gt;"",ISNUMBER($A1065)),VLOOKUP($A1065,StudiesGeneral!$B:$CM,4,FALSE),"")</f>
        <v>https://doi.org/10.3390/ijms222312791</v>
      </c>
      <c r="F1065" s="73" t="str">
        <f>IF(AND($A1065&lt;&gt;"",ISNUMBER($A1065)),VLOOKUP($A1065,StudiesGeneral!$B:$CM,5,FALSE),"")</f>
        <v>CYP2J2</v>
      </c>
      <c r="G1065" s="52" t="str">
        <f t="shared" si="17"/>
        <v>Small intestine-Medial Ileum-HIM-IN009-</v>
      </c>
      <c r="H1065" s="12" t="s">
        <v>747</v>
      </c>
      <c r="I1065" s="12" t="s">
        <v>1063</v>
      </c>
      <c r="K1065" s="12" t="s">
        <v>725</v>
      </c>
      <c r="L1065" s="12" t="s">
        <v>762</v>
      </c>
      <c r="M1065" s="12" t="s">
        <v>737</v>
      </c>
      <c r="N1065" s="12" t="s">
        <v>819</v>
      </c>
      <c r="AA1065" s="19" t="s">
        <v>770</v>
      </c>
      <c r="AB1065" s="19" t="s">
        <v>1043</v>
      </c>
      <c r="AC1065" s="20" t="s">
        <v>730</v>
      </c>
      <c r="AD1065" s="37" t="s">
        <v>1057</v>
      </c>
      <c r="AE1065" s="93">
        <v>9</v>
      </c>
      <c r="AF1065" s="3">
        <v>1</v>
      </c>
      <c r="AG1065" s="3">
        <v>0</v>
      </c>
      <c r="AH1065" s="3">
        <v>65</v>
      </c>
      <c r="AI1065" s="3" t="s">
        <v>767</v>
      </c>
      <c r="AJ1065" s="20" t="s">
        <v>772</v>
      </c>
      <c r="AS1065" s="79">
        <v>30.4</v>
      </c>
      <c r="AT1065" s="79" t="s">
        <v>772</v>
      </c>
      <c r="AU1065" s="79"/>
      <c r="AV1065" s="79"/>
      <c r="AW1065" s="3" t="s">
        <v>876</v>
      </c>
      <c r="AX1065" s="3" t="s">
        <v>1058</v>
      </c>
      <c r="AY1065" s="3" t="s">
        <v>917</v>
      </c>
      <c r="AZ1065" s="3">
        <v>1</v>
      </c>
      <c r="BF1065" s="4" t="b">
        <f>IF(ISERROR(VLOOKUP(StudiesDetails!B1065,ProteinExpression!A:A,1,FALSE)),FALSE,TRUE)</f>
        <v>0</v>
      </c>
    </row>
    <row r="1066" spans="1:58" s="33" customFormat="1" x14ac:dyDescent="0.3">
      <c r="A1066" s="33">
        <v>175</v>
      </c>
      <c r="B1066" s="33">
        <v>1151</v>
      </c>
      <c r="C1066" s="70" t="str">
        <f>IF(AND($A1066&lt;&gt;"",ISNUMBER($A1066)),VLOOKUP($A1066,StudiesGeneral!$B:$CM,2,FALSE),"")</f>
        <v>Grangeon</v>
      </c>
      <c r="D1066" s="70">
        <f>IF(AND($A1066&lt;&gt;"",ISNUMBER($A1066)),VLOOKUP($A1066,StudiesGeneral!$B:$CM,3,FALSE),"")</f>
        <v>2021</v>
      </c>
      <c r="E1066" s="71" t="str">
        <f>IF(AND($A1066&lt;&gt;"",ISNUMBER($A1066)),VLOOKUP($A1066,StudiesGeneral!$B:$CM,4,FALSE),"")</f>
        <v>https://doi.org/10.3390/ijms222312791</v>
      </c>
      <c r="F1066" s="70" t="str">
        <f>IF(AND($A1066&lt;&gt;"",ISNUMBER($A1066)),VLOOKUP($A1066,StudiesGeneral!$B:$CM,5,FALSE),"")</f>
        <v>CYP2J2</v>
      </c>
      <c r="G1066" s="72" t="str">
        <f t="shared" si="17"/>
        <v>Small intestine-Distal Ileum-HIM-IN001-</v>
      </c>
      <c r="H1066" s="25" t="s">
        <v>747</v>
      </c>
      <c r="I1066" s="25" t="s">
        <v>1064</v>
      </c>
      <c r="J1066" s="25"/>
      <c r="K1066" s="25" t="s">
        <v>725</v>
      </c>
      <c r="L1066" s="25" t="s">
        <v>762</v>
      </c>
      <c r="M1066" s="25" t="s">
        <v>737</v>
      </c>
      <c r="N1066" s="25" t="s">
        <v>819</v>
      </c>
      <c r="O1066" s="25"/>
      <c r="P1066" s="25"/>
      <c r="Q1066" s="26"/>
      <c r="R1066" s="26"/>
      <c r="S1066" s="27"/>
      <c r="T1066" s="27"/>
      <c r="U1066" s="27"/>
      <c r="V1066" s="27"/>
      <c r="W1066" s="27"/>
      <c r="X1066" s="27"/>
      <c r="Y1066" s="27"/>
      <c r="Z1066" s="27"/>
      <c r="AA1066" s="28" t="s">
        <v>770</v>
      </c>
      <c r="AB1066" s="28" t="s">
        <v>1043</v>
      </c>
      <c r="AC1066" s="29" t="s">
        <v>730</v>
      </c>
      <c r="AD1066" s="36" t="s">
        <v>1044</v>
      </c>
      <c r="AE1066" s="92">
        <v>1</v>
      </c>
      <c r="AF1066" s="30">
        <v>1</v>
      </c>
      <c r="AG1066" s="30">
        <v>1</v>
      </c>
      <c r="AH1066" s="30">
        <v>73</v>
      </c>
      <c r="AI1066" s="30" t="s">
        <v>767</v>
      </c>
      <c r="AJ1066" s="29" t="s">
        <v>772</v>
      </c>
      <c r="AK1066" s="30"/>
      <c r="AL1066" s="29"/>
      <c r="AM1066" s="30"/>
      <c r="AN1066" s="30"/>
      <c r="AO1066" s="30"/>
      <c r="AP1066" s="30"/>
      <c r="AQ1066" s="30"/>
      <c r="AR1066" s="30"/>
      <c r="AS1066" s="103">
        <v>31.3</v>
      </c>
      <c r="AT1066" s="103" t="s">
        <v>772</v>
      </c>
      <c r="AU1066" s="103"/>
      <c r="AV1066" s="103"/>
      <c r="AW1066" s="30" t="s">
        <v>898</v>
      </c>
      <c r="AX1066" s="30" t="s">
        <v>1045</v>
      </c>
      <c r="AY1066" s="30" t="s">
        <v>917</v>
      </c>
      <c r="AZ1066" s="30">
        <v>1</v>
      </c>
      <c r="BA1066" s="31"/>
      <c r="BB1066" s="32"/>
      <c r="BC1066" s="29"/>
      <c r="BD1066" s="30"/>
      <c r="BE1066" s="75"/>
      <c r="BF1066" s="91" t="b">
        <f>IF(ISERROR(VLOOKUP(StudiesDetails!B1066,ProteinExpression!A:A,1,FALSE)),FALSE,TRUE)</f>
        <v>0</v>
      </c>
    </row>
    <row r="1067" spans="1:58" x14ac:dyDescent="0.3">
      <c r="A1067">
        <v>175</v>
      </c>
      <c r="B1067">
        <v>1152</v>
      </c>
      <c r="C1067" s="73" t="str">
        <f>IF(AND($A1067&lt;&gt;"",ISNUMBER($A1067)),VLOOKUP($A1067,StudiesGeneral!$B:$CM,2,FALSE),"")</f>
        <v>Grangeon</v>
      </c>
      <c r="D1067" s="73">
        <f>IF(AND($A1067&lt;&gt;"",ISNUMBER($A1067)),VLOOKUP($A1067,StudiesGeneral!$B:$CM,3,FALSE),"")</f>
        <v>2021</v>
      </c>
      <c r="E1067" s="89" t="str">
        <f>IF(AND($A1067&lt;&gt;"",ISNUMBER($A1067)),VLOOKUP($A1067,StudiesGeneral!$B:$CM,4,FALSE),"")</f>
        <v>https://doi.org/10.3390/ijms222312791</v>
      </c>
      <c r="F1067" s="73" t="str">
        <f>IF(AND($A1067&lt;&gt;"",ISNUMBER($A1067)),VLOOKUP($A1067,StudiesGeneral!$B:$CM,5,FALSE),"")</f>
        <v>CYP2J2</v>
      </c>
      <c r="G1067" s="52" t="str">
        <f t="shared" si="17"/>
        <v>Small intestine-Distal Ileum-HIM-IN002-</v>
      </c>
      <c r="H1067" s="12" t="s">
        <v>747</v>
      </c>
      <c r="I1067" s="12" t="s">
        <v>1064</v>
      </c>
      <c r="K1067" s="12" t="s">
        <v>725</v>
      </c>
      <c r="L1067" s="12" t="s">
        <v>762</v>
      </c>
      <c r="M1067" s="12" t="s">
        <v>737</v>
      </c>
      <c r="N1067" s="12" t="s">
        <v>819</v>
      </c>
      <c r="AA1067" s="19" t="s">
        <v>770</v>
      </c>
      <c r="AB1067" s="19" t="s">
        <v>1043</v>
      </c>
      <c r="AC1067" s="20" t="s">
        <v>730</v>
      </c>
      <c r="AD1067" s="37" t="s">
        <v>1046</v>
      </c>
      <c r="AE1067" s="93">
        <v>2</v>
      </c>
      <c r="AF1067" s="3">
        <v>1</v>
      </c>
      <c r="AG1067" s="3">
        <v>0</v>
      </c>
      <c r="AH1067" s="3">
        <v>49</v>
      </c>
      <c r="AI1067" s="3" t="s">
        <v>767</v>
      </c>
      <c r="AJ1067" s="20" t="s">
        <v>772</v>
      </c>
      <c r="AS1067" s="79">
        <v>32.700000000000003</v>
      </c>
      <c r="AT1067" s="79" t="s">
        <v>772</v>
      </c>
      <c r="AU1067" s="79"/>
      <c r="AV1067" s="79"/>
      <c r="AW1067" s="3" t="s">
        <v>898</v>
      </c>
      <c r="AX1067" s="3" t="s">
        <v>1047</v>
      </c>
      <c r="AY1067" s="3" t="s">
        <v>732</v>
      </c>
      <c r="AZ1067" s="3">
        <v>1</v>
      </c>
      <c r="BF1067" s="4" t="b">
        <f>IF(ISERROR(VLOOKUP(StudiesDetails!B1067,ProteinExpression!A:A,1,FALSE)),FALSE,TRUE)</f>
        <v>0</v>
      </c>
    </row>
    <row r="1068" spans="1:58" x14ac:dyDescent="0.3">
      <c r="A1068">
        <v>175</v>
      </c>
      <c r="B1068">
        <v>1153</v>
      </c>
      <c r="C1068" s="73" t="str">
        <f>IF(AND($A1068&lt;&gt;"",ISNUMBER($A1068)),VLOOKUP($A1068,StudiesGeneral!$B:$CM,2,FALSE),"")</f>
        <v>Grangeon</v>
      </c>
      <c r="D1068" s="73">
        <f>IF(AND($A1068&lt;&gt;"",ISNUMBER($A1068)),VLOOKUP($A1068,StudiesGeneral!$B:$CM,3,FALSE),"")</f>
        <v>2021</v>
      </c>
      <c r="E1068" s="89" t="str">
        <f>IF(AND($A1068&lt;&gt;"",ISNUMBER($A1068)),VLOOKUP($A1068,StudiesGeneral!$B:$CM,4,FALSE),"")</f>
        <v>https://doi.org/10.3390/ijms222312791</v>
      </c>
      <c r="F1068" s="73" t="str">
        <f>IF(AND($A1068&lt;&gt;"",ISNUMBER($A1068)),VLOOKUP($A1068,StudiesGeneral!$B:$CM,5,FALSE),"")</f>
        <v>CYP2J2</v>
      </c>
      <c r="G1068" s="52" t="str">
        <f t="shared" ref="G1068:G1123" si="18">H1068&amp;"-"&amp;I1068&amp;"-"&amp;L1068&amp;"-"&amp;AD1068&amp;"-"&amp;BC1068</f>
        <v>Small intestine-Distal Ileum-HIM-IN003-</v>
      </c>
      <c r="H1068" s="12" t="s">
        <v>747</v>
      </c>
      <c r="I1068" s="12" t="s">
        <v>1064</v>
      </c>
      <c r="K1068" s="12" t="s">
        <v>725</v>
      </c>
      <c r="L1068" s="12" t="s">
        <v>762</v>
      </c>
      <c r="M1068" s="12" t="s">
        <v>737</v>
      </c>
      <c r="N1068" s="12" t="s">
        <v>819</v>
      </c>
      <c r="AA1068" s="19" t="s">
        <v>770</v>
      </c>
      <c r="AB1068" s="19" t="s">
        <v>1043</v>
      </c>
      <c r="AC1068" s="20" t="s">
        <v>730</v>
      </c>
      <c r="AD1068" s="37" t="s">
        <v>1048</v>
      </c>
      <c r="AE1068" s="93">
        <v>3</v>
      </c>
      <c r="AF1068" s="3">
        <v>1</v>
      </c>
      <c r="AG1068" s="3">
        <v>0</v>
      </c>
      <c r="AH1068" s="3">
        <v>75</v>
      </c>
      <c r="AI1068" s="3" t="s">
        <v>767</v>
      </c>
      <c r="AJ1068" s="20" t="s">
        <v>772</v>
      </c>
      <c r="AS1068" s="79">
        <v>24</v>
      </c>
      <c r="AT1068" s="79" t="s">
        <v>772</v>
      </c>
      <c r="AU1068" s="79"/>
      <c r="AV1068" s="79"/>
      <c r="AW1068" s="3" t="s">
        <v>898</v>
      </c>
      <c r="AX1068" s="3" t="s">
        <v>1049</v>
      </c>
      <c r="AY1068" s="3" t="s">
        <v>732</v>
      </c>
      <c r="AZ1068" s="3">
        <v>1</v>
      </c>
      <c r="BF1068" s="4" t="b">
        <f>IF(ISERROR(VLOOKUP(StudiesDetails!B1068,ProteinExpression!A:A,1,FALSE)),FALSE,TRUE)</f>
        <v>0</v>
      </c>
    </row>
    <row r="1069" spans="1:58" x14ac:dyDescent="0.3">
      <c r="A1069">
        <v>175</v>
      </c>
      <c r="B1069">
        <v>1154</v>
      </c>
      <c r="C1069" s="73" t="str">
        <f>IF(AND($A1069&lt;&gt;"",ISNUMBER($A1069)),VLOOKUP($A1069,StudiesGeneral!$B:$CM,2,FALSE),"")</f>
        <v>Grangeon</v>
      </c>
      <c r="D1069" s="73">
        <f>IF(AND($A1069&lt;&gt;"",ISNUMBER($A1069)),VLOOKUP($A1069,StudiesGeneral!$B:$CM,3,FALSE),"")</f>
        <v>2021</v>
      </c>
      <c r="E1069" s="89" t="str">
        <f>IF(AND($A1069&lt;&gt;"",ISNUMBER($A1069)),VLOOKUP($A1069,StudiesGeneral!$B:$CM,4,FALSE),"")</f>
        <v>https://doi.org/10.3390/ijms222312791</v>
      </c>
      <c r="F1069" s="73" t="str">
        <f>IF(AND($A1069&lt;&gt;"",ISNUMBER($A1069)),VLOOKUP($A1069,StudiesGeneral!$B:$CM,5,FALSE),"")</f>
        <v>CYP2J2</v>
      </c>
      <c r="G1069" s="52" t="str">
        <f t="shared" si="18"/>
        <v>Small intestine-Distal Ileum-HIM-IN004-</v>
      </c>
      <c r="H1069" s="12" t="s">
        <v>747</v>
      </c>
      <c r="I1069" s="12" t="s">
        <v>1064</v>
      </c>
      <c r="K1069" s="12" t="s">
        <v>725</v>
      </c>
      <c r="L1069" s="12" t="s">
        <v>762</v>
      </c>
      <c r="M1069" s="12" t="s">
        <v>737</v>
      </c>
      <c r="N1069" s="12" t="s">
        <v>819</v>
      </c>
      <c r="AA1069" s="19" t="s">
        <v>770</v>
      </c>
      <c r="AB1069" s="19" t="s">
        <v>1043</v>
      </c>
      <c r="AC1069" s="20" t="s">
        <v>730</v>
      </c>
      <c r="AD1069" s="37" t="s">
        <v>1050</v>
      </c>
      <c r="AE1069" s="93">
        <v>4</v>
      </c>
      <c r="AF1069" s="3">
        <v>1</v>
      </c>
      <c r="AG1069" s="3">
        <v>1</v>
      </c>
      <c r="AH1069" s="3">
        <v>42</v>
      </c>
      <c r="AI1069" s="3" t="s">
        <v>767</v>
      </c>
      <c r="AJ1069" s="20" t="s">
        <v>772</v>
      </c>
      <c r="AS1069" s="79">
        <v>25.9</v>
      </c>
      <c r="AT1069" s="79" t="s">
        <v>772</v>
      </c>
      <c r="AU1069" s="79"/>
      <c r="AV1069" s="79"/>
      <c r="AW1069" s="3" t="s">
        <v>876</v>
      </c>
      <c r="AX1069" s="3" t="s">
        <v>1051</v>
      </c>
      <c r="AY1069" s="3" t="s">
        <v>732</v>
      </c>
      <c r="AZ1069" s="3">
        <v>1</v>
      </c>
      <c r="BF1069" s="4" t="b">
        <f>IF(ISERROR(VLOOKUP(StudiesDetails!B1069,ProteinExpression!A:A,1,FALSE)),FALSE,TRUE)</f>
        <v>0</v>
      </c>
    </row>
    <row r="1070" spans="1:58" x14ac:dyDescent="0.3">
      <c r="A1070">
        <v>175</v>
      </c>
      <c r="B1070">
        <v>1155</v>
      </c>
      <c r="C1070" s="73" t="str">
        <f>IF(AND($A1070&lt;&gt;"",ISNUMBER($A1070)),VLOOKUP($A1070,StudiesGeneral!$B:$CM,2,FALSE),"")</f>
        <v>Grangeon</v>
      </c>
      <c r="D1070" s="73">
        <f>IF(AND($A1070&lt;&gt;"",ISNUMBER($A1070)),VLOOKUP($A1070,StudiesGeneral!$B:$CM,3,FALSE),"")</f>
        <v>2021</v>
      </c>
      <c r="E1070" s="89" t="str">
        <f>IF(AND($A1070&lt;&gt;"",ISNUMBER($A1070)),VLOOKUP($A1070,StudiesGeneral!$B:$CM,4,FALSE),"")</f>
        <v>https://doi.org/10.3390/ijms222312791</v>
      </c>
      <c r="F1070" s="73" t="str">
        <f>IF(AND($A1070&lt;&gt;"",ISNUMBER($A1070)),VLOOKUP($A1070,StudiesGeneral!$B:$CM,5,FALSE),"")</f>
        <v>CYP2J2</v>
      </c>
      <c r="G1070" s="52" t="str">
        <f t="shared" si="18"/>
        <v>Small intestine-Distal Ileum-HIM-IN005-</v>
      </c>
      <c r="H1070" s="12" t="s">
        <v>747</v>
      </c>
      <c r="I1070" s="12" t="s">
        <v>1064</v>
      </c>
      <c r="K1070" s="12" t="s">
        <v>725</v>
      </c>
      <c r="L1070" s="12" t="s">
        <v>762</v>
      </c>
      <c r="M1070" s="12" t="s">
        <v>737</v>
      </c>
      <c r="N1070" s="12" t="s">
        <v>819</v>
      </c>
      <c r="AA1070" s="19" t="s">
        <v>770</v>
      </c>
      <c r="AB1070" s="19" t="s">
        <v>1043</v>
      </c>
      <c r="AC1070" s="20" t="s">
        <v>730</v>
      </c>
      <c r="AD1070" s="37" t="s">
        <v>1052</v>
      </c>
      <c r="AE1070" s="93">
        <v>5</v>
      </c>
      <c r="AF1070" s="3">
        <v>1</v>
      </c>
      <c r="AG1070" s="3">
        <v>1</v>
      </c>
      <c r="AH1070" s="3">
        <v>52</v>
      </c>
      <c r="AI1070" s="3" t="s">
        <v>767</v>
      </c>
      <c r="AJ1070" s="20" t="s">
        <v>772</v>
      </c>
      <c r="AS1070" s="79">
        <v>23.9</v>
      </c>
      <c r="AT1070" s="79" t="s">
        <v>772</v>
      </c>
      <c r="AU1070" s="79"/>
      <c r="AV1070" s="79"/>
      <c r="AW1070" s="3" t="s">
        <v>878</v>
      </c>
      <c r="AX1070" s="3" t="s">
        <v>1045</v>
      </c>
      <c r="AY1070" s="3" t="s">
        <v>732</v>
      </c>
      <c r="AZ1070" s="3">
        <v>1</v>
      </c>
      <c r="BF1070" s="4" t="b">
        <f>IF(ISERROR(VLOOKUP(StudiesDetails!B1070,ProteinExpression!A:A,1,FALSE)),FALSE,TRUE)</f>
        <v>0</v>
      </c>
    </row>
    <row r="1071" spans="1:58" x14ac:dyDescent="0.3">
      <c r="A1071">
        <v>175</v>
      </c>
      <c r="B1071">
        <v>1156</v>
      </c>
      <c r="C1071" s="73" t="str">
        <f>IF(AND($A1071&lt;&gt;"",ISNUMBER($A1071)),VLOOKUP($A1071,StudiesGeneral!$B:$CM,2,FALSE),"")</f>
        <v>Grangeon</v>
      </c>
      <c r="D1071" s="73">
        <f>IF(AND($A1071&lt;&gt;"",ISNUMBER($A1071)),VLOOKUP($A1071,StudiesGeneral!$B:$CM,3,FALSE),"")</f>
        <v>2021</v>
      </c>
      <c r="E1071" s="89" t="str">
        <f>IF(AND($A1071&lt;&gt;"",ISNUMBER($A1071)),VLOOKUP($A1071,StudiesGeneral!$B:$CM,4,FALSE),"")</f>
        <v>https://doi.org/10.3390/ijms222312791</v>
      </c>
      <c r="F1071" s="73" t="str">
        <f>IF(AND($A1071&lt;&gt;"",ISNUMBER($A1071)),VLOOKUP($A1071,StudiesGeneral!$B:$CM,5,FALSE),"")</f>
        <v>CYP2J2</v>
      </c>
      <c r="G1071" s="52" t="str">
        <f t="shared" si="18"/>
        <v>Small intestine-Distal Ileum-HIM-IN006-</v>
      </c>
      <c r="H1071" s="12" t="s">
        <v>747</v>
      </c>
      <c r="I1071" s="12" t="s">
        <v>1064</v>
      </c>
      <c r="K1071" s="12" t="s">
        <v>725</v>
      </c>
      <c r="L1071" s="12" t="s">
        <v>762</v>
      </c>
      <c r="M1071" s="12" t="s">
        <v>737</v>
      </c>
      <c r="N1071" s="12" t="s">
        <v>819</v>
      </c>
      <c r="AA1071" s="19" t="s">
        <v>770</v>
      </c>
      <c r="AB1071" s="19" t="s">
        <v>1043</v>
      </c>
      <c r="AC1071" s="20" t="s">
        <v>730</v>
      </c>
      <c r="AD1071" s="37" t="s">
        <v>1053</v>
      </c>
      <c r="AE1071" s="93">
        <v>6</v>
      </c>
      <c r="AF1071" s="3">
        <v>1</v>
      </c>
      <c r="AG1071" s="3">
        <v>1</v>
      </c>
      <c r="AH1071" s="3">
        <v>27</v>
      </c>
      <c r="AI1071" s="3" t="s">
        <v>767</v>
      </c>
      <c r="AJ1071" s="20" t="s">
        <v>772</v>
      </c>
      <c r="AS1071" s="79">
        <v>20.5</v>
      </c>
      <c r="AT1071" s="79" t="s">
        <v>772</v>
      </c>
      <c r="AU1071" s="79"/>
      <c r="AV1071" s="79"/>
      <c r="AW1071" s="3" t="s">
        <v>876</v>
      </c>
      <c r="AX1071" s="3" t="s">
        <v>1051</v>
      </c>
      <c r="AY1071" s="3" t="s">
        <v>732</v>
      </c>
      <c r="AZ1071" s="3">
        <v>1</v>
      </c>
      <c r="BF1071" s="4" t="b">
        <f>IF(ISERROR(VLOOKUP(StudiesDetails!B1071,ProteinExpression!A:A,1,FALSE)),FALSE,TRUE)</f>
        <v>0</v>
      </c>
    </row>
    <row r="1072" spans="1:58" x14ac:dyDescent="0.3">
      <c r="A1072">
        <v>175</v>
      </c>
      <c r="B1072">
        <v>1157</v>
      </c>
      <c r="C1072" s="73" t="str">
        <f>IF(AND($A1072&lt;&gt;"",ISNUMBER($A1072)),VLOOKUP($A1072,StudiesGeneral!$B:$CM,2,FALSE),"")</f>
        <v>Grangeon</v>
      </c>
      <c r="D1072" s="73">
        <f>IF(AND($A1072&lt;&gt;"",ISNUMBER($A1072)),VLOOKUP($A1072,StudiesGeneral!$B:$CM,3,FALSE),"")</f>
        <v>2021</v>
      </c>
      <c r="E1072" s="89" t="str">
        <f>IF(AND($A1072&lt;&gt;"",ISNUMBER($A1072)),VLOOKUP($A1072,StudiesGeneral!$B:$CM,4,FALSE),"")</f>
        <v>https://doi.org/10.3390/ijms222312791</v>
      </c>
      <c r="F1072" s="73" t="str">
        <f>IF(AND($A1072&lt;&gt;"",ISNUMBER($A1072)),VLOOKUP($A1072,StudiesGeneral!$B:$CM,5,FALSE),"")</f>
        <v>CYP2J2</v>
      </c>
      <c r="G1072" s="52" t="str">
        <f t="shared" si="18"/>
        <v>Small intestine-Distal Ileum-HIM-IN007-</v>
      </c>
      <c r="H1072" s="12" t="s">
        <v>747</v>
      </c>
      <c r="I1072" s="12" t="s">
        <v>1064</v>
      </c>
      <c r="K1072" s="12" t="s">
        <v>725</v>
      </c>
      <c r="L1072" s="12" t="s">
        <v>762</v>
      </c>
      <c r="M1072" s="12" t="s">
        <v>737</v>
      </c>
      <c r="N1072" s="12" t="s">
        <v>819</v>
      </c>
      <c r="AA1072" s="19" t="s">
        <v>770</v>
      </c>
      <c r="AB1072" s="19" t="s">
        <v>1043</v>
      </c>
      <c r="AC1072" s="20" t="s">
        <v>730</v>
      </c>
      <c r="AD1072" s="37" t="s">
        <v>1054</v>
      </c>
      <c r="AE1072" s="93">
        <v>7</v>
      </c>
      <c r="AF1072" s="3">
        <v>1</v>
      </c>
      <c r="AG1072" s="3">
        <v>0</v>
      </c>
      <c r="AH1072" s="3">
        <v>58</v>
      </c>
      <c r="AI1072" s="3" t="s">
        <v>767</v>
      </c>
      <c r="AJ1072" s="20" t="s">
        <v>772</v>
      </c>
      <c r="AS1072" s="79">
        <v>31.1</v>
      </c>
      <c r="AT1072" s="79" t="s">
        <v>772</v>
      </c>
      <c r="AU1072" s="79"/>
      <c r="AV1072" s="79"/>
      <c r="AW1072" s="3" t="s">
        <v>898</v>
      </c>
      <c r="AX1072" s="3" t="s">
        <v>1055</v>
      </c>
      <c r="AY1072" s="3" t="s">
        <v>732</v>
      </c>
      <c r="AZ1072" s="3">
        <v>1</v>
      </c>
      <c r="BF1072" s="4" t="b">
        <f>IF(ISERROR(VLOOKUP(StudiesDetails!B1072,ProteinExpression!A:A,1,FALSE)),FALSE,TRUE)</f>
        <v>0</v>
      </c>
    </row>
    <row r="1073" spans="1:58" x14ac:dyDescent="0.3">
      <c r="A1073">
        <v>175</v>
      </c>
      <c r="B1073">
        <v>1158</v>
      </c>
      <c r="C1073" s="73" t="str">
        <f>IF(AND($A1073&lt;&gt;"",ISNUMBER($A1073)),VLOOKUP($A1073,StudiesGeneral!$B:$CM,2,FALSE),"")</f>
        <v>Grangeon</v>
      </c>
      <c r="D1073" s="73">
        <f>IF(AND($A1073&lt;&gt;"",ISNUMBER($A1073)),VLOOKUP($A1073,StudiesGeneral!$B:$CM,3,FALSE),"")</f>
        <v>2021</v>
      </c>
      <c r="E1073" s="89" t="str">
        <f>IF(AND($A1073&lt;&gt;"",ISNUMBER($A1073)),VLOOKUP($A1073,StudiesGeneral!$B:$CM,4,FALSE),"")</f>
        <v>https://doi.org/10.3390/ijms222312791</v>
      </c>
      <c r="F1073" s="73" t="str">
        <f>IF(AND($A1073&lt;&gt;"",ISNUMBER($A1073)),VLOOKUP($A1073,StudiesGeneral!$B:$CM,5,FALSE),"")</f>
        <v>CYP2J2</v>
      </c>
      <c r="G1073" s="52" t="str">
        <f t="shared" si="18"/>
        <v>Small intestine-Distal Ileum-HIM-IN008-</v>
      </c>
      <c r="H1073" s="12" t="s">
        <v>747</v>
      </c>
      <c r="I1073" s="12" t="s">
        <v>1064</v>
      </c>
      <c r="K1073" s="12" t="s">
        <v>725</v>
      </c>
      <c r="L1073" s="12" t="s">
        <v>762</v>
      </c>
      <c r="M1073" s="12" t="s">
        <v>737</v>
      </c>
      <c r="N1073" s="12" t="s">
        <v>819</v>
      </c>
      <c r="AA1073" s="19" t="s">
        <v>770</v>
      </c>
      <c r="AB1073" s="19" t="s">
        <v>1043</v>
      </c>
      <c r="AC1073" s="20" t="s">
        <v>730</v>
      </c>
      <c r="AD1073" s="37" t="s">
        <v>1056</v>
      </c>
      <c r="AE1073" s="93">
        <v>8</v>
      </c>
      <c r="AF1073" s="3">
        <v>1</v>
      </c>
      <c r="AG1073" s="3">
        <v>0</v>
      </c>
      <c r="AH1073" s="3">
        <v>49</v>
      </c>
      <c r="AI1073" s="3" t="s">
        <v>767</v>
      </c>
      <c r="AJ1073" s="20" t="s">
        <v>772</v>
      </c>
      <c r="AS1073" s="79">
        <v>23.2</v>
      </c>
      <c r="AT1073" s="79" t="s">
        <v>772</v>
      </c>
      <c r="AU1073" s="79"/>
      <c r="AV1073" s="79"/>
      <c r="AW1073" s="3" t="s">
        <v>876</v>
      </c>
      <c r="AX1073" s="3" t="s">
        <v>1051</v>
      </c>
      <c r="AY1073" s="3" t="s">
        <v>920</v>
      </c>
      <c r="AZ1073" s="3">
        <v>1</v>
      </c>
      <c r="BF1073" s="4" t="b">
        <f>IF(ISERROR(VLOOKUP(StudiesDetails!B1073,ProteinExpression!A:A,1,FALSE)),FALSE,TRUE)</f>
        <v>0</v>
      </c>
    </row>
    <row r="1074" spans="1:58" x14ac:dyDescent="0.3">
      <c r="A1074">
        <v>175</v>
      </c>
      <c r="B1074">
        <v>1159</v>
      </c>
      <c r="C1074" s="73" t="str">
        <f>IF(AND($A1074&lt;&gt;"",ISNUMBER($A1074)),VLOOKUP($A1074,StudiesGeneral!$B:$CM,2,FALSE),"")</f>
        <v>Grangeon</v>
      </c>
      <c r="D1074" s="73">
        <f>IF(AND($A1074&lt;&gt;"",ISNUMBER($A1074)),VLOOKUP($A1074,StudiesGeneral!$B:$CM,3,FALSE),"")</f>
        <v>2021</v>
      </c>
      <c r="E1074" s="89" t="str">
        <f>IF(AND($A1074&lt;&gt;"",ISNUMBER($A1074)),VLOOKUP($A1074,StudiesGeneral!$B:$CM,4,FALSE),"")</f>
        <v>https://doi.org/10.3390/ijms222312791</v>
      </c>
      <c r="F1074" s="73" t="str">
        <f>IF(AND($A1074&lt;&gt;"",ISNUMBER($A1074)),VLOOKUP($A1074,StudiesGeneral!$B:$CM,5,FALSE),"")</f>
        <v>CYP2J2</v>
      </c>
      <c r="G1074" s="52" t="str">
        <f t="shared" si="18"/>
        <v>Small intestine-Distal Ileum-HIM-IN009-</v>
      </c>
      <c r="H1074" s="12" t="s">
        <v>747</v>
      </c>
      <c r="I1074" s="12" t="s">
        <v>1064</v>
      </c>
      <c r="K1074" s="12" t="s">
        <v>725</v>
      </c>
      <c r="L1074" s="12" t="s">
        <v>762</v>
      </c>
      <c r="M1074" s="12" t="s">
        <v>737</v>
      </c>
      <c r="N1074" s="12" t="s">
        <v>819</v>
      </c>
      <c r="AA1074" s="19" t="s">
        <v>770</v>
      </c>
      <c r="AB1074" s="19" t="s">
        <v>1043</v>
      </c>
      <c r="AC1074" s="20" t="s">
        <v>730</v>
      </c>
      <c r="AD1074" s="37" t="s">
        <v>1057</v>
      </c>
      <c r="AE1074" s="93">
        <v>9</v>
      </c>
      <c r="AF1074" s="3">
        <v>1</v>
      </c>
      <c r="AG1074" s="3">
        <v>0</v>
      </c>
      <c r="AH1074" s="3">
        <v>65</v>
      </c>
      <c r="AI1074" s="3" t="s">
        <v>767</v>
      </c>
      <c r="AJ1074" s="20" t="s">
        <v>772</v>
      </c>
      <c r="AS1074" s="79">
        <v>30.4</v>
      </c>
      <c r="AT1074" s="79" t="s">
        <v>772</v>
      </c>
      <c r="AU1074" s="79"/>
      <c r="AV1074" s="79"/>
      <c r="AW1074" s="3" t="s">
        <v>876</v>
      </c>
      <c r="AX1074" s="3" t="s">
        <v>1058</v>
      </c>
      <c r="AY1074" s="3" t="s">
        <v>917</v>
      </c>
      <c r="AZ1074" s="3">
        <v>1</v>
      </c>
      <c r="BF1074" s="4" t="b">
        <f>IF(ISERROR(VLOOKUP(StudiesDetails!B1074,ProteinExpression!A:A,1,FALSE)),FALSE,TRUE)</f>
        <v>0</v>
      </c>
    </row>
    <row r="1075" spans="1:58" s="33" customFormat="1" x14ac:dyDescent="0.3">
      <c r="A1075" s="33">
        <v>176</v>
      </c>
      <c r="B1075" s="33">
        <v>1162</v>
      </c>
      <c r="C1075" s="70" t="str">
        <f>IF(AND($A1075&lt;&gt;"",ISNUMBER($A1075)),VLOOKUP($A1075,StudiesGeneral!$B:$CM,2,FALSE),"")</f>
        <v>Grangeon</v>
      </c>
      <c r="D1075" s="70">
        <f>IF(AND($A1075&lt;&gt;"",ISNUMBER($A1075)),VLOOKUP($A1075,StudiesGeneral!$B:$CM,3,FALSE),"")</f>
        <v>2021</v>
      </c>
      <c r="E1075" s="71" t="str">
        <f>IF(AND($A1075&lt;&gt;"",ISNUMBER($A1075)),VLOOKUP($A1075,StudiesGeneral!$B:$CM,4,FALSE),"")</f>
        <v>https://doi.org/10.3390/ijms222312791</v>
      </c>
      <c r="F1075" s="70" t="str">
        <f>IF(AND($A1075&lt;&gt;"",ISNUMBER($A1075)),VLOOKUP($A1075,StudiesGeneral!$B:$CM,5,FALSE),"")</f>
        <v>CYP3A4</v>
      </c>
      <c r="G1075" s="72" t="str">
        <f t="shared" si="18"/>
        <v>Small intestine-Duodenum-HIM-IN001-</v>
      </c>
      <c r="H1075" s="25" t="s">
        <v>747</v>
      </c>
      <c r="I1075" s="25" t="s">
        <v>748</v>
      </c>
      <c r="J1075" s="25"/>
      <c r="K1075" s="25" t="s">
        <v>725</v>
      </c>
      <c r="L1075" s="25" t="s">
        <v>762</v>
      </c>
      <c r="M1075" s="25" t="s">
        <v>737</v>
      </c>
      <c r="N1075" s="25" t="s">
        <v>819</v>
      </c>
      <c r="O1075" s="25"/>
      <c r="P1075" s="25"/>
      <c r="Q1075" s="26"/>
      <c r="R1075" s="26"/>
      <c r="S1075" s="27"/>
      <c r="T1075" s="27"/>
      <c r="U1075" s="27"/>
      <c r="V1075" s="27"/>
      <c r="W1075" s="27"/>
      <c r="X1075" s="27"/>
      <c r="Y1075" s="27"/>
      <c r="Z1075" s="27"/>
      <c r="AA1075" s="28" t="s">
        <v>770</v>
      </c>
      <c r="AB1075" s="28" t="s">
        <v>1043</v>
      </c>
      <c r="AC1075" s="29" t="s">
        <v>730</v>
      </c>
      <c r="AD1075" s="36" t="s">
        <v>1044</v>
      </c>
      <c r="AE1075" s="83">
        <v>1</v>
      </c>
      <c r="AF1075" s="30">
        <v>1</v>
      </c>
      <c r="AG1075" s="30">
        <v>1</v>
      </c>
      <c r="AH1075" s="30">
        <v>73</v>
      </c>
      <c r="AI1075" s="30" t="s">
        <v>767</v>
      </c>
      <c r="AJ1075" s="29" t="s">
        <v>772</v>
      </c>
      <c r="AK1075" s="30"/>
      <c r="AL1075" s="29"/>
      <c r="AM1075" s="30"/>
      <c r="AN1075" s="30"/>
      <c r="AO1075" s="30"/>
      <c r="AP1075" s="30"/>
      <c r="AQ1075" s="30"/>
      <c r="AR1075" s="30"/>
      <c r="AS1075" s="103">
        <v>31.3</v>
      </c>
      <c r="AT1075" s="103" t="s">
        <v>772</v>
      </c>
      <c r="AU1075" s="103"/>
      <c r="AV1075" s="103"/>
      <c r="AW1075" s="30" t="s">
        <v>898</v>
      </c>
      <c r="AX1075" s="30" t="s">
        <v>1045</v>
      </c>
      <c r="AY1075" s="30" t="s">
        <v>917</v>
      </c>
      <c r="AZ1075" s="30">
        <v>1</v>
      </c>
      <c r="BA1075" s="31"/>
      <c r="BB1075" s="32"/>
      <c r="BC1075" s="29"/>
      <c r="BD1075" s="30"/>
      <c r="BE1075" s="75"/>
      <c r="BF1075" s="91" t="b">
        <f>IF(ISERROR(VLOOKUP(StudiesDetails!B1075,ProteinExpression!A:A,1,FALSE)),FALSE,TRUE)</f>
        <v>1</v>
      </c>
    </row>
    <row r="1076" spans="1:58" s="49" customFormat="1" x14ac:dyDescent="0.3">
      <c r="A1076">
        <v>176</v>
      </c>
      <c r="B1076">
        <v>1163</v>
      </c>
      <c r="C1076" s="73" t="str">
        <f>IF(AND($A1076&lt;&gt;"",ISNUMBER($A1076)),VLOOKUP($A1076,StudiesGeneral!$B:$CM,2,FALSE),"")</f>
        <v>Grangeon</v>
      </c>
      <c r="D1076" s="73">
        <f>IF(AND($A1076&lt;&gt;"",ISNUMBER($A1076)),VLOOKUP($A1076,StudiesGeneral!$B:$CM,3,FALSE),"")</f>
        <v>2021</v>
      </c>
      <c r="E1076" s="89" t="str">
        <f>IF(AND($A1076&lt;&gt;"",ISNUMBER($A1076)),VLOOKUP($A1076,StudiesGeneral!$B:$CM,4,FALSE),"")</f>
        <v>https://doi.org/10.3390/ijms222312791</v>
      </c>
      <c r="F1076" s="73" t="str">
        <f>IF(AND($A1076&lt;&gt;"",ISNUMBER($A1076)),VLOOKUP($A1076,StudiesGeneral!$B:$CM,5,FALSE),"")</f>
        <v>CYP3A4</v>
      </c>
      <c r="G1076" s="52" t="str">
        <f t="shared" si="18"/>
        <v>Small intestine-Duodenum-HIM-IN002-</v>
      </c>
      <c r="H1076" s="12" t="s">
        <v>747</v>
      </c>
      <c r="I1076" s="12" t="s">
        <v>748</v>
      </c>
      <c r="J1076" s="12"/>
      <c r="K1076" s="12" t="s">
        <v>725</v>
      </c>
      <c r="L1076" s="12" t="s">
        <v>762</v>
      </c>
      <c r="M1076" s="12" t="s">
        <v>737</v>
      </c>
      <c r="N1076" s="12" t="s">
        <v>819</v>
      </c>
      <c r="O1076" s="12"/>
      <c r="P1076" s="12"/>
      <c r="Q1076" s="1"/>
      <c r="R1076" s="1"/>
      <c r="S1076" s="2"/>
      <c r="T1076" s="2"/>
      <c r="U1076" s="2"/>
      <c r="V1076" s="2"/>
      <c r="W1076" s="2"/>
      <c r="X1076" s="2"/>
      <c r="Y1076" s="2"/>
      <c r="Z1076" s="2"/>
      <c r="AA1076" s="19" t="s">
        <v>770</v>
      </c>
      <c r="AB1076" s="19" t="s">
        <v>1043</v>
      </c>
      <c r="AC1076" s="20" t="s">
        <v>730</v>
      </c>
      <c r="AD1076" s="37" t="s">
        <v>1046</v>
      </c>
      <c r="AE1076" s="82">
        <v>2</v>
      </c>
      <c r="AF1076" s="3">
        <v>1</v>
      </c>
      <c r="AG1076" s="3">
        <v>0</v>
      </c>
      <c r="AH1076" s="3">
        <v>49</v>
      </c>
      <c r="AI1076" s="3" t="s">
        <v>767</v>
      </c>
      <c r="AJ1076" s="20" t="s">
        <v>772</v>
      </c>
      <c r="AK1076" s="3"/>
      <c r="AL1076" s="20"/>
      <c r="AM1076" s="3"/>
      <c r="AN1076" s="3"/>
      <c r="AO1076" s="3"/>
      <c r="AP1076" s="3"/>
      <c r="AQ1076" s="3"/>
      <c r="AR1076" s="3"/>
      <c r="AS1076" s="79">
        <v>32.700000000000003</v>
      </c>
      <c r="AT1076" s="79" t="s">
        <v>772</v>
      </c>
      <c r="AU1076" s="79"/>
      <c r="AV1076" s="79"/>
      <c r="AW1076" s="3" t="s">
        <v>898</v>
      </c>
      <c r="AX1076" s="3" t="s">
        <v>1047</v>
      </c>
      <c r="AY1076" s="3" t="s">
        <v>732</v>
      </c>
      <c r="AZ1076" s="3">
        <v>1</v>
      </c>
      <c r="BA1076" s="21"/>
      <c r="BB1076" s="10"/>
      <c r="BC1076" s="20"/>
      <c r="BD1076" s="3"/>
      <c r="BE1076" s="16"/>
      <c r="BF1076" s="4" t="b">
        <f>IF(ISERROR(VLOOKUP(StudiesDetails!B1076,ProteinExpression!A:A,1,FALSE)),FALSE,TRUE)</f>
        <v>1</v>
      </c>
    </row>
    <row r="1077" spans="1:58" x14ac:dyDescent="0.3">
      <c r="A1077">
        <v>176</v>
      </c>
      <c r="B1077">
        <v>1164</v>
      </c>
      <c r="C1077" s="73" t="str">
        <f>IF(AND($A1077&lt;&gt;"",ISNUMBER($A1077)),VLOOKUP($A1077,StudiesGeneral!$B:$CM,2,FALSE),"")</f>
        <v>Grangeon</v>
      </c>
      <c r="D1077" s="73">
        <f>IF(AND($A1077&lt;&gt;"",ISNUMBER($A1077)),VLOOKUP($A1077,StudiesGeneral!$B:$CM,3,FALSE),"")</f>
        <v>2021</v>
      </c>
      <c r="E1077" s="89" t="str">
        <f>IF(AND($A1077&lt;&gt;"",ISNUMBER($A1077)),VLOOKUP($A1077,StudiesGeneral!$B:$CM,4,FALSE),"")</f>
        <v>https://doi.org/10.3390/ijms222312791</v>
      </c>
      <c r="F1077" s="73" t="str">
        <f>IF(AND($A1077&lt;&gt;"",ISNUMBER($A1077)),VLOOKUP($A1077,StudiesGeneral!$B:$CM,5,FALSE),"")</f>
        <v>CYP3A4</v>
      </c>
      <c r="G1077" s="52" t="str">
        <f t="shared" si="18"/>
        <v>Small intestine-Duodenum-HIM-IN003-</v>
      </c>
      <c r="H1077" s="12" t="s">
        <v>747</v>
      </c>
      <c r="I1077" s="12" t="s">
        <v>748</v>
      </c>
      <c r="K1077" s="12" t="s">
        <v>725</v>
      </c>
      <c r="L1077" s="12" t="s">
        <v>762</v>
      </c>
      <c r="M1077" s="12" t="s">
        <v>737</v>
      </c>
      <c r="N1077" s="12" t="s">
        <v>819</v>
      </c>
      <c r="AA1077" s="19" t="s">
        <v>770</v>
      </c>
      <c r="AB1077" s="19" t="s">
        <v>1043</v>
      </c>
      <c r="AC1077" s="20" t="s">
        <v>730</v>
      </c>
      <c r="AD1077" s="37" t="s">
        <v>1048</v>
      </c>
      <c r="AE1077" s="82">
        <v>3</v>
      </c>
      <c r="AF1077" s="3">
        <v>1</v>
      </c>
      <c r="AG1077" s="3">
        <v>0</v>
      </c>
      <c r="AH1077" s="3">
        <v>75</v>
      </c>
      <c r="AI1077" s="3" t="s">
        <v>767</v>
      </c>
      <c r="AJ1077" s="20" t="s">
        <v>772</v>
      </c>
      <c r="AS1077" s="79">
        <v>24</v>
      </c>
      <c r="AT1077" s="79" t="s">
        <v>772</v>
      </c>
      <c r="AU1077" s="79"/>
      <c r="AV1077" s="79"/>
      <c r="AW1077" s="3" t="s">
        <v>898</v>
      </c>
      <c r="AX1077" s="3" t="s">
        <v>1049</v>
      </c>
      <c r="AY1077" s="3" t="s">
        <v>732</v>
      </c>
      <c r="AZ1077" s="3">
        <v>1</v>
      </c>
      <c r="BF1077" s="4" t="b">
        <f>IF(ISERROR(VLOOKUP(StudiesDetails!B1077,ProteinExpression!A:A,1,FALSE)),FALSE,TRUE)</f>
        <v>1</v>
      </c>
    </row>
    <row r="1078" spans="1:58" x14ac:dyDescent="0.3">
      <c r="A1078">
        <v>176</v>
      </c>
      <c r="B1078">
        <v>1165</v>
      </c>
      <c r="C1078" s="73" t="str">
        <f>IF(AND($A1078&lt;&gt;"",ISNUMBER($A1078)),VLOOKUP($A1078,StudiesGeneral!$B:$CM,2,FALSE),"")</f>
        <v>Grangeon</v>
      </c>
      <c r="D1078" s="73">
        <f>IF(AND($A1078&lt;&gt;"",ISNUMBER($A1078)),VLOOKUP($A1078,StudiesGeneral!$B:$CM,3,FALSE),"")</f>
        <v>2021</v>
      </c>
      <c r="E1078" s="89" t="str">
        <f>IF(AND($A1078&lt;&gt;"",ISNUMBER($A1078)),VLOOKUP($A1078,StudiesGeneral!$B:$CM,4,FALSE),"")</f>
        <v>https://doi.org/10.3390/ijms222312791</v>
      </c>
      <c r="F1078" s="73" t="str">
        <f>IF(AND($A1078&lt;&gt;"",ISNUMBER($A1078)),VLOOKUP($A1078,StudiesGeneral!$B:$CM,5,FALSE),"")</f>
        <v>CYP3A4</v>
      </c>
      <c r="G1078" s="52" t="str">
        <f t="shared" si="18"/>
        <v>Small intestine-Duodenum-HIM-IN004-</v>
      </c>
      <c r="H1078" s="12" t="s">
        <v>747</v>
      </c>
      <c r="I1078" s="12" t="s">
        <v>748</v>
      </c>
      <c r="K1078" s="12" t="s">
        <v>725</v>
      </c>
      <c r="L1078" s="12" t="s">
        <v>762</v>
      </c>
      <c r="M1078" s="12" t="s">
        <v>737</v>
      </c>
      <c r="N1078" s="12" t="s">
        <v>819</v>
      </c>
      <c r="AA1078" s="19" t="s">
        <v>770</v>
      </c>
      <c r="AB1078" s="19" t="s">
        <v>1043</v>
      </c>
      <c r="AC1078" s="20" t="s">
        <v>730</v>
      </c>
      <c r="AD1078" s="37" t="s">
        <v>1050</v>
      </c>
      <c r="AE1078" s="82">
        <v>4</v>
      </c>
      <c r="AF1078" s="3">
        <v>1</v>
      </c>
      <c r="AG1078" s="3">
        <v>1</v>
      </c>
      <c r="AH1078" s="3">
        <v>42</v>
      </c>
      <c r="AI1078" s="3" t="s">
        <v>767</v>
      </c>
      <c r="AJ1078" s="20" t="s">
        <v>772</v>
      </c>
      <c r="AS1078" s="79">
        <v>25.9</v>
      </c>
      <c r="AT1078" s="79" t="s">
        <v>772</v>
      </c>
      <c r="AU1078" s="79"/>
      <c r="AV1078" s="79"/>
      <c r="AW1078" s="3" t="s">
        <v>876</v>
      </c>
      <c r="AX1078" s="3" t="s">
        <v>1051</v>
      </c>
      <c r="AY1078" s="3" t="s">
        <v>732</v>
      </c>
      <c r="AZ1078" s="3">
        <v>1</v>
      </c>
      <c r="BF1078" s="4" t="b">
        <f>IF(ISERROR(VLOOKUP(StudiesDetails!B1078,ProteinExpression!A:A,1,FALSE)),FALSE,TRUE)</f>
        <v>1</v>
      </c>
    </row>
    <row r="1079" spans="1:58" x14ac:dyDescent="0.3">
      <c r="A1079">
        <v>176</v>
      </c>
      <c r="B1079">
        <v>1166</v>
      </c>
      <c r="C1079" s="73" t="str">
        <f>IF(AND($A1079&lt;&gt;"",ISNUMBER($A1079)),VLOOKUP($A1079,StudiesGeneral!$B:$CM,2,FALSE),"")</f>
        <v>Grangeon</v>
      </c>
      <c r="D1079" s="73">
        <f>IF(AND($A1079&lt;&gt;"",ISNUMBER($A1079)),VLOOKUP($A1079,StudiesGeneral!$B:$CM,3,FALSE),"")</f>
        <v>2021</v>
      </c>
      <c r="E1079" s="89" t="str">
        <f>IF(AND($A1079&lt;&gt;"",ISNUMBER($A1079)),VLOOKUP($A1079,StudiesGeneral!$B:$CM,4,FALSE),"")</f>
        <v>https://doi.org/10.3390/ijms222312791</v>
      </c>
      <c r="F1079" s="73" t="str">
        <f>IF(AND($A1079&lt;&gt;"",ISNUMBER($A1079)),VLOOKUP($A1079,StudiesGeneral!$B:$CM,5,FALSE),"")</f>
        <v>CYP3A4</v>
      </c>
      <c r="G1079" s="52" t="str">
        <f t="shared" si="18"/>
        <v>Small intestine-Duodenum-HIM-IN005-</v>
      </c>
      <c r="H1079" s="12" t="s">
        <v>747</v>
      </c>
      <c r="I1079" s="12" t="s">
        <v>748</v>
      </c>
      <c r="K1079" s="12" t="s">
        <v>725</v>
      </c>
      <c r="L1079" s="12" t="s">
        <v>762</v>
      </c>
      <c r="M1079" s="12" t="s">
        <v>737</v>
      </c>
      <c r="N1079" s="12" t="s">
        <v>819</v>
      </c>
      <c r="AA1079" s="19" t="s">
        <v>770</v>
      </c>
      <c r="AB1079" s="19" t="s">
        <v>1043</v>
      </c>
      <c r="AC1079" s="20" t="s">
        <v>730</v>
      </c>
      <c r="AD1079" s="37" t="s">
        <v>1052</v>
      </c>
      <c r="AE1079" s="82">
        <v>5</v>
      </c>
      <c r="AF1079" s="3">
        <v>1</v>
      </c>
      <c r="AG1079" s="3">
        <v>1</v>
      </c>
      <c r="AH1079" s="3">
        <v>52</v>
      </c>
      <c r="AI1079" s="3" t="s">
        <v>767</v>
      </c>
      <c r="AJ1079" s="20" t="s">
        <v>772</v>
      </c>
      <c r="AS1079" s="79">
        <v>23.9</v>
      </c>
      <c r="AT1079" s="79" t="s">
        <v>772</v>
      </c>
      <c r="AU1079" s="79"/>
      <c r="AV1079" s="79"/>
      <c r="AW1079" s="3" t="s">
        <v>878</v>
      </c>
      <c r="AX1079" s="3" t="s">
        <v>1045</v>
      </c>
      <c r="AY1079" s="3" t="s">
        <v>732</v>
      </c>
      <c r="AZ1079" s="3">
        <v>1</v>
      </c>
      <c r="BF1079" s="4" t="b">
        <f>IF(ISERROR(VLOOKUP(StudiesDetails!B1079,ProteinExpression!A:A,1,FALSE)),FALSE,TRUE)</f>
        <v>1</v>
      </c>
    </row>
    <row r="1080" spans="1:58" s="49" customFormat="1" x14ac:dyDescent="0.3">
      <c r="A1080">
        <v>176</v>
      </c>
      <c r="B1080">
        <v>1167</v>
      </c>
      <c r="C1080" s="73" t="str">
        <f>IF(AND($A1080&lt;&gt;"",ISNUMBER($A1080)),VLOOKUP($A1080,StudiesGeneral!$B:$CM,2,FALSE),"")</f>
        <v>Grangeon</v>
      </c>
      <c r="D1080" s="73">
        <f>IF(AND($A1080&lt;&gt;"",ISNUMBER($A1080)),VLOOKUP($A1080,StudiesGeneral!$B:$CM,3,FALSE),"")</f>
        <v>2021</v>
      </c>
      <c r="E1080" s="89" t="str">
        <f>IF(AND($A1080&lt;&gt;"",ISNUMBER($A1080)),VLOOKUP($A1080,StudiesGeneral!$B:$CM,4,FALSE),"")</f>
        <v>https://doi.org/10.3390/ijms222312791</v>
      </c>
      <c r="F1080" s="73" t="str">
        <f>IF(AND($A1080&lt;&gt;"",ISNUMBER($A1080)),VLOOKUP($A1080,StudiesGeneral!$B:$CM,5,FALSE),"")</f>
        <v>CYP3A4</v>
      </c>
      <c r="G1080" s="52" t="str">
        <f t="shared" si="18"/>
        <v>Small intestine-Duodenum-HIM-IN006-</v>
      </c>
      <c r="H1080" s="12" t="s">
        <v>747</v>
      </c>
      <c r="I1080" s="12" t="s">
        <v>748</v>
      </c>
      <c r="J1080" s="12"/>
      <c r="K1080" s="12" t="s">
        <v>725</v>
      </c>
      <c r="L1080" s="12" t="s">
        <v>762</v>
      </c>
      <c r="M1080" s="12" t="s">
        <v>737</v>
      </c>
      <c r="N1080" s="12" t="s">
        <v>819</v>
      </c>
      <c r="O1080" s="12"/>
      <c r="P1080" s="12"/>
      <c r="Q1080" s="1"/>
      <c r="R1080" s="1"/>
      <c r="S1080" s="2"/>
      <c r="T1080" s="2"/>
      <c r="U1080" s="2"/>
      <c r="V1080" s="2"/>
      <c r="W1080" s="2"/>
      <c r="X1080" s="2"/>
      <c r="Y1080" s="2"/>
      <c r="Z1080" s="2"/>
      <c r="AA1080" s="19" t="s">
        <v>770</v>
      </c>
      <c r="AB1080" s="19" t="s">
        <v>1043</v>
      </c>
      <c r="AC1080" s="20" t="s">
        <v>730</v>
      </c>
      <c r="AD1080" s="37" t="s">
        <v>1053</v>
      </c>
      <c r="AE1080" s="82">
        <v>6</v>
      </c>
      <c r="AF1080" s="3">
        <v>1</v>
      </c>
      <c r="AG1080" s="3">
        <v>1</v>
      </c>
      <c r="AH1080" s="3">
        <v>27</v>
      </c>
      <c r="AI1080" s="3" t="s">
        <v>767</v>
      </c>
      <c r="AJ1080" s="20" t="s">
        <v>772</v>
      </c>
      <c r="AK1080" s="3"/>
      <c r="AL1080" s="20"/>
      <c r="AM1080" s="3"/>
      <c r="AN1080" s="3"/>
      <c r="AO1080" s="3"/>
      <c r="AP1080" s="3"/>
      <c r="AQ1080" s="3"/>
      <c r="AR1080" s="3"/>
      <c r="AS1080" s="79">
        <v>20.5</v>
      </c>
      <c r="AT1080" s="79" t="s">
        <v>772</v>
      </c>
      <c r="AU1080" s="79"/>
      <c r="AV1080" s="79"/>
      <c r="AW1080" s="3" t="s">
        <v>876</v>
      </c>
      <c r="AX1080" s="3" t="s">
        <v>1051</v>
      </c>
      <c r="AY1080" s="3" t="s">
        <v>732</v>
      </c>
      <c r="AZ1080" s="3">
        <v>1</v>
      </c>
      <c r="BA1080" s="21"/>
      <c r="BB1080" s="10"/>
      <c r="BC1080" s="20"/>
      <c r="BD1080" s="3"/>
      <c r="BE1080" s="16"/>
      <c r="BF1080" s="4" t="b">
        <f>IF(ISERROR(VLOOKUP(StudiesDetails!B1080,ProteinExpression!A:A,1,FALSE)),FALSE,TRUE)</f>
        <v>1</v>
      </c>
    </row>
    <row r="1081" spans="1:58" x14ac:dyDescent="0.3">
      <c r="A1081">
        <v>176</v>
      </c>
      <c r="B1081">
        <v>1168</v>
      </c>
      <c r="C1081" s="73" t="str">
        <f>IF(AND($A1081&lt;&gt;"",ISNUMBER($A1081)),VLOOKUP($A1081,StudiesGeneral!$B:$CM,2,FALSE),"")</f>
        <v>Grangeon</v>
      </c>
      <c r="D1081" s="73">
        <f>IF(AND($A1081&lt;&gt;"",ISNUMBER($A1081)),VLOOKUP($A1081,StudiesGeneral!$B:$CM,3,FALSE),"")</f>
        <v>2021</v>
      </c>
      <c r="E1081" s="89" t="str">
        <f>IF(AND($A1081&lt;&gt;"",ISNUMBER($A1081)),VLOOKUP($A1081,StudiesGeneral!$B:$CM,4,FALSE),"")</f>
        <v>https://doi.org/10.3390/ijms222312791</v>
      </c>
      <c r="F1081" s="73" t="str">
        <f>IF(AND($A1081&lt;&gt;"",ISNUMBER($A1081)),VLOOKUP($A1081,StudiesGeneral!$B:$CM,5,FALSE),"")</f>
        <v>CYP3A4</v>
      </c>
      <c r="G1081" s="52" t="str">
        <f t="shared" si="18"/>
        <v>Small intestine-Duodenum-HIM-IN007-</v>
      </c>
      <c r="H1081" s="12" t="s">
        <v>747</v>
      </c>
      <c r="I1081" s="12" t="s">
        <v>748</v>
      </c>
      <c r="K1081" s="12" t="s">
        <v>725</v>
      </c>
      <c r="L1081" s="12" t="s">
        <v>762</v>
      </c>
      <c r="M1081" s="12" t="s">
        <v>737</v>
      </c>
      <c r="N1081" s="12" t="s">
        <v>819</v>
      </c>
      <c r="AA1081" s="19" t="s">
        <v>770</v>
      </c>
      <c r="AB1081" s="19" t="s">
        <v>1043</v>
      </c>
      <c r="AC1081" s="20" t="s">
        <v>730</v>
      </c>
      <c r="AD1081" s="37" t="s">
        <v>1054</v>
      </c>
      <c r="AE1081" s="82">
        <v>7</v>
      </c>
      <c r="AF1081" s="3">
        <v>1</v>
      </c>
      <c r="AG1081" s="3">
        <v>0</v>
      </c>
      <c r="AH1081" s="3">
        <v>58</v>
      </c>
      <c r="AI1081" s="3" t="s">
        <v>767</v>
      </c>
      <c r="AJ1081" s="20" t="s">
        <v>772</v>
      </c>
      <c r="AS1081" s="79">
        <v>31.1</v>
      </c>
      <c r="AT1081" s="79" t="s">
        <v>772</v>
      </c>
      <c r="AU1081" s="79"/>
      <c r="AV1081" s="79"/>
      <c r="AW1081" s="3" t="s">
        <v>898</v>
      </c>
      <c r="AX1081" s="3" t="s">
        <v>1055</v>
      </c>
      <c r="AY1081" s="3" t="s">
        <v>732</v>
      </c>
      <c r="AZ1081" s="3">
        <v>1</v>
      </c>
      <c r="BF1081" s="4" t="b">
        <f>IF(ISERROR(VLOOKUP(StudiesDetails!B1081,ProteinExpression!A:A,1,FALSE)),FALSE,TRUE)</f>
        <v>1</v>
      </c>
    </row>
    <row r="1082" spans="1:58" x14ac:dyDescent="0.3">
      <c r="A1082">
        <v>176</v>
      </c>
      <c r="B1082">
        <v>1169</v>
      </c>
      <c r="C1082" s="73" t="str">
        <f>IF(AND($A1082&lt;&gt;"",ISNUMBER($A1082)),VLOOKUP($A1082,StudiesGeneral!$B:$CM,2,FALSE),"")</f>
        <v>Grangeon</v>
      </c>
      <c r="D1082" s="73">
        <f>IF(AND($A1082&lt;&gt;"",ISNUMBER($A1082)),VLOOKUP($A1082,StudiesGeneral!$B:$CM,3,FALSE),"")</f>
        <v>2021</v>
      </c>
      <c r="E1082" s="89" t="str">
        <f>IF(AND($A1082&lt;&gt;"",ISNUMBER($A1082)),VLOOKUP($A1082,StudiesGeneral!$B:$CM,4,FALSE),"")</f>
        <v>https://doi.org/10.3390/ijms222312791</v>
      </c>
      <c r="F1082" s="73" t="str">
        <f>IF(AND($A1082&lt;&gt;"",ISNUMBER($A1082)),VLOOKUP($A1082,StudiesGeneral!$B:$CM,5,FALSE),"")</f>
        <v>CYP3A4</v>
      </c>
      <c r="G1082" s="52" t="str">
        <f t="shared" si="18"/>
        <v>Small intestine-Duodenum-HIM-IN008-</v>
      </c>
      <c r="H1082" s="12" t="s">
        <v>747</v>
      </c>
      <c r="I1082" s="12" t="s">
        <v>748</v>
      </c>
      <c r="K1082" s="12" t="s">
        <v>725</v>
      </c>
      <c r="L1082" s="12" t="s">
        <v>762</v>
      </c>
      <c r="M1082" s="12" t="s">
        <v>737</v>
      </c>
      <c r="N1082" s="12" t="s">
        <v>819</v>
      </c>
      <c r="AA1082" s="19" t="s">
        <v>770</v>
      </c>
      <c r="AB1082" s="19" t="s">
        <v>1043</v>
      </c>
      <c r="AC1082" s="20" t="s">
        <v>730</v>
      </c>
      <c r="AD1082" s="37" t="s">
        <v>1056</v>
      </c>
      <c r="AE1082" s="82">
        <v>8</v>
      </c>
      <c r="AF1082" s="3">
        <v>1</v>
      </c>
      <c r="AG1082" s="3">
        <v>0</v>
      </c>
      <c r="AH1082" s="3">
        <v>49</v>
      </c>
      <c r="AI1082" s="3" t="s">
        <v>767</v>
      </c>
      <c r="AJ1082" s="20" t="s">
        <v>772</v>
      </c>
      <c r="AS1082" s="79">
        <v>23.2</v>
      </c>
      <c r="AT1082" s="79" t="s">
        <v>772</v>
      </c>
      <c r="AU1082" s="79"/>
      <c r="AV1082" s="79"/>
      <c r="AW1082" s="3" t="s">
        <v>876</v>
      </c>
      <c r="AX1082" s="3" t="s">
        <v>1051</v>
      </c>
      <c r="AY1082" s="3" t="s">
        <v>920</v>
      </c>
      <c r="AZ1082" s="3">
        <v>1</v>
      </c>
      <c r="BF1082" s="4" t="b">
        <f>IF(ISERROR(VLOOKUP(StudiesDetails!B1082,ProteinExpression!A:A,1,FALSE)),FALSE,TRUE)</f>
        <v>1</v>
      </c>
    </row>
    <row r="1083" spans="1:58" x14ac:dyDescent="0.3">
      <c r="A1083">
        <v>176</v>
      </c>
      <c r="B1083">
        <v>1170</v>
      </c>
      <c r="C1083" s="73" t="str">
        <f>IF(AND($A1083&lt;&gt;"",ISNUMBER($A1083)),VLOOKUP($A1083,StudiesGeneral!$B:$CM,2,FALSE),"")</f>
        <v>Grangeon</v>
      </c>
      <c r="D1083" s="73">
        <f>IF(AND($A1083&lt;&gt;"",ISNUMBER($A1083)),VLOOKUP($A1083,StudiesGeneral!$B:$CM,3,FALSE),"")</f>
        <v>2021</v>
      </c>
      <c r="E1083" s="89" t="str">
        <f>IF(AND($A1083&lt;&gt;"",ISNUMBER($A1083)),VLOOKUP($A1083,StudiesGeneral!$B:$CM,4,FALSE),"")</f>
        <v>https://doi.org/10.3390/ijms222312791</v>
      </c>
      <c r="F1083" s="73" t="str">
        <f>IF(AND($A1083&lt;&gt;"",ISNUMBER($A1083)),VLOOKUP($A1083,StudiesGeneral!$B:$CM,5,FALSE),"")</f>
        <v>CYP3A4</v>
      </c>
      <c r="G1083" s="52" t="str">
        <f t="shared" si="18"/>
        <v>Small intestine-Duodenum-HIM-IN009-</v>
      </c>
      <c r="H1083" s="12" t="s">
        <v>747</v>
      </c>
      <c r="I1083" s="12" t="s">
        <v>748</v>
      </c>
      <c r="K1083" s="12" t="s">
        <v>725</v>
      </c>
      <c r="L1083" s="12" t="s">
        <v>762</v>
      </c>
      <c r="M1083" s="12" t="s">
        <v>737</v>
      </c>
      <c r="N1083" s="12" t="s">
        <v>819</v>
      </c>
      <c r="AA1083" s="19" t="s">
        <v>770</v>
      </c>
      <c r="AB1083" s="19" t="s">
        <v>1043</v>
      </c>
      <c r="AC1083" s="20" t="s">
        <v>730</v>
      </c>
      <c r="AD1083" s="37" t="s">
        <v>1057</v>
      </c>
      <c r="AE1083" s="82">
        <v>9</v>
      </c>
      <c r="AF1083" s="3">
        <v>1</v>
      </c>
      <c r="AG1083" s="3">
        <v>0</v>
      </c>
      <c r="AH1083" s="3">
        <v>65</v>
      </c>
      <c r="AI1083" s="3" t="s">
        <v>767</v>
      </c>
      <c r="AJ1083" s="20" t="s">
        <v>772</v>
      </c>
      <c r="AS1083" s="79">
        <v>30.4</v>
      </c>
      <c r="AT1083" s="79" t="s">
        <v>772</v>
      </c>
      <c r="AU1083" s="79"/>
      <c r="AV1083" s="79"/>
      <c r="AW1083" s="3" t="s">
        <v>876</v>
      </c>
      <c r="AX1083" s="3" t="s">
        <v>1058</v>
      </c>
      <c r="AY1083" s="3" t="s">
        <v>917</v>
      </c>
      <c r="AZ1083" s="3">
        <v>1</v>
      </c>
      <c r="BF1083" s="4" t="b">
        <f>IF(ISERROR(VLOOKUP(StudiesDetails!B1083,ProteinExpression!A:A,1,FALSE)),FALSE,TRUE)</f>
        <v>1</v>
      </c>
    </row>
    <row r="1084" spans="1:58" s="33" customFormat="1" x14ac:dyDescent="0.3">
      <c r="A1084" s="33">
        <v>176</v>
      </c>
      <c r="B1084" s="33">
        <v>1172</v>
      </c>
      <c r="C1084" s="70" t="str">
        <f>IF(AND($A1084&lt;&gt;"",ISNUMBER($A1084)),VLOOKUP($A1084,StudiesGeneral!$B:$CM,2,FALSE),"")</f>
        <v>Grangeon</v>
      </c>
      <c r="D1084" s="70">
        <f>IF(AND($A1084&lt;&gt;"",ISNUMBER($A1084)),VLOOKUP($A1084,StudiesGeneral!$B:$CM,3,FALSE),"")</f>
        <v>2021</v>
      </c>
      <c r="E1084" s="71" t="str">
        <f>IF(AND($A1084&lt;&gt;"",ISNUMBER($A1084)),VLOOKUP($A1084,StudiesGeneral!$B:$CM,4,FALSE),"")</f>
        <v>https://doi.org/10.3390/ijms222312791</v>
      </c>
      <c r="F1084" s="70" t="str">
        <f>IF(AND($A1084&lt;&gt;"",ISNUMBER($A1084)),VLOOKUP($A1084,StudiesGeneral!$B:$CM,5,FALSE),"")</f>
        <v>CYP3A4</v>
      </c>
      <c r="G1084" s="72" t="str">
        <f t="shared" si="18"/>
        <v>Small intestine-Proximal Jejunum-HIM-IN001-</v>
      </c>
      <c r="H1084" s="25" t="s">
        <v>747</v>
      </c>
      <c r="I1084" s="25" t="s">
        <v>1059</v>
      </c>
      <c r="J1084" s="25"/>
      <c r="K1084" s="25" t="s">
        <v>725</v>
      </c>
      <c r="L1084" s="25" t="s">
        <v>762</v>
      </c>
      <c r="M1084" s="25" t="s">
        <v>737</v>
      </c>
      <c r="N1084" s="25" t="s">
        <v>819</v>
      </c>
      <c r="O1084" s="25"/>
      <c r="P1084" s="25"/>
      <c r="Q1084" s="26"/>
      <c r="R1084" s="26"/>
      <c r="S1084" s="27"/>
      <c r="T1084" s="27"/>
      <c r="U1084" s="27"/>
      <c r="V1084" s="27"/>
      <c r="W1084" s="27"/>
      <c r="X1084" s="27"/>
      <c r="Y1084" s="27"/>
      <c r="Z1084" s="27"/>
      <c r="AA1084" s="28" t="s">
        <v>770</v>
      </c>
      <c r="AB1084" s="28" t="s">
        <v>1043</v>
      </c>
      <c r="AC1084" s="29" t="s">
        <v>730</v>
      </c>
      <c r="AD1084" s="36" t="s">
        <v>1044</v>
      </c>
      <c r="AE1084" s="92">
        <v>1</v>
      </c>
      <c r="AF1084" s="30">
        <v>1</v>
      </c>
      <c r="AG1084" s="30">
        <v>1</v>
      </c>
      <c r="AH1084" s="30">
        <v>73</v>
      </c>
      <c r="AI1084" s="30" t="s">
        <v>767</v>
      </c>
      <c r="AJ1084" s="29" t="s">
        <v>772</v>
      </c>
      <c r="AK1084" s="30"/>
      <c r="AL1084" s="29"/>
      <c r="AM1084" s="30"/>
      <c r="AN1084" s="30"/>
      <c r="AO1084" s="30"/>
      <c r="AP1084" s="30"/>
      <c r="AQ1084" s="30"/>
      <c r="AR1084" s="30"/>
      <c r="AS1084" s="103">
        <v>31.3</v>
      </c>
      <c r="AT1084" s="103" t="s">
        <v>772</v>
      </c>
      <c r="AU1084" s="103"/>
      <c r="AV1084" s="103"/>
      <c r="AW1084" s="30" t="s">
        <v>898</v>
      </c>
      <c r="AX1084" s="30" t="s">
        <v>1045</v>
      </c>
      <c r="AY1084" s="30" t="s">
        <v>917</v>
      </c>
      <c r="AZ1084" s="30">
        <v>1</v>
      </c>
      <c r="BA1084" s="31"/>
      <c r="BB1084" s="32"/>
      <c r="BC1084" s="29"/>
      <c r="BD1084" s="30"/>
      <c r="BE1084" s="75"/>
      <c r="BF1084" s="91" t="b">
        <f>IF(ISERROR(VLOOKUP(StudiesDetails!B1084,ProteinExpression!A:A,1,FALSE)),FALSE,TRUE)</f>
        <v>1</v>
      </c>
    </row>
    <row r="1085" spans="1:58" x14ac:dyDescent="0.3">
      <c r="A1085">
        <v>176</v>
      </c>
      <c r="B1085">
        <v>1173</v>
      </c>
      <c r="C1085" s="73" t="str">
        <f>IF(AND($A1085&lt;&gt;"",ISNUMBER($A1085)),VLOOKUP($A1085,StudiesGeneral!$B:$CM,2,FALSE),"")</f>
        <v>Grangeon</v>
      </c>
      <c r="D1085" s="73">
        <f>IF(AND($A1085&lt;&gt;"",ISNUMBER($A1085)),VLOOKUP($A1085,StudiesGeneral!$B:$CM,3,FALSE),"")</f>
        <v>2021</v>
      </c>
      <c r="E1085" s="89" t="str">
        <f>IF(AND($A1085&lt;&gt;"",ISNUMBER($A1085)),VLOOKUP($A1085,StudiesGeneral!$B:$CM,4,FALSE),"")</f>
        <v>https://doi.org/10.3390/ijms222312791</v>
      </c>
      <c r="F1085" s="73" t="str">
        <f>IF(AND($A1085&lt;&gt;"",ISNUMBER($A1085)),VLOOKUP($A1085,StudiesGeneral!$B:$CM,5,FALSE),"")</f>
        <v>CYP3A4</v>
      </c>
      <c r="G1085" s="52" t="str">
        <f t="shared" si="18"/>
        <v>Small intestine-Proximal Jejunum-HIM-IN002-</v>
      </c>
      <c r="H1085" s="12" t="s">
        <v>747</v>
      </c>
      <c r="I1085" s="12" t="s">
        <v>1059</v>
      </c>
      <c r="K1085" s="12" t="s">
        <v>725</v>
      </c>
      <c r="L1085" s="12" t="s">
        <v>762</v>
      </c>
      <c r="M1085" s="12" t="s">
        <v>737</v>
      </c>
      <c r="N1085" s="12" t="s">
        <v>819</v>
      </c>
      <c r="AA1085" s="19" t="s">
        <v>770</v>
      </c>
      <c r="AB1085" s="19" t="s">
        <v>1043</v>
      </c>
      <c r="AC1085" s="20" t="s">
        <v>730</v>
      </c>
      <c r="AD1085" s="37" t="s">
        <v>1046</v>
      </c>
      <c r="AE1085" s="93">
        <v>2</v>
      </c>
      <c r="AF1085" s="3">
        <v>1</v>
      </c>
      <c r="AG1085" s="3">
        <v>0</v>
      </c>
      <c r="AH1085" s="3">
        <v>49</v>
      </c>
      <c r="AI1085" s="3" t="s">
        <v>767</v>
      </c>
      <c r="AJ1085" s="20" t="s">
        <v>772</v>
      </c>
      <c r="AS1085" s="79">
        <v>32.700000000000003</v>
      </c>
      <c r="AT1085" s="79" t="s">
        <v>772</v>
      </c>
      <c r="AU1085" s="79"/>
      <c r="AV1085" s="79"/>
      <c r="AW1085" s="3" t="s">
        <v>898</v>
      </c>
      <c r="AX1085" s="3" t="s">
        <v>1047</v>
      </c>
      <c r="AY1085" s="3" t="s">
        <v>732</v>
      </c>
      <c r="AZ1085" s="3">
        <v>1</v>
      </c>
      <c r="BF1085" s="4" t="b">
        <f>IF(ISERROR(VLOOKUP(StudiesDetails!B1085,ProteinExpression!A:A,1,FALSE)),FALSE,TRUE)</f>
        <v>1</v>
      </c>
    </row>
    <row r="1086" spans="1:58" x14ac:dyDescent="0.3">
      <c r="A1086">
        <v>176</v>
      </c>
      <c r="B1086">
        <v>1174</v>
      </c>
      <c r="C1086" s="73" t="str">
        <f>IF(AND($A1086&lt;&gt;"",ISNUMBER($A1086)),VLOOKUP($A1086,StudiesGeneral!$B:$CM,2,FALSE),"")</f>
        <v>Grangeon</v>
      </c>
      <c r="D1086" s="73">
        <f>IF(AND($A1086&lt;&gt;"",ISNUMBER($A1086)),VLOOKUP($A1086,StudiesGeneral!$B:$CM,3,FALSE),"")</f>
        <v>2021</v>
      </c>
      <c r="E1086" s="89" t="str">
        <f>IF(AND($A1086&lt;&gt;"",ISNUMBER($A1086)),VLOOKUP($A1086,StudiesGeneral!$B:$CM,4,FALSE),"")</f>
        <v>https://doi.org/10.3390/ijms222312791</v>
      </c>
      <c r="F1086" s="73" t="str">
        <f>IF(AND($A1086&lt;&gt;"",ISNUMBER($A1086)),VLOOKUP($A1086,StudiesGeneral!$B:$CM,5,FALSE),"")</f>
        <v>CYP3A4</v>
      </c>
      <c r="G1086" s="52" t="str">
        <f t="shared" si="18"/>
        <v>Small intestine-Proximal Jejunum-HIM-IN003-</v>
      </c>
      <c r="H1086" s="12" t="s">
        <v>747</v>
      </c>
      <c r="I1086" s="12" t="s">
        <v>1059</v>
      </c>
      <c r="K1086" s="12" t="s">
        <v>725</v>
      </c>
      <c r="L1086" s="12" t="s">
        <v>762</v>
      </c>
      <c r="M1086" s="12" t="s">
        <v>737</v>
      </c>
      <c r="N1086" s="12" t="s">
        <v>819</v>
      </c>
      <c r="AA1086" s="19" t="s">
        <v>770</v>
      </c>
      <c r="AB1086" s="19" t="s">
        <v>1043</v>
      </c>
      <c r="AC1086" s="20" t="s">
        <v>730</v>
      </c>
      <c r="AD1086" s="37" t="s">
        <v>1048</v>
      </c>
      <c r="AE1086" s="93">
        <v>3</v>
      </c>
      <c r="AF1086" s="3">
        <v>1</v>
      </c>
      <c r="AG1086" s="3">
        <v>0</v>
      </c>
      <c r="AH1086" s="3">
        <v>75</v>
      </c>
      <c r="AI1086" s="3" t="s">
        <v>767</v>
      </c>
      <c r="AJ1086" s="20" t="s">
        <v>772</v>
      </c>
      <c r="AS1086" s="79">
        <v>24</v>
      </c>
      <c r="AT1086" s="79" t="s">
        <v>772</v>
      </c>
      <c r="AU1086" s="79"/>
      <c r="AV1086" s="79"/>
      <c r="AW1086" s="3" t="s">
        <v>898</v>
      </c>
      <c r="AX1086" s="3" t="s">
        <v>1049</v>
      </c>
      <c r="AY1086" s="3" t="s">
        <v>732</v>
      </c>
      <c r="AZ1086" s="3">
        <v>1</v>
      </c>
      <c r="BF1086" s="4" t="b">
        <f>IF(ISERROR(VLOOKUP(StudiesDetails!B1086,ProteinExpression!A:A,1,FALSE)),FALSE,TRUE)</f>
        <v>1</v>
      </c>
    </row>
    <row r="1087" spans="1:58" x14ac:dyDescent="0.3">
      <c r="A1087">
        <v>176</v>
      </c>
      <c r="B1087">
        <v>1175</v>
      </c>
      <c r="C1087" s="73" t="str">
        <f>IF(AND($A1087&lt;&gt;"",ISNUMBER($A1087)),VLOOKUP($A1087,StudiesGeneral!$B:$CM,2,FALSE),"")</f>
        <v>Grangeon</v>
      </c>
      <c r="D1087" s="73">
        <f>IF(AND($A1087&lt;&gt;"",ISNUMBER($A1087)),VLOOKUP($A1087,StudiesGeneral!$B:$CM,3,FALSE),"")</f>
        <v>2021</v>
      </c>
      <c r="E1087" s="89" t="str">
        <f>IF(AND($A1087&lt;&gt;"",ISNUMBER($A1087)),VLOOKUP($A1087,StudiesGeneral!$B:$CM,4,FALSE),"")</f>
        <v>https://doi.org/10.3390/ijms222312791</v>
      </c>
      <c r="F1087" s="73" t="str">
        <f>IF(AND($A1087&lt;&gt;"",ISNUMBER($A1087)),VLOOKUP($A1087,StudiesGeneral!$B:$CM,5,FALSE),"")</f>
        <v>CYP3A4</v>
      </c>
      <c r="G1087" s="52" t="str">
        <f t="shared" si="18"/>
        <v>Small intestine-Proximal Jejunum-HIM-IN004-</v>
      </c>
      <c r="H1087" s="12" t="s">
        <v>747</v>
      </c>
      <c r="I1087" s="12" t="s">
        <v>1059</v>
      </c>
      <c r="K1087" s="12" t="s">
        <v>725</v>
      </c>
      <c r="L1087" s="12" t="s">
        <v>762</v>
      </c>
      <c r="M1087" s="12" t="s">
        <v>737</v>
      </c>
      <c r="N1087" s="12" t="s">
        <v>819</v>
      </c>
      <c r="AA1087" s="19" t="s">
        <v>770</v>
      </c>
      <c r="AB1087" s="19" t="s">
        <v>1043</v>
      </c>
      <c r="AC1087" s="20" t="s">
        <v>730</v>
      </c>
      <c r="AD1087" s="37" t="s">
        <v>1050</v>
      </c>
      <c r="AE1087" s="93">
        <v>4</v>
      </c>
      <c r="AF1087" s="3">
        <v>1</v>
      </c>
      <c r="AG1087" s="3">
        <v>1</v>
      </c>
      <c r="AH1087" s="3">
        <v>42</v>
      </c>
      <c r="AI1087" s="3" t="s">
        <v>767</v>
      </c>
      <c r="AJ1087" s="20" t="s">
        <v>772</v>
      </c>
      <c r="AS1087" s="79">
        <v>25.9</v>
      </c>
      <c r="AT1087" s="79" t="s">
        <v>772</v>
      </c>
      <c r="AU1087" s="79"/>
      <c r="AV1087" s="79"/>
      <c r="AW1087" s="3" t="s">
        <v>876</v>
      </c>
      <c r="AX1087" s="3" t="s">
        <v>1051</v>
      </c>
      <c r="AY1087" s="3" t="s">
        <v>732</v>
      </c>
      <c r="AZ1087" s="3">
        <v>1</v>
      </c>
      <c r="BF1087" s="4" t="b">
        <f>IF(ISERROR(VLOOKUP(StudiesDetails!B1087,ProteinExpression!A:A,1,FALSE)),FALSE,TRUE)</f>
        <v>1</v>
      </c>
    </row>
    <row r="1088" spans="1:58" x14ac:dyDescent="0.3">
      <c r="A1088">
        <v>176</v>
      </c>
      <c r="B1088">
        <v>1176</v>
      </c>
      <c r="C1088" s="73" t="str">
        <f>IF(AND($A1088&lt;&gt;"",ISNUMBER($A1088)),VLOOKUP($A1088,StudiesGeneral!$B:$CM,2,FALSE),"")</f>
        <v>Grangeon</v>
      </c>
      <c r="D1088" s="73">
        <f>IF(AND($A1088&lt;&gt;"",ISNUMBER($A1088)),VLOOKUP($A1088,StudiesGeneral!$B:$CM,3,FALSE),"")</f>
        <v>2021</v>
      </c>
      <c r="E1088" s="89" t="str">
        <f>IF(AND($A1088&lt;&gt;"",ISNUMBER($A1088)),VLOOKUP($A1088,StudiesGeneral!$B:$CM,4,FALSE),"")</f>
        <v>https://doi.org/10.3390/ijms222312791</v>
      </c>
      <c r="F1088" s="73" t="str">
        <f>IF(AND($A1088&lt;&gt;"",ISNUMBER($A1088)),VLOOKUP($A1088,StudiesGeneral!$B:$CM,5,FALSE),"")</f>
        <v>CYP3A4</v>
      </c>
      <c r="G1088" s="52" t="str">
        <f t="shared" si="18"/>
        <v>Small intestine-Proximal Jejunum-HIM-IN005-</v>
      </c>
      <c r="H1088" s="12" t="s">
        <v>747</v>
      </c>
      <c r="I1088" s="12" t="s">
        <v>1059</v>
      </c>
      <c r="K1088" s="12" t="s">
        <v>725</v>
      </c>
      <c r="L1088" s="12" t="s">
        <v>762</v>
      </c>
      <c r="M1088" s="12" t="s">
        <v>737</v>
      </c>
      <c r="N1088" s="12" t="s">
        <v>819</v>
      </c>
      <c r="AA1088" s="19" t="s">
        <v>770</v>
      </c>
      <c r="AB1088" s="19" t="s">
        <v>1043</v>
      </c>
      <c r="AC1088" s="20" t="s">
        <v>730</v>
      </c>
      <c r="AD1088" s="37" t="s">
        <v>1052</v>
      </c>
      <c r="AE1088" s="93">
        <v>5</v>
      </c>
      <c r="AF1088" s="3">
        <v>1</v>
      </c>
      <c r="AG1088" s="3">
        <v>1</v>
      </c>
      <c r="AH1088" s="3">
        <v>52</v>
      </c>
      <c r="AI1088" s="3" t="s">
        <v>767</v>
      </c>
      <c r="AJ1088" s="20" t="s">
        <v>772</v>
      </c>
      <c r="AS1088" s="79">
        <v>23.9</v>
      </c>
      <c r="AT1088" s="79" t="s">
        <v>772</v>
      </c>
      <c r="AU1088" s="79"/>
      <c r="AV1088" s="79"/>
      <c r="AW1088" s="3" t="s">
        <v>878</v>
      </c>
      <c r="AX1088" s="3" t="s">
        <v>1045</v>
      </c>
      <c r="AY1088" s="3" t="s">
        <v>732</v>
      </c>
      <c r="AZ1088" s="3">
        <v>1</v>
      </c>
      <c r="BF1088" s="4" t="b">
        <f>IF(ISERROR(VLOOKUP(StudiesDetails!B1088,ProteinExpression!A:A,1,FALSE)),FALSE,TRUE)</f>
        <v>1</v>
      </c>
    </row>
    <row r="1089" spans="1:58" x14ac:dyDescent="0.3">
      <c r="A1089">
        <v>176</v>
      </c>
      <c r="B1089">
        <v>1177</v>
      </c>
      <c r="C1089" s="73" t="str">
        <f>IF(AND($A1089&lt;&gt;"",ISNUMBER($A1089)),VLOOKUP($A1089,StudiesGeneral!$B:$CM,2,FALSE),"")</f>
        <v>Grangeon</v>
      </c>
      <c r="D1089" s="73">
        <f>IF(AND($A1089&lt;&gt;"",ISNUMBER($A1089)),VLOOKUP($A1089,StudiesGeneral!$B:$CM,3,FALSE),"")</f>
        <v>2021</v>
      </c>
      <c r="E1089" s="89" t="str">
        <f>IF(AND($A1089&lt;&gt;"",ISNUMBER($A1089)),VLOOKUP($A1089,StudiesGeneral!$B:$CM,4,FALSE),"")</f>
        <v>https://doi.org/10.3390/ijms222312791</v>
      </c>
      <c r="F1089" s="73" t="str">
        <f>IF(AND($A1089&lt;&gt;"",ISNUMBER($A1089)),VLOOKUP($A1089,StudiesGeneral!$B:$CM,5,FALSE),"")</f>
        <v>CYP3A4</v>
      </c>
      <c r="G1089" s="52" t="str">
        <f t="shared" si="18"/>
        <v>Small intestine-Proximal Jejunum-HIM-IN006-</v>
      </c>
      <c r="H1089" s="12" t="s">
        <v>747</v>
      </c>
      <c r="I1089" s="12" t="s">
        <v>1059</v>
      </c>
      <c r="K1089" s="12" t="s">
        <v>725</v>
      </c>
      <c r="L1089" s="12" t="s">
        <v>762</v>
      </c>
      <c r="M1089" s="12" t="s">
        <v>737</v>
      </c>
      <c r="N1089" s="12" t="s">
        <v>819</v>
      </c>
      <c r="AA1089" s="19" t="s">
        <v>770</v>
      </c>
      <c r="AB1089" s="19" t="s">
        <v>1043</v>
      </c>
      <c r="AC1089" s="20" t="s">
        <v>730</v>
      </c>
      <c r="AD1089" s="37" t="s">
        <v>1053</v>
      </c>
      <c r="AE1089" s="93">
        <v>6</v>
      </c>
      <c r="AF1089" s="3">
        <v>1</v>
      </c>
      <c r="AG1089" s="3">
        <v>1</v>
      </c>
      <c r="AH1089" s="3">
        <v>27</v>
      </c>
      <c r="AI1089" s="3" t="s">
        <v>767</v>
      </c>
      <c r="AJ1089" s="20" t="s">
        <v>772</v>
      </c>
      <c r="AS1089" s="79">
        <v>20.5</v>
      </c>
      <c r="AT1089" s="79" t="s">
        <v>772</v>
      </c>
      <c r="AU1089" s="79"/>
      <c r="AV1089" s="79"/>
      <c r="AW1089" s="3" t="s">
        <v>876</v>
      </c>
      <c r="AX1089" s="3" t="s">
        <v>1051</v>
      </c>
      <c r="AY1089" s="3" t="s">
        <v>732</v>
      </c>
      <c r="AZ1089" s="3">
        <v>1</v>
      </c>
      <c r="BF1089" s="4" t="b">
        <f>IF(ISERROR(VLOOKUP(StudiesDetails!B1089,ProteinExpression!A:A,1,FALSE)),FALSE,TRUE)</f>
        <v>1</v>
      </c>
    </row>
    <row r="1090" spans="1:58" x14ac:dyDescent="0.3">
      <c r="A1090">
        <v>176</v>
      </c>
      <c r="B1090">
        <v>1178</v>
      </c>
      <c r="C1090" s="73" t="str">
        <f>IF(AND($A1090&lt;&gt;"",ISNUMBER($A1090)),VLOOKUP($A1090,StudiesGeneral!$B:$CM,2,FALSE),"")</f>
        <v>Grangeon</v>
      </c>
      <c r="D1090" s="73">
        <f>IF(AND($A1090&lt;&gt;"",ISNUMBER($A1090)),VLOOKUP($A1090,StudiesGeneral!$B:$CM,3,FALSE),"")</f>
        <v>2021</v>
      </c>
      <c r="E1090" s="89" t="str">
        <f>IF(AND($A1090&lt;&gt;"",ISNUMBER($A1090)),VLOOKUP($A1090,StudiesGeneral!$B:$CM,4,FALSE),"")</f>
        <v>https://doi.org/10.3390/ijms222312791</v>
      </c>
      <c r="F1090" s="73" t="str">
        <f>IF(AND($A1090&lt;&gt;"",ISNUMBER($A1090)),VLOOKUP($A1090,StudiesGeneral!$B:$CM,5,FALSE),"")</f>
        <v>CYP3A4</v>
      </c>
      <c r="G1090" s="52" t="str">
        <f t="shared" si="18"/>
        <v>Small intestine-Proximal Jejunum-HIM-IN007-</v>
      </c>
      <c r="H1090" s="12" t="s">
        <v>747</v>
      </c>
      <c r="I1090" s="12" t="s">
        <v>1059</v>
      </c>
      <c r="K1090" s="12" t="s">
        <v>725</v>
      </c>
      <c r="L1090" s="12" t="s">
        <v>762</v>
      </c>
      <c r="M1090" s="12" t="s">
        <v>737</v>
      </c>
      <c r="N1090" s="12" t="s">
        <v>819</v>
      </c>
      <c r="AA1090" s="19" t="s">
        <v>770</v>
      </c>
      <c r="AB1090" s="19" t="s">
        <v>1043</v>
      </c>
      <c r="AC1090" s="20" t="s">
        <v>730</v>
      </c>
      <c r="AD1090" s="37" t="s">
        <v>1054</v>
      </c>
      <c r="AE1090" s="93">
        <v>7</v>
      </c>
      <c r="AF1090" s="3">
        <v>1</v>
      </c>
      <c r="AG1090" s="3">
        <v>0</v>
      </c>
      <c r="AH1090" s="3">
        <v>58</v>
      </c>
      <c r="AI1090" s="3" t="s">
        <v>767</v>
      </c>
      <c r="AJ1090" s="20" t="s">
        <v>772</v>
      </c>
      <c r="AS1090" s="79">
        <v>31.1</v>
      </c>
      <c r="AT1090" s="79" t="s">
        <v>772</v>
      </c>
      <c r="AU1090" s="79"/>
      <c r="AV1090" s="79"/>
      <c r="AW1090" s="3" t="s">
        <v>898</v>
      </c>
      <c r="AX1090" s="3" t="s">
        <v>1055</v>
      </c>
      <c r="AY1090" s="3" t="s">
        <v>732</v>
      </c>
      <c r="AZ1090" s="3">
        <v>1</v>
      </c>
      <c r="BF1090" s="4" t="b">
        <f>IF(ISERROR(VLOOKUP(StudiesDetails!B1090,ProteinExpression!A:A,1,FALSE)),FALSE,TRUE)</f>
        <v>1</v>
      </c>
    </row>
    <row r="1091" spans="1:58" x14ac:dyDescent="0.3">
      <c r="A1091">
        <v>176</v>
      </c>
      <c r="B1091">
        <v>1179</v>
      </c>
      <c r="C1091" s="73" t="str">
        <f>IF(AND($A1091&lt;&gt;"",ISNUMBER($A1091)),VLOOKUP($A1091,StudiesGeneral!$B:$CM,2,FALSE),"")</f>
        <v>Grangeon</v>
      </c>
      <c r="D1091" s="73">
        <f>IF(AND($A1091&lt;&gt;"",ISNUMBER($A1091)),VLOOKUP($A1091,StudiesGeneral!$B:$CM,3,FALSE),"")</f>
        <v>2021</v>
      </c>
      <c r="E1091" s="89" t="str">
        <f>IF(AND($A1091&lt;&gt;"",ISNUMBER($A1091)),VLOOKUP($A1091,StudiesGeneral!$B:$CM,4,FALSE),"")</f>
        <v>https://doi.org/10.3390/ijms222312791</v>
      </c>
      <c r="F1091" s="73" t="str">
        <f>IF(AND($A1091&lt;&gt;"",ISNUMBER($A1091)),VLOOKUP($A1091,StudiesGeneral!$B:$CM,5,FALSE),"")</f>
        <v>CYP3A4</v>
      </c>
      <c r="G1091" s="52" t="str">
        <f t="shared" si="18"/>
        <v>Small intestine-Proximal Jejunum-HIM-IN008-</v>
      </c>
      <c r="H1091" s="12" t="s">
        <v>747</v>
      </c>
      <c r="I1091" s="12" t="s">
        <v>1059</v>
      </c>
      <c r="K1091" s="12" t="s">
        <v>725</v>
      </c>
      <c r="L1091" s="12" t="s">
        <v>762</v>
      </c>
      <c r="M1091" s="12" t="s">
        <v>737</v>
      </c>
      <c r="N1091" s="12" t="s">
        <v>819</v>
      </c>
      <c r="AA1091" s="19" t="s">
        <v>770</v>
      </c>
      <c r="AB1091" s="19" t="s">
        <v>1043</v>
      </c>
      <c r="AC1091" s="20" t="s">
        <v>730</v>
      </c>
      <c r="AD1091" s="37" t="s">
        <v>1056</v>
      </c>
      <c r="AE1091" s="93">
        <v>8</v>
      </c>
      <c r="AF1091" s="3">
        <v>1</v>
      </c>
      <c r="AG1091" s="3">
        <v>0</v>
      </c>
      <c r="AH1091" s="3">
        <v>49</v>
      </c>
      <c r="AI1091" s="3" t="s">
        <v>767</v>
      </c>
      <c r="AJ1091" s="20" t="s">
        <v>772</v>
      </c>
      <c r="AS1091" s="79">
        <v>23.2</v>
      </c>
      <c r="AT1091" s="79" t="s">
        <v>772</v>
      </c>
      <c r="AU1091" s="79"/>
      <c r="AV1091" s="79"/>
      <c r="AW1091" s="3" t="s">
        <v>876</v>
      </c>
      <c r="AX1091" s="3" t="s">
        <v>1051</v>
      </c>
      <c r="AY1091" s="3" t="s">
        <v>920</v>
      </c>
      <c r="AZ1091" s="3">
        <v>1</v>
      </c>
      <c r="BF1091" s="4" t="b">
        <f>IF(ISERROR(VLOOKUP(StudiesDetails!B1091,ProteinExpression!A:A,1,FALSE)),FALSE,TRUE)</f>
        <v>1</v>
      </c>
    </row>
    <row r="1092" spans="1:58" x14ac:dyDescent="0.3">
      <c r="A1092">
        <v>176</v>
      </c>
      <c r="B1092">
        <v>1180</v>
      </c>
      <c r="C1092" s="73" t="str">
        <f>IF(AND($A1092&lt;&gt;"",ISNUMBER($A1092)),VLOOKUP($A1092,StudiesGeneral!$B:$CM,2,FALSE),"")</f>
        <v>Grangeon</v>
      </c>
      <c r="D1092" s="73">
        <f>IF(AND($A1092&lt;&gt;"",ISNUMBER($A1092)),VLOOKUP($A1092,StudiesGeneral!$B:$CM,3,FALSE),"")</f>
        <v>2021</v>
      </c>
      <c r="E1092" s="89" t="str">
        <f>IF(AND($A1092&lt;&gt;"",ISNUMBER($A1092)),VLOOKUP($A1092,StudiesGeneral!$B:$CM,4,FALSE),"")</f>
        <v>https://doi.org/10.3390/ijms222312791</v>
      </c>
      <c r="F1092" s="73" t="str">
        <f>IF(AND($A1092&lt;&gt;"",ISNUMBER($A1092)),VLOOKUP($A1092,StudiesGeneral!$B:$CM,5,FALSE),"")</f>
        <v>CYP3A4</v>
      </c>
      <c r="G1092" s="52" t="str">
        <f t="shared" si="18"/>
        <v>Small intestine-Proximal Jejunum-HIM-IN009-</v>
      </c>
      <c r="H1092" s="12" t="s">
        <v>747</v>
      </c>
      <c r="I1092" s="12" t="s">
        <v>1059</v>
      </c>
      <c r="K1092" s="12" t="s">
        <v>725</v>
      </c>
      <c r="L1092" s="12" t="s">
        <v>762</v>
      </c>
      <c r="M1092" s="12" t="s">
        <v>737</v>
      </c>
      <c r="N1092" s="12" t="s">
        <v>819</v>
      </c>
      <c r="AA1092" s="19" t="s">
        <v>770</v>
      </c>
      <c r="AB1092" s="19" t="s">
        <v>1043</v>
      </c>
      <c r="AC1092" s="20" t="s">
        <v>730</v>
      </c>
      <c r="AD1092" s="37" t="s">
        <v>1057</v>
      </c>
      <c r="AE1092" s="93">
        <v>9</v>
      </c>
      <c r="AF1092" s="3">
        <v>1</v>
      </c>
      <c r="AG1092" s="3">
        <v>0</v>
      </c>
      <c r="AH1092" s="3">
        <v>65</v>
      </c>
      <c r="AI1092" s="3" t="s">
        <v>767</v>
      </c>
      <c r="AJ1092" s="20" t="s">
        <v>772</v>
      </c>
      <c r="AS1092" s="79">
        <v>30.4</v>
      </c>
      <c r="AT1092" s="79" t="s">
        <v>772</v>
      </c>
      <c r="AU1092" s="79"/>
      <c r="AV1092" s="79"/>
      <c r="AW1092" s="3" t="s">
        <v>876</v>
      </c>
      <c r="AX1092" s="3" t="s">
        <v>1058</v>
      </c>
      <c r="AY1092" s="3" t="s">
        <v>917</v>
      </c>
      <c r="AZ1092" s="3">
        <v>1</v>
      </c>
      <c r="BF1092" s="4" t="b">
        <f>IF(ISERROR(VLOOKUP(StudiesDetails!B1092,ProteinExpression!A:A,1,FALSE)),FALSE,TRUE)</f>
        <v>1</v>
      </c>
    </row>
    <row r="1093" spans="1:58" s="33" customFormat="1" x14ac:dyDescent="0.3">
      <c r="A1093" s="33">
        <v>176</v>
      </c>
      <c r="B1093" s="33">
        <v>1182</v>
      </c>
      <c r="C1093" s="70" t="str">
        <f>IF(AND($A1093&lt;&gt;"",ISNUMBER($A1093)),VLOOKUP($A1093,StudiesGeneral!$B:$CM,2,FALSE),"")</f>
        <v>Grangeon</v>
      </c>
      <c r="D1093" s="70">
        <f>IF(AND($A1093&lt;&gt;"",ISNUMBER($A1093)),VLOOKUP($A1093,StudiesGeneral!$B:$CM,3,FALSE),"")</f>
        <v>2021</v>
      </c>
      <c r="E1093" s="71" t="str">
        <f>IF(AND($A1093&lt;&gt;"",ISNUMBER($A1093)),VLOOKUP($A1093,StudiesGeneral!$B:$CM,4,FALSE),"")</f>
        <v>https://doi.org/10.3390/ijms222312791</v>
      </c>
      <c r="F1093" s="70" t="str">
        <f>IF(AND($A1093&lt;&gt;"",ISNUMBER($A1093)),VLOOKUP($A1093,StudiesGeneral!$B:$CM,5,FALSE),"")</f>
        <v>CYP3A4</v>
      </c>
      <c r="G1093" s="72" t="str">
        <f t="shared" si="18"/>
        <v>Small intestine-Medial Jejunum-HIM-IN001-</v>
      </c>
      <c r="H1093" s="25" t="s">
        <v>747</v>
      </c>
      <c r="I1093" s="25" t="s">
        <v>1060</v>
      </c>
      <c r="J1093" s="25"/>
      <c r="K1093" s="25" t="s">
        <v>725</v>
      </c>
      <c r="L1093" s="25" t="s">
        <v>762</v>
      </c>
      <c r="M1093" s="25" t="s">
        <v>737</v>
      </c>
      <c r="N1093" s="25" t="s">
        <v>819</v>
      </c>
      <c r="O1093" s="25"/>
      <c r="P1093" s="25"/>
      <c r="Q1093" s="26"/>
      <c r="R1093" s="26"/>
      <c r="S1093" s="27"/>
      <c r="T1093" s="27"/>
      <c r="U1093" s="27"/>
      <c r="V1093" s="27"/>
      <c r="W1093" s="27"/>
      <c r="X1093" s="27"/>
      <c r="Y1093" s="27"/>
      <c r="Z1093" s="27"/>
      <c r="AA1093" s="28" t="s">
        <v>770</v>
      </c>
      <c r="AB1093" s="28" t="s">
        <v>1043</v>
      </c>
      <c r="AC1093" s="29" t="s">
        <v>730</v>
      </c>
      <c r="AD1093" s="36" t="s">
        <v>1044</v>
      </c>
      <c r="AE1093" s="92">
        <v>1</v>
      </c>
      <c r="AF1093" s="30">
        <v>1</v>
      </c>
      <c r="AG1093" s="30">
        <v>1</v>
      </c>
      <c r="AH1093" s="30">
        <v>73</v>
      </c>
      <c r="AI1093" s="30" t="s">
        <v>767</v>
      </c>
      <c r="AJ1093" s="29" t="s">
        <v>772</v>
      </c>
      <c r="AK1093" s="30"/>
      <c r="AL1093" s="29"/>
      <c r="AM1093" s="30"/>
      <c r="AN1093" s="30"/>
      <c r="AO1093" s="30"/>
      <c r="AP1093" s="30"/>
      <c r="AQ1093" s="30"/>
      <c r="AR1093" s="30"/>
      <c r="AS1093" s="103">
        <v>31.3</v>
      </c>
      <c r="AT1093" s="103" t="s">
        <v>772</v>
      </c>
      <c r="AU1093" s="103"/>
      <c r="AV1093" s="103"/>
      <c r="AW1093" s="30" t="s">
        <v>898</v>
      </c>
      <c r="AX1093" s="30" t="s">
        <v>1045</v>
      </c>
      <c r="AY1093" s="30" t="s">
        <v>917</v>
      </c>
      <c r="AZ1093" s="30">
        <v>1</v>
      </c>
      <c r="BA1093" s="31"/>
      <c r="BB1093" s="32"/>
      <c r="BC1093" s="29"/>
      <c r="BD1093" s="30"/>
      <c r="BE1093" s="75"/>
      <c r="BF1093" s="91" t="b">
        <f>IF(ISERROR(VLOOKUP(StudiesDetails!B1093,ProteinExpression!A:A,1,FALSE)),FALSE,TRUE)</f>
        <v>1</v>
      </c>
    </row>
    <row r="1094" spans="1:58" x14ac:dyDescent="0.3">
      <c r="A1094">
        <v>176</v>
      </c>
      <c r="B1094">
        <v>1183</v>
      </c>
      <c r="C1094" s="73" t="str">
        <f>IF(AND($A1094&lt;&gt;"",ISNUMBER($A1094)),VLOOKUP($A1094,StudiesGeneral!$B:$CM,2,FALSE),"")</f>
        <v>Grangeon</v>
      </c>
      <c r="D1094" s="73">
        <f>IF(AND($A1094&lt;&gt;"",ISNUMBER($A1094)),VLOOKUP($A1094,StudiesGeneral!$B:$CM,3,FALSE),"")</f>
        <v>2021</v>
      </c>
      <c r="E1094" s="89" t="str">
        <f>IF(AND($A1094&lt;&gt;"",ISNUMBER($A1094)),VLOOKUP($A1094,StudiesGeneral!$B:$CM,4,FALSE),"")</f>
        <v>https://doi.org/10.3390/ijms222312791</v>
      </c>
      <c r="F1094" s="73" t="str">
        <f>IF(AND($A1094&lt;&gt;"",ISNUMBER($A1094)),VLOOKUP($A1094,StudiesGeneral!$B:$CM,5,FALSE),"")</f>
        <v>CYP3A4</v>
      </c>
      <c r="G1094" s="52" t="str">
        <f t="shared" si="18"/>
        <v>Small intestine-Medial Jejunum-HIM-IN002-</v>
      </c>
      <c r="H1094" s="12" t="s">
        <v>747</v>
      </c>
      <c r="I1094" s="12" t="s">
        <v>1060</v>
      </c>
      <c r="K1094" s="12" t="s">
        <v>725</v>
      </c>
      <c r="L1094" s="12" t="s">
        <v>762</v>
      </c>
      <c r="M1094" s="12" t="s">
        <v>737</v>
      </c>
      <c r="N1094" s="12" t="s">
        <v>819</v>
      </c>
      <c r="AA1094" s="19" t="s">
        <v>770</v>
      </c>
      <c r="AB1094" s="19" t="s">
        <v>1043</v>
      </c>
      <c r="AC1094" s="20" t="s">
        <v>730</v>
      </c>
      <c r="AD1094" s="37" t="s">
        <v>1046</v>
      </c>
      <c r="AE1094" s="93">
        <v>2</v>
      </c>
      <c r="AF1094" s="3">
        <v>1</v>
      </c>
      <c r="AG1094" s="3">
        <v>0</v>
      </c>
      <c r="AH1094" s="3">
        <v>49</v>
      </c>
      <c r="AI1094" s="3" t="s">
        <v>767</v>
      </c>
      <c r="AJ1094" s="20" t="s">
        <v>772</v>
      </c>
      <c r="AS1094" s="79">
        <v>32.700000000000003</v>
      </c>
      <c r="AT1094" s="79" t="s">
        <v>772</v>
      </c>
      <c r="AU1094" s="79"/>
      <c r="AV1094" s="79"/>
      <c r="AW1094" s="3" t="s">
        <v>898</v>
      </c>
      <c r="AX1094" s="3" t="s">
        <v>1047</v>
      </c>
      <c r="AY1094" s="3" t="s">
        <v>732</v>
      </c>
      <c r="AZ1094" s="3">
        <v>1</v>
      </c>
      <c r="BF1094" s="4" t="b">
        <f>IF(ISERROR(VLOOKUP(StudiesDetails!B1094,ProteinExpression!A:A,1,FALSE)),FALSE,TRUE)</f>
        <v>1</v>
      </c>
    </row>
    <row r="1095" spans="1:58" x14ac:dyDescent="0.3">
      <c r="A1095">
        <v>176</v>
      </c>
      <c r="B1095">
        <v>1184</v>
      </c>
      <c r="C1095" s="73" t="str">
        <f>IF(AND($A1095&lt;&gt;"",ISNUMBER($A1095)),VLOOKUP($A1095,StudiesGeneral!$B:$CM,2,FALSE),"")</f>
        <v>Grangeon</v>
      </c>
      <c r="D1095" s="73">
        <f>IF(AND($A1095&lt;&gt;"",ISNUMBER($A1095)),VLOOKUP($A1095,StudiesGeneral!$B:$CM,3,FALSE),"")</f>
        <v>2021</v>
      </c>
      <c r="E1095" s="89" t="str">
        <f>IF(AND($A1095&lt;&gt;"",ISNUMBER($A1095)),VLOOKUP($A1095,StudiesGeneral!$B:$CM,4,FALSE),"")</f>
        <v>https://doi.org/10.3390/ijms222312791</v>
      </c>
      <c r="F1095" s="73" t="str">
        <f>IF(AND($A1095&lt;&gt;"",ISNUMBER($A1095)),VLOOKUP($A1095,StudiesGeneral!$B:$CM,5,FALSE),"")</f>
        <v>CYP3A4</v>
      </c>
      <c r="G1095" s="52" t="str">
        <f t="shared" si="18"/>
        <v>Small intestine-Medial Jejunum-HIM-IN003-</v>
      </c>
      <c r="H1095" s="12" t="s">
        <v>747</v>
      </c>
      <c r="I1095" s="12" t="s">
        <v>1060</v>
      </c>
      <c r="K1095" s="12" t="s">
        <v>725</v>
      </c>
      <c r="L1095" s="12" t="s">
        <v>762</v>
      </c>
      <c r="M1095" s="12" t="s">
        <v>737</v>
      </c>
      <c r="N1095" s="12" t="s">
        <v>819</v>
      </c>
      <c r="AA1095" s="19" t="s">
        <v>770</v>
      </c>
      <c r="AB1095" s="19" t="s">
        <v>1043</v>
      </c>
      <c r="AC1095" s="20" t="s">
        <v>730</v>
      </c>
      <c r="AD1095" s="37" t="s">
        <v>1048</v>
      </c>
      <c r="AE1095" s="93">
        <v>3</v>
      </c>
      <c r="AF1095" s="3">
        <v>1</v>
      </c>
      <c r="AG1095" s="3">
        <v>0</v>
      </c>
      <c r="AH1095" s="3">
        <v>75</v>
      </c>
      <c r="AI1095" s="3" t="s">
        <v>767</v>
      </c>
      <c r="AJ1095" s="20" t="s">
        <v>772</v>
      </c>
      <c r="AS1095" s="79">
        <v>24</v>
      </c>
      <c r="AT1095" s="79" t="s">
        <v>772</v>
      </c>
      <c r="AU1095" s="79"/>
      <c r="AV1095" s="79"/>
      <c r="AW1095" s="3" t="s">
        <v>898</v>
      </c>
      <c r="AX1095" s="3" t="s">
        <v>1049</v>
      </c>
      <c r="AY1095" s="3" t="s">
        <v>732</v>
      </c>
      <c r="AZ1095" s="3">
        <v>1</v>
      </c>
      <c r="BF1095" s="4" t="b">
        <f>IF(ISERROR(VLOOKUP(StudiesDetails!B1095,ProteinExpression!A:A,1,FALSE)),FALSE,TRUE)</f>
        <v>1</v>
      </c>
    </row>
    <row r="1096" spans="1:58" x14ac:dyDescent="0.3">
      <c r="A1096">
        <v>176</v>
      </c>
      <c r="B1096">
        <v>1185</v>
      </c>
      <c r="C1096" s="73" t="str">
        <f>IF(AND($A1096&lt;&gt;"",ISNUMBER($A1096)),VLOOKUP($A1096,StudiesGeneral!$B:$CM,2,FALSE),"")</f>
        <v>Grangeon</v>
      </c>
      <c r="D1096" s="73">
        <f>IF(AND($A1096&lt;&gt;"",ISNUMBER($A1096)),VLOOKUP($A1096,StudiesGeneral!$B:$CM,3,FALSE),"")</f>
        <v>2021</v>
      </c>
      <c r="E1096" s="89" t="str">
        <f>IF(AND($A1096&lt;&gt;"",ISNUMBER($A1096)),VLOOKUP($A1096,StudiesGeneral!$B:$CM,4,FALSE),"")</f>
        <v>https://doi.org/10.3390/ijms222312791</v>
      </c>
      <c r="F1096" s="73" t="str">
        <f>IF(AND($A1096&lt;&gt;"",ISNUMBER($A1096)),VLOOKUP($A1096,StudiesGeneral!$B:$CM,5,FALSE),"")</f>
        <v>CYP3A4</v>
      </c>
      <c r="G1096" s="52" t="str">
        <f t="shared" si="18"/>
        <v>Small intestine-Medial Jejunum-HIM-IN004-</v>
      </c>
      <c r="H1096" s="12" t="s">
        <v>747</v>
      </c>
      <c r="I1096" s="12" t="s">
        <v>1060</v>
      </c>
      <c r="K1096" s="12" t="s">
        <v>725</v>
      </c>
      <c r="L1096" s="12" t="s">
        <v>762</v>
      </c>
      <c r="M1096" s="12" t="s">
        <v>737</v>
      </c>
      <c r="N1096" s="12" t="s">
        <v>819</v>
      </c>
      <c r="AA1096" s="19" t="s">
        <v>770</v>
      </c>
      <c r="AB1096" s="19" t="s">
        <v>1043</v>
      </c>
      <c r="AC1096" s="20" t="s">
        <v>730</v>
      </c>
      <c r="AD1096" s="37" t="s">
        <v>1050</v>
      </c>
      <c r="AE1096" s="93">
        <v>4</v>
      </c>
      <c r="AF1096" s="3">
        <v>1</v>
      </c>
      <c r="AG1096" s="3">
        <v>1</v>
      </c>
      <c r="AH1096" s="3">
        <v>42</v>
      </c>
      <c r="AI1096" s="3" t="s">
        <v>767</v>
      </c>
      <c r="AJ1096" s="20" t="s">
        <v>772</v>
      </c>
      <c r="AS1096" s="79">
        <v>25.9</v>
      </c>
      <c r="AT1096" s="79" t="s">
        <v>772</v>
      </c>
      <c r="AU1096" s="79"/>
      <c r="AV1096" s="79"/>
      <c r="AW1096" s="3" t="s">
        <v>876</v>
      </c>
      <c r="AX1096" s="3" t="s">
        <v>1051</v>
      </c>
      <c r="AY1096" s="3" t="s">
        <v>732</v>
      </c>
      <c r="AZ1096" s="3">
        <v>1</v>
      </c>
      <c r="BF1096" s="4" t="b">
        <f>IF(ISERROR(VLOOKUP(StudiesDetails!B1096,ProteinExpression!A:A,1,FALSE)),FALSE,TRUE)</f>
        <v>1</v>
      </c>
    </row>
    <row r="1097" spans="1:58" x14ac:dyDescent="0.3">
      <c r="A1097">
        <v>176</v>
      </c>
      <c r="B1097">
        <v>1186</v>
      </c>
      <c r="C1097" s="73" t="str">
        <f>IF(AND($A1097&lt;&gt;"",ISNUMBER($A1097)),VLOOKUP($A1097,StudiesGeneral!$B:$CM,2,FALSE),"")</f>
        <v>Grangeon</v>
      </c>
      <c r="D1097" s="73">
        <f>IF(AND($A1097&lt;&gt;"",ISNUMBER($A1097)),VLOOKUP($A1097,StudiesGeneral!$B:$CM,3,FALSE),"")</f>
        <v>2021</v>
      </c>
      <c r="E1097" s="89" t="str">
        <f>IF(AND($A1097&lt;&gt;"",ISNUMBER($A1097)),VLOOKUP($A1097,StudiesGeneral!$B:$CM,4,FALSE),"")</f>
        <v>https://doi.org/10.3390/ijms222312791</v>
      </c>
      <c r="F1097" s="73" t="str">
        <f>IF(AND($A1097&lt;&gt;"",ISNUMBER($A1097)),VLOOKUP($A1097,StudiesGeneral!$B:$CM,5,FALSE),"")</f>
        <v>CYP3A4</v>
      </c>
      <c r="G1097" s="52" t="str">
        <f t="shared" si="18"/>
        <v>Small intestine-Medial Jejunum-HIM-IN005-</v>
      </c>
      <c r="H1097" s="12" t="s">
        <v>747</v>
      </c>
      <c r="I1097" s="12" t="s">
        <v>1060</v>
      </c>
      <c r="K1097" s="12" t="s">
        <v>725</v>
      </c>
      <c r="L1097" s="12" t="s">
        <v>762</v>
      </c>
      <c r="M1097" s="12" t="s">
        <v>737</v>
      </c>
      <c r="N1097" s="12" t="s">
        <v>819</v>
      </c>
      <c r="AA1097" s="19" t="s">
        <v>770</v>
      </c>
      <c r="AB1097" s="19" t="s">
        <v>1043</v>
      </c>
      <c r="AC1097" s="20" t="s">
        <v>730</v>
      </c>
      <c r="AD1097" s="37" t="s">
        <v>1052</v>
      </c>
      <c r="AE1097" s="93">
        <v>5</v>
      </c>
      <c r="AF1097" s="3">
        <v>1</v>
      </c>
      <c r="AG1097" s="3">
        <v>1</v>
      </c>
      <c r="AH1097" s="3">
        <v>52</v>
      </c>
      <c r="AI1097" s="3" t="s">
        <v>767</v>
      </c>
      <c r="AJ1097" s="20" t="s">
        <v>772</v>
      </c>
      <c r="AS1097" s="79">
        <v>23.9</v>
      </c>
      <c r="AT1097" s="79" t="s">
        <v>772</v>
      </c>
      <c r="AU1097" s="79"/>
      <c r="AV1097" s="79"/>
      <c r="AW1097" s="3" t="s">
        <v>878</v>
      </c>
      <c r="AX1097" s="3" t="s">
        <v>1045</v>
      </c>
      <c r="AY1097" s="3" t="s">
        <v>732</v>
      </c>
      <c r="AZ1097" s="3">
        <v>1</v>
      </c>
      <c r="BF1097" s="4" t="b">
        <f>IF(ISERROR(VLOOKUP(StudiesDetails!B1097,ProteinExpression!A:A,1,FALSE)),FALSE,TRUE)</f>
        <v>1</v>
      </c>
    </row>
    <row r="1098" spans="1:58" x14ac:dyDescent="0.3">
      <c r="A1098">
        <v>176</v>
      </c>
      <c r="B1098">
        <v>1187</v>
      </c>
      <c r="C1098" s="73" t="str">
        <f>IF(AND($A1098&lt;&gt;"",ISNUMBER($A1098)),VLOOKUP($A1098,StudiesGeneral!$B:$CM,2,FALSE),"")</f>
        <v>Grangeon</v>
      </c>
      <c r="D1098" s="73">
        <f>IF(AND($A1098&lt;&gt;"",ISNUMBER($A1098)),VLOOKUP($A1098,StudiesGeneral!$B:$CM,3,FALSE),"")</f>
        <v>2021</v>
      </c>
      <c r="E1098" s="89" t="str">
        <f>IF(AND($A1098&lt;&gt;"",ISNUMBER($A1098)),VLOOKUP($A1098,StudiesGeneral!$B:$CM,4,FALSE),"")</f>
        <v>https://doi.org/10.3390/ijms222312791</v>
      </c>
      <c r="F1098" s="73" t="str">
        <f>IF(AND($A1098&lt;&gt;"",ISNUMBER($A1098)),VLOOKUP($A1098,StudiesGeneral!$B:$CM,5,FALSE),"")</f>
        <v>CYP3A4</v>
      </c>
      <c r="G1098" s="52" t="str">
        <f t="shared" si="18"/>
        <v>Small intestine-Medial Jejunum-HIM-IN006-</v>
      </c>
      <c r="H1098" s="12" t="s">
        <v>747</v>
      </c>
      <c r="I1098" s="12" t="s">
        <v>1060</v>
      </c>
      <c r="K1098" s="12" t="s">
        <v>725</v>
      </c>
      <c r="L1098" s="12" t="s">
        <v>762</v>
      </c>
      <c r="M1098" s="12" t="s">
        <v>737</v>
      </c>
      <c r="N1098" s="12" t="s">
        <v>819</v>
      </c>
      <c r="AA1098" s="19" t="s">
        <v>770</v>
      </c>
      <c r="AB1098" s="19" t="s">
        <v>1043</v>
      </c>
      <c r="AC1098" s="20" t="s">
        <v>730</v>
      </c>
      <c r="AD1098" s="37" t="s">
        <v>1053</v>
      </c>
      <c r="AE1098" s="93">
        <v>6</v>
      </c>
      <c r="AF1098" s="3">
        <v>1</v>
      </c>
      <c r="AG1098" s="3">
        <v>1</v>
      </c>
      <c r="AH1098" s="3">
        <v>27</v>
      </c>
      <c r="AI1098" s="3" t="s">
        <v>767</v>
      </c>
      <c r="AJ1098" s="20" t="s">
        <v>772</v>
      </c>
      <c r="AS1098" s="79">
        <v>20.5</v>
      </c>
      <c r="AT1098" s="79" t="s">
        <v>772</v>
      </c>
      <c r="AU1098" s="79"/>
      <c r="AV1098" s="79"/>
      <c r="AW1098" s="3" t="s">
        <v>876</v>
      </c>
      <c r="AX1098" s="3" t="s">
        <v>1051</v>
      </c>
      <c r="AY1098" s="3" t="s">
        <v>732</v>
      </c>
      <c r="AZ1098" s="3">
        <v>1</v>
      </c>
      <c r="BF1098" s="4" t="b">
        <f>IF(ISERROR(VLOOKUP(StudiesDetails!B1098,ProteinExpression!A:A,1,FALSE)),FALSE,TRUE)</f>
        <v>1</v>
      </c>
    </row>
    <row r="1099" spans="1:58" x14ac:dyDescent="0.3">
      <c r="A1099">
        <v>176</v>
      </c>
      <c r="B1099">
        <v>1188</v>
      </c>
      <c r="C1099" s="73" t="str">
        <f>IF(AND($A1099&lt;&gt;"",ISNUMBER($A1099)),VLOOKUP($A1099,StudiesGeneral!$B:$CM,2,FALSE),"")</f>
        <v>Grangeon</v>
      </c>
      <c r="D1099" s="73">
        <f>IF(AND($A1099&lt;&gt;"",ISNUMBER($A1099)),VLOOKUP($A1099,StudiesGeneral!$B:$CM,3,FALSE),"")</f>
        <v>2021</v>
      </c>
      <c r="E1099" s="89" t="str">
        <f>IF(AND($A1099&lt;&gt;"",ISNUMBER($A1099)),VLOOKUP($A1099,StudiesGeneral!$B:$CM,4,FALSE),"")</f>
        <v>https://doi.org/10.3390/ijms222312791</v>
      </c>
      <c r="F1099" s="73" t="str">
        <f>IF(AND($A1099&lt;&gt;"",ISNUMBER($A1099)),VLOOKUP($A1099,StudiesGeneral!$B:$CM,5,FALSE),"")</f>
        <v>CYP3A4</v>
      </c>
      <c r="G1099" s="52" t="str">
        <f t="shared" si="18"/>
        <v>Small intestine-Medial Jejunum-HIM-IN007-</v>
      </c>
      <c r="H1099" s="12" t="s">
        <v>747</v>
      </c>
      <c r="I1099" s="12" t="s">
        <v>1060</v>
      </c>
      <c r="K1099" s="12" t="s">
        <v>725</v>
      </c>
      <c r="L1099" s="12" t="s">
        <v>762</v>
      </c>
      <c r="M1099" s="12" t="s">
        <v>737</v>
      </c>
      <c r="N1099" s="12" t="s">
        <v>819</v>
      </c>
      <c r="AA1099" s="19" t="s">
        <v>770</v>
      </c>
      <c r="AB1099" s="19" t="s">
        <v>1043</v>
      </c>
      <c r="AC1099" s="20" t="s">
        <v>730</v>
      </c>
      <c r="AD1099" s="37" t="s">
        <v>1054</v>
      </c>
      <c r="AE1099" s="93">
        <v>7</v>
      </c>
      <c r="AF1099" s="3">
        <v>1</v>
      </c>
      <c r="AG1099" s="3">
        <v>0</v>
      </c>
      <c r="AH1099" s="3">
        <v>58</v>
      </c>
      <c r="AI1099" s="3" t="s">
        <v>767</v>
      </c>
      <c r="AJ1099" s="20" t="s">
        <v>772</v>
      </c>
      <c r="AS1099" s="79">
        <v>31.1</v>
      </c>
      <c r="AT1099" s="79" t="s">
        <v>772</v>
      </c>
      <c r="AU1099" s="79"/>
      <c r="AV1099" s="79"/>
      <c r="AW1099" s="3" t="s">
        <v>898</v>
      </c>
      <c r="AX1099" s="3" t="s">
        <v>1055</v>
      </c>
      <c r="AY1099" s="3" t="s">
        <v>732</v>
      </c>
      <c r="AZ1099" s="3">
        <v>1</v>
      </c>
      <c r="BF1099" s="4" t="b">
        <f>IF(ISERROR(VLOOKUP(StudiesDetails!B1099,ProteinExpression!A:A,1,FALSE)),FALSE,TRUE)</f>
        <v>1</v>
      </c>
    </row>
    <row r="1100" spans="1:58" x14ac:dyDescent="0.3">
      <c r="A1100">
        <v>176</v>
      </c>
      <c r="B1100">
        <v>1189</v>
      </c>
      <c r="C1100" s="73" t="str">
        <f>IF(AND($A1100&lt;&gt;"",ISNUMBER($A1100)),VLOOKUP($A1100,StudiesGeneral!$B:$CM,2,FALSE),"")</f>
        <v>Grangeon</v>
      </c>
      <c r="D1100" s="73">
        <f>IF(AND($A1100&lt;&gt;"",ISNUMBER($A1100)),VLOOKUP($A1100,StudiesGeneral!$B:$CM,3,FALSE),"")</f>
        <v>2021</v>
      </c>
      <c r="E1100" s="89" t="str">
        <f>IF(AND($A1100&lt;&gt;"",ISNUMBER($A1100)),VLOOKUP($A1100,StudiesGeneral!$B:$CM,4,FALSE),"")</f>
        <v>https://doi.org/10.3390/ijms222312791</v>
      </c>
      <c r="F1100" s="73" t="str">
        <f>IF(AND($A1100&lt;&gt;"",ISNUMBER($A1100)),VLOOKUP($A1100,StudiesGeneral!$B:$CM,5,FALSE),"")</f>
        <v>CYP3A4</v>
      </c>
      <c r="G1100" s="52" t="str">
        <f t="shared" si="18"/>
        <v>Small intestine-Medial Jejunum-HIM-IN008-</v>
      </c>
      <c r="H1100" s="12" t="s">
        <v>747</v>
      </c>
      <c r="I1100" s="12" t="s">
        <v>1060</v>
      </c>
      <c r="K1100" s="12" t="s">
        <v>725</v>
      </c>
      <c r="L1100" s="12" t="s">
        <v>762</v>
      </c>
      <c r="M1100" s="12" t="s">
        <v>737</v>
      </c>
      <c r="N1100" s="12" t="s">
        <v>819</v>
      </c>
      <c r="AA1100" s="19" t="s">
        <v>770</v>
      </c>
      <c r="AB1100" s="19" t="s">
        <v>1043</v>
      </c>
      <c r="AC1100" s="20" t="s">
        <v>730</v>
      </c>
      <c r="AD1100" s="37" t="s">
        <v>1056</v>
      </c>
      <c r="AE1100" s="93">
        <v>8</v>
      </c>
      <c r="AF1100" s="3">
        <v>1</v>
      </c>
      <c r="AG1100" s="3">
        <v>0</v>
      </c>
      <c r="AH1100" s="3">
        <v>49</v>
      </c>
      <c r="AI1100" s="3" t="s">
        <v>767</v>
      </c>
      <c r="AJ1100" s="20" t="s">
        <v>772</v>
      </c>
      <c r="AS1100" s="79">
        <v>23.2</v>
      </c>
      <c r="AT1100" s="79" t="s">
        <v>772</v>
      </c>
      <c r="AU1100" s="79"/>
      <c r="AV1100" s="79"/>
      <c r="AW1100" s="3" t="s">
        <v>876</v>
      </c>
      <c r="AX1100" s="3" t="s">
        <v>1051</v>
      </c>
      <c r="AY1100" s="3" t="s">
        <v>920</v>
      </c>
      <c r="AZ1100" s="3">
        <v>1</v>
      </c>
      <c r="BF1100" s="4" t="b">
        <f>IF(ISERROR(VLOOKUP(StudiesDetails!B1100,ProteinExpression!A:A,1,FALSE)),FALSE,TRUE)</f>
        <v>1</v>
      </c>
    </row>
    <row r="1101" spans="1:58" x14ac:dyDescent="0.3">
      <c r="A1101">
        <v>176</v>
      </c>
      <c r="B1101">
        <v>1190</v>
      </c>
      <c r="C1101" s="73" t="str">
        <f>IF(AND($A1101&lt;&gt;"",ISNUMBER($A1101)),VLOOKUP($A1101,StudiesGeneral!$B:$CM,2,FALSE),"")</f>
        <v>Grangeon</v>
      </c>
      <c r="D1101" s="73">
        <f>IF(AND($A1101&lt;&gt;"",ISNUMBER($A1101)),VLOOKUP($A1101,StudiesGeneral!$B:$CM,3,FALSE),"")</f>
        <v>2021</v>
      </c>
      <c r="E1101" s="89" t="str">
        <f>IF(AND($A1101&lt;&gt;"",ISNUMBER($A1101)),VLOOKUP($A1101,StudiesGeneral!$B:$CM,4,FALSE),"")</f>
        <v>https://doi.org/10.3390/ijms222312791</v>
      </c>
      <c r="F1101" s="73" t="str">
        <f>IF(AND($A1101&lt;&gt;"",ISNUMBER($A1101)),VLOOKUP($A1101,StudiesGeneral!$B:$CM,5,FALSE),"")</f>
        <v>CYP3A4</v>
      </c>
      <c r="G1101" s="52" t="str">
        <f t="shared" si="18"/>
        <v>Small intestine-Medial Jejunum-HIM-IN009-</v>
      </c>
      <c r="H1101" s="12" t="s">
        <v>747</v>
      </c>
      <c r="I1101" s="12" t="s">
        <v>1060</v>
      </c>
      <c r="K1101" s="12" t="s">
        <v>725</v>
      </c>
      <c r="L1101" s="12" t="s">
        <v>762</v>
      </c>
      <c r="M1101" s="12" t="s">
        <v>737</v>
      </c>
      <c r="N1101" s="12" t="s">
        <v>819</v>
      </c>
      <c r="AA1101" s="19" t="s">
        <v>770</v>
      </c>
      <c r="AB1101" s="19" t="s">
        <v>1043</v>
      </c>
      <c r="AC1101" s="20" t="s">
        <v>730</v>
      </c>
      <c r="AD1101" s="37" t="s">
        <v>1057</v>
      </c>
      <c r="AE1101" s="93">
        <v>9</v>
      </c>
      <c r="AF1101" s="3">
        <v>1</v>
      </c>
      <c r="AG1101" s="3">
        <v>0</v>
      </c>
      <c r="AH1101" s="3">
        <v>65</v>
      </c>
      <c r="AI1101" s="3" t="s">
        <v>767</v>
      </c>
      <c r="AJ1101" s="20" t="s">
        <v>772</v>
      </c>
      <c r="AS1101" s="79">
        <v>30.4</v>
      </c>
      <c r="AT1101" s="79" t="s">
        <v>772</v>
      </c>
      <c r="AU1101" s="79"/>
      <c r="AV1101" s="79"/>
      <c r="AW1101" s="3" t="s">
        <v>876</v>
      </c>
      <c r="AX1101" s="3" t="s">
        <v>1058</v>
      </c>
      <c r="AY1101" s="3" t="s">
        <v>917</v>
      </c>
      <c r="AZ1101" s="3">
        <v>1</v>
      </c>
      <c r="BF1101" s="4" t="b">
        <f>IF(ISERROR(VLOOKUP(StudiesDetails!B1101,ProteinExpression!A:A,1,FALSE)),FALSE,TRUE)</f>
        <v>1</v>
      </c>
    </row>
    <row r="1102" spans="1:58" s="33" customFormat="1" x14ac:dyDescent="0.3">
      <c r="A1102" s="33">
        <v>176</v>
      </c>
      <c r="B1102" s="33">
        <v>1192</v>
      </c>
      <c r="C1102" s="70" t="str">
        <f>IF(AND($A1102&lt;&gt;"",ISNUMBER($A1102)),VLOOKUP($A1102,StudiesGeneral!$B:$CM,2,FALSE),"")</f>
        <v>Grangeon</v>
      </c>
      <c r="D1102" s="70">
        <f>IF(AND($A1102&lt;&gt;"",ISNUMBER($A1102)),VLOOKUP($A1102,StudiesGeneral!$B:$CM,3,FALSE),"")</f>
        <v>2021</v>
      </c>
      <c r="E1102" s="71" t="str">
        <f>IF(AND($A1102&lt;&gt;"",ISNUMBER($A1102)),VLOOKUP($A1102,StudiesGeneral!$B:$CM,4,FALSE),"")</f>
        <v>https://doi.org/10.3390/ijms222312791</v>
      </c>
      <c r="F1102" s="70" t="str">
        <f>IF(AND($A1102&lt;&gt;"",ISNUMBER($A1102)),VLOOKUP($A1102,StudiesGeneral!$B:$CM,5,FALSE),"")</f>
        <v>CYP3A4</v>
      </c>
      <c r="G1102" s="72" t="str">
        <f t="shared" si="18"/>
        <v>Small intestine-Distal Jejunum-HIM-IN001-</v>
      </c>
      <c r="H1102" s="25" t="s">
        <v>747</v>
      </c>
      <c r="I1102" s="25" t="s">
        <v>1061</v>
      </c>
      <c r="J1102" s="25"/>
      <c r="K1102" s="25" t="s">
        <v>725</v>
      </c>
      <c r="L1102" s="25" t="s">
        <v>762</v>
      </c>
      <c r="M1102" s="25" t="s">
        <v>737</v>
      </c>
      <c r="N1102" s="25" t="s">
        <v>819</v>
      </c>
      <c r="O1102" s="25"/>
      <c r="P1102" s="25"/>
      <c r="Q1102" s="26"/>
      <c r="R1102" s="26"/>
      <c r="S1102" s="27"/>
      <c r="T1102" s="27"/>
      <c r="U1102" s="27"/>
      <c r="V1102" s="27"/>
      <c r="W1102" s="27"/>
      <c r="X1102" s="27"/>
      <c r="Y1102" s="27"/>
      <c r="Z1102" s="27"/>
      <c r="AA1102" s="28" t="s">
        <v>770</v>
      </c>
      <c r="AB1102" s="28" t="s">
        <v>1043</v>
      </c>
      <c r="AC1102" s="29" t="s">
        <v>730</v>
      </c>
      <c r="AD1102" s="36" t="s">
        <v>1044</v>
      </c>
      <c r="AE1102" s="92">
        <v>1</v>
      </c>
      <c r="AF1102" s="30">
        <v>1</v>
      </c>
      <c r="AG1102" s="30">
        <v>1</v>
      </c>
      <c r="AH1102" s="30">
        <v>73</v>
      </c>
      <c r="AI1102" s="30" t="s">
        <v>767</v>
      </c>
      <c r="AJ1102" s="29" t="s">
        <v>772</v>
      </c>
      <c r="AK1102" s="30"/>
      <c r="AL1102" s="29"/>
      <c r="AM1102" s="30"/>
      <c r="AN1102" s="30"/>
      <c r="AO1102" s="30"/>
      <c r="AP1102" s="30"/>
      <c r="AQ1102" s="30"/>
      <c r="AR1102" s="30"/>
      <c r="AS1102" s="103">
        <v>31.3</v>
      </c>
      <c r="AT1102" s="103" t="s">
        <v>772</v>
      </c>
      <c r="AU1102" s="103"/>
      <c r="AV1102" s="103"/>
      <c r="AW1102" s="30" t="s">
        <v>898</v>
      </c>
      <c r="AX1102" s="30" t="s">
        <v>1045</v>
      </c>
      <c r="AY1102" s="30" t="s">
        <v>917</v>
      </c>
      <c r="AZ1102" s="30">
        <v>1</v>
      </c>
      <c r="BA1102" s="31"/>
      <c r="BB1102" s="32"/>
      <c r="BC1102" s="29"/>
      <c r="BD1102" s="30"/>
      <c r="BE1102" s="75"/>
      <c r="BF1102" s="91" t="b">
        <f>IF(ISERROR(VLOOKUP(StudiesDetails!B1102,ProteinExpression!A:A,1,FALSE)),FALSE,TRUE)</f>
        <v>1</v>
      </c>
    </row>
    <row r="1103" spans="1:58" x14ac:dyDescent="0.3">
      <c r="A1103">
        <v>176</v>
      </c>
      <c r="B1103">
        <v>1193</v>
      </c>
      <c r="C1103" s="73" t="str">
        <f>IF(AND($A1103&lt;&gt;"",ISNUMBER($A1103)),VLOOKUP($A1103,StudiesGeneral!$B:$CM,2,FALSE),"")</f>
        <v>Grangeon</v>
      </c>
      <c r="D1103" s="73">
        <f>IF(AND($A1103&lt;&gt;"",ISNUMBER($A1103)),VLOOKUP($A1103,StudiesGeneral!$B:$CM,3,FALSE),"")</f>
        <v>2021</v>
      </c>
      <c r="E1103" s="89" t="str">
        <f>IF(AND($A1103&lt;&gt;"",ISNUMBER($A1103)),VLOOKUP($A1103,StudiesGeneral!$B:$CM,4,FALSE),"")</f>
        <v>https://doi.org/10.3390/ijms222312791</v>
      </c>
      <c r="F1103" s="73" t="str">
        <f>IF(AND($A1103&lt;&gt;"",ISNUMBER($A1103)),VLOOKUP($A1103,StudiesGeneral!$B:$CM,5,FALSE),"")</f>
        <v>CYP3A4</v>
      </c>
      <c r="G1103" s="52" t="str">
        <f t="shared" si="18"/>
        <v>Small intestine-Distal Jejunum-HIM-IN002-</v>
      </c>
      <c r="H1103" s="12" t="s">
        <v>747</v>
      </c>
      <c r="I1103" s="12" t="s">
        <v>1061</v>
      </c>
      <c r="K1103" s="12" t="s">
        <v>725</v>
      </c>
      <c r="L1103" s="12" t="s">
        <v>762</v>
      </c>
      <c r="M1103" s="12" t="s">
        <v>737</v>
      </c>
      <c r="N1103" s="12" t="s">
        <v>819</v>
      </c>
      <c r="AA1103" s="19" t="s">
        <v>770</v>
      </c>
      <c r="AB1103" s="19" t="s">
        <v>1043</v>
      </c>
      <c r="AC1103" s="20" t="s">
        <v>730</v>
      </c>
      <c r="AD1103" s="37" t="s">
        <v>1046</v>
      </c>
      <c r="AE1103" s="93">
        <v>2</v>
      </c>
      <c r="AF1103" s="3">
        <v>1</v>
      </c>
      <c r="AG1103" s="3">
        <v>0</v>
      </c>
      <c r="AH1103" s="3">
        <v>49</v>
      </c>
      <c r="AI1103" s="3" t="s">
        <v>767</v>
      </c>
      <c r="AJ1103" s="20" t="s">
        <v>772</v>
      </c>
      <c r="AS1103" s="79">
        <v>32.700000000000003</v>
      </c>
      <c r="AT1103" s="79" t="s">
        <v>772</v>
      </c>
      <c r="AU1103" s="79"/>
      <c r="AV1103" s="79"/>
      <c r="AW1103" s="3" t="s">
        <v>898</v>
      </c>
      <c r="AX1103" s="3" t="s">
        <v>1047</v>
      </c>
      <c r="AY1103" s="3" t="s">
        <v>732</v>
      </c>
      <c r="AZ1103" s="3">
        <v>1</v>
      </c>
      <c r="BF1103" s="4" t="b">
        <f>IF(ISERROR(VLOOKUP(StudiesDetails!B1103,ProteinExpression!A:A,1,FALSE)),FALSE,TRUE)</f>
        <v>1</v>
      </c>
    </row>
    <row r="1104" spans="1:58" x14ac:dyDescent="0.3">
      <c r="A1104">
        <v>176</v>
      </c>
      <c r="B1104">
        <v>1194</v>
      </c>
      <c r="C1104" s="73" t="str">
        <f>IF(AND($A1104&lt;&gt;"",ISNUMBER($A1104)),VLOOKUP($A1104,StudiesGeneral!$B:$CM,2,FALSE),"")</f>
        <v>Grangeon</v>
      </c>
      <c r="D1104" s="73">
        <f>IF(AND($A1104&lt;&gt;"",ISNUMBER($A1104)),VLOOKUP($A1104,StudiesGeneral!$B:$CM,3,FALSE),"")</f>
        <v>2021</v>
      </c>
      <c r="E1104" s="89" t="str">
        <f>IF(AND($A1104&lt;&gt;"",ISNUMBER($A1104)),VLOOKUP($A1104,StudiesGeneral!$B:$CM,4,FALSE),"")</f>
        <v>https://doi.org/10.3390/ijms222312791</v>
      </c>
      <c r="F1104" s="73" t="str">
        <f>IF(AND($A1104&lt;&gt;"",ISNUMBER($A1104)),VLOOKUP($A1104,StudiesGeneral!$B:$CM,5,FALSE),"")</f>
        <v>CYP3A4</v>
      </c>
      <c r="G1104" s="52" t="str">
        <f t="shared" si="18"/>
        <v>Small intestine-Distal Jejunum-HIM-IN003-</v>
      </c>
      <c r="H1104" s="12" t="s">
        <v>747</v>
      </c>
      <c r="I1104" s="12" t="s">
        <v>1061</v>
      </c>
      <c r="K1104" s="12" t="s">
        <v>725</v>
      </c>
      <c r="L1104" s="12" t="s">
        <v>762</v>
      </c>
      <c r="M1104" s="12" t="s">
        <v>737</v>
      </c>
      <c r="N1104" s="12" t="s">
        <v>819</v>
      </c>
      <c r="AA1104" s="19" t="s">
        <v>770</v>
      </c>
      <c r="AB1104" s="19" t="s">
        <v>1043</v>
      </c>
      <c r="AC1104" s="20" t="s">
        <v>730</v>
      </c>
      <c r="AD1104" s="37" t="s">
        <v>1048</v>
      </c>
      <c r="AE1104" s="93">
        <v>3</v>
      </c>
      <c r="AF1104" s="3">
        <v>1</v>
      </c>
      <c r="AG1104" s="3">
        <v>0</v>
      </c>
      <c r="AH1104" s="3">
        <v>75</v>
      </c>
      <c r="AI1104" s="3" t="s">
        <v>767</v>
      </c>
      <c r="AJ1104" s="20" t="s">
        <v>772</v>
      </c>
      <c r="AS1104" s="79">
        <v>24</v>
      </c>
      <c r="AT1104" s="79" t="s">
        <v>772</v>
      </c>
      <c r="AU1104" s="79"/>
      <c r="AV1104" s="79"/>
      <c r="AW1104" s="3" t="s">
        <v>898</v>
      </c>
      <c r="AX1104" s="3" t="s">
        <v>1049</v>
      </c>
      <c r="AY1104" s="3" t="s">
        <v>732</v>
      </c>
      <c r="AZ1104" s="3">
        <v>1</v>
      </c>
      <c r="BF1104" s="4" t="b">
        <f>IF(ISERROR(VLOOKUP(StudiesDetails!B1104,ProteinExpression!A:A,1,FALSE)),FALSE,TRUE)</f>
        <v>1</v>
      </c>
    </row>
    <row r="1105" spans="1:58" x14ac:dyDescent="0.3">
      <c r="A1105">
        <v>176</v>
      </c>
      <c r="B1105">
        <v>1195</v>
      </c>
      <c r="C1105" s="73" t="str">
        <f>IF(AND($A1105&lt;&gt;"",ISNUMBER($A1105)),VLOOKUP($A1105,StudiesGeneral!$B:$CM,2,FALSE),"")</f>
        <v>Grangeon</v>
      </c>
      <c r="D1105" s="73">
        <f>IF(AND($A1105&lt;&gt;"",ISNUMBER($A1105)),VLOOKUP($A1105,StudiesGeneral!$B:$CM,3,FALSE),"")</f>
        <v>2021</v>
      </c>
      <c r="E1105" s="89" t="str">
        <f>IF(AND($A1105&lt;&gt;"",ISNUMBER($A1105)),VLOOKUP($A1105,StudiesGeneral!$B:$CM,4,FALSE),"")</f>
        <v>https://doi.org/10.3390/ijms222312791</v>
      </c>
      <c r="F1105" s="73" t="str">
        <f>IF(AND($A1105&lt;&gt;"",ISNUMBER($A1105)),VLOOKUP($A1105,StudiesGeneral!$B:$CM,5,FALSE),"")</f>
        <v>CYP3A4</v>
      </c>
      <c r="G1105" s="52" t="str">
        <f t="shared" si="18"/>
        <v>Small intestine-Distal Jejunum-HIM-IN004-</v>
      </c>
      <c r="H1105" s="12" t="s">
        <v>747</v>
      </c>
      <c r="I1105" s="12" t="s">
        <v>1061</v>
      </c>
      <c r="K1105" s="12" t="s">
        <v>725</v>
      </c>
      <c r="L1105" s="12" t="s">
        <v>762</v>
      </c>
      <c r="M1105" s="12" t="s">
        <v>737</v>
      </c>
      <c r="N1105" s="12" t="s">
        <v>819</v>
      </c>
      <c r="AA1105" s="19" t="s">
        <v>770</v>
      </c>
      <c r="AB1105" s="19" t="s">
        <v>1043</v>
      </c>
      <c r="AC1105" s="20" t="s">
        <v>730</v>
      </c>
      <c r="AD1105" s="37" t="s">
        <v>1050</v>
      </c>
      <c r="AE1105" s="93">
        <v>4</v>
      </c>
      <c r="AF1105" s="3">
        <v>1</v>
      </c>
      <c r="AG1105" s="3">
        <v>1</v>
      </c>
      <c r="AH1105" s="3">
        <v>42</v>
      </c>
      <c r="AI1105" s="3" t="s">
        <v>767</v>
      </c>
      <c r="AJ1105" s="20" t="s">
        <v>772</v>
      </c>
      <c r="AS1105" s="79">
        <v>25.9</v>
      </c>
      <c r="AT1105" s="79" t="s">
        <v>772</v>
      </c>
      <c r="AU1105" s="79"/>
      <c r="AV1105" s="79"/>
      <c r="AW1105" s="3" t="s">
        <v>876</v>
      </c>
      <c r="AX1105" s="3" t="s">
        <v>1051</v>
      </c>
      <c r="AY1105" s="3" t="s">
        <v>732</v>
      </c>
      <c r="AZ1105" s="3">
        <v>1</v>
      </c>
      <c r="BF1105" s="4" t="b">
        <f>IF(ISERROR(VLOOKUP(StudiesDetails!B1105,ProteinExpression!A:A,1,FALSE)),FALSE,TRUE)</f>
        <v>1</v>
      </c>
    </row>
    <row r="1106" spans="1:58" x14ac:dyDescent="0.3">
      <c r="A1106">
        <v>176</v>
      </c>
      <c r="B1106">
        <v>1196</v>
      </c>
      <c r="C1106" s="73" t="str">
        <f>IF(AND($A1106&lt;&gt;"",ISNUMBER($A1106)),VLOOKUP($A1106,StudiesGeneral!$B:$CM,2,FALSE),"")</f>
        <v>Grangeon</v>
      </c>
      <c r="D1106" s="73">
        <f>IF(AND($A1106&lt;&gt;"",ISNUMBER($A1106)),VLOOKUP($A1106,StudiesGeneral!$B:$CM,3,FALSE),"")</f>
        <v>2021</v>
      </c>
      <c r="E1106" s="89" t="str">
        <f>IF(AND($A1106&lt;&gt;"",ISNUMBER($A1106)),VLOOKUP($A1106,StudiesGeneral!$B:$CM,4,FALSE),"")</f>
        <v>https://doi.org/10.3390/ijms222312791</v>
      </c>
      <c r="F1106" s="73" t="str">
        <f>IF(AND($A1106&lt;&gt;"",ISNUMBER($A1106)),VLOOKUP($A1106,StudiesGeneral!$B:$CM,5,FALSE),"")</f>
        <v>CYP3A4</v>
      </c>
      <c r="G1106" s="52" t="str">
        <f t="shared" si="18"/>
        <v>Small intestine-Distal Jejunum-HIM-IN005-</v>
      </c>
      <c r="H1106" s="12" t="s">
        <v>747</v>
      </c>
      <c r="I1106" s="12" t="s">
        <v>1061</v>
      </c>
      <c r="K1106" s="12" t="s">
        <v>725</v>
      </c>
      <c r="L1106" s="12" t="s">
        <v>762</v>
      </c>
      <c r="M1106" s="12" t="s">
        <v>737</v>
      </c>
      <c r="N1106" s="12" t="s">
        <v>819</v>
      </c>
      <c r="AA1106" s="19" t="s">
        <v>770</v>
      </c>
      <c r="AB1106" s="19" t="s">
        <v>1043</v>
      </c>
      <c r="AC1106" s="20" t="s">
        <v>730</v>
      </c>
      <c r="AD1106" s="37" t="s">
        <v>1052</v>
      </c>
      <c r="AE1106" s="93">
        <v>5</v>
      </c>
      <c r="AF1106" s="3">
        <v>1</v>
      </c>
      <c r="AG1106" s="3">
        <v>1</v>
      </c>
      <c r="AH1106" s="3">
        <v>52</v>
      </c>
      <c r="AI1106" s="3" t="s">
        <v>767</v>
      </c>
      <c r="AJ1106" s="20" t="s">
        <v>772</v>
      </c>
      <c r="AS1106" s="79">
        <v>23.9</v>
      </c>
      <c r="AT1106" s="79" t="s">
        <v>772</v>
      </c>
      <c r="AU1106" s="79"/>
      <c r="AV1106" s="79"/>
      <c r="AW1106" s="3" t="s">
        <v>878</v>
      </c>
      <c r="AX1106" s="3" t="s">
        <v>1045</v>
      </c>
      <c r="AY1106" s="3" t="s">
        <v>732</v>
      </c>
      <c r="AZ1106" s="3">
        <v>1</v>
      </c>
      <c r="BF1106" s="4" t="b">
        <f>IF(ISERROR(VLOOKUP(StudiesDetails!B1106,ProteinExpression!A:A,1,FALSE)),FALSE,TRUE)</f>
        <v>1</v>
      </c>
    </row>
    <row r="1107" spans="1:58" x14ac:dyDescent="0.3">
      <c r="A1107">
        <v>176</v>
      </c>
      <c r="B1107">
        <v>1197</v>
      </c>
      <c r="C1107" s="73" t="str">
        <f>IF(AND($A1107&lt;&gt;"",ISNUMBER($A1107)),VLOOKUP($A1107,StudiesGeneral!$B:$CM,2,FALSE),"")</f>
        <v>Grangeon</v>
      </c>
      <c r="D1107" s="73">
        <f>IF(AND($A1107&lt;&gt;"",ISNUMBER($A1107)),VLOOKUP($A1107,StudiesGeneral!$B:$CM,3,FALSE),"")</f>
        <v>2021</v>
      </c>
      <c r="E1107" s="89" t="str">
        <f>IF(AND($A1107&lt;&gt;"",ISNUMBER($A1107)),VLOOKUP($A1107,StudiesGeneral!$B:$CM,4,FALSE),"")</f>
        <v>https://doi.org/10.3390/ijms222312791</v>
      </c>
      <c r="F1107" s="73" t="str">
        <f>IF(AND($A1107&lt;&gt;"",ISNUMBER($A1107)),VLOOKUP($A1107,StudiesGeneral!$B:$CM,5,FALSE),"")</f>
        <v>CYP3A4</v>
      </c>
      <c r="G1107" s="52" t="str">
        <f t="shared" si="18"/>
        <v>Small intestine-Distal Jejunum-HIM-IN006-</v>
      </c>
      <c r="H1107" s="12" t="s">
        <v>747</v>
      </c>
      <c r="I1107" s="12" t="s">
        <v>1061</v>
      </c>
      <c r="K1107" s="12" t="s">
        <v>725</v>
      </c>
      <c r="L1107" s="12" t="s">
        <v>762</v>
      </c>
      <c r="M1107" s="12" t="s">
        <v>737</v>
      </c>
      <c r="N1107" s="12" t="s">
        <v>819</v>
      </c>
      <c r="AA1107" s="19" t="s">
        <v>770</v>
      </c>
      <c r="AB1107" s="19" t="s">
        <v>1043</v>
      </c>
      <c r="AC1107" s="20" t="s">
        <v>730</v>
      </c>
      <c r="AD1107" s="37" t="s">
        <v>1053</v>
      </c>
      <c r="AE1107" s="93">
        <v>6</v>
      </c>
      <c r="AF1107" s="3">
        <v>1</v>
      </c>
      <c r="AG1107" s="3">
        <v>1</v>
      </c>
      <c r="AH1107" s="3">
        <v>27</v>
      </c>
      <c r="AI1107" s="3" t="s">
        <v>767</v>
      </c>
      <c r="AJ1107" s="20" t="s">
        <v>772</v>
      </c>
      <c r="AS1107" s="79">
        <v>20.5</v>
      </c>
      <c r="AT1107" s="79" t="s">
        <v>772</v>
      </c>
      <c r="AU1107" s="79"/>
      <c r="AV1107" s="79"/>
      <c r="AW1107" s="3" t="s">
        <v>876</v>
      </c>
      <c r="AX1107" s="3" t="s">
        <v>1051</v>
      </c>
      <c r="AY1107" s="3" t="s">
        <v>732</v>
      </c>
      <c r="AZ1107" s="3">
        <v>1</v>
      </c>
      <c r="BF1107" s="4" t="b">
        <f>IF(ISERROR(VLOOKUP(StudiesDetails!B1107,ProteinExpression!A:A,1,FALSE)),FALSE,TRUE)</f>
        <v>1</v>
      </c>
    </row>
    <row r="1108" spans="1:58" x14ac:dyDescent="0.3">
      <c r="A1108">
        <v>176</v>
      </c>
      <c r="B1108">
        <v>1198</v>
      </c>
      <c r="C1108" s="73" t="str">
        <f>IF(AND($A1108&lt;&gt;"",ISNUMBER($A1108)),VLOOKUP($A1108,StudiesGeneral!$B:$CM,2,FALSE),"")</f>
        <v>Grangeon</v>
      </c>
      <c r="D1108" s="73">
        <f>IF(AND($A1108&lt;&gt;"",ISNUMBER($A1108)),VLOOKUP($A1108,StudiesGeneral!$B:$CM,3,FALSE),"")</f>
        <v>2021</v>
      </c>
      <c r="E1108" s="89" t="str">
        <f>IF(AND($A1108&lt;&gt;"",ISNUMBER($A1108)),VLOOKUP($A1108,StudiesGeneral!$B:$CM,4,FALSE),"")</f>
        <v>https://doi.org/10.3390/ijms222312791</v>
      </c>
      <c r="F1108" s="73" t="str">
        <f>IF(AND($A1108&lt;&gt;"",ISNUMBER($A1108)),VLOOKUP($A1108,StudiesGeneral!$B:$CM,5,FALSE),"")</f>
        <v>CYP3A4</v>
      </c>
      <c r="G1108" s="52" t="str">
        <f t="shared" si="18"/>
        <v>Small intestine-Distal Jejunum-HIM-IN007-</v>
      </c>
      <c r="H1108" s="12" t="s">
        <v>747</v>
      </c>
      <c r="I1108" s="12" t="s">
        <v>1061</v>
      </c>
      <c r="K1108" s="12" t="s">
        <v>725</v>
      </c>
      <c r="L1108" s="12" t="s">
        <v>762</v>
      </c>
      <c r="M1108" s="12" t="s">
        <v>737</v>
      </c>
      <c r="N1108" s="12" t="s">
        <v>819</v>
      </c>
      <c r="AA1108" s="19" t="s">
        <v>770</v>
      </c>
      <c r="AB1108" s="19" t="s">
        <v>1043</v>
      </c>
      <c r="AC1108" s="20" t="s">
        <v>730</v>
      </c>
      <c r="AD1108" s="37" t="s">
        <v>1054</v>
      </c>
      <c r="AE1108" s="93">
        <v>7</v>
      </c>
      <c r="AF1108" s="3">
        <v>1</v>
      </c>
      <c r="AG1108" s="3">
        <v>0</v>
      </c>
      <c r="AH1108" s="3">
        <v>58</v>
      </c>
      <c r="AI1108" s="3" t="s">
        <v>767</v>
      </c>
      <c r="AJ1108" s="20" t="s">
        <v>772</v>
      </c>
      <c r="AS1108" s="79">
        <v>31.1</v>
      </c>
      <c r="AT1108" s="79" t="s">
        <v>772</v>
      </c>
      <c r="AU1108" s="79"/>
      <c r="AV1108" s="79"/>
      <c r="AW1108" s="3" t="s">
        <v>898</v>
      </c>
      <c r="AX1108" s="3" t="s">
        <v>1055</v>
      </c>
      <c r="AY1108" s="3" t="s">
        <v>732</v>
      </c>
      <c r="AZ1108" s="3">
        <v>1</v>
      </c>
      <c r="BF1108" s="4" t="b">
        <f>IF(ISERROR(VLOOKUP(StudiesDetails!B1108,ProteinExpression!A:A,1,FALSE)),FALSE,TRUE)</f>
        <v>1</v>
      </c>
    </row>
    <row r="1109" spans="1:58" x14ac:dyDescent="0.3">
      <c r="A1109">
        <v>176</v>
      </c>
      <c r="B1109">
        <v>1199</v>
      </c>
      <c r="C1109" s="73" t="str">
        <f>IF(AND($A1109&lt;&gt;"",ISNUMBER($A1109)),VLOOKUP($A1109,StudiesGeneral!$B:$CM,2,FALSE),"")</f>
        <v>Grangeon</v>
      </c>
      <c r="D1109" s="73">
        <f>IF(AND($A1109&lt;&gt;"",ISNUMBER($A1109)),VLOOKUP($A1109,StudiesGeneral!$B:$CM,3,FALSE),"")</f>
        <v>2021</v>
      </c>
      <c r="E1109" s="89" t="str">
        <f>IF(AND($A1109&lt;&gt;"",ISNUMBER($A1109)),VLOOKUP($A1109,StudiesGeneral!$B:$CM,4,FALSE),"")</f>
        <v>https://doi.org/10.3390/ijms222312791</v>
      </c>
      <c r="F1109" s="73" t="str">
        <f>IF(AND($A1109&lt;&gt;"",ISNUMBER($A1109)),VLOOKUP($A1109,StudiesGeneral!$B:$CM,5,FALSE),"")</f>
        <v>CYP3A4</v>
      </c>
      <c r="G1109" s="52" t="str">
        <f t="shared" si="18"/>
        <v>Small intestine-Distal Jejunum-HIM-IN008-</v>
      </c>
      <c r="H1109" s="12" t="s">
        <v>747</v>
      </c>
      <c r="I1109" s="12" t="s">
        <v>1061</v>
      </c>
      <c r="K1109" s="12" t="s">
        <v>725</v>
      </c>
      <c r="L1109" s="12" t="s">
        <v>762</v>
      </c>
      <c r="M1109" s="12" t="s">
        <v>737</v>
      </c>
      <c r="N1109" s="12" t="s">
        <v>819</v>
      </c>
      <c r="AA1109" s="19" t="s">
        <v>770</v>
      </c>
      <c r="AB1109" s="19" t="s">
        <v>1043</v>
      </c>
      <c r="AC1109" s="20" t="s">
        <v>730</v>
      </c>
      <c r="AD1109" s="37" t="s">
        <v>1056</v>
      </c>
      <c r="AE1109" s="93">
        <v>8</v>
      </c>
      <c r="AF1109" s="3">
        <v>1</v>
      </c>
      <c r="AG1109" s="3">
        <v>0</v>
      </c>
      <c r="AH1109" s="3">
        <v>49</v>
      </c>
      <c r="AI1109" s="3" t="s">
        <v>767</v>
      </c>
      <c r="AJ1109" s="20" t="s">
        <v>772</v>
      </c>
      <c r="AS1109" s="79">
        <v>23.2</v>
      </c>
      <c r="AT1109" s="79" t="s">
        <v>772</v>
      </c>
      <c r="AU1109" s="79"/>
      <c r="AV1109" s="79"/>
      <c r="AW1109" s="3" t="s">
        <v>876</v>
      </c>
      <c r="AX1109" s="3" t="s">
        <v>1051</v>
      </c>
      <c r="AY1109" s="3" t="s">
        <v>920</v>
      </c>
      <c r="AZ1109" s="3">
        <v>1</v>
      </c>
      <c r="BF1109" s="4" t="b">
        <f>IF(ISERROR(VLOOKUP(StudiesDetails!B1109,ProteinExpression!A:A,1,FALSE)),FALSE,TRUE)</f>
        <v>1</v>
      </c>
    </row>
    <row r="1110" spans="1:58" x14ac:dyDescent="0.3">
      <c r="A1110">
        <v>176</v>
      </c>
      <c r="B1110">
        <v>1200</v>
      </c>
      <c r="C1110" s="73" t="str">
        <f>IF(AND($A1110&lt;&gt;"",ISNUMBER($A1110)),VLOOKUP($A1110,StudiesGeneral!$B:$CM,2,FALSE),"")</f>
        <v>Grangeon</v>
      </c>
      <c r="D1110" s="73">
        <f>IF(AND($A1110&lt;&gt;"",ISNUMBER($A1110)),VLOOKUP($A1110,StudiesGeneral!$B:$CM,3,FALSE),"")</f>
        <v>2021</v>
      </c>
      <c r="E1110" s="89" t="str">
        <f>IF(AND($A1110&lt;&gt;"",ISNUMBER($A1110)),VLOOKUP($A1110,StudiesGeneral!$B:$CM,4,FALSE),"")</f>
        <v>https://doi.org/10.3390/ijms222312791</v>
      </c>
      <c r="F1110" s="73" t="str">
        <f>IF(AND($A1110&lt;&gt;"",ISNUMBER($A1110)),VLOOKUP($A1110,StudiesGeneral!$B:$CM,5,FALSE),"")</f>
        <v>CYP3A4</v>
      </c>
      <c r="G1110" s="52" t="str">
        <f t="shared" si="18"/>
        <v>Small intestine-Distal Jejunum-HIM-IN009-</v>
      </c>
      <c r="H1110" s="12" t="s">
        <v>747</v>
      </c>
      <c r="I1110" s="12" t="s">
        <v>1061</v>
      </c>
      <c r="K1110" s="12" t="s">
        <v>725</v>
      </c>
      <c r="L1110" s="12" t="s">
        <v>762</v>
      </c>
      <c r="M1110" s="12" t="s">
        <v>737</v>
      </c>
      <c r="N1110" s="12" t="s">
        <v>819</v>
      </c>
      <c r="AA1110" s="19" t="s">
        <v>770</v>
      </c>
      <c r="AB1110" s="19" t="s">
        <v>1043</v>
      </c>
      <c r="AC1110" s="20" t="s">
        <v>730</v>
      </c>
      <c r="AD1110" s="37" t="s">
        <v>1057</v>
      </c>
      <c r="AE1110" s="93">
        <v>9</v>
      </c>
      <c r="AF1110" s="3">
        <v>1</v>
      </c>
      <c r="AG1110" s="3">
        <v>0</v>
      </c>
      <c r="AH1110" s="3">
        <v>65</v>
      </c>
      <c r="AI1110" s="3" t="s">
        <v>767</v>
      </c>
      <c r="AJ1110" s="20" t="s">
        <v>772</v>
      </c>
      <c r="AS1110" s="79">
        <v>30.4</v>
      </c>
      <c r="AT1110" s="79" t="s">
        <v>772</v>
      </c>
      <c r="AU1110" s="79"/>
      <c r="AV1110" s="79"/>
      <c r="AW1110" s="3" t="s">
        <v>876</v>
      </c>
      <c r="AX1110" s="3" t="s">
        <v>1058</v>
      </c>
      <c r="AY1110" s="3" t="s">
        <v>917</v>
      </c>
      <c r="AZ1110" s="3">
        <v>1</v>
      </c>
      <c r="BF1110" s="4" t="b">
        <f>IF(ISERROR(VLOOKUP(StudiesDetails!B1110,ProteinExpression!A:A,1,FALSE)),FALSE,TRUE)</f>
        <v>1</v>
      </c>
    </row>
    <row r="1111" spans="1:58" s="33" customFormat="1" x14ac:dyDescent="0.3">
      <c r="A1111" s="33">
        <v>176</v>
      </c>
      <c r="B1111" s="33">
        <v>1203</v>
      </c>
      <c r="C1111" s="70" t="str">
        <f>IF(AND($A1111&lt;&gt;"",ISNUMBER($A1111)),VLOOKUP($A1111,StudiesGeneral!$B:$CM,2,FALSE),"")</f>
        <v>Grangeon</v>
      </c>
      <c r="D1111" s="70">
        <f>IF(AND($A1111&lt;&gt;"",ISNUMBER($A1111)),VLOOKUP($A1111,StudiesGeneral!$B:$CM,3,FALSE),"")</f>
        <v>2021</v>
      </c>
      <c r="E1111" s="71" t="str">
        <f>IF(AND($A1111&lt;&gt;"",ISNUMBER($A1111)),VLOOKUP($A1111,StudiesGeneral!$B:$CM,4,FALSE),"")</f>
        <v>https://doi.org/10.3390/ijms222312791</v>
      </c>
      <c r="F1111" s="70" t="str">
        <f>IF(AND($A1111&lt;&gt;"",ISNUMBER($A1111)),VLOOKUP($A1111,StudiesGeneral!$B:$CM,5,FALSE),"")</f>
        <v>CYP3A4</v>
      </c>
      <c r="G1111" s="72" t="str">
        <f t="shared" si="18"/>
        <v>Small intestine-Proximal Ileum-HIM-IN001-</v>
      </c>
      <c r="H1111" s="25" t="s">
        <v>747</v>
      </c>
      <c r="I1111" s="25" t="s">
        <v>1062</v>
      </c>
      <c r="J1111" s="25"/>
      <c r="K1111" s="25" t="s">
        <v>725</v>
      </c>
      <c r="L1111" s="25" t="s">
        <v>762</v>
      </c>
      <c r="M1111" s="25" t="s">
        <v>737</v>
      </c>
      <c r="N1111" s="25" t="s">
        <v>819</v>
      </c>
      <c r="O1111" s="25"/>
      <c r="P1111" s="25"/>
      <c r="Q1111" s="26"/>
      <c r="R1111" s="26"/>
      <c r="S1111" s="27"/>
      <c r="T1111" s="27"/>
      <c r="U1111" s="27"/>
      <c r="V1111" s="27"/>
      <c r="W1111" s="27"/>
      <c r="X1111" s="27"/>
      <c r="Y1111" s="27"/>
      <c r="Z1111" s="27"/>
      <c r="AA1111" s="28" t="s">
        <v>770</v>
      </c>
      <c r="AB1111" s="28" t="s">
        <v>1043</v>
      </c>
      <c r="AC1111" s="29" t="s">
        <v>730</v>
      </c>
      <c r="AD1111" s="36" t="s">
        <v>1044</v>
      </c>
      <c r="AE1111" s="92">
        <v>1</v>
      </c>
      <c r="AF1111" s="30">
        <v>1</v>
      </c>
      <c r="AG1111" s="30">
        <v>1</v>
      </c>
      <c r="AH1111" s="30">
        <v>73</v>
      </c>
      <c r="AI1111" s="30" t="s">
        <v>767</v>
      </c>
      <c r="AJ1111" s="29" t="s">
        <v>772</v>
      </c>
      <c r="AK1111" s="30"/>
      <c r="AL1111" s="29"/>
      <c r="AM1111" s="30"/>
      <c r="AN1111" s="30"/>
      <c r="AO1111" s="30"/>
      <c r="AP1111" s="30"/>
      <c r="AQ1111" s="30"/>
      <c r="AR1111" s="30"/>
      <c r="AS1111" s="103">
        <v>31.3</v>
      </c>
      <c r="AT1111" s="103" t="s">
        <v>772</v>
      </c>
      <c r="AU1111" s="103"/>
      <c r="AV1111" s="103"/>
      <c r="AW1111" s="30" t="s">
        <v>898</v>
      </c>
      <c r="AX1111" s="30" t="s">
        <v>1045</v>
      </c>
      <c r="AY1111" s="30" t="s">
        <v>917</v>
      </c>
      <c r="AZ1111" s="30">
        <v>1</v>
      </c>
      <c r="BA1111" s="31"/>
      <c r="BB1111" s="32"/>
      <c r="BC1111" s="29"/>
      <c r="BD1111" s="30"/>
      <c r="BE1111" s="75"/>
      <c r="BF1111" s="91" t="b">
        <f>IF(ISERROR(VLOOKUP(StudiesDetails!B1111,ProteinExpression!A:A,1,FALSE)),FALSE,TRUE)</f>
        <v>1</v>
      </c>
    </row>
    <row r="1112" spans="1:58" x14ac:dyDescent="0.3">
      <c r="A1112">
        <v>176</v>
      </c>
      <c r="B1112">
        <v>1204</v>
      </c>
      <c r="C1112" s="73" t="str">
        <f>IF(AND($A1112&lt;&gt;"",ISNUMBER($A1112)),VLOOKUP($A1112,StudiesGeneral!$B:$CM,2,FALSE),"")</f>
        <v>Grangeon</v>
      </c>
      <c r="D1112" s="73">
        <f>IF(AND($A1112&lt;&gt;"",ISNUMBER($A1112)),VLOOKUP($A1112,StudiesGeneral!$B:$CM,3,FALSE),"")</f>
        <v>2021</v>
      </c>
      <c r="E1112" s="89" t="str">
        <f>IF(AND($A1112&lt;&gt;"",ISNUMBER($A1112)),VLOOKUP($A1112,StudiesGeneral!$B:$CM,4,FALSE),"")</f>
        <v>https://doi.org/10.3390/ijms222312791</v>
      </c>
      <c r="F1112" s="73" t="str">
        <f>IF(AND($A1112&lt;&gt;"",ISNUMBER($A1112)),VLOOKUP($A1112,StudiesGeneral!$B:$CM,5,FALSE),"")</f>
        <v>CYP3A4</v>
      </c>
      <c r="G1112" s="52" t="str">
        <f t="shared" si="18"/>
        <v>Small intestine-Proximal Ileum-HIM-IN002-</v>
      </c>
      <c r="H1112" s="12" t="s">
        <v>747</v>
      </c>
      <c r="I1112" s="12" t="s">
        <v>1062</v>
      </c>
      <c r="K1112" s="12" t="s">
        <v>725</v>
      </c>
      <c r="L1112" s="12" t="s">
        <v>762</v>
      </c>
      <c r="M1112" s="12" t="s">
        <v>737</v>
      </c>
      <c r="N1112" s="12" t="s">
        <v>819</v>
      </c>
      <c r="AA1112" s="19" t="s">
        <v>770</v>
      </c>
      <c r="AB1112" s="19" t="s">
        <v>1043</v>
      </c>
      <c r="AC1112" s="20" t="s">
        <v>730</v>
      </c>
      <c r="AD1112" s="37" t="s">
        <v>1046</v>
      </c>
      <c r="AE1112" s="93">
        <v>2</v>
      </c>
      <c r="AF1112" s="3">
        <v>1</v>
      </c>
      <c r="AG1112" s="3">
        <v>0</v>
      </c>
      <c r="AH1112" s="3">
        <v>49</v>
      </c>
      <c r="AI1112" s="3" t="s">
        <v>767</v>
      </c>
      <c r="AJ1112" s="20" t="s">
        <v>772</v>
      </c>
      <c r="AS1112" s="79">
        <v>32.700000000000003</v>
      </c>
      <c r="AT1112" s="79" t="s">
        <v>772</v>
      </c>
      <c r="AU1112" s="79"/>
      <c r="AV1112" s="79"/>
      <c r="AW1112" s="3" t="s">
        <v>898</v>
      </c>
      <c r="AX1112" s="3" t="s">
        <v>1047</v>
      </c>
      <c r="AY1112" s="3" t="s">
        <v>732</v>
      </c>
      <c r="AZ1112" s="3">
        <v>1</v>
      </c>
      <c r="BF1112" s="4" t="b">
        <f>IF(ISERROR(VLOOKUP(StudiesDetails!B1112,ProteinExpression!A:A,1,FALSE)),FALSE,TRUE)</f>
        <v>1</v>
      </c>
    </row>
    <row r="1113" spans="1:58" x14ac:dyDescent="0.3">
      <c r="A1113">
        <v>176</v>
      </c>
      <c r="B1113">
        <v>1205</v>
      </c>
      <c r="C1113" s="73" t="str">
        <f>IF(AND($A1113&lt;&gt;"",ISNUMBER($A1113)),VLOOKUP($A1113,StudiesGeneral!$B:$CM,2,FALSE),"")</f>
        <v>Grangeon</v>
      </c>
      <c r="D1113" s="73">
        <f>IF(AND($A1113&lt;&gt;"",ISNUMBER($A1113)),VLOOKUP($A1113,StudiesGeneral!$B:$CM,3,FALSE),"")</f>
        <v>2021</v>
      </c>
      <c r="E1113" s="89" t="str">
        <f>IF(AND($A1113&lt;&gt;"",ISNUMBER($A1113)),VLOOKUP($A1113,StudiesGeneral!$B:$CM,4,FALSE),"")</f>
        <v>https://doi.org/10.3390/ijms222312791</v>
      </c>
      <c r="F1113" s="73" t="str">
        <f>IF(AND($A1113&lt;&gt;"",ISNUMBER($A1113)),VLOOKUP($A1113,StudiesGeneral!$B:$CM,5,FALSE),"")</f>
        <v>CYP3A4</v>
      </c>
      <c r="G1113" s="52" t="str">
        <f t="shared" si="18"/>
        <v>Small intestine-Proximal Ileum-HIM-IN003-</v>
      </c>
      <c r="H1113" s="12" t="s">
        <v>747</v>
      </c>
      <c r="I1113" s="12" t="s">
        <v>1062</v>
      </c>
      <c r="K1113" s="12" t="s">
        <v>725</v>
      </c>
      <c r="L1113" s="12" t="s">
        <v>762</v>
      </c>
      <c r="M1113" s="12" t="s">
        <v>737</v>
      </c>
      <c r="N1113" s="12" t="s">
        <v>819</v>
      </c>
      <c r="AA1113" s="19" t="s">
        <v>770</v>
      </c>
      <c r="AB1113" s="19" t="s">
        <v>1043</v>
      </c>
      <c r="AC1113" s="20" t="s">
        <v>730</v>
      </c>
      <c r="AD1113" s="37" t="s">
        <v>1048</v>
      </c>
      <c r="AE1113" s="93">
        <v>3</v>
      </c>
      <c r="AF1113" s="3">
        <v>1</v>
      </c>
      <c r="AG1113" s="3">
        <v>0</v>
      </c>
      <c r="AH1113" s="3">
        <v>75</v>
      </c>
      <c r="AI1113" s="3" t="s">
        <v>767</v>
      </c>
      <c r="AJ1113" s="20" t="s">
        <v>772</v>
      </c>
      <c r="AS1113" s="79">
        <v>24</v>
      </c>
      <c r="AT1113" s="79" t="s">
        <v>772</v>
      </c>
      <c r="AU1113" s="79"/>
      <c r="AV1113" s="79"/>
      <c r="AW1113" s="3" t="s">
        <v>898</v>
      </c>
      <c r="AX1113" s="3" t="s">
        <v>1049</v>
      </c>
      <c r="AY1113" s="3" t="s">
        <v>732</v>
      </c>
      <c r="AZ1113" s="3">
        <v>1</v>
      </c>
      <c r="BF1113" s="4" t="b">
        <f>IF(ISERROR(VLOOKUP(StudiesDetails!B1113,ProteinExpression!A:A,1,FALSE)),FALSE,TRUE)</f>
        <v>1</v>
      </c>
    </row>
    <row r="1114" spans="1:58" x14ac:dyDescent="0.3">
      <c r="A1114">
        <v>176</v>
      </c>
      <c r="B1114">
        <v>1206</v>
      </c>
      <c r="C1114" s="73" t="str">
        <f>IF(AND($A1114&lt;&gt;"",ISNUMBER($A1114)),VLOOKUP($A1114,StudiesGeneral!$B:$CM,2,FALSE),"")</f>
        <v>Grangeon</v>
      </c>
      <c r="D1114" s="73">
        <f>IF(AND($A1114&lt;&gt;"",ISNUMBER($A1114)),VLOOKUP($A1114,StudiesGeneral!$B:$CM,3,FALSE),"")</f>
        <v>2021</v>
      </c>
      <c r="E1114" s="89" t="str">
        <f>IF(AND($A1114&lt;&gt;"",ISNUMBER($A1114)),VLOOKUP($A1114,StudiesGeneral!$B:$CM,4,FALSE),"")</f>
        <v>https://doi.org/10.3390/ijms222312791</v>
      </c>
      <c r="F1114" s="73" t="str">
        <f>IF(AND($A1114&lt;&gt;"",ISNUMBER($A1114)),VLOOKUP($A1114,StudiesGeneral!$B:$CM,5,FALSE),"")</f>
        <v>CYP3A4</v>
      </c>
      <c r="G1114" s="52" t="str">
        <f t="shared" si="18"/>
        <v>Small intestine-Proximal Ileum-HIM-IN004-</v>
      </c>
      <c r="H1114" s="12" t="s">
        <v>747</v>
      </c>
      <c r="I1114" s="12" t="s">
        <v>1062</v>
      </c>
      <c r="K1114" s="12" t="s">
        <v>725</v>
      </c>
      <c r="L1114" s="12" t="s">
        <v>762</v>
      </c>
      <c r="M1114" s="12" t="s">
        <v>737</v>
      </c>
      <c r="N1114" s="12" t="s">
        <v>819</v>
      </c>
      <c r="AA1114" s="19" t="s">
        <v>770</v>
      </c>
      <c r="AB1114" s="19" t="s">
        <v>1043</v>
      </c>
      <c r="AC1114" s="20" t="s">
        <v>730</v>
      </c>
      <c r="AD1114" s="37" t="s">
        <v>1050</v>
      </c>
      <c r="AE1114" s="93">
        <v>4</v>
      </c>
      <c r="AF1114" s="3">
        <v>1</v>
      </c>
      <c r="AG1114" s="3">
        <v>1</v>
      </c>
      <c r="AH1114" s="3">
        <v>42</v>
      </c>
      <c r="AI1114" s="3" t="s">
        <v>767</v>
      </c>
      <c r="AJ1114" s="20" t="s">
        <v>772</v>
      </c>
      <c r="AS1114" s="79">
        <v>25.9</v>
      </c>
      <c r="AT1114" s="79" t="s">
        <v>772</v>
      </c>
      <c r="AU1114" s="79"/>
      <c r="AV1114" s="79"/>
      <c r="AW1114" s="3" t="s">
        <v>876</v>
      </c>
      <c r="AX1114" s="3" t="s">
        <v>1051</v>
      </c>
      <c r="AY1114" s="3" t="s">
        <v>732</v>
      </c>
      <c r="AZ1114" s="3">
        <v>1</v>
      </c>
      <c r="BF1114" s="4" t="b">
        <f>IF(ISERROR(VLOOKUP(StudiesDetails!B1114,ProteinExpression!A:A,1,FALSE)),FALSE,TRUE)</f>
        <v>1</v>
      </c>
    </row>
    <row r="1115" spans="1:58" x14ac:dyDescent="0.3">
      <c r="A1115">
        <v>176</v>
      </c>
      <c r="B1115">
        <v>1207</v>
      </c>
      <c r="C1115" s="73" t="str">
        <f>IF(AND($A1115&lt;&gt;"",ISNUMBER($A1115)),VLOOKUP($A1115,StudiesGeneral!$B:$CM,2,FALSE),"")</f>
        <v>Grangeon</v>
      </c>
      <c r="D1115" s="73">
        <f>IF(AND($A1115&lt;&gt;"",ISNUMBER($A1115)),VLOOKUP($A1115,StudiesGeneral!$B:$CM,3,FALSE),"")</f>
        <v>2021</v>
      </c>
      <c r="E1115" s="89" t="str">
        <f>IF(AND($A1115&lt;&gt;"",ISNUMBER($A1115)),VLOOKUP($A1115,StudiesGeneral!$B:$CM,4,FALSE),"")</f>
        <v>https://doi.org/10.3390/ijms222312791</v>
      </c>
      <c r="F1115" s="73" t="str">
        <f>IF(AND($A1115&lt;&gt;"",ISNUMBER($A1115)),VLOOKUP($A1115,StudiesGeneral!$B:$CM,5,FALSE),"")</f>
        <v>CYP3A4</v>
      </c>
      <c r="G1115" s="52" t="str">
        <f t="shared" si="18"/>
        <v>Small intestine-Proximal Ileum-HIM-IN005-</v>
      </c>
      <c r="H1115" s="12" t="s">
        <v>747</v>
      </c>
      <c r="I1115" s="12" t="s">
        <v>1062</v>
      </c>
      <c r="K1115" s="12" t="s">
        <v>725</v>
      </c>
      <c r="L1115" s="12" t="s">
        <v>762</v>
      </c>
      <c r="M1115" s="12" t="s">
        <v>737</v>
      </c>
      <c r="N1115" s="12" t="s">
        <v>819</v>
      </c>
      <c r="AA1115" s="19" t="s">
        <v>770</v>
      </c>
      <c r="AB1115" s="19" t="s">
        <v>1043</v>
      </c>
      <c r="AC1115" s="20" t="s">
        <v>730</v>
      </c>
      <c r="AD1115" s="37" t="s">
        <v>1052</v>
      </c>
      <c r="AE1115" s="93">
        <v>5</v>
      </c>
      <c r="AF1115" s="3">
        <v>1</v>
      </c>
      <c r="AG1115" s="3">
        <v>1</v>
      </c>
      <c r="AH1115" s="3">
        <v>52</v>
      </c>
      <c r="AI1115" s="3" t="s">
        <v>767</v>
      </c>
      <c r="AJ1115" s="20" t="s">
        <v>772</v>
      </c>
      <c r="AS1115" s="79">
        <v>23.9</v>
      </c>
      <c r="AT1115" s="79" t="s">
        <v>772</v>
      </c>
      <c r="AU1115" s="79"/>
      <c r="AV1115" s="79"/>
      <c r="AW1115" s="3" t="s">
        <v>878</v>
      </c>
      <c r="AX1115" s="3" t="s">
        <v>1045</v>
      </c>
      <c r="AY1115" s="3" t="s">
        <v>732</v>
      </c>
      <c r="AZ1115" s="3">
        <v>1</v>
      </c>
      <c r="BF1115" s="4" t="b">
        <f>IF(ISERROR(VLOOKUP(StudiesDetails!B1115,ProteinExpression!A:A,1,FALSE)),FALSE,TRUE)</f>
        <v>1</v>
      </c>
    </row>
    <row r="1116" spans="1:58" x14ac:dyDescent="0.3">
      <c r="A1116">
        <v>176</v>
      </c>
      <c r="B1116">
        <v>1208</v>
      </c>
      <c r="C1116" s="73" t="str">
        <f>IF(AND($A1116&lt;&gt;"",ISNUMBER($A1116)),VLOOKUP($A1116,StudiesGeneral!$B:$CM,2,FALSE),"")</f>
        <v>Grangeon</v>
      </c>
      <c r="D1116" s="73">
        <f>IF(AND($A1116&lt;&gt;"",ISNUMBER($A1116)),VLOOKUP($A1116,StudiesGeneral!$B:$CM,3,FALSE),"")</f>
        <v>2021</v>
      </c>
      <c r="E1116" s="89" t="str">
        <f>IF(AND($A1116&lt;&gt;"",ISNUMBER($A1116)),VLOOKUP($A1116,StudiesGeneral!$B:$CM,4,FALSE),"")</f>
        <v>https://doi.org/10.3390/ijms222312791</v>
      </c>
      <c r="F1116" s="73" t="str">
        <f>IF(AND($A1116&lt;&gt;"",ISNUMBER($A1116)),VLOOKUP($A1116,StudiesGeneral!$B:$CM,5,FALSE),"")</f>
        <v>CYP3A4</v>
      </c>
      <c r="G1116" s="52" t="str">
        <f t="shared" si="18"/>
        <v>Small intestine-Proximal Ileum-HIM-IN006-</v>
      </c>
      <c r="H1116" s="12" t="s">
        <v>747</v>
      </c>
      <c r="I1116" s="12" t="s">
        <v>1062</v>
      </c>
      <c r="K1116" s="12" t="s">
        <v>725</v>
      </c>
      <c r="L1116" s="12" t="s">
        <v>762</v>
      </c>
      <c r="M1116" s="12" t="s">
        <v>737</v>
      </c>
      <c r="N1116" s="12" t="s">
        <v>819</v>
      </c>
      <c r="AA1116" s="19" t="s">
        <v>770</v>
      </c>
      <c r="AB1116" s="19" t="s">
        <v>1043</v>
      </c>
      <c r="AC1116" s="20" t="s">
        <v>730</v>
      </c>
      <c r="AD1116" s="37" t="s">
        <v>1053</v>
      </c>
      <c r="AE1116" s="93">
        <v>6</v>
      </c>
      <c r="AF1116" s="3">
        <v>1</v>
      </c>
      <c r="AG1116" s="3">
        <v>1</v>
      </c>
      <c r="AH1116" s="3">
        <v>27</v>
      </c>
      <c r="AI1116" s="3" t="s">
        <v>767</v>
      </c>
      <c r="AJ1116" s="20" t="s">
        <v>772</v>
      </c>
      <c r="AS1116" s="79">
        <v>20.5</v>
      </c>
      <c r="AT1116" s="79" t="s">
        <v>772</v>
      </c>
      <c r="AU1116" s="79"/>
      <c r="AV1116" s="79"/>
      <c r="AW1116" s="3" t="s">
        <v>876</v>
      </c>
      <c r="AX1116" s="3" t="s">
        <v>1051</v>
      </c>
      <c r="AY1116" s="3" t="s">
        <v>732</v>
      </c>
      <c r="AZ1116" s="3">
        <v>1</v>
      </c>
      <c r="BF1116" s="4" t="b">
        <f>IF(ISERROR(VLOOKUP(StudiesDetails!B1116,ProteinExpression!A:A,1,FALSE)),FALSE,TRUE)</f>
        <v>1</v>
      </c>
    </row>
    <row r="1117" spans="1:58" x14ac:dyDescent="0.3">
      <c r="A1117">
        <v>176</v>
      </c>
      <c r="B1117">
        <v>1209</v>
      </c>
      <c r="C1117" s="73" t="str">
        <f>IF(AND($A1117&lt;&gt;"",ISNUMBER($A1117)),VLOOKUP($A1117,StudiesGeneral!$B:$CM,2,FALSE),"")</f>
        <v>Grangeon</v>
      </c>
      <c r="D1117" s="73">
        <f>IF(AND($A1117&lt;&gt;"",ISNUMBER($A1117)),VLOOKUP($A1117,StudiesGeneral!$B:$CM,3,FALSE),"")</f>
        <v>2021</v>
      </c>
      <c r="E1117" s="89" t="str">
        <f>IF(AND($A1117&lt;&gt;"",ISNUMBER($A1117)),VLOOKUP($A1117,StudiesGeneral!$B:$CM,4,FALSE),"")</f>
        <v>https://doi.org/10.3390/ijms222312791</v>
      </c>
      <c r="F1117" s="73" t="str">
        <f>IF(AND($A1117&lt;&gt;"",ISNUMBER($A1117)),VLOOKUP($A1117,StudiesGeneral!$B:$CM,5,FALSE),"")</f>
        <v>CYP3A4</v>
      </c>
      <c r="G1117" s="52" t="str">
        <f t="shared" si="18"/>
        <v>Small intestine-Proximal Ileum-HIM-IN007-</v>
      </c>
      <c r="H1117" s="12" t="s">
        <v>747</v>
      </c>
      <c r="I1117" s="12" t="s">
        <v>1062</v>
      </c>
      <c r="K1117" s="12" t="s">
        <v>725</v>
      </c>
      <c r="L1117" s="12" t="s">
        <v>762</v>
      </c>
      <c r="M1117" s="12" t="s">
        <v>737</v>
      </c>
      <c r="N1117" s="12" t="s">
        <v>819</v>
      </c>
      <c r="AA1117" s="19" t="s">
        <v>770</v>
      </c>
      <c r="AB1117" s="19" t="s">
        <v>1043</v>
      </c>
      <c r="AC1117" s="20" t="s">
        <v>730</v>
      </c>
      <c r="AD1117" s="37" t="s">
        <v>1054</v>
      </c>
      <c r="AE1117" s="93">
        <v>7</v>
      </c>
      <c r="AF1117" s="3">
        <v>1</v>
      </c>
      <c r="AG1117" s="3">
        <v>0</v>
      </c>
      <c r="AH1117" s="3">
        <v>58</v>
      </c>
      <c r="AI1117" s="3" t="s">
        <v>767</v>
      </c>
      <c r="AJ1117" s="20" t="s">
        <v>772</v>
      </c>
      <c r="AS1117" s="79">
        <v>31.1</v>
      </c>
      <c r="AT1117" s="79" t="s">
        <v>772</v>
      </c>
      <c r="AU1117" s="79"/>
      <c r="AV1117" s="79"/>
      <c r="AW1117" s="3" t="s">
        <v>898</v>
      </c>
      <c r="AX1117" s="3" t="s">
        <v>1055</v>
      </c>
      <c r="AY1117" s="3" t="s">
        <v>732</v>
      </c>
      <c r="AZ1117" s="3">
        <v>1</v>
      </c>
      <c r="BF1117" s="4" t="b">
        <f>IF(ISERROR(VLOOKUP(StudiesDetails!B1117,ProteinExpression!A:A,1,FALSE)),FALSE,TRUE)</f>
        <v>1</v>
      </c>
    </row>
    <row r="1118" spans="1:58" x14ac:dyDescent="0.3">
      <c r="A1118">
        <v>176</v>
      </c>
      <c r="B1118">
        <v>1210</v>
      </c>
      <c r="C1118" s="73" t="str">
        <f>IF(AND($A1118&lt;&gt;"",ISNUMBER($A1118)),VLOOKUP($A1118,StudiesGeneral!$B:$CM,2,FALSE),"")</f>
        <v>Grangeon</v>
      </c>
      <c r="D1118" s="73">
        <f>IF(AND($A1118&lt;&gt;"",ISNUMBER($A1118)),VLOOKUP($A1118,StudiesGeneral!$B:$CM,3,FALSE),"")</f>
        <v>2021</v>
      </c>
      <c r="E1118" s="89" t="str">
        <f>IF(AND($A1118&lt;&gt;"",ISNUMBER($A1118)),VLOOKUP($A1118,StudiesGeneral!$B:$CM,4,FALSE),"")</f>
        <v>https://doi.org/10.3390/ijms222312791</v>
      </c>
      <c r="F1118" s="73" t="str">
        <f>IF(AND($A1118&lt;&gt;"",ISNUMBER($A1118)),VLOOKUP($A1118,StudiesGeneral!$B:$CM,5,FALSE),"")</f>
        <v>CYP3A4</v>
      </c>
      <c r="G1118" s="52" t="str">
        <f t="shared" si="18"/>
        <v>Small intestine-Proximal Ileum-HIM-IN008-</v>
      </c>
      <c r="H1118" s="12" t="s">
        <v>747</v>
      </c>
      <c r="I1118" s="12" t="s">
        <v>1062</v>
      </c>
      <c r="K1118" s="12" t="s">
        <v>725</v>
      </c>
      <c r="L1118" s="12" t="s">
        <v>762</v>
      </c>
      <c r="M1118" s="12" t="s">
        <v>737</v>
      </c>
      <c r="N1118" s="12" t="s">
        <v>819</v>
      </c>
      <c r="AA1118" s="19" t="s">
        <v>770</v>
      </c>
      <c r="AB1118" s="19" t="s">
        <v>1043</v>
      </c>
      <c r="AC1118" s="20" t="s">
        <v>730</v>
      </c>
      <c r="AD1118" s="37" t="s">
        <v>1056</v>
      </c>
      <c r="AE1118" s="93">
        <v>8</v>
      </c>
      <c r="AF1118" s="3">
        <v>1</v>
      </c>
      <c r="AG1118" s="3">
        <v>0</v>
      </c>
      <c r="AH1118" s="3">
        <v>49</v>
      </c>
      <c r="AI1118" s="3" t="s">
        <v>767</v>
      </c>
      <c r="AJ1118" s="20" t="s">
        <v>772</v>
      </c>
      <c r="AS1118" s="79">
        <v>23.2</v>
      </c>
      <c r="AT1118" s="79" t="s">
        <v>772</v>
      </c>
      <c r="AU1118" s="79"/>
      <c r="AV1118" s="79"/>
      <c r="AW1118" s="3" t="s">
        <v>876</v>
      </c>
      <c r="AX1118" s="3" t="s">
        <v>1051</v>
      </c>
      <c r="AY1118" s="3" t="s">
        <v>920</v>
      </c>
      <c r="AZ1118" s="3">
        <v>1</v>
      </c>
      <c r="BF1118" s="4" t="b">
        <f>IF(ISERROR(VLOOKUP(StudiesDetails!B1118,ProteinExpression!A:A,1,FALSE)),FALSE,TRUE)</f>
        <v>1</v>
      </c>
    </row>
    <row r="1119" spans="1:58" x14ac:dyDescent="0.3">
      <c r="A1119">
        <v>176</v>
      </c>
      <c r="B1119">
        <v>1211</v>
      </c>
      <c r="C1119" s="73" t="str">
        <f>IF(AND($A1119&lt;&gt;"",ISNUMBER($A1119)),VLOOKUP($A1119,StudiesGeneral!$B:$CM,2,FALSE),"")</f>
        <v>Grangeon</v>
      </c>
      <c r="D1119" s="73">
        <f>IF(AND($A1119&lt;&gt;"",ISNUMBER($A1119)),VLOOKUP($A1119,StudiesGeneral!$B:$CM,3,FALSE),"")</f>
        <v>2021</v>
      </c>
      <c r="E1119" s="89" t="str">
        <f>IF(AND($A1119&lt;&gt;"",ISNUMBER($A1119)),VLOOKUP($A1119,StudiesGeneral!$B:$CM,4,FALSE),"")</f>
        <v>https://doi.org/10.3390/ijms222312791</v>
      </c>
      <c r="F1119" s="73" t="str">
        <f>IF(AND($A1119&lt;&gt;"",ISNUMBER($A1119)),VLOOKUP($A1119,StudiesGeneral!$B:$CM,5,FALSE),"")</f>
        <v>CYP3A4</v>
      </c>
      <c r="G1119" s="52" t="str">
        <f t="shared" si="18"/>
        <v>Small intestine-Proximal Ileum-HIM-IN009-</v>
      </c>
      <c r="H1119" s="12" t="s">
        <v>747</v>
      </c>
      <c r="I1119" s="12" t="s">
        <v>1062</v>
      </c>
      <c r="K1119" s="12" t="s">
        <v>725</v>
      </c>
      <c r="L1119" s="12" t="s">
        <v>762</v>
      </c>
      <c r="M1119" s="12" t="s">
        <v>737</v>
      </c>
      <c r="N1119" s="12" t="s">
        <v>819</v>
      </c>
      <c r="AA1119" s="19" t="s">
        <v>770</v>
      </c>
      <c r="AB1119" s="19" t="s">
        <v>1043</v>
      </c>
      <c r="AC1119" s="20" t="s">
        <v>730</v>
      </c>
      <c r="AD1119" s="37" t="s">
        <v>1057</v>
      </c>
      <c r="AE1119" s="93">
        <v>9</v>
      </c>
      <c r="AF1119" s="3">
        <v>1</v>
      </c>
      <c r="AG1119" s="3">
        <v>0</v>
      </c>
      <c r="AH1119" s="3">
        <v>65</v>
      </c>
      <c r="AI1119" s="3" t="s">
        <v>767</v>
      </c>
      <c r="AJ1119" s="20" t="s">
        <v>772</v>
      </c>
      <c r="AS1119" s="79">
        <v>30.4</v>
      </c>
      <c r="AT1119" s="79" t="s">
        <v>772</v>
      </c>
      <c r="AU1119" s="79"/>
      <c r="AV1119" s="79"/>
      <c r="AW1119" s="3" t="s">
        <v>876</v>
      </c>
      <c r="AX1119" s="3" t="s">
        <v>1058</v>
      </c>
      <c r="AY1119" s="3" t="s">
        <v>917</v>
      </c>
      <c r="AZ1119" s="3">
        <v>1</v>
      </c>
      <c r="BF1119" s="4" t="b">
        <f>IF(ISERROR(VLOOKUP(StudiesDetails!B1119,ProteinExpression!A:A,1,FALSE)),FALSE,TRUE)</f>
        <v>1</v>
      </c>
    </row>
    <row r="1120" spans="1:58" s="33" customFormat="1" x14ac:dyDescent="0.3">
      <c r="A1120" s="33">
        <v>176</v>
      </c>
      <c r="B1120" s="33">
        <v>1213</v>
      </c>
      <c r="C1120" s="70" t="str">
        <f>IF(AND($A1120&lt;&gt;"",ISNUMBER($A1120)),VLOOKUP($A1120,StudiesGeneral!$B:$CM,2,FALSE),"")</f>
        <v>Grangeon</v>
      </c>
      <c r="D1120" s="70">
        <f>IF(AND($A1120&lt;&gt;"",ISNUMBER($A1120)),VLOOKUP($A1120,StudiesGeneral!$B:$CM,3,FALSE),"")</f>
        <v>2021</v>
      </c>
      <c r="E1120" s="71" t="str">
        <f>IF(AND($A1120&lt;&gt;"",ISNUMBER($A1120)),VLOOKUP($A1120,StudiesGeneral!$B:$CM,4,FALSE),"")</f>
        <v>https://doi.org/10.3390/ijms222312791</v>
      </c>
      <c r="F1120" s="70" t="str">
        <f>IF(AND($A1120&lt;&gt;"",ISNUMBER($A1120)),VLOOKUP($A1120,StudiesGeneral!$B:$CM,5,FALSE),"")</f>
        <v>CYP3A4</v>
      </c>
      <c r="G1120" s="72" t="str">
        <f t="shared" si="18"/>
        <v>Small intestine-Medial Ileum-HIM-IN001-</v>
      </c>
      <c r="H1120" s="25" t="s">
        <v>747</v>
      </c>
      <c r="I1120" s="25" t="s">
        <v>1063</v>
      </c>
      <c r="J1120" s="25"/>
      <c r="K1120" s="25" t="s">
        <v>725</v>
      </c>
      <c r="L1120" s="25" t="s">
        <v>762</v>
      </c>
      <c r="M1120" s="25" t="s">
        <v>737</v>
      </c>
      <c r="N1120" s="25" t="s">
        <v>819</v>
      </c>
      <c r="O1120" s="25"/>
      <c r="P1120" s="25"/>
      <c r="Q1120" s="26"/>
      <c r="R1120" s="26"/>
      <c r="S1120" s="27"/>
      <c r="T1120" s="27"/>
      <c r="U1120" s="27"/>
      <c r="V1120" s="27"/>
      <c r="W1120" s="27"/>
      <c r="X1120" s="27"/>
      <c r="Y1120" s="27"/>
      <c r="Z1120" s="27"/>
      <c r="AA1120" s="28" t="s">
        <v>770</v>
      </c>
      <c r="AB1120" s="28" t="s">
        <v>1043</v>
      </c>
      <c r="AC1120" s="29" t="s">
        <v>730</v>
      </c>
      <c r="AD1120" s="36" t="s">
        <v>1044</v>
      </c>
      <c r="AE1120" s="92">
        <v>1</v>
      </c>
      <c r="AF1120" s="30">
        <v>1</v>
      </c>
      <c r="AG1120" s="30">
        <v>1</v>
      </c>
      <c r="AH1120" s="30">
        <v>73</v>
      </c>
      <c r="AI1120" s="30" t="s">
        <v>767</v>
      </c>
      <c r="AJ1120" s="29" t="s">
        <v>772</v>
      </c>
      <c r="AK1120" s="30"/>
      <c r="AL1120" s="29"/>
      <c r="AM1120" s="30"/>
      <c r="AN1120" s="30"/>
      <c r="AO1120" s="30"/>
      <c r="AP1120" s="30"/>
      <c r="AQ1120" s="30"/>
      <c r="AR1120" s="30"/>
      <c r="AS1120" s="103">
        <v>31.3</v>
      </c>
      <c r="AT1120" s="103" t="s">
        <v>772</v>
      </c>
      <c r="AU1120" s="103"/>
      <c r="AV1120" s="103"/>
      <c r="AW1120" s="30" t="s">
        <v>898</v>
      </c>
      <c r="AX1120" s="30" t="s">
        <v>1045</v>
      </c>
      <c r="AY1120" s="30" t="s">
        <v>917</v>
      </c>
      <c r="AZ1120" s="30">
        <v>1</v>
      </c>
      <c r="BA1120" s="31"/>
      <c r="BB1120" s="32"/>
      <c r="BC1120" s="29"/>
      <c r="BD1120" s="30"/>
      <c r="BE1120" s="75"/>
      <c r="BF1120" s="91" t="b">
        <f>IF(ISERROR(VLOOKUP(StudiesDetails!B1120,ProteinExpression!A:A,1,FALSE)),FALSE,TRUE)</f>
        <v>1</v>
      </c>
    </row>
    <row r="1121" spans="1:58" x14ac:dyDescent="0.3">
      <c r="A1121">
        <v>176</v>
      </c>
      <c r="B1121">
        <v>1214</v>
      </c>
      <c r="C1121" s="73" t="str">
        <f>IF(AND($A1121&lt;&gt;"",ISNUMBER($A1121)),VLOOKUP($A1121,StudiesGeneral!$B:$CM,2,FALSE),"")</f>
        <v>Grangeon</v>
      </c>
      <c r="D1121" s="73">
        <f>IF(AND($A1121&lt;&gt;"",ISNUMBER($A1121)),VLOOKUP($A1121,StudiesGeneral!$B:$CM,3,FALSE),"")</f>
        <v>2021</v>
      </c>
      <c r="E1121" s="89" t="str">
        <f>IF(AND($A1121&lt;&gt;"",ISNUMBER($A1121)),VLOOKUP($A1121,StudiesGeneral!$B:$CM,4,FALSE),"")</f>
        <v>https://doi.org/10.3390/ijms222312791</v>
      </c>
      <c r="F1121" s="73" t="str">
        <f>IF(AND($A1121&lt;&gt;"",ISNUMBER($A1121)),VLOOKUP($A1121,StudiesGeneral!$B:$CM,5,FALSE),"")</f>
        <v>CYP3A4</v>
      </c>
      <c r="G1121" s="52" t="str">
        <f t="shared" si="18"/>
        <v>Small intestine-Medial Ileum-HIM-IN002-</v>
      </c>
      <c r="H1121" s="12" t="s">
        <v>747</v>
      </c>
      <c r="I1121" s="12" t="s">
        <v>1063</v>
      </c>
      <c r="K1121" s="12" t="s">
        <v>725</v>
      </c>
      <c r="L1121" s="12" t="s">
        <v>762</v>
      </c>
      <c r="M1121" s="12" t="s">
        <v>737</v>
      </c>
      <c r="N1121" s="12" t="s">
        <v>819</v>
      </c>
      <c r="AA1121" s="19" t="s">
        <v>770</v>
      </c>
      <c r="AB1121" s="19" t="s">
        <v>1043</v>
      </c>
      <c r="AC1121" s="20" t="s">
        <v>730</v>
      </c>
      <c r="AD1121" s="37" t="s">
        <v>1046</v>
      </c>
      <c r="AE1121" s="93">
        <v>2</v>
      </c>
      <c r="AF1121" s="3">
        <v>1</v>
      </c>
      <c r="AG1121" s="3">
        <v>0</v>
      </c>
      <c r="AH1121" s="3">
        <v>49</v>
      </c>
      <c r="AI1121" s="3" t="s">
        <v>767</v>
      </c>
      <c r="AJ1121" s="20" t="s">
        <v>772</v>
      </c>
      <c r="AS1121" s="79">
        <v>32.700000000000003</v>
      </c>
      <c r="AT1121" s="79" t="s">
        <v>772</v>
      </c>
      <c r="AU1121" s="79"/>
      <c r="AV1121" s="79"/>
      <c r="AW1121" s="3" t="s">
        <v>898</v>
      </c>
      <c r="AX1121" s="3" t="s">
        <v>1047</v>
      </c>
      <c r="AY1121" s="3" t="s">
        <v>732</v>
      </c>
      <c r="AZ1121" s="3">
        <v>1</v>
      </c>
      <c r="BF1121" s="4" t="b">
        <f>IF(ISERROR(VLOOKUP(StudiesDetails!B1121,ProteinExpression!A:A,1,FALSE)),FALSE,TRUE)</f>
        <v>1</v>
      </c>
    </row>
    <row r="1122" spans="1:58" x14ac:dyDescent="0.3">
      <c r="A1122">
        <v>176</v>
      </c>
      <c r="B1122">
        <v>1215</v>
      </c>
      <c r="C1122" s="73" t="str">
        <f>IF(AND($A1122&lt;&gt;"",ISNUMBER($A1122)),VLOOKUP($A1122,StudiesGeneral!$B:$CM,2,FALSE),"")</f>
        <v>Grangeon</v>
      </c>
      <c r="D1122" s="73">
        <f>IF(AND($A1122&lt;&gt;"",ISNUMBER($A1122)),VLOOKUP($A1122,StudiesGeneral!$B:$CM,3,FALSE),"")</f>
        <v>2021</v>
      </c>
      <c r="E1122" s="89" t="str">
        <f>IF(AND($A1122&lt;&gt;"",ISNUMBER($A1122)),VLOOKUP($A1122,StudiesGeneral!$B:$CM,4,FALSE),"")</f>
        <v>https://doi.org/10.3390/ijms222312791</v>
      </c>
      <c r="F1122" s="73" t="str">
        <f>IF(AND($A1122&lt;&gt;"",ISNUMBER($A1122)),VLOOKUP($A1122,StudiesGeneral!$B:$CM,5,FALSE),"")</f>
        <v>CYP3A4</v>
      </c>
      <c r="G1122" s="52" t="str">
        <f t="shared" si="18"/>
        <v>Small intestine-Medial Ileum-HIM-IN003-</v>
      </c>
      <c r="H1122" s="12" t="s">
        <v>747</v>
      </c>
      <c r="I1122" s="12" t="s">
        <v>1063</v>
      </c>
      <c r="K1122" s="12" t="s">
        <v>725</v>
      </c>
      <c r="L1122" s="12" t="s">
        <v>762</v>
      </c>
      <c r="M1122" s="12" t="s">
        <v>737</v>
      </c>
      <c r="N1122" s="12" t="s">
        <v>819</v>
      </c>
      <c r="AA1122" s="19" t="s">
        <v>770</v>
      </c>
      <c r="AB1122" s="19" t="s">
        <v>1043</v>
      </c>
      <c r="AC1122" s="20" t="s">
        <v>730</v>
      </c>
      <c r="AD1122" s="37" t="s">
        <v>1048</v>
      </c>
      <c r="AE1122" s="93">
        <v>3</v>
      </c>
      <c r="AF1122" s="3">
        <v>1</v>
      </c>
      <c r="AG1122" s="3">
        <v>0</v>
      </c>
      <c r="AH1122" s="3">
        <v>75</v>
      </c>
      <c r="AI1122" s="3" t="s">
        <v>767</v>
      </c>
      <c r="AJ1122" s="20" t="s">
        <v>772</v>
      </c>
      <c r="AS1122" s="79">
        <v>24</v>
      </c>
      <c r="AT1122" s="79" t="s">
        <v>772</v>
      </c>
      <c r="AU1122" s="79"/>
      <c r="AV1122" s="79"/>
      <c r="AW1122" s="3" t="s">
        <v>898</v>
      </c>
      <c r="AX1122" s="3" t="s">
        <v>1049</v>
      </c>
      <c r="AY1122" s="3" t="s">
        <v>732</v>
      </c>
      <c r="AZ1122" s="3">
        <v>1</v>
      </c>
      <c r="BF1122" s="4" t="b">
        <f>IF(ISERROR(VLOOKUP(StudiesDetails!B1122,ProteinExpression!A:A,1,FALSE)),FALSE,TRUE)</f>
        <v>1</v>
      </c>
    </row>
    <row r="1123" spans="1:58" x14ac:dyDescent="0.3">
      <c r="A1123">
        <v>176</v>
      </c>
      <c r="B1123">
        <v>1216</v>
      </c>
      <c r="C1123" s="73" t="str">
        <f>IF(AND($A1123&lt;&gt;"",ISNUMBER($A1123)),VLOOKUP($A1123,StudiesGeneral!$B:$CM,2,FALSE),"")</f>
        <v>Grangeon</v>
      </c>
      <c r="D1123" s="73">
        <f>IF(AND($A1123&lt;&gt;"",ISNUMBER($A1123)),VLOOKUP($A1123,StudiesGeneral!$B:$CM,3,FALSE),"")</f>
        <v>2021</v>
      </c>
      <c r="E1123" s="89" t="str">
        <f>IF(AND($A1123&lt;&gt;"",ISNUMBER($A1123)),VLOOKUP($A1123,StudiesGeneral!$B:$CM,4,FALSE),"")</f>
        <v>https://doi.org/10.3390/ijms222312791</v>
      </c>
      <c r="F1123" s="73" t="str">
        <f>IF(AND($A1123&lt;&gt;"",ISNUMBER($A1123)),VLOOKUP($A1123,StudiesGeneral!$B:$CM,5,FALSE),"")</f>
        <v>CYP3A4</v>
      </c>
      <c r="G1123" s="52" t="str">
        <f t="shared" si="18"/>
        <v>Small intestine-Medial Ileum-HIM-IN004-</v>
      </c>
      <c r="H1123" s="12" t="s">
        <v>747</v>
      </c>
      <c r="I1123" s="12" t="s">
        <v>1063</v>
      </c>
      <c r="K1123" s="12" t="s">
        <v>725</v>
      </c>
      <c r="L1123" s="12" t="s">
        <v>762</v>
      </c>
      <c r="M1123" s="12" t="s">
        <v>737</v>
      </c>
      <c r="N1123" s="12" t="s">
        <v>819</v>
      </c>
      <c r="AA1123" s="19" t="s">
        <v>770</v>
      </c>
      <c r="AB1123" s="19" t="s">
        <v>1043</v>
      </c>
      <c r="AC1123" s="20" t="s">
        <v>730</v>
      </c>
      <c r="AD1123" s="37" t="s">
        <v>1050</v>
      </c>
      <c r="AE1123" s="93">
        <v>4</v>
      </c>
      <c r="AF1123" s="3">
        <v>1</v>
      </c>
      <c r="AG1123" s="3">
        <v>1</v>
      </c>
      <c r="AH1123" s="3">
        <v>42</v>
      </c>
      <c r="AI1123" s="3" t="s">
        <v>767</v>
      </c>
      <c r="AJ1123" s="20" t="s">
        <v>772</v>
      </c>
      <c r="AS1123" s="79">
        <v>25.9</v>
      </c>
      <c r="AT1123" s="79" t="s">
        <v>772</v>
      </c>
      <c r="AU1123" s="79"/>
      <c r="AV1123" s="79"/>
      <c r="AW1123" s="3" t="s">
        <v>876</v>
      </c>
      <c r="AX1123" s="3" t="s">
        <v>1051</v>
      </c>
      <c r="AY1123" s="3" t="s">
        <v>732</v>
      </c>
      <c r="AZ1123" s="3">
        <v>1</v>
      </c>
      <c r="BF1123" s="4" t="b">
        <f>IF(ISERROR(VLOOKUP(StudiesDetails!B1123,ProteinExpression!A:A,1,FALSE)),FALSE,TRUE)</f>
        <v>1</v>
      </c>
    </row>
    <row r="1124" spans="1:58" x14ac:dyDescent="0.3">
      <c r="A1124">
        <v>176</v>
      </c>
      <c r="B1124">
        <v>1217</v>
      </c>
      <c r="C1124" s="73" t="str">
        <f>IF(AND($A1124&lt;&gt;"",ISNUMBER($A1124)),VLOOKUP($A1124,StudiesGeneral!$B:$CM,2,FALSE),"")</f>
        <v>Grangeon</v>
      </c>
      <c r="D1124" s="73">
        <f>IF(AND($A1124&lt;&gt;"",ISNUMBER($A1124)),VLOOKUP($A1124,StudiesGeneral!$B:$CM,3,FALSE),"")</f>
        <v>2021</v>
      </c>
      <c r="E1124" s="89" t="str">
        <f>IF(AND($A1124&lt;&gt;"",ISNUMBER($A1124)),VLOOKUP($A1124,StudiesGeneral!$B:$CM,4,FALSE),"")</f>
        <v>https://doi.org/10.3390/ijms222312791</v>
      </c>
      <c r="F1124" s="73" t="str">
        <f>IF(AND($A1124&lt;&gt;"",ISNUMBER($A1124)),VLOOKUP($A1124,StudiesGeneral!$B:$CM,5,FALSE),"")</f>
        <v>CYP3A4</v>
      </c>
      <c r="G1124" s="52" t="str">
        <f t="shared" ref="G1124:G1179" si="19">H1124&amp;"-"&amp;I1124&amp;"-"&amp;L1124&amp;"-"&amp;AD1124&amp;"-"&amp;BC1124</f>
        <v>Small intestine-Medial Ileum-HIM-IN005-</v>
      </c>
      <c r="H1124" s="12" t="s">
        <v>747</v>
      </c>
      <c r="I1124" s="12" t="s">
        <v>1063</v>
      </c>
      <c r="K1124" s="12" t="s">
        <v>725</v>
      </c>
      <c r="L1124" s="12" t="s">
        <v>762</v>
      </c>
      <c r="M1124" s="12" t="s">
        <v>737</v>
      </c>
      <c r="N1124" s="12" t="s">
        <v>819</v>
      </c>
      <c r="AA1124" s="19" t="s">
        <v>770</v>
      </c>
      <c r="AB1124" s="19" t="s">
        <v>1043</v>
      </c>
      <c r="AC1124" s="20" t="s">
        <v>730</v>
      </c>
      <c r="AD1124" s="37" t="s">
        <v>1052</v>
      </c>
      <c r="AE1124" s="93">
        <v>5</v>
      </c>
      <c r="AF1124" s="3">
        <v>1</v>
      </c>
      <c r="AG1124" s="3">
        <v>1</v>
      </c>
      <c r="AH1124" s="3">
        <v>52</v>
      </c>
      <c r="AI1124" s="3" t="s">
        <v>767</v>
      </c>
      <c r="AJ1124" s="20" t="s">
        <v>772</v>
      </c>
      <c r="AS1124" s="79">
        <v>23.9</v>
      </c>
      <c r="AT1124" s="79" t="s">
        <v>772</v>
      </c>
      <c r="AU1124" s="79"/>
      <c r="AV1124" s="79"/>
      <c r="AW1124" s="3" t="s">
        <v>878</v>
      </c>
      <c r="AX1124" s="3" t="s">
        <v>1045</v>
      </c>
      <c r="AY1124" s="3" t="s">
        <v>732</v>
      </c>
      <c r="AZ1124" s="3">
        <v>1</v>
      </c>
      <c r="BF1124" s="4" t="b">
        <f>IF(ISERROR(VLOOKUP(StudiesDetails!B1124,ProteinExpression!A:A,1,FALSE)),FALSE,TRUE)</f>
        <v>1</v>
      </c>
    </row>
    <row r="1125" spans="1:58" x14ac:dyDescent="0.3">
      <c r="A1125">
        <v>176</v>
      </c>
      <c r="B1125">
        <v>1218</v>
      </c>
      <c r="C1125" s="73" t="str">
        <f>IF(AND($A1125&lt;&gt;"",ISNUMBER($A1125)),VLOOKUP($A1125,StudiesGeneral!$B:$CM,2,FALSE),"")</f>
        <v>Grangeon</v>
      </c>
      <c r="D1125" s="73">
        <f>IF(AND($A1125&lt;&gt;"",ISNUMBER($A1125)),VLOOKUP($A1125,StudiesGeneral!$B:$CM,3,FALSE),"")</f>
        <v>2021</v>
      </c>
      <c r="E1125" s="89" t="str">
        <f>IF(AND($A1125&lt;&gt;"",ISNUMBER($A1125)),VLOOKUP($A1125,StudiesGeneral!$B:$CM,4,FALSE),"")</f>
        <v>https://doi.org/10.3390/ijms222312791</v>
      </c>
      <c r="F1125" s="73" t="str">
        <f>IF(AND($A1125&lt;&gt;"",ISNUMBER($A1125)),VLOOKUP($A1125,StudiesGeneral!$B:$CM,5,FALSE),"")</f>
        <v>CYP3A4</v>
      </c>
      <c r="G1125" s="52" t="str">
        <f t="shared" si="19"/>
        <v>Small intestine-Medial Ileum-HIM-IN006-</v>
      </c>
      <c r="H1125" s="12" t="s">
        <v>747</v>
      </c>
      <c r="I1125" s="12" t="s">
        <v>1063</v>
      </c>
      <c r="K1125" s="12" t="s">
        <v>725</v>
      </c>
      <c r="L1125" s="12" t="s">
        <v>762</v>
      </c>
      <c r="M1125" s="12" t="s">
        <v>737</v>
      </c>
      <c r="N1125" s="12" t="s">
        <v>819</v>
      </c>
      <c r="AA1125" s="19" t="s">
        <v>770</v>
      </c>
      <c r="AB1125" s="19" t="s">
        <v>1043</v>
      </c>
      <c r="AC1125" s="20" t="s">
        <v>730</v>
      </c>
      <c r="AD1125" s="37" t="s">
        <v>1053</v>
      </c>
      <c r="AE1125" s="93">
        <v>6</v>
      </c>
      <c r="AF1125" s="3">
        <v>1</v>
      </c>
      <c r="AG1125" s="3">
        <v>1</v>
      </c>
      <c r="AH1125" s="3">
        <v>27</v>
      </c>
      <c r="AI1125" s="3" t="s">
        <v>767</v>
      </c>
      <c r="AJ1125" s="20" t="s">
        <v>772</v>
      </c>
      <c r="AS1125" s="79">
        <v>20.5</v>
      </c>
      <c r="AT1125" s="79" t="s">
        <v>772</v>
      </c>
      <c r="AU1125" s="79"/>
      <c r="AV1125" s="79"/>
      <c r="AW1125" s="3" t="s">
        <v>876</v>
      </c>
      <c r="AX1125" s="3" t="s">
        <v>1051</v>
      </c>
      <c r="AY1125" s="3" t="s">
        <v>732</v>
      </c>
      <c r="AZ1125" s="3">
        <v>1</v>
      </c>
      <c r="BF1125" s="4" t="b">
        <f>IF(ISERROR(VLOOKUP(StudiesDetails!B1125,ProteinExpression!A:A,1,FALSE)),FALSE,TRUE)</f>
        <v>1</v>
      </c>
    </row>
    <row r="1126" spans="1:58" x14ac:dyDescent="0.3">
      <c r="A1126">
        <v>176</v>
      </c>
      <c r="B1126">
        <v>1219</v>
      </c>
      <c r="C1126" s="73" t="str">
        <f>IF(AND($A1126&lt;&gt;"",ISNUMBER($A1126)),VLOOKUP($A1126,StudiesGeneral!$B:$CM,2,FALSE),"")</f>
        <v>Grangeon</v>
      </c>
      <c r="D1126" s="73">
        <f>IF(AND($A1126&lt;&gt;"",ISNUMBER($A1126)),VLOOKUP($A1126,StudiesGeneral!$B:$CM,3,FALSE),"")</f>
        <v>2021</v>
      </c>
      <c r="E1126" s="89" t="str">
        <f>IF(AND($A1126&lt;&gt;"",ISNUMBER($A1126)),VLOOKUP($A1126,StudiesGeneral!$B:$CM,4,FALSE),"")</f>
        <v>https://doi.org/10.3390/ijms222312791</v>
      </c>
      <c r="F1126" s="73" t="str">
        <f>IF(AND($A1126&lt;&gt;"",ISNUMBER($A1126)),VLOOKUP($A1126,StudiesGeneral!$B:$CM,5,FALSE),"")</f>
        <v>CYP3A4</v>
      </c>
      <c r="G1126" s="52" t="str">
        <f t="shared" si="19"/>
        <v>Small intestine-Medial Ileum-HIM-IN007-</v>
      </c>
      <c r="H1126" s="12" t="s">
        <v>747</v>
      </c>
      <c r="I1126" s="12" t="s">
        <v>1063</v>
      </c>
      <c r="K1126" s="12" t="s">
        <v>725</v>
      </c>
      <c r="L1126" s="12" t="s">
        <v>762</v>
      </c>
      <c r="M1126" s="12" t="s">
        <v>737</v>
      </c>
      <c r="N1126" s="12" t="s">
        <v>819</v>
      </c>
      <c r="AA1126" s="19" t="s">
        <v>770</v>
      </c>
      <c r="AB1126" s="19" t="s">
        <v>1043</v>
      </c>
      <c r="AC1126" s="20" t="s">
        <v>730</v>
      </c>
      <c r="AD1126" s="37" t="s">
        <v>1054</v>
      </c>
      <c r="AE1126" s="93">
        <v>7</v>
      </c>
      <c r="AF1126" s="3">
        <v>1</v>
      </c>
      <c r="AG1126" s="3">
        <v>0</v>
      </c>
      <c r="AH1126" s="3">
        <v>58</v>
      </c>
      <c r="AI1126" s="3" t="s">
        <v>767</v>
      </c>
      <c r="AJ1126" s="20" t="s">
        <v>772</v>
      </c>
      <c r="AS1126" s="79">
        <v>31.1</v>
      </c>
      <c r="AT1126" s="79" t="s">
        <v>772</v>
      </c>
      <c r="AU1126" s="79"/>
      <c r="AV1126" s="79"/>
      <c r="AW1126" s="3" t="s">
        <v>898</v>
      </c>
      <c r="AX1126" s="3" t="s">
        <v>1055</v>
      </c>
      <c r="AY1126" s="3" t="s">
        <v>732</v>
      </c>
      <c r="AZ1126" s="3">
        <v>1</v>
      </c>
      <c r="BF1126" s="4" t="b">
        <f>IF(ISERROR(VLOOKUP(StudiesDetails!B1126,ProteinExpression!A:A,1,FALSE)),FALSE,TRUE)</f>
        <v>1</v>
      </c>
    </row>
    <row r="1127" spans="1:58" x14ac:dyDescent="0.3">
      <c r="A1127">
        <v>176</v>
      </c>
      <c r="B1127">
        <v>1220</v>
      </c>
      <c r="C1127" s="73" t="str">
        <f>IF(AND($A1127&lt;&gt;"",ISNUMBER($A1127)),VLOOKUP($A1127,StudiesGeneral!$B:$CM,2,FALSE),"")</f>
        <v>Grangeon</v>
      </c>
      <c r="D1127" s="73">
        <f>IF(AND($A1127&lt;&gt;"",ISNUMBER($A1127)),VLOOKUP($A1127,StudiesGeneral!$B:$CM,3,FALSE),"")</f>
        <v>2021</v>
      </c>
      <c r="E1127" s="89" t="str">
        <f>IF(AND($A1127&lt;&gt;"",ISNUMBER($A1127)),VLOOKUP($A1127,StudiesGeneral!$B:$CM,4,FALSE),"")</f>
        <v>https://doi.org/10.3390/ijms222312791</v>
      </c>
      <c r="F1127" s="73" t="str">
        <f>IF(AND($A1127&lt;&gt;"",ISNUMBER($A1127)),VLOOKUP($A1127,StudiesGeneral!$B:$CM,5,FALSE),"")</f>
        <v>CYP3A4</v>
      </c>
      <c r="G1127" s="52" t="str">
        <f t="shared" si="19"/>
        <v>Small intestine-Medial Ileum-HIM-IN008-</v>
      </c>
      <c r="H1127" s="12" t="s">
        <v>747</v>
      </c>
      <c r="I1127" s="12" t="s">
        <v>1063</v>
      </c>
      <c r="K1127" s="12" t="s">
        <v>725</v>
      </c>
      <c r="L1127" s="12" t="s">
        <v>762</v>
      </c>
      <c r="M1127" s="12" t="s">
        <v>737</v>
      </c>
      <c r="N1127" s="12" t="s">
        <v>819</v>
      </c>
      <c r="AA1127" s="19" t="s">
        <v>770</v>
      </c>
      <c r="AB1127" s="19" t="s">
        <v>1043</v>
      </c>
      <c r="AC1127" s="20" t="s">
        <v>730</v>
      </c>
      <c r="AD1127" s="37" t="s">
        <v>1056</v>
      </c>
      <c r="AE1127" s="93">
        <v>8</v>
      </c>
      <c r="AF1127" s="3">
        <v>1</v>
      </c>
      <c r="AG1127" s="3">
        <v>0</v>
      </c>
      <c r="AH1127" s="3">
        <v>49</v>
      </c>
      <c r="AI1127" s="3" t="s">
        <v>767</v>
      </c>
      <c r="AJ1127" s="20" t="s">
        <v>772</v>
      </c>
      <c r="AS1127" s="79">
        <v>23.2</v>
      </c>
      <c r="AT1127" s="79" t="s">
        <v>772</v>
      </c>
      <c r="AU1127" s="79"/>
      <c r="AV1127" s="79"/>
      <c r="AW1127" s="3" t="s">
        <v>876</v>
      </c>
      <c r="AX1127" s="3" t="s">
        <v>1051</v>
      </c>
      <c r="AY1127" s="3" t="s">
        <v>920</v>
      </c>
      <c r="AZ1127" s="3">
        <v>1</v>
      </c>
      <c r="BF1127" s="4" t="b">
        <f>IF(ISERROR(VLOOKUP(StudiesDetails!B1127,ProteinExpression!A:A,1,FALSE)),FALSE,TRUE)</f>
        <v>1</v>
      </c>
    </row>
    <row r="1128" spans="1:58" x14ac:dyDescent="0.3">
      <c r="A1128">
        <v>176</v>
      </c>
      <c r="B1128">
        <v>1221</v>
      </c>
      <c r="C1128" s="73" t="str">
        <f>IF(AND($A1128&lt;&gt;"",ISNUMBER($A1128)),VLOOKUP($A1128,StudiesGeneral!$B:$CM,2,FALSE),"")</f>
        <v>Grangeon</v>
      </c>
      <c r="D1128" s="73">
        <f>IF(AND($A1128&lt;&gt;"",ISNUMBER($A1128)),VLOOKUP($A1128,StudiesGeneral!$B:$CM,3,FALSE),"")</f>
        <v>2021</v>
      </c>
      <c r="E1128" s="89" t="str">
        <f>IF(AND($A1128&lt;&gt;"",ISNUMBER($A1128)),VLOOKUP($A1128,StudiesGeneral!$B:$CM,4,FALSE),"")</f>
        <v>https://doi.org/10.3390/ijms222312791</v>
      </c>
      <c r="F1128" s="73" t="str">
        <f>IF(AND($A1128&lt;&gt;"",ISNUMBER($A1128)),VLOOKUP($A1128,StudiesGeneral!$B:$CM,5,FALSE),"")</f>
        <v>CYP3A4</v>
      </c>
      <c r="G1128" s="52" t="str">
        <f t="shared" si="19"/>
        <v>Small intestine-Medial Ileum-HIM-IN009-</v>
      </c>
      <c r="H1128" s="12" t="s">
        <v>747</v>
      </c>
      <c r="I1128" s="12" t="s">
        <v>1063</v>
      </c>
      <c r="K1128" s="12" t="s">
        <v>725</v>
      </c>
      <c r="L1128" s="12" t="s">
        <v>762</v>
      </c>
      <c r="M1128" s="12" t="s">
        <v>737</v>
      </c>
      <c r="N1128" s="12" t="s">
        <v>819</v>
      </c>
      <c r="AA1128" s="19" t="s">
        <v>770</v>
      </c>
      <c r="AB1128" s="19" t="s">
        <v>1043</v>
      </c>
      <c r="AC1128" s="20" t="s">
        <v>730</v>
      </c>
      <c r="AD1128" s="37" t="s">
        <v>1057</v>
      </c>
      <c r="AE1128" s="93">
        <v>9</v>
      </c>
      <c r="AF1128" s="3">
        <v>1</v>
      </c>
      <c r="AG1128" s="3">
        <v>0</v>
      </c>
      <c r="AH1128" s="3">
        <v>65</v>
      </c>
      <c r="AI1128" s="3" t="s">
        <v>767</v>
      </c>
      <c r="AJ1128" s="20" t="s">
        <v>772</v>
      </c>
      <c r="AS1128" s="79">
        <v>30.4</v>
      </c>
      <c r="AT1128" s="79" t="s">
        <v>772</v>
      </c>
      <c r="AU1128" s="79"/>
      <c r="AV1128" s="79"/>
      <c r="AW1128" s="3" t="s">
        <v>876</v>
      </c>
      <c r="AX1128" s="3" t="s">
        <v>1058</v>
      </c>
      <c r="AY1128" s="3" t="s">
        <v>917</v>
      </c>
      <c r="AZ1128" s="3">
        <v>1</v>
      </c>
      <c r="BF1128" s="4" t="b">
        <f>IF(ISERROR(VLOOKUP(StudiesDetails!B1128,ProteinExpression!A:A,1,FALSE)),FALSE,TRUE)</f>
        <v>1</v>
      </c>
    </row>
    <row r="1129" spans="1:58" s="33" customFormat="1" x14ac:dyDescent="0.3">
      <c r="A1129" s="33">
        <v>176</v>
      </c>
      <c r="B1129" s="33">
        <v>1223</v>
      </c>
      <c r="C1129" s="70" t="str">
        <f>IF(AND($A1129&lt;&gt;"",ISNUMBER($A1129)),VLOOKUP($A1129,StudiesGeneral!$B:$CM,2,FALSE),"")</f>
        <v>Grangeon</v>
      </c>
      <c r="D1129" s="70">
        <f>IF(AND($A1129&lt;&gt;"",ISNUMBER($A1129)),VLOOKUP($A1129,StudiesGeneral!$B:$CM,3,FALSE),"")</f>
        <v>2021</v>
      </c>
      <c r="E1129" s="71" t="str">
        <f>IF(AND($A1129&lt;&gt;"",ISNUMBER($A1129)),VLOOKUP($A1129,StudiesGeneral!$B:$CM,4,FALSE),"")</f>
        <v>https://doi.org/10.3390/ijms222312791</v>
      </c>
      <c r="F1129" s="70" t="str">
        <f>IF(AND($A1129&lt;&gt;"",ISNUMBER($A1129)),VLOOKUP($A1129,StudiesGeneral!$B:$CM,5,FALSE),"")</f>
        <v>CYP3A4</v>
      </c>
      <c r="G1129" s="72" t="str">
        <f t="shared" si="19"/>
        <v>Small intestine-Distal Ileum-HIM-IN001-</v>
      </c>
      <c r="H1129" s="25" t="s">
        <v>747</v>
      </c>
      <c r="I1129" s="25" t="s">
        <v>1064</v>
      </c>
      <c r="J1129" s="25"/>
      <c r="K1129" s="25" t="s">
        <v>725</v>
      </c>
      <c r="L1129" s="25" t="s">
        <v>762</v>
      </c>
      <c r="M1129" s="25" t="s">
        <v>737</v>
      </c>
      <c r="N1129" s="25" t="s">
        <v>819</v>
      </c>
      <c r="O1129" s="25"/>
      <c r="P1129" s="25"/>
      <c r="Q1129" s="26"/>
      <c r="R1129" s="26"/>
      <c r="S1129" s="27"/>
      <c r="T1129" s="27"/>
      <c r="U1129" s="27"/>
      <c r="V1129" s="27"/>
      <c r="W1129" s="27"/>
      <c r="X1129" s="27"/>
      <c r="Y1129" s="27"/>
      <c r="Z1129" s="27"/>
      <c r="AA1129" s="28" t="s">
        <v>770</v>
      </c>
      <c r="AB1129" s="28" t="s">
        <v>1043</v>
      </c>
      <c r="AC1129" s="29" t="s">
        <v>730</v>
      </c>
      <c r="AD1129" s="36" t="s">
        <v>1044</v>
      </c>
      <c r="AE1129" s="92">
        <v>1</v>
      </c>
      <c r="AF1129" s="30">
        <v>1</v>
      </c>
      <c r="AG1129" s="30">
        <v>1</v>
      </c>
      <c r="AH1129" s="30">
        <v>73</v>
      </c>
      <c r="AI1129" s="30" t="s">
        <v>767</v>
      </c>
      <c r="AJ1129" s="29" t="s">
        <v>772</v>
      </c>
      <c r="AK1129" s="30"/>
      <c r="AL1129" s="29"/>
      <c r="AM1129" s="30"/>
      <c r="AN1129" s="30"/>
      <c r="AO1129" s="30"/>
      <c r="AP1129" s="30"/>
      <c r="AQ1129" s="30"/>
      <c r="AR1129" s="30"/>
      <c r="AS1129" s="103">
        <v>31.3</v>
      </c>
      <c r="AT1129" s="103" t="s">
        <v>772</v>
      </c>
      <c r="AU1129" s="103"/>
      <c r="AV1129" s="103"/>
      <c r="AW1129" s="30" t="s">
        <v>898</v>
      </c>
      <c r="AX1129" s="30" t="s">
        <v>1045</v>
      </c>
      <c r="AY1129" s="30" t="s">
        <v>917</v>
      </c>
      <c r="AZ1129" s="30">
        <v>1</v>
      </c>
      <c r="BA1129" s="31"/>
      <c r="BB1129" s="32"/>
      <c r="BC1129" s="29"/>
      <c r="BD1129" s="30"/>
      <c r="BE1129" s="75"/>
      <c r="BF1129" s="91" t="b">
        <f>IF(ISERROR(VLOOKUP(StudiesDetails!B1129,ProteinExpression!A:A,1,FALSE)),FALSE,TRUE)</f>
        <v>1</v>
      </c>
    </row>
    <row r="1130" spans="1:58" x14ac:dyDescent="0.3">
      <c r="A1130">
        <v>176</v>
      </c>
      <c r="B1130">
        <v>1224</v>
      </c>
      <c r="C1130" s="73" t="str">
        <f>IF(AND($A1130&lt;&gt;"",ISNUMBER($A1130)),VLOOKUP($A1130,StudiesGeneral!$B:$CM,2,FALSE),"")</f>
        <v>Grangeon</v>
      </c>
      <c r="D1130" s="73">
        <f>IF(AND($A1130&lt;&gt;"",ISNUMBER($A1130)),VLOOKUP($A1130,StudiesGeneral!$B:$CM,3,FALSE),"")</f>
        <v>2021</v>
      </c>
      <c r="E1130" s="89" t="str">
        <f>IF(AND($A1130&lt;&gt;"",ISNUMBER($A1130)),VLOOKUP($A1130,StudiesGeneral!$B:$CM,4,FALSE),"")</f>
        <v>https://doi.org/10.3390/ijms222312791</v>
      </c>
      <c r="F1130" s="73" t="str">
        <f>IF(AND($A1130&lt;&gt;"",ISNUMBER($A1130)),VLOOKUP($A1130,StudiesGeneral!$B:$CM,5,FALSE),"")</f>
        <v>CYP3A4</v>
      </c>
      <c r="G1130" s="52" t="str">
        <f t="shared" si="19"/>
        <v>Small intestine-Distal Ileum-HIM-IN002-</v>
      </c>
      <c r="H1130" s="12" t="s">
        <v>747</v>
      </c>
      <c r="I1130" s="12" t="s">
        <v>1064</v>
      </c>
      <c r="K1130" s="12" t="s">
        <v>725</v>
      </c>
      <c r="L1130" s="12" t="s">
        <v>762</v>
      </c>
      <c r="M1130" s="12" t="s">
        <v>737</v>
      </c>
      <c r="N1130" s="12" t="s">
        <v>819</v>
      </c>
      <c r="AA1130" s="19" t="s">
        <v>770</v>
      </c>
      <c r="AB1130" s="19" t="s">
        <v>1043</v>
      </c>
      <c r="AC1130" s="20" t="s">
        <v>730</v>
      </c>
      <c r="AD1130" s="37" t="s">
        <v>1046</v>
      </c>
      <c r="AE1130" s="93">
        <v>2</v>
      </c>
      <c r="AF1130" s="3">
        <v>1</v>
      </c>
      <c r="AG1130" s="3">
        <v>0</v>
      </c>
      <c r="AH1130" s="3">
        <v>49</v>
      </c>
      <c r="AI1130" s="3" t="s">
        <v>767</v>
      </c>
      <c r="AJ1130" s="20" t="s">
        <v>772</v>
      </c>
      <c r="AS1130" s="79">
        <v>32.700000000000003</v>
      </c>
      <c r="AT1130" s="79" t="s">
        <v>772</v>
      </c>
      <c r="AU1130" s="79"/>
      <c r="AV1130" s="79"/>
      <c r="AW1130" s="3" t="s">
        <v>898</v>
      </c>
      <c r="AX1130" s="3" t="s">
        <v>1047</v>
      </c>
      <c r="AY1130" s="3" t="s">
        <v>732</v>
      </c>
      <c r="AZ1130" s="3">
        <v>1</v>
      </c>
      <c r="BF1130" s="4" t="b">
        <f>IF(ISERROR(VLOOKUP(StudiesDetails!B1130,ProteinExpression!A:A,1,FALSE)),FALSE,TRUE)</f>
        <v>1</v>
      </c>
    </row>
    <row r="1131" spans="1:58" x14ac:dyDescent="0.3">
      <c r="A1131">
        <v>176</v>
      </c>
      <c r="B1131">
        <v>1225</v>
      </c>
      <c r="C1131" s="73" t="str">
        <f>IF(AND($A1131&lt;&gt;"",ISNUMBER($A1131)),VLOOKUP($A1131,StudiesGeneral!$B:$CM,2,FALSE),"")</f>
        <v>Grangeon</v>
      </c>
      <c r="D1131" s="73">
        <f>IF(AND($A1131&lt;&gt;"",ISNUMBER($A1131)),VLOOKUP($A1131,StudiesGeneral!$B:$CM,3,FALSE),"")</f>
        <v>2021</v>
      </c>
      <c r="E1131" s="89" t="str">
        <f>IF(AND($A1131&lt;&gt;"",ISNUMBER($A1131)),VLOOKUP($A1131,StudiesGeneral!$B:$CM,4,FALSE),"")</f>
        <v>https://doi.org/10.3390/ijms222312791</v>
      </c>
      <c r="F1131" s="73" t="str">
        <f>IF(AND($A1131&lt;&gt;"",ISNUMBER($A1131)),VLOOKUP($A1131,StudiesGeneral!$B:$CM,5,FALSE),"")</f>
        <v>CYP3A4</v>
      </c>
      <c r="G1131" s="52" t="str">
        <f t="shared" si="19"/>
        <v>Small intestine-Distal Ileum-HIM-IN003-</v>
      </c>
      <c r="H1131" s="12" t="s">
        <v>747</v>
      </c>
      <c r="I1131" s="12" t="s">
        <v>1064</v>
      </c>
      <c r="K1131" s="12" t="s">
        <v>725</v>
      </c>
      <c r="L1131" s="12" t="s">
        <v>762</v>
      </c>
      <c r="M1131" s="12" t="s">
        <v>737</v>
      </c>
      <c r="N1131" s="12" t="s">
        <v>819</v>
      </c>
      <c r="AA1131" s="19" t="s">
        <v>770</v>
      </c>
      <c r="AB1131" s="19" t="s">
        <v>1043</v>
      </c>
      <c r="AC1131" s="20" t="s">
        <v>730</v>
      </c>
      <c r="AD1131" s="37" t="s">
        <v>1048</v>
      </c>
      <c r="AE1131" s="93">
        <v>3</v>
      </c>
      <c r="AF1131" s="3">
        <v>1</v>
      </c>
      <c r="AG1131" s="3">
        <v>0</v>
      </c>
      <c r="AH1131" s="3">
        <v>75</v>
      </c>
      <c r="AI1131" s="3" t="s">
        <v>767</v>
      </c>
      <c r="AJ1131" s="20" t="s">
        <v>772</v>
      </c>
      <c r="AS1131" s="79">
        <v>24</v>
      </c>
      <c r="AT1131" s="79" t="s">
        <v>772</v>
      </c>
      <c r="AU1131" s="79"/>
      <c r="AV1131" s="79"/>
      <c r="AW1131" s="3" t="s">
        <v>898</v>
      </c>
      <c r="AX1131" s="3" t="s">
        <v>1049</v>
      </c>
      <c r="AY1131" s="3" t="s">
        <v>732</v>
      </c>
      <c r="AZ1131" s="3">
        <v>1</v>
      </c>
      <c r="BF1131" s="4" t="b">
        <f>IF(ISERROR(VLOOKUP(StudiesDetails!B1131,ProteinExpression!A:A,1,FALSE)),FALSE,TRUE)</f>
        <v>1</v>
      </c>
    </row>
    <row r="1132" spans="1:58" x14ac:dyDescent="0.3">
      <c r="A1132">
        <v>176</v>
      </c>
      <c r="B1132">
        <v>1226</v>
      </c>
      <c r="C1132" s="73" t="str">
        <f>IF(AND($A1132&lt;&gt;"",ISNUMBER($A1132)),VLOOKUP($A1132,StudiesGeneral!$B:$CM,2,FALSE),"")</f>
        <v>Grangeon</v>
      </c>
      <c r="D1132" s="73">
        <f>IF(AND($A1132&lt;&gt;"",ISNUMBER($A1132)),VLOOKUP($A1132,StudiesGeneral!$B:$CM,3,FALSE),"")</f>
        <v>2021</v>
      </c>
      <c r="E1132" s="89" t="str">
        <f>IF(AND($A1132&lt;&gt;"",ISNUMBER($A1132)),VLOOKUP($A1132,StudiesGeneral!$B:$CM,4,FALSE),"")</f>
        <v>https://doi.org/10.3390/ijms222312791</v>
      </c>
      <c r="F1132" s="73" t="str">
        <f>IF(AND($A1132&lt;&gt;"",ISNUMBER($A1132)),VLOOKUP($A1132,StudiesGeneral!$B:$CM,5,FALSE),"")</f>
        <v>CYP3A4</v>
      </c>
      <c r="G1132" s="52" t="str">
        <f t="shared" si="19"/>
        <v>Small intestine-Distal Ileum-HIM-IN004-</v>
      </c>
      <c r="H1132" s="12" t="s">
        <v>747</v>
      </c>
      <c r="I1132" s="12" t="s">
        <v>1064</v>
      </c>
      <c r="K1132" s="12" t="s">
        <v>725</v>
      </c>
      <c r="L1132" s="12" t="s">
        <v>762</v>
      </c>
      <c r="M1132" s="12" t="s">
        <v>737</v>
      </c>
      <c r="N1132" s="12" t="s">
        <v>819</v>
      </c>
      <c r="AA1132" s="19" t="s">
        <v>770</v>
      </c>
      <c r="AB1132" s="19" t="s">
        <v>1043</v>
      </c>
      <c r="AC1132" s="20" t="s">
        <v>730</v>
      </c>
      <c r="AD1132" s="37" t="s">
        <v>1050</v>
      </c>
      <c r="AE1132" s="93">
        <v>4</v>
      </c>
      <c r="AF1132" s="3">
        <v>1</v>
      </c>
      <c r="AG1132" s="3">
        <v>1</v>
      </c>
      <c r="AH1132" s="3">
        <v>42</v>
      </c>
      <c r="AI1132" s="3" t="s">
        <v>767</v>
      </c>
      <c r="AJ1132" s="20" t="s">
        <v>772</v>
      </c>
      <c r="AS1132" s="79">
        <v>25.9</v>
      </c>
      <c r="AT1132" s="79" t="s">
        <v>772</v>
      </c>
      <c r="AU1132" s="79"/>
      <c r="AV1132" s="79"/>
      <c r="AW1132" s="3" t="s">
        <v>876</v>
      </c>
      <c r="AX1132" s="3" t="s">
        <v>1051</v>
      </c>
      <c r="AY1132" s="3" t="s">
        <v>732</v>
      </c>
      <c r="AZ1132" s="3">
        <v>1</v>
      </c>
      <c r="BF1132" s="4" t="b">
        <f>IF(ISERROR(VLOOKUP(StudiesDetails!B1132,ProteinExpression!A:A,1,FALSE)),FALSE,TRUE)</f>
        <v>1</v>
      </c>
    </row>
    <row r="1133" spans="1:58" x14ac:dyDescent="0.3">
      <c r="A1133">
        <v>176</v>
      </c>
      <c r="B1133">
        <v>1227</v>
      </c>
      <c r="C1133" s="73" t="str">
        <f>IF(AND($A1133&lt;&gt;"",ISNUMBER($A1133)),VLOOKUP($A1133,StudiesGeneral!$B:$CM,2,FALSE),"")</f>
        <v>Grangeon</v>
      </c>
      <c r="D1133" s="73">
        <f>IF(AND($A1133&lt;&gt;"",ISNUMBER($A1133)),VLOOKUP($A1133,StudiesGeneral!$B:$CM,3,FALSE),"")</f>
        <v>2021</v>
      </c>
      <c r="E1133" s="89" t="str">
        <f>IF(AND($A1133&lt;&gt;"",ISNUMBER($A1133)),VLOOKUP($A1133,StudiesGeneral!$B:$CM,4,FALSE),"")</f>
        <v>https://doi.org/10.3390/ijms222312791</v>
      </c>
      <c r="F1133" s="73" t="str">
        <f>IF(AND($A1133&lt;&gt;"",ISNUMBER($A1133)),VLOOKUP($A1133,StudiesGeneral!$B:$CM,5,FALSE),"")</f>
        <v>CYP3A4</v>
      </c>
      <c r="G1133" s="52" t="str">
        <f t="shared" si="19"/>
        <v>Small intestine-Distal Ileum-HIM-IN005-</v>
      </c>
      <c r="H1133" s="12" t="s">
        <v>747</v>
      </c>
      <c r="I1133" s="12" t="s">
        <v>1064</v>
      </c>
      <c r="K1133" s="12" t="s">
        <v>725</v>
      </c>
      <c r="L1133" s="12" t="s">
        <v>762</v>
      </c>
      <c r="M1133" s="12" t="s">
        <v>737</v>
      </c>
      <c r="N1133" s="12" t="s">
        <v>819</v>
      </c>
      <c r="AA1133" s="19" t="s">
        <v>770</v>
      </c>
      <c r="AB1133" s="19" t="s">
        <v>1043</v>
      </c>
      <c r="AC1133" s="20" t="s">
        <v>730</v>
      </c>
      <c r="AD1133" s="37" t="s">
        <v>1052</v>
      </c>
      <c r="AE1133" s="93">
        <v>5</v>
      </c>
      <c r="AF1133" s="3">
        <v>1</v>
      </c>
      <c r="AG1133" s="3">
        <v>1</v>
      </c>
      <c r="AH1133" s="3">
        <v>52</v>
      </c>
      <c r="AI1133" s="3" t="s">
        <v>767</v>
      </c>
      <c r="AJ1133" s="20" t="s">
        <v>772</v>
      </c>
      <c r="AS1133" s="79">
        <v>23.9</v>
      </c>
      <c r="AT1133" s="79" t="s">
        <v>772</v>
      </c>
      <c r="AU1133" s="79"/>
      <c r="AV1133" s="79"/>
      <c r="AW1133" s="3" t="s">
        <v>878</v>
      </c>
      <c r="AX1133" s="3" t="s">
        <v>1045</v>
      </c>
      <c r="AY1133" s="3" t="s">
        <v>732</v>
      </c>
      <c r="AZ1133" s="3">
        <v>1</v>
      </c>
      <c r="BF1133" s="4" t="b">
        <f>IF(ISERROR(VLOOKUP(StudiesDetails!B1133,ProteinExpression!A:A,1,FALSE)),FALSE,TRUE)</f>
        <v>1</v>
      </c>
    </row>
    <row r="1134" spans="1:58" x14ac:dyDescent="0.3">
      <c r="A1134">
        <v>176</v>
      </c>
      <c r="B1134">
        <v>1228</v>
      </c>
      <c r="C1134" s="73" t="str">
        <f>IF(AND($A1134&lt;&gt;"",ISNUMBER($A1134)),VLOOKUP($A1134,StudiesGeneral!$B:$CM,2,FALSE),"")</f>
        <v>Grangeon</v>
      </c>
      <c r="D1134" s="73">
        <f>IF(AND($A1134&lt;&gt;"",ISNUMBER($A1134)),VLOOKUP($A1134,StudiesGeneral!$B:$CM,3,FALSE),"")</f>
        <v>2021</v>
      </c>
      <c r="E1134" s="89" t="str">
        <f>IF(AND($A1134&lt;&gt;"",ISNUMBER($A1134)),VLOOKUP($A1134,StudiesGeneral!$B:$CM,4,FALSE),"")</f>
        <v>https://doi.org/10.3390/ijms222312791</v>
      </c>
      <c r="F1134" s="73" t="str">
        <f>IF(AND($A1134&lt;&gt;"",ISNUMBER($A1134)),VLOOKUP($A1134,StudiesGeneral!$B:$CM,5,FALSE),"")</f>
        <v>CYP3A4</v>
      </c>
      <c r="G1134" s="52" t="str">
        <f t="shared" si="19"/>
        <v>Small intestine-Distal Ileum-HIM-IN006-</v>
      </c>
      <c r="H1134" s="12" t="s">
        <v>747</v>
      </c>
      <c r="I1134" s="12" t="s">
        <v>1064</v>
      </c>
      <c r="K1134" s="12" t="s">
        <v>725</v>
      </c>
      <c r="L1134" s="12" t="s">
        <v>762</v>
      </c>
      <c r="M1134" s="12" t="s">
        <v>737</v>
      </c>
      <c r="N1134" s="12" t="s">
        <v>819</v>
      </c>
      <c r="AA1134" s="19" t="s">
        <v>770</v>
      </c>
      <c r="AB1134" s="19" t="s">
        <v>1043</v>
      </c>
      <c r="AC1134" s="20" t="s">
        <v>730</v>
      </c>
      <c r="AD1134" s="37" t="s">
        <v>1053</v>
      </c>
      <c r="AE1134" s="93">
        <v>6</v>
      </c>
      <c r="AF1134" s="3">
        <v>1</v>
      </c>
      <c r="AG1134" s="3">
        <v>1</v>
      </c>
      <c r="AH1134" s="3">
        <v>27</v>
      </c>
      <c r="AI1134" s="3" t="s">
        <v>767</v>
      </c>
      <c r="AJ1134" s="20" t="s">
        <v>772</v>
      </c>
      <c r="AS1134" s="79">
        <v>20.5</v>
      </c>
      <c r="AT1134" s="79" t="s">
        <v>772</v>
      </c>
      <c r="AU1134" s="79"/>
      <c r="AV1134" s="79"/>
      <c r="AW1134" s="3" t="s">
        <v>876</v>
      </c>
      <c r="AX1134" s="3" t="s">
        <v>1051</v>
      </c>
      <c r="AY1134" s="3" t="s">
        <v>732</v>
      </c>
      <c r="AZ1134" s="3">
        <v>1</v>
      </c>
      <c r="BF1134" s="4" t="b">
        <f>IF(ISERROR(VLOOKUP(StudiesDetails!B1134,ProteinExpression!A:A,1,FALSE)),FALSE,TRUE)</f>
        <v>1</v>
      </c>
    </row>
    <row r="1135" spans="1:58" x14ac:dyDescent="0.3">
      <c r="A1135">
        <v>176</v>
      </c>
      <c r="B1135">
        <v>1229</v>
      </c>
      <c r="C1135" s="73" t="str">
        <f>IF(AND($A1135&lt;&gt;"",ISNUMBER($A1135)),VLOOKUP($A1135,StudiesGeneral!$B:$CM,2,FALSE),"")</f>
        <v>Grangeon</v>
      </c>
      <c r="D1135" s="73">
        <f>IF(AND($A1135&lt;&gt;"",ISNUMBER($A1135)),VLOOKUP($A1135,StudiesGeneral!$B:$CM,3,FALSE),"")</f>
        <v>2021</v>
      </c>
      <c r="E1135" s="89" t="str">
        <f>IF(AND($A1135&lt;&gt;"",ISNUMBER($A1135)),VLOOKUP($A1135,StudiesGeneral!$B:$CM,4,FALSE),"")</f>
        <v>https://doi.org/10.3390/ijms222312791</v>
      </c>
      <c r="F1135" s="73" t="str">
        <f>IF(AND($A1135&lt;&gt;"",ISNUMBER($A1135)),VLOOKUP($A1135,StudiesGeneral!$B:$CM,5,FALSE),"")</f>
        <v>CYP3A4</v>
      </c>
      <c r="G1135" s="52" t="str">
        <f t="shared" si="19"/>
        <v>Small intestine-Distal Ileum-HIM-IN007-</v>
      </c>
      <c r="H1135" s="12" t="s">
        <v>747</v>
      </c>
      <c r="I1135" s="12" t="s">
        <v>1064</v>
      </c>
      <c r="K1135" s="12" t="s">
        <v>725</v>
      </c>
      <c r="L1135" s="12" t="s">
        <v>762</v>
      </c>
      <c r="M1135" s="12" t="s">
        <v>737</v>
      </c>
      <c r="N1135" s="12" t="s">
        <v>819</v>
      </c>
      <c r="AA1135" s="19" t="s">
        <v>770</v>
      </c>
      <c r="AB1135" s="19" t="s">
        <v>1043</v>
      </c>
      <c r="AC1135" s="20" t="s">
        <v>730</v>
      </c>
      <c r="AD1135" s="37" t="s">
        <v>1054</v>
      </c>
      <c r="AE1135" s="93">
        <v>7</v>
      </c>
      <c r="AF1135" s="3">
        <v>1</v>
      </c>
      <c r="AG1135" s="3">
        <v>0</v>
      </c>
      <c r="AH1135" s="3">
        <v>58</v>
      </c>
      <c r="AI1135" s="3" t="s">
        <v>767</v>
      </c>
      <c r="AJ1135" s="20" t="s">
        <v>772</v>
      </c>
      <c r="AS1135" s="79">
        <v>31.1</v>
      </c>
      <c r="AT1135" s="79" t="s">
        <v>772</v>
      </c>
      <c r="AU1135" s="79"/>
      <c r="AV1135" s="79"/>
      <c r="AW1135" s="3" t="s">
        <v>898</v>
      </c>
      <c r="AX1135" s="3" t="s">
        <v>1055</v>
      </c>
      <c r="AY1135" s="3" t="s">
        <v>732</v>
      </c>
      <c r="AZ1135" s="3">
        <v>1</v>
      </c>
      <c r="BF1135" s="4" t="b">
        <f>IF(ISERROR(VLOOKUP(StudiesDetails!B1135,ProteinExpression!A:A,1,FALSE)),FALSE,TRUE)</f>
        <v>1</v>
      </c>
    </row>
    <row r="1136" spans="1:58" x14ac:dyDescent="0.3">
      <c r="A1136">
        <v>176</v>
      </c>
      <c r="B1136">
        <v>1230</v>
      </c>
      <c r="C1136" s="73" t="str">
        <f>IF(AND($A1136&lt;&gt;"",ISNUMBER($A1136)),VLOOKUP($A1136,StudiesGeneral!$B:$CM,2,FALSE),"")</f>
        <v>Grangeon</v>
      </c>
      <c r="D1136" s="73">
        <f>IF(AND($A1136&lt;&gt;"",ISNUMBER($A1136)),VLOOKUP($A1136,StudiesGeneral!$B:$CM,3,FALSE),"")</f>
        <v>2021</v>
      </c>
      <c r="E1136" s="89" t="str">
        <f>IF(AND($A1136&lt;&gt;"",ISNUMBER($A1136)),VLOOKUP($A1136,StudiesGeneral!$B:$CM,4,FALSE),"")</f>
        <v>https://doi.org/10.3390/ijms222312791</v>
      </c>
      <c r="F1136" s="73" t="str">
        <f>IF(AND($A1136&lt;&gt;"",ISNUMBER($A1136)),VLOOKUP($A1136,StudiesGeneral!$B:$CM,5,FALSE),"")</f>
        <v>CYP3A4</v>
      </c>
      <c r="G1136" s="52" t="str">
        <f t="shared" si="19"/>
        <v>Small intestine-Distal Ileum-HIM-IN008-</v>
      </c>
      <c r="H1136" s="12" t="s">
        <v>747</v>
      </c>
      <c r="I1136" s="12" t="s">
        <v>1064</v>
      </c>
      <c r="K1136" s="12" t="s">
        <v>725</v>
      </c>
      <c r="L1136" s="12" t="s">
        <v>762</v>
      </c>
      <c r="M1136" s="12" t="s">
        <v>737</v>
      </c>
      <c r="N1136" s="12" t="s">
        <v>819</v>
      </c>
      <c r="AA1136" s="19" t="s">
        <v>770</v>
      </c>
      <c r="AB1136" s="19" t="s">
        <v>1043</v>
      </c>
      <c r="AC1136" s="20" t="s">
        <v>730</v>
      </c>
      <c r="AD1136" s="37" t="s">
        <v>1056</v>
      </c>
      <c r="AE1136" s="93">
        <v>8</v>
      </c>
      <c r="AF1136" s="3">
        <v>1</v>
      </c>
      <c r="AG1136" s="3">
        <v>0</v>
      </c>
      <c r="AH1136" s="3">
        <v>49</v>
      </c>
      <c r="AI1136" s="3" t="s">
        <v>767</v>
      </c>
      <c r="AJ1136" s="20" t="s">
        <v>772</v>
      </c>
      <c r="AS1136" s="79">
        <v>23.2</v>
      </c>
      <c r="AT1136" s="79" t="s">
        <v>772</v>
      </c>
      <c r="AU1136" s="79"/>
      <c r="AV1136" s="79"/>
      <c r="AW1136" s="3" t="s">
        <v>876</v>
      </c>
      <c r="AX1136" s="3" t="s">
        <v>1051</v>
      </c>
      <c r="AY1136" s="3" t="s">
        <v>920</v>
      </c>
      <c r="AZ1136" s="3">
        <v>1</v>
      </c>
      <c r="BF1136" s="4" t="b">
        <f>IF(ISERROR(VLOOKUP(StudiesDetails!B1136,ProteinExpression!A:A,1,FALSE)),FALSE,TRUE)</f>
        <v>1</v>
      </c>
    </row>
    <row r="1137" spans="1:58" x14ac:dyDescent="0.3">
      <c r="A1137">
        <v>176</v>
      </c>
      <c r="B1137">
        <v>1231</v>
      </c>
      <c r="C1137" s="73" t="str">
        <f>IF(AND($A1137&lt;&gt;"",ISNUMBER($A1137)),VLOOKUP($A1137,StudiesGeneral!$B:$CM,2,FALSE),"")</f>
        <v>Grangeon</v>
      </c>
      <c r="D1137" s="73">
        <f>IF(AND($A1137&lt;&gt;"",ISNUMBER($A1137)),VLOOKUP($A1137,StudiesGeneral!$B:$CM,3,FALSE),"")</f>
        <v>2021</v>
      </c>
      <c r="E1137" s="89" t="str">
        <f>IF(AND($A1137&lt;&gt;"",ISNUMBER($A1137)),VLOOKUP($A1137,StudiesGeneral!$B:$CM,4,FALSE),"")</f>
        <v>https://doi.org/10.3390/ijms222312791</v>
      </c>
      <c r="F1137" s="73" t="str">
        <f>IF(AND($A1137&lt;&gt;"",ISNUMBER($A1137)),VLOOKUP($A1137,StudiesGeneral!$B:$CM,5,FALSE),"")</f>
        <v>CYP3A4</v>
      </c>
      <c r="G1137" s="52" t="str">
        <f t="shared" si="19"/>
        <v>Small intestine-Distal Ileum-HIM-IN009-</v>
      </c>
      <c r="H1137" s="12" t="s">
        <v>747</v>
      </c>
      <c r="I1137" s="12" t="s">
        <v>1064</v>
      </c>
      <c r="K1137" s="12" t="s">
        <v>725</v>
      </c>
      <c r="L1137" s="12" t="s">
        <v>762</v>
      </c>
      <c r="M1137" s="12" t="s">
        <v>737</v>
      </c>
      <c r="N1137" s="12" t="s">
        <v>819</v>
      </c>
      <c r="AA1137" s="19" t="s">
        <v>770</v>
      </c>
      <c r="AB1137" s="19" t="s">
        <v>1043</v>
      </c>
      <c r="AC1137" s="20" t="s">
        <v>730</v>
      </c>
      <c r="AD1137" s="37" t="s">
        <v>1057</v>
      </c>
      <c r="AE1137" s="93">
        <v>9</v>
      </c>
      <c r="AF1137" s="3">
        <v>1</v>
      </c>
      <c r="AG1137" s="3">
        <v>0</v>
      </c>
      <c r="AH1137" s="3">
        <v>65</v>
      </c>
      <c r="AI1137" s="3" t="s">
        <v>767</v>
      </c>
      <c r="AJ1137" s="20" t="s">
        <v>772</v>
      </c>
      <c r="AS1137" s="79">
        <v>30.4</v>
      </c>
      <c r="AT1137" s="79" t="s">
        <v>772</v>
      </c>
      <c r="AU1137" s="79"/>
      <c r="AV1137" s="79"/>
      <c r="AW1137" s="3" t="s">
        <v>876</v>
      </c>
      <c r="AX1137" s="3" t="s">
        <v>1058</v>
      </c>
      <c r="AY1137" s="3" t="s">
        <v>917</v>
      </c>
      <c r="AZ1137" s="3">
        <v>1</v>
      </c>
      <c r="BF1137" s="4" t="b">
        <f>IF(ISERROR(VLOOKUP(StudiesDetails!B1137,ProteinExpression!A:A,1,FALSE)),FALSE,TRUE)</f>
        <v>1</v>
      </c>
    </row>
    <row r="1138" spans="1:58" s="33" customFormat="1" x14ac:dyDescent="0.3">
      <c r="A1138" s="33">
        <v>177</v>
      </c>
      <c r="B1138" s="33">
        <v>1234</v>
      </c>
      <c r="C1138" s="70" t="str">
        <f>IF(AND($A1138&lt;&gt;"",ISNUMBER($A1138)),VLOOKUP($A1138,StudiesGeneral!$B:$CM,2,FALSE),"")</f>
        <v>Grangeon</v>
      </c>
      <c r="D1138" s="70">
        <f>IF(AND($A1138&lt;&gt;"",ISNUMBER($A1138)),VLOOKUP($A1138,StudiesGeneral!$B:$CM,3,FALSE),"")</f>
        <v>2021</v>
      </c>
      <c r="E1138" s="71" t="str">
        <f>IF(AND($A1138&lt;&gt;"",ISNUMBER($A1138)),VLOOKUP($A1138,StudiesGeneral!$B:$CM,4,FALSE),"")</f>
        <v>https://doi.org/10.3390/ijms222312791</v>
      </c>
      <c r="F1138" s="70" t="str">
        <f>IF(AND($A1138&lt;&gt;"",ISNUMBER($A1138)),VLOOKUP($A1138,StudiesGeneral!$B:$CM,5,FALSE),"")</f>
        <v>CYP3A5</v>
      </c>
      <c r="G1138" s="72" t="str">
        <f t="shared" si="19"/>
        <v>Small intestine-Duodenum-HIM-IN001-</v>
      </c>
      <c r="H1138" s="25" t="s">
        <v>747</v>
      </c>
      <c r="I1138" s="25" t="s">
        <v>748</v>
      </c>
      <c r="J1138" s="25"/>
      <c r="K1138" s="25" t="s">
        <v>725</v>
      </c>
      <c r="L1138" s="25" t="s">
        <v>762</v>
      </c>
      <c r="M1138" s="25" t="s">
        <v>737</v>
      </c>
      <c r="N1138" s="25" t="s">
        <v>819</v>
      </c>
      <c r="O1138" s="25"/>
      <c r="P1138" s="25"/>
      <c r="Q1138" s="26"/>
      <c r="R1138" s="26"/>
      <c r="S1138" s="27"/>
      <c r="T1138" s="27"/>
      <c r="U1138" s="27"/>
      <c r="V1138" s="27"/>
      <c r="W1138" s="27"/>
      <c r="X1138" s="27"/>
      <c r="Y1138" s="27"/>
      <c r="Z1138" s="27"/>
      <c r="AA1138" s="28" t="s">
        <v>770</v>
      </c>
      <c r="AB1138" s="28" t="s">
        <v>1043</v>
      </c>
      <c r="AC1138" s="29" t="s">
        <v>730</v>
      </c>
      <c r="AD1138" s="36" t="s">
        <v>1044</v>
      </c>
      <c r="AE1138" s="83">
        <v>1</v>
      </c>
      <c r="AF1138" s="30">
        <v>1</v>
      </c>
      <c r="AG1138" s="30">
        <v>1</v>
      </c>
      <c r="AH1138" s="30">
        <v>73</v>
      </c>
      <c r="AI1138" s="30" t="s">
        <v>767</v>
      </c>
      <c r="AJ1138" s="29" t="s">
        <v>772</v>
      </c>
      <c r="AK1138" s="30"/>
      <c r="AL1138" s="29"/>
      <c r="AM1138" s="30"/>
      <c r="AN1138" s="30"/>
      <c r="AO1138" s="30"/>
      <c r="AP1138" s="30"/>
      <c r="AQ1138" s="30"/>
      <c r="AR1138" s="30"/>
      <c r="AS1138" s="103">
        <v>31.3</v>
      </c>
      <c r="AT1138" s="103" t="s">
        <v>772</v>
      </c>
      <c r="AU1138" s="103"/>
      <c r="AV1138" s="103"/>
      <c r="AW1138" s="30" t="s">
        <v>898</v>
      </c>
      <c r="AX1138" s="30" t="s">
        <v>1045</v>
      </c>
      <c r="AY1138" s="30" t="s">
        <v>917</v>
      </c>
      <c r="AZ1138" s="30">
        <v>1</v>
      </c>
      <c r="BA1138" s="31"/>
      <c r="BB1138" s="32"/>
      <c r="BC1138" s="29"/>
      <c r="BD1138" s="30"/>
      <c r="BE1138" s="75"/>
      <c r="BF1138" s="91" t="b">
        <f>IF(ISERROR(VLOOKUP(StudiesDetails!B1138,ProteinExpression!A:A,1,FALSE)),FALSE,TRUE)</f>
        <v>1</v>
      </c>
    </row>
    <row r="1139" spans="1:58" s="49" customFormat="1" x14ac:dyDescent="0.3">
      <c r="A1139">
        <v>177</v>
      </c>
      <c r="B1139">
        <v>1235</v>
      </c>
      <c r="C1139" s="73" t="str">
        <f>IF(AND($A1139&lt;&gt;"",ISNUMBER($A1139)),VLOOKUP($A1139,StudiesGeneral!$B:$CM,2,FALSE),"")</f>
        <v>Grangeon</v>
      </c>
      <c r="D1139" s="73">
        <f>IF(AND($A1139&lt;&gt;"",ISNUMBER($A1139)),VLOOKUP($A1139,StudiesGeneral!$B:$CM,3,FALSE),"")</f>
        <v>2021</v>
      </c>
      <c r="E1139" s="89" t="str">
        <f>IF(AND($A1139&lt;&gt;"",ISNUMBER($A1139)),VLOOKUP($A1139,StudiesGeneral!$B:$CM,4,FALSE),"")</f>
        <v>https://doi.org/10.3390/ijms222312791</v>
      </c>
      <c r="F1139" s="73" t="str">
        <f>IF(AND($A1139&lt;&gt;"",ISNUMBER($A1139)),VLOOKUP($A1139,StudiesGeneral!$B:$CM,5,FALSE),"")</f>
        <v>CYP3A5</v>
      </c>
      <c r="G1139" s="52" t="str">
        <f t="shared" si="19"/>
        <v>Small intestine-Duodenum-HIM-IN002-</v>
      </c>
      <c r="H1139" s="12" t="s">
        <v>747</v>
      </c>
      <c r="I1139" s="12" t="s">
        <v>748</v>
      </c>
      <c r="J1139" s="12"/>
      <c r="K1139" s="12" t="s">
        <v>725</v>
      </c>
      <c r="L1139" s="12" t="s">
        <v>762</v>
      </c>
      <c r="M1139" s="12" t="s">
        <v>737</v>
      </c>
      <c r="N1139" s="12" t="s">
        <v>819</v>
      </c>
      <c r="O1139" s="12"/>
      <c r="P1139" s="12"/>
      <c r="Q1139" s="1"/>
      <c r="R1139" s="1"/>
      <c r="S1139" s="2"/>
      <c r="T1139" s="2"/>
      <c r="U1139" s="2"/>
      <c r="V1139" s="2"/>
      <c r="W1139" s="2"/>
      <c r="X1139" s="2"/>
      <c r="Y1139" s="2"/>
      <c r="Z1139" s="2"/>
      <c r="AA1139" s="19" t="s">
        <v>770</v>
      </c>
      <c r="AB1139" s="19" t="s">
        <v>1043</v>
      </c>
      <c r="AC1139" s="20" t="s">
        <v>730</v>
      </c>
      <c r="AD1139" s="37" t="s">
        <v>1046</v>
      </c>
      <c r="AE1139" s="82">
        <v>2</v>
      </c>
      <c r="AF1139" s="3">
        <v>1</v>
      </c>
      <c r="AG1139" s="3">
        <v>0</v>
      </c>
      <c r="AH1139" s="3">
        <v>49</v>
      </c>
      <c r="AI1139" s="3" t="s">
        <v>767</v>
      </c>
      <c r="AJ1139" s="20" t="s">
        <v>772</v>
      </c>
      <c r="AK1139" s="3"/>
      <c r="AL1139" s="20"/>
      <c r="AM1139" s="3"/>
      <c r="AN1139" s="3"/>
      <c r="AO1139" s="3"/>
      <c r="AP1139" s="3"/>
      <c r="AQ1139" s="3"/>
      <c r="AR1139" s="3"/>
      <c r="AS1139" s="79">
        <v>32.700000000000003</v>
      </c>
      <c r="AT1139" s="79" t="s">
        <v>772</v>
      </c>
      <c r="AU1139" s="79"/>
      <c r="AV1139" s="79"/>
      <c r="AW1139" s="3" t="s">
        <v>898</v>
      </c>
      <c r="AX1139" s="3" t="s">
        <v>1047</v>
      </c>
      <c r="AY1139" s="3" t="s">
        <v>732</v>
      </c>
      <c r="AZ1139" s="3">
        <v>1</v>
      </c>
      <c r="BA1139" s="21"/>
      <c r="BB1139" s="10"/>
      <c r="BC1139" s="20"/>
      <c r="BD1139" s="3"/>
      <c r="BE1139" s="16"/>
      <c r="BF1139" s="4" t="b">
        <f>IF(ISERROR(VLOOKUP(StudiesDetails!B1139,ProteinExpression!A:A,1,FALSE)),FALSE,TRUE)</f>
        <v>1</v>
      </c>
    </row>
    <row r="1140" spans="1:58" x14ac:dyDescent="0.3">
      <c r="A1140">
        <v>177</v>
      </c>
      <c r="B1140">
        <v>1236</v>
      </c>
      <c r="C1140" s="73" t="str">
        <f>IF(AND($A1140&lt;&gt;"",ISNUMBER($A1140)),VLOOKUP($A1140,StudiesGeneral!$B:$CM,2,FALSE),"")</f>
        <v>Grangeon</v>
      </c>
      <c r="D1140" s="73">
        <f>IF(AND($A1140&lt;&gt;"",ISNUMBER($A1140)),VLOOKUP($A1140,StudiesGeneral!$B:$CM,3,FALSE),"")</f>
        <v>2021</v>
      </c>
      <c r="E1140" s="89" t="str">
        <f>IF(AND($A1140&lt;&gt;"",ISNUMBER($A1140)),VLOOKUP($A1140,StudiesGeneral!$B:$CM,4,FALSE),"")</f>
        <v>https://doi.org/10.3390/ijms222312791</v>
      </c>
      <c r="F1140" s="73" t="str">
        <f>IF(AND($A1140&lt;&gt;"",ISNUMBER($A1140)),VLOOKUP($A1140,StudiesGeneral!$B:$CM,5,FALSE),"")</f>
        <v>CYP3A5</v>
      </c>
      <c r="G1140" s="52" t="str">
        <f t="shared" si="19"/>
        <v>Small intestine-Duodenum-HIM-IN003-</v>
      </c>
      <c r="H1140" s="12" t="s">
        <v>747</v>
      </c>
      <c r="I1140" s="12" t="s">
        <v>748</v>
      </c>
      <c r="K1140" s="12" t="s">
        <v>725</v>
      </c>
      <c r="L1140" s="12" t="s">
        <v>762</v>
      </c>
      <c r="M1140" s="12" t="s">
        <v>737</v>
      </c>
      <c r="N1140" s="12" t="s">
        <v>819</v>
      </c>
      <c r="AA1140" s="19" t="s">
        <v>770</v>
      </c>
      <c r="AB1140" s="19" t="s">
        <v>1043</v>
      </c>
      <c r="AC1140" s="20" t="s">
        <v>730</v>
      </c>
      <c r="AD1140" s="37" t="s">
        <v>1048</v>
      </c>
      <c r="AE1140" s="82">
        <v>3</v>
      </c>
      <c r="AF1140" s="3">
        <v>1</v>
      </c>
      <c r="AG1140" s="3">
        <v>0</v>
      </c>
      <c r="AH1140" s="3">
        <v>75</v>
      </c>
      <c r="AI1140" s="3" t="s">
        <v>767</v>
      </c>
      <c r="AJ1140" s="20" t="s">
        <v>772</v>
      </c>
      <c r="AS1140" s="79">
        <v>24</v>
      </c>
      <c r="AT1140" s="79" t="s">
        <v>772</v>
      </c>
      <c r="AU1140" s="79"/>
      <c r="AV1140" s="79"/>
      <c r="AW1140" s="3" t="s">
        <v>898</v>
      </c>
      <c r="AX1140" s="3" t="s">
        <v>1049</v>
      </c>
      <c r="AY1140" s="3" t="s">
        <v>732</v>
      </c>
      <c r="AZ1140" s="3">
        <v>1</v>
      </c>
      <c r="BF1140" s="4" t="b">
        <f>IF(ISERROR(VLOOKUP(StudiesDetails!B1140,ProteinExpression!A:A,1,FALSE)),FALSE,TRUE)</f>
        <v>1</v>
      </c>
    </row>
    <row r="1141" spans="1:58" x14ac:dyDescent="0.3">
      <c r="A1141">
        <v>177</v>
      </c>
      <c r="B1141">
        <v>1237</v>
      </c>
      <c r="C1141" s="73" t="str">
        <f>IF(AND($A1141&lt;&gt;"",ISNUMBER($A1141)),VLOOKUP($A1141,StudiesGeneral!$B:$CM,2,FALSE),"")</f>
        <v>Grangeon</v>
      </c>
      <c r="D1141" s="73">
        <f>IF(AND($A1141&lt;&gt;"",ISNUMBER($A1141)),VLOOKUP($A1141,StudiesGeneral!$B:$CM,3,FALSE),"")</f>
        <v>2021</v>
      </c>
      <c r="E1141" s="89" t="str">
        <f>IF(AND($A1141&lt;&gt;"",ISNUMBER($A1141)),VLOOKUP($A1141,StudiesGeneral!$B:$CM,4,FALSE),"")</f>
        <v>https://doi.org/10.3390/ijms222312791</v>
      </c>
      <c r="F1141" s="73" t="str">
        <f>IF(AND($A1141&lt;&gt;"",ISNUMBER($A1141)),VLOOKUP($A1141,StudiesGeneral!$B:$CM,5,FALSE),"")</f>
        <v>CYP3A5</v>
      </c>
      <c r="G1141" s="52" t="str">
        <f t="shared" si="19"/>
        <v>Small intestine-Duodenum-HIM-IN004-</v>
      </c>
      <c r="H1141" s="12" t="s">
        <v>747</v>
      </c>
      <c r="I1141" s="12" t="s">
        <v>748</v>
      </c>
      <c r="K1141" s="12" t="s">
        <v>725</v>
      </c>
      <c r="L1141" s="12" t="s">
        <v>762</v>
      </c>
      <c r="M1141" s="12" t="s">
        <v>737</v>
      </c>
      <c r="N1141" s="12" t="s">
        <v>819</v>
      </c>
      <c r="AA1141" s="19" t="s">
        <v>770</v>
      </c>
      <c r="AB1141" s="19" t="s">
        <v>1043</v>
      </c>
      <c r="AC1141" s="20" t="s">
        <v>730</v>
      </c>
      <c r="AD1141" s="37" t="s">
        <v>1050</v>
      </c>
      <c r="AE1141" s="82">
        <v>4</v>
      </c>
      <c r="AF1141" s="3">
        <v>1</v>
      </c>
      <c r="AG1141" s="3">
        <v>1</v>
      </c>
      <c r="AH1141" s="3">
        <v>42</v>
      </c>
      <c r="AI1141" s="3" t="s">
        <v>767</v>
      </c>
      <c r="AJ1141" s="20" t="s">
        <v>772</v>
      </c>
      <c r="AS1141" s="79">
        <v>25.9</v>
      </c>
      <c r="AT1141" s="79" t="s">
        <v>772</v>
      </c>
      <c r="AU1141" s="79"/>
      <c r="AV1141" s="79"/>
      <c r="AW1141" s="3" t="s">
        <v>876</v>
      </c>
      <c r="AX1141" s="3" t="s">
        <v>1051</v>
      </c>
      <c r="AY1141" s="3" t="s">
        <v>732</v>
      </c>
      <c r="AZ1141" s="3">
        <v>1</v>
      </c>
      <c r="BF1141" s="4" t="b">
        <f>IF(ISERROR(VLOOKUP(StudiesDetails!B1141,ProteinExpression!A:A,1,FALSE)),FALSE,TRUE)</f>
        <v>1</v>
      </c>
    </row>
    <row r="1142" spans="1:58" x14ac:dyDescent="0.3">
      <c r="A1142">
        <v>177</v>
      </c>
      <c r="B1142">
        <v>1238</v>
      </c>
      <c r="C1142" s="73" t="str">
        <f>IF(AND($A1142&lt;&gt;"",ISNUMBER($A1142)),VLOOKUP($A1142,StudiesGeneral!$B:$CM,2,FALSE),"")</f>
        <v>Grangeon</v>
      </c>
      <c r="D1142" s="73">
        <f>IF(AND($A1142&lt;&gt;"",ISNUMBER($A1142)),VLOOKUP($A1142,StudiesGeneral!$B:$CM,3,FALSE),"")</f>
        <v>2021</v>
      </c>
      <c r="E1142" s="89" t="str">
        <f>IF(AND($A1142&lt;&gt;"",ISNUMBER($A1142)),VLOOKUP($A1142,StudiesGeneral!$B:$CM,4,FALSE),"")</f>
        <v>https://doi.org/10.3390/ijms222312791</v>
      </c>
      <c r="F1142" s="73" t="str">
        <f>IF(AND($A1142&lt;&gt;"",ISNUMBER($A1142)),VLOOKUP($A1142,StudiesGeneral!$B:$CM,5,FALSE),"")</f>
        <v>CYP3A5</v>
      </c>
      <c r="G1142" s="52" t="str">
        <f t="shared" si="19"/>
        <v>Small intestine-Duodenum-HIM-IN005-</v>
      </c>
      <c r="H1142" s="12" t="s">
        <v>747</v>
      </c>
      <c r="I1142" s="12" t="s">
        <v>748</v>
      </c>
      <c r="K1142" s="12" t="s">
        <v>725</v>
      </c>
      <c r="L1142" s="12" t="s">
        <v>762</v>
      </c>
      <c r="M1142" s="12" t="s">
        <v>737</v>
      </c>
      <c r="N1142" s="12" t="s">
        <v>819</v>
      </c>
      <c r="AA1142" s="19" t="s">
        <v>770</v>
      </c>
      <c r="AB1142" s="19" t="s">
        <v>1043</v>
      </c>
      <c r="AC1142" s="20" t="s">
        <v>730</v>
      </c>
      <c r="AD1142" s="37" t="s">
        <v>1052</v>
      </c>
      <c r="AE1142" s="82">
        <v>5</v>
      </c>
      <c r="AF1142" s="3">
        <v>1</v>
      </c>
      <c r="AG1142" s="3">
        <v>1</v>
      </c>
      <c r="AH1142" s="3">
        <v>52</v>
      </c>
      <c r="AI1142" s="3" t="s">
        <v>767</v>
      </c>
      <c r="AJ1142" s="20" t="s">
        <v>772</v>
      </c>
      <c r="AS1142" s="79">
        <v>23.9</v>
      </c>
      <c r="AT1142" s="79" t="s">
        <v>772</v>
      </c>
      <c r="AU1142" s="79"/>
      <c r="AV1142" s="79"/>
      <c r="AW1142" s="3" t="s">
        <v>878</v>
      </c>
      <c r="AX1142" s="3" t="s">
        <v>1045</v>
      </c>
      <c r="AY1142" s="3" t="s">
        <v>732</v>
      </c>
      <c r="AZ1142" s="3">
        <v>1</v>
      </c>
      <c r="BF1142" s="4" t="b">
        <f>IF(ISERROR(VLOOKUP(StudiesDetails!B1142,ProteinExpression!A:A,1,FALSE)),FALSE,TRUE)</f>
        <v>1</v>
      </c>
    </row>
    <row r="1143" spans="1:58" s="49" customFormat="1" x14ac:dyDescent="0.3">
      <c r="A1143">
        <v>177</v>
      </c>
      <c r="B1143">
        <v>1239</v>
      </c>
      <c r="C1143" s="73" t="str">
        <f>IF(AND($A1143&lt;&gt;"",ISNUMBER($A1143)),VLOOKUP($A1143,StudiesGeneral!$B:$CM,2,FALSE),"")</f>
        <v>Grangeon</v>
      </c>
      <c r="D1143" s="73">
        <f>IF(AND($A1143&lt;&gt;"",ISNUMBER($A1143)),VLOOKUP($A1143,StudiesGeneral!$B:$CM,3,FALSE),"")</f>
        <v>2021</v>
      </c>
      <c r="E1143" s="89" t="str">
        <f>IF(AND($A1143&lt;&gt;"",ISNUMBER($A1143)),VLOOKUP($A1143,StudiesGeneral!$B:$CM,4,FALSE),"")</f>
        <v>https://doi.org/10.3390/ijms222312791</v>
      </c>
      <c r="F1143" s="73" t="str">
        <f>IF(AND($A1143&lt;&gt;"",ISNUMBER($A1143)),VLOOKUP($A1143,StudiesGeneral!$B:$CM,5,FALSE),"")</f>
        <v>CYP3A5</v>
      </c>
      <c r="G1143" s="52" t="str">
        <f t="shared" si="19"/>
        <v>Small intestine-Duodenum-HIM-IN006-</v>
      </c>
      <c r="H1143" s="12" t="s">
        <v>747</v>
      </c>
      <c r="I1143" s="12" t="s">
        <v>748</v>
      </c>
      <c r="J1143" s="12"/>
      <c r="K1143" s="12" t="s">
        <v>725</v>
      </c>
      <c r="L1143" s="12" t="s">
        <v>762</v>
      </c>
      <c r="M1143" s="12" t="s">
        <v>737</v>
      </c>
      <c r="N1143" s="12" t="s">
        <v>819</v>
      </c>
      <c r="O1143" s="12"/>
      <c r="P1143" s="12"/>
      <c r="Q1143" s="1"/>
      <c r="R1143" s="1"/>
      <c r="S1143" s="2"/>
      <c r="T1143" s="2"/>
      <c r="U1143" s="2"/>
      <c r="V1143" s="2"/>
      <c r="W1143" s="2"/>
      <c r="X1143" s="2"/>
      <c r="Y1143" s="2"/>
      <c r="Z1143" s="2"/>
      <c r="AA1143" s="19" t="s">
        <v>770</v>
      </c>
      <c r="AB1143" s="19" t="s">
        <v>1043</v>
      </c>
      <c r="AC1143" s="20" t="s">
        <v>730</v>
      </c>
      <c r="AD1143" s="37" t="s">
        <v>1053</v>
      </c>
      <c r="AE1143" s="82">
        <v>6</v>
      </c>
      <c r="AF1143" s="3">
        <v>1</v>
      </c>
      <c r="AG1143" s="3">
        <v>1</v>
      </c>
      <c r="AH1143" s="3">
        <v>27</v>
      </c>
      <c r="AI1143" s="3" t="s">
        <v>767</v>
      </c>
      <c r="AJ1143" s="20" t="s">
        <v>772</v>
      </c>
      <c r="AK1143" s="3"/>
      <c r="AL1143" s="20"/>
      <c r="AM1143" s="3"/>
      <c r="AN1143" s="3"/>
      <c r="AO1143" s="3"/>
      <c r="AP1143" s="3"/>
      <c r="AQ1143" s="3"/>
      <c r="AR1143" s="3"/>
      <c r="AS1143" s="79">
        <v>20.5</v>
      </c>
      <c r="AT1143" s="79" t="s">
        <v>772</v>
      </c>
      <c r="AU1143" s="79"/>
      <c r="AV1143" s="79"/>
      <c r="AW1143" s="3" t="s">
        <v>876</v>
      </c>
      <c r="AX1143" s="3" t="s">
        <v>1051</v>
      </c>
      <c r="AY1143" s="3" t="s">
        <v>732</v>
      </c>
      <c r="AZ1143" s="3">
        <v>1</v>
      </c>
      <c r="BA1143" s="21"/>
      <c r="BB1143" s="10"/>
      <c r="BC1143" s="20"/>
      <c r="BD1143" s="3"/>
      <c r="BE1143" s="16"/>
      <c r="BF1143" s="4" t="b">
        <f>IF(ISERROR(VLOOKUP(StudiesDetails!B1143,ProteinExpression!A:A,1,FALSE)),FALSE,TRUE)</f>
        <v>1</v>
      </c>
    </row>
    <row r="1144" spans="1:58" x14ac:dyDescent="0.3">
      <c r="A1144">
        <v>177</v>
      </c>
      <c r="B1144">
        <v>1240</v>
      </c>
      <c r="C1144" s="73" t="str">
        <f>IF(AND($A1144&lt;&gt;"",ISNUMBER($A1144)),VLOOKUP($A1144,StudiesGeneral!$B:$CM,2,FALSE),"")</f>
        <v>Grangeon</v>
      </c>
      <c r="D1144" s="73">
        <f>IF(AND($A1144&lt;&gt;"",ISNUMBER($A1144)),VLOOKUP($A1144,StudiesGeneral!$B:$CM,3,FALSE),"")</f>
        <v>2021</v>
      </c>
      <c r="E1144" s="89" t="str">
        <f>IF(AND($A1144&lt;&gt;"",ISNUMBER($A1144)),VLOOKUP($A1144,StudiesGeneral!$B:$CM,4,FALSE),"")</f>
        <v>https://doi.org/10.3390/ijms222312791</v>
      </c>
      <c r="F1144" s="73" t="str">
        <f>IF(AND($A1144&lt;&gt;"",ISNUMBER($A1144)),VLOOKUP($A1144,StudiesGeneral!$B:$CM,5,FALSE),"")</f>
        <v>CYP3A5</v>
      </c>
      <c r="G1144" s="52" t="str">
        <f t="shared" si="19"/>
        <v>Small intestine-Duodenum-HIM-IN007-</v>
      </c>
      <c r="H1144" s="12" t="s">
        <v>747</v>
      </c>
      <c r="I1144" s="12" t="s">
        <v>748</v>
      </c>
      <c r="K1144" s="12" t="s">
        <v>725</v>
      </c>
      <c r="L1144" s="12" t="s">
        <v>762</v>
      </c>
      <c r="M1144" s="12" t="s">
        <v>737</v>
      </c>
      <c r="N1144" s="12" t="s">
        <v>819</v>
      </c>
      <c r="AA1144" s="19" t="s">
        <v>770</v>
      </c>
      <c r="AB1144" s="19" t="s">
        <v>1043</v>
      </c>
      <c r="AC1144" s="20" t="s">
        <v>730</v>
      </c>
      <c r="AD1144" s="37" t="s">
        <v>1054</v>
      </c>
      <c r="AE1144" s="82">
        <v>7</v>
      </c>
      <c r="AF1144" s="3">
        <v>1</v>
      </c>
      <c r="AG1144" s="3">
        <v>0</v>
      </c>
      <c r="AH1144" s="3">
        <v>58</v>
      </c>
      <c r="AI1144" s="3" t="s">
        <v>767</v>
      </c>
      <c r="AJ1144" s="20" t="s">
        <v>772</v>
      </c>
      <c r="AS1144" s="79">
        <v>31.1</v>
      </c>
      <c r="AT1144" s="79" t="s">
        <v>772</v>
      </c>
      <c r="AU1144" s="79"/>
      <c r="AV1144" s="79"/>
      <c r="AW1144" s="3" t="s">
        <v>898</v>
      </c>
      <c r="AX1144" s="3" t="s">
        <v>1055</v>
      </c>
      <c r="AY1144" s="3" t="s">
        <v>732</v>
      </c>
      <c r="AZ1144" s="3">
        <v>1</v>
      </c>
      <c r="BF1144" s="4" t="b">
        <f>IF(ISERROR(VLOOKUP(StudiesDetails!B1144,ProteinExpression!A:A,1,FALSE)),FALSE,TRUE)</f>
        <v>1</v>
      </c>
    </row>
    <row r="1145" spans="1:58" x14ac:dyDescent="0.3">
      <c r="A1145">
        <v>177</v>
      </c>
      <c r="B1145">
        <v>1241</v>
      </c>
      <c r="C1145" s="73" t="str">
        <f>IF(AND($A1145&lt;&gt;"",ISNUMBER($A1145)),VLOOKUP($A1145,StudiesGeneral!$B:$CM,2,FALSE),"")</f>
        <v>Grangeon</v>
      </c>
      <c r="D1145" s="73">
        <f>IF(AND($A1145&lt;&gt;"",ISNUMBER($A1145)),VLOOKUP($A1145,StudiesGeneral!$B:$CM,3,FALSE),"")</f>
        <v>2021</v>
      </c>
      <c r="E1145" s="89" t="str">
        <f>IF(AND($A1145&lt;&gt;"",ISNUMBER($A1145)),VLOOKUP($A1145,StudiesGeneral!$B:$CM,4,FALSE),"")</f>
        <v>https://doi.org/10.3390/ijms222312791</v>
      </c>
      <c r="F1145" s="73" t="str">
        <f>IF(AND($A1145&lt;&gt;"",ISNUMBER($A1145)),VLOOKUP($A1145,StudiesGeneral!$B:$CM,5,FALSE),"")</f>
        <v>CYP3A5</v>
      </c>
      <c r="G1145" s="52" t="str">
        <f t="shared" si="19"/>
        <v>Small intestine-Duodenum-HIM-IN008-</v>
      </c>
      <c r="H1145" s="12" t="s">
        <v>747</v>
      </c>
      <c r="I1145" s="12" t="s">
        <v>748</v>
      </c>
      <c r="K1145" s="12" t="s">
        <v>725</v>
      </c>
      <c r="L1145" s="12" t="s">
        <v>762</v>
      </c>
      <c r="M1145" s="12" t="s">
        <v>737</v>
      </c>
      <c r="N1145" s="12" t="s">
        <v>819</v>
      </c>
      <c r="AA1145" s="19" t="s">
        <v>770</v>
      </c>
      <c r="AB1145" s="19" t="s">
        <v>1043</v>
      </c>
      <c r="AC1145" s="20" t="s">
        <v>730</v>
      </c>
      <c r="AD1145" s="37" t="s">
        <v>1056</v>
      </c>
      <c r="AE1145" s="82">
        <v>8</v>
      </c>
      <c r="AF1145" s="3">
        <v>1</v>
      </c>
      <c r="AG1145" s="3">
        <v>0</v>
      </c>
      <c r="AH1145" s="3">
        <v>49</v>
      </c>
      <c r="AI1145" s="3" t="s">
        <v>767</v>
      </c>
      <c r="AJ1145" s="20" t="s">
        <v>772</v>
      </c>
      <c r="AS1145" s="79">
        <v>23.2</v>
      </c>
      <c r="AT1145" s="79" t="s">
        <v>772</v>
      </c>
      <c r="AU1145" s="79"/>
      <c r="AV1145" s="79"/>
      <c r="AW1145" s="3" t="s">
        <v>876</v>
      </c>
      <c r="AX1145" s="3" t="s">
        <v>1051</v>
      </c>
      <c r="AY1145" s="3" t="s">
        <v>920</v>
      </c>
      <c r="AZ1145" s="3">
        <v>1</v>
      </c>
      <c r="BF1145" s="4" t="b">
        <f>IF(ISERROR(VLOOKUP(StudiesDetails!B1145,ProteinExpression!A:A,1,FALSE)),FALSE,TRUE)</f>
        <v>1</v>
      </c>
    </row>
    <row r="1146" spans="1:58" x14ac:dyDescent="0.3">
      <c r="A1146">
        <v>177</v>
      </c>
      <c r="B1146">
        <v>1242</v>
      </c>
      <c r="C1146" s="73" t="str">
        <f>IF(AND($A1146&lt;&gt;"",ISNUMBER($A1146)),VLOOKUP($A1146,StudiesGeneral!$B:$CM,2,FALSE),"")</f>
        <v>Grangeon</v>
      </c>
      <c r="D1146" s="73">
        <f>IF(AND($A1146&lt;&gt;"",ISNUMBER($A1146)),VLOOKUP($A1146,StudiesGeneral!$B:$CM,3,FALSE),"")</f>
        <v>2021</v>
      </c>
      <c r="E1146" s="89" t="str">
        <f>IF(AND($A1146&lt;&gt;"",ISNUMBER($A1146)),VLOOKUP($A1146,StudiesGeneral!$B:$CM,4,FALSE),"")</f>
        <v>https://doi.org/10.3390/ijms222312791</v>
      </c>
      <c r="F1146" s="73" t="str">
        <f>IF(AND($A1146&lt;&gt;"",ISNUMBER($A1146)),VLOOKUP($A1146,StudiesGeneral!$B:$CM,5,FALSE),"")</f>
        <v>CYP3A5</v>
      </c>
      <c r="G1146" s="52" t="str">
        <f t="shared" si="19"/>
        <v>Small intestine-Duodenum-HIM-IN009-</v>
      </c>
      <c r="H1146" s="12" t="s">
        <v>747</v>
      </c>
      <c r="I1146" s="12" t="s">
        <v>748</v>
      </c>
      <c r="K1146" s="12" t="s">
        <v>725</v>
      </c>
      <c r="L1146" s="12" t="s">
        <v>762</v>
      </c>
      <c r="M1146" s="12" t="s">
        <v>737</v>
      </c>
      <c r="N1146" s="12" t="s">
        <v>819</v>
      </c>
      <c r="AA1146" s="19" t="s">
        <v>770</v>
      </c>
      <c r="AB1146" s="19" t="s">
        <v>1043</v>
      </c>
      <c r="AC1146" s="20" t="s">
        <v>730</v>
      </c>
      <c r="AD1146" s="37" t="s">
        <v>1057</v>
      </c>
      <c r="AE1146" s="82">
        <v>9</v>
      </c>
      <c r="AF1146" s="3">
        <v>1</v>
      </c>
      <c r="AG1146" s="3">
        <v>0</v>
      </c>
      <c r="AH1146" s="3">
        <v>65</v>
      </c>
      <c r="AI1146" s="3" t="s">
        <v>767</v>
      </c>
      <c r="AJ1146" s="20" t="s">
        <v>772</v>
      </c>
      <c r="AS1146" s="79">
        <v>30.4</v>
      </c>
      <c r="AT1146" s="79" t="s">
        <v>772</v>
      </c>
      <c r="AU1146" s="79"/>
      <c r="AV1146" s="79"/>
      <c r="AW1146" s="3" t="s">
        <v>876</v>
      </c>
      <c r="AX1146" s="3" t="s">
        <v>1058</v>
      </c>
      <c r="AY1146" s="3" t="s">
        <v>917</v>
      </c>
      <c r="AZ1146" s="3">
        <v>1</v>
      </c>
      <c r="BF1146" s="4" t="b">
        <f>IF(ISERROR(VLOOKUP(StudiesDetails!B1146,ProteinExpression!A:A,1,FALSE)),FALSE,TRUE)</f>
        <v>1</v>
      </c>
    </row>
    <row r="1147" spans="1:58" s="33" customFormat="1" x14ac:dyDescent="0.3">
      <c r="A1147" s="33">
        <v>177</v>
      </c>
      <c r="B1147" s="33">
        <v>1244</v>
      </c>
      <c r="C1147" s="70" t="str">
        <f>IF(AND($A1147&lt;&gt;"",ISNUMBER($A1147)),VLOOKUP($A1147,StudiesGeneral!$B:$CM,2,FALSE),"")</f>
        <v>Grangeon</v>
      </c>
      <c r="D1147" s="70">
        <f>IF(AND($A1147&lt;&gt;"",ISNUMBER($A1147)),VLOOKUP($A1147,StudiesGeneral!$B:$CM,3,FALSE),"")</f>
        <v>2021</v>
      </c>
      <c r="E1147" s="71" t="str">
        <f>IF(AND($A1147&lt;&gt;"",ISNUMBER($A1147)),VLOOKUP($A1147,StudiesGeneral!$B:$CM,4,FALSE),"")</f>
        <v>https://doi.org/10.3390/ijms222312791</v>
      </c>
      <c r="F1147" s="70" t="str">
        <f>IF(AND($A1147&lt;&gt;"",ISNUMBER($A1147)),VLOOKUP($A1147,StudiesGeneral!$B:$CM,5,FALSE),"")</f>
        <v>CYP3A5</v>
      </c>
      <c r="G1147" s="72" t="str">
        <f t="shared" si="19"/>
        <v>Small intestine-Proximal Jejunum-HIM-IN001-</v>
      </c>
      <c r="H1147" s="25" t="s">
        <v>747</v>
      </c>
      <c r="I1147" s="25" t="s">
        <v>1059</v>
      </c>
      <c r="J1147" s="25"/>
      <c r="K1147" s="25" t="s">
        <v>725</v>
      </c>
      <c r="L1147" s="25" t="s">
        <v>762</v>
      </c>
      <c r="M1147" s="25" t="s">
        <v>737</v>
      </c>
      <c r="N1147" s="25" t="s">
        <v>819</v>
      </c>
      <c r="O1147" s="25"/>
      <c r="P1147" s="25"/>
      <c r="Q1147" s="26"/>
      <c r="R1147" s="26"/>
      <c r="S1147" s="27"/>
      <c r="T1147" s="27"/>
      <c r="U1147" s="27"/>
      <c r="V1147" s="27"/>
      <c r="W1147" s="27"/>
      <c r="X1147" s="27"/>
      <c r="Y1147" s="27"/>
      <c r="Z1147" s="27"/>
      <c r="AA1147" s="28" t="s">
        <v>770</v>
      </c>
      <c r="AB1147" s="28" t="s">
        <v>1043</v>
      </c>
      <c r="AC1147" s="29" t="s">
        <v>730</v>
      </c>
      <c r="AD1147" s="36" t="s">
        <v>1044</v>
      </c>
      <c r="AE1147" s="92">
        <v>1</v>
      </c>
      <c r="AF1147" s="30">
        <v>1</v>
      </c>
      <c r="AG1147" s="30">
        <v>1</v>
      </c>
      <c r="AH1147" s="30">
        <v>73</v>
      </c>
      <c r="AI1147" s="30" t="s">
        <v>767</v>
      </c>
      <c r="AJ1147" s="29" t="s">
        <v>772</v>
      </c>
      <c r="AK1147" s="30"/>
      <c r="AL1147" s="29"/>
      <c r="AM1147" s="30"/>
      <c r="AN1147" s="30"/>
      <c r="AO1147" s="30"/>
      <c r="AP1147" s="30"/>
      <c r="AQ1147" s="30"/>
      <c r="AR1147" s="30"/>
      <c r="AS1147" s="103">
        <v>31.3</v>
      </c>
      <c r="AT1147" s="103" t="s">
        <v>772</v>
      </c>
      <c r="AU1147" s="103"/>
      <c r="AV1147" s="103"/>
      <c r="AW1147" s="30" t="s">
        <v>898</v>
      </c>
      <c r="AX1147" s="30" t="s">
        <v>1045</v>
      </c>
      <c r="AY1147" s="30" t="s">
        <v>917</v>
      </c>
      <c r="AZ1147" s="30">
        <v>1</v>
      </c>
      <c r="BA1147" s="31"/>
      <c r="BB1147" s="32"/>
      <c r="BC1147" s="29"/>
      <c r="BD1147" s="30"/>
      <c r="BE1147" s="75"/>
      <c r="BF1147" s="91" t="b">
        <f>IF(ISERROR(VLOOKUP(StudiesDetails!B1147,ProteinExpression!A:A,1,FALSE)),FALSE,TRUE)</f>
        <v>1</v>
      </c>
    </row>
    <row r="1148" spans="1:58" x14ac:dyDescent="0.3">
      <c r="A1148">
        <v>177</v>
      </c>
      <c r="B1148">
        <v>1245</v>
      </c>
      <c r="C1148" s="73" t="str">
        <f>IF(AND($A1148&lt;&gt;"",ISNUMBER($A1148)),VLOOKUP($A1148,StudiesGeneral!$B:$CM,2,FALSE),"")</f>
        <v>Grangeon</v>
      </c>
      <c r="D1148" s="73">
        <f>IF(AND($A1148&lt;&gt;"",ISNUMBER($A1148)),VLOOKUP($A1148,StudiesGeneral!$B:$CM,3,FALSE),"")</f>
        <v>2021</v>
      </c>
      <c r="E1148" s="89" t="str">
        <f>IF(AND($A1148&lt;&gt;"",ISNUMBER($A1148)),VLOOKUP($A1148,StudiesGeneral!$B:$CM,4,FALSE),"")</f>
        <v>https://doi.org/10.3390/ijms222312791</v>
      </c>
      <c r="F1148" s="73" t="str">
        <f>IF(AND($A1148&lt;&gt;"",ISNUMBER($A1148)),VLOOKUP($A1148,StudiesGeneral!$B:$CM,5,FALSE),"")</f>
        <v>CYP3A5</v>
      </c>
      <c r="G1148" s="52" t="str">
        <f t="shared" si="19"/>
        <v>Small intestine-Proximal Jejunum-HIM-IN002-</v>
      </c>
      <c r="H1148" s="12" t="s">
        <v>747</v>
      </c>
      <c r="I1148" s="12" t="s">
        <v>1059</v>
      </c>
      <c r="K1148" s="12" t="s">
        <v>725</v>
      </c>
      <c r="L1148" s="12" t="s">
        <v>762</v>
      </c>
      <c r="M1148" s="12" t="s">
        <v>737</v>
      </c>
      <c r="N1148" s="12" t="s">
        <v>819</v>
      </c>
      <c r="AA1148" s="19" t="s">
        <v>770</v>
      </c>
      <c r="AB1148" s="19" t="s">
        <v>1043</v>
      </c>
      <c r="AC1148" s="20" t="s">
        <v>730</v>
      </c>
      <c r="AD1148" s="37" t="s">
        <v>1046</v>
      </c>
      <c r="AE1148" s="93">
        <v>2</v>
      </c>
      <c r="AF1148" s="3">
        <v>1</v>
      </c>
      <c r="AG1148" s="3">
        <v>0</v>
      </c>
      <c r="AH1148" s="3">
        <v>49</v>
      </c>
      <c r="AI1148" s="3" t="s">
        <v>767</v>
      </c>
      <c r="AJ1148" s="20" t="s">
        <v>772</v>
      </c>
      <c r="AS1148" s="79">
        <v>32.700000000000003</v>
      </c>
      <c r="AT1148" s="79" t="s">
        <v>772</v>
      </c>
      <c r="AU1148" s="79"/>
      <c r="AV1148" s="79"/>
      <c r="AW1148" s="3" t="s">
        <v>898</v>
      </c>
      <c r="AX1148" s="3" t="s">
        <v>1047</v>
      </c>
      <c r="AY1148" s="3" t="s">
        <v>732</v>
      </c>
      <c r="AZ1148" s="3">
        <v>1</v>
      </c>
      <c r="BF1148" s="4" t="b">
        <f>IF(ISERROR(VLOOKUP(StudiesDetails!B1148,ProteinExpression!A:A,1,FALSE)),FALSE,TRUE)</f>
        <v>1</v>
      </c>
    </row>
    <row r="1149" spans="1:58" x14ac:dyDescent="0.3">
      <c r="A1149">
        <v>177</v>
      </c>
      <c r="B1149">
        <v>1246</v>
      </c>
      <c r="C1149" s="73" t="str">
        <f>IF(AND($A1149&lt;&gt;"",ISNUMBER($A1149)),VLOOKUP($A1149,StudiesGeneral!$B:$CM,2,FALSE),"")</f>
        <v>Grangeon</v>
      </c>
      <c r="D1149" s="73">
        <f>IF(AND($A1149&lt;&gt;"",ISNUMBER($A1149)),VLOOKUP($A1149,StudiesGeneral!$B:$CM,3,FALSE),"")</f>
        <v>2021</v>
      </c>
      <c r="E1149" s="89" t="str">
        <f>IF(AND($A1149&lt;&gt;"",ISNUMBER($A1149)),VLOOKUP($A1149,StudiesGeneral!$B:$CM,4,FALSE),"")</f>
        <v>https://doi.org/10.3390/ijms222312791</v>
      </c>
      <c r="F1149" s="73" t="str">
        <f>IF(AND($A1149&lt;&gt;"",ISNUMBER($A1149)),VLOOKUP($A1149,StudiesGeneral!$B:$CM,5,FALSE),"")</f>
        <v>CYP3A5</v>
      </c>
      <c r="G1149" s="52" t="str">
        <f t="shared" si="19"/>
        <v>Small intestine-Proximal Jejunum-HIM-IN003-</v>
      </c>
      <c r="H1149" s="12" t="s">
        <v>747</v>
      </c>
      <c r="I1149" s="12" t="s">
        <v>1059</v>
      </c>
      <c r="K1149" s="12" t="s">
        <v>725</v>
      </c>
      <c r="L1149" s="12" t="s">
        <v>762</v>
      </c>
      <c r="M1149" s="12" t="s">
        <v>737</v>
      </c>
      <c r="N1149" s="12" t="s">
        <v>819</v>
      </c>
      <c r="AA1149" s="19" t="s">
        <v>770</v>
      </c>
      <c r="AB1149" s="19" t="s">
        <v>1043</v>
      </c>
      <c r="AC1149" s="20" t="s">
        <v>730</v>
      </c>
      <c r="AD1149" s="37" t="s">
        <v>1048</v>
      </c>
      <c r="AE1149" s="93">
        <v>3</v>
      </c>
      <c r="AF1149" s="3">
        <v>1</v>
      </c>
      <c r="AG1149" s="3">
        <v>0</v>
      </c>
      <c r="AH1149" s="3">
        <v>75</v>
      </c>
      <c r="AI1149" s="3" t="s">
        <v>767</v>
      </c>
      <c r="AJ1149" s="20" t="s">
        <v>772</v>
      </c>
      <c r="AS1149" s="79">
        <v>24</v>
      </c>
      <c r="AT1149" s="79" t="s">
        <v>772</v>
      </c>
      <c r="AU1149" s="79"/>
      <c r="AV1149" s="79"/>
      <c r="AW1149" s="3" t="s">
        <v>898</v>
      </c>
      <c r="AX1149" s="3" t="s">
        <v>1049</v>
      </c>
      <c r="AY1149" s="3" t="s">
        <v>732</v>
      </c>
      <c r="AZ1149" s="3">
        <v>1</v>
      </c>
      <c r="BF1149" s="4" t="b">
        <f>IF(ISERROR(VLOOKUP(StudiesDetails!B1149,ProteinExpression!A:A,1,FALSE)),FALSE,TRUE)</f>
        <v>1</v>
      </c>
    </row>
    <row r="1150" spans="1:58" x14ac:dyDescent="0.3">
      <c r="A1150">
        <v>177</v>
      </c>
      <c r="B1150">
        <v>1247</v>
      </c>
      <c r="C1150" s="73" t="str">
        <f>IF(AND($A1150&lt;&gt;"",ISNUMBER($A1150)),VLOOKUP($A1150,StudiesGeneral!$B:$CM,2,FALSE),"")</f>
        <v>Grangeon</v>
      </c>
      <c r="D1150" s="73">
        <f>IF(AND($A1150&lt;&gt;"",ISNUMBER($A1150)),VLOOKUP($A1150,StudiesGeneral!$B:$CM,3,FALSE),"")</f>
        <v>2021</v>
      </c>
      <c r="E1150" s="89" t="str">
        <f>IF(AND($A1150&lt;&gt;"",ISNUMBER($A1150)),VLOOKUP($A1150,StudiesGeneral!$B:$CM,4,FALSE),"")</f>
        <v>https://doi.org/10.3390/ijms222312791</v>
      </c>
      <c r="F1150" s="73" t="str">
        <f>IF(AND($A1150&lt;&gt;"",ISNUMBER($A1150)),VLOOKUP($A1150,StudiesGeneral!$B:$CM,5,FALSE),"")</f>
        <v>CYP3A5</v>
      </c>
      <c r="G1150" s="52" t="str">
        <f t="shared" si="19"/>
        <v>Small intestine-Proximal Jejunum-HIM-IN004-</v>
      </c>
      <c r="H1150" s="12" t="s">
        <v>747</v>
      </c>
      <c r="I1150" s="12" t="s">
        <v>1059</v>
      </c>
      <c r="K1150" s="12" t="s">
        <v>725</v>
      </c>
      <c r="L1150" s="12" t="s">
        <v>762</v>
      </c>
      <c r="M1150" s="12" t="s">
        <v>737</v>
      </c>
      <c r="N1150" s="12" t="s">
        <v>819</v>
      </c>
      <c r="AA1150" s="19" t="s">
        <v>770</v>
      </c>
      <c r="AB1150" s="19" t="s">
        <v>1043</v>
      </c>
      <c r="AC1150" s="20" t="s">
        <v>730</v>
      </c>
      <c r="AD1150" s="37" t="s">
        <v>1050</v>
      </c>
      <c r="AE1150" s="93">
        <v>4</v>
      </c>
      <c r="AF1150" s="3">
        <v>1</v>
      </c>
      <c r="AG1150" s="3">
        <v>1</v>
      </c>
      <c r="AH1150" s="3">
        <v>42</v>
      </c>
      <c r="AI1150" s="3" t="s">
        <v>767</v>
      </c>
      <c r="AJ1150" s="20" t="s">
        <v>772</v>
      </c>
      <c r="AS1150" s="79">
        <v>25.9</v>
      </c>
      <c r="AT1150" s="79" t="s">
        <v>772</v>
      </c>
      <c r="AU1150" s="79"/>
      <c r="AV1150" s="79"/>
      <c r="AW1150" s="3" t="s">
        <v>876</v>
      </c>
      <c r="AX1150" s="3" t="s">
        <v>1051</v>
      </c>
      <c r="AY1150" s="3" t="s">
        <v>732</v>
      </c>
      <c r="AZ1150" s="3">
        <v>1</v>
      </c>
      <c r="BF1150" s="4" t="b">
        <f>IF(ISERROR(VLOOKUP(StudiesDetails!B1150,ProteinExpression!A:A,1,FALSE)),FALSE,TRUE)</f>
        <v>1</v>
      </c>
    </row>
    <row r="1151" spans="1:58" x14ac:dyDescent="0.3">
      <c r="A1151">
        <v>177</v>
      </c>
      <c r="B1151">
        <v>1248</v>
      </c>
      <c r="C1151" s="73" t="str">
        <f>IF(AND($A1151&lt;&gt;"",ISNUMBER($A1151)),VLOOKUP($A1151,StudiesGeneral!$B:$CM,2,FALSE),"")</f>
        <v>Grangeon</v>
      </c>
      <c r="D1151" s="73">
        <f>IF(AND($A1151&lt;&gt;"",ISNUMBER($A1151)),VLOOKUP($A1151,StudiesGeneral!$B:$CM,3,FALSE),"")</f>
        <v>2021</v>
      </c>
      <c r="E1151" s="89" t="str">
        <f>IF(AND($A1151&lt;&gt;"",ISNUMBER($A1151)),VLOOKUP($A1151,StudiesGeneral!$B:$CM,4,FALSE),"")</f>
        <v>https://doi.org/10.3390/ijms222312791</v>
      </c>
      <c r="F1151" s="73" t="str">
        <f>IF(AND($A1151&lt;&gt;"",ISNUMBER($A1151)),VLOOKUP($A1151,StudiesGeneral!$B:$CM,5,FALSE),"")</f>
        <v>CYP3A5</v>
      </c>
      <c r="G1151" s="52" t="str">
        <f t="shared" si="19"/>
        <v>Small intestine-Proximal Jejunum-HIM-IN005-</v>
      </c>
      <c r="H1151" s="12" t="s">
        <v>747</v>
      </c>
      <c r="I1151" s="12" t="s">
        <v>1059</v>
      </c>
      <c r="K1151" s="12" t="s">
        <v>725</v>
      </c>
      <c r="L1151" s="12" t="s">
        <v>762</v>
      </c>
      <c r="M1151" s="12" t="s">
        <v>737</v>
      </c>
      <c r="N1151" s="12" t="s">
        <v>819</v>
      </c>
      <c r="AA1151" s="19" t="s">
        <v>770</v>
      </c>
      <c r="AB1151" s="19" t="s">
        <v>1043</v>
      </c>
      <c r="AC1151" s="20" t="s">
        <v>730</v>
      </c>
      <c r="AD1151" s="37" t="s">
        <v>1052</v>
      </c>
      <c r="AE1151" s="93">
        <v>5</v>
      </c>
      <c r="AF1151" s="3">
        <v>1</v>
      </c>
      <c r="AG1151" s="3">
        <v>1</v>
      </c>
      <c r="AH1151" s="3">
        <v>52</v>
      </c>
      <c r="AI1151" s="3" t="s">
        <v>767</v>
      </c>
      <c r="AJ1151" s="20" t="s">
        <v>772</v>
      </c>
      <c r="AS1151" s="79">
        <v>23.9</v>
      </c>
      <c r="AT1151" s="79" t="s">
        <v>772</v>
      </c>
      <c r="AU1151" s="79"/>
      <c r="AV1151" s="79"/>
      <c r="AW1151" s="3" t="s">
        <v>878</v>
      </c>
      <c r="AX1151" s="3" t="s">
        <v>1045</v>
      </c>
      <c r="AY1151" s="3" t="s">
        <v>732</v>
      </c>
      <c r="AZ1151" s="3">
        <v>1</v>
      </c>
      <c r="BF1151" s="4" t="b">
        <f>IF(ISERROR(VLOOKUP(StudiesDetails!B1151,ProteinExpression!A:A,1,FALSE)),FALSE,TRUE)</f>
        <v>1</v>
      </c>
    </row>
    <row r="1152" spans="1:58" x14ac:dyDescent="0.3">
      <c r="A1152">
        <v>177</v>
      </c>
      <c r="B1152">
        <v>1249</v>
      </c>
      <c r="C1152" s="73" t="str">
        <f>IF(AND($A1152&lt;&gt;"",ISNUMBER($A1152)),VLOOKUP($A1152,StudiesGeneral!$B:$CM,2,FALSE),"")</f>
        <v>Grangeon</v>
      </c>
      <c r="D1152" s="73">
        <f>IF(AND($A1152&lt;&gt;"",ISNUMBER($A1152)),VLOOKUP($A1152,StudiesGeneral!$B:$CM,3,FALSE),"")</f>
        <v>2021</v>
      </c>
      <c r="E1152" s="89" t="str">
        <f>IF(AND($A1152&lt;&gt;"",ISNUMBER($A1152)),VLOOKUP($A1152,StudiesGeneral!$B:$CM,4,FALSE),"")</f>
        <v>https://doi.org/10.3390/ijms222312791</v>
      </c>
      <c r="F1152" s="73" t="str">
        <f>IF(AND($A1152&lt;&gt;"",ISNUMBER($A1152)),VLOOKUP($A1152,StudiesGeneral!$B:$CM,5,FALSE),"")</f>
        <v>CYP3A5</v>
      </c>
      <c r="G1152" s="52" t="str">
        <f t="shared" si="19"/>
        <v>Small intestine-Proximal Jejunum-HIM-IN006-</v>
      </c>
      <c r="H1152" s="12" t="s">
        <v>747</v>
      </c>
      <c r="I1152" s="12" t="s">
        <v>1059</v>
      </c>
      <c r="K1152" s="12" t="s">
        <v>725</v>
      </c>
      <c r="L1152" s="12" t="s">
        <v>762</v>
      </c>
      <c r="M1152" s="12" t="s">
        <v>737</v>
      </c>
      <c r="N1152" s="12" t="s">
        <v>819</v>
      </c>
      <c r="AA1152" s="19" t="s">
        <v>770</v>
      </c>
      <c r="AB1152" s="19" t="s">
        <v>1043</v>
      </c>
      <c r="AC1152" s="20" t="s">
        <v>730</v>
      </c>
      <c r="AD1152" s="37" t="s">
        <v>1053</v>
      </c>
      <c r="AE1152" s="93">
        <v>6</v>
      </c>
      <c r="AF1152" s="3">
        <v>1</v>
      </c>
      <c r="AG1152" s="3">
        <v>1</v>
      </c>
      <c r="AH1152" s="3">
        <v>27</v>
      </c>
      <c r="AI1152" s="3" t="s">
        <v>767</v>
      </c>
      <c r="AJ1152" s="20" t="s">
        <v>772</v>
      </c>
      <c r="AS1152" s="79">
        <v>20.5</v>
      </c>
      <c r="AT1152" s="79" t="s">
        <v>772</v>
      </c>
      <c r="AU1152" s="79"/>
      <c r="AV1152" s="79"/>
      <c r="AW1152" s="3" t="s">
        <v>876</v>
      </c>
      <c r="AX1152" s="3" t="s">
        <v>1051</v>
      </c>
      <c r="AY1152" s="3" t="s">
        <v>732</v>
      </c>
      <c r="AZ1152" s="3">
        <v>1</v>
      </c>
      <c r="BF1152" s="4" t="b">
        <f>IF(ISERROR(VLOOKUP(StudiesDetails!B1152,ProteinExpression!A:A,1,FALSE)),FALSE,TRUE)</f>
        <v>1</v>
      </c>
    </row>
    <row r="1153" spans="1:58" x14ac:dyDescent="0.3">
      <c r="A1153">
        <v>177</v>
      </c>
      <c r="B1153">
        <v>1250</v>
      </c>
      <c r="C1153" s="73" t="str">
        <f>IF(AND($A1153&lt;&gt;"",ISNUMBER($A1153)),VLOOKUP($A1153,StudiesGeneral!$B:$CM,2,FALSE),"")</f>
        <v>Grangeon</v>
      </c>
      <c r="D1153" s="73">
        <f>IF(AND($A1153&lt;&gt;"",ISNUMBER($A1153)),VLOOKUP($A1153,StudiesGeneral!$B:$CM,3,FALSE),"")</f>
        <v>2021</v>
      </c>
      <c r="E1153" s="89" t="str">
        <f>IF(AND($A1153&lt;&gt;"",ISNUMBER($A1153)),VLOOKUP($A1153,StudiesGeneral!$B:$CM,4,FALSE),"")</f>
        <v>https://doi.org/10.3390/ijms222312791</v>
      </c>
      <c r="F1153" s="73" t="str">
        <f>IF(AND($A1153&lt;&gt;"",ISNUMBER($A1153)),VLOOKUP($A1153,StudiesGeneral!$B:$CM,5,FALSE),"")</f>
        <v>CYP3A5</v>
      </c>
      <c r="G1153" s="52" t="str">
        <f t="shared" si="19"/>
        <v>Small intestine-Proximal Jejunum-HIM-IN007-</v>
      </c>
      <c r="H1153" s="12" t="s">
        <v>747</v>
      </c>
      <c r="I1153" s="12" t="s">
        <v>1059</v>
      </c>
      <c r="K1153" s="12" t="s">
        <v>725</v>
      </c>
      <c r="L1153" s="12" t="s">
        <v>762</v>
      </c>
      <c r="M1153" s="12" t="s">
        <v>737</v>
      </c>
      <c r="N1153" s="12" t="s">
        <v>819</v>
      </c>
      <c r="AA1153" s="19" t="s">
        <v>770</v>
      </c>
      <c r="AB1153" s="19" t="s">
        <v>1043</v>
      </c>
      <c r="AC1153" s="20" t="s">
        <v>730</v>
      </c>
      <c r="AD1153" s="37" t="s">
        <v>1054</v>
      </c>
      <c r="AE1153" s="93">
        <v>7</v>
      </c>
      <c r="AF1153" s="3">
        <v>1</v>
      </c>
      <c r="AG1153" s="3">
        <v>0</v>
      </c>
      <c r="AH1153" s="3">
        <v>58</v>
      </c>
      <c r="AI1153" s="3" t="s">
        <v>767</v>
      </c>
      <c r="AJ1153" s="20" t="s">
        <v>772</v>
      </c>
      <c r="AS1153" s="79">
        <v>31.1</v>
      </c>
      <c r="AT1153" s="79" t="s">
        <v>772</v>
      </c>
      <c r="AU1153" s="79"/>
      <c r="AV1153" s="79"/>
      <c r="AW1153" s="3" t="s">
        <v>898</v>
      </c>
      <c r="AX1153" s="3" t="s">
        <v>1055</v>
      </c>
      <c r="AY1153" s="3" t="s">
        <v>732</v>
      </c>
      <c r="AZ1153" s="3">
        <v>1</v>
      </c>
      <c r="BF1153" s="4" t="b">
        <f>IF(ISERROR(VLOOKUP(StudiesDetails!B1153,ProteinExpression!A:A,1,FALSE)),FALSE,TRUE)</f>
        <v>1</v>
      </c>
    </row>
    <row r="1154" spans="1:58" x14ac:dyDescent="0.3">
      <c r="A1154">
        <v>177</v>
      </c>
      <c r="B1154">
        <v>1251</v>
      </c>
      <c r="C1154" s="73" t="str">
        <f>IF(AND($A1154&lt;&gt;"",ISNUMBER($A1154)),VLOOKUP($A1154,StudiesGeneral!$B:$CM,2,FALSE),"")</f>
        <v>Grangeon</v>
      </c>
      <c r="D1154" s="73">
        <f>IF(AND($A1154&lt;&gt;"",ISNUMBER($A1154)),VLOOKUP($A1154,StudiesGeneral!$B:$CM,3,FALSE),"")</f>
        <v>2021</v>
      </c>
      <c r="E1154" s="89" t="str">
        <f>IF(AND($A1154&lt;&gt;"",ISNUMBER($A1154)),VLOOKUP($A1154,StudiesGeneral!$B:$CM,4,FALSE),"")</f>
        <v>https://doi.org/10.3390/ijms222312791</v>
      </c>
      <c r="F1154" s="73" t="str">
        <f>IF(AND($A1154&lt;&gt;"",ISNUMBER($A1154)),VLOOKUP($A1154,StudiesGeneral!$B:$CM,5,FALSE),"")</f>
        <v>CYP3A5</v>
      </c>
      <c r="G1154" s="52" t="str">
        <f t="shared" si="19"/>
        <v>Small intestine-Proximal Jejunum-HIM-IN008-</v>
      </c>
      <c r="H1154" s="12" t="s">
        <v>747</v>
      </c>
      <c r="I1154" s="12" t="s">
        <v>1059</v>
      </c>
      <c r="K1154" s="12" t="s">
        <v>725</v>
      </c>
      <c r="L1154" s="12" t="s">
        <v>762</v>
      </c>
      <c r="M1154" s="12" t="s">
        <v>737</v>
      </c>
      <c r="N1154" s="12" t="s">
        <v>819</v>
      </c>
      <c r="AA1154" s="19" t="s">
        <v>770</v>
      </c>
      <c r="AB1154" s="19" t="s">
        <v>1043</v>
      </c>
      <c r="AC1154" s="20" t="s">
        <v>730</v>
      </c>
      <c r="AD1154" s="37" t="s">
        <v>1056</v>
      </c>
      <c r="AE1154" s="93">
        <v>8</v>
      </c>
      <c r="AF1154" s="3">
        <v>1</v>
      </c>
      <c r="AG1154" s="3">
        <v>0</v>
      </c>
      <c r="AH1154" s="3">
        <v>49</v>
      </c>
      <c r="AI1154" s="3" t="s">
        <v>767</v>
      </c>
      <c r="AJ1154" s="20" t="s">
        <v>772</v>
      </c>
      <c r="AS1154" s="79">
        <v>23.2</v>
      </c>
      <c r="AT1154" s="79" t="s">
        <v>772</v>
      </c>
      <c r="AU1154" s="79"/>
      <c r="AV1154" s="79"/>
      <c r="AW1154" s="3" t="s">
        <v>876</v>
      </c>
      <c r="AX1154" s="3" t="s">
        <v>1051</v>
      </c>
      <c r="AY1154" s="3" t="s">
        <v>920</v>
      </c>
      <c r="AZ1154" s="3">
        <v>1</v>
      </c>
      <c r="BF1154" s="4" t="b">
        <f>IF(ISERROR(VLOOKUP(StudiesDetails!B1154,ProteinExpression!A:A,1,FALSE)),FALSE,TRUE)</f>
        <v>1</v>
      </c>
    </row>
    <row r="1155" spans="1:58" x14ac:dyDescent="0.3">
      <c r="A1155">
        <v>177</v>
      </c>
      <c r="B1155">
        <v>1252</v>
      </c>
      <c r="C1155" s="73" t="str">
        <f>IF(AND($A1155&lt;&gt;"",ISNUMBER($A1155)),VLOOKUP($A1155,StudiesGeneral!$B:$CM,2,FALSE),"")</f>
        <v>Grangeon</v>
      </c>
      <c r="D1155" s="73">
        <f>IF(AND($A1155&lt;&gt;"",ISNUMBER($A1155)),VLOOKUP($A1155,StudiesGeneral!$B:$CM,3,FALSE),"")</f>
        <v>2021</v>
      </c>
      <c r="E1155" s="89" t="str">
        <f>IF(AND($A1155&lt;&gt;"",ISNUMBER($A1155)),VLOOKUP($A1155,StudiesGeneral!$B:$CM,4,FALSE),"")</f>
        <v>https://doi.org/10.3390/ijms222312791</v>
      </c>
      <c r="F1155" s="73" t="str">
        <f>IF(AND($A1155&lt;&gt;"",ISNUMBER($A1155)),VLOOKUP($A1155,StudiesGeneral!$B:$CM,5,FALSE),"")</f>
        <v>CYP3A5</v>
      </c>
      <c r="G1155" s="52" t="str">
        <f t="shared" si="19"/>
        <v>Small intestine-Proximal Jejunum-HIM-IN009-</v>
      </c>
      <c r="H1155" s="12" t="s">
        <v>747</v>
      </c>
      <c r="I1155" s="12" t="s">
        <v>1059</v>
      </c>
      <c r="K1155" s="12" t="s">
        <v>725</v>
      </c>
      <c r="L1155" s="12" t="s">
        <v>762</v>
      </c>
      <c r="M1155" s="12" t="s">
        <v>737</v>
      </c>
      <c r="N1155" s="12" t="s">
        <v>819</v>
      </c>
      <c r="AA1155" s="19" t="s">
        <v>770</v>
      </c>
      <c r="AB1155" s="19" t="s">
        <v>1043</v>
      </c>
      <c r="AC1155" s="20" t="s">
        <v>730</v>
      </c>
      <c r="AD1155" s="37" t="s">
        <v>1057</v>
      </c>
      <c r="AE1155" s="93">
        <v>9</v>
      </c>
      <c r="AF1155" s="3">
        <v>1</v>
      </c>
      <c r="AG1155" s="3">
        <v>0</v>
      </c>
      <c r="AH1155" s="3">
        <v>65</v>
      </c>
      <c r="AI1155" s="3" t="s">
        <v>767</v>
      </c>
      <c r="AJ1155" s="20" t="s">
        <v>772</v>
      </c>
      <c r="AS1155" s="79">
        <v>30.4</v>
      </c>
      <c r="AT1155" s="79" t="s">
        <v>772</v>
      </c>
      <c r="AU1155" s="79"/>
      <c r="AV1155" s="79"/>
      <c r="AW1155" s="3" t="s">
        <v>876</v>
      </c>
      <c r="AX1155" s="3" t="s">
        <v>1058</v>
      </c>
      <c r="AY1155" s="3" t="s">
        <v>917</v>
      </c>
      <c r="AZ1155" s="3">
        <v>1</v>
      </c>
      <c r="BF1155" s="4" t="b">
        <f>IF(ISERROR(VLOOKUP(StudiesDetails!B1155,ProteinExpression!A:A,1,FALSE)),FALSE,TRUE)</f>
        <v>1</v>
      </c>
    </row>
    <row r="1156" spans="1:58" s="33" customFormat="1" x14ac:dyDescent="0.3">
      <c r="A1156" s="33">
        <v>177</v>
      </c>
      <c r="B1156" s="33">
        <v>1254</v>
      </c>
      <c r="C1156" s="70" t="str">
        <f>IF(AND($A1156&lt;&gt;"",ISNUMBER($A1156)),VLOOKUP($A1156,StudiesGeneral!$B:$CM,2,FALSE),"")</f>
        <v>Grangeon</v>
      </c>
      <c r="D1156" s="70">
        <f>IF(AND($A1156&lt;&gt;"",ISNUMBER($A1156)),VLOOKUP($A1156,StudiesGeneral!$B:$CM,3,FALSE),"")</f>
        <v>2021</v>
      </c>
      <c r="E1156" s="71" t="str">
        <f>IF(AND($A1156&lt;&gt;"",ISNUMBER($A1156)),VLOOKUP($A1156,StudiesGeneral!$B:$CM,4,FALSE),"")</f>
        <v>https://doi.org/10.3390/ijms222312791</v>
      </c>
      <c r="F1156" s="70" t="str">
        <f>IF(AND($A1156&lt;&gt;"",ISNUMBER($A1156)),VLOOKUP($A1156,StudiesGeneral!$B:$CM,5,FALSE),"")</f>
        <v>CYP3A5</v>
      </c>
      <c r="G1156" s="72" t="str">
        <f t="shared" si="19"/>
        <v>Small intestine-Medial Jejunum-HIM-IN001-</v>
      </c>
      <c r="H1156" s="25" t="s">
        <v>747</v>
      </c>
      <c r="I1156" s="25" t="s">
        <v>1060</v>
      </c>
      <c r="J1156" s="25"/>
      <c r="K1156" s="25" t="s">
        <v>725</v>
      </c>
      <c r="L1156" s="25" t="s">
        <v>762</v>
      </c>
      <c r="M1156" s="25" t="s">
        <v>737</v>
      </c>
      <c r="N1156" s="25" t="s">
        <v>819</v>
      </c>
      <c r="O1156" s="25"/>
      <c r="P1156" s="25"/>
      <c r="Q1156" s="26"/>
      <c r="R1156" s="26"/>
      <c r="S1156" s="27"/>
      <c r="T1156" s="27"/>
      <c r="U1156" s="27"/>
      <c r="V1156" s="27"/>
      <c r="W1156" s="27"/>
      <c r="X1156" s="27"/>
      <c r="Y1156" s="27"/>
      <c r="Z1156" s="27"/>
      <c r="AA1156" s="28" t="s">
        <v>770</v>
      </c>
      <c r="AB1156" s="28" t="s">
        <v>1043</v>
      </c>
      <c r="AC1156" s="29" t="s">
        <v>730</v>
      </c>
      <c r="AD1156" s="36" t="s">
        <v>1044</v>
      </c>
      <c r="AE1156" s="92">
        <v>1</v>
      </c>
      <c r="AF1156" s="30">
        <v>1</v>
      </c>
      <c r="AG1156" s="30">
        <v>1</v>
      </c>
      <c r="AH1156" s="30">
        <v>73</v>
      </c>
      <c r="AI1156" s="30" t="s">
        <v>767</v>
      </c>
      <c r="AJ1156" s="29" t="s">
        <v>772</v>
      </c>
      <c r="AK1156" s="30"/>
      <c r="AL1156" s="29"/>
      <c r="AM1156" s="30"/>
      <c r="AN1156" s="30"/>
      <c r="AO1156" s="30"/>
      <c r="AP1156" s="30"/>
      <c r="AQ1156" s="30"/>
      <c r="AR1156" s="30"/>
      <c r="AS1156" s="103">
        <v>31.3</v>
      </c>
      <c r="AT1156" s="103" t="s">
        <v>772</v>
      </c>
      <c r="AU1156" s="103"/>
      <c r="AV1156" s="103"/>
      <c r="AW1156" s="30" t="s">
        <v>898</v>
      </c>
      <c r="AX1156" s="30" t="s">
        <v>1045</v>
      </c>
      <c r="AY1156" s="30" t="s">
        <v>917</v>
      </c>
      <c r="AZ1156" s="30">
        <v>1</v>
      </c>
      <c r="BA1156" s="31"/>
      <c r="BB1156" s="32"/>
      <c r="BC1156" s="29"/>
      <c r="BD1156" s="30"/>
      <c r="BE1156" s="75"/>
      <c r="BF1156" s="91" t="b">
        <f>IF(ISERROR(VLOOKUP(StudiesDetails!B1156,ProteinExpression!A:A,1,FALSE)),FALSE,TRUE)</f>
        <v>1</v>
      </c>
    </row>
    <row r="1157" spans="1:58" x14ac:dyDescent="0.3">
      <c r="A1157">
        <v>177</v>
      </c>
      <c r="B1157">
        <v>1255</v>
      </c>
      <c r="C1157" s="73" t="str">
        <f>IF(AND($A1157&lt;&gt;"",ISNUMBER($A1157)),VLOOKUP($A1157,StudiesGeneral!$B:$CM,2,FALSE),"")</f>
        <v>Grangeon</v>
      </c>
      <c r="D1157" s="73">
        <f>IF(AND($A1157&lt;&gt;"",ISNUMBER($A1157)),VLOOKUP($A1157,StudiesGeneral!$B:$CM,3,FALSE),"")</f>
        <v>2021</v>
      </c>
      <c r="E1157" s="89" t="str">
        <f>IF(AND($A1157&lt;&gt;"",ISNUMBER($A1157)),VLOOKUP($A1157,StudiesGeneral!$B:$CM,4,FALSE),"")</f>
        <v>https://doi.org/10.3390/ijms222312791</v>
      </c>
      <c r="F1157" s="73" t="str">
        <f>IF(AND($A1157&lt;&gt;"",ISNUMBER($A1157)),VLOOKUP($A1157,StudiesGeneral!$B:$CM,5,FALSE),"")</f>
        <v>CYP3A5</v>
      </c>
      <c r="G1157" s="52" t="str">
        <f t="shared" si="19"/>
        <v>Small intestine-Medial Jejunum-HIM-IN002-</v>
      </c>
      <c r="H1157" s="12" t="s">
        <v>747</v>
      </c>
      <c r="I1157" s="12" t="s">
        <v>1060</v>
      </c>
      <c r="K1157" s="12" t="s">
        <v>725</v>
      </c>
      <c r="L1157" s="12" t="s">
        <v>762</v>
      </c>
      <c r="M1157" s="12" t="s">
        <v>737</v>
      </c>
      <c r="N1157" s="12" t="s">
        <v>819</v>
      </c>
      <c r="AA1157" s="19" t="s">
        <v>770</v>
      </c>
      <c r="AB1157" s="19" t="s">
        <v>1043</v>
      </c>
      <c r="AC1157" s="20" t="s">
        <v>730</v>
      </c>
      <c r="AD1157" s="37" t="s">
        <v>1046</v>
      </c>
      <c r="AE1157" s="93">
        <v>2</v>
      </c>
      <c r="AF1157" s="3">
        <v>1</v>
      </c>
      <c r="AG1157" s="3">
        <v>0</v>
      </c>
      <c r="AH1157" s="3">
        <v>49</v>
      </c>
      <c r="AI1157" s="3" t="s">
        <v>767</v>
      </c>
      <c r="AJ1157" s="20" t="s">
        <v>772</v>
      </c>
      <c r="AS1157" s="79">
        <v>32.700000000000003</v>
      </c>
      <c r="AT1157" s="79" t="s">
        <v>772</v>
      </c>
      <c r="AU1157" s="79"/>
      <c r="AV1157" s="79"/>
      <c r="AW1157" s="3" t="s">
        <v>898</v>
      </c>
      <c r="AX1157" s="3" t="s">
        <v>1047</v>
      </c>
      <c r="AY1157" s="3" t="s">
        <v>732</v>
      </c>
      <c r="AZ1157" s="3">
        <v>1</v>
      </c>
      <c r="BF1157" s="4" t="b">
        <f>IF(ISERROR(VLOOKUP(StudiesDetails!B1157,ProteinExpression!A:A,1,FALSE)),FALSE,TRUE)</f>
        <v>1</v>
      </c>
    </row>
    <row r="1158" spans="1:58" x14ac:dyDescent="0.3">
      <c r="A1158">
        <v>177</v>
      </c>
      <c r="B1158">
        <v>1256</v>
      </c>
      <c r="C1158" s="73" t="str">
        <f>IF(AND($A1158&lt;&gt;"",ISNUMBER($A1158)),VLOOKUP($A1158,StudiesGeneral!$B:$CM,2,FALSE),"")</f>
        <v>Grangeon</v>
      </c>
      <c r="D1158" s="73">
        <f>IF(AND($A1158&lt;&gt;"",ISNUMBER($A1158)),VLOOKUP($A1158,StudiesGeneral!$B:$CM,3,FALSE),"")</f>
        <v>2021</v>
      </c>
      <c r="E1158" s="89" t="str">
        <f>IF(AND($A1158&lt;&gt;"",ISNUMBER($A1158)),VLOOKUP($A1158,StudiesGeneral!$B:$CM,4,FALSE),"")</f>
        <v>https://doi.org/10.3390/ijms222312791</v>
      </c>
      <c r="F1158" s="73" t="str">
        <f>IF(AND($A1158&lt;&gt;"",ISNUMBER($A1158)),VLOOKUP($A1158,StudiesGeneral!$B:$CM,5,FALSE),"")</f>
        <v>CYP3A5</v>
      </c>
      <c r="G1158" s="52" t="str">
        <f t="shared" si="19"/>
        <v>Small intestine-Medial Jejunum-HIM-IN003-</v>
      </c>
      <c r="H1158" s="12" t="s">
        <v>747</v>
      </c>
      <c r="I1158" s="12" t="s">
        <v>1060</v>
      </c>
      <c r="K1158" s="12" t="s">
        <v>725</v>
      </c>
      <c r="L1158" s="12" t="s">
        <v>762</v>
      </c>
      <c r="M1158" s="12" t="s">
        <v>737</v>
      </c>
      <c r="N1158" s="12" t="s">
        <v>819</v>
      </c>
      <c r="AA1158" s="19" t="s">
        <v>770</v>
      </c>
      <c r="AB1158" s="19" t="s">
        <v>1043</v>
      </c>
      <c r="AC1158" s="20" t="s">
        <v>730</v>
      </c>
      <c r="AD1158" s="37" t="s">
        <v>1048</v>
      </c>
      <c r="AE1158" s="93">
        <v>3</v>
      </c>
      <c r="AF1158" s="3">
        <v>1</v>
      </c>
      <c r="AG1158" s="3">
        <v>0</v>
      </c>
      <c r="AH1158" s="3">
        <v>75</v>
      </c>
      <c r="AI1158" s="3" t="s">
        <v>767</v>
      </c>
      <c r="AJ1158" s="20" t="s">
        <v>772</v>
      </c>
      <c r="AS1158" s="79">
        <v>24</v>
      </c>
      <c r="AT1158" s="79" t="s">
        <v>772</v>
      </c>
      <c r="AU1158" s="79"/>
      <c r="AV1158" s="79"/>
      <c r="AW1158" s="3" t="s">
        <v>898</v>
      </c>
      <c r="AX1158" s="3" t="s">
        <v>1049</v>
      </c>
      <c r="AY1158" s="3" t="s">
        <v>732</v>
      </c>
      <c r="AZ1158" s="3">
        <v>1</v>
      </c>
      <c r="BF1158" s="4" t="b">
        <f>IF(ISERROR(VLOOKUP(StudiesDetails!B1158,ProteinExpression!A:A,1,FALSE)),FALSE,TRUE)</f>
        <v>1</v>
      </c>
    </row>
    <row r="1159" spans="1:58" x14ac:dyDescent="0.3">
      <c r="A1159">
        <v>177</v>
      </c>
      <c r="B1159">
        <v>1257</v>
      </c>
      <c r="C1159" s="73" t="str">
        <f>IF(AND($A1159&lt;&gt;"",ISNUMBER($A1159)),VLOOKUP($A1159,StudiesGeneral!$B:$CM,2,FALSE),"")</f>
        <v>Grangeon</v>
      </c>
      <c r="D1159" s="73">
        <f>IF(AND($A1159&lt;&gt;"",ISNUMBER($A1159)),VLOOKUP($A1159,StudiesGeneral!$B:$CM,3,FALSE),"")</f>
        <v>2021</v>
      </c>
      <c r="E1159" s="89" t="str">
        <f>IF(AND($A1159&lt;&gt;"",ISNUMBER($A1159)),VLOOKUP($A1159,StudiesGeneral!$B:$CM,4,FALSE),"")</f>
        <v>https://doi.org/10.3390/ijms222312791</v>
      </c>
      <c r="F1159" s="73" t="str">
        <f>IF(AND($A1159&lt;&gt;"",ISNUMBER($A1159)),VLOOKUP($A1159,StudiesGeneral!$B:$CM,5,FALSE),"")</f>
        <v>CYP3A5</v>
      </c>
      <c r="G1159" s="52" t="str">
        <f t="shared" si="19"/>
        <v>Small intestine-Medial Jejunum-HIM-IN004-</v>
      </c>
      <c r="H1159" s="12" t="s">
        <v>747</v>
      </c>
      <c r="I1159" s="12" t="s">
        <v>1060</v>
      </c>
      <c r="K1159" s="12" t="s">
        <v>725</v>
      </c>
      <c r="L1159" s="12" t="s">
        <v>762</v>
      </c>
      <c r="M1159" s="12" t="s">
        <v>737</v>
      </c>
      <c r="N1159" s="12" t="s">
        <v>819</v>
      </c>
      <c r="AA1159" s="19" t="s">
        <v>770</v>
      </c>
      <c r="AB1159" s="19" t="s">
        <v>1043</v>
      </c>
      <c r="AC1159" s="20" t="s">
        <v>730</v>
      </c>
      <c r="AD1159" s="37" t="s">
        <v>1050</v>
      </c>
      <c r="AE1159" s="93">
        <v>4</v>
      </c>
      <c r="AF1159" s="3">
        <v>1</v>
      </c>
      <c r="AG1159" s="3">
        <v>1</v>
      </c>
      <c r="AH1159" s="3">
        <v>42</v>
      </c>
      <c r="AI1159" s="3" t="s">
        <v>767</v>
      </c>
      <c r="AJ1159" s="20" t="s">
        <v>772</v>
      </c>
      <c r="AS1159" s="79">
        <v>25.9</v>
      </c>
      <c r="AT1159" s="79" t="s">
        <v>772</v>
      </c>
      <c r="AU1159" s="79"/>
      <c r="AV1159" s="79"/>
      <c r="AW1159" s="3" t="s">
        <v>876</v>
      </c>
      <c r="AX1159" s="3" t="s">
        <v>1051</v>
      </c>
      <c r="AY1159" s="3" t="s">
        <v>732</v>
      </c>
      <c r="AZ1159" s="3">
        <v>1</v>
      </c>
      <c r="BF1159" s="4" t="b">
        <f>IF(ISERROR(VLOOKUP(StudiesDetails!B1159,ProteinExpression!A:A,1,FALSE)),FALSE,TRUE)</f>
        <v>1</v>
      </c>
    </row>
    <row r="1160" spans="1:58" x14ac:dyDescent="0.3">
      <c r="A1160">
        <v>177</v>
      </c>
      <c r="B1160">
        <v>1258</v>
      </c>
      <c r="C1160" s="73" t="str">
        <f>IF(AND($A1160&lt;&gt;"",ISNUMBER($A1160)),VLOOKUP($A1160,StudiesGeneral!$B:$CM,2,FALSE),"")</f>
        <v>Grangeon</v>
      </c>
      <c r="D1160" s="73">
        <f>IF(AND($A1160&lt;&gt;"",ISNUMBER($A1160)),VLOOKUP($A1160,StudiesGeneral!$B:$CM,3,FALSE),"")</f>
        <v>2021</v>
      </c>
      <c r="E1160" s="89" t="str">
        <f>IF(AND($A1160&lt;&gt;"",ISNUMBER($A1160)),VLOOKUP($A1160,StudiesGeneral!$B:$CM,4,FALSE),"")</f>
        <v>https://doi.org/10.3390/ijms222312791</v>
      </c>
      <c r="F1160" s="73" t="str">
        <f>IF(AND($A1160&lt;&gt;"",ISNUMBER($A1160)),VLOOKUP($A1160,StudiesGeneral!$B:$CM,5,FALSE),"")</f>
        <v>CYP3A5</v>
      </c>
      <c r="G1160" s="52" t="str">
        <f t="shared" si="19"/>
        <v>Small intestine-Medial Jejunum-HIM-IN005-</v>
      </c>
      <c r="H1160" s="12" t="s">
        <v>747</v>
      </c>
      <c r="I1160" s="12" t="s">
        <v>1060</v>
      </c>
      <c r="K1160" s="12" t="s">
        <v>725</v>
      </c>
      <c r="L1160" s="12" t="s">
        <v>762</v>
      </c>
      <c r="M1160" s="12" t="s">
        <v>737</v>
      </c>
      <c r="N1160" s="12" t="s">
        <v>819</v>
      </c>
      <c r="AA1160" s="19" t="s">
        <v>770</v>
      </c>
      <c r="AB1160" s="19" t="s">
        <v>1043</v>
      </c>
      <c r="AC1160" s="20" t="s">
        <v>730</v>
      </c>
      <c r="AD1160" s="37" t="s">
        <v>1052</v>
      </c>
      <c r="AE1160" s="93">
        <v>5</v>
      </c>
      <c r="AF1160" s="3">
        <v>1</v>
      </c>
      <c r="AG1160" s="3">
        <v>1</v>
      </c>
      <c r="AH1160" s="3">
        <v>52</v>
      </c>
      <c r="AI1160" s="3" t="s">
        <v>767</v>
      </c>
      <c r="AJ1160" s="20" t="s">
        <v>772</v>
      </c>
      <c r="AS1160" s="79">
        <v>23.9</v>
      </c>
      <c r="AT1160" s="79" t="s">
        <v>772</v>
      </c>
      <c r="AU1160" s="79"/>
      <c r="AV1160" s="79"/>
      <c r="AW1160" s="3" t="s">
        <v>878</v>
      </c>
      <c r="AX1160" s="3" t="s">
        <v>1045</v>
      </c>
      <c r="AY1160" s="3" t="s">
        <v>732</v>
      </c>
      <c r="AZ1160" s="3">
        <v>1</v>
      </c>
      <c r="BF1160" s="4" t="b">
        <f>IF(ISERROR(VLOOKUP(StudiesDetails!B1160,ProteinExpression!A:A,1,FALSE)),FALSE,TRUE)</f>
        <v>1</v>
      </c>
    </row>
    <row r="1161" spans="1:58" x14ac:dyDescent="0.3">
      <c r="A1161">
        <v>177</v>
      </c>
      <c r="B1161">
        <v>1259</v>
      </c>
      <c r="C1161" s="73" t="str">
        <f>IF(AND($A1161&lt;&gt;"",ISNUMBER($A1161)),VLOOKUP($A1161,StudiesGeneral!$B:$CM,2,FALSE),"")</f>
        <v>Grangeon</v>
      </c>
      <c r="D1161" s="73">
        <f>IF(AND($A1161&lt;&gt;"",ISNUMBER($A1161)),VLOOKUP($A1161,StudiesGeneral!$B:$CM,3,FALSE),"")</f>
        <v>2021</v>
      </c>
      <c r="E1161" s="89" t="str">
        <f>IF(AND($A1161&lt;&gt;"",ISNUMBER($A1161)),VLOOKUP($A1161,StudiesGeneral!$B:$CM,4,FALSE),"")</f>
        <v>https://doi.org/10.3390/ijms222312791</v>
      </c>
      <c r="F1161" s="73" t="str">
        <f>IF(AND($A1161&lt;&gt;"",ISNUMBER($A1161)),VLOOKUP($A1161,StudiesGeneral!$B:$CM,5,FALSE),"")</f>
        <v>CYP3A5</v>
      </c>
      <c r="G1161" s="52" t="str">
        <f t="shared" si="19"/>
        <v>Small intestine-Medial Jejunum-HIM-IN006-</v>
      </c>
      <c r="H1161" s="12" t="s">
        <v>747</v>
      </c>
      <c r="I1161" s="12" t="s">
        <v>1060</v>
      </c>
      <c r="K1161" s="12" t="s">
        <v>725</v>
      </c>
      <c r="L1161" s="12" t="s">
        <v>762</v>
      </c>
      <c r="M1161" s="12" t="s">
        <v>737</v>
      </c>
      <c r="N1161" s="12" t="s">
        <v>819</v>
      </c>
      <c r="AA1161" s="19" t="s">
        <v>770</v>
      </c>
      <c r="AB1161" s="19" t="s">
        <v>1043</v>
      </c>
      <c r="AC1161" s="20" t="s">
        <v>730</v>
      </c>
      <c r="AD1161" s="37" t="s">
        <v>1053</v>
      </c>
      <c r="AE1161" s="93">
        <v>6</v>
      </c>
      <c r="AF1161" s="3">
        <v>1</v>
      </c>
      <c r="AG1161" s="3">
        <v>1</v>
      </c>
      <c r="AH1161" s="3">
        <v>27</v>
      </c>
      <c r="AI1161" s="3" t="s">
        <v>767</v>
      </c>
      <c r="AJ1161" s="20" t="s">
        <v>772</v>
      </c>
      <c r="AS1161" s="79">
        <v>20.5</v>
      </c>
      <c r="AT1161" s="79" t="s">
        <v>772</v>
      </c>
      <c r="AU1161" s="79"/>
      <c r="AV1161" s="79"/>
      <c r="AW1161" s="3" t="s">
        <v>876</v>
      </c>
      <c r="AX1161" s="3" t="s">
        <v>1051</v>
      </c>
      <c r="AY1161" s="3" t="s">
        <v>732</v>
      </c>
      <c r="AZ1161" s="3">
        <v>1</v>
      </c>
      <c r="BF1161" s="4" t="b">
        <f>IF(ISERROR(VLOOKUP(StudiesDetails!B1161,ProteinExpression!A:A,1,FALSE)),FALSE,TRUE)</f>
        <v>1</v>
      </c>
    </row>
    <row r="1162" spans="1:58" x14ac:dyDescent="0.3">
      <c r="A1162">
        <v>177</v>
      </c>
      <c r="B1162">
        <v>1260</v>
      </c>
      <c r="C1162" s="73" t="str">
        <f>IF(AND($A1162&lt;&gt;"",ISNUMBER($A1162)),VLOOKUP($A1162,StudiesGeneral!$B:$CM,2,FALSE),"")</f>
        <v>Grangeon</v>
      </c>
      <c r="D1162" s="73">
        <f>IF(AND($A1162&lt;&gt;"",ISNUMBER($A1162)),VLOOKUP($A1162,StudiesGeneral!$B:$CM,3,FALSE),"")</f>
        <v>2021</v>
      </c>
      <c r="E1162" s="89" t="str">
        <f>IF(AND($A1162&lt;&gt;"",ISNUMBER($A1162)),VLOOKUP($A1162,StudiesGeneral!$B:$CM,4,FALSE),"")</f>
        <v>https://doi.org/10.3390/ijms222312791</v>
      </c>
      <c r="F1162" s="73" t="str">
        <f>IF(AND($A1162&lt;&gt;"",ISNUMBER($A1162)),VLOOKUP($A1162,StudiesGeneral!$B:$CM,5,FALSE),"")</f>
        <v>CYP3A5</v>
      </c>
      <c r="G1162" s="52" t="str">
        <f t="shared" si="19"/>
        <v>Small intestine-Medial Jejunum-HIM-IN007-</v>
      </c>
      <c r="H1162" s="12" t="s">
        <v>747</v>
      </c>
      <c r="I1162" s="12" t="s">
        <v>1060</v>
      </c>
      <c r="K1162" s="12" t="s">
        <v>725</v>
      </c>
      <c r="L1162" s="12" t="s">
        <v>762</v>
      </c>
      <c r="M1162" s="12" t="s">
        <v>737</v>
      </c>
      <c r="N1162" s="12" t="s">
        <v>819</v>
      </c>
      <c r="AA1162" s="19" t="s">
        <v>770</v>
      </c>
      <c r="AB1162" s="19" t="s">
        <v>1043</v>
      </c>
      <c r="AC1162" s="20" t="s">
        <v>730</v>
      </c>
      <c r="AD1162" s="37" t="s">
        <v>1054</v>
      </c>
      <c r="AE1162" s="93">
        <v>7</v>
      </c>
      <c r="AF1162" s="3">
        <v>1</v>
      </c>
      <c r="AG1162" s="3">
        <v>0</v>
      </c>
      <c r="AH1162" s="3">
        <v>58</v>
      </c>
      <c r="AI1162" s="3" t="s">
        <v>767</v>
      </c>
      <c r="AJ1162" s="20" t="s">
        <v>772</v>
      </c>
      <c r="AS1162" s="79">
        <v>31.1</v>
      </c>
      <c r="AT1162" s="79" t="s">
        <v>772</v>
      </c>
      <c r="AU1162" s="79"/>
      <c r="AV1162" s="79"/>
      <c r="AW1162" s="3" t="s">
        <v>898</v>
      </c>
      <c r="AX1162" s="3" t="s">
        <v>1055</v>
      </c>
      <c r="AY1162" s="3" t="s">
        <v>732</v>
      </c>
      <c r="AZ1162" s="3">
        <v>1</v>
      </c>
      <c r="BF1162" s="4" t="b">
        <f>IF(ISERROR(VLOOKUP(StudiesDetails!B1162,ProteinExpression!A:A,1,FALSE)),FALSE,TRUE)</f>
        <v>1</v>
      </c>
    </row>
    <row r="1163" spans="1:58" x14ac:dyDescent="0.3">
      <c r="A1163">
        <v>177</v>
      </c>
      <c r="B1163">
        <v>1261</v>
      </c>
      <c r="C1163" s="73" t="str">
        <f>IF(AND($A1163&lt;&gt;"",ISNUMBER($A1163)),VLOOKUP($A1163,StudiesGeneral!$B:$CM,2,FALSE),"")</f>
        <v>Grangeon</v>
      </c>
      <c r="D1163" s="73">
        <f>IF(AND($A1163&lt;&gt;"",ISNUMBER($A1163)),VLOOKUP($A1163,StudiesGeneral!$B:$CM,3,FALSE),"")</f>
        <v>2021</v>
      </c>
      <c r="E1163" s="89" t="str">
        <f>IF(AND($A1163&lt;&gt;"",ISNUMBER($A1163)),VLOOKUP($A1163,StudiesGeneral!$B:$CM,4,FALSE),"")</f>
        <v>https://doi.org/10.3390/ijms222312791</v>
      </c>
      <c r="F1163" s="73" t="str">
        <f>IF(AND($A1163&lt;&gt;"",ISNUMBER($A1163)),VLOOKUP($A1163,StudiesGeneral!$B:$CM,5,FALSE),"")</f>
        <v>CYP3A5</v>
      </c>
      <c r="G1163" s="52" t="str">
        <f t="shared" si="19"/>
        <v>Small intestine-Medial Jejunum-HIM-IN008-</v>
      </c>
      <c r="H1163" s="12" t="s">
        <v>747</v>
      </c>
      <c r="I1163" s="12" t="s">
        <v>1060</v>
      </c>
      <c r="K1163" s="12" t="s">
        <v>725</v>
      </c>
      <c r="L1163" s="12" t="s">
        <v>762</v>
      </c>
      <c r="M1163" s="12" t="s">
        <v>737</v>
      </c>
      <c r="N1163" s="12" t="s">
        <v>819</v>
      </c>
      <c r="AA1163" s="19" t="s">
        <v>770</v>
      </c>
      <c r="AB1163" s="19" t="s">
        <v>1043</v>
      </c>
      <c r="AC1163" s="20" t="s">
        <v>730</v>
      </c>
      <c r="AD1163" s="37" t="s">
        <v>1056</v>
      </c>
      <c r="AE1163" s="93">
        <v>8</v>
      </c>
      <c r="AF1163" s="3">
        <v>1</v>
      </c>
      <c r="AG1163" s="3">
        <v>0</v>
      </c>
      <c r="AH1163" s="3">
        <v>49</v>
      </c>
      <c r="AI1163" s="3" t="s">
        <v>767</v>
      </c>
      <c r="AJ1163" s="20" t="s">
        <v>772</v>
      </c>
      <c r="AS1163" s="79">
        <v>23.2</v>
      </c>
      <c r="AT1163" s="79" t="s">
        <v>772</v>
      </c>
      <c r="AU1163" s="79"/>
      <c r="AV1163" s="79"/>
      <c r="AW1163" s="3" t="s">
        <v>876</v>
      </c>
      <c r="AX1163" s="3" t="s">
        <v>1051</v>
      </c>
      <c r="AY1163" s="3" t="s">
        <v>920</v>
      </c>
      <c r="AZ1163" s="3">
        <v>1</v>
      </c>
      <c r="BF1163" s="4" t="b">
        <f>IF(ISERROR(VLOOKUP(StudiesDetails!B1163,ProteinExpression!A:A,1,FALSE)),FALSE,TRUE)</f>
        <v>1</v>
      </c>
    </row>
    <row r="1164" spans="1:58" x14ac:dyDescent="0.3">
      <c r="A1164">
        <v>177</v>
      </c>
      <c r="B1164">
        <v>1262</v>
      </c>
      <c r="C1164" s="73" t="str">
        <f>IF(AND($A1164&lt;&gt;"",ISNUMBER($A1164)),VLOOKUP($A1164,StudiesGeneral!$B:$CM,2,FALSE),"")</f>
        <v>Grangeon</v>
      </c>
      <c r="D1164" s="73">
        <f>IF(AND($A1164&lt;&gt;"",ISNUMBER($A1164)),VLOOKUP($A1164,StudiesGeneral!$B:$CM,3,FALSE),"")</f>
        <v>2021</v>
      </c>
      <c r="E1164" s="89" t="str">
        <f>IF(AND($A1164&lt;&gt;"",ISNUMBER($A1164)),VLOOKUP($A1164,StudiesGeneral!$B:$CM,4,FALSE),"")</f>
        <v>https://doi.org/10.3390/ijms222312791</v>
      </c>
      <c r="F1164" s="73" t="str">
        <f>IF(AND($A1164&lt;&gt;"",ISNUMBER($A1164)),VLOOKUP($A1164,StudiesGeneral!$B:$CM,5,FALSE),"")</f>
        <v>CYP3A5</v>
      </c>
      <c r="G1164" s="52" t="str">
        <f t="shared" si="19"/>
        <v>Small intestine-Medial Jejunum-HIM-IN009-</v>
      </c>
      <c r="H1164" s="12" t="s">
        <v>747</v>
      </c>
      <c r="I1164" s="12" t="s">
        <v>1060</v>
      </c>
      <c r="K1164" s="12" t="s">
        <v>725</v>
      </c>
      <c r="L1164" s="12" t="s">
        <v>762</v>
      </c>
      <c r="M1164" s="12" t="s">
        <v>737</v>
      </c>
      <c r="N1164" s="12" t="s">
        <v>819</v>
      </c>
      <c r="AA1164" s="19" t="s">
        <v>770</v>
      </c>
      <c r="AB1164" s="19" t="s">
        <v>1043</v>
      </c>
      <c r="AC1164" s="20" t="s">
        <v>730</v>
      </c>
      <c r="AD1164" s="37" t="s">
        <v>1057</v>
      </c>
      <c r="AE1164" s="93">
        <v>9</v>
      </c>
      <c r="AF1164" s="3">
        <v>1</v>
      </c>
      <c r="AG1164" s="3">
        <v>0</v>
      </c>
      <c r="AH1164" s="3">
        <v>65</v>
      </c>
      <c r="AI1164" s="3" t="s">
        <v>767</v>
      </c>
      <c r="AJ1164" s="20" t="s">
        <v>772</v>
      </c>
      <c r="AS1164" s="79">
        <v>30.4</v>
      </c>
      <c r="AT1164" s="79" t="s">
        <v>772</v>
      </c>
      <c r="AU1164" s="79"/>
      <c r="AV1164" s="79"/>
      <c r="AW1164" s="3" t="s">
        <v>876</v>
      </c>
      <c r="AX1164" s="3" t="s">
        <v>1058</v>
      </c>
      <c r="AY1164" s="3" t="s">
        <v>917</v>
      </c>
      <c r="AZ1164" s="3">
        <v>1</v>
      </c>
      <c r="BF1164" s="4" t="b">
        <f>IF(ISERROR(VLOOKUP(StudiesDetails!B1164,ProteinExpression!A:A,1,FALSE)),FALSE,TRUE)</f>
        <v>1</v>
      </c>
    </row>
    <row r="1165" spans="1:58" s="33" customFormat="1" x14ac:dyDescent="0.3">
      <c r="A1165" s="33">
        <v>177</v>
      </c>
      <c r="B1165" s="33">
        <v>1264</v>
      </c>
      <c r="C1165" s="70" t="str">
        <f>IF(AND($A1165&lt;&gt;"",ISNUMBER($A1165)),VLOOKUP($A1165,StudiesGeneral!$B:$CM,2,FALSE),"")</f>
        <v>Grangeon</v>
      </c>
      <c r="D1165" s="70">
        <f>IF(AND($A1165&lt;&gt;"",ISNUMBER($A1165)),VLOOKUP($A1165,StudiesGeneral!$B:$CM,3,FALSE),"")</f>
        <v>2021</v>
      </c>
      <c r="E1165" s="71" t="str">
        <f>IF(AND($A1165&lt;&gt;"",ISNUMBER($A1165)),VLOOKUP($A1165,StudiesGeneral!$B:$CM,4,FALSE),"")</f>
        <v>https://doi.org/10.3390/ijms222312791</v>
      </c>
      <c r="F1165" s="70" t="str">
        <f>IF(AND($A1165&lt;&gt;"",ISNUMBER($A1165)),VLOOKUP($A1165,StudiesGeneral!$B:$CM,5,FALSE),"")</f>
        <v>CYP3A5</v>
      </c>
      <c r="G1165" s="72" t="str">
        <f t="shared" si="19"/>
        <v>Small intestine-Distal Jejunum-HIM-IN001-</v>
      </c>
      <c r="H1165" s="25" t="s">
        <v>747</v>
      </c>
      <c r="I1165" s="25" t="s">
        <v>1061</v>
      </c>
      <c r="J1165" s="25"/>
      <c r="K1165" s="25" t="s">
        <v>725</v>
      </c>
      <c r="L1165" s="25" t="s">
        <v>762</v>
      </c>
      <c r="M1165" s="25" t="s">
        <v>737</v>
      </c>
      <c r="N1165" s="25" t="s">
        <v>819</v>
      </c>
      <c r="O1165" s="25"/>
      <c r="P1165" s="25"/>
      <c r="Q1165" s="26"/>
      <c r="R1165" s="26"/>
      <c r="S1165" s="27"/>
      <c r="T1165" s="27"/>
      <c r="U1165" s="27"/>
      <c r="V1165" s="27"/>
      <c r="W1165" s="27"/>
      <c r="X1165" s="27"/>
      <c r="Y1165" s="27"/>
      <c r="Z1165" s="27"/>
      <c r="AA1165" s="28" t="s">
        <v>770</v>
      </c>
      <c r="AB1165" s="28" t="s">
        <v>1043</v>
      </c>
      <c r="AC1165" s="29" t="s">
        <v>730</v>
      </c>
      <c r="AD1165" s="36" t="s">
        <v>1044</v>
      </c>
      <c r="AE1165" s="92">
        <v>1</v>
      </c>
      <c r="AF1165" s="30">
        <v>1</v>
      </c>
      <c r="AG1165" s="30">
        <v>1</v>
      </c>
      <c r="AH1165" s="30">
        <v>73</v>
      </c>
      <c r="AI1165" s="30" t="s">
        <v>767</v>
      </c>
      <c r="AJ1165" s="29" t="s">
        <v>772</v>
      </c>
      <c r="AK1165" s="30"/>
      <c r="AL1165" s="29"/>
      <c r="AM1165" s="30"/>
      <c r="AN1165" s="30"/>
      <c r="AO1165" s="30"/>
      <c r="AP1165" s="30"/>
      <c r="AQ1165" s="30"/>
      <c r="AR1165" s="30"/>
      <c r="AS1165" s="103">
        <v>31.3</v>
      </c>
      <c r="AT1165" s="103" t="s">
        <v>772</v>
      </c>
      <c r="AU1165" s="103"/>
      <c r="AV1165" s="103"/>
      <c r="AW1165" s="30" t="s">
        <v>898</v>
      </c>
      <c r="AX1165" s="30" t="s">
        <v>1045</v>
      </c>
      <c r="AY1165" s="30" t="s">
        <v>917</v>
      </c>
      <c r="AZ1165" s="30">
        <v>1</v>
      </c>
      <c r="BA1165" s="31"/>
      <c r="BB1165" s="32"/>
      <c r="BC1165" s="29"/>
      <c r="BD1165" s="30"/>
      <c r="BE1165" s="75"/>
      <c r="BF1165" s="91" t="b">
        <f>IF(ISERROR(VLOOKUP(StudiesDetails!B1165,ProteinExpression!A:A,1,FALSE)),FALSE,TRUE)</f>
        <v>1</v>
      </c>
    </row>
    <row r="1166" spans="1:58" x14ac:dyDescent="0.3">
      <c r="A1166">
        <v>177</v>
      </c>
      <c r="B1166">
        <v>1265</v>
      </c>
      <c r="C1166" s="73" t="str">
        <f>IF(AND($A1166&lt;&gt;"",ISNUMBER($A1166)),VLOOKUP($A1166,StudiesGeneral!$B:$CM,2,FALSE),"")</f>
        <v>Grangeon</v>
      </c>
      <c r="D1166" s="73">
        <f>IF(AND($A1166&lt;&gt;"",ISNUMBER($A1166)),VLOOKUP($A1166,StudiesGeneral!$B:$CM,3,FALSE),"")</f>
        <v>2021</v>
      </c>
      <c r="E1166" s="89" t="str">
        <f>IF(AND($A1166&lt;&gt;"",ISNUMBER($A1166)),VLOOKUP($A1166,StudiesGeneral!$B:$CM,4,FALSE),"")</f>
        <v>https://doi.org/10.3390/ijms222312791</v>
      </c>
      <c r="F1166" s="73" t="str">
        <f>IF(AND($A1166&lt;&gt;"",ISNUMBER($A1166)),VLOOKUP($A1166,StudiesGeneral!$B:$CM,5,FALSE),"")</f>
        <v>CYP3A5</v>
      </c>
      <c r="G1166" s="52" t="str">
        <f t="shared" si="19"/>
        <v>Small intestine-Distal Jejunum-HIM-IN002-</v>
      </c>
      <c r="H1166" s="12" t="s">
        <v>747</v>
      </c>
      <c r="I1166" s="12" t="s">
        <v>1061</v>
      </c>
      <c r="K1166" s="12" t="s">
        <v>725</v>
      </c>
      <c r="L1166" s="12" t="s">
        <v>762</v>
      </c>
      <c r="M1166" s="12" t="s">
        <v>737</v>
      </c>
      <c r="N1166" s="12" t="s">
        <v>819</v>
      </c>
      <c r="AA1166" s="19" t="s">
        <v>770</v>
      </c>
      <c r="AB1166" s="19" t="s">
        <v>1043</v>
      </c>
      <c r="AC1166" s="20" t="s">
        <v>730</v>
      </c>
      <c r="AD1166" s="37" t="s">
        <v>1046</v>
      </c>
      <c r="AE1166" s="93">
        <v>2</v>
      </c>
      <c r="AF1166" s="3">
        <v>1</v>
      </c>
      <c r="AG1166" s="3">
        <v>0</v>
      </c>
      <c r="AH1166" s="3">
        <v>49</v>
      </c>
      <c r="AI1166" s="3" t="s">
        <v>767</v>
      </c>
      <c r="AJ1166" s="20" t="s">
        <v>772</v>
      </c>
      <c r="AS1166" s="79">
        <v>32.700000000000003</v>
      </c>
      <c r="AT1166" s="79" t="s">
        <v>772</v>
      </c>
      <c r="AU1166" s="79"/>
      <c r="AV1166" s="79"/>
      <c r="AW1166" s="3" t="s">
        <v>898</v>
      </c>
      <c r="AX1166" s="3" t="s">
        <v>1047</v>
      </c>
      <c r="AY1166" s="3" t="s">
        <v>732</v>
      </c>
      <c r="AZ1166" s="3">
        <v>1</v>
      </c>
      <c r="BF1166" s="4" t="b">
        <f>IF(ISERROR(VLOOKUP(StudiesDetails!B1166,ProteinExpression!A:A,1,FALSE)),FALSE,TRUE)</f>
        <v>1</v>
      </c>
    </row>
    <row r="1167" spans="1:58" x14ac:dyDescent="0.3">
      <c r="A1167">
        <v>177</v>
      </c>
      <c r="B1167">
        <v>1266</v>
      </c>
      <c r="C1167" s="73" t="str">
        <f>IF(AND($A1167&lt;&gt;"",ISNUMBER($A1167)),VLOOKUP($A1167,StudiesGeneral!$B:$CM,2,FALSE),"")</f>
        <v>Grangeon</v>
      </c>
      <c r="D1167" s="73">
        <f>IF(AND($A1167&lt;&gt;"",ISNUMBER($A1167)),VLOOKUP($A1167,StudiesGeneral!$B:$CM,3,FALSE),"")</f>
        <v>2021</v>
      </c>
      <c r="E1167" s="89" t="str">
        <f>IF(AND($A1167&lt;&gt;"",ISNUMBER($A1167)),VLOOKUP($A1167,StudiesGeneral!$B:$CM,4,FALSE),"")</f>
        <v>https://doi.org/10.3390/ijms222312791</v>
      </c>
      <c r="F1167" s="73" t="str">
        <f>IF(AND($A1167&lt;&gt;"",ISNUMBER($A1167)),VLOOKUP($A1167,StudiesGeneral!$B:$CM,5,FALSE),"")</f>
        <v>CYP3A5</v>
      </c>
      <c r="G1167" s="52" t="str">
        <f t="shared" si="19"/>
        <v>Small intestine-Distal Jejunum-HIM-IN003-</v>
      </c>
      <c r="H1167" s="12" t="s">
        <v>747</v>
      </c>
      <c r="I1167" s="12" t="s">
        <v>1061</v>
      </c>
      <c r="K1167" s="12" t="s">
        <v>725</v>
      </c>
      <c r="L1167" s="12" t="s">
        <v>762</v>
      </c>
      <c r="M1167" s="12" t="s">
        <v>737</v>
      </c>
      <c r="N1167" s="12" t="s">
        <v>819</v>
      </c>
      <c r="AA1167" s="19" t="s">
        <v>770</v>
      </c>
      <c r="AB1167" s="19" t="s">
        <v>1043</v>
      </c>
      <c r="AC1167" s="20" t="s">
        <v>730</v>
      </c>
      <c r="AD1167" s="37" t="s">
        <v>1048</v>
      </c>
      <c r="AE1167" s="93">
        <v>3</v>
      </c>
      <c r="AF1167" s="3">
        <v>1</v>
      </c>
      <c r="AG1167" s="3">
        <v>0</v>
      </c>
      <c r="AH1167" s="3">
        <v>75</v>
      </c>
      <c r="AI1167" s="3" t="s">
        <v>767</v>
      </c>
      <c r="AJ1167" s="20" t="s">
        <v>772</v>
      </c>
      <c r="AS1167" s="79">
        <v>24</v>
      </c>
      <c r="AT1167" s="79" t="s">
        <v>772</v>
      </c>
      <c r="AU1167" s="79"/>
      <c r="AV1167" s="79"/>
      <c r="AW1167" s="3" t="s">
        <v>898</v>
      </c>
      <c r="AX1167" s="3" t="s">
        <v>1049</v>
      </c>
      <c r="AY1167" s="3" t="s">
        <v>732</v>
      </c>
      <c r="AZ1167" s="3">
        <v>1</v>
      </c>
      <c r="BF1167" s="4" t="b">
        <f>IF(ISERROR(VLOOKUP(StudiesDetails!B1167,ProteinExpression!A:A,1,FALSE)),FALSE,TRUE)</f>
        <v>1</v>
      </c>
    </row>
    <row r="1168" spans="1:58" x14ac:dyDescent="0.3">
      <c r="A1168">
        <v>177</v>
      </c>
      <c r="B1168">
        <v>1267</v>
      </c>
      <c r="C1168" s="73" t="str">
        <f>IF(AND($A1168&lt;&gt;"",ISNUMBER($A1168)),VLOOKUP($A1168,StudiesGeneral!$B:$CM,2,FALSE),"")</f>
        <v>Grangeon</v>
      </c>
      <c r="D1168" s="73">
        <f>IF(AND($A1168&lt;&gt;"",ISNUMBER($A1168)),VLOOKUP($A1168,StudiesGeneral!$B:$CM,3,FALSE),"")</f>
        <v>2021</v>
      </c>
      <c r="E1168" s="89" t="str">
        <f>IF(AND($A1168&lt;&gt;"",ISNUMBER($A1168)),VLOOKUP($A1168,StudiesGeneral!$B:$CM,4,FALSE),"")</f>
        <v>https://doi.org/10.3390/ijms222312791</v>
      </c>
      <c r="F1168" s="73" t="str">
        <f>IF(AND($A1168&lt;&gt;"",ISNUMBER($A1168)),VLOOKUP($A1168,StudiesGeneral!$B:$CM,5,FALSE),"")</f>
        <v>CYP3A5</v>
      </c>
      <c r="G1168" s="52" t="str">
        <f t="shared" si="19"/>
        <v>Small intestine-Distal Jejunum-HIM-IN004-</v>
      </c>
      <c r="H1168" s="12" t="s">
        <v>747</v>
      </c>
      <c r="I1168" s="12" t="s">
        <v>1061</v>
      </c>
      <c r="K1168" s="12" t="s">
        <v>725</v>
      </c>
      <c r="L1168" s="12" t="s">
        <v>762</v>
      </c>
      <c r="M1168" s="12" t="s">
        <v>737</v>
      </c>
      <c r="N1168" s="12" t="s">
        <v>819</v>
      </c>
      <c r="AA1168" s="19" t="s">
        <v>770</v>
      </c>
      <c r="AB1168" s="19" t="s">
        <v>1043</v>
      </c>
      <c r="AC1168" s="20" t="s">
        <v>730</v>
      </c>
      <c r="AD1168" s="37" t="s">
        <v>1050</v>
      </c>
      <c r="AE1168" s="93">
        <v>4</v>
      </c>
      <c r="AF1168" s="3">
        <v>1</v>
      </c>
      <c r="AG1168" s="3">
        <v>1</v>
      </c>
      <c r="AH1168" s="3">
        <v>42</v>
      </c>
      <c r="AI1168" s="3" t="s">
        <v>767</v>
      </c>
      <c r="AJ1168" s="20" t="s">
        <v>772</v>
      </c>
      <c r="AS1168" s="79">
        <v>25.9</v>
      </c>
      <c r="AT1168" s="79" t="s">
        <v>772</v>
      </c>
      <c r="AU1168" s="79"/>
      <c r="AV1168" s="79"/>
      <c r="AW1168" s="3" t="s">
        <v>876</v>
      </c>
      <c r="AX1168" s="3" t="s">
        <v>1051</v>
      </c>
      <c r="AY1168" s="3" t="s">
        <v>732</v>
      </c>
      <c r="AZ1168" s="3">
        <v>1</v>
      </c>
      <c r="BF1168" s="4" t="b">
        <f>IF(ISERROR(VLOOKUP(StudiesDetails!B1168,ProteinExpression!A:A,1,FALSE)),FALSE,TRUE)</f>
        <v>1</v>
      </c>
    </row>
    <row r="1169" spans="1:58" x14ac:dyDescent="0.3">
      <c r="A1169">
        <v>177</v>
      </c>
      <c r="B1169">
        <v>1268</v>
      </c>
      <c r="C1169" s="73" t="str">
        <f>IF(AND($A1169&lt;&gt;"",ISNUMBER($A1169)),VLOOKUP($A1169,StudiesGeneral!$B:$CM,2,FALSE),"")</f>
        <v>Grangeon</v>
      </c>
      <c r="D1169" s="73">
        <f>IF(AND($A1169&lt;&gt;"",ISNUMBER($A1169)),VLOOKUP($A1169,StudiesGeneral!$B:$CM,3,FALSE),"")</f>
        <v>2021</v>
      </c>
      <c r="E1169" s="89" t="str">
        <f>IF(AND($A1169&lt;&gt;"",ISNUMBER($A1169)),VLOOKUP($A1169,StudiesGeneral!$B:$CM,4,FALSE),"")</f>
        <v>https://doi.org/10.3390/ijms222312791</v>
      </c>
      <c r="F1169" s="73" t="str">
        <f>IF(AND($A1169&lt;&gt;"",ISNUMBER($A1169)),VLOOKUP($A1169,StudiesGeneral!$B:$CM,5,FALSE),"")</f>
        <v>CYP3A5</v>
      </c>
      <c r="G1169" s="52" t="str">
        <f t="shared" si="19"/>
        <v>Small intestine-Distal Jejunum-HIM-IN005-</v>
      </c>
      <c r="H1169" s="12" t="s">
        <v>747</v>
      </c>
      <c r="I1169" s="12" t="s">
        <v>1061</v>
      </c>
      <c r="K1169" s="12" t="s">
        <v>725</v>
      </c>
      <c r="L1169" s="12" t="s">
        <v>762</v>
      </c>
      <c r="M1169" s="12" t="s">
        <v>737</v>
      </c>
      <c r="N1169" s="12" t="s">
        <v>819</v>
      </c>
      <c r="AA1169" s="19" t="s">
        <v>770</v>
      </c>
      <c r="AB1169" s="19" t="s">
        <v>1043</v>
      </c>
      <c r="AC1169" s="20" t="s">
        <v>730</v>
      </c>
      <c r="AD1169" s="37" t="s">
        <v>1052</v>
      </c>
      <c r="AE1169" s="93">
        <v>5</v>
      </c>
      <c r="AF1169" s="3">
        <v>1</v>
      </c>
      <c r="AG1169" s="3">
        <v>1</v>
      </c>
      <c r="AH1169" s="3">
        <v>52</v>
      </c>
      <c r="AI1169" s="3" t="s">
        <v>767</v>
      </c>
      <c r="AJ1169" s="20" t="s">
        <v>772</v>
      </c>
      <c r="AS1169" s="79">
        <v>23.9</v>
      </c>
      <c r="AT1169" s="79" t="s">
        <v>772</v>
      </c>
      <c r="AU1169" s="79"/>
      <c r="AV1169" s="79"/>
      <c r="AW1169" s="3" t="s">
        <v>878</v>
      </c>
      <c r="AX1169" s="3" t="s">
        <v>1045</v>
      </c>
      <c r="AY1169" s="3" t="s">
        <v>732</v>
      </c>
      <c r="AZ1169" s="3">
        <v>1</v>
      </c>
      <c r="BF1169" s="4" t="b">
        <f>IF(ISERROR(VLOOKUP(StudiesDetails!B1169,ProteinExpression!A:A,1,FALSE)),FALSE,TRUE)</f>
        <v>1</v>
      </c>
    </row>
    <row r="1170" spans="1:58" x14ac:dyDescent="0.3">
      <c r="A1170">
        <v>177</v>
      </c>
      <c r="B1170">
        <v>1269</v>
      </c>
      <c r="C1170" s="73" t="str">
        <f>IF(AND($A1170&lt;&gt;"",ISNUMBER($A1170)),VLOOKUP($A1170,StudiesGeneral!$B:$CM,2,FALSE),"")</f>
        <v>Grangeon</v>
      </c>
      <c r="D1170" s="73">
        <f>IF(AND($A1170&lt;&gt;"",ISNUMBER($A1170)),VLOOKUP($A1170,StudiesGeneral!$B:$CM,3,FALSE),"")</f>
        <v>2021</v>
      </c>
      <c r="E1170" s="89" t="str">
        <f>IF(AND($A1170&lt;&gt;"",ISNUMBER($A1170)),VLOOKUP($A1170,StudiesGeneral!$B:$CM,4,FALSE),"")</f>
        <v>https://doi.org/10.3390/ijms222312791</v>
      </c>
      <c r="F1170" s="73" t="str">
        <f>IF(AND($A1170&lt;&gt;"",ISNUMBER($A1170)),VLOOKUP($A1170,StudiesGeneral!$B:$CM,5,FALSE),"")</f>
        <v>CYP3A5</v>
      </c>
      <c r="G1170" s="52" t="str">
        <f t="shared" si="19"/>
        <v>Small intestine-Distal Jejunum-HIM-IN006-</v>
      </c>
      <c r="H1170" s="12" t="s">
        <v>747</v>
      </c>
      <c r="I1170" s="12" t="s">
        <v>1061</v>
      </c>
      <c r="K1170" s="12" t="s">
        <v>725</v>
      </c>
      <c r="L1170" s="12" t="s">
        <v>762</v>
      </c>
      <c r="M1170" s="12" t="s">
        <v>737</v>
      </c>
      <c r="N1170" s="12" t="s">
        <v>819</v>
      </c>
      <c r="AA1170" s="19" t="s">
        <v>770</v>
      </c>
      <c r="AB1170" s="19" t="s">
        <v>1043</v>
      </c>
      <c r="AC1170" s="20" t="s">
        <v>730</v>
      </c>
      <c r="AD1170" s="37" t="s">
        <v>1053</v>
      </c>
      <c r="AE1170" s="93">
        <v>6</v>
      </c>
      <c r="AF1170" s="3">
        <v>1</v>
      </c>
      <c r="AG1170" s="3">
        <v>1</v>
      </c>
      <c r="AH1170" s="3">
        <v>27</v>
      </c>
      <c r="AI1170" s="3" t="s">
        <v>767</v>
      </c>
      <c r="AJ1170" s="20" t="s">
        <v>772</v>
      </c>
      <c r="AS1170" s="79">
        <v>20.5</v>
      </c>
      <c r="AT1170" s="79" t="s">
        <v>772</v>
      </c>
      <c r="AU1170" s="79"/>
      <c r="AV1170" s="79"/>
      <c r="AW1170" s="3" t="s">
        <v>876</v>
      </c>
      <c r="AX1170" s="3" t="s">
        <v>1051</v>
      </c>
      <c r="AY1170" s="3" t="s">
        <v>732</v>
      </c>
      <c r="AZ1170" s="3">
        <v>1</v>
      </c>
      <c r="BF1170" s="4" t="b">
        <f>IF(ISERROR(VLOOKUP(StudiesDetails!B1170,ProteinExpression!A:A,1,FALSE)),FALSE,TRUE)</f>
        <v>1</v>
      </c>
    </row>
    <row r="1171" spans="1:58" x14ac:dyDescent="0.3">
      <c r="A1171">
        <v>177</v>
      </c>
      <c r="B1171">
        <v>1270</v>
      </c>
      <c r="C1171" s="73" t="str">
        <f>IF(AND($A1171&lt;&gt;"",ISNUMBER($A1171)),VLOOKUP($A1171,StudiesGeneral!$B:$CM,2,FALSE),"")</f>
        <v>Grangeon</v>
      </c>
      <c r="D1171" s="73">
        <f>IF(AND($A1171&lt;&gt;"",ISNUMBER($A1171)),VLOOKUP($A1171,StudiesGeneral!$B:$CM,3,FALSE),"")</f>
        <v>2021</v>
      </c>
      <c r="E1171" s="89" t="str">
        <f>IF(AND($A1171&lt;&gt;"",ISNUMBER($A1171)),VLOOKUP($A1171,StudiesGeneral!$B:$CM,4,FALSE),"")</f>
        <v>https://doi.org/10.3390/ijms222312791</v>
      </c>
      <c r="F1171" s="73" t="str">
        <f>IF(AND($A1171&lt;&gt;"",ISNUMBER($A1171)),VLOOKUP($A1171,StudiesGeneral!$B:$CM,5,FALSE),"")</f>
        <v>CYP3A5</v>
      </c>
      <c r="G1171" s="52" t="str">
        <f t="shared" si="19"/>
        <v>Small intestine-Distal Jejunum-HIM-IN007-</v>
      </c>
      <c r="H1171" s="12" t="s">
        <v>747</v>
      </c>
      <c r="I1171" s="12" t="s">
        <v>1061</v>
      </c>
      <c r="K1171" s="12" t="s">
        <v>725</v>
      </c>
      <c r="L1171" s="12" t="s">
        <v>762</v>
      </c>
      <c r="M1171" s="12" t="s">
        <v>737</v>
      </c>
      <c r="N1171" s="12" t="s">
        <v>819</v>
      </c>
      <c r="AA1171" s="19" t="s">
        <v>770</v>
      </c>
      <c r="AB1171" s="19" t="s">
        <v>1043</v>
      </c>
      <c r="AC1171" s="20" t="s">
        <v>730</v>
      </c>
      <c r="AD1171" s="37" t="s">
        <v>1054</v>
      </c>
      <c r="AE1171" s="93">
        <v>7</v>
      </c>
      <c r="AF1171" s="3">
        <v>1</v>
      </c>
      <c r="AG1171" s="3">
        <v>0</v>
      </c>
      <c r="AH1171" s="3">
        <v>58</v>
      </c>
      <c r="AI1171" s="3" t="s">
        <v>767</v>
      </c>
      <c r="AJ1171" s="20" t="s">
        <v>772</v>
      </c>
      <c r="AS1171" s="79">
        <v>31.1</v>
      </c>
      <c r="AT1171" s="79" t="s">
        <v>772</v>
      </c>
      <c r="AU1171" s="79"/>
      <c r="AV1171" s="79"/>
      <c r="AW1171" s="3" t="s">
        <v>898</v>
      </c>
      <c r="AX1171" s="3" t="s">
        <v>1055</v>
      </c>
      <c r="AY1171" s="3" t="s">
        <v>732</v>
      </c>
      <c r="AZ1171" s="3">
        <v>1</v>
      </c>
      <c r="BF1171" s="4" t="b">
        <f>IF(ISERROR(VLOOKUP(StudiesDetails!B1171,ProteinExpression!A:A,1,FALSE)),FALSE,TRUE)</f>
        <v>1</v>
      </c>
    </row>
    <row r="1172" spans="1:58" x14ac:dyDescent="0.3">
      <c r="A1172">
        <v>177</v>
      </c>
      <c r="B1172">
        <v>1271</v>
      </c>
      <c r="C1172" s="73" t="str">
        <f>IF(AND($A1172&lt;&gt;"",ISNUMBER($A1172)),VLOOKUP($A1172,StudiesGeneral!$B:$CM,2,FALSE),"")</f>
        <v>Grangeon</v>
      </c>
      <c r="D1172" s="73">
        <f>IF(AND($A1172&lt;&gt;"",ISNUMBER($A1172)),VLOOKUP($A1172,StudiesGeneral!$B:$CM,3,FALSE),"")</f>
        <v>2021</v>
      </c>
      <c r="E1172" s="89" t="str">
        <f>IF(AND($A1172&lt;&gt;"",ISNUMBER($A1172)),VLOOKUP($A1172,StudiesGeneral!$B:$CM,4,FALSE),"")</f>
        <v>https://doi.org/10.3390/ijms222312791</v>
      </c>
      <c r="F1172" s="73" t="str">
        <f>IF(AND($A1172&lt;&gt;"",ISNUMBER($A1172)),VLOOKUP($A1172,StudiesGeneral!$B:$CM,5,FALSE),"")</f>
        <v>CYP3A5</v>
      </c>
      <c r="G1172" s="52" t="str">
        <f t="shared" si="19"/>
        <v>Small intestine-Distal Jejunum-HIM-IN008-</v>
      </c>
      <c r="H1172" s="12" t="s">
        <v>747</v>
      </c>
      <c r="I1172" s="12" t="s">
        <v>1061</v>
      </c>
      <c r="K1172" s="12" t="s">
        <v>725</v>
      </c>
      <c r="L1172" s="12" t="s">
        <v>762</v>
      </c>
      <c r="M1172" s="12" t="s">
        <v>737</v>
      </c>
      <c r="N1172" s="12" t="s">
        <v>819</v>
      </c>
      <c r="AA1172" s="19" t="s">
        <v>770</v>
      </c>
      <c r="AB1172" s="19" t="s">
        <v>1043</v>
      </c>
      <c r="AC1172" s="20" t="s">
        <v>730</v>
      </c>
      <c r="AD1172" s="37" t="s">
        <v>1056</v>
      </c>
      <c r="AE1172" s="93">
        <v>8</v>
      </c>
      <c r="AF1172" s="3">
        <v>1</v>
      </c>
      <c r="AG1172" s="3">
        <v>0</v>
      </c>
      <c r="AH1172" s="3">
        <v>49</v>
      </c>
      <c r="AI1172" s="3" t="s">
        <v>767</v>
      </c>
      <c r="AJ1172" s="20" t="s">
        <v>772</v>
      </c>
      <c r="AS1172" s="79">
        <v>23.2</v>
      </c>
      <c r="AT1172" s="79" t="s">
        <v>772</v>
      </c>
      <c r="AU1172" s="79"/>
      <c r="AV1172" s="79"/>
      <c r="AW1172" s="3" t="s">
        <v>876</v>
      </c>
      <c r="AX1172" s="3" t="s">
        <v>1051</v>
      </c>
      <c r="AY1172" s="3" t="s">
        <v>920</v>
      </c>
      <c r="AZ1172" s="3">
        <v>1</v>
      </c>
      <c r="BF1172" s="4" t="b">
        <f>IF(ISERROR(VLOOKUP(StudiesDetails!B1172,ProteinExpression!A:A,1,FALSE)),FALSE,TRUE)</f>
        <v>1</v>
      </c>
    </row>
    <row r="1173" spans="1:58" x14ac:dyDescent="0.3">
      <c r="A1173">
        <v>177</v>
      </c>
      <c r="B1173">
        <v>1272</v>
      </c>
      <c r="C1173" s="73" t="str">
        <f>IF(AND($A1173&lt;&gt;"",ISNUMBER($A1173)),VLOOKUP($A1173,StudiesGeneral!$B:$CM,2,FALSE),"")</f>
        <v>Grangeon</v>
      </c>
      <c r="D1173" s="73">
        <f>IF(AND($A1173&lt;&gt;"",ISNUMBER($A1173)),VLOOKUP($A1173,StudiesGeneral!$B:$CM,3,FALSE),"")</f>
        <v>2021</v>
      </c>
      <c r="E1173" s="89" t="str">
        <f>IF(AND($A1173&lt;&gt;"",ISNUMBER($A1173)),VLOOKUP($A1173,StudiesGeneral!$B:$CM,4,FALSE),"")</f>
        <v>https://doi.org/10.3390/ijms222312791</v>
      </c>
      <c r="F1173" s="73" t="str">
        <f>IF(AND($A1173&lt;&gt;"",ISNUMBER($A1173)),VLOOKUP($A1173,StudiesGeneral!$B:$CM,5,FALSE),"")</f>
        <v>CYP3A5</v>
      </c>
      <c r="G1173" s="52" t="str">
        <f t="shared" si="19"/>
        <v>Small intestine-Distal Jejunum-HIM-IN009-</v>
      </c>
      <c r="H1173" s="12" t="s">
        <v>747</v>
      </c>
      <c r="I1173" s="12" t="s">
        <v>1061</v>
      </c>
      <c r="K1173" s="12" t="s">
        <v>725</v>
      </c>
      <c r="L1173" s="12" t="s">
        <v>762</v>
      </c>
      <c r="M1173" s="12" t="s">
        <v>737</v>
      </c>
      <c r="N1173" s="12" t="s">
        <v>819</v>
      </c>
      <c r="AA1173" s="19" t="s">
        <v>770</v>
      </c>
      <c r="AB1173" s="19" t="s">
        <v>1043</v>
      </c>
      <c r="AC1173" s="20" t="s">
        <v>730</v>
      </c>
      <c r="AD1173" s="37" t="s">
        <v>1057</v>
      </c>
      <c r="AE1173" s="93">
        <v>9</v>
      </c>
      <c r="AF1173" s="3">
        <v>1</v>
      </c>
      <c r="AG1173" s="3">
        <v>0</v>
      </c>
      <c r="AH1173" s="3">
        <v>65</v>
      </c>
      <c r="AI1173" s="3" t="s">
        <v>767</v>
      </c>
      <c r="AJ1173" s="20" t="s">
        <v>772</v>
      </c>
      <c r="AS1173" s="79">
        <v>30.4</v>
      </c>
      <c r="AT1173" s="79" t="s">
        <v>772</v>
      </c>
      <c r="AU1173" s="79"/>
      <c r="AV1173" s="79"/>
      <c r="AW1173" s="3" t="s">
        <v>876</v>
      </c>
      <c r="AX1173" s="3" t="s">
        <v>1058</v>
      </c>
      <c r="AY1173" s="3" t="s">
        <v>917</v>
      </c>
      <c r="AZ1173" s="3">
        <v>1</v>
      </c>
      <c r="BF1173" s="4" t="b">
        <f>IF(ISERROR(VLOOKUP(StudiesDetails!B1173,ProteinExpression!A:A,1,FALSE)),FALSE,TRUE)</f>
        <v>1</v>
      </c>
    </row>
    <row r="1174" spans="1:58" s="33" customFormat="1" x14ac:dyDescent="0.3">
      <c r="A1174" s="33">
        <v>177</v>
      </c>
      <c r="B1174" s="33">
        <v>1275</v>
      </c>
      <c r="C1174" s="70" t="str">
        <f>IF(AND($A1174&lt;&gt;"",ISNUMBER($A1174)),VLOOKUP($A1174,StudiesGeneral!$B:$CM,2,FALSE),"")</f>
        <v>Grangeon</v>
      </c>
      <c r="D1174" s="70">
        <f>IF(AND($A1174&lt;&gt;"",ISNUMBER($A1174)),VLOOKUP($A1174,StudiesGeneral!$B:$CM,3,FALSE),"")</f>
        <v>2021</v>
      </c>
      <c r="E1174" s="71" t="str">
        <f>IF(AND($A1174&lt;&gt;"",ISNUMBER($A1174)),VLOOKUP($A1174,StudiesGeneral!$B:$CM,4,FALSE),"")</f>
        <v>https://doi.org/10.3390/ijms222312791</v>
      </c>
      <c r="F1174" s="70" t="str">
        <f>IF(AND($A1174&lt;&gt;"",ISNUMBER($A1174)),VLOOKUP($A1174,StudiesGeneral!$B:$CM,5,FALSE),"")</f>
        <v>CYP3A5</v>
      </c>
      <c r="G1174" s="72" t="str">
        <f t="shared" si="19"/>
        <v>Small intestine-Proximal Ileum-HIM-IN001-</v>
      </c>
      <c r="H1174" s="25" t="s">
        <v>747</v>
      </c>
      <c r="I1174" s="25" t="s">
        <v>1062</v>
      </c>
      <c r="J1174" s="25"/>
      <c r="K1174" s="25" t="s">
        <v>725</v>
      </c>
      <c r="L1174" s="25" t="s">
        <v>762</v>
      </c>
      <c r="M1174" s="25" t="s">
        <v>737</v>
      </c>
      <c r="N1174" s="25" t="s">
        <v>819</v>
      </c>
      <c r="O1174" s="25"/>
      <c r="P1174" s="25"/>
      <c r="Q1174" s="26"/>
      <c r="R1174" s="26"/>
      <c r="S1174" s="27"/>
      <c r="T1174" s="27"/>
      <c r="U1174" s="27"/>
      <c r="V1174" s="27"/>
      <c r="W1174" s="27"/>
      <c r="X1174" s="27"/>
      <c r="Y1174" s="27"/>
      <c r="Z1174" s="27"/>
      <c r="AA1174" s="28" t="s">
        <v>770</v>
      </c>
      <c r="AB1174" s="28" t="s">
        <v>1043</v>
      </c>
      <c r="AC1174" s="29" t="s">
        <v>730</v>
      </c>
      <c r="AD1174" s="36" t="s">
        <v>1044</v>
      </c>
      <c r="AE1174" s="92">
        <v>1</v>
      </c>
      <c r="AF1174" s="30">
        <v>1</v>
      </c>
      <c r="AG1174" s="30">
        <v>1</v>
      </c>
      <c r="AH1174" s="30">
        <v>73</v>
      </c>
      <c r="AI1174" s="30" t="s">
        <v>767</v>
      </c>
      <c r="AJ1174" s="29" t="s">
        <v>772</v>
      </c>
      <c r="AK1174" s="30"/>
      <c r="AL1174" s="29"/>
      <c r="AM1174" s="30"/>
      <c r="AN1174" s="30"/>
      <c r="AO1174" s="30"/>
      <c r="AP1174" s="30"/>
      <c r="AQ1174" s="30"/>
      <c r="AR1174" s="30"/>
      <c r="AS1174" s="103">
        <v>31.3</v>
      </c>
      <c r="AT1174" s="103" t="s">
        <v>772</v>
      </c>
      <c r="AU1174" s="103"/>
      <c r="AV1174" s="103"/>
      <c r="AW1174" s="30" t="s">
        <v>898</v>
      </c>
      <c r="AX1174" s="30" t="s">
        <v>1045</v>
      </c>
      <c r="AY1174" s="30" t="s">
        <v>917</v>
      </c>
      <c r="AZ1174" s="30">
        <v>1</v>
      </c>
      <c r="BA1174" s="31"/>
      <c r="BB1174" s="32"/>
      <c r="BC1174" s="29"/>
      <c r="BD1174" s="30"/>
      <c r="BE1174" s="75"/>
      <c r="BF1174" s="91" t="b">
        <f>IF(ISERROR(VLOOKUP(StudiesDetails!B1174,ProteinExpression!A:A,1,FALSE)),FALSE,TRUE)</f>
        <v>1</v>
      </c>
    </row>
    <row r="1175" spans="1:58" x14ac:dyDescent="0.3">
      <c r="A1175">
        <v>177</v>
      </c>
      <c r="B1175">
        <v>1276</v>
      </c>
      <c r="C1175" s="73" t="str">
        <f>IF(AND($A1175&lt;&gt;"",ISNUMBER($A1175)),VLOOKUP($A1175,StudiesGeneral!$B:$CM,2,FALSE),"")</f>
        <v>Grangeon</v>
      </c>
      <c r="D1175" s="73">
        <f>IF(AND($A1175&lt;&gt;"",ISNUMBER($A1175)),VLOOKUP($A1175,StudiesGeneral!$B:$CM,3,FALSE),"")</f>
        <v>2021</v>
      </c>
      <c r="E1175" s="89" t="str">
        <f>IF(AND($A1175&lt;&gt;"",ISNUMBER($A1175)),VLOOKUP($A1175,StudiesGeneral!$B:$CM,4,FALSE),"")</f>
        <v>https://doi.org/10.3390/ijms222312791</v>
      </c>
      <c r="F1175" s="73" t="str">
        <f>IF(AND($A1175&lt;&gt;"",ISNUMBER($A1175)),VLOOKUP($A1175,StudiesGeneral!$B:$CM,5,FALSE),"")</f>
        <v>CYP3A5</v>
      </c>
      <c r="G1175" s="52" t="str">
        <f t="shared" si="19"/>
        <v>Small intestine-Proximal Ileum-HIM-IN002-</v>
      </c>
      <c r="H1175" s="12" t="s">
        <v>747</v>
      </c>
      <c r="I1175" s="12" t="s">
        <v>1062</v>
      </c>
      <c r="K1175" s="12" t="s">
        <v>725</v>
      </c>
      <c r="L1175" s="12" t="s">
        <v>762</v>
      </c>
      <c r="M1175" s="12" t="s">
        <v>737</v>
      </c>
      <c r="N1175" s="12" t="s">
        <v>819</v>
      </c>
      <c r="AA1175" s="19" t="s">
        <v>770</v>
      </c>
      <c r="AB1175" s="19" t="s">
        <v>1043</v>
      </c>
      <c r="AC1175" s="20" t="s">
        <v>730</v>
      </c>
      <c r="AD1175" s="37" t="s">
        <v>1046</v>
      </c>
      <c r="AE1175" s="93">
        <v>2</v>
      </c>
      <c r="AF1175" s="3">
        <v>1</v>
      </c>
      <c r="AG1175" s="3">
        <v>0</v>
      </c>
      <c r="AH1175" s="3">
        <v>49</v>
      </c>
      <c r="AI1175" s="3" t="s">
        <v>767</v>
      </c>
      <c r="AJ1175" s="20" t="s">
        <v>772</v>
      </c>
      <c r="AS1175" s="79">
        <v>32.700000000000003</v>
      </c>
      <c r="AT1175" s="79" t="s">
        <v>772</v>
      </c>
      <c r="AU1175" s="79"/>
      <c r="AV1175" s="79"/>
      <c r="AW1175" s="3" t="s">
        <v>898</v>
      </c>
      <c r="AX1175" s="3" t="s">
        <v>1047</v>
      </c>
      <c r="AY1175" s="3" t="s">
        <v>732</v>
      </c>
      <c r="AZ1175" s="3">
        <v>1</v>
      </c>
      <c r="BF1175" s="4" t="b">
        <f>IF(ISERROR(VLOOKUP(StudiesDetails!B1175,ProteinExpression!A:A,1,FALSE)),FALSE,TRUE)</f>
        <v>1</v>
      </c>
    </row>
    <row r="1176" spans="1:58" x14ac:dyDescent="0.3">
      <c r="A1176">
        <v>177</v>
      </c>
      <c r="B1176">
        <v>1277</v>
      </c>
      <c r="C1176" s="73" t="str">
        <f>IF(AND($A1176&lt;&gt;"",ISNUMBER($A1176)),VLOOKUP($A1176,StudiesGeneral!$B:$CM,2,FALSE),"")</f>
        <v>Grangeon</v>
      </c>
      <c r="D1176" s="73">
        <f>IF(AND($A1176&lt;&gt;"",ISNUMBER($A1176)),VLOOKUP($A1176,StudiesGeneral!$B:$CM,3,FALSE),"")</f>
        <v>2021</v>
      </c>
      <c r="E1176" s="89" t="str">
        <f>IF(AND($A1176&lt;&gt;"",ISNUMBER($A1176)),VLOOKUP($A1176,StudiesGeneral!$B:$CM,4,FALSE),"")</f>
        <v>https://doi.org/10.3390/ijms222312791</v>
      </c>
      <c r="F1176" s="73" t="str">
        <f>IF(AND($A1176&lt;&gt;"",ISNUMBER($A1176)),VLOOKUP($A1176,StudiesGeneral!$B:$CM,5,FALSE),"")</f>
        <v>CYP3A5</v>
      </c>
      <c r="G1176" s="52" t="str">
        <f t="shared" si="19"/>
        <v>Small intestine-Proximal Ileum-HIM-IN003-</v>
      </c>
      <c r="H1176" s="12" t="s">
        <v>747</v>
      </c>
      <c r="I1176" s="12" t="s">
        <v>1062</v>
      </c>
      <c r="K1176" s="12" t="s">
        <v>725</v>
      </c>
      <c r="L1176" s="12" t="s">
        <v>762</v>
      </c>
      <c r="M1176" s="12" t="s">
        <v>737</v>
      </c>
      <c r="N1176" s="12" t="s">
        <v>819</v>
      </c>
      <c r="AA1176" s="19" t="s">
        <v>770</v>
      </c>
      <c r="AB1176" s="19" t="s">
        <v>1043</v>
      </c>
      <c r="AC1176" s="20" t="s">
        <v>730</v>
      </c>
      <c r="AD1176" s="37" t="s">
        <v>1048</v>
      </c>
      <c r="AE1176" s="93">
        <v>3</v>
      </c>
      <c r="AF1176" s="3">
        <v>1</v>
      </c>
      <c r="AG1176" s="3">
        <v>0</v>
      </c>
      <c r="AH1176" s="3">
        <v>75</v>
      </c>
      <c r="AI1176" s="3" t="s">
        <v>767</v>
      </c>
      <c r="AJ1176" s="20" t="s">
        <v>772</v>
      </c>
      <c r="AS1176" s="79">
        <v>24</v>
      </c>
      <c r="AT1176" s="79" t="s">
        <v>772</v>
      </c>
      <c r="AU1176" s="79"/>
      <c r="AV1176" s="79"/>
      <c r="AW1176" s="3" t="s">
        <v>898</v>
      </c>
      <c r="AX1176" s="3" t="s">
        <v>1049</v>
      </c>
      <c r="AY1176" s="3" t="s">
        <v>732</v>
      </c>
      <c r="AZ1176" s="3">
        <v>1</v>
      </c>
      <c r="BF1176" s="4" t="b">
        <f>IF(ISERROR(VLOOKUP(StudiesDetails!B1176,ProteinExpression!A:A,1,FALSE)),FALSE,TRUE)</f>
        <v>1</v>
      </c>
    </row>
    <row r="1177" spans="1:58" x14ac:dyDescent="0.3">
      <c r="A1177">
        <v>177</v>
      </c>
      <c r="B1177">
        <v>1278</v>
      </c>
      <c r="C1177" s="73" t="str">
        <f>IF(AND($A1177&lt;&gt;"",ISNUMBER($A1177)),VLOOKUP($A1177,StudiesGeneral!$B:$CM,2,FALSE),"")</f>
        <v>Grangeon</v>
      </c>
      <c r="D1177" s="73">
        <f>IF(AND($A1177&lt;&gt;"",ISNUMBER($A1177)),VLOOKUP($A1177,StudiesGeneral!$B:$CM,3,FALSE),"")</f>
        <v>2021</v>
      </c>
      <c r="E1177" s="89" t="str">
        <f>IF(AND($A1177&lt;&gt;"",ISNUMBER($A1177)),VLOOKUP($A1177,StudiesGeneral!$B:$CM,4,FALSE),"")</f>
        <v>https://doi.org/10.3390/ijms222312791</v>
      </c>
      <c r="F1177" s="73" t="str">
        <f>IF(AND($A1177&lt;&gt;"",ISNUMBER($A1177)),VLOOKUP($A1177,StudiesGeneral!$B:$CM,5,FALSE),"")</f>
        <v>CYP3A5</v>
      </c>
      <c r="G1177" s="52" t="str">
        <f t="shared" si="19"/>
        <v>Small intestine-Proximal Ileum-HIM-IN004-</v>
      </c>
      <c r="H1177" s="12" t="s">
        <v>747</v>
      </c>
      <c r="I1177" s="12" t="s">
        <v>1062</v>
      </c>
      <c r="K1177" s="12" t="s">
        <v>725</v>
      </c>
      <c r="L1177" s="12" t="s">
        <v>762</v>
      </c>
      <c r="M1177" s="12" t="s">
        <v>737</v>
      </c>
      <c r="N1177" s="12" t="s">
        <v>819</v>
      </c>
      <c r="AA1177" s="19" t="s">
        <v>770</v>
      </c>
      <c r="AB1177" s="19" t="s">
        <v>1043</v>
      </c>
      <c r="AC1177" s="20" t="s">
        <v>730</v>
      </c>
      <c r="AD1177" s="37" t="s">
        <v>1050</v>
      </c>
      <c r="AE1177" s="93">
        <v>4</v>
      </c>
      <c r="AF1177" s="3">
        <v>1</v>
      </c>
      <c r="AG1177" s="3">
        <v>1</v>
      </c>
      <c r="AH1177" s="3">
        <v>42</v>
      </c>
      <c r="AI1177" s="3" t="s">
        <v>767</v>
      </c>
      <c r="AJ1177" s="20" t="s">
        <v>772</v>
      </c>
      <c r="AS1177" s="79">
        <v>25.9</v>
      </c>
      <c r="AT1177" s="79" t="s">
        <v>772</v>
      </c>
      <c r="AU1177" s="79"/>
      <c r="AV1177" s="79"/>
      <c r="AW1177" s="3" t="s">
        <v>876</v>
      </c>
      <c r="AX1177" s="3" t="s">
        <v>1051</v>
      </c>
      <c r="AY1177" s="3" t="s">
        <v>732</v>
      </c>
      <c r="AZ1177" s="3">
        <v>1</v>
      </c>
      <c r="BF1177" s="4" t="b">
        <f>IF(ISERROR(VLOOKUP(StudiesDetails!B1177,ProteinExpression!A:A,1,FALSE)),FALSE,TRUE)</f>
        <v>1</v>
      </c>
    </row>
    <row r="1178" spans="1:58" x14ac:dyDescent="0.3">
      <c r="A1178">
        <v>177</v>
      </c>
      <c r="B1178">
        <v>1279</v>
      </c>
      <c r="C1178" s="73" t="str">
        <f>IF(AND($A1178&lt;&gt;"",ISNUMBER($A1178)),VLOOKUP($A1178,StudiesGeneral!$B:$CM,2,FALSE),"")</f>
        <v>Grangeon</v>
      </c>
      <c r="D1178" s="73">
        <f>IF(AND($A1178&lt;&gt;"",ISNUMBER($A1178)),VLOOKUP($A1178,StudiesGeneral!$B:$CM,3,FALSE),"")</f>
        <v>2021</v>
      </c>
      <c r="E1178" s="89" t="str">
        <f>IF(AND($A1178&lt;&gt;"",ISNUMBER($A1178)),VLOOKUP($A1178,StudiesGeneral!$B:$CM,4,FALSE),"")</f>
        <v>https://doi.org/10.3390/ijms222312791</v>
      </c>
      <c r="F1178" s="73" t="str">
        <f>IF(AND($A1178&lt;&gt;"",ISNUMBER($A1178)),VLOOKUP($A1178,StudiesGeneral!$B:$CM,5,FALSE),"")</f>
        <v>CYP3A5</v>
      </c>
      <c r="G1178" s="52" t="str">
        <f t="shared" si="19"/>
        <v>Small intestine-Proximal Ileum-HIM-IN005-</v>
      </c>
      <c r="H1178" s="12" t="s">
        <v>747</v>
      </c>
      <c r="I1178" s="12" t="s">
        <v>1062</v>
      </c>
      <c r="K1178" s="12" t="s">
        <v>725</v>
      </c>
      <c r="L1178" s="12" t="s">
        <v>762</v>
      </c>
      <c r="M1178" s="12" t="s">
        <v>737</v>
      </c>
      <c r="N1178" s="12" t="s">
        <v>819</v>
      </c>
      <c r="AA1178" s="19" t="s">
        <v>770</v>
      </c>
      <c r="AB1178" s="19" t="s">
        <v>1043</v>
      </c>
      <c r="AC1178" s="20" t="s">
        <v>730</v>
      </c>
      <c r="AD1178" s="37" t="s">
        <v>1052</v>
      </c>
      <c r="AE1178" s="93">
        <v>5</v>
      </c>
      <c r="AF1178" s="3">
        <v>1</v>
      </c>
      <c r="AG1178" s="3">
        <v>1</v>
      </c>
      <c r="AH1178" s="3">
        <v>52</v>
      </c>
      <c r="AI1178" s="3" t="s">
        <v>767</v>
      </c>
      <c r="AJ1178" s="20" t="s">
        <v>772</v>
      </c>
      <c r="AS1178" s="79">
        <v>23.9</v>
      </c>
      <c r="AT1178" s="79" t="s">
        <v>772</v>
      </c>
      <c r="AU1178" s="79"/>
      <c r="AV1178" s="79"/>
      <c r="AW1178" s="3" t="s">
        <v>878</v>
      </c>
      <c r="AX1178" s="3" t="s">
        <v>1045</v>
      </c>
      <c r="AY1178" s="3" t="s">
        <v>732</v>
      </c>
      <c r="AZ1178" s="3">
        <v>1</v>
      </c>
      <c r="BF1178" s="4" t="b">
        <f>IF(ISERROR(VLOOKUP(StudiesDetails!B1178,ProteinExpression!A:A,1,FALSE)),FALSE,TRUE)</f>
        <v>1</v>
      </c>
    </row>
    <row r="1179" spans="1:58" x14ac:dyDescent="0.3">
      <c r="A1179">
        <v>177</v>
      </c>
      <c r="B1179">
        <v>1280</v>
      </c>
      <c r="C1179" s="73" t="str">
        <f>IF(AND($A1179&lt;&gt;"",ISNUMBER($A1179)),VLOOKUP($A1179,StudiesGeneral!$B:$CM,2,FALSE),"")</f>
        <v>Grangeon</v>
      </c>
      <c r="D1179" s="73">
        <f>IF(AND($A1179&lt;&gt;"",ISNUMBER($A1179)),VLOOKUP($A1179,StudiesGeneral!$B:$CM,3,FALSE),"")</f>
        <v>2021</v>
      </c>
      <c r="E1179" s="89" t="str">
        <f>IF(AND($A1179&lt;&gt;"",ISNUMBER($A1179)),VLOOKUP($A1179,StudiesGeneral!$B:$CM,4,FALSE),"")</f>
        <v>https://doi.org/10.3390/ijms222312791</v>
      </c>
      <c r="F1179" s="73" t="str">
        <f>IF(AND($A1179&lt;&gt;"",ISNUMBER($A1179)),VLOOKUP($A1179,StudiesGeneral!$B:$CM,5,FALSE),"")</f>
        <v>CYP3A5</v>
      </c>
      <c r="G1179" s="52" t="str">
        <f t="shared" si="19"/>
        <v>Small intestine-Proximal Ileum-HIM-IN006-</v>
      </c>
      <c r="H1179" s="12" t="s">
        <v>747</v>
      </c>
      <c r="I1179" s="12" t="s">
        <v>1062</v>
      </c>
      <c r="K1179" s="12" t="s">
        <v>725</v>
      </c>
      <c r="L1179" s="12" t="s">
        <v>762</v>
      </c>
      <c r="M1179" s="12" t="s">
        <v>737</v>
      </c>
      <c r="N1179" s="12" t="s">
        <v>819</v>
      </c>
      <c r="AA1179" s="19" t="s">
        <v>770</v>
      </c>
      <c r="AB1179" s="19" t="s">
        <v>1043</v>
      </c>
      <c r="AC1179" s="20" t="s">
        <v>730</v>
      </c>
      <c r="AD1179" s="37" t="s">
        <v>1053</v>
      </c>
      <c r="AE1179" s="93">
        <v>6</v>
      </c>
      <c r="AF1179" s="3">
        <v>1</v>
      </c>
      <c r="AG1179" s="3">
        <v>1</v>
      </c>
      <c r="AH1179" s="3">
        <v>27</v>
      </c>
      <c r="AI1179" s="3" t="s">
        <v>767</v>
      </c>
      <c r="AJ1179" s="20" t="s">
        <v>772</v>
      </c>
      <c r="AS1179" s="79">
        <v>20.5</v>
      </c>
      <c r="AT1179" s="79" t="s">
        <v>772</v>
      </c>
      <c r="AU1179" s="79"/>
      <c r="AV1179" s="79"/>
      <c r="AW1179" s="3" t="s">
        <v>876</v>
      </c>
      <c r="AX1179" s="3" t="s">
        <v>1051</v>
      </c>
      <c r="AY1179" s="3" t="s">
        <v>732</v>
      </c>
      <c r="AZ1179" s="3">
        <v>1</v>
      </c>
      <c r="BF1179" s="4" t="b">
        <f>IF(ISERROR(VLOOKUP(StudiesDetails!B1179,ProteinExpression!A:A,1,FALSE)),FALSE,TRUE)</f>
        <v>1</v>
      </c>
    </row>
    <row r="1180" spans="1:58" x14ac:dyDescent="0.3">
      <c r="A1180">
        <v>177</v>
      </c>
      <c r="B1180">
        <v>1281</v>
      </c>
      <c r="C1180" s="73" t="str">
        <f>IF(AND($A1180&lt;&gt;"",ISNUMBER($A1180)),VLOOKUP($A1180,StudiesGeneral!$B:$CM,2,FALSE),"")</f>
        <v>Grangeon</v>
      </c>
      <c r="D1180" s="73">
        <f>IF(AND($A1180&lt;&gt;"",ISNUMBER($A1180)),VLOOKUP($A1180,StudiesGeneral!$B:$CM,3,FALSE),"")</f>
        <v>2021</v>
      </c>
      <c r="E1180" s="89" t="str">
        <f>IF(AND($A1180&lt;&gt;"",ISNUMBER($A1180)),VLOOKUP($A1180,StudiesGeneral!$B:$CM,4,FALSE),"")</f>
        <v>https://doi.org/10.3390/ijms222312791</v>
      </c>
      <c r="F1180" s="73" t="str">
        <f>IF(AND($A1180&lt;&gt;"",ISNUMBER($A1180)),VLOOKUP($A1180,StudiesGeneral!$B:$CM,5,FALSE),"")</f>
        <v>CYP3A5</v>
      </c>
      <c r="G1180" s="52" t="str">
        <f t="shared" ref="G1180:G1236" si="20">H1180&amp;"-"&amp;I1180&amp;"-"&amp;L1180&amp;"-"&amp;AD1180&amp;"-"&amp;BC1180</f>
        <v>Small intestine-Proximal Ileum-HIM-IN007-</v>
      </c>
      <c r="H1180" s="12" t="s">
        <v>747</v>
      </c>
      <c r="I1180" s="12" t="s">
        <v>1062</v>
      </c>
      <c r="K1180" s="12" t="s">
        <v>725</v>
      </c>
      <c r="L1180" s="12" t="s">
        <v>762</v>
      </c>
      <c r="M1180" s="12" t="s">
        <v>737</v>
      </c>
      <c r="N1180" s="12" t="s">
        <v>819</v>
      </c>
      <c r="AA1180" s="19" t="s">
        <v>770</v>
      </c>
      <c r="AB1180" s="19" t="s">
        <v>1043</v>
      </c>
      <c r="AC1180" s="20" t="s">
        <v>730</v>
      </c>
      <c r="AD1180" s="37" t="s">
        <v>1054</v>
      </c>
      <c r="AE1180" s="93">
        <v>7</v>
      </c>
      <c r="AF1180" s="3">
        <v>1</v>
      </c>
      <c r="AG1180" s="3">
        <v>0</v>
      </c>
      <c r="AH1180" s="3">
        <v>58</v>
      </c>
      <c r="AI1180" s="3" t="s">
        <v>767</v>
      </c>
      <c r="AJ1180" s="20" t="s">
        <v>772</v>
      </c>
      <c r="AS1180" s="79">
        <v>31.1</v>
      </c>
      <c r="AT1180" s="79" t="s">
        <v>772</v>
      </c>
      <c r="AU1180" s="79"/>
      <c r="AV1180" s="79"/>
      <c r="AW1180" s="3" t="s">
        <v>898</v>
      </c>
      <c r="AX1180" s="3" t="s">
        <v>1055</v>
      </c>
      <c r="AY1180" s="3" t="s">
        <v>732</v>
      </c>
      <c r="AZ1180" s="3">
        <v>1</v>
      </c>
      <c r="BF1180" s="4" t="b">
        <f>IF(ISERROR(VLOOKUP(StudiesDetails!B1180,ProteinExpression!A:A,1,FALSE)),FALSE,TRUE)</f>
        <v>1</v>
      </c>
    </row>
    <row r="1181" spans="1:58" x14ac:dyDescent="0.3">
      <c r="A1181">
        <v>177</v>
      </c>
      <c r="B1181">
        <v>1282</v>
      </c>
      <c r="C1181" s="73" t="str">
        <f>IF(AND($A1181&lt;&gt;"",ISNUMBER($A1181)),VLOOKUP($A1181,StudiesGeneral!$B:$CM,2,FALSE),"")</f>
        <v>Grangeon</v>
      </c>
      <c r="D1181" s="73">
        <f>IF(AND($A1181&lt;&gt;"",ISNUMBER($A1181)),VLOOKUP($A1181,StudiesGeneral!$B:$CM,3,FALSE),"")</f>
        <v>2021</v>
      </c>
      <c r="E1181" s="89" t="str">
        <f>IF(AND($A1181&lt;&gt;"",ISNUMBER($A1181)),VLOOKUP($A1181,StudiesGeneral!$B:$CM,4,FALSE),"")</f>
        <v>https://doi.org/10.3390/ijms222312791</v>
      </c>
      <c r="F1181" s="73" t="str">
        <f>IF(AND($A1181&lt;&gt;"",ISNUMBER($A1181)),VLOOKUP($A1181,StudiesGeneral!$B:$CM,5,FALSE),"")</f>
        <v>CYP3A5</v>
      </c>
      <c r="G1181" s="52" t="str">
        <f t="shared" si="20"/>
        <v>Small intestine-Proximal Ileum-HIM-IN008-</v>
      </c>
      <c r="H1181" s="12" t="s">
        <v>747</v>
      </c>
      <c r="I1181" s="12" t="s">
        <v>1062</v>
      </c>
      <c r="K1181" s="12" t="s">
        <v>725</v>
      </c>
      <c r="L1181" s="12" t="s">
        <v>762</v>
      </c>
      <c r="M1181" s="12" t="s">
        <v>737</v>
      </c>
      <c r="N1181" s="12" t="s">
        <v>819</v>
      </c>
      <c r="AA1181" s="19" t="s">
        <v>770</v>
      </c>
      <c r="AB1181" s="19" t="s">
        <v>1043</v>
      </c>
      <c r="AC1181" s="20" t="s">
        <v>730</v>
      </c>
      <c r="AD1181" s="37" t="s">
        <v>1056</v>
      </c>
      <c r="AE1181" s="93">
        <v>8</v>
      </c>
      <c r="AF1181" s="3">
        <v>1</v>
      </c>
      <c r="AG1181" s="3">
        <v>0</v>
      </c>
      <c r="AH1181" s="3">
        <v>49</v>
      </c>
      <c r="AI1181" s="3" t="s">
        <v>767</v>
      </c>
      <c r="AJ1181" s="20" t="s">
        <v>772</v>
      </c>
      <c r="AS1181" s="79">
        <v>23.2</v>
      </c>
      <c r="AT1181" s="79" t="s">
        <v>772</v>
      </c>
      <c r="AU1181" s="79"/>
      <c r="AV1181" s="79"/>
      <c r="AW1181" s="3" t="s">
        <v>876</v>
      </c>
      <c r="AX1181" s="3" t="s">
        <v>1051</v>
      </c>
      <c r="AY1181" s="3" t="s">
        <v>920</v>
      </c>
      <c r="AZ1181" s="3">
        <v>1</v>
      </c>
      <c r="BF1181" s="4" t="b">
        <f>IF(ISERROR(VLOOKUP(StudiesDetails!B1181,ProteinExpression!A:A,1,FALSE)),FALSE,TRUE)</f>
        <v>1</v>
      </c>
    </row>
    <row r="1182" spans="1:58" x14ac:dyDescent="0.3">
      <c r="A1182">
        <v>177</v>
      </c>
      <c r="B1182">
        <v>1283</v>
      </c>
      <c r="C1182" s="73" t="str">
        <f>IF(AND($A1182&lt;&gt;"",ISNUMBER($A1182)),VLOOKUP($A1182,StudiesGeneral!$B:$CM,2,FALSE),"")</f>
        <v>Grangeon</v>
      </c>
      <c r="D1182" s="73">
        <f>IF(AND($A1182&lt;&gt;"",ISNUMBER($A1182)),VLOOKUP($A1182,StudiesGeneral!$B:$CM,3,FALSE),"")</f>
        <v>2021</v>
      </c>
      <c r="E1182" s="89" t="str">
        <f>IF(AND($A1182&lt;&gt;"",ISNUMBER($A1182)),VLOOKUP($A1182,StudiesGeneral!$B:$CM,4,FALSE),"")</f>
        <v>https://doi.org/10.3390/ijms222312791</v>
      </c>
      <c r="F1182" s="73" t="str">
        <f>IF(AND($A1182&lt;&gt;"",ISNUMBER($A1182)),VLOOKUP($A1182,StudiesGeneral!$B:$CM,5,FALSE),"")</f>
        <v>CYP3A5</v>
      </c>
      <c r="G1182" s="52" t="str">
        <f t="shared" si="20"/>
        <v>Small intestine-Proximal Ileum-HIM-IN009-</v>
      </c>
      <c r="H1182" s="12" t="s">
        <v>747</v>
      </c>
      <c r="I1182" s="12" t="s">
        <v>1062</v>
      </c>
      <c r="K1182" s="12" t="s">
        <v>725</v>
      </c>
      <c r="L1182" s="12" t="s">
        <v>762</v>
      </c>
      <c r="M1182" s="12" t="s">
        <v>737</v>
      </c>
      <c r="N1182" s="12" t="s">
        <v>819</v>
      </c>
      <c r="AA1182" s="19" t="s">
        <v>770</v>
      </c>
      <c r="AB1182" s="19" t="s">
        <v>1043</v>
      </c>
      <c r="AC1182" s="20" t="s">
        <v>730</v>
      </c>
      <c r="AD1182" s="37" t="s">
        <v>1057</v>
      </c>
      <c r="AE1182" s="93">
        <v>9</v>
      </c>
      <c r="AF1182" s="3">
        <v>1</v>
      </c>
      <c r="AG1182" s="3">
        <v>0</v>
      </c>
      <c r="AH1182" s="3">
        <v>65</v>
      </c>
      <c r="AI1182" s="3" t="s">
        <v>767</v>
      </c>
      <c r="AJ1182" s="20" t="s">
        <v>772</v>
      </c>
      <c r="AS1182" s="79">
        <v>30.4</v>
      </c>
      <c r="AT1182" s="79" t="s">
        <v>772</v>
      </c>
      <c r="AU1182" s="79"/>
      <c r="AV1182" s="79"/>
      <c r="AW1182" s="3" t="s">
        <v>876</v>
      </c>
      <c r="AX1182" s="3" t="s">
        <v>1058</v>
      </c>
      <c r="AY1182" s="3" t="s">
        <v>917</v>
      </c>
      <c r="AZ1182" s="3">
        <v>1</v>
      </c>
      <c r="BF1182" s="4" t="b">
        <f>IF(ISERROR(VLOOKUP(StudiesDetails!B1182,ProteinExpression!A:A,1,FALSE)),FALSE,TRUE)</f>
        <v>1</v>
      </c>
    </row>
    <row r="1183" spans="1:58" s="33" customFormat="1" x14ac:dyDescent="0.3">
      <c r="A1183" s="33">
        <v>177</v>
      </c>
      <c r="B1183" s="33">
        <v>1285</v>
      </c>
      <c r="C1183" s="70" t="str">
        <f>IF(AND($A1183&lt;&gt;"",ISNUMBER($A1183)),VLOOKUP($A1183,StudiesGeneral!$B:$CM,2,FALSE),"")</f>
        <v>Grangeon</v>
      </c>
      <c r="D1183" s="70">
        <f>IF(AND($A1183&lt;&gt;"",ISNUMBER($A1183)),VLOOKUP($A1183,StudiesGeneral!$B:$CM,3,FALSE),"")</f>
        <v>2021</v>
      </c>
      <c r="E1183" s="71" t="str">
        <f>IF(AND($A1183&lt;&gt;"",ISNUMBER($A1183)),VLOOKUP($A1183,StudiesGeneral!$B:$CM,4,FALSE),"")</f>
        <v>https://doi.org/10.3390/ijms222312791</v>
      </c>
      <c r="F1183" s="70" t="str">
        <f>IF(AND($A1183&lt;&gt;"",ISNUMBER($A1183)),VLOOKUP($A1183,StudiesGeneral!$B:$CM,5,FALSE),"")</f>
        <v>CYP3A5</v>
      </c>
      <c r="G1183" s="72" t="str">
        <f t="shared" si="20"/>
        <v>Small intestine-Medial Ileum-HIM-IN001-</v>
      </c>
      <c r="H1183" s="25" t="s">
        <v>747</v>
      </c>
      <c r="I1183" s="25" t="s">
        <v>1063</v>
      </c>
      <c r="J1183" s="25"/>
      <c r="K1183" s="25" t="s">
        <v>725</v>
      </c>
      <c r="L1183" s="25" t="s">
        <v>762</v>
      </c>
      <c r="M1183" s="25" t="s">
        <v>737</v>
      </c>
      <c r="N1183" s="25" t="s">
        <v>819</v>
      </c>
      <c r="O1183" s="25"/>
      <c r="P1183" s="25"/>
      <c r="Q1183" s="26"/>
      <c r="R1183" s="26"/>
      <c r="S1183" s="27"/>
      <c r="T1183" s="27"/>
      <c r="U1183" s="27"/>
      <c r="V1183" s="27"/>
      <c r="W1183" s="27"/>
      <c r="X1183" s="27"/>
      <c r="Y1183" s="27"/>
      <c r="Z1183" s="27"/>
      <c r="AA1183" s="28" t="s">
        <v>770</v>
      </c>
      <c r="AB1183" s="28" t="s">
        <v>1043</v>
      </c>
      <c r="AC1183" s="29" t="s">
        <v>730</v>
      </c>
      <c r="AD1183" s="36" t="s">
        <v>1044</v>
      </c>
      <c r="AE1183" s="92">
        <v>1</v>
      </c>
      <c r="AF1183" s="30">
        <v>1</v>
      </c>
      <c r="AG1183" s="30">
        <v>1</v>
      </c>
      <c r="AH1183" s="30">
        <v>73</v>
      </c>
      <c r="AI1183" s="30" t="s">
        <v>767</v>
      </c>
      <c r="AJ1183" s="29" t="s">
        <v>772</v>
      </c>
      <c r="AK1183" s="30"/>
      <c r="AL1183" s="29"/>
      <c r="AM1183" s="30"/>
      <c r="AN1183" s="30"/>
      <c r="AO1183" s="30"/>
      <c r="AP1183" s="30"/>
      <c r="AQ1183" s="30"/>
      <c r="AR1183" s="30"/>
      <c r="AS1183" s="103">
        <v>31.3</v>
      </c>
      <c r="AT1183" s="103" t="s">
        <v>772</v>
      </c>
      <c r="AU1183" s="103"/>
      <c r="AV1183" s="103"/>
      <c r="AW1183" s="30" t="s">
        <v>898</v>
      </c>
      <c r="AX1183" s="30" t="s">
        <v>1045</v>
      </c>
      <c r="AY1183" s="30" t="s">
        <v>917</v>
      </c>
      <c r="AZ1183" s="30">
        <v>1</v>
      </c>
      <c r="BA1183" s="31"/>
      <c r="BB1183" s="32"/>
      <c r="BC1183" s="29"/>
      <c r="BD1183" s="30"/>
      <c r="BE1183" s="75"/>
      <c r="BF1183" s="91" t="b">
        <f>IF(ISERROR(VLOOKUP(StudiesDetails!B1183,ProteinExpression!A:A,1,FALSE)),FALSE,TRUE)</f>
        <v>1</v>
      </c>
    </row>
    <row r="1184" spans="1:58" x14ac:dyDescent="0.3">
      <c r="A1184">
        <v>177</v>
      </c>
      <c r="B1184">
        <v>1286</v>
      </c>
      <c r="C1184" s="73" t="str">
        <f>IF(AND($A1184&lt;&gt;"",ISNUMBER($A1184)),VLOOKUP($A1184,StudiesGeneral!$B:$CM,2,FALSE),"")</f>
        <v>Grangeon</v>
      </c>
      <c r="D1184" s="73">
        <f>IF(AND($A1184&lt;&gt;"",ISNUMBER($A1184)),VLOOKUP($A1184,StudiesGeneral!$B:$CM,3,FALSE),"")</f>
        <v>2021</v>
      </c>
      <c r="E1184" s="89" t="str">
        <f>IF(AND($A1184&lt;&gt;"",ISNUMBER($A1184)),VLOOKUP($A1184,StudiesGeneral!$B:$CM,4,FALSE),"")</f>
        <v>https://doi.org/10.3390/ijms222312791</v>
      </c>
      <c r="F1184" s="73" t="str">
        <f>IF(AND($A1184&lt;&gt;"",ISNUMBER($A1184)),VLOOKUP($A1184,StudiesGeneral!$B:$CM,5,FALSE),"")</f>
        <v>CYP3A5</v>
      </c>
      <c r="G1184" s="52" t="str">
        <f t="shared" si="20"/>
        <v>Small intestine-Medial Ileum-HIM-IN002-</v>
      </c>
      <c r="H1184" s="12" t="s">
        <v>747</v>
      </c>
      <c r="I1184" s="12" t="s">
        <v>1063</v>
      </c>
      <c r="K1184" s="12" t="s">
        <v>725</v>
      </c>
      <c r="L1184" s="12" t="s">
        <v>762</v>
      </c>
      <c r="M1184" s="12" t="s">
        <v>737</v>
      </c>
      <c r="N1184" s="12" t="s">
        <v>819</v>
      </c>
      <c r="AA1184" s="19" t="s">
        <v>770</v>
      </c>
      <c r="AB1184" s="19" t="s">
        <v>1043</v>
      </c>
      <c r="AC1184" s="20" t="s">
        <v>730</v>
      </c>
      <c r="AD1184" s="37" t="s">
        <v>1046</v>
      </c>
      <c r="AE1184" s="93">
        <v>2</v>
      </c>
      <c r="AF1184" s="3">
        <v>1</v>
      </c>
      <c r="AG1184" s="3">
        <v>0</v>
      </c>
      <c r="AH1184" s="3">
        <v>49</v>
      </c>
      <c r="AI1184" s="3" t="s">
        <v>767</v>
      </c>
      <c r="AJ1184" s="20" t="s">
        <v>772</v>
      </c>
      <c r="AS1184" s="79">
        <v>32.700000000000003</v>
      </c>
      <c r="AT1184" s="79" t="s">
        <v>772</v>
      </c>
      <c r="AU1184" s="79"/>
      <c r="AV1184" s="79"/>
      <c r="AW1184" s="3" t="s">
        <v>898</v>
      </c>
      <c r="AX1184" s="3" t="s">
        <v>1047</v>
      </c>
      <c r="AY1184" s="3" t="s">
        <v>732</v>
      </c>
      <c r="AZ1184" s="3">
        <v>1</v>
      </c>
      <c r="BF1184" s="4" t="b">
        <f>IF(ISERROR(VLOOKUP(StudiesDetails!B1184,ProteinExpression!A:A,1,FALSE)),FALSE,TRUE)</f>
        <v>1</v>
      </c>
    </row>
    <row r="1185" spans="1:58" x14ac:dyDescent="0.3">
      <c r="A1185">
        <v>177</v>
      </c>
      <c r="B1185">
        <v>1287</v>
      </c>
      <c r="C1185" s="73" t="str">
        <f>IF(AND($A1185&lt;&gt;"",ISNUMBER($A1185)),VLOOKUP($A1185,StudiesGeneral!$B:$CM,2,FALSE),"")</f>
        <v>Grangeon</v>
      </c>
      <c r="D1185" s="73">
        <f>IF(AND($A1185&lt;&gt;"",ISNUMBER($A1185)),VLOOKUP($A1185,StudiesGeneral!$B:$CM,3,FALSE),"")</f>
        <v>2021</v>
      </c>
      <c r="E1185" s="89" t="str">
        <f>IF(AND($A1185&lt;&gt;"",ISNUMBER($A1185)),VLOOKUP($A1185,StudiesGeneral!$B:$CM,4,FALSE),"")</f>
        <v>https://doi.org/10.3390/ijms222312791</v>
      </c>
      <c r="F1185" s="73" t="str">
        <f>IF(AND($A1185&lt;&gt;"",ISNUMBER($A1185)),VLOOKUP($A1185,StudiesGeneral!$B:$CM,5,FALSE),"")</f>
        <v>CYP3A5</v>
      </c>
      <c r="G1185" s="52" t="str">
        <f t="shared" si="20"/>
        <v>Small intestine-Medial Ileum-HIM-IN003-</v>
      </c>
      <c r="H1185" s="12" t="s">
        <v>747</v>
      </c>
      <c r="I1185" s="12" t="s">
        <v>1063</v>
      </c>
      <c r="K1185" s="12" t="s">
        <v>725</v>
      </c>
      <c r="L1185" s="12" t="s">
        <v>762</v>
      </c>
      <c r="M1185" s="12" t="s">
        <v>737</v>
      </c>
      <c r="N1185" s="12" t="s">
        <v>819</v>
      </c>
      <c r="AA1185" s="19" t="s">
        <v>770</v>
      </c>
      <c r="AB1185" s="19" t="s">
        <v>1043</v>
      </c>
      <c r="AC1185" s="20" t="s">
        <v>730</v>
      </c>
      <c r="AD1185" s="37" t="s">
        <v>1048</v>
      </c>
      <c r="AE1185" s="93">
        <v>3</v>
      </c>
      <c r="AF1185" s="3">
        <v>1</v>
      </c>
      <c r="AG1185" s="3">
        <v>0</v>
      </c>
      <c r="AH1185" s="3">
        <v>75</v>
      </c>
      <c r="AI1185" s="3" t="s">
        <v>767</v>
      </c>
      <c r="AJ1185" s="20" t="s">
        <v>772</v>
      </c>
      <c r="AS1185" s="79">
        <v>24</v>
      </c>
      <c r="AT1185" s="79" t="s">
        <v>772</v>
      </c>
      <c r="AU1185" s="79"/>
      <c r="AV1185" s="79"/>
      <c r="AW1185" s="3" t="s">
        <v>898</v>
      </c>
      <c r="AX1185" s="3" t="s">
        <v>1049</v>
      </c>
      <c r="AY1185" s="3" t="s">
        <v>732</v>
      </c>
      <c r="AZ1185" s="3">
        <v>1</v>
      </c>
      <c r="BF1185" s="4" t="b">
        <f>IF(ISERROR(VLOOKUP(StudiesDetails!B1185,ProteinExpression!A:A,1,FALSE)),FALSE,TRUE)</f>
        <v>1</v>
      </c>
    </row>
    <row r="1186" spans="1:58" x14ac:dyDescent="0.3">
      <c r="A1186">
        <v>177</v>
      </c>
      <c r="B1186">
        <v>1288</v>
      </c>
      <c r="C1186" s="73" t="str">
        <f>IF(AND($A1186&lt;&gt;"",ISNUMBER($A1186)),VLOOKUP($A1186,StudiesGeneral!$B:$CM,2,FALSE),"")</f>
        <v>Grangeon</v>
      </c>
      <c r="D1186" s="73">
        <f>IF(AND($A1186&lt;&gt;"",ISNUMBER($A1186)),VLOOKUP($A1186,StudiesGeneral!$B:$CM,3,FALSE),"")</f>
        <v>2021</v>
      </c>
      <c r="E1186" s="89" t="str">
        <f>IF(AND($A1186&lt;&gt;"",ISNUMBER($A1186)),VLOOKUP($A1186,StudiesGeneral!$B:$CM,4,FALSE),"")</f>
        <v>https://doi.org/10.3390/ijms222312791</v>
      </c>
      <c r="F1186" s="73" t="str">
        <f>IF(AND($A1186&lt;&gt;"",ISNUMBER($A1186)),VLOOKUP($A1186,StudiesGeneral!$B:$CM,5,FALSE),"")</f>
        <v>CYP3A5</v>
      </c>
      <c r="G1186" s="52" t="str">
        <f t="shared" si="20"/>
        <v>Small intestine-Medial Ileum-HIM-IN004-</v>
      </c>
      <c r="H1186" s="12" t="s">
        <v>747</v>
      </c>
      <c r="I1186" s="12" t="s">
        <v>1063</v>
      </c>
      <c r="K1186" s="12" t="s">
        <v>725</v>
      </c>
      <c r="L1186" s="12" t="s">
        <v>762</v>
      </c>
      <c r="M1186" s="12" t="s">
        <v>737</v>
      </c>
      <c r="N1186" s="12" t="s">
        <v>819</v>
      </c>
      <c r="AA1186" s="19" t="s">
        <v>770</v>
      </c>
      <c r="AB1186" s="19" t="s">
        <v>1043</v>
      </c>
      <c r="AC1186" s="20" t="s">
        <v>730</v>
      </c>
      <c r="AD1186" s="37" t="s">
        <v>1050</v>
      </c>
      <c r="AE1186" s="93">
        <v>4</v>
      </c>
      <c r="AF1186" s="3">
        <v>1</v>
      </c>
      <c r="AG1186" s="3">
        <v>1</v>
      </c>
      <c r="AH1186" s="3">
        <v>42</v>
      </c>
      <c r="AI1186" s="3" t="s">
        <v>767</v>
      </c>
      <c r="AJ1186" s="20" t="s">
        <v>772</v>
      </c>
      <c r="AS1186" s="79">
        <v>25.9</v>
      </c>
      <c r="AT1186" s="79" t="s">
        <v>772</v>
      </c>
      <c r="AU1186" s="79"/>
      <c r="AV1186" s="79"/>
      <c r="AW1186" s="3" t="s">
        <v>876</v>
      </c>
      <c r="AX1186" s="3" t="s">
        <v>1051</v>
      </c>
      <c r="AY1186" s="3" t="s">
        <v>732</v>
      </c>
      <c r="AZ1186" s="3">
        <v>1</v>
      </c>
      <c r="BF1186" s="4" t="b">
        <f>IF(ISERROR(VLOOKUP(StudiesDetails!B1186,ProteinExpression!A:A,1,FALSE)),FALSE,TRUE)</f>
        <v>1</v>
      </c>
    </row>
    <row r="1187" spans="1:58" x14ac:dyDescent="0.3">
      <c r="A1187">
        <v>177</v>
      </c>
      <c r="B1187">
        <v>1289</v>
      </c>
      <c r="C1187" s="73" t="str">
        <f>IF(AND($A1187&lt;&gt;"",ISNUMBER($A1187)),VLOOKUP($A1187,StudiesGeneral!$B:$CM,2,FALSE),"")</f>
        <v>Grangeon</v>
      </c>
      <c r="D1187" s="73">
        <f>IF(AND($A1187&lt;&gt;"",ISNUMBER($A1187)),VLOOKUP($A1187,StudiesGeneral!$B:$CM,3,FALSE),"")</f>
        <v>2021</v>
      </c>
      <c r="E1187" s="89" t="str">
        <f>IF(AND($A1187&lt;&gt;"",ISNUMBER($A1187)),VLOOKUP($A1187,StudiesGeneral!$B:$CM,4,FALSE),"")</f>
        <v>https://doi.org/10.3390/ijms222312791</v>
      </c>
      <c r="F1187" s="73" t="str">
        <f>IF(AND($A1187&lt;&gt;"",ISNUMBER($A1187)),VLOOKUP($A1187,StudiesGeneral!$B:$CM,5,FALSE),"")</f>
        <v>CYP3A5</v>
      </c>
      <c r="G1187" s="52" t="str">
        <f t="shared" si="20"/>
        <v>Small intestine-Medial Ileum-HIM-IN005-</v>
      </c>
      <c r="H1187" s="12" t="s">
        <v>747</v>
      </c>
      <c r="I1187" s="12" t="s">
        <v>1063</v>
      </c>
      <c r="K1187" s="12" t="s">
        <v>725</v>
      </c>
      <c r="L1187" s="12" t="s">
        <v>762</v>
      </c>
      <c r="M1187" s="12" t="s">
        <v>737</v>
      </c>
      <c r="N1187" s="12" t="s">
        <v>819</v>
      </c>
      <c r="AA1187" s="19" t="s">
        <v>770</v>
      </c>
      <c r="AB1187" s="19" t="s">
        <v>1043</v>
      </c>
      <c r="AC1187" s="20" t="s">
        <v>730</v>
      </c>
      <c r="AD1187" s="37" t="s">
        <v>1052</v>
      </c>
      <c r="AE1187" s="93">
        <v>5</v>
      </c>
      <c r="AF1187" s="3">
        <v>1</v>
      </c>
      <c r="AG1187" s="3">
        <v>1</v>
      </c>
      <c r="AH1187" s="3">
        <v>52</v>
      </c>
      <c r="AI1187" s="3" t="s">
        <v>767</v>
      </c>
      <c r="AJ1187" s="20" t="s">
        <v>772</v>
      </c>
      <c r="AS1187" s="79">
        <v>23.9</v>
      </c>
      <c r="AT1187" s="79" t="s">
        <v>772</v>
      </c>
      <c r="AU1187" s="79"/>
      <c r="AV1187" s="79"/>
      <c r="AW1187" s="3" t="s">
        <v>878</v>
      </c>
      <c r="AX1187" s="3" t="s">
        <v>1045</v>
      </c>
      <c r="AY1187" s="3" t="s">
        <v>732</v>
      </c>
      <c r="AZ1187" s="3">
        <v>1</v>
      </c>
      <c r="BF1187" s="4" t="b">
        <f>IF(ISERROR(VLOOKUP(StudiesDetails!B1187,ProteinExpression!A:A,1,FALSE)),FALSE,TRUE)</f>
        <v>1</v>
      </c>
    </row>
    <row r="1188" spans="1:58" x14ac:dyDescent="0.3">
      <c r="A1188">
        <v>177</v>
      </c>
      <c r="B1188">
        <v>1290</v>
      </c>
      <c r="C1188" s="73" t="str">
        <f>IF(AND($A1188&lt;&gt;"",ISNUMBER($A1188)),VLOOKUP($A1188,StudiesGeneral!$B:$CM,2,FALSE),"")</f>
        <v>Grangeon</v>
      </c>
      <c r="D1188" s="73">
        <f>IF(AND($A1188&lt;&gt;"",ISNUMBER($A1188)),VLOOKUP($A1188,StudiesGeneral!$B:$CM,3,FALSE),"")</f>
        <v>2021</v>
      </c>
      <c r="E1188" s="89" t="str">
        <f>IF(AND($A1188&lt;&gt;"",ISNUMBER($A1188)),VLOOKUP($A1188,StudiesGeneral!$B:$CM,4,FALSE),"")</f>
        <v>https://doi.org/10.3390/ijms222312791</v>
      </c>
      <c r="F1188" s="73" t="str">
        <f>IF(AND($A1188&lt;&gt;"",ISNUMBER($A1188)),VLOOKUP($A1188,StudiesGeneral!$B:$CM,5,FALSE),"")</f>
        <v>CYP3A5</v>
      </c>
      <c r="G1188" s="52" t="str">
        <f t="shared" si="20"/>
        <v>Small intestine-Medial Ileum-HIM-IN006-</v>
      </c>
      <c r="H1188" s="12" t="s">
        <v>747</v>
      </c>
      <c r="I1188" s="12" t="s">
        <v>1063</v>
      </c>
      <c r="K1188" s="12" t="s">
        <v>725</v>
      </c>
      <c r="L1188" s="12" t="s">
        <v>762</v>
      </c>
      <c r="M1188" s="12" t="s">
        <v>737</v>
      </c>
      <c r="N1188" s="12" t="s">
        <v>819</v>
      </c>
      <c r="AA1188" s="19" t="s">
        <v>770</v>
      </c>
      <c r="AB1188" s="19" t="s">
        <v>1043</v>
      </c>
      <c r="AC1188" s="20" t="s">
        <v>730</v>
      </c>
      <c r="AD1188" s="37" t="s">
        <v>1053</v>
      </c>
      <c r="AE1188" s="93">
        <v>6</v>
      </c>
      <c r="AF1188" s="3">
        <v>1</v>
      </c>
      <c r="AG1188" s="3">
        <v>1</v>
      </c>
      <c r="AH1188" s="3">
        <v>27</v>
      </c>
      <c r="AI1188" s="3" t="s">
        <v>767</v>
      </c>
      <c r="AJ1188" s="20" t="s">
        <v>772</v>
      </c>
      <c r="AS1188" s="79">
        <v>20.5</v>
      </c>
      <c r="AT1188" s="79" t="s">
        <v>772</v>
      </c>
      <c r="AU1188" s="79"/>
      <c r="AV1188" s="79"/>
      <c r="AW1188" s="3" t="s">
        <v>876</v>
      </c>
      <c r="AX1188" s="3" t="s">
        <v>1051</v>
      </c>
      <c r="AY1188" s="3" t="s">
        <v>732</v>
      </c>
      <c r="AZ1188" s="3">
        <v>1</v>
      </c>
      <c r="BF1188" s="4" t="b">
        <f>IF(ISERROR(VLOOKUP(StudiesDetails!B1188,ProteinExpression!A:A,1,FALSE)),FALSE,TRUE)</f>
        <v>1</v>
      </c>
    </row>
    <row r="1189" spans="1:58" x14ac:dyDescent="0.3">
      <c r="A1189">
        <v>177</v>
      </c>
      <c r="B1189">
        <v>1291</v>
      </c>
      <c r="C1189" s="73" t="str">
        <f>IF(AND($A1189&lt;&gt;"",ISNUMBER($A1189)),VLOOKUP($A1189,StudiesGeneral!$B:$CM,2,FALSE),"")</f>
        <v>Grangeon</v>
      </c>
      <c r="D1189" s="73">
        <f>IF(AND($A1189&lt;&gt;"",ISNUMBER($A1189)),VLOOKUP($A1189,StudiesGeneral!$B:$CM,3,FALSE),"")</f>
        <v>2021</v>
      </c>
      <c r="E1189" s="89" t="str">
        <f>IF(AND($A1189&lt;&gt;"",ISNUMBER($A1189)),VLOOKUP($A1189,StudiesGeneral!$B:$CM,4,FALSE),"")</f>
        <v>https://doi.org/10.3390/ijms222312791</v>
      </c>
      <c r="F1189" s="73" t="str">
        <f>IF(AND($A1189&lt;&gt;"",ISNUMBER($A1189)),VLOOKUP($A1189,StudiesGeneral!$B:$CM,5,FALSE),"")</f>
        <v>CYP3A5</v>
      </c>
      <c r="G1189" s="52" t="str">
        <f t="shared" si="20"/>
        <v>Small intestine-Medial Ileum-HIM-IN007-</v>
      </c>
      <c r="H1189" s="12" t="s">
        <v>747</v>
      </c>
      <c r="I1189" s="12" t="s">
        <v>1063</v>
      </c>
      <c r="K1189" s="12" t="s">
        <v>725</v>
      </c>
      <c r="L1189" s="12" t="s">
        <v>762</v>
      </c>
      <c r="M1189" s="12" t="s">
        <v>737</v>
      </c>
      <c r="N1189" s="12" t="s">
        <v>819</v>
      </c>
      <c r="AA1189" s="19" t="s">
        <v>770</v>
      </c>
      <c r="AB1189" s="19" t="s">
        <v>1043</v>
      </c>
      <c r="AC1189" s="20" t="s">
        <v>730</v>
      </c>
      <c r="AD1189" s="37" t="s">
        <v>1054</v>
      </c>
      <c r="AE1189" s="93">
        <v>7</v>
      </c>
      <c r="AF1189" s="3">
        <v>1</v>
      </c>
      <c r="AG1189" s="3">
        <v>0</v>
      </c>
      <c r="AH1189" s="3">
        <v>58</v>
      </c>
      <c r="AI1189" s="3" t="s">
        <v>767</v>
      </c>
      <c r="AJ1189" s="20" t="s">
        <v>772</v>
      </c>
      <c r="AS1189" s="79">
        <v>31.1</v>
      </c>
      <c r="AT1189" s="79" t="s">
        <v>772</v>
      </c>
      <c r="AU1189" s="79"/>
      <c r="AV1189" s="79"/>
      <c r="AW1189" s="3" t="s">
        <v>898</v>
      </c>
      <c r="AX1189" s="3" t="s">
        <v>1055</v>
      </c>
      <c r="AY1189" s="3" t="s">
        <v>732</v>
      </c>
      <c r="AZ1189" s="3">
        <v>1</v>
      </c>
      <c r="BF1189" s="4" t="b">
        <f>IF(ISERROR(VLOOKUP(StudiesDetails!B1189,ProteinExpression!A:A,1,FALSE)),FALSE,TRUE)</f>
        <v>1</v>
      </c>
    </row>
    <row r="1190" spans="1:58" x14ac:dyDescent="0.3">
      <c r="A1190">
        <v>177</v>
      </c>
      <c r="B1190">
        <v>1292</v>
      </c>
      <c r="C1190" s="73" t="str">
        <f>IF(AND($A1190&lt;&gt;"",ISNUMBER($A1190)),VLOOKUP($A1190,StudiesGeneral!$B:$CM,2,FALSE),"")</f>
        <v>Grangeon</v>
      </c>
      <c r="D1190" s="73">
        <f>IF(AND($A1190&lt;&gt;"",ISNUMBER($A1190)),VLOOKUP($A1190,StudiesGeneral!$B:$CM,3,FALSE),"")</f>
        <v>2021</v>
      </c>
      <c r="E1190" s="89" t="str">
        <f>IF(AND($A1190&lt;&gt;"",ISNUMBER($A1190)),VLOOKUP($A1190,StudiesGeneral!$B:$CM,4,FALSE),"")</f>
        <v>https://doi.org/10.3390/ijms222312791</v>
      </c>
      <c r="F1190" s="73" t="str">
        <f>IF(AND($A1190&lt;&gt;"",ISNUMBER($A1190)),VLOOKUP($A1190,StudiesGeneral!$B:$CM,5,FALSE),"")</f>
        <v>CYP3A5</v>
      </c>
      <c r="G1190" s="52" t="str">
        <f t="shared" si="20"/>
        <v>Small intestine-Medial Ileum-HIM-IN008-</v>
      </c>
      <c r="H1190" s="12" t="s">
        <v>747</v>
      </c>
      <c r="I1190" s="12" t="s">
        <v>1063</v>
      </c>
      <c r="K1190" s="12" t="s">
        <v>725</v>
      </c>
      <c r="L1190" s="12" t="s">
        <v>762</v>
      </c>
      <c r="M1190" s="12" t="s">
        <v>737</v>
      </c>
      <c r="N1190" s="12" t="s">
        <v>819</v>
      </c>
      <c r="AA1190" s="19" t="s">
        <v>770</v>
      </c>
      <c r="AB1190" s="19" t="s">
        <v>1043</v>
      </c>
      <c r="AC1190" s="20" t="s">
        <v>730</v>
      </c>
      <c r="AD1190" s="37" t="s">
        <v>1056</v>
      </c>
      <c r="AE1190" s="93">
        <v>8</v>
      </c>
      <c r="AF1190" s="3">
        <v>1</v>
      </c>
      <c r="AG1190" s="3">
        <v>0</v>
      </c>
      <c r="AH1190" s="3">
        <v>49</v>
      </c>
      <c r="AI1190" s="3" t="s">
        <v>767</v>
      </c>
      <c r="AJ1190" s="20" t="s">
        <v>772</v>
      </c>
      <c r="AS1190" s="79">
        <v>23.2</v>
      </c>
      <c r="AT1190" s="79" t="s">
        <v>772</v>
      </c>
      <c r="AU1190" s="79"/>
      <c r="AV1190" s="79"/>
      <c r="AW1190" s="3" t="s">
        <v>876</v>
      </c>
      <c r="AX1190" s="3" t="s">
        <v>1051</v>
      </c>
      <c r="AY1190" s="3" t="s">
        <v>920</v>
      </c>
      <c r="AZ1190" s="3">
        <v>1</v>
      </c>
      <c r="BF1190" s="4" t="b">
        <f>IF(ISERROR(VLOOKUP(StudiesDetails!B1190,ProteinExpression!A:A,1,FALSE)),FALSE,TRUE)</f>
        <v>1</v>
      </c>
    </row>
    <row r="1191" spans="1:58" x14ac:dyDescent="0.3">
      <c r="A1191">
        <v>177</v>
      </c>
      <c r="B1191">
        <v>1293</v>
      </c>
      <c r="C1191" s="73" t="str">
        <f>IF(AND($A1191&lt;&gt;"",ISNUMBER($A1191)),VLOOKUP($A1191,StudiesGeneral!$B:$CM,2,FALSE),"")</f>
        <v>Grangeon</v>
      </c>
      <c r="D1191" s="73">
        <f>IF(AND($A1191&lt;&gt;"",ISNUMBER($A1191)),VLOOKUP($A1191,StudiesGeneral!$B:$CM,3,FALSE),"")</f>
        <v>2021</v>
      </c>
      <c r="E1191" s="89" t="str">
        <f>IF(AND($A1191&lt;&gt;"",ISNUMBER($A1191)),VLOOKUP($A1191,StudiesGeneral!$B:$CM,4,FALSE),"")</f>
        <v>https://doi.org/10.3390/ijms222312791</v>
      </c>
      <c r="F1191" s="73" t="str">
        <f>IF(AND($A1191&lt;&gt;"",ISNUMBER($A1191)),VLOOKUP($A1191,StudiesGeneral!$B:$CM,5,FALSE),"")</f>
        <v>CYP3A5</v>
      </c>
      <c r="G1191" s="52" t="str">
        <f t="shared" si="20"/>
        <v>Small intestine-Medial Ileum-HIM-IN009-</v>
      </c>
      <c r="H1191" s="12" t="s">
        <v>747</v>
      </c>
      <c r="I1191" s="12" t="s">
        <v>1063</v>
      </c>
      <c r="K1191" s="12" t="s">
        <v>725</v>
      </c>
      <c r="L1191" s="12" t="s">
        <v>762</v>
      </c>
      <c r="M1191" s="12" t="s">
        <v>737</v>
      </c>
      <c r="N1191" s="12" t="s">
        <v>819</v>
      </c>
      <c r="AA1191" s="19" t="s">
        <v>770</v>
      </c>
      <c r="AB1191" s="19" t="s">
        <v>1043</v>
      </c>
      <c r="AC1191" s="20" t="s">
        <v>730</v>
      </c>
      <c r="AD1191" s="37" t="s">
        <v>1057</v>
      </c>
      <c r="AE1191" s="93">
        <v>9</v>
      </c>
      <c r="AF1191" s="3">
        <v>1</v>
      </c>
      <c r="AG1191" s="3">
        <v>0</v>
      </c>
      <c r="AH1191" s="3">
        <v>65</v>
      </c>
      <c r="AI1191" s="3" t="s">
        <v>767</v>
      </c>
      <c r="AJ1191" s="20" t="s">
        <v>772</v>
      </c>
      <c r="AS1191" s="79">
        <v>30.4</v>
      </c>
      <c r="AT1191" s="79" t="s">
        <v>772</v>
      </c>
      <c r="AU1191" s="79"/>
      <c r="AV1191" s="79"/>
      <c r="AW1191" s="3" t="s">
        <v>876</v>
      </c>
      <c r="AX1191" s="3" t="s">
        <v>1058</v>
      </c>
      <c r="AY1191" s="3" t="s">
        <v>917</v>
      </c>
      <c r="AZ1191" s="3">
        <v>1</v>
      </c>
      <c r="BF1191" s="4" t="b">
        <f>IF(ISERROR(VLOOKUP(StudiesDetails!B1191,ProteinExpression!A:A,1,FALSE)),FALSE,TRUE)</f>
        <v>1</v>
      </c>
    </row>
    <row r="1192" spans="1:58" s="33" customFormat="1" x14ac:dyDescent="0.3">
      <c r="A1192" s="33">
        <v>177</v>
      </c>
      <c r="B1192" s="33">
        <v>1295</v>
      </c>
      <c r="C1192" s="70" t="str">
        <f>IF(AND($A1192&lt;&gt;"",ISNUMBER($A1192)),VLOOKUP($A1192,StudiesGeneral!$B:$CM,2,FALSE),"")</f>
        <v>Grangeon</v>
      </c>
      <c r="D1192" s="70">
        <f>IF(AND($A1192&lt;&gt;"",ISNUMBER($A1192)),VLOOKUP($A1192,StudiesGeneral!$B:$CM,3,FALSE),"")</f>
        <v>2021</v>
      </c>
      <c r="E1192" s="71" t="str">
        <f>IF(AND($A1192&lt;&gt;"",ISNUMBER($A1192)),VLOOKUP($A1192,StudiesGeneral!$B:$CM,4,FALSE),"")</f>
        <v>https://doi.org/10.3390/ijms222312791</v>
      </c>
      <c r="F1192" s="70" t="str">
        <f>IF(AND($A1192&lt;&gt;"",ISNUMBER($A1192)),VLOOKUP($A1192,StudiesGeneral!$B:$CM,5,FALSE),"")</f>
        <v>CYP3A5</v>
      </c>
      <c r="G1192" s="72" t="str">
        <f t="shared" si="20"/>
        <v>Small intestine-Distal Ileum-HIM-IN001-</v>
      </c>
      <c r="H1192" s="25" t="s">
        <v>747</v>
      </c>
      <c r="I1192" s="25" t="s">
        <v>1064</v>
      </c>
      <c r="J1192" s="25"/>
      <c r="K1192" s="25" t="s">
        <v>725</v>
      </c>
      <c r="L1192" s="25" t="s">
        <v>762</v>
      </c>
      <c r="M1192" s="25" t="s">
        <v>737</v>
      </c>
      <c r="N1192" s="25" t="s">
        <v>819</v>
      </c>
      <c r="O1192" s="25"/>
      <c r="P1192" s="25"/>
      <c r="Q1192" s="26"/>
      <c r="R1192" s="26"/>
      <c r="S1192" s="27"/>
      <c r="T1192" s="27"/>
      <c r="U1192" s="27"/>
      <c r="V1192" s="27"/>
      <c r="W1192" s="27"/>
      <c r="X1192" s="27"/>
      <c r="Y1192" s="27"/>
      <c r="Z1192" s="27"/>
      <c r="AA1192" s="28" t="s">
        <v>770</v>
      </c>
      <c r="AB1192" s="28" t="s">
        <v>1043</v>
      </c>
      <c r="AC1192" s="29" t="s">
        <v>730</v>
      </c>
      <c r="AD1192" s="36" t="s">
        <v>1044</v>
      </c>
      <c r="AE1192" s="92">
        <v>1</v>
      </c>
      <c r="AF1192" s="30">
        <v>1</v>
      </c>
      <c r="AG1192" s="30">
        <v>1</v>
      </c>
      <c r="AH1192" s="30">
        <v>73</v>
      </c>
      <c r="AI1192" s="30" t="s">
        <v>767</v>
      </c>
      <c r="AJ1192" s="29" t="s">
        <v>772</v>
      </c>
      <c r="AK1192" s="30"/>
      <c r="AL1192" s="29"/>
      <c r="AM1192" s="30"/>
      <c r="AN1192" s="30"/>
      <c r="AO1192" s="30"/>
      <c r="AP1192" s="30"/>
      <c r="AQ1192" s="30"/>
      <c r="AR1192" s="30"/>
      <c r="AS1192" s="103">
        <v>31.3</v>
      </c>
      <c r="AT1192" s="103" t="s">
        <v>772</v>
      </c>
      <c r="AU1192" s="103"/>
      <c r="AV1192" s="103"/>
      <c r="AW1192" s="30" t="s">
        <v>898</v>
      </c>
      <c r="AX1192" s="30" t="s">
        <v>1045</v>
      </c>
      <c r="AY1192" s="30" t="s">
        <v>917</v>
      </c>
      <c r="AZ1192" s="30">
        <v>1</v>
      </c>
      <c r="BA1192" s="31"/>
      <c r="BB1192" s="32"/>
      <c r="BC1192" s="29"/>
      <c r="BD1192" s="30"/>
      <c r="BE1192" s="75"/>
      <c r="BF1192" s="91" t="b">
        <f>IF(ISERROR(VLOOKUP(StudiesDetails!B1192,ProteinExpression!A:A,1,FALSE)),FALSE,TRUE)</f>
        <v>1</v>
      </c>
    </row>
    <row r="1193" spans="1:58" x14ac:dyDescent="0.3">
      <c r="A1193">
        <v>177</v>
      </c>
      <c r="B1193">
        <v>1296</v>
      </c>
      <c r="C1193" s="73" t="str">
        <f>IF(AND($A1193&lt;&gt;"",ISNUMBER($A1193)),VLOOKUP($A1193,StudiesGeneral!$B:$CM,2,FALSE),"")</f>
        <v>Grangeon</v>
      </c>
      <c r="D1193" s="73">
        <f>IF(AND($A1193&lt;&gt;"",ISNUMBER($A1193)),VLOOKUP($A1193,StudiesGeneral!$B:$CM,3,FALSE),"")</f>
        <v>2021</v>
      </c>
      <c r="E1193" s="89" t="str">
        <f>IF(AND($A1193&lt;&gt;"",ISNUMBER($A1193)),VLOOKUP($A1193,StudiesGeneral!$B:$CM,4,FALSE),"")</f>
        <v>https://doi.org/10.3390/ijms222312791</v>
      </c>
      <c r="F1193" s="73" t="str">
        <f>IF(AND($A1193&lt;&gt;"",ISNUMBER($A1193)),VLOOKUP($A1193,StudiesGeneral!$B:$CM,5,FALSE),"")</f>
        <v>CYP3A5</v>
      </c>
      <c r="G1193" s="52" t="str">
        <f t="shared" si="20"/>
        <v>Small intestine-Distal Ileum-HIM-IN002-</v>
      </c>
      <c r="H1193" s="12" t="s">
        <v>747</v>
      </c>
      <c r="I1193" s="12" t="s">
        <v>1064</v>
      </c>
      <c r="K1193" s="12" t="s">
        <v>725</v>
      </c>
      <c r="L1193" s="12" t="s">
        <v>762</v>
      </c>
      <c r="M1193" s="12" t="s">
        <v>737</v>
      </c>
      <c r="N1193" s="12" t="s">
        <v>819</v>
      </c>
      <c r="AA1193" s="19" t="s">
        <v>770</v>
      </c>
      <c r="AB1193" s="19" t="s">
        <v>1043</v>
      </c>
      <c r="AC1193" s="20" t="s">
        <v>730</v>
      </c>
      <c r="AD1193" s="37" t="s">
        <v>1046</v>
      </c>
      <c r="AE1193" s="93">
        <v>2</v>
      </c>
      <c r="AF1193" s="3">
        <v>1</v>
      </c>
      <c r="AG1193" s="3">
        <v>0</v>
      </c>
      <c r="AH1193" s="3">
        <v>49</v>
      </c>
      <c r="AI1193" s="3" t="s">
        <v>767</v>
      </c>
      <c r="AJ1193" s="20" t="s">
        <v>772</v>
      </c>
      <c r="AS1193" s="79">
        <v>32.700000000000003</v>
      </c>
      <c r="AT1193" s="79" t="s">
        <v>772</v>
      </c>
      <c r="AU1193" s="79"/>
      <c r="AV1193" s="79"/>
      <c r="AW1193" s="3" t="s">
        <v>898</v>
      </c>
      <c r="AX1193" s="3" t="s">
        <v>1047</v>
      </c>
      <c r="AY1193" s="3" t="s">
        <v>732</v>
      </c>
      <c r="AZ1193" s="3">
        <v>1</v>
      </c>
      <c r="BF1193" s="4" t="b">
        <f>IF(ISERROR(VLOOKUP(StudiesDetails!B1193,ProteinExpression!A:A,1,FALSE)),FALSE,TRUE)</f>
        <v>1</v>
      </c>
    </row>
    <row r="1194" spans="1:58" x14ac:dyDescent="0.3">
      <c r="A1194">
        <v>177</v>
      </c>
      <c r="B1194">
        <v>1297</v>
      </c>
      <c r="C1194" s="73" t="str">
        <f>IF(AND($A1194&lt;&gt;"",ISNUMBER($A1194)),VLOOKUP($A1194,StudiesGeneral!$B:$CM,2,FALSE),"")</f>
        <v>Grangeon</v>
      </c>
      <c r="D1194" s="73">
        <f>IF(AND($A1194&lt;&gt;"",ISNUMBER($A1194)),VLOOKUP($A1194,StudiesGeneral!$B:$CM,3,FALSE),"")</f>
        <v>2021</v>
      </c>
      <c r="E1194" s="89" t="str">
        <f>IF(AND($A1194&lt;&gt;"",ISNUMBER($A1194)),VLOOKUP($A1194,StudiesGeneral!$B:$CM,4,FALSE),"")</f>
        <v>https://doi.org/10.3390/ijms222312791</v>
      </c>
      <c r="F1194" s="73" t="str">
        <f>IF(AND($A1194&lt;&gt;"",ISNUMBER($A1194)),VLOOKUP($A1194,StudiesGeneral!$B:$CM,5,FALSE),"")</f>
        <v>CYP3A5</v>
      </c>
      <c r="G1194" s="52" t="str">
        <f t="shared" si="20"/>
        <v>Small intestine-Distal Ileum-HIM-IN003-</v>
      </c>
      <c r="H1194" s="12" t="s">
        <v>747</v>
      </c>
      <c r="I1194" s="12" t="s">
        <v>1064</v>
      </c>
      <c r="K1194" s="12" t="s">
        <v>725</v>
      </c>
      <c r="L1194" s="12" t="s">
        <v>762</v>
      </c>
      <c r="M1194" s="12" t="s">
        <v>737</v>
      </c>
      <c r="N1194" s="12" t="s">
        <v>819</v>
      </c>
      <c r="AA1194" s="19" t="s">
        <v>770</v>
      </c>
      <c r="AB1194" s="19" t="s">
        <v>1043</v>
      </c>
      <c r="AC1194" s="20" t="s">
        <v>730</v>
      </c>
      <c r="AD1194" s="37" t="s">
        <v>1048</v>
      </c>
      <c r="AE1194" s="93">
        <v>3</v>
      </c>
      <c r="AF1194" s="3">
        <v>1</v>
      </c>
      <c r="AG1194" s="3">
        <v>0</v>
      </c>
      <c r="AH1194" s="3">
        <v>75</v>
      </c>
      <c r="AI1194" s="3" t="s">
        <v>767</v>
      </c>
      <c r="AJ1194" s="20" t="s">
        <v>772</v>
      </c>
      <c r="AS1194" s="79">
        <v>24</v>
      </c>
      <c r="AT1194" s="79" t="s">
        <v>772</v>
      </c>
      <c r="AU1194" s="79"/>
      <c r="AV1194" s="79"/>
      <c r="AW1194" s="3" t="s">
        <v>898</v>
      </c>
      <c r="AX1194" s="3" t="s">
        <v>1049</v>
      </c>
      <c r="AY1194" s="3" t="s">
        <v>732</v>
      </c>
      <c r="AZ1194" s="3">
        <v>1</v>
      </c>
      <c r="BF1194" s="4" t="b">
        <f>IF(ISERROR(VLOOKUP(StudiesDetails!B1194,ProteinExpression!A:A,1,FALSE)),FALSE,TRUE)</f>
        <v>1</v>
      </c>
    </row>
    <row r="1195" spans="1:58" x14ac:dyDescent="0.3">
      <c r="A1195">
        <v>177</v>
      </c>
      <c r="B1195">
        <v>1298</v>
      </c>
      <c r="C1195" s="73" t="str">
        <f>IF(AND($A1195&lt;&gt;"",ISNUMBER($A1195)),VLOOKUP($A1195,StudiesGeneral!$B:$CM,2,FALSE),"")</f>
        <v>Grangeon</v>
      </c>
      <c r="D1195" s="73">
        <f>IF(AND($A1195&lt;&gt;"",ISNUMBER($A1195)),VLOOKUP($A1195,StudiesGeneral!$B:$CM,3,FALSE),"")</f>
        <v>2021</v>
      </c>
      <c r="E1195" s="89" t="str">
        <f>IF(AND($A1195&lt;&gt;"",ISNUMBER($A1195)),VLOOKUP($A1195,StudiesGeneral!$B:$CM,4,FALSE),"")</f>
        <v>https://doi.org/10.3390/ijms222312791</v>
      </c>
      <c r="F1195" s="73" t="str">
        <f>IF(AND($A1195&lt;&gt;"",ISNUMBER($A1195)),VLOOKUP($A1195,StudiesGeneral!$B:$CM,5,FALSE),"")</f>
        <v>CYP3A5</v>
      </c>
      <c r="G1195" s="52" t="str">
        <f t="shared" si="20"/>
        <v>Small intestine-Distal Ileum-HIM-IN004-</v>
      </c>
      <c r="H1195" s="12" t="s">
        <v>747</v>
      </c>
      <c r="I1195" s="12" t="s">
        <v>1064</v>
      </c>
      <c r="K1195" s="12" t="s">
        <v>725</v>
      </c>
      <c r="L1195" s="12" t="s">
        <v>762</v>
      </c>
      <c r="M1195" s="12" t="s">
        <v>737</v>
      </c>
      <c r="N1195" s="12" t="s">
        <v>819</v>
      </c>
      <c r="AA1195" s="19" t="s">
        <v>770</v>
      </c>
      <c r="AB1195" s="19" t="s">
        <v>1043</v>
      </c>
      <c r="AC1195" s="20" t="s">
        <v>730</v>
      </c>
      <c r="AD1195" s="37" t="s">
        <v>1050</v>
      </c>
      <c r="AE1195" s="93">
        <v>4</v>
      </c>
      <c r="AF1195" s="3">
        <v>1</v>
      </c>
      <c r="AG1195" s="3">
        <v>1</v>
      </c>
      <c r="AH1195" s="3">
        <v>42</v>
      </c>
      <c r="AI1195" s="3" t="s">
        <v>767</v>
      </c>
      <c r="AJ1195" s="20" t="s">
        <v>772</v>
      </c>
      <c r="AS1195" s="79">
        <v>25.9</v>
      </c>
      <c r="AT1195" s="79" t="s">
        <v>772</v>
      </c>
      <c r="AU1195" s="79"/>
      <c r="AV1195" s="79"/>
      <c r="AW1195" s="3" t="s">
        <v>876</v>
      </c>
      <c r="AX1195" s="3" t="s">
        <v>1051</v>
      </c>
      <c r="AY1195" s="3" t="s">
        <v>732</v>
      </c>
      <c r="AZ1195" s="3">
        <v>1</v>
      </c>
      <c r="BF1195" s="4" t="b">
        <f>IF(ISERROR(VLOOKUP(StudiesDetails!B1195,ProteinExpression!A:A,1,FALSE)),FALSE,TRUE)</f>
        <v>1</v>
      </c>
    </row>
    <row r="1196" spans="1:58" x14ac:dyDescent="0.3">
      <c r="A1196">
        <v>177</v>
      </c>
      <c r="B1196">
        <v>1299</v>
      </c>
      <c r="C1196" s="73" t="str">
        <f>IF(AND($A1196&lt;&gt;"",ISNUMBER($A1196)),VLOOKUP($A1196,StudiesGeneral!$B:$CM,2,FALSE),"")</f>
        <v>Grangeon</v>
      </c>
      <c r="D1196" s="73">
        <f>IF(AND($A1196&lt;&gt;"",ISNUMBER($A1196)),VLOOKUP($A1196,StudiesGeneral!$B:$CM,3,FALSE),"")</f>
        <v>2021</v>
      </c>
      <c r="E1196" s="89" t="str">
        <f>IF(AND($A1196&lt;&gt;"",ISNUMBER($A1196)),VLOOKUP($A1196,StudiesGeneral!$B:$CM,4,FALSE),"")</f>
        <v>https://doi.org/10.3390/ijms222312791</v>
      </c>
      <c r="F1196" s="73" t="str">
        <f>IF(AND($A1196&lt;&gt;"",ISNUMBER($A1196)),VLOOKUP($A1196,StudiesGeneral!$B:$CM,5,FALSE),"")</f>
        <v>CYP3A5</v>
      </c>
      <c r="G1196" s="52" t="str">
        <f t="shared" si="20"/>
        <v>Small intestine-Distal Ileum-HIM-IN005-</v>
      </c>
      <c r="H1196" s="12" t="s">
        <v>747</v>
      </c>
      <c r="I1196" s="12" t="s">
        <v>1064</v>
      </c>
      <c r="K1196" s="12" t="s">
        <v>725</v>
      </c>
      <c r="L1196" s="12" t="s">
        <v>762</v>
      </c>
      <c r="M1196" s="12" t="s">
        <v>737</v>
      </c>
      <c r="N1196" s="12" t="s">
        <v>819</v>
      </c>
      <c r="AA1196" s="19" t="s">
        <v>770</v>
      </c>
      <c r="AB1196" s="19" t="s">
        <v>1043</v>
      </c>
      <c r="AC1196" s="20" t="s">
        <v>730</v>
      </c>
      <c r="AD1196" s="37" t="s">
        <v>1052</v>
      </c>
      <c r="AE1196" s="93">
        <v>5</v>
      </c>
      <c r="AF1196" s="3">
        <v>1</v>
      </c>
      <c r="AG1196" s="3">
        <v>1</v>
      </c>
      <c r="AH1196" s="3">
        <v>52</v>
      </c>
      <c r="AI1196" s="3" t="s">
        <v>767</v>
      </c>
      <c r="AJ1196" s="20" t="s">
        <v>772</v>
      </c>
      <c r="AS1196" s="79">
        <v>23.9</v>
      </c>
      <c r="AT1196" s="79" t="s">
        <v>772</v>
      </c>
      <c r="AU1196" s="79"/>
      <c r="AV1196" s="79"/>
      <c r="AW1196" s="3" t="s">
        <v>878</v>
      </c>
      <c r="AX1196" s="3" t="s">
        <v>1045</v>
      </c>
      <c r="AY1196" s="3" t="s">
        <v>732</v>
      </c>
      <c r="AZ1196" s="3">
        <v>1</v>
      </c>
      <c r="BF1196" s="4" t="b">
        <f>IF(ISERROR(VLOOKUP(StudiesDetails!B1196,ProteinExpression!A:A,1,FALSE)),FALSE,TRUE)</f>
        <v>1</v>
      </c>
    </row>
    <row r="1197" spans="1:58" x14ac:dyDescent="0.3">
      <c r="A1197">
        <v>177</v>
      </c>
      <c r="B1197">
        <v>1300</v>
      </c>
      <c r="C1197" s="73" t="str">
        <f>IF(AND($A1197&lt;&gt;"",ISNUMBER($A1197)),VLOOKUP($A1197,StudiesGeneral!$B:$CM,2,FALSE),"")</f>
        <v>Grangeon</v>
      </c>
      <c r="D1197" s="73">
        <f>IF(AND($A1197&lt;&gt;"",ISNUMBER($A1197)),VLOOKUP($A1197,StudiesGeneral!$B:$CM,3,FALSE),"")</f>
        <v>2021</v>
      </c>
      <c r="E1197" s="89" t="str">
        <f>IF(AND($A1197&lt;&gt;"",ISNUMBER($A1197)),VLOOKUP($A1197,StudiesGeneral!$B:$CM,4,FALSE),"")</f>
        <v>https://doi.org/10.3390/ijms222312791</v>
      </c>
      <c r="F1197" s="73" t="str">
        <f>IF(AND($A1197&lt;&gt;"",ISNUMBER($A1197)),VLOOKUP($A1197,StudiesGeneral!$B:$CM,5,FALSE),"")</f>
        <v>CYP3A5</v>
      </c>
      <c r="G1197" s="52" t="str">
        <f t="shared" si="20"/>
        <v>Small intestine-Distal Ileum-HIM-IN006-</v>
      </c>
      <c r="H1197" s="12" t="s">
        <v>747</v>
      </c>
      <c r="I1197" s="12" t="s">
        <v>1064</v>
      </c>
      <c r="K1197" s="12" t="s">
        <v>725</v>
      </c>
      <c r="L1197" s="12" t="s">
        <v>762</v>
      </c>
      <c r="M1197" s="12" t="s">
        <v>737</v>
      </c>
      <c r="N1197" s="12" t="s">
        <v>819</v>
      </c>
      <c r="AA1197" s="19" t="s">
        <v>770</v>
      </c>
      <c r="AB1197" s="19" t="s">
        <v>1043</v>
      </c>
      <c r="AC1197" s="20" t="s">
        <v>730</v>
      </c>
      <c r="AD1197" s="37" t="s">
        <v>1053</v>
      </c>
      <c r="AE1197" s="93">
        <v>6</v>
      </c>
      <c r="AF1197" s="3">
        <v>1</v>
      </c>
      <c r="AG1197" s="3">
        <v>1</v>
      </c>
      <c r="AH1197" s="3">
        <v>27</v>
      </c>
      <c r="AI1197" s="3" t="s">
        <v>767</v>
      </c>
      <c r="AJ1197" s="20" t="s">
        <v>772</v>
      </c>
      <c r="AS1197" s="79">
        <v>20.5</v>
      </c>
      <c r="AT1197" s="79" t="s">
        <v>772</v>
      </c>
      <c r="AU1197" s="79"/>
      <c r="AV1197" s="79"/>
      <c r="AW1197" s="3" t="s">
        <v>876</v>
      </c>
      <c r="AX1197" s="3" t="s">
        <v>1051</v>
      </c>
      <c r="AY1197" s="3" t="s">
        <v>732</v>
      </c>
      <c r="AZ1197" s="3">
        <v>1</v>
      </c>
      <c r="BF1197" s="4" t="b">
        <f>IF(ISERROR(VLOOKUP(StudiesDetails!B1197,ProteinExpression!A:A,1,FALSE)),FALSE,TRUE)</f>
        <v>1</v>
      </c>
    </row>
    <row r="1198" spans="1:58" x14ac:dyDescent="0.3">
      <c r="A1198">
        <v>177</v>
      </c>
      <c r="B1198">
        <v>1301</v>
      </c>
      <c r="C1198" s="73" t="str">
        <f>IF(AND($A1198&lt;&gt;"",ISNUMBER($A1198)),VLOOKUP($A1198,StudiesGeneral!$B:$CM,2,FALSE),"")</f>
        <v>Grangeon</v>
      </c>
      <c r="D1198" s="73">
        <f>IF(AND($A1198&lt;&gt;"",ISNUMBER($A1198)),VLOOKUP($A1198,StudiesGeneral!$B:$CM,3,FALSE),"")</f>
        <v>2021</v>
      </c>
      <c r="E1198" s="89" t="str">
        <f>IF(AND($A1198&lt;&gt;"",ISNUMBER($A1198)),VLOOKUP($A1198,StudiesGeneral!$B:$CM,4,FALSE),"")</f>
        <v>https://doi.org/10.3390/ijms222312791</v>
      </c>
      <c r="F1198" s="73" t="str">
        <f>IF(AND($A1198&lt;&gt;"",ISNUMBER($A1198)),VLOOKUP($A1198,StudiesGeneral!$B:$CM,5,FALSE),"")</f>
        <v>CYP3A5</v>
      </c>
      <c r="G1198" s="52" t="str">
        <f t="shared" si="20"/>
        <v>Small intestine-Distal Ileum-HIM-IN007-</v>
      </c>
      <c r="H1198" s="12" t="s">
        <v>747</v>
      </c>
      <c r="I1198" s="12" t="s">
        <v>1064</v>
      </c>
      <c r="K1198" s="12" t="s">
        <v>725</v>
      </c>
      <c r="L1198" s="12" t="s">
        <v>762</v>
      </c>
      <c r="M1198" s="12" t="s">
        <v>737</v>
      </c>
      <c r="N1198" s="12" t="s">
        <v>819</v>
      </c>
      <c r="AA1198" s="19" t="s">
        <v>770</v>
      </c>
      <c r="AB1198" s="19" t="s">
        <v>1043</v>
      </c>
      <c r="AC1198" s="20" t="s">
        <v>730</v>
      </c>
      <c r="AD1198" s="37" t="s">
        <v>1054</v>
      </c>
      <c r="AE1198" s="93">
        <v>7</v>
      </c>
      <c r="AF1198" s="3">
        <v>1</v>
      </c>
      <c r="AG1198" s="3">
        <v>0</v>
      </c>
      <c r="AH1198" s="3">
        <v>58</v>
      </c>
      <c r="AI1198" s="3" t="s">
        <v>767</v>
      </c>
      <c r="AJ1198" s="20" t="s">
        <v>772</v>
      </c>
      <c r="AS1198" s="79">
        <v>31.1</v>
      </c>
      <c r="AT1198" s="79" t="s">
        <v>772</v>
      </c>
      <c r="AU1198" s="79"/>
      <c r="AV1198" s="79"/>
      <c r="AW1198" s="3" t="s">
        <v>898</v>
      </c>
      <c r="AX1198" s="3" t="s">
        <v>1055</v>
      </c>
      <c r="AY1198" s="3" t="s">
        <v>732</v>
      </c>
      <c r="AZ1198" s="3">
        <v>1</v>
      </c>
      <c r="BF1198" s="4" t="b">
        <f>IF(ISERROR(VLOOKUP(StudiesDetails!B1198,ProteinExpression!A:A,1,FALSE)),FALSE,TRUE)</f>
        <v>1</v>
      </c>
    </row>
    <row r="1199" spans="1:58" x14ac:dyDescent="0.3">
      <c r="A1199">
        <v>177</v>
      </c>
      <c r="B1199">
        <v>1302</v>
      </c>
      <c r="C1199" s="73" t="str">
        <f>IF(AND($A1199&lt;&gt;"",ISNUMBER($A1199)),VLOOKUP($A1199,StudiesGeneral!$B:$CM,2,FALSE),"")</f>
        <v>Grangeon</v>
      </c>
      <c r="D1199" s="73">
        <f>IF(AND($A1199&lt;&gt;"",ISNUMBER($A1199)),VLOOKUP($A1199,StudiesGeneral!$B:$CM,3,FALSE),"")</f>
        <v>2021</v>
      </c>
      <c r="E1199" s="89" t="str">
        <f>IF(AND($A1199&lt;&gt;"",ISNUMBER($A1199)),VLOOKUP($A1199,StudiesGeneral!$B:$CM,4,FALSE),"")</f>
        <v>https://doi.org/10.3390/ijms222312791</v>
      </c>
      <c r="F1199" s="73" t="str">
        <f>IF(AND($A1199&lt;&gt;"",ISNUMBER($A1199)),VLOOKUP($A1199,StudiesGeneral!$B:$CM,5,FALSE),"")</f>
        <v>CYP3A5</v>
      </c>
      <c r="G1199" s="52" t="str">
        <f t="shared" si="20"/>
        <v>Small intestine-Distal Ileum-HIM-IN008-</v>
      </c>
      <c r="H1199" s="12" t="s">
        <v>747</v>
      </c>
      <c r="I1199" s="12" t="s">
        <v>1064</v>
      </c>
      <c r="K1199" s="12" t="s">
        <v>725</v>
      </c>
      <c r="L1199" s="12" t="s">
        <v>762</v>
      </c>
      <c r="M1199" s="12" t="s">
        <v>737</v>
      </c>
      <c r="N1199" s="12" t="s">
        <v>819</v>
      </c>
      <c r="AA1199" s="19" t="s">
        <v>770</v>
      </c>
      <c r="AB1199" s="19" t="s">
        <v>1043</v>
      </c>
      <c r="AC1199" s="20" t="s">
        <v>730</v>
      </c>
      <c r="AD1199" s="37" t="s">
        <v>1056</v>
      </c>
      <c r="AE1199" s="93">
        <v>8</v>
      </c>
      <c r="AF1199" s="3">
        <v>1</v>
      </c>
      <c r="AG1199" s="3">
        <v>0</v>
      </c>
      <c r="AH1199" s="3">
        <v>49</v>
      </c>
      <c r="AI1199" s="3" t="s">
        <v>767</v>
      </c>
      <c r="AJ1199" s="20" t="s">
        <v>772</v>
      </c>
      <c r="AS1199" s="79">
        <v>23.2</v>
      </c>
      <c r="AT1199" s="79" t="s">
        <v>772</v>
      </c>
      <c r="AU1199" s="79"/>
      <c r="AV1199" s="79"/>
      <c r="AW1199" s="3" t="s">
        <v>876</v>
      </c>
      <c r="AX1199" s="3" t="s">
        <v>1051</v>
      </c>
      <c r="AY1199" s="3" t="s">
        <v>920</v>
      </c>
      <c r="AZ1199" s="3">
        <v>1</v>
      </c>
      <c r="BF1199" s="4" t="b">
        <f>IF(ISERROR(VLOOKUP(StudiesDetails!B1199,ProteinExpression!A:A,1,FALSE)),FALSE,TRUE)</f>
        <v>1</v>
      </c>
    </row>
    <row r="1200" spans="1:58" x14ac:dyDescent="0.3">
      <c r="A1200">
        <v>177</v>
      </c>
      <c r="B1200">
        <v>1303</v>
      </c>
      <c r="C1200" s="73" t="str">
        <f>IF(AND($A1200&lt;&gt;"",ISNUMBER($A1200)),VLOOKUP($A1200,StudiesGeneral!$B:$CM,2,FALSE),"")</f>
        <v>Grangeon</v>
      </c>
      <c r="D1200" s="73">
        <f>IF(AND($A1200&lt;&gt;"",ISNUMBER($A1200)),VLOOKUP($A1200,StudiesGeneral!$B:$CM,3,FALSE),"")</f>
        <v>2021</v>
      </c>
      <c r="E1200" s="89" t="str">
        <f>IF(AND($A1200&lt;&gt;"",ISNUMBER($A1200)),VLOOKUP($A1200,StudiesGeneral!$B:$CM,4,FALSE),"")</f>
        <v>https://doi.org/10.3390/ijms222312791</v>
      </c>
      <c r="F1200" s="73" t="str">
        <f>IF(AND($A1200&lt;&gt;"",ISNUMBER($A1200)),VLOOKUP($A1200,StudiesGeneral!$B:$CM,5,FALSE),"")</f>
        <v>CYP3A5</v>
      </c>
      <c r="G1200" s="52" t="str">
        <f t="shared" si="20"/>
        <v>Small intestine-Distal Ileum-HIM-IN009-</v>
      </c>
      <c r="H1200" s="12" t="s">
        <v>747</v>
      </c>
      <c r="I1200" s="12" t="s">
        <v>1064</v>
      </c>
      <c r="K1200" s="12" t="s">
        <v>725</v>
      </c>
      <c r="L1200" s="12" t="s">
        <v>762</v>
      </c>
      <c r="M1200" s="12" t="s">
        <v>737</v>
      </c>
      <c r="N1200" s="12" t="s">
        <v>819</v>
      </c>
      <c r="AA1200" s="19" t="s">
        <v>770</v>
      </c>
      <c r="AB1200" s="19" t="s">
        <v>1043</v>
      </c>
      <c r="AC1200" s="20" t="s">
        <v>730</v>
      </c>
      <c r="AD1200" s="37" t="s">
        <v>1057</v>
      </c>
      <c r="AE1200" s="93">
        <v>9</v>
      </c>
      <c r="AF1200" s="3">
        <v>1</v>
      </c>
      <c r="AG1200" s="3">
        <v>0</v>
      </c>
      <c r="AH1200" s="3">
        <v>65</v>
      </c>
      <c r="AI1200" s="3" t="s">
        <v>767</v>
      </c>
      <c r="AJ1200" s="20" t="s">
        <v>772</v>
      </c>
      <c r="AS1200" s="79">
        <v>30.4</v>
      </c>
      <c r="AT1200" s="79" t="s">
        <v>772</v>
      </c>
      <c r="AU1200" s="79"/>
      <c r="AV1200" s="79"/>
      <c r="AW1200" s="3" t="s">
        <v>876</v>
      </c>
      <c r="AX1200" s="3" t="s">
        <v>1058</v>
      </c>
      <c r="AY1200" s="3" t="s">
        <v>917</v>
      </c>
      <c r="AZ1200" s="3">
        <v>1</v>
      </c>
      <c r="BF1200" s="4" t="b">
        <f>IF(ISERROR(VLOOKUP(StudiesDetails!B1200,ProteinExpression!A:A,1,FALSE)),FALSE,TRUE)</f>
        <v>1</v>
      </c>
    </row>
    <row r="1201" spans="1:58" s="33" customFormat="1" x14ac:dyDescent="0.3">
      <c r="A1201" s="33">
        <v>178</v>
      </c>
      <c r="B1201" s="33">
        <v>1306</v>
      </c>
      <c r="C1201" s="70" t="str">
        <f>IF(AND($A1201&lt;&gt;"",ISNUMBER($A1201)),VLOOKUP($A1201,StudiesGeneral!$B:$CM,2,FALSE),"")</f>
        <v>Grangeon</v>
      </c>
      <c r="D1201" s="70">
        <f>IF(AND($A1201&lt;&gt;"",ISNUMBER($A1201)),VLOOKUP($A1201,StudiesGeneral!$B:$CM,3,FALSE),"")</f>
        <v>2021</v>
      </c>
      <c r="E1201" s="71" t="str">
        <f>IF(AND($A1201&lt;&gt;"",ISNUMBER($A1201)),VLOOKUP($A1201,StudiesGeneral!$B:$CM,4,FALSE),"")</f>
        <v>https://doi.org/10.3390/ijms222312791</v>
      </c>
      <c r="F1201" s="70" t="str">
        <f>IF(AND($A1201&lt;&gt;"",ISNUMBER($A1201)),VLOOKUP($A1201,StudiesGeneral!$B:$CM,5,FALSE),"")</f>
        <v>CYP4F2</v>
      </c>
      <c r="G1201" s="72" t="str">
        <f t="shared" si="20"/>
        <v>Small intestine-Duodenum-HIM-IN001-</v>
      </c>
      <c r="H1201" s="25" t="s">
        <v>747</v>
      </c>
      <c r="I1201" s="25" t="s">
        <v>748</v>
      </c>
      <c r="J1201" s="25"/>
      <c r="K1201" s="25" t="s">
        <v>725</v>
      </c>
      <c r="L1201" s="25" t="s">
        <v>762</v>
      </c>
      <c r="M1201" s="25" t="s">
        <v>737</v>
      </c>
      <c r="N1201" s="25" t="s">
        <v>819</v>
      </c>
      <c r="O1201" s="25"/>
      <c r="P1201" s="25"/>
      <c r="Q1201" s="26"/>
      <c r="R1201" s="26"/>
      <c r="S1201" s="27"/>
      <c r="T1201" s="27"/>
      <c r="U1201" s="27"/>
      <c r="V1201" s="27"/>
      <c r="W1201" s="27"/>
      <c r="X1201" s="27"/>
      <c r="Y1201" s="27"/>
      <c r="Z1201" s="27"/>
      <c r="AA1201" s="28" t="s">
        <v>770</v>
      </c>
      <c r="AB1201" s="28" t="s">
        <v>1043</v>
      </c>
      <c r="AC1201" s="29" t="s">
        <v>730</v>
      </c>
      <c r="AD1201" s="36" t="s">
        <v>1044</v>
      </c>
      <c r="AE1201" s="92">
        <v>1</v>
      </c>
      <c r="AF1201" s="30">
        <v>1</v>
      </c>
      <c r="AG1201" s="30">
        <v>1</v>
      </c>
      <c r="AH1201" s="30">
        <v>73</v>
      </c>
      <c r="AI1201" s="30" t="s">
        <v>767</v>
      </c>
      <c r="AJ1201" s="29" t="s">
        <v>772</v>
      </c>
      <c r="AK1201" s="30"/>
      <c r="AL1201" s="29"/>
      <c r="AM1201" s="30"/>
      <c r="AN1201" s="30"/>
      <c r="AO1201" s="30"/>
      <c r="AP1201" s="30"/>
      <c r="AQ1201" s="30"/>
      <c r="AR1201" s="30"/>
      <c r="AS1201" s="103">
        <v>31.3</v>
      </c>
      <c r="AT1201" s="103" t="s">
        <v>772</v>
      </c>
      <c r="AU1201" s="103"/>
      <c r="AV1201" s="103"/>
      <c r="AW1201" s="30" t="s">
        <v>898</v>
      </c>
      <c r="AX1201" s="30" t="s">
        <v>1045</v>
      </c>
      <c r="AY1201" s="30" t="s">
        <v>917</v>
      </c>
      <c r="AZ1201" s="30">
        <v>1</v>
      </c>
      <c r="BA1201" s="31"/>
      <c r="BB1201" s="32"/>
      <c r="BC1201" s="29"/>
      <c r="BD1201" s="30"/>
      <c r="BE1201" s="75"/>
      <c r="BF1201" s="91" t="b">
        <f>IF(ISERROR(VLOOKUP(StudiesDetails!B1201,ProteinExpression!A:A,1,FALSE)),FALSE,TRUE)</f>
        <v>0</v>
      </c>
    </row>
    <row r="1202" spans="1:58" x14ac:dyDescent="0.3">
      <c r="A1202">
        <v>178</v>
      </c>
      <c r="B1202">
        <v>1307</v>
      </c>
      <c r="C1202" s="73" t="str">
        <f>IF(AND($A1202&lt;&gt;"",ISNUMBER($A1202)),VLOOKUP($A1202,StudiesGeneral!$B:$CM,2,FALSE),"")</f>
        <v>Grangeon</v>
      </c>
      <c r="D1202" s="73">
        <f>IF(AND($A1202&lt;&gt;"",ISNUMBER($A1202)),VLOOKUP($A1202,StudiesGeneral!$B:$CM,3,FALSE),"")</f>
        <v>2021</v>
      </c>
      <c r="E1202" s="89" t="str">
        <f>IF(AND($A1202&lt;&gt;"",ISNUMBER($A1202)),VLOOKUP($A1202,StudiesGeneral!$B:$CM,4,FALSE),"")</f>
        <v>https://doi.org/10.3390/ijms222312791</v>
      </c>
      <c r="F1202" s="73" t="str">
        <f>IF(AND($A1202&lt;&gt;"",ISNUMBER($A1202)),VLOOKUP($A1202,StudiesGeneral!$B:$CM,5,FALSE),"")</f>
        <v>CYP4F2</v>
      </c>
      <c r="G1202" s="52" t="str">
        <f t="shared" si="20"/>
        <v>Small intestine-Duodenum-HIM-IN002-</v>
      </c>
      <c r="H1202" s="12" t="s">
        <v>747</v>
      </c>
      <c r="I1202" s="12" t="s">
        <v>748</v>
      </c>
      <c r="K1202" s="12" t="s">
        <v>725</v>
      </c>
      <c r="L1202" s="12" t="s">
        <v>762</v>
      </c>
      <c r="M1202" s="12" t="s">
        <v>737</v>
      </c>
      <c r="N1202" s="12" t="s">
        <v>819</v>
      </c>
      <c r="AA1202" s="19" t="s">
        <v>770</v>
      </c>
      <c r="AB1202" s="19" t="s">
        <v>1043</v>
      </c>
      <c r="AC1202" s="20" t="s">
        <v>730</v>
      </c>
      <c r="AD1202" s="37" t="s">
        <v>1046</v>
      </c>
      <c r="AE1202" s="93">
        <v>2</v>
      </c>
      <c r="AF1202" s="3">
        <v>1</v>
      </c>
      <c r="AG1202" s="3">
        <v>0</v>
      </c>
      <c r="AH1202" s="3">
        <v>49</v>
      </c>
      <c r="AI1202" s="3" t="s">
        <v>767</v>
      </c>
      <c r="AJ1202" s="20" t="s">
        <v>772</v>
      </c>
      <c r="AS1202" s="79">
        <v>32.700000000000003</v>
      </c>
      <c r="AT1202" s="79" t="s">
        <v>772</v>
      </c>
      <c r="AU1202" s="79"/>
      <c r="AV1202" s="79"/>
      <c r="AW1202" s="3" t="s">
        <v>898</v>
      </c>
      <c r="AX1202" s="3" t="s">
        <v>1047</v>
      </c>
      <c r="AY1202" s="3" t="s">
        <v>732</v>
      </c>
      <c r="AZ1202" s="3">
        <v>1</v>
      </c>
      <c r="BF1202" s="4" t="b">
        <f>IF(ISERROR(VLOOKUP(StudiesDetails!B1202,ProteinExpression!A:A,1,FALSE)),FALSE,TRUE)</f>
        <v>0</v>
      </c>
    </row>
    <row r="1203" spans="1:58" x14ac:dyDescent="0.3">
      <c r="A1203">
        <v>178</v>
      </c>
      <c r="B1203">
        <v>1308</v>
      </c>
      <c r="C1203" s="73" t="str">
        <f>IF(AND($A1203&lt;&gt;"",ISNUMBER($A1203)),VLOOKUP($A1203,StudiesGeneral!$B:$CM,2,FALSE),"")</f>
        <v>Grangeon</v>
      </c>
      <c r="D1203" s="73">
        <f>IF(AND($A1203&lt;&gt;"",ISNUMBER($A1203)),VLOOKUP($A1203,StudiesGeneral!$B:$CM,3,FALSE),"")</f>
        <v>2021</v>
      </c>
      <c r="E1203" s="89" t="str">
        <f>IF(AND($A1203&lt;&gt;"",ISNUMBER($A1203)),VLOOKUP($A1203,StudiesGeneral!$B:$CM,4,FALSE),"")</f>
        <v>https://doi.org/10.3390/ijms222312791</v>
      </c>
      <c r="F1203" s="73" t="str">
        <f>IF(AND($A1203&lt;&gt;"",ISNUMBER($A1203)),VLOOKUP($A1203,StudiesGeneral!$B:$CM,5,FALSE),"")</f>
        <v>CYP4F2</v>
      </c>
      <c r="G1203" s="52" t="str">
        <f t="shared" si="20"/>
        <v>Small intestine-Duodenum-HIM-IN003-</v>
      </c>
      <c r="H1203" s="12" t="s">
        <v>747</v>
      </c>
      <c r="I1203" s="12" t="s">
        <v>748</v>
      </c>
      <c r="K1203" s="12" t="s">
        <v>725</v>
      </c>
      <c r="L1203" s="12" t="s">
        <v>762</v>
      </c>
      <c r="M1203" s="12" t="s">
        <v>737</v>
      </c>
      <c r="N1203" s="12" t="s">
        <v>819</v>
      </c>
      <c r="AA1203" s="19" t="s">
        <v>770</v>
      </c>
      <c r="AB1203" s="19" t="s">
        <v>1043</v>
      </c>
      <c r="AC1203" s="20" t="s">
        <v>730</v>
      </c>
      <c r="AD1203" s="37" t="s">
        <v>1048</v>
      </c>
      <c r="AE1203" s="93">
        <v>3</v>
      </c>
      <c r="AF1203" s="3">
        <v>1</v>
      </c>
      <c r="AG1203" s="3">
        <v>0</v>
      </c>
      <c r="AH1203" s="3">
        <v>75</v>
      </c>
      <c r="AI1203" s="3" t="s">
        <v>767</v>
      </c>
      <c r="AJ1203" s="20" t="s">
        <v>772</v>
      </c>
      <c r="AS1203" s="79">
        <v>24</v>
      </c>
      <c r="AT1203" s="79" t="s">
        <v>772</v>
      </c>
      <c r="AU1203" s="79"/>
      <c r="AV1203" s="79"/>
      <c r="AW1203" s="3" t="s">
        <v>898</v>
      </c>
      <c r="AX1203" s="3" t="s">
        <v>1049</v>
      </c>
      <c r="AY1203" s="3" t="s">
        <v>732</v>
      </c>
      <c r="AZ1203" s="3">
        <v>1</v>
      </c>
      <c r="BF1203" s="4" t="b">
        <f>IF(ISERROR(VLOOKUP(StudiesDetails!B1203,ProteinExpression!A:A,1,FALSE)),FALSE,TRUE)</f>
        <v>0</v>
      </c>
    </row>
    <row r="1204" spans="1:58" x14ac:dyDescent="0.3">
      <c r="A1204">
        <v>178</v>
      </c>
      <c r="B1204">
        <v>1309</v>
      </c>
      <c r="C1204" s="73" t="str">
        <f>IF(AND($A1204&lt;&gt;"",ISNUMBER($A1204)),VLOOKUP($A1204,StudiesGeneral!$B:$CM,2,FALSE),"")</f>
        <v>Grangeon</v>
      </c>
      <c r="D1204" s="73">
        <f>IF(AND($A1204&lt;&gt;"",ISNUMBER($A1204)),VLOOKUP($A1204,StudiesGeneral!$B:$CM,3,FALSE),"")</f>
        <v>2021</v>
      </c>
      <c r="E1204" s="89" t="str">
        <f>IF(AND($A1204&lt;&gt;"",ISNUMBER($A1204)),VLOOKUP($A1204,StudiesGeneral!$B:$CM,4,FALSE),"")</f>
        <v>https://doi.org/10.3390/ijms222312791</v>
      </c>
      <c r="F1204" s="73" t="str">
        <f>IF(AND($A1204&lt;&gt;"",ISNUMBER($A1204)),VLOOKUP($A1204,StudiesGeneral!$B:$CM,5,FALSE),"")</f>
        <v>CYP4F2</v>
      </c>
      <c r="G1204" s="52" t="str">
        <f t="shared" si="20"/>
        <v>Small intestine-Duodenum-HIM-IN004-</v>
      </c>
      <c r="H1204" s="12" t="s">
        <v>747</v>
      </c>
      <c r="I1204" s="12" t="s">
        <v>748</v>
      </c>
      <c r="K1204" s="12" t="s">
        <v>725</v>
      </c>
      <c r="L1204" s="12" t="s">
        <v>762</v>
      </c>
      <c r="M1204" s="12" t="s">
        <v>737</v>
      </c>
      <c r="N1204" s="12" t="s">
        <v>819</v>
      </c>
      <c r="AA1204" s="19" t="s">
        <v>770</v>
      </c>
      <c r="AB1204" s="19" t="s">
        <v>1043</v>
      </c>
      <c r="AC1204" s="20" t="s">
        <v>730</v>
      </c>
      <c r="AD1204" s="37" t="s">
        <v>1050</v>
      </c>
      <c r="AE1204" s="93">
        <v>4</v>
      </c>
      <c r="AF1204" s="3">
        <v>1</v>
      </c>
      <c r="AG1204" s="3">
        <v>1</v>
      </c>
      <c r="AH1204" s="3">
        <v>42</v>
      </c>
      <c r="AI1204" s="3" t="s">
        <v>767</v>
      </c>
      <c r="AJ1204" s="20" t="s">
        <v>772</v>
      </c>
      <c r="AS1204" s="79">
        <v>25.9</v>
      </c>
      <c r="AT1204" s="79" t="s">
        <v>772</v>
      </c>
      <c r="AU1204" s="79"/>
      <c r="AV1204" s="79"/>
      <c r="AW1204" s="3" t="s">
        <v>876</v>
      </c>
      <c r="AX1204" s="3" t="s">
        <v>1051</v>
      </c>
      <c r="AY1204" s="3" t="s">
        <v>732</v>
      </c>
      <c r="AZ1204" s="3">
        <v>1</v>
      </c>
      <c r="BF1204" s="4" t="b">
        <f>IF(ISERROR(VLOOKUP(StudiesDetails!B1204,ProteinExpression!A:A,1,FALSE)),FALSE,TRUE)</f>
        <v>0</v>
      </c>
    </row>
    <row r="1205" spans="1:58" x14ac:dyDescent="0.3">
      <c r="A1205">
        <v>178</v>
      </c>
      <c r="B1205">
        <v>1310</v>
      </c>
      <c r="C1205" s="73" t="str">
        <f>IF(AND($A1205&lt;&gt;"",ISNUMBER($A1205)),VLOOKUP($A1205,StudiesGeneral!$B:$CM,2,FALSE),"")</f>
        <v>Grangeon</v>
      </c>
      <c r="D1205" s="73">
        <f>IF(AND($A1205&lt;&gt;"",ISNUMBER($A1205)),VLOOKUP($A1205,StudiesGeneral!$B:$CM,3,FALSE),"")</f>
        <v>2021</v>
      </c>
      <c r="E1205" s="89" t="str">
        <f>IF(AND($A1205&lt;&gt;"",ISNUMBER($A1205)),VLOOKUP($A1205,StudiesGeneral!$B:$CM,4,FALSE),"")</f>
        <v>https://doi.org/10.3390/ijms222312791</v>
      </c>
      <c r="F1205" s="73" t="str">
        <f>IF(AND($A1205&lt;&gt;"",ISNUMBER($A1205)),VLOOKUP($A1205,StudiesGeneral!$B:$CM,5,FALSE),"")</f>
        <v>CYP4F2</v>
      </c>
      <c r="G1205" s="52" t="str">
        <f t="shared" si="20"/>
        <v>Small intestine-Duodenum-HIM-IN005-</v>
      </c>
      <c r="H1205" s="12" t="s">
        <v>747</v>
      </c>
      <c r="I1205" s="12" t="s">
        <v>748</v>
      </c>
      <c r="K1205" s="12" t="s">
        <v>725</v>
      </c>
      <c r="L1205" s="12" t="s">
        <v>762</v>
      </c>
      <c r="M1205" s="12" t="s">
        <v>737</v>
      </c>
      <c r="N1205" s="12" t="s">
        <v>819</v>
      </c>
      <c r="AA1205" s="19" t="s">
        <v>770</v>
      </c>
      <c r="AB1205" s="19" t="s">
        <v>1043</v>
      </c>
      <c r="AC1205" s="20" t="s">
        <v>730</v>
      </c>
      <c r="AD1205" s="37" t="s">
        <v>1052</v>
      </c>
      <c r="AE1205" s="93">
        <v>5</v>
      </c>
      <c r="AF1205" s="3">
        <v>1</v>
      </c>
      <c r="AG1205" s="3">
        <v>1</v>
      </c>
      <c r="AH1205" s="3">
        <v>52</v>
      </c>
      <c r="AI1205" s="3" t="s">
        <v>767</v>
      </c>
      <c r="AJ1205" s="20" t="s">
        <v>772</v>
      </c>
      <c r="AS1205" s="79">
        <v>23.9</v>
      </c>
      <c r="AT1205" s="79" t="s">
        <v>772</v>
      </c>
      <c r="AU1205" s="79"/>
      <c r="AV1205" s="79"/>
      <c r="AW1205" s="3" t="s">
        <v>878</v>
      </c>
      <c r="AX1205" s="3" t="s">
        <v>1045</v>
      </c>
      <c r="AY1205" s="3" t="s">
        <v>732</v>
      </c>
      <c r="AZ1205" s="3">
        <v>1</v>
      </c>
      <c r="BF1205" s="4" t="b">
        <f>IF(ISERROR(VLOOKUP(StudiesDetails!B1205,ProteinExpression!A:A,1,FALSE)),FALSE,TRUE)</f>
        <v>0</v>
      </c>
    </row>
    <row r="1206" spans="1:58" x14ac:dyDescent="0.3">
      <c r="A1206">
        <v>178</v>
      </c>
      <c r="B1206">
        <v>1311</v>
      </c>
      <c r="C1206" s="73" t="str">
        <f>IF(AND($A1206&lt;&gt;"",ISNUMBER($A1206)),VLOOKUP($A1206,StudiesGeneral!$B:$CM,2,FALSE),"")</f>
        <v>Grangeon</v>
      </c>
      <c r="D1206" s="73">
        <f>IF(AND($A1206&lt;&gt;"",ISNUMBER($A1206)),VLOOKUP($A1206,StudiesGeneral!$B:$CM,3,FALSE),"")</f>
        <v>2021</v>
      </c>
      <c r="E1206" s="89" t="str">
        <f>IF(AND($A1206&lt;&gt;"",ISNUMBER($A1206)),VLOOKUP($A1206,StudiesGeneral!$B:$CM,4,FALSE),"")</f>
        <v>https://doi.org/10.3390/ijms222312791</v>
      </c>
      <c r="F1206" s="73" t="str">
        <f>IF(AND($A1206&lt;&gt;"",ISNUMBER($A1206)),VLOOKUP($A1206,StudiesGeneral!$B:$CM,5,FALSE),"")</f>
        <v>CYP4F2</v>
      </c>
      <c r="G1206" s="52" t="str">
        <f t="shared" si="20"/>
        <v>Small intestine-Duodenum-HIM-IN006-</v>
      </c>
      <c r="H1206" s="12" t="s">
        <v>747</v>
      </c>
      <c r="I1206" s="12" t="s">
        <v>748</v>
      </c>
      <c r="K1206" s="12" t="s">
        <v>725</v>
      </c>
      <c r="L1206" s="12" t="s">
        <v>762</v>
      </c>
      <c r="M1206" s="12" t="s">
        <v>737</v>
      </c>
      <c r="N1206" s="12" t="s">
        <v>819</v>
      </c>
      <c r="AA1206" s="19" t="s">
        <v>770</v>
      </c>
      <c r="AB1206" s="19" t="s">
        <v>1043</v>
      </c>
      <c r="AC1206" s="20" t="s">
        <v>730</v>
      </c>
      <c r="AD1206" s="37" t="s">
        <v>1053</v>
      </c>
      <c r="AE1206" s="93">
        <v>6</v>
      </c>
      <c r="AF1206" s="3">
        <v>1</v>
      </c>
      <c r="AG1206" s="3">
        <v>1</v>
      </c>
      <c r="AH1206" s="3">
        <v>27</v>
      </c>
      <c r="AI1206" s="3" t="s">
        <v>767</v>
      </c>
      <c r="AJ1206" s="20" t="s">
        <v>772</v>
      </c>
      <c r="AS1206" s="79">
        <v>20.5</v>
      </c>
      <c r="AT1206" s="79" t="s">
        <v>772</v>
      </c>
      <c r="AU1206" s="79"/>
      <c r="AV1206" s="79"/>
      <c r="AW1206" s="3" t="s">
        <v>876</v>
      </c>
      <c r="AX1206" s="3" t="s">
        <v>1051</v>
      </c>
      <c r="AY1206" s="3" t="s">
        <v>732</v>
      </c>
      <c r="AZ1206" s="3">
        <v>1</v>
      </c>
      <c r="BF1206" s="4" t="b">
        <f>IF(ISERROR(VLOOKUP(StudiesDetails!B1206,ProteinExpression!A:A,1,FALSE)),FALSE,TRUE)</f>
        <v>0</v>
      </c>
    </row>
    <row r="1207" spans="1:58" x14ac:dyDescent="0.3">
      <c r="A1207">
        <v>178</v>
      </c>
      <c r="B1207">
        <v>1312</v>
      </c>
      <c r="C1207" s="73" t="str">
        <f>IF(AND($A1207&lt;&gt;"",ISNUMBER($A1207)),VLOOKUP($A1207,StudiesGeneral!$B:$CM,2,FALSE),"")</f>
        <v>Grangeon</v>
      </c>
      <c r="D1207" s="73">
        <f>IF(AND($A1207&lt;&gt;"",ISNUMBER($A1207)),VLOOKUP($A1207,StudiesGeneral!$B:$CM,3,FALSE),"")</f>
        <v>2021</v>
      </c>
      <c r="E1207" s="89" t="str">
        <f>IF(AND($A1207&lt;&gt;"",ISNUMBER($A1207)),VLOOKUP($A1207,StudiesGeneral!$B:$CM,4,FALSE),"")</f>
        <v>https://doi.org/10.3390/ijms222312791</v>
      </c>
      <c r="F1207" s="73" t="str">
        <f>IF(AND($A1207&lt;&gt;"",ISNUMBER($A1207)),VLOOKUP($A1207,StudiesGeneral!$B:$CM,5,FALSE),"")</f>
        <v>CYP4F2</v>
      </c>
      <c r="G1207" s="52" t="str">
        <f t="shared" si="20"/>
        <v>Small intestine-Duodenum-HIM-IN007-</v>
      </c>
      <c r="H1207" s="12" t="s">
        <v>747</v>
      </c>
      <c r="I1207" s="12" t="s">
        <v>748</v>
      </c>
      <c r="K1207" s="12" t="s">
        <v>725</v>
      </c>
      <c r="L1207" s="12" t="s">
        <v>762</v>
      </c>
      <c r="M1207" s="12" t="s">
        <v>737</v>
      </c>
      <c r="N1207" s="12" t="s">
        <v>819</v>
      </c>
      <c r="AA1207" s="19" t="s">
        <v>770</v>
      </c>
      <c r="AB1207" s="19" t="s">
        <v>1043</v>
      </c>
      <c r="AC1207" s="20" t="s">
        <v>730</v>
      </c>
      <c r="AD1207" s="37" t="s">
        <v>1054</v>
      </c>
      <c r="AE1207" s="93">
        <v>7</v>
      </c>
      <c r="AF1207" s="3">
        <v>1</v>
      </c>
      <c r="AG1207" s="3">
        <v>0</v>
      </c>
      <c r="AH1207" s="3">
        <v>58</v>
      </c>
      <c r="AI1207" s="3" t="s">
        <v>767</v>
      </c>
      <c r="AJ1207" s="20" t="s">
        <v>772</v>
      </c>
      <c r="AS1207" s="79">
        <v>31.1</v>
      </c>
      <c r="AT1207" s="79" t="s">
        <v>772</v>
      </c>
      <c r="AU1207" s="79"/>
      <c r="AV1207" s="79"/>
      <c r="AW1207" s="3" t="s">
        <v>898</v>
      </c>
      <c r="AX1207" s="3" t="s">
        <v>1055</v>
      </c>
      <c r="AY1207" s="3" t="s">
        <v>732</v>
      </c>
      <c r="AZ1207" s="3">
        <v>1</v>
      </c>
      <c r="BF1207" s="4" t="b">
        <f>IF(ISERROR(VLOOKUP(StudiesDetails!B1207,ProteinExpression!A:A,1,FALSE)),FALSE,TRUE)</f>
        <v>0</v>
      </c>
    </row>
    <row r="1208" spans="1:58" x14ac:dyDescent="0.3">
      <c r="A1208">
        <v>178</v>
      </c>
      <c r="B1208">
        <v>1313</v>
      </c>
      <c r="C1208" s="73" t="str">
        <f>IF(AND($A1208&lt;&gt;"",ISNUMBER($A1208)),VLOOKUP($A1208,StudiesGeneral!$B:$CM,2,FALSE),"")</f>
        <v>Grangeon</v>
      </c>
      <c r="D1208" s="73">
        <f>IF(AND($A1208&lt;&gt;"",ISNUMBER($A1208)),VLOOKUP($A1208,StudiesGeneral!$B:$CM,3,FALSE),"")</f>
        <v>2021</v>
      </c>
      <c r="E1208" s="89" t="str">
        <f>IF(AND($A1208&lt;&gt;"",ISNUMBER($A1208)),VLOOKUP($A1208,StudiesGeneral!$B:$CM,4,FALSE),"")</f>
        <v>https://doi.org/10.3390/ijms222312791</v>
      </c>
      <c r="F1208" s="73" t="str">
        <f>IF(AND($A1208&lt;&gt;"",ISNUMBER($A1208)),VLOOKUP($A1208,StudiesGeneral!$B:$CM,5,FALSE),"")</f>
        <v>CYP4F2</v>
      </c>
      <c r="G1208" s="52" t="str">
        <f t="shared" si="20"/>
        <v>Small intestine-Duodenum-HIM-IN008-</v>
      </c>
      <c r="H1208" s="12" t="s">
        <v>747</v>
      </c>
      <c r="I1208" s="12" t="s">
        <v>748</v>
      </c>
      <c r="K1208" s="12" t="s">
        <v>725</v>
      </c>
      <c r="L1208" s="12" t="s">
        <v>762</v>
      </c>
      <c r="M1208" s="12" t="s">
        <v>737</v>
      </c>
      <c r="N1208" s="12" t="s">
        <v>819</v>
      </c>
      <c r="AA1208" s="19" t="s">
        <v>770</v>
      </c>
      <c r="AB1208" s="19" t="s">
        <v>1043</v>
      </c>
      <c r="AC1208" s="20" t="s">
        <v>730</v>
      </c>
      <c r="AD1208" s="37" t="s">
        <v>1056</v>
      </c>
      <c r="AE1208" s="93">
        <v>8</v>
      </c>
      <c r="AF1208" s="3">
        <v>1</v>
      </c>
      <c r="AG1208" s="3">
        <v>0</v>
      </c>
      <c r="AH1208" s="3">
        <v>49</v>
      </c>
      <c r="AI1208" s="3" t="s">
        <v>767</v>
      </c>
      <c r="AJ1208" s="20" t="s">
        <v>772</v>
      </c>
      <c r="AS1208" s="79">
        <v>23.2</v>
      </c>
      <c r="AT1208" s="79" t="s">
        <v>772</v>
      </c>
      <c r="AU1208" s="79"/>
      <c r="AV1208" s="79"/>
      <c r="AW1208" s="3" t="s">
        <v>876</v>
      </c>
      <c r="AX1208" s="3" t="s">
        <v>1051</v>
      </c>
      <c r="AY1208" s="3" t="s">
        <v>920</v>
      </c>
      <c r="AZ1208" s="3">
        <v>1</v>
      </c>
      <c r="BF1208" s="4" t="b">
        <f>IF(ISERROR(VLOOKUP(StudiesDetails!B1208,ProteinExpression!A:A,1,FALSE)),FALSE,TRUE)</f>
        <v>0</v>
      </c>
    </row>
    <row r="1209" spans="1:58" x14ac:dyDescent="0.3">
      <c r="A1209">
        <v>178</v>
      </c>
      <c r="B1209">
        <v>1314</v>
      </c>
      <c r="C1209" s="73" t="str">
        <f>IF(AND($A1209&lt;&gt;"",ISNUMBER($A1209)),VLOOKUP($A1209,StudiesGeneral!$B:$CM,2,FALSE),"")</f>
        <v>Grangeon</v>
      </c>
      <c r="D1209" s="73">
        <f>IF(AND($A1209&lt;&gt;"",ISNUMBER($A1209)),VLOOKUP($A1209,StudiesGeneral!$B:$CM,3,FALSE),"")</f>
        <v>2021</v>
      </c>
      <c r="E1209" s="89" t="str">
        <f>IF(AND($A1209&lt;&gt;"",ISNUMBER($A1209)),VLOOKUP($A1209,StudiesGeneral!$B:$CM,4,FALSE),"")</f>
        <v>https://doi.org/10.3390/ijms222312791</v>
      </c>
      <c r="F1209" s="73" t="str">
        <f>IF(AND($A1209&lt;&gt;"",ISNUMBER($A1209)),VLOOKUP($A1209,StudiesGeneral!$B:$CM,5,FALSE),"")</f>
        <v>CYP4F2</v>
      </c>
      <c r="G1209" s="52" t="str">
        <f t="shared" si="20"/>
        <v>Small intestine-Duodenum-HIM-IN009-</v>
      </c>
      <c r="H1209" s="12" t="s">
        <v>747</v>
      </c>
      <c r="I1209" s="12" t="s">
        <v>748</v>
      </c>
      <c r="K1209" s="12" t="s">
        <v>725</v>
      </c>
      <c r="L1209" s="12" t="s">
        <v>762</v>
      </c>
      <c r="M1209" s="12" t="s">
        <v>737</v>
      </c>
      <c r="N1209" s="12" t="s">
        <v>819</v>
      </c>
      <c r="AA1209" s="19" t="s">
        <v>770</v>
      </c>
      <c r="AB1209" s="19" t="s">
        <v>1043</v>
      </c>
      <c r="AC1209" s="20" t="s">
        <v>730</v>
      </c>
      <c r="AD1209" s="37" t="s">
        <v>1057</v>
      </c>
      <c r="AE1209" s="93">
        <v>9</v>
      </c>
      <c r="AF1209" s="3">
        <v>1</v>
      </c>
      <c r="AG1209" s="3">
        <v>0</v>
      </c>
      <c r="AH1209" s="3">
        <v>65</v>
      </c>
      <c r="AI1209" s="3" t="s">
        <v>767</v>
      </c>
      <c r="AJ1209" s="20" t="s">
        <v>772</v>
      </c>
      <c r="AS1209" s="79">
        <v>30.4</v>
      </c>
      <c r="AT1209" s="79" t="s">
        <v>772</v>
      </c>
      <c r="AU1209" s="79"/>
      <c r="AV1209" s="79"/>
      <c r="AW1209" s="3" t="s">
        <v>876</v>
      </c>
      <c r="AX1209" s="3" t="s">
        <v>1058</v>
      </c>
      <c r="AY1209" s="3" t="s">
        <v>917</v>
      </c>
      <c r="AZ1209" s="3">
        <v>1</v>
      </c>
      <c r="BF1209" s="4" t="b">
        <f>IF(ISERROR(VLOOKUP(StudiesDetails!B1209,ProteinExpression!A:A,1,FALSE)),FALSE,TRUE)</f>
        <v>0</v>
      </c>
    </row>
    <row r="1210" spans="1:58" s="33" customFormat="1" x14ac:dyDescent="0.3">
      <c r="A1210" s="33">
        <v>178</v>
      </c>
      <c r="B1210" s="33">
        <v>1316</v>
      </c>
      <c r="C1210" s="70" t="str">
        <f>IF(AND($A1210&lt;&gt;"",ISNUMBER($A1210)),VLOOKUP($A1210,StudiesGeneral!$B:$CM,2,FALSE),"")</f>
        <v>Grangeon</v>
      </c>
      <c r="D1210" s="70">
        <f>IF(AND($A1210&lt;&gt;"",ISNUMBER($A1210)),VLOOKUP($A1210,StudiesGeneral!$B:$CM,3,FALSE),"")</f>
        <v>2021</v>
      </c>
      <c r="E1210" s="71" t="str">
        <f>IF(AND($A1210&lt;&gt;"",ISNUMBER($A1210)),VLOOKUP($A1210,StudiesGeneral!$B:$CM,4,FALSE),"")</f>
        <v>https://doi.org/10.3390/ijms222312791</v>
      </c>
      <c r="F1210" s="70" t="str">
        <f>IF(AND($A1210&lt;&gt;"",ISNUMBER($A1210)),VLOOKUP($A1210,StudiesGeneral!$B:$CM,5,FALSE),"")</f>
        <v>CYP4F2</v>
      </c>
      <c r="G1210" s="72" t="str">
        <f t="shared" si="20"/>
        <v>Small intestine-Proximal Jejunum-HIM-IN001-</v>
      </c>
      <c r="H1210" s="25" t="s">
        <v>747</v>
      </c>
      <c r="I1210" s="25" t="s">
        <v>1059</v>
      </c>
      <c r="J1210" s="25"/>
      <c r="K1210" s="25" t="s">
        <v>725</v>
      </c>
      <c r="L1210" s="25" t="s">
        <v>762</v>
      </c>
      <c r="M1210" s="25" t="s">
        <v>737</v>
      </c>
      <c r="N1210" s="25" t="s">
        <v>819</v>
      </c>
      <c r="O1210" s="25"/>
      <c r="P1210" s="25"/>
      <c r="Q1210" s="26"/>
      <c r="R1210" s="26"/>
      <c r="S1210" s="27"/>
      <c r="T1210" s="27"/>
      <c r="U1210" s="27"/>
      <c r="V1210" s="27"/>
      <c r="W1210" s="27"/>
      <c r="X1210" s="27"/>
      <c r="Y1210" s="27"/>
      <c r="Z1210" s="27"/>
      <c r="AA1210" s="28" t="s">
        <v>770</v>
      </c>
      <c r="AB1210" s="28" t="s">
        <v>1043</v>
      </c>
      <c r="AC1210" s="29" t="s">
        <v>730</v>
      </c>
      <c r="AD1210" s="36" t="s">
        <v>1044</v>
      </c>
      <c r="AE1210" s="92">
        <v>1</v>
      </c>
      <c r="AF1210" s="30">
        <v>1</v>
      </c>
      <c r="AG1210" s="30">
        <v>1</v>
      </c>
      <c r="AH1210" s="30">
        <v>73</v>
      </c>
      <c r="AI1210" s="30" t="s">
        <v>767</v>
      </c>
      <c r="AJ1210" s="29" t="s">
        <v>772</v>
      </c>
      <c r="AK1210" s="30"/>
      <c r="AL1210" s="29"/>
      <c r="AM1210" s="30"/>
      <c r="AN1210" s="30"/>
      <c r="AO1210" s="30"/>
      <c r="AP1210" s="30"/>
      <c r="AQ1210" s="30"/>
      <c r="AR1210" s="30"/>
      <c r="AS1210" s="103">
        <v>31.3</v>
      </c>
      <c r="AT1210" s="103" t="s">
        <v>772</v>
      </c>
      <c r="AU1210" s="103"/>
      <c r="AV1210" s="103"/>
      <c r="AW1210" s="30" t="s">
        <v>898</v>
      </c>
      <c r="AX1210" s="30" t="s">
        <v>1045</v>
      </c>
      <c r="AY1210" s="30" t="s">
        <v>917</v>
      </c>
      <c r="AZ1210" s="30">
        <v>1</v>
      </c>
      <c r="BA1210" s="31"/>
      <c r="BB1210" s="32"/>
      <c r="BC1210" s="29"/>
      <c r="BD1210" s="30"/>
      <c r="BE1210" s="75"/>
      <c r="BF1210" s="91" t="b">
        <f>IF(ISERROR(VLOOKUP(StudiesDetails!B1210,ProteinExpression!A:A,1,FALSE)),FALSE,TRUE)</f>
        <v>0</v>
      </c>
    </row>
    <row r="1211" spans="1:58" x14ac:dyDescent="0.3">
      <c r="A1211">
        <v>178</v>
      </c>
      <c r="B1211">
        <v>1317</v>
      </c>
      <c r="C1211" s="73" t="str">
        <f>IF(AND($A1211&lt;&gt;"",ISNUMBER($A1211)),VLOOKUP($A1211,StudiesGeneral!$B:$CM,2,FALSE),"")</f>
        <v>Grangeon</v>
      </c>
      <c r="D1211" s="73">
        <f>IF(AND($A1211&lt;&gt;"",ISNUMBER($A1211)),VLOOKUP($A1211,StudiesGeneral!$B:$CM,3,FALSE),"")</f>
        <v>2021</v>
      </c>
      <c r="E1211" s="89" t="str">
        <f>IF(AND($A1211&lt;&gt;"",ISNUMBER($A1211)),VLOOKUP($A1211,StudiesGeneral!$B:$CM,4,FALSE),"")</f>
        <v>https://doi.org/10.3390/ijms222312791</v>
      </c>
      <c r="F1211" s="73" t="str">
        <f>IF(AND($A1211&lt;&gt;"",ISNUMBER($A1211)),VLOOKUP($A1211,StudiesGeneral!$B:$CM,5,FALSE),"")</f>
        <v>CYP4F2</v>
      </c>
      <c r="G1211" s="52" t="str">
        <f t="shared" si="20"/>
        <v>Small intestine-Proximal Jejunum-HIM-IN002-</v>
      </c>
      <c r="H1211" s="12" t="s">
        <v>747</v>
      </c>
      <c r="I1211" s="12" t="s">
        <v>1059</v>
      </c>
      <c r="K1211" s="12" t="s">
        <v>725</v>
      </c>
      <c r="L1211" s="12" t="s">
        <v>762</v>
      </c>
      <c r="M1211" s="12" t="s">
        <v>737</v>
      </c>
      <c r="N1211" s="12" t="s">
        <v>819</v>
      </c>
      <c r="AA1211" s="19" t="s">
        <v>770</v>
      </c>
      <c r="AB1211" s="19" t="s">
        <v>1043</v>
      </c>
      <c r="AC1211" s="20" t="s">
        <v>730</v>
      </c>
      <c r="AD1211" s="37" t="s">
        <v>1046</v>
      </c>
      <c r="AE1211" s="93">
        <v>2</v>
      </c>
      <c r="AF1211" s="3">
        <v>1</v>
      </c>
      <c r="AG1211" s="3">
        <v>0</v>
      </c>
      <c r="AH1211" s="3">
        <v>49</v>
      </c>
      <c r="AI1211" s="3" t="s">
        <v>767</v>
      </c>
      <c r="AJ1211" s="20" t="s">
        <v>772</v>
      </c>
      <c r="AS1211" s="79">
        <v>32.700000000000003</v>
      </c>
      <c r="AT1211" s="79" t="s">
        <v>772</v>
      </c>
      <c r="AU1211" s="79"/>
      <c r="AV1211" s="79"/>
      <c r="AW1211" s="3" t="s">
        <v>898</v>
      </c>
      <c r="AX1211" s="3" t="s">
        <v>1047</v>
      </c>
      <c r="AY1211" s="3" t="s">
        <v>732</v>
      </c>
      <c r="AZ1211" s="3">
        <v>1</v>
      </c>
      <c r="BF1211" s="4" t="b">
        <f>IF(ISERROR(VLOOKUP(StudiesDetails!B1211,ProteinExpression!A:A,1,FALSE)),FALSE,TRUE)</f>
        <v>0</v>
      </c>
    </row>
    <row r="1212" spans="1:58" x14ac:dyDescent="0.3">
      <c r="A1212">
        <v>178</v>
      </c>
      <c r="B1212">
        <v>1318</v>
      </c>
      <c r="C1212" s="73" t="str">
        <f>IF(AND($A1212&lt;&gt;"",ISNUMBER($A1212)),VLOOKUP($A1212,StudiesGeneral!$B:$CM,2,FALSE),"")</f>
        <v>Grangeon</v>
      </c>
      <c r="D1212" s="73">
        <f>IF(AND($A1212&lt;&gt;"",ISNUMBER($A1212)),VLOOKUP($A1212,StudiesGeneral!$B:$CM,3,FALSE),"")</f>
        <v>2021</v>
      </c>
      <c r="E1212" s="89" t="str">
        <f>IF(AND($A1212&lt;&gt;"",ISNUMBER($A1212)),VLOOKUP($A1212,StudiesGeneral!$B:$CM,4,FALSE),"")</f>
        <v>https://doi.org/10.3390/ijms222312791</v>
      </c>
      <c r="F1212" s="73" t="str">
        <f>IF(AND($A1212&lt;&gt;"",ISNUMBER($A1212)),VLOOKUP($A1212,StudiesGeneral!$B:$CM,5,FALSE),"")</f>
        <v>CYP4F2</v>
      </c>
      <c r="G1212" s="52" t="str">
        <f t="shared" si="20"/>
        <v>Small intestine-Proximal Jejunum-HIM-IN003-</v>
      </c>
      <c r="H1212" s="12" t="s">
        <v>747</v>
      </c>
      <c r="I1212" s="12" t="s">
        <v>1059</v>
      </c>
      <c r="K1212" s="12" t="s">
        <v>725</v>
      </c>
      <c r="L1212" s="12" t="s">
        <v>762</v>
      </c>
      <c r="M1212" s="12" t="s">
        <v>737</v>
      </c>
      <c r="N1212" s="12" t="s">
        <v>819</v>
      </c>
      <c r="AA1212" s="19" t="s">
        <v>770</v>
      </c>
      <c r="AB1212" s="19" t="s">
        <v>1043</v>
      </c>
      <c r="AC1212" s="20" t="s">
        <v>730</v>
      </c>
      <c r="AD1212" s="37" t="s">
        <v>1048</v>
      </c>
      <c r="AE1212" s="93">
        <v>3</v>
      </c>
      <c r="AF1212" s="3">
        <v>1</v>
      </c>
      <c r="AG1212" s="3">
        <v>0</v>
      </c>
      <c r="AH1212" s="3">
        <v>75</v>
      </c>
      <c r="AI1212" s="3" t="s">
        <v>767</v>
      </c>
      <c r="AJ1212" s="20" t="s">
        <v>772</v>
      </c>
      <c r="AS1212" s="79">
        <v>24</v>
      </c>
      <c r="AT1212" s="79" t="s">
        <v>772</v>
      </c>
      <c r="AU1212" s="79"/>
      <c r="AV1212" s="79"/>
      <c r="AW1212" s="3" t="s">
        <v>898</v>
      </c>
      <c r="AX1212" s="3" t="s">
        <v>1049</v>
      </c>
      <c r="AY1212" s="3" t="s">
        <v>732</v>
      </c>
      <c r="AZ1212" s="3">
        <v>1</v>
      </c>
      <c r="BF1212" s="4" t="b">
        <f>IF(ISERROR(VLOOKUP(StudiesDetails!B1212,ProteinExpression!A:A,1,FALSE)),FALSE,TRUE)</f>
        <v>0</v>
      </c>
    </row>
    <row r="1213" spans="1:58" x14ac:dyDescent="0.3">
      <c r="A1213">
        <v>178</v>
      </c>
      <c r="B1213">
        <v>1319</v>
      </c>
      <c r="C1213" s="73" t="str">
        <f>IF(AND($A1213&lt;&gt;"",ISNUMBER($A1213)),VLOOKUP($A1213,StudiesGeneral!$B:$CM,2,FALSE),"")</f>
        <v>Grangeon</v>
      </c>
      <c r="D1213" s="73">
        <f>IF(AND($A1213&lt;&gt;"",ISNUMBER($A1213)),VLOOKUP($A1213,StudiesGeneral!$B:$CM,3,FALSE),"")</f>
        <v>2021</v>
      </c>
      <c r="E1213" s="89" t="str">
        <f>IF(AND($A1213&lt;&gt;"",ISNUMBER($A1213)),VLOOKUP($A1213,StudiesGeneral!$B:$CM,4,FALSE),"")</f>
        <v>https://doi.org/10.3390/ijms222312791</v>
      </c>
      <c r="F1213" s="73" t="str">
        <f>IF(AND($A1213&lt;&gt;"",ISNUMBER($A1213)),VLOOKUP($A1213,StudiesGeneral!$B:$CM,5,FALSE),"")</f>
        <v>CYP4F2</v>
      </c>
      <c r="G1213" s="52" t="str">
        <f t="shared" si="20"/>
        <v>Small intestine-Proximal Jejunum-HIM-IN004-</v>
      </c>
      <c r="H1213" s="12" t="s">
        <v>747</v>
      </c>
      <c r="I1213" s="12" t="s">
        <v>1059</v>
      </c>
      <c r="K1213" s="12" t="s">
        <v>725</v>
      </c>
      <c r="L1213" s="12" t="s">
        <v>762</v>
      </c>
      <c r="M1213" s="12" t="s">
        <v>737</v>
      </c>
      <c r="N1213" s="12" t="s">
        <v>819</v>
      </c>
      <c r="AA1213" s="19" t="s">
        <v>770</v>
      </c>
      <c r="AB1213" s="19" t="s">
        <v>1043</v>
      </c>
      <c r="AC1213" s="20" t="s">
        <v>730</v>
      </c>
      <c r="AD1213" s="37" t="s">
        <v>1050</v>
      </c>
      <c r="AE1213" s="93">
        <v>4</v>
      </c>
      <c r="AF1213" s="3">
        <v>1</v>
      </c>
      <c r="AG1213" s="3">
        <v>1</v>
      </c>
      <c r="AH1213" s="3">
        <v>42</v>
      </c>
      <c r="AI1213" s="3" t="s">
        <v>767</v>
      </c>
      <c r="AJ1213" s="20" t="s">
        <v>772</v>
      </c>
      <c r="AS1213" s="79">
        <v>25.9</v>
      </c>
      <c r="AT1213" s="79" t="s">
        <v>772</v>
      </c>
      <c r="AU1213" s="79"/>
      <c r="AV1213" s="79"/>
      <c r="AW1213" s="3" t="s">
        <v>876</v>
      </c>
      <c r="AX1213" s="3" t="s">
        <v>1051</v>
      </c>
      <c r="AY1213" s="3" t="s">
        <v>732</v>
      </c>
      <c r="AZ1213" s="3">
        <v>1</v>
      </c>
      <c r="BF1213" s="4" t="b">
        <f>IF(ISERROR(VLOOKUP(StudiesDetails!B1213,ProteinExpression!A:A,1,FALSE)),FALSE,TRUE)</f>
        <v>0</v>
      </c>
    </row>
    <row r="1214" spans="1:58" x14ac:dyDescent="0.3">
      <c r="A1214">
        <v>178</v>
      </c>
      <c r="B1214">
        <v>1320</v>
      </c>
      <c r="C1214" s="73" t="str">
        <f>IF(AND($A1214&lt;&gt;"",ISNUMBER($A1214)),VLOOKUP($A1214,StudiesGeneral!$B:$CM,2,FALSE),"")</f>
        <v>Grangeon</v>
      </c>
      <c r="D1214" s="73">
        <f>IF(AND($A1214&lt;&gt;"",ISNUMBER($A1214)),VLOOKUP($A1214,StudiesGeneral!$B:$CM,3,FALSE),"")</f>
        <v>2021</v>
      </c>
      <c r="E1214" s="89" t="str">
        <f>IF(AND($A1214&lt;&gt;"",ISNUMBER($A1214)),VLOOKUP($A1214,StudiesGeneral!$B:$CM,4,FALSE),"")</f>
        <v>https://doi.org/10.3390/ijms222312791</v>
      </c>
      <c r="F1214" s="73" t="str">
        <f>IF(AND($A1214&lt;&gt;"",ISNUMBER($A1214)),VLOOKUP($A1214,StudiesGeneral!$B:$CM,5,FALSE),"")</f>
        <v>CYP4F2</v>
      </c>
      <c r="G1214" s="52" t="str">
        <f t="shared" si="20"/>
        <v>Small intestine-Proximal Jejunum-HIM-IN005-</v>
      </c>
      <c r="H1214" s="12" t="s">
        <v>747</v>
      </c>
      <c r="I1214" s="12" t="s">
        <v>1059</v>
      </c>
      <c r="K1214" s="12" t="s">
        <v>725</v>
      </c>
      <c r="L1214" s="12" t="s">
        <v>762</v>
      </c>
      <c r="M1214" s="12" t="s">
        <v>737</v>
      </c>
      <c r="N1214" s="12" t="s">
        <v>819</v>
      </c>
      <c r="AA1214" s="19" t="s">
        <v>770</v>
      </c>
      <c r="AB1214" s="19" t="s">
        <v>1043</v>
      </c>
      <c r="AC1214" s="20" t="s">
        <v>730</v>
      </c>
      <c r="AD1214" s="37" t="s">
        <v>1052</v>
      </c>
      <c r="AE1214" s="93">
        <v>5</v>
      </c>
      <c r="AF1214" s="3">
        <v>1</v>
      </c>
      <c r="AG1214" s="3">
        <v>1</v>
      </c>
      <c r="AH1214" s="3">
        <v>52</v>
      </c>
      <c r="AI1214" s="3" t="s">
        <v>767</v>
      </c>
      <c r="AJ1214" s="20" t="s">
        <v>772</v>
      </c>
      <c r="AS1214" s="79">
        <v>23.9</v>
      </c>
      <c r="AT1214" s="79" t="s">
        <v>772</v>
      </c>
      <c r="AU1214" s="79"/>
      <c r="AV1214" s="79"/>
      <c r="AW1214" s="3" t="s">
        <v>878</v>
      </c>
      <c r="AX1214" s="3" t="s">
        <v>1045</v>
      </c>
      <c r="AY1214" s="3" t="s">
        <v>732</v>
      </c>
      <c r="AZ1214" s="3">
        <v>1</v>
      </c>
      <c r="BF1214" s="4" t="b">
        <f>IF(ISERROR(VLOOKUP(StudiesDetails!B1214,ProteinExpression!A:A,1,FALSE)),FALSE,TRUE)</f>
        <v>0</v>
      </c>
    </row>
    <row r="1215" spans="1:58" x14ac:dyDescent="0.3">
      <c r="A1215">
        <v>178</v>
      </c>
      <c r="B1215">
        <v>1321</v>
      </c>
      <c r="C1215" s="73" t="str">
        <f>IF(AND($A1215&lt;&gt;"",ISNUMBER($A1215)),VLOOKUP($A1215,StudiesGeneral!$B:$CM,2,FALSE),"")</f>
        <v>Grangeon</v>
      </c>
      <c r="D1215" s="73">
        <f>IF(AND($A1215&lt;&gt;"",ISNUMBER($A1215)),VLOOKUP($A1215,StudiesGeneral!$B:$CM,3,FALSE),"")</f>
        <v>2021</v>
      </c>
      <c r="E1215" s="89" t="str">
        <f>IF(AND($A1215&lt;&gt;"",ISNUMBER($A1215)),VLOOKUP($A1215,StudiesGeneral!$B:$CM,4,FALSE),"")</f>
        <v>https://doi.org/10.3390/ijms222312791</v>
      </c>
      <c r="F1215" s="73" t="str">
        <f>IF(AND($A1215&lt;&gt;"",ISNUMBER($A1215)),VLOOKUP($A1215,StudiesGeneral!$B:$CM,5,FALSE),"")</f>
        <v>CYP4F2</v>
      </c>
      <c r="G1215" s="52" t="str">
        <f t="shared" si="20"/>
        <v>Small intestine-Proximal Jejunum-HIM-IN006-</v>
      </c>
      <c r="H1215" s="12" t="s">
        <v>747</v>
      </c>
      <c r="I1215" s="12" t="s">
        <v>1059</v>
      </c>
      <c r="K1215" s="12" t="s">
        <v>725</v>
      </c>
      <c r="L1215" s="12" t="s">
        <v>762</v>
      </c>
      <c r="M1215" s="12" t="s">
        <v>737</v>
      </c>
      <c r="N1215" s="12" t="s">
        <v>819</v>
      </c>
      <c r="AA1215" s="19" t="s">
        <v>770</v>
      </c>
      <c r="AB1215" s="19" t="s">
        <v>1043</v>
      </c>
      <c r="AC1215" s="20" t="s">
        <v>730</v>
      </c>
      <c r="AD1215" s="37" t="s">
        <v>1053</v>
      </c>
      <c r="AE1215" s="93">
        <v>6</v>
      </c>
      <c r="AF1215" s="3">
        <v>1</v>
      </c>
      <c r="AG1215" s="3">
        <v>1</v>
      </c>
      <c r="AH1215" s="3">
        <v>27</v>
      </c>
      <c r="AI1215" s="3" t="s">
        <v>767</v>
      </c>
      <c r="AJ1215" s="20" t="s">
        <v>772</v>
      </c>
      <c r="AS1215" s="79">
        <v>20.5</v>
      </c>
      <c r="AT1215" s="79" t="s">
        <v>772</v>
      </c>
      <c r="AU1215" s="79"/>
      <c r="AV1215" s="79"/>
      <c r="AW1215" s="3" t="s">
        <v>876</v>
      </c>
      <c r="AX1215" s="3" t="s">
        <v>1051</v>
      </c>
      <c r="AY1215" s="3" t="s">
        <v>732</v>
      </c>
      <c r="AZ1215" s="3">
        <v>1</v>
      </c>
      <c r="BF1215" s="4" t="b">
        <f>IF(ISERROR(VLOOKUP(StudiesDetails!B1215,ProteinExpression!A:A,1,FALSE)),FALSE,TRUE)</f>
        <v>0</v>
      </c>
    </row>
    <row r="1216" spans="1:58" x14ac:dyDescent="0.3">
      <c r="A1216">
        <v>178</v>
      </c>
      <c r="B1216">
        <v>1322</v>
      </c>
      <c r="C1216" s="73" t="str">
        <f>IF(AND($A1216&lt;&gt;"",ISNUMBER($A1216)),VLOOKUP($A1216,StudiesGeneral!$B:$CM,2,FALSE),"")</f>
        <v>Grangeon</v>
      </c>
      <c r="D1216" s="73">
        <f>IF(AND($A1216&lt;&gt;"",ISNUMBER($A1216)),VLOOKUP($A1216,StudiesGeneral!$B:$CM,3,FALSE),"")</f>
        <v>2021</v>
      </c>
      <c r="E1216" s="89" t="str">
        <f>IF(AND($A1216&lt;&gt;"",ISNUMBER($A1216)),VLOOKUP($A1216,StudiesGeneral!$B:$CM,4,FALSE),"")</f>
        <v>https://doi.org/10.3390/ijms222312791</v>
      </c>
      <c r="F1216" s="73" t="str">
        <f>IF(AND($A1216&lt;&gt;"",ISNUMBER($A1216)),VLOOKUP($A1216,StudiesGeneral!$B:$CM,5,FALSE),"")</f>
        <v>CYP4F2</v>
      </c>
      <c r="G1216" s="52" t="str">
        <f t="shared" si="20"/>
        <v>Small intestine-Proximal Jejunum-HIM-IN007-</v>
      </c>
      <c r="H1216" s="12" t="s">
        <v>747</v>
      </c>
      <c r="I1216" s="12" t="s">
        <v>1059</v>
      </c>
      <c r="K1216" s="12" t="s">
        <v>725</v>
      </c>
      <c r="L1216" s="12" t="s">
        <v>762</v>
      </c>
      <c r="M1216" s="12" t="s">
        <v>737</v>
      </c>
      <c r="N1216" s="12" t="s">
        <v>819</v>
      </c>
      <c r="AA1216" s="19" t="s">
        <v>770</v>
      </c>
      <c r="AB1216" s="19" t="s">
        <v>1043</v>
      </c>
      <c r="AC1216" s="20" t="s">
        <v>730</v>
      </c>
      <c r="AD1216" s="37" t="s">
        <v>1054</v>
      </c>
      <c r="AE1216" s="93">
        <v>7</v>
      </c>
      <c r="AF1216" s="3">
        <v>1</v>
      </c>
      <c r="AG1216" s="3">
        <v>0</v>
      </c>
      <c r="AH1216" s="3">
        <v>58</v>
      </c>
      <c r="AI1216" s="3" t="s">
        <v>767</v>
      </c>
      <c r="AJ1216" s="20" t="s">
        <v>772</v>
      </c>
      <c r="AS1216" s="79">
        <v>31.1</v>
      </c>
      <c r="AT1216" s="79" t="s">
        <v>772</v>
      </c>
      <c r="AU1216" s="79"/>
      <c r="AV1216" s="79"/>
      <c r="AW1216" s="3" t="s">
        <v>898</v>
      </c>
      <c r="AX1216" s="3" t="s">
        <v>1055</v>
      </c>
      <c r="AY1216" s="3" t="s">
        <v>732</v>
      </c>
      <c r="AZ1216" s="3">
        <v>1</v>
      </c>
      <c r="BF1216" s="4" t="b">
        <f>IF(ISERROR(VLOOKUP(StudiesDetails!B1216,ProteinExpression!A:A,1,FALSE)),FALSE,TRUE)</f>
        <v>0</v>
      </c>
    </row>
    <row r="1217" spans="1:58" x14ac:dyDescent="0.3">
      <c r="A1217">
        <v>178</v>
      </c>
      <c r="B1217">
        <v>1323</v>
      </c>
      <c r="C1217" s="73" t="str">
        <f>IF(AND($A1217&lt;&gt;"",ISNUMBER($A1217)),VLOOKUP($A1217,StudiesGeneral!$B:$CM,2,FALSE),"")</f>
        <v>Grangeon</v>
      </c>
      <c r="D1217" s="73">
        <f>IF(AND($A1217&lt;&gt;"",ISNUMBER($A1217)),VLOOKUP($A1217,StudiesGeneral!$B:$CM,3,FALSE),"")</f>
        <v>2021</v>
      </c>
      <c r="E1217" s="89" t="str">
        <f>IF(AND($A1217&lt;&gt;"",ISNUMBER($A1217)),VLOOKUP($A1217,StudiesGeneral!$B:$CM,4,FALSE),"")</f>
        <v>https://doi.org/10.3390/ijms222312791</v>
      </c>
      <c r="F1217" s="73" t="str">
        <f>IF(AND($A1217&lt;&gt;"",ISNUMBER($A1217)),VLOOKUP($A1217,StudiesGeneral!$B:$CM,5,FALSE),"")</f>
        <v>CYP4F2</v>
      </c>
      <c r="G1217" s="52" t="str">
        <f t="shared" si="20"/>
        <v>Small intestine-Proximal Jejunum-HIM-IN008-</v>
      </c>
      <c r="H1217" s="12" t="s">
        <v>747</v>
      </c>
      <c r="I1217" s="12" t="s">
        <v>1059</v>
      </c>
      <c r="K1217" s="12" t="s">
        <v>725</v>
      </c>
      <c r="L1217" s="12" t="s">
        <v>762</v>
      </c>
      <c r="M1217" s="12" t="s">
        <v>737</v>
      </c>
      <c r="N1217" s="12" t="s">
        <v>819</v>
      </c>
      <c r="AA1217" s="19" t="s">
        <v>770</v>
      </c>
      <c r="AB1217" s="19" t="s">
        <v>1043</v>
      </c>
      <c r="AC1217" s="20" t="s">
        <v>730</v>
      </c>
      <c r="AD1217" s="37" t="s">
        <v>1056</v>
      </c>
      <c r="AE1217" s="93">
        <v>8</v>
      </c>
      <c r="AF1217" s="3">
        <v>1</v>
      </c>
      <c r="AG1217" s="3">
        <v>0</v>
      </c>
      <c r="AH1217" s="3">
        <v>49</v>
      </c>
      <c r="AI1217" s="3" t="s">
        <v>767</v>
      </c>
      <c r="AJ1217" s="20" t="s">
        <v>772</v>
      </c>
      <c r="AS1217" s="79">
        <v>23.2</v>
      </c>
      <c r="AT1217" s="79" t="s">
        <v>772</v>
      </c>
      <c r="AU1217" s="79"/>
      <c r="AV1217" s="79"/>
      <c r="AW1217" s="3" t="s">
        <v>876</v>
      </c>
      <c r="AX1217" s="3" t="s">
        <v>1051</v>
      </c>
      <c r="AY1217" s="3" t="s">
        <v>920</v>
      </c>
      <c r="AZ1217" s="3">
        <v>1</v>
      </c>
      <c r="BF1217" s="4" t="b">
        <f>IF(ISERROR(VLOOKUP(StudiesDetails!B1217,ProteinExpression!A:A,1,FALSE)),FALSE,TRUE)</f>
        <v>0</v>
      </c>
    </row>
    <row r="1218" spans="1:58" x14ac:dyDescent="0.3">
      <c r="A1218">
        <v>178</v>
      </c>
      <c r="B1218">
        <v>1324</v>
      </c>
      <c r="C1218" s="73" t="str">
        <f>IF(AND($A1218&lt;&gt;"",ISNUMBER($A1218)),VLOOKUP($A1218,StudiesGeneral!$B:$CM,2,FALSE),"")</f>
        <v>Grangeon</v>
      </c>
      <c r="D1218" s="73">
        <f>IF(AND($A1218&lt;&gt;"",ISNUMBER($A1218)),VLOOKUP($A1218,StudiesGeneral!$B:$CM,3,FALSE),"")</f>
        <v>2021</v>
      </c>
      <c r="E1218" s="89" t="str">
        <f>IF(AND($A1218&lt;&gt;"",ISNUMBER($A1218)),VLOOKUP($A1218,StudiesGeneral!$B:$CM,4,FALSE),"")</f>
        <v>https://doi.org/10.3390/ijms222312791</v>
      </c>
      <c r="F1218" s="73" t="str">
        <f>IF(AND($A1218&lt;&gt;"",ISNUMBER($A1218)),VLOOKUP($A1218,StudiesGeneral!$B:$CM,5,FALSE),"")</f>
        <v>CYP4F2</v>
      </c>
      <c r="G1218" s="52" t="str">
        <f t="shared" si="20"/>
        <v>Small intestine-Proximal Jejunum-HIM-IN009-</v>
      </c>
      <c r="H1218" s="12" t="s">
        <v>747</v>
      </c>
      <c r="I1218" s="12" t="s">
        <v>1059</v>
      </c>
      <c r="K1218" s="12" t="s">
        <v>725</v>
      </c>
      <c r="L1218" s="12" t="s">
        <v>762</v>
      </c>
      <c r="M1218" s="12" t="s">
        <v>737</v>
      </c>
      <c r="N1218" s="12" t="s">
        <v>819</v>
      </c>
      <c r="AA1218" s="19" t="s">
        <v>770</v>
      </c>
      <c r="AB1218" s="19" t="s">
        <v>1043</v>
      </c>
      <c r="AC1218" s="20" t="s">
        <v>730</v>
      </c>
      <c r="AD1218" s="37" t="s">
        <v>1057</v>
      </c>
      <c r="AE1218" s="93">
        <v>9</v>
      </c>
      <c r="AF1218" s="3">
        <v>1</v>
      </c>
      <c r="AG1218" s="3">
        <v>0</v>
      </c>
      <c r="AH1218" s="3">
        <v>65</v>
      </c>
      <c r="AI1218" s="3" t="s">
        <v>767</v>
      </c>
      <c r="AJ1218" s="20" t="s">
        <v>772</v>
      </c>
      <c r="AS1218" s="79">
        <v>30.4</v>
      </c>
      <c r="AT1218" s="79" t="s">
        <v>772</v>
      </c>
      <c r="AU1218" s="79"/>
      <c r="AV1218" s="79"/>
      <c r="AW1218" s="3" t="s">
        <v>876</v>
      </c>
      <c r="AX1218" s="3" t="s">
        <v>1058</v>
      </c>
      <c r="AY1218" s="3" t="s">
        <v>917</v>
      </c>
      <c r="AZ1218" s="3">
        <v>1</v>
      </c>
      <c r="BF1218" s="4" t="b">
        <f>IF(ISERROR(VLOOKUP(StudiesDetails!B1218,ProteinExpression!A:A,1,FALSE)),FALSE,TRUE)</f>
        <v>0</v>
      </c>
    </row>
    <row r="1219" spans="1:58" s="33" customFormat="1" x14ac:dyDescent="0.3">
      <c r="A1219" s="33">
        <v>178</v>
      </c>
      <c r="B1219" s="33">
        <v>1326</v>
      </c>
      <c r="C1219" s="70" t="str">
        <f>IF(AND($A1219&lt;&gt;"",ISNUMBER($A1219)),VLOOKUP($A1219,StudiesGeneral!$B:$CM,2,FALSE),"")</f>
        <v>Grangeon</v>
      </c>
      <c r="D1219" s="70">
        <f>IF(AND($A1219&lt;&gt;"",ISNUMBER($A1219)),VLOOKUP($A1219,StudiesGeneral!$B:$CM,3,FALSE),"")</f>
        <v>2021</v>
      </c>
      <c r="E1219" s="71" t="str">
        <f>IF(AND($A1219&lt;&gt;"",ISNUMBER($A1219)),VLOOKUP($A1219,StudiesGeneral!$B:$CM,4,FALSE),"")</f>
        <v>https://doi.org/10.3390/ijms222312791</v>
      </c>
      <c r="F1219" s="70" t="str">
        <f>IF(AND($A1219&lt;&gt;"",ISNUMBER($A1219)),VLOOKUP($A1219,StudiesGeneral!$B:$CM,5,FALSE),"")</f>
        <v>CYP4F2</v>
      </c>
      <c r="G1219" s="72" t="str">
        <f t="shared" si="20"/>
        <v>Small intestine-Medial Jejunum-HIM-IN001-</v>
      </c>
      <c r="H1219" s="25" t="s">
        <v>747</v>
      </c>
      <c r="I1219" s="25" t="s">
        <v>1060</v>
      </c>
      <c r="J1219" s="25"/>
      <c r="K1219" s="25" t="s">
        <v>725</v>
      </c>
      <c r="L1219" s="25" t="s">
        <v>762</v>
      </c>
      <c r="M1219" s="25" t="s">
        <v>737</v>
      </c>
      <c r="N1219" s="25" t="s">
        <v>819</v>
      </c>
      <c r="O1219" s="25"/>
      <c r="P1219" s="25"/>
      <c r="Q1219" s="26"/>
      <c r="R1219" s="26"/>
      <c r="S1219" s="27"/>
      <c r="T1219" s="27"/>
      <c r="U1219" s="27"/>
      <c r="V1219" s="27"/>
      <c r="W1219" s="27"/>
      <c r="X1219" s="27"/>
      <c r="Y1219" s="27"/>
      <c r="Z1219" s="27"/>
      <c r="AA1219" s="28" t="s">
        <v>770</v>
      </c>
      <c r="AB1219" s="28" t="s">
        <v>1043</v>
      </c>
      <c r="AC1219" s="29" t="s">
        <v>730</v>
      </c>
      <c r="AD1219" s="36" t="s">
        <v>1044</v>
      </c>
      <c r="AE1219" s="92">
        <v>1</v>
      </c>
      <c r="AF1219" s="30">
        <v>1</v>
      </c>
      <c r="AG1219" s="30">
        <v>1</v>
      </c>
      <c r="AH1219" s="30">
        <v>73</v>
      </c>
      <c r="AI1219" s="30" t="s">
        <v>767</v>
      </c>
      <c r="AJ1219" s="29" t="s">
        <v>772</v>
      </c>
      <c r="AK1219" s="30"/>
      <c r="AL1219" s="29"/>
      <c r="AM1219" s="30"/>
      <c r="AN1219" s="30"/>
      <c r="AO1219" s="30"/>
      <c r="AP1219" s="30"/>
      <c r="AQ1219" s="30"/>
      <c r="AR1219" s="30"/>
      <c r="AS1219" s="103">
        <v>31.3</v>
      </c>
      <c r="AT1219" s="103" t="s">
        <v>772</v>
      </c>
      <c r="AU1219" s="103"/>
      <c r="AV1219" s="103"/>
      <c r="AW1219" s="30" t="s">
        <v>898</v>
      </c>
      <c r="AX1219" s="30" t="s">
        <v>1045</v>
      </c>
      <c r="AY1219" s="30" t="s">
        <v>917</v>
      </c>
      <c r="AZ1219" s="30">
        <v>1</v>
      </c>
      <c r="BA1219" s="31"/>
      <c r="BB1219" s="32"/>
      <c r="BC1219" s="29"/>
      <c r="BD1219" s="30"/>
      <c r="BE1219" s="75"/>
      <c r="BF1219" s="91" t="b">
        <f>IF(ISERROR(VLOOKUP(StudiesDetails!B1219,ProteinExpression!A:A,1,FALSE)),FALSE,TRUE)</f>
        <v>0</v>
      </c>
    </row>
    <row r="1220" spans="1:58" x14ac:dyDescent="0.3">
      <c r="A1220">
        <v>178</v>
      </c>
      <c r="B1220">
        <v>1327</v>
      </c>
      <c r="C1220" s="73" t="str">
        <f>IF(AND($A1220&lt;&gt;"",ISNUMBER($A1220)),VLOOKUP($A1220,StudiesGeneral!$B:$CM,2,FALSE),"")</f>
        <v>Grangeon</v>
      </c>
      <c r="D1220" s="73">
        <f>IF(AND($A1220&lt;&gt;"",ISNUMBER($A1220)),VLOOKUP($A1220,StudiesGeneral!$B:$CM,3,FALSE),"")</f>
        <v>2021</v>
      </c>
      <c r="E1220" s="89" t="str">
        <f>IF(AND($A1220&lt;&gt;"",ISNUMBER($A1220)),VLOOKUP($A1220,StudiesGeneral!$B:$CM,4,FALSE),"")</f>
        <v>https://doi.org/10.3390/ijms222312791</v>
      </c>
      <c r="F1220" s="73" t="str">
        <f>IF(AND($A1220&lt;&gt;"",ISNUMBER($A1220)),VLOOKUP($A1220,StudiesGeneral!$B:$CM,5,FALSE),"")</f>
        <v>CYP4F2</v>
      </c>
      <c r="G1220" s="52" t="str">
        <f t="shared" si="20"/>
        <v>Small intestine-Medial Jejunum-HIM-IN002-</v>
      </c>
      <c r="H1220" s="12" t="s">
        <v>747</v>
      </c>
      <c r="I1220" s="12" t="s">
        <v>1060</v>
      </c>
      <c r="K1220" s="12" t="s">
        <v>725</v>
      </c>
      <c r="L1220" s="12" t="s">
        <v>762</v>
      </c>
      <c r="M1220" s="12" t="s">
        <v>737</v>
      </c>
      <c r="N1220" s="12" t="s">
        <v>819</v>
      </c>
      <c r="AA1220" s="19" t="s">
        <v>770</v>
      </c>
      <c r="AB1220" s="19" t="s">
        <v>1043</v>
      </c>
      <c r="AC1220" s="20" t="s">
        <v>730</v>
      </c>
      <c r="AD1220" s="37" t="s">
        <v>1046</v>
      </c>
      <c r="AE1220" s="93">
        <v>2</v>
      </c>
      <c r="AF1220" s="3">
        <v>1</v>
      </c>
      <c r="AG1220" s="3">
        <v>0</v>
      </c>
      <c r="AH1220" s="3">
        <v>49</v>
      </c>
      <c r="AI1220" s="3" t="s">
        <v>767</v>
      </c>
      <c r="AJ1220" s="20" t="s">
        <v>772</v>
      </c>
      <c r="AS1220" s="79">
        <v>32.700000000000003</v>
      </c>
      <c r="AT1220" s="79" t="s">
        <v>772</v>
      </c>
      <c r="AU1220" s="79"/>
      <c r="AV1220" s="79"/>
      <c r="AW1220" s="3" t="s">
        <v>898</v>
      </c>
      <c r="AX1220" s="3" t="s">
        <v>1047</v>
      </c>
      <c r="AY1220" s="3" t="s">
        <v>732</v>
      </c>
      <c r="AZ1220" s="3">
        <v>1</v>
      </c>
      <c r="BF1220" s="4" t="b">
        <f>IF(ISERROR(VLOOKUP(StudiesDetails!B1220,ProteinExpression!A:A,1,FALSE)),FALSE,TRUE)</f>
        <v>0</v>
      </c>
    </row>
    <row r="1221" spans="1:58" x14ac:dyDescent="0.3">
      <c r="A1221">
        <v>178</v>
      </c>
      <c r="B1221">
        <v>1328</v>
      </c>
      <c r="C1221" s="73" t="str">
        <f>IF(AND($A1221&lt;&gt;"",ISNUMBER($A1221)),VLOOKUP($A1221,StudiesGeneral!$B:$CM,2,FALSE),"")</f>
        <v>Grangeon</v>
      </c>
      <c r="D1221" s="73">
        <f>IF(AND($A1221&lt;&gt;"",ISNUMBER($A1221)),VLOOKUP($A1221,StudiesGeneral!$B:$CM,3,FALSE),"")</f>
        <v>2021</v>
      </c>
      <c r="E1221" s="89" t="str">
        <f>IF(AND($A1221&lt;&gt;"",ISNUMBER($A1221)),VLOOKUP($A1221,StudiesGeneral!$B:$CM,4,FALSE),"")</f>
        <v>https://doi.org/10.3390/ijms222312791</v>
      </c>
      <c r="F1221" s="73" t="str">
        <f>IF(AND($A1221&lt;&gt;"",ISNUMBER($A1221)),VLOOKUP($A1221,StudiesGeneral!$B:$CM,5,FALSE),"")</f>
        <v>CYP4F2</v>
      </c>
      <c r="G1221" s="52" t="str">
        <f t="shared" si="20"/>
        <v>Small intestine-Medial Jejunum-HIM-IN003-</v>
      </c>
      <c r="H1221" s="12" t="s">
        <v>747</v>
      </c>
      <c r="I1221" s="12" t="s">
        <v>1060</v>
      </c>
      <c r="K1221" s="12" t="s">
        <v>725</v>
      </c>
      <c r="L1221" s="12" t="s">
        <v>762</v>
      </c>
      <c r="M1221" s="12" t="s">
        <v>737</v>
      </c>
      <c r="N1221" s="12" t="s">
        <v>819</v>
      </c>
      <c r="AA1221" s="19" t="s">
        <v>770</v>
      </c>
      <c r="AB1221" s="19" t="s">
        <v>1043</v>
      </c>
      <c r="AC1221" s="20" t="s">
        <v>730</v>
      </c>
      <c r="AD1221" s="37" t="s">
        <v>1048</v>
      </c>
      <c r="AE1221" s="93">
        <v>3</v>
      </c>
      <c r="AF1221" s="3">
        <v>1</v>
      </c>
      <c r="AG1221" s="3">
        <v>0</v>
      </c>
      <c r="AH1221" s="3">
        <v>75</v>
      </c>
      <c r="AI1221" s="3" t="s">
        <v>767</v>
      </c>
      <c r="AJ1221" s="20" t="s">
        <v>772</v>
      </c>
      <c r="AS1221" s="79">
        <v>24</v>
      </c>
      <c r="AT1221" s="79" t="s">
        <v>772</v>
      </c>
      <c r="AU1221" s="79"/>
      <c r="AV1221" s="79"/>
      <c r="AW1221" s="3" t="s">
        <v>898</v>
      </c>
      <c r="AX1221" s="3" t="s">
        <v>1049</v>
      </c>
      <c r="AY1221" s="3" t="s">
        <v>732</v>
      </c>
      <c r="AZ1221" s="3">
        <v>1</v>
      </c>
      <c r="BF1221" s="4" t="b">
        <f>IF(ISERROR(VLOOKUP(StudiesDetails!B1221,ProteinExpression!A:A,1,FALSE)),FALSE,TRUE)</f>
        <v>0</v>
      </c>
    </row>
    <row r="1222" spans="1:58" x14ac:dyDescent="0.3">
      <c r="A1222">
        <v>178</v>
      </c>
      <c r="B1222">
        <v>1329</v>
      </c>
      <c r="C1222" s="73" t="str">
        <f>IF(AND($A1222&lt;&gt;"",ISNUMBER($A1222)),VLOOKUP($A1222,StudiesGeneral!$B:$CM,2,FALSE),"")</f>
        <v>Grangeon</v>
      </c>
      <c r="D1222" s="73">
        <f>IF(AND($A1222&lt;&gt;"",ISNUMBER($A1222)),VLOOKUP($A1222,StudiesGeneral!$B:$CM,3,FALSE),"")</f>
        <v>2021</v>
      </c>
      <c r="E1222" s="89" t="str">
        <f>IF(AND($A1222&lt;&gt;"",ISNUMBER($A1222)),VLOOKUP($A1222,StudiesGeneral!$B:$CM,4,FALSE),"")</f>
        <v>https://doi.org/10.3390/ijms222312791</v>
      </c>
      <c r="F1222" s="73" t="str">
        <f>IF(AND($A1222&lt;&gt;"",ISNUMBER($A1222)),VLOOKUP($A1222,StudiesGeneral!$B:$CM,5,FALSE),"")</f>
        <v>CYP4F2</v>
      </c>
      <c r="G1222" s="52" t="str">
        <f t="shared" si="20"/>
        <v>Small intestine-Medial Jejunum-HIM-IN004-</v>
      </c>
      <c r="H1222" s="12" t="s">
        <v>747</v>
      </c>
      <c r="I1222" s="12" t="s">
        <v>1060</v>
      </c>
      <c r="K1222" s="12" t="s">
        <v>725</v>
      </c>
      <c r="L1222" s="12" t="s">
        <v>762</v>
      </c>
      <c r="M1222" s="12" t="s">
        <v>737</v>
      </c>
      <c r="N1222" s="12" t="s">
        <v>819</v>
      </c>
      <c r="AA1222" s="19" t="s">
        <v>770</v>
      </c>
      <c r="AB1222" s="19" t="s">
        <v>1043</v>
      </c>
      <c r="AC1222" s="20" t="s">
        <v>730</v>
      </c>
      <c r="AD1222" s="37" t="s">
        <v>1050</v>
      </c>
      <c r="AE1222" s="93">
        <v>4</v>
      </c>
      <c r="AF1222" s="3">
        <v>1</v>
      </c>
      <c r="AG1222" s="3">
        <v>1</v>
      </c>
      <c r="AH1222" s="3">
        <v>42</v>
      </c>
      <c r="AI1222" s="3" t="s">
        <v>767</v>
      </c>
      <c r="AJ1222" s="20" t="s">
        <v>772</v>
      </c>
      <c r="AS1222" s="79">
        <v>25.9</v>
      </c>
      <c r="AT1222" s="79" t="s">
        <v>772</v>
      </c>
      <c r="AU1222" s="79"/>
      <c r="AV1222" s="79"/>
      <c r="AW1222" s="3" t="s">
        <v>876</v>
      </c>
      <c r="AX1222" s="3" t="s">
        <v>1051</v>
      </c>
      <c r="AY1222" s="3" t="s">
        <v>732</v>
      </c>
      <c r="AZ1222" s="3">
        <v>1</v>
      </c>
      <c r="BF1222" s="4" t="b">
        <f>IF(ISERROR(VLOOKUP(StudiesDetails!B1222,ProteinExpression!A:A,1,FALSE)),FALSE,TRUE)</f>
        <v>0</v>
      </c>
    </row>
    <row r="1223" spans="1:58" x14ac:dyDescent="0.3">
      <c r="A1223">
        <v>178</v>
      </c>
      <c r="B1223">
        <v>1330</v>
      </c>
      <c r="C1223" s="73" t="str">
        <f>IF(AND($A1223&lt;&gt;"",ISNUMBER($A1223)),VLOOKUP($A1223,StudiesGeneral!$B:$CM,2,FALSE),"")</f>
        <v>Grangeon</v>
      </c>
      <c r="D1223" s="73">
        <f>IF(AND($A1223&lt;&gt;"",ISNUMBER($A1223)),VLOOKUP($A1223,StudiesGeneral!$B:$CM,3,FALSE),"")</f>
        <v>2021</v>
      </c>
      <c r="E1223" s="89" t="str">
        <f>IF(AND($A1223&lt;&gt;"",ISNUMBER($A1223)),VLOOKUP($A1223,StudiesGeneral!$B:$CM,4,FALSE),"")</f>
        <v>https://doi.org/10.3390/ijms222312791</v>
      </c>
      <c r="F1223" s="73" t="str">
        <f>IF(AND($A1223&lt;&gt;"",ISNUMBER($A1223)),VLOOKUP($A1223,StudiesGeneral!$B:$CM,5,FALSE),"")</f>
        <v>CYP4F2</v>
      </c>
      <c r="G1223" s="52" t="str">
        <f t="shared" si="20"/>
        <v>Small intestine-Medial Jejunum-HIM-IN005-</v>
      </c>
      <c r="H1223" s="12" t="s">
        <v>747</v>
      </c>
      <c r="I1223" s="12" t="s">
        <v>1060</v>
      </c>
      <c r="K1223" s="12" t="s">
        <v>725</v>
      </c>
      <c r="L1223" s="12" t="s">
        <v>762</v>
      </c>
      <c r="M1223" s="12" t="s">
        <v>737</v>
      </c>
      <c r="N1223" s="12" t="s">
        <v>819</v>
      </c>
      <c r="AA1223" s="19" t="s">
        <v>770</v>
      </c>
      <c r="AB1223" s="19" t="s">
        <v>1043</v>
      </c>
      <c r="AC1223" s="20" t="s">
        <v>730</v>
      </c>
      <c r="AD1223" s="37" t="s">
        <v>1052</v>
      </c>
      <c r="AE1223" s="93">
        <v>5</v>
      </c>
      <c r="AF1223" s="3">
        <v>1</v>
      </c>
      <c r="AG1223" s="3">
        <v>1</v>
      </c>
      <c r="AH1223" s="3">
        <v>52</v>
      </c>
      <c r="AI1223" s="3" t="s">
        <v>767</v>
      </c>
      <c r="AJ1223" s="20" t="s">
        <v>772</v>
      </c>
      <c r="AS1223" s="79">
        <v>23.9</v>
      </c>
      <c r="AT1223" s="79" t="s">
        <v>772</v>
      </c>
      <c r="AU1223" s="79"/>
      <c r="AV1223" s="79"/>
      <c r="AW1223" s="3" t="s">
        <v>878</v>
      </c>
      <c r="AX1223" s="3" t="s">
        <v>1045</v>
      </c>
      <c r="AY1223" s="3" t="s">
        <v>732</v>
      </c>
      <c r="AZ1223" s="3">
        <v>1</v>
      </c>
      <c r="BF1223" s="4" t="b">
        <f>IF(ISERROR(VLOOKUP(StudiesDetails!B1223,ProteinExpression!A:A,1,FALSE)),FALSE,TRUE)</f>
        <v>0</v>
      </c>
    </row>
    <row r="1224" spans="1:58" x14ac:dyDescent="0.3">
      <c r="A1224">
        <v>178</v>
      </c>
      <c r="B1224">
        <v>1331</v>
      </c>
      <c r="C1224" s="73" t="str">
        <f>IF(AND($A1224&lt;&gt;"",ISNUMBER($A1224)),VLOOKUP($A1224,StudiesGeneral!$B:$CM,2,FALSE),"")</f>
        <v>Grangeon</v>
      </c>
      <c r="D1224" s="73">
        <f>IF(AND($A1224&lt;&gt;"",ISNUMBER($A1224)),VLOOKUP($A1224,StudiesGeneral!$B:$CM,3,FALSE),"")</f>
        <v>2021</v>
      </c>
      <c r="E1224" s="89" t="str">
        <f>IF(AND($A1224&lt;&gt;"",ISNUMBER($A1224)),VLOOKUP($A1224,StudiesGeneral!$B:$CM,4,FALSE),"")</f>
        <v>https://doi.org/10.3390/ijms222312791</v>
      </c>
      <c r="F1224" s="73" t="str">
        <f>IF(AND($A1224&lt;&gt;"",ISNUMBER($A1224)),VLOOKUP($A1224,StudiesGeneral!$B:$CM,5,FALSE),"")</f>
        <v>CYP4F2</v>
      </c>
      <c r="G1224" s="52" t="str">
        <f t="shared" si="20"/>
        <v>Small intestine-Medial Jejunum-HIM-IN006-</v>
      </c>
      <c r="H1224" s="12" t="s">
        <v>747</v>
      </c>
      <c r="I1224" s="12" t="s">
        <v>1060</v>
      </c>
      <c r="K1224" s="12" t="s">
        <v>725</v>
      </c>
      <c r="L1224" s="12" t="s">
        <v>762</v>
      </c>
      <c r="M1224" s="12" t="s">
        <v>737</v>
      </c>
      <c r="N1224" s="12" t="s">
        <v>819</v>
      </c>
      <c r="AA1224" s="19" t="s">
        <v>770</v>
      </c>
      <c r="AB1224" s="19" t="s">
        <v>1043</v>
      </c>
      <c r="AC1224" s="20" t="s">
        <v>730</v>
      </c>
      <c r="AD1224" s="37" t="s">
        <v>1053</v>
      </c>
      <c r="AE1224" s="93">
        <v>6</v>
      </c>
      <c r="AF1224" s="3">
        <v>1</v>
      </c>
      <c r="AG1224" s="3">
        <v>1</v>
      </c>
      <c r="AH1224" s="3">
        <v>27</v>
      </c>
      <c r="AI1224" s="3" t="s">
        <v>767</v>
      </c>
      <c r="AJ1224" s="20" t="s">
        <v>772</v>
      </c>
      <c r="AS1224" s="79">
        <v>20.5</v>
      </c>
      <c r="AT1224" s="79" t="s">
        <v>772</v>
      </c>
      <c r="AU1224" s="79"/>
      <c r="AV1224" s="79"/>
      <c r="AW1224" s="3" t="s">
        <v>876</v>
      </c>
      <c r="AX1224" s="3" t="s">
        <v>1051</v>
      </c>
      <c r="AY1224" s="3" t="s">
        <v>732</v>
      </c>
      <c r="AZ1224" s="3">
        <v>1</v>
      </c>
      <c r="BF1224" s="4" t="b">
        <f>IF(ISERROR(VLOOKUP(StudiesDetails!B1224,ProteinExpression!A:A,1,FALSE)),FALSE,TRUE)</f>
        <v>0</v>
      </c>
    </row>
    <row r="1225" spans="1:58" x14ac:dyDescent="0.3">
      <c r="A1225">
        <v>178</v>
      </c>
      <c r="B1225">
        <v>1332</v>
      </c>
      <c r="C1225" s="73" t="str">
        <f>IF(AND($A1225&lt;&gt;"",ISNUMBER($A1225)),VLOOKUP($A1225,StudiesGeneral!$B:$CM,2,FALSE),"")</f>
        <v>Grangeon</v>
      </c>
      <c r="D1225" s="73">
        <f>IF(AND($A1225&lt;&gt;"",ISNUMBER($A1225)),VLOOKUP($A1225,StudiesGeneral!$B:$CM,3,FALSE),"")</f>
        <v>2021</v>
      </c>
      <c r="E1225" s="89" t="str">
        <f>IF(AND($A1225&lt;&gt;"",ISNUMBER($A1225)),VLOOKUP($A1225,StudiesGeneral!$B:$CM,4,FALSE),"")</f>
        <v>https://doi.org/10.3390/ijms222312791</v>
      </c>
      <c r="F1225" s="73" t="str">
        <f>IF(AND($A1225&lt;&gt;"",ISNUMBER($A1225)),VLOOKUP($A1225,StudiesGeneral!$B:$CM,5,FALSE),"")</f>
        <v>CYP4F2</v>
      </c>
      <c r="G1225" s="52" t="str">
        <f t="shared" si="20"/>
        <v>Small intestine-Medial Jejunum-HIM-IN007-</v>
      </c>
      <c r="H1225" s="12" t="s">
        <v>747</v>
      </c>
      <c r="I1225" s="12" t="s">
        <v>1060</v>
      </c>
      <c r="K1225" s="12" t="s">
        <v>725</v>
      </c>
      <c r="L1225" s="12" t="s">
        <v>762</v>
      </c>
      <c r="M1225" s="12" t="s">
        <v>737</v>
      </c>
      <c r="N1225" s="12" t="s">
        <v>819</v>
      </c>
      <c r="AA1225" s="19" t="s">
        <v>770</v>
      </c>
      <c r="AB1225" s="19" t="s">
        <v>1043</v>
      </c>
      <c r="AC1225" s="20" t="s">
        <v>730</v>
      </c>
      <c r="AD1225" s="37" t="s">
        <v>1054</v>
      </c>
      <c r="AE1225" s="93">
        <v>7</v>
      </c>
      <c r="AF1225" s="3">
        <v>1</v>
      </c>
      <c r="AG1225" s="3">
        <v>0</v>
      </c>
      <c r="AH1225" s="3">
        <v>58</v>
      </c>
      <c r="AI1225" s="3" t="s">
        <v>767</v>
      </c>
      <c r="AJ1225" s="20" t="s">
        <v>772</v>
      </c>
      <c r="AS1225" s="79">
        <v>31.1</v>
      </c>
      <c r="AT1225" s="79" t="s">
        <v>772</v>
      </c>
      <c r="AU1225" s="79"/>
      <c r="AV1225" s="79"/>
      <c r="AW1225" s="3" t="s">
        <v>898</v>
      </c>
      <c r="AX1225" s="3" t="s">
        <v>1055</v>
      </c>
      <c r="AY1225" s="3" t="s">
        <v>732</v>
      </c>
      <c r="AZ1225" s="3">
        <v>1</v>
      </c>
      <c r="BF1225" s="4" t="b">
        <f>IF(ISERROR(VLOOKUP(StudiesDetails!B1225,ProteinExpression!A:A,1,FALSE)),FALSE,TRUE)</f>
        <v>0</v>
      </c>
    </row>
    <row r="1226" spans="1:58" x14ac:dyDescent="0.3">
      <c r="A1226">
        <v>178</v>
      </c>
      <c r="B1226">
        <v>1333</v>
      </c>
      <c r="C1226" s="73" t="str">
        <f>IF(AND($A1226&lt;&gt;"",ISNUMBER($A1226)),VLOOKUP($A1226,StudiesGeneral!$B:$CM,2,FALSE),"")</f>
        <v>Grangeon</v>
      </c>
      <c r="D1226" s="73">
        <f>IF(AND($A1226&lt;&gt;"",ISNUMBER($A1226)),VLOOKUP($A1226,StudiesGeneral!$B:$CM,3,FALSE),"")</f>
        <v>2021</v>
      </c>
      <c r="E1226" s="89" t="str">
        <f>IF(AND($A1226&lt;&gt;"",ISNUMBER($A1226)),VLOOKUP($A1226,StudiesGeneral!$B:$CM,4,FALSE),"")</f>
        <v>https://doi.org/10.3390/ijms222312791</v>
      </c>
      <c r="F1226" s="73" t="str">
        <f>IF(AND($A1226&lt;&gt;"",ISNUMBER($A1226)),VLOOKUP($A1226,StudiesGeneral!$B:$CM,5,FALSE),"")</f>
        <v>CYP4F2</v>
      </c>
      <c r="G1226" s="52" t="str">
        <f t="shared" si="20"/>
        <v>Small intestine-Medial Jejunum-HIM-IN008-</v>
      </c>
      <c r="H1226" s="12" t="s">
        <v>747</v>
      </c>
      <c r="I1226" s="12" t="s">
        <v>1060</v>
      </c>
      <c r="K1226" s="12" t="s">
        <v>725</v>
      </c>
      <c r="L1226" s="12" t="s">
        <v>762</v>
      </c>
      <c r="M1226" s="12" t="s">
        <v>737</v>
      </c>
      <c r="N1226" s="12" t="s">
        <v>819</v>
      </c>
      <c r="AA1226" s="19" t="s">
        <v>770</v>
      </c>
      <c r="AB1226" s="19" t="s">
        <v>1043</v>
      </c>
      <c r="AC1226" s="20" t="s">
        <v>730</v>
      </c>
      <c r="AD1226" s="37" t="s">
        <v>1056</v>
      </c>
      <c r="AE1226" s="93">
        <v>8</v>
      </c>
      <c r="AF1226" s="3">
        <v>1</v>
      </c>
      <c r="AG1226" s="3">
        <v>0</v>
      </c>
      <c r="AH1226" s="3">
        <v>49</v>
      </c>
      <c r="AI1226" s="3" t="s">
        <v>767</v>
      </c>
      <c r="AJ1226" s="20" t="s">
        <v>772</v>
      </c>
      <c r="AS1226" s="79">
        <v>23.2</v>
      </c>
      <c r="AT1226" s="79" t="s">
        <v>772</v>
      </c>
      <c r="AU1226" s="79"/>
      <c r="AV1226" s="79"/>
      <c r="AW1226" s="3" t="s">
        <v>876</v>
      </c>
      <c r="AX1226" s="3" t="s">
        <v>1051</v>
      </c>
      <c r="AY1226" s="3" t="s">
        <v>920</v>
      </c>
      <c r="AZ1226" s="3">
        <v>1</v>
      </c>
      <c r="BF1226" s="4" t="b">
        <f>IF(ISERROR(VLOOKUP(StudiesDetails!B1226,ProteinExpression!A:A,1,FALSE)),FALSE,TRUE)</f>
        <v>0</v>
      </c>
    </row>
    <row r="1227" spans="1:58" x14ac:dyDescent="0.3">
      <c r="A1227">
        <v>178</v>
      </c>
      <c r="B1227">
        <v>1334</v>
      </c>
      <c r="C1227" s="73" t="str">
        <f>IF(AND($A1227&lt;&gt;"",ISNUMBER($A1227)),VLOOKUP($A1227,StudiesGeneral!$B:$CM,2,FALSE),"")</f>
        <v>Grangeon</v>
      </c>
      <c r="D1227" s="73">
        <f>IF(AND($A1227&lt;&gt;"",ISNUMBER($A1227)),VLOOKUP($A1227,StudiesGeneral!$B:$CM,3,FALSE),"")</f>
        <v>2021</v>
      </c>
      <c r="E1227" s="89" t="str">
        <f>IF(AND($A1227&lt;&gt;"",ISNUMBER($A1227)),VLOOKUP($A1227,StudiesGeneral!$B:$CM,4,FALSE),"")</f>
        <v>https://doi.org/10.3390/ijms222312791</v>
      </c>
      <c r="F1227" s="73" t="str">
        <f>IF(AND($A1227&lt;&gt;"",ISNUMBER($A1227)),VLOOKUP($A1227,StudiesGeneral!$B:$CM,5,FALSE),"")</f>
        <v>CYP4F2</v>
      </c>
      <c r="G1227" s="52" t="str">
        <f t="shared" si="20"/>
        <v>Small intestine-Medial Jejunum-HIM-IN009-</v>
      </c>
      <c r="H1227" s="12" t="s">
        <v>747</v>
      </c>
      <c r="I1227" s="12" t="s">
        <v>1060</v>
      </c>
      <c r="K1227" s="12" t="s">
        <v>725</v>
      </c>
      <c r="L1227" s="12" t="s">
        <v>762</v>
      </c>
      <c r="M1227" s="12" t="s">
        <v>737</v>
      </c>
      <c r="N1227" s="12" t="s">
        <v>819</v>
      </c>
      <c r="AA1227" s="19" t="s">
        <v>770</v>
      </c>
      <c r="AB1227" s="19" t="s">
        <v>1043</v>
      </c>
      <c r="AC1227" s="20" t="s">
        <v>730</v>
      </c>
      <c r="AD1227" s="37" t="s">
        <v>1057</v>
      </c>
      <c r="AE1227" s="93">
        <v>9</v>
      </c>
      <c r="AF1227" s="3">
        <v>1</v>
      </c>
      <c r="AG1227" s="3">
        <v>0</v>
      </c>
      <c r="AH1227" s="3">
        <v>65</v>
      </c>
      <c r="AI1227" s="3" t="s">
        <v>767</v>
      </c>
      <c r="AJ1227" s="20" t="s">
        <v>772</v>
      </c>
      <c r="AS1227" s="79">
        <v>30.4</v>
      </c>
      <c r="AT1227" s="79" t="s">
        <v>772</v>
      </c>
      <c r="AU1227" s="79"/>
      <c r="AV1227" s="79"/>
      <c r="AW1227" s="3" t="s">
        <v>876</v>
      </c>
      <c r="AX1227" s="3" t="s">
        <v>1058</v>
      </c>
      <c r="AY1227" s="3" t="s">
        <v>917</v>
      </c>
      <c r="AZ1227" s="3">
        <v>1</v>
      </c>
      <c r="BF1227" s="4" t="b">
        <f>IF(ISERROR(VLOOKUP(StudiesDetails!B1227,ProteinExpression!A:A,1,FALSE)),FALSE,TRUE)</f>
        <v>0</v>
      </c>
    </row>
    <row r="1228" spans="1:58" s="33" customFormat="1" x14ac:dyDescent="0.3">
      <c r="A1228" s="33">
        <v>178</v>
      </c>
      <c r="B1228" s="33">
        <v>1336</v>
      </c>
      <c r="C1228" s="70" t="str">
        <f>IF(AND($A1228&lt;&gt;"",ISNUMBER($A1228)),VLOOKUP($A1228,StudiesGeneral!$B:$CM,2,FALSE),"")</f>
        <v>Grangeon</v>
      </c>
      <c r="D1228" s="70">
        <f>IF(AND($A1228&lt;&gt;"",ISNUMBER($A1228)),VLOOKUP($A1228,StudiesGeneral!$B:$CM,3,FALSE),"")</f>
        <v>2021</v>
      </c>
      <c r="E1228" s="71" t="str">
        <f>IF(AND($A1228&lt;&gt;"",ISNUMBER($A1228)),VLOOKUP($A1228,StudiesGeneral!$B:$CM,4,FALSE),"")</f>
        <v>https://doi.org/10.3390/ijms222312791</v>
      </c>
      <c r="F1228" s="70" t="str">
        <f>IF(AND($A1228&lt;&gt;"",ISNUMBER($A1228)),VLOOKUP($A1228,StudiesGeneral!$B:$CM,5,FALSE),"")</f>
        <v>CYP4F2</v>
      </c>
      <c r="G1228" s="72" t="str">
        <f t="shared" si="20"/>
        <v>Small intestine-Distal Jejunum-HIM-IN001-</v>
      </c>
      <c r="H1228" s="25" t="s">
        <v>747</v>
      </c>
      <c r="I1228" s="25" t="s">
        <v>1061</v>
      </c>
      <c r="J1228" s="25"/>
      <c r="K1228" s="25" t="s">
        <v>725</v>
      </c>
      <c r="L1228" s="25" t="s">
        <v>762</v>
      </c>
      <c r="M1228" s="25" t="s">
        <v>737</v>
      </c>
      <c r="N1228" s="25" t="s">
        <v>819</v>
      </c>
      <c r="O1228" s="25"/>
      <c r="P1228" s="25"/>
      <c r="Q1228" s="26"/>
      <c r="R1228" s="26"/>
      <c r="S1228" s="27"/>
      <c r="T1228" s="27"/>
      <c r="U1228" s="27"/>
      <c r="V1228" s="27"/>
      <c r="W1228" s="27"/>
      <c r="X1228" s="27"/>
      <c r="Y1228" s="27"/>
      <c r="Z1228" s="27"/>
      <c r="AA1228" s="28" t="s">
        <v>770</v>
      </c>
      <c r="AB1228" s="28" t="s">
        <v>1043</v>
      </c>
      <c r="AC1228" s="29" t="s">
        <v>730</v>
      </c>
      <c r="AD1228" s="36" t="s">
        <v>1044</v>
      </c>
      <c r="AE1228" s="92">
        <v>1</v>
      </c>
      <c r="AF1228" s="30">
        <v>1</v>
      </c>
      <c r="AG1228" s="30">
        <v>1</v>
      </c>
      <c r="AH1228" s="30">
        <v>73</v>
      </c>
      <c r="AI1228" s="30" t="s">
        <v>767</v>
      </c>
      <c r="AJ1228" s="29" t="s">
        <v>772</v>
      </c>
      <c r="AK1228" s="30"/>
      <c r="AL1228" s="29"/>
      <c r="AM1228" s="30"/>
      <c r="AN1228" s="30"/>
      <c r="AO1228" s="30"/>
      <c r="AP1228" s="30"/>
      <c r="AQ1228" s="30"/>
      <c r="AR1228" s="30"/>
      <c r="AS1228" s="103">
        <v>31.3</v>
      </c>
      <c r="AT1228" s="103" t="s">
        <v>772</v>
      </c>
      <c r="AU1228" s="103"/>
      <c r="AV1228" s="103"/>
      <c r="AW1228" s="30" t="s">
        <v>898</v>
      </c>
      <c r="AX1228" s="30" t="s">
        <v>1045</v>
      </c>
      <c r="AY1228" s="30" t="s">
        <v>917</v>
      </c>
      <c r="AZ1228" s="30">
        <v>1</v>
      </c>
      <c r="BA1228" s="31"/>
      <c r="BB1228" s="32"/>
      <c r="BC1228" s="29"/>
      <c r="BD1228" s="30"/>
      <c r="BE1228" s="75"/>
      <c r="BF1228" s="91" t="b">
        <f>IF(ISERROR(VLOOKUP(StudiesDetails!B1228,ProteinExpression!A:A,1,FALSE)),FALSE,TRUE)</f>
        <v>0</v>
      </c>
    </row>
    <row r="1229" spans="1:58" x14ac:dyDescent="0.3">
      <c r="A1229">
        <v>178</v>
      </c>
      <c r="B1229">
        <v>1337</v>
      </c>
      <c r="C1229" s="73" t="str">
        <f>IF(AND($A1229&lt;&gt;"",ISNUMBER($A1229)),VLOOKUP($A1229,StudiesGeneral!$B:$CM,2,FALSE),"")</f>
        <v>Grangeon</v>
      </c>
      <c r="D1229" s="73">
        <f>IF(AND($A1229&lt;&gt;"",ISNUMBER($A1229)),VLOOKUP($A1229,StudiesGeneral!$B:$CM,3,FALSE),"")</f>
        <v>2021</v>
      </c>
      <c r="E1229" s="89" t="str">
        <f>IF(AND($A1229&lt;&gt;"",ISNUMBER($A1229)),VLOOKUP($A1229,StudiesGeneral!$B:$CM,4,FALSE),"")</f>
        <v>https://doi.org/10.3390/ijms222312791</v>
      </c>
      <c r="F1229" s="73" t="str">
        <f>IF(AND($A1229&lt;&gt;"",ISNUMBER($A1229)),VLOOKUP($A1229,StudiesGeneral!$B:$CM,5,FALSE),"")</f>
        <v>CYP4F2</v>
      </c>
      <c r="G1229" s="52" t="str">
        <f t="shared" si="20"/>
        <v>Small intestine-Distal Jejunum-HIM-IN002-</v>
      </c>
      <c r="H1229" s="12" t="s">
        <v>747</v>
      </c>
      <c r="I1229" s="12" t="s">
        <v>1061</v>
      </c>
      <c r="K1229" s="12" t="s">
        <v>725</v>
      </c>
      <c r="L1229" s="12" t="s">
        <v>762</v>
      </c>
      <c r="M1229" s="12" t="s">
        <v>737</v>
      </c>
      <c r="N1229" s="12" t="s">
        <v>819</v>
      </c>
      <c r="AA1229" s="19" t="s">
        <v>770</v>
      </c>
      <c r="AB1229" s="19" t="s">
        <v>1043</v>
      </c>
      <c r="AC1229" s="20" t="s">
        <v>730</v>
      </c>
      <c r="AD1229" s="37" t="s">
        <v>1046</v>
      </c>
      <c r="AE1229" s="93">
        <v>2</v>
      </c>
      <c r="AF1229" s="3">
        <v>1</v>
      </c>
      <c r="AG1229" s="3">
        <v>0</v>
      </c>
      <c r="AH1229" s="3">
        <v>49</v>
      </c>
      <c r="AI1229" s="3" t="s">
        <v>767</v>
      </c>
      <c r="AJ1229" s="20" t="s">
        <v>772</v>
      </c>
      <c r="AS1229" s="79">
        <v>32.700000000000003</v>
      </c>
      <c r="AT1229" s="79" t="s">
        <v>772</v>
      </c>
      <c r="AU1229" s="79"/>
      <c r="AV1229" s="79"/>
      <c r="AW1229" s="3" t="s">
        <v>898</v>
      </c>
      <c r="AX1229" s="3" t="s">
        <v>1047</v>
      </c>
      <c r="AY1229" s="3" t="s">
        <v>732</v>
      </c>
      <c r="AZ1229" s="3">
        <v>1</v>
      </c>
      <c r="BF1229" s="4" t="b">
        <f>IF(ISERROR(VLOOKUP(StudiesDetails!B1229,ProteinExpression!A:A,1,FALSE)),FALSE,TRUE)</f>
        <v>0</v>
      </c>
    </row>
    <row r="1230" spans="1:58" x14ac:dyDescent="0.3">
      <c r="A1230">
        <v>178</v>
      </c>
      <c r="B1230">
        <v>1338</v>
      </c>
      <c r="C1230" s="73" t="str">
        <f>IF(AND($A1230&lt;&gt;"",ISNUMBER($A1230)),VLOOKUP($A1230,StudiesGeneral!$B:$CM,2,FALSE),"")</f>
        <v>Grangeon</v>
      </c>
      <c r="D1230" s="73">
        <f>IF(AND($A1230&lt;&gt;"",ISNUMBER($A1230)),VLOOKUP($A1230,StudiesGeneral!$B:$CM,3,FALSE),"")</f>
        <v>2021</v>
      </c>
      <c r="E1230" s="89" t="str">
        <f>IF(AND($A1230&lt;&gt;"",ISNUMBER($A1230)),VLOOKUP($A1230,StudiesGeneral!$B:$CM,4,FALSE),"")</f>
        <v>https://doi.org/10.3390/ijms222312791</v>
      </c>
      <c r="F1230" s="73" t="str">
        <f>IF(AND($A1230&lt;&gt;"",ISNUMBER($A1230)),VLOOKUP($A1230,StudiesGeneral!$B:$CM,5,FALSE),"")</f>
        <v>CYP4F2</v>
      </c>
      <c r="G1230" s="52" t="str">
        <f t="shared" si="20"/>
        <v>Small intestine-Distal Jejunum-HIM-IN003-</v>
      </c>
      <c r="H1230" s="12" t="s">
        <v>747</v>
      </c>
      <c r="I1230" s="12" t="s">
        <v>1061</v>
      </c>
      <c r="K1230" s="12" t="s">
        <v>725</v>
      </c>
      <c r="L1230" s="12" t="s">
        <v>762</v>
      </c>
      <c r="M1230" s="12" t="s">
        <v>737</v>
      </c>
      <c r="N1230" s="12" t="s">
        <v>819</v>
      </c>
      <c r="AA1230" s="19" t="s">
        <v>770</v>
      </c>
      <c r="AB1230" s="19" t="s">
        <v>1043</v>
      </c>
      <c r="AC1230" s="20" t="s">
        <v>730</v>
      </c>
      <c r="AD1230" s="37" t="s">
        <v>1048</v>
      </c>
      <c r="AE1230" s="93">
        <v>3</v>
      </c>
      <c r="AF1230" s="3">
        <v>1</v>
      </c>
      <c r="AG1230" s="3">
        <v>0</v>
      </c>
      <c r="AH1230" s="3">
        <v>75</v>
      </c>
      <c r="AI1230" s="3" t="s">
        <v>767</v>
      </c>
      <c r="AJ1230" s="20" t="s">
        <v>772</v>
      </c>
      <c r="AS1230" s="79">
        <v>24</v>
      </c>
      <c r="AT1230" s="79" t="s">
        <v>772</v>
      </c>
      <c r="AU1230" s="79"/>
      <c r="AV1230" s="79"/>
      <c r="AW1230" s="3" t="s">
        <v>898</v>
      </c>
      <c r="AX1230" s="3" t="s">
        <v>1049</v>
      </c>
      <c r="AY1230" s="3" t="s">
        <v>732</v>
      </c>
      <c r="AZ1230" s="3">
        <v>1</v>
      </c>
      <c r="BF1230" s="4" t="b">
        <f>IF(ISERROR(VLOOKUP(StudiesDetails!B1230,ProteinExpression!A:A,1,FALSE)),FALSE,TRUE)</f>
        <v>0</v>
      </c>
    </row>
    <row r="1231" spans="1:58" x14ac:dyDescent="0.3">
      <c r="A1231">
        <v>178</v>
      </c>
      <c r="B1231">
        <v>1339</v>
      </c>
      <c r="C1231" s="73" t="str">
        <f>IF(AND($A1231&lt;&gt;"",ISNUMBER($A1231)),VLOOKUP($A1231,StudiesGeneral!$B:$CM,2,FALSE),"")</f>
        <v>Grangeon</v>
      </c>
      <c r="D1231" s="73">
        <f>IF(AND($A1231&lt;&gt;"",ISNUMBER($A1231)),VLOOKUP($A1231,StudiesGeneral!$B:$CM,3,FALSE),"")</f>
        <v>2021</v>
      </c>
      <c r="E1231" s="89" t="str">
        <f>IF(AND($A1231&lt;&gt;"",ISNUMBER($A1231)),VLOOKUP($A1231,StudiesGeneral!$B:$CM,4,FALSE),"")</f>
        <v>https://doi.org/10.3390/ijms222312791</v>
      </c>
      <c r="F1231" s="73" t="str">
        <f>IF(AND($A1231&lt;&gt;"",ISNUMBER($A1231)),VLOOKUP($A1231,StudiesGeneral!$B:$CM,5,FALSE),"")</f>
        <v>CYP4F2</v>
      </c>
      <c r="G1231" s="52" t="str">
        <f t="shared" si="20"/>
        <v>Small intestine-Distal Jejunum-HIM-IN004-</v>
      </c>
      <c r="H1231" s="12" t="s">
        <v>747</v>
      </c>
      <c r="I1231" s="12" t="s">
        <v>1061</v>
      </c>
      <c r="K1231" s="12" t="s">
        <v>725</v>
      </c>
      <c r="L1231" s="12" t="s">
        <v>762</v>
      </c>
      <c r="M1231" s="12" t="s">
        <v>737</v>
      </c>
      <c r="N1231" s="12" t="s">
        <v>819</v>
      </c>
      <c r="AA1231" s="19" t="s">
        <v>770</v>
      </c>
      <c r="AB1231" s="19" t="s">
        <v>1043</v>
      </c>
      <c r="AC1231" s="20" t="s">
        <v>730</v>
      </c>
      <c r="AD1231" s="37" t="s">
        <v>1050</v>
      </c>
      <c r="AE1231" s="93">
        <v>4</v>
      </c>
      <c r="AF1231" s="3">
        <v>1</v>
      </c>
      <c r="AG1231" s="3">
        <v>1</v>
      </c>
      <c r="AH1231" s="3">
        <v>42</v>
      </c>
      <c r="AI1231" s="3" t="s">
        <v>767</v>
      </c>
      <c r="AJ1231" s="20" t="s">
        <v>772</v>
      </c>
      <c r="AS1231" s="79">
        <v>25.9</v>
      </c>
      <c r="AT1231" s="79" t="s">
        <v>772</v>
      </c>
      <c r="AU1231" s="79"/>
      <c r="AV1231" s="79"/>
      <c r="AW1231" s="3" t="s">
        <v>876</v>
      </c>
      <c r="AX1231" s="3" t="s">
        <v>1051</v>
      </c>
      <c r="AY1231" s="3" t="s">
        <v>732</v>
      </c>
      <c r="AZ1231" s="3">
        <v>1</v>
      </c>
      <c r="BF1231" s="4" t="b">
        <f>IF(ISERROR(VLOOKUP(StudiesDetails!B1231,ProteinExpression!A:A,1,FALSE)),FALSE,TRUE)</f>
        <v>0</v>
      </c>
    </row>
    <row r="1232" spans="1:58" x14ac:dyDescent="0.3">
      <c r="A1232">
        <v>178</v>
      </c>
      <c r="B1232">
        <v>1340</v>
      </c>
      <c r="C1232" s="73" t="str">
        <f>IF(AND($A1232&lt;&gt;"",ISNUMBER($A1232)),VLOOKUP($A1232,StudiesGeneral!$B:$CM,2,FALSE),"")</f>
        <v>Grangeon</v>
      </c>
      <c r="D1232" s="73">
        <f>IF(AND($A1232&lt;&gt;"",ISNUMBER($A1232)),VLOOKUP($A1232,StudiesGeneral!$B:$CM,3,FALSE),"")</f>
        <v>2021</v>
      </c>
      <c r="E1232" s="89" t="str">
        <f>IF(AND($A1232&lt;&gt;"",ISNUMBER($A1232)),VLOOKUP($A1232,StudiesGeneral!$B:$CM,4,FALSE),"")</f>
        <v>https://doi.org/10.3390/ijms222312791</v>
      </c>
      <c r="F1232" s="73" t="str">
        <f>IF(AND($A1232&lt;&gt;"",ISNUMBER($A1232)),VLOOKUP($A1232,StudiesGeneral!$B:$CM,5,FALSE),"")</f>
        <v>CYP4F2</v>
      </c>
      <c r="G1232" s="52" t="str">
        <f t="shared" si="20"/>
        <v>Small intestine-Distal Jejunum-HIM-IN005-</v>
      </c>
      <c r="H1232" s="12" t="s">
        <v>747</v>
      </c>
      <c r="I1232" s="12" t="s">
        <v>1061</v>
      </c>
      <c r="K1232" s="12" t="s">
        <v>725</v>
      </c>
      <c r="L1232" s="12" t="s">
        <v>762</v>
      </c>
      <c r="M1232" s="12" t="s">
        <v>737</v>
      </c>
      <c r="N1232" s="12" t="s">
        <v>819</v>
      </c>
      <c r="AA1232" s="19" t="s">
        <v>770</v>
      </c>
      <c r="AB1232" s="19" t="s">
        <v>1043</v>
      </c>
      <c r="AC1232" s="20" t="s">
        <v>730</v>
      </c>
      <c r="AD1232" s="37" t="s">
        <v>1052</v>
      </c>
      <c r="AE1232" s="93">
        <v>5</v>
      </c>
      <c r="AF1232" s="3">
        <v>1</v>
      </c>
      <c r="AG1232" s="3">
        <v>1</v>
      </c>
      <c r="AH1232" s="3">
        <v>52</v>
      </c>
      <c r="AI1232" s="3" t="s">
        <v>767</v>
      </c>
      <c r="AJ1232" s="20" t="s">
        <v>772</v>
      </c>
      <c r="AS1232" s="79">
        <v>23.9</v>
      </c>
      <c r="AT1232" s="79" t="s">
        <v>772</v>
      </c>
      <c r="AU1232" s="79"/>
      <c r="AV1232" s="79"/>
      <c r="AW1232" s="3" t="s">
        <v>878</v>
      </c>
      <c r="AX1232" s="3" t="s">
        <v>1045</v>
      </c>
      <c r="AY1232" s="3" t="s">
        <v>732</v>
      </c>
      <c r="AZ1232" s="3">
        <v>1</v>
      </c>
      <c r="BF1232" s="4" t="b">
        <f>IF(ISERROR(VLOOKUP(StudiesDetails!B1232,ProteinExpression!A:A,1,FALSE)),FALSE,TRUE)</f>
        <v>0</v>
      </c>
    </row>
    <row r="1233" spans="1:58" x14ac:dyDescent="0.3">
      <c r="A1233">
        <v>178</v>
      </c>
      <c r="B1233">
        <v>1341</v>
      </c>
      <c r="C1233" s="73" t="str">
        <f>IF(AND($A1233&lt;&gt;"",ISNUMBER($A1233)),VLOOKUP($A1233,StudiesGeneral!$B:$CM,2,FALSE),"")</f>
        <v>Grangeon</v>
      </c>
      <c r="D1233" s="73">
        <f>IF(AND($A1233&lt;&gt;"",ISNUMBER($A1233)),VLOOKUP($A1233,StudiesGeneral!$B:$CM,3,FALSE),"")</f>
        <v>2021</v>
      </c>
      <c r="E1233" s="89" t="str">
        <f>IF(AND($A1233&lt;&gt;"",ISNUMBER($A1233)),VLOOKUP($A1233,StudiesGeneral!$B:$CM,4,FALSE),"")</f>
        <v>https://doi.org/10.3390/ijms222312791</v>
      </c>
      <c r="F1233" s="73" t="str">
        <f>IF(AND($A1233&lt;&gt;"",ISNUMBER($A1233)),VLOOKUP($A1233,StudiesGeneral!$B:$CM,5,FALSE),"")</f>
        <v>CYP4F2</v>
      </c>
      <c r="G1233" s="52" t="str">
        <f t="shared" si="20"/>
        <v>Small intestine-Distal Jejunum-HIM-IN006-</v>
      </c>
      <c r="H1233" s="12" t="s">
        <v>747</v>
      </c>
      <c r="I1233" s="12" t="s">
        <v>1061</v>
      </c>
      <c r="K1233" s="12" t="s">
        <v>725</v>
      </c>
      <c r="L1233" s="12" t="s">
        <v>762</v>
      </c>
      <c r="M1233" s="12" t="s">
        <v>737</v>
      </c>
      <c r="N1233" s="12" t="s">
        <v>819</v>
      </c>
      <c r="AA1233" s="19" t="s">
        <v>770</v>
      </c>
      <c r="AB1233" s="19" t="s">
        <v>1043</v>
      </c>
      <c r="AC1233" s="20" t="s">
        <v>730</v>
      </c>
      <c r="AD1233" s="37" t="s">
        <v>1053</v>
      </c>
      <c r="AE1233" s="93">
        <v>6</v>
      </c>
      <c r="AF1233" s="3">
        <v>1</v>
      </c>
      <c r="AG1233" s="3">
        <v>1</v>
      </c>
      <c r="AH1233" s="3">
        <v>27</v>
      </c>
      <c r="AI1233" s="3" t="s">
        <v>767</v>
      </c>
      <c r="AJ1233" s="20" t="s">
        <v>772</v>
      </c>
      <c r="AS1233" s="79">
        <v>20.5</v>
      </c>
      <c r="AT1233" s="79" t="s">
        <v>772</v>
      </c>
      <c r="AU1233" s="79"/>
      <c r="AV1233" s="79"/>
      <c r="AW1233" s="3" t="s">
        <v>876</v>
      </c>
      <c r="AX1233" s="3" t="s">
        <v>1051</v>
      </c>
      <c r="AY1233" s="3" t="s">
        <v>732</v>
      </c>
      <c r="AZ1233" s="3">
        <v>1</v>
      </c>
      <c r="BF1233" s="4" t="b">
        <f>IF(ISERROR(VLOOKUP(StudiesDetails!B1233,ProteinExpression!A:A,1,FALSE)),FALSE,TRUE)</f>
        <v>0</v>
      </c>
    </row>
    <row r="1234" spans="1:58" x14ac:dyDescent="0.3">
      <c r="A1234">
        <v>178</v>
      </c>
      <c r="B1234">
        <v>1342</v>
      </c>
      <c r="C1234" s="73" t="str">
        <f>IF(AND($A1234&lt;&gt;"",ISNUMBER($A1234)),VLOOKUP($A1234,StudiesGeneral!$B:$CM,2,FALSE),"")</f>
        <v>Grangeon</v>
      </c>
      <c r="D1234" s="73">
        <f>IF(AND($A1234&lt;&gt;"",ISNUMBER($A1234)),VLOOKUP($A1234,StudiesGeneral!$B:$CM,3,FALSE),"")</f>
        <v>2021</v>
      </c>
      <c r="E1234" s="89" t="str">
        <f>IF(AND($A1234&lt;&gt;"",ISNUMBER($A1234)),VLOOKUP($A1234,StudiesGeneral!$B:$CM,4,FALSE),"")</f>
        <v>https://doi.org/10.3390/ijms222312791</v>
      </c>
      <c r="F1234" s="73" t="str">
        <f>IF(AND($A1234&lt;&gt;"",ISNUMBER($A1234)),VLOOKUP($A1234,StudiesGeneral!$B:$CM,5,FALSE),"")</f>
        <v>CYP4F2</v>
      </c>
      <c r="G1234" s="52" t="str">
        <f t="shared" si="20"/>
        <v>Small intestine-Distal Jejunum-HIM-IN007-</v>
      </c>
      <c r="H1234" s="12" t="s">
        <v>747</v>
      </c>
      <c r="I1234" s="12" t="s">
        <v>1061</v>
      </c>
      <c r="K1234" s="12" t="s">
        <v>725</v>
      </c>
      <c r="L1234" s="12" t="s">
        <v>762</v>
      </c>
      <c r="M1234" s="12" t="s">
        <v>737</v>
      </c>
      <c r="N1234" s="12" t="s">
        <v>819</v>
      </c>
      <c r="AA1234" s="19" t="s">
        <v>770</v>
      </c>
      <c r="AB1234" s="19" t="s">
        <v>1043</v>
      </c>
      <c r="AC1234" s="20" t="s">
        <v>730</v>
      </c>
      <c r="AD1234" s="37" t="s">
        <v>1054</v>
      </c>
      <c r="AE1234" s="93">
        <v>7</v>
      </c>
      <c r="AF1234" s="3">
        <v>1</v>
      </c>
      <c r="AG1234" s="3">
        <v>0</v>
      </c>
      <c r="AH1234" s="3">
        <v>58</v>
      </c>
      <c r="AI1234" s="3" t="s">
        <v>767</v>
      </c>
      <c r="AJ1234" s="20" t="s">
        <v>772</v>
      </c>
      <c r="AS1234" s="79">
        <v>31.1</v>
      </c>
      <c r="AT1234" s="79" t="s">
        <v>772</v>
      </c>
      <c r="AU1234" s="79"/>
      <c r="AV1234" s="79"/>
      <c r="AW1234" s="3" t="s">
        <v>898</v>
      </c>
      <c r="AX1234" s="3" t="s">
        <v>1055</v>
      </c>
      <c r="AY1234" s="3" t="s">
        <v>732</v>
      </c>
      <c r="AZ1234" s="3">
        <v>1</v>
      </c>
      <c r="BF1234" s="4" t="b">
        <f>IF(ISERROR(VLOOKUP(StudiesDetails!B1234,ProteinExpression!A:A,1,FALSE)),FALSE,TRUE)</f>
        <v>0</v>
      </c>
    </row>
    <row r="1235" spans="1:58" x14ac:dyDescent="0.3">
      <c r="A1235">
        <v>178</v>
      </c>
      <c r="B1235">
        <v>1343</v>
      </c>
      <c r="C1235" s="73" t="str">
        <f>IF(AND($A1235&lt;&gt;"",ISNUMBER($A1235)),VLOOKUP($A1235,StudiesGeneral!$B:$CM,2,FALSE),"")</f>
        <v>Grangeon</v>
      </c>
      <c r="D1235" s="73">
        <f>IF(AND($A1235&lt;&gt;"",ISNUMBER($A1235)),VLOOKUP($A1235,StudiesGeneral!$B:$CM,3,FALSE),"")</f>
        <v>2021</v>
      </c>
      <c r="E1235" s="89" t="str">
        <f>IF(AND($A1235&lt;&gt;"",ISNUMBER($A1235)),VLOOKUP($A1235,StudiesGeneral!$B:$CM,4,FALSE),"")</f>
        <v>https://doi.org/10.3390/ijms222312791</v>
      </c>
      <c r="F1235" s="73" t="str">
        <f>IF(AND($A1235&lt;&gt;"",ISNUMBER($A1235)),VLOOKUP($A1235,StudiesGeneral!$B:$CM,5,FALSE),"")</f>
        <v>CYP4F2</v>
      </c>
      <c r="G1235" s="52" t="str">
        <f t="shared" si="20"/>
        <v>Small intestine-Distal Jejunum-HIM-IN008-</v>
      </c>
      <c r="H1235" s="12" t="s">
        <v>747</v>
      </c>
      <c r="I1235" s="12" t="s">
        <v>1061</v>
      </c>
      <c r="K1235" s="12" t="s">
        <v>725</v>
      </c>
      <c r="L1235" s="12" t="s">
        <v>762</v>
      </c>
      <c r="M1235" s="12" t="s">
        <v>737</v>
      </c>
      <c r="N1235" s="12" t="s">
        <v>819</v>
      </c>
      <c r="AA1235" s="19" t="s">
        <v>770</v>
      </c>
      <c r="AB1235" s="19" t="s">
        <v>1043</v>
      </c>
      <c r="AC1235" s="20" t="s">
        <v>730</v>
      </c>
      <c r="AD1235" s="37" t="s">
        <v>1056</v>
      </c>
      <c r="AE1235" s="93">
        <v>8</v>
      </c>
      <c r="AF1235" s="3">
        <v>1</v>
      </c>
      <c r="AG1235" s="3">
        <v>0</v>
      </c>
      <c r="AH1235" s="3">
        <v>49</v>
      </c>
      <c r="AI1235" s="3" t="s">
        <v>767</v>
      </c>
      <c r="AJ1235" s="20" t="s">
        <v>772</v>
      </c>
      <c r="AS1235" s="79">
        <v>23.2</v>
      </c>
      <c r="AT1235" s="79" t="s">
        <v>772</v>
      </c>
      <c r="AU1235" s="79"/>
      <c r="AV1235" s="79"/>
      <c r="AW1235" s="3" t="s">
        <v>876</v>
      </c>
      <c r="AX1235" s="3" t="s">
        <v>1051</v>
      </c>
      <c r="AY1235" s="3" t="s">
        <v>920</v>
      </c>
      <c r="AZ1235" s="3">
        <v>1</v>
      </c>
      <c r="BF1235" s="4" t="b">
        <f>IF(ISERROR(VLOOKUP(StudiesDetails!B1235,ProteinExpression!A:A,1,FALSE)),FALSE,TRUE)</f>
        <v>0</v>
      </c>
    </row>
    <row r="1236" spans="1:58" x14ac:dyDescent="0.3">
      <c r="A1236">
        <v>178</v>
      </c>
      <c r="B1236">
        <v>1344</v>
      </c>
      <c r="C1236" s="73" t="str">
        <f>IF(AND($A1236&lt;&gt;"",ISNUMBER($A1236)),VLOOKUP($A1236,StudiesGeneral!$B:$CM,2,FALSE),"")</f>
        <v>Grangeon</v>
      </c>
      <c r="D1236" s="73">
        <f>IF(AND($A1236&lt;&gt;"",ISNUMBER($A1236)),VLOOKUP($A1236,StudiesGeneral!$B:$CM,3,FALSE),"")</f>
        <v>2021</v>
      </c>
      <c r="E1236" s="89" t="str">
        <f>IF(AND($A1236&lt;&gt;"",ISNUMBER($A1236)),VLOOKUP($A1236,StudiesGeneral!$B:$CM,4,FALSE),"")</f>
        <v>https://doi.org/10.3390/ijms222312791</v>
      </c>
      <c r="F1236" s="73" t="str">
        <f>IF(AND($A1236&lt;&gt;"",ISNUMBER($A1236)),VLOOKUP($A1236,StudiesGeneral!$B:$CM,5,FALSE),"")</f>
        <v>CYP4F2</v>
      </c>
      <c r="G1236" s="52" t="str">
        <f t="shared" si="20"/>
        <v>Small intestine-Distal Jejunum-HIM-IN009-</v>
      </c>
      <c r="H1236" s="12" t="s">
        <v>747</v>
      </c>
      <c r="I1236" s="12" t="s">
        <v>1061</v>
      </c>
      <c r="K1236" s="12" t="s">
        <v>725</v>
      </c>
      <c r="L1236" s="12" t="s">
        <v>762</v>
      </c>
      <c r="M1236" s="12" t="s">
        <v>737</v>
      </c>
      <c r="N1236" s="12" t="s">
        <v>819</v>
      </c>
      <c r="AA1236" s="19" t="s">
        <v>770</v>
      </c>
      <c r="AB1236" s="19" t="s">
        <v>1043</v>
      </c>
      <c r="AC1236" s="20" t="s">
        <v>730</v>
      </c>
      <c r="AD1236" s="37" t="s">
        <v>1057</v>
      </c>
      <c r="AE1236" s="93">
        <v>9</v>
      </c>
      <c r="AF1236" s="3">
        <v>1</v>
      </c>
      <c r="AG1236" s="3">
        <v>0</v>
      </c>
      <c r="AH1236" s="3">
        <v>65</v>
      </c>
      <c r="AI1236" s="3" t="s">
        <v>767</v>
      </c>
      <c r="AJ1236" s="20" t="s">
        <v>772</v>
      </c>
      <c r="AS1236" s="79">
        <v>30.4</v>
      </c>
      <c r="AT1236" s="79" t="s">
        <v>772</v>
      </c>
      <c r="AU1236" s="79"/>
      <c r="AV1236" s="79"/>
      <c r="AW1236" s="3" t="s">
        <v>876</v>
      </c>
      <c r="AX1236" s="3" t="s">
        <v>1058</v>
      </c>
      <c r="AY1236" s="3" t="s">
        <v>917</v>
      </c>
      <c r="AZ1236" s="3">
        <v>1</v>
      </c>
      <c r="BF1236" s="4" t="b">
        <f>IF(ISERROR(VLOOKUP(StudiesDetails!B1236,ProteinExpression!A:A,1,FALSE)),FALSE,TRUE)</f>
        <v>0</v>
      </c>
    </row>
    <row r="1237" spans="1:58" s="33" customFormat="1" x14ac:dyDescent="0.3">
      <c r="A1237" s="33">
        <v>178</v>
      </c>
      <c r="B1237" s="33">
        <v>1347</v>
      </c>
      <c r="C1237" s="70" t="str">
        <f>IF(AND($A1237&lt;&gt;"",ISNUMBER($A1237)),VLOOKUP($A1237,StudiesGeneral!$B:$CM,2,FALSE),"")</f>
        <v>Grangeon</v>
      </c>
      <c r="D1237" s="70">
        <f>IF(AND($A1237&lt;&gt;"",ISNUMBER($A1237)),VLOOKUP($A1237,StudiesGeneral!$B:$CM,3,FALSE),"")</f>
        <v>2021</v>
      </c>
      <c r="E1237" s="71" t="str">
        <f>IF(AND($A1237&lt;&gt;"",ISNUMBER($A1237)),VLOOKUP($A1237,StudiesGeneral!$B:$CM,4,FALSE),"")</f>
        <v>https://doi.org/10.3390/ijms222312791</v>
      </c>
      <c r="F1237" s="70" t="str">
        <f>IF(AND($A1237&lt;&gt;"",ISNUMBER($A1237)),VLOOKUP($A1237,StudiesGeneral!$B:$CM,5,FALSE),"")</f>
        <v>CYP4F2</v>
      </c>
      <c r="G1237" s="72" t="str">
        <f t="shared" ref="G1237:G1294" si="21">H1237&amp;"-"&amp;I1237&amp;"-"&amp;L1237&amp;"-"&amp;AD1237&amp;"-"&amp;BC1237</f>
        <v>Small intestine-Proximal Ileum-HIM-IN001-</v>
      </c>
      <c r="H1237" s="25" t="s">
        <v>747</v>
      </c>
      <c r="I1237" s="25" t="s">
        <v>1062</v>
      </c>
      <c r="J1237" s="25"/>
      <c r="K1237" s="25" t="s">
        <v>725</v>
      </c>
      <c r="L1237" s="25" t="s">
        <v>762</v>
      </c>
      <c r="M1237" s="25" t="s">
        <v>737</v>
      </c>
      <c r="N1237" s="25" t="s">
        <v>819</v>
      </c>
      <c r="O1237" s="25"/>
      <c r="P1237" s="25"/>
      <c r="Q1237" s="26"/>
      <c r="R1237" s="26"/>
      <c r="S1237" s="27"/>
      <c r="T1237" s="27"/>
      <c r="U1237" s="27"/>
      <c r="V1237" s="27"/>
      <c r="W1237" s="27"/>
      <c r="X1237" s="27"/>
      <c r="Y1237" s="27"/>
      <c r="Z1237" s="27"/>
      <c r="AA1237" s="28" t="s">
        <v>770</v>
      </c>
      <c r="AB1237" s="28" t="s">
        <v>1043</v>
      </c>
      <c r="AC1237" s="29" t="s">
        <v>730</v>
      </c>
      <c r="AD1237" s="36" t="s">
        <v>1044</v>
      </c>
      <c r="AE1237" s="92">
        <v>1</v>
      </c>
      <c r="AF1237" s="30">
        <v>1</v>
      </c>
      <c r="AG1237" s="30">
        <v>1</v>
      </c>
      <c r="AH1237" s="30">
        <v>73</v>
      </c>
      <c r="AI1237" s="30" t="s">
        <v>767</v>
      </c>
      <c r="AJ1237" s="29" t="s">
        <v>772</v>
      </c>
      <c r="AK1237" s="30"/>
      <c r="AL1237" s="29"/>
      <c r="AM1237" s="30"/>
      <c r="AN1237" s="30"/>
      <c r="AO1237" s="30"/>
      <c r="AP1237" s="30"/>
      <c r="AQ1237" s="30"/>
      <c r="AR1237" s="30"/>
      <c r="AS1237" s="103">
        <v>31.3</v>
      </c>
      <c r="AT1237" s="103" t="s">
        <v>772</v>
      </c>
      <c r="AU1237" s="103"/>
      <c r="AV1237" s="103"/>
      <c r="AW1237" s="30" t="s">
        <v>898</v>
      </c>
      <c r="AX1237" s="30" t="s">
        <v>1045</v>
      </c>
      <c r="AY1237" s="30" t="s">
        <v>917</v>
      </c>
      <c r="AZ1237" s="30">
        <v>1</v>
      </c>
      <c r="BA1237" s="31"/>
      <c r="BB1237" s="32"/>
      <c r="BC1237" s="29"/>
      <c r="BD1237" s="30"/>
      <c r="BE1237" s="75"/>
      <c r="BF1237" s="91" t="b">
        <f>IF(ISERROR(VLOOKUP(StudiesDetails!B1237,ProteinExpression!A:A,1,FALSE)),FALSE,TRUE)</f>
        <v>0</v>
      </c>
    </row>
    <row r="1238" spans="1:58" x14ac:dyDescent="0.3">
      <c r="A1238">
        <v>178</v>
      </c>
      <c r="B1238">
        <v>1348</v>
      </c>
      <c r="C1238" s="73" t="str">
        <f>IF(AND($A1238&lt;&gt;"",ISNUMBER($A1238)),VLOOKUP($A1238,StudiesGeneral!$B:$CM,2,FALSE),"")</f>
        <v>Grangeon</v>
      </c>
      <c r="D1238" s="73">
        <f>IF(AND($A1238&lt;&gt;"",ISNUMBER($A1238)),VLOOKUP($A1238,StudiesGeneral!$B:$CM,3,FALSE),"")</f>
        <v>2021</v>
      </c>
      <c r="E1238" s="89" t="str">
        <f>IF(AND($A1238&lt;&gt;"",ISNUMBER($A1238)),VLOOKUP($A1238,StudiesGeneral!$B:$CM,4,FALSE),"")</f>
        <v>https://doi.org/10.3390/ijms222312791</v>
      </c>
      <c r="F1238" s="73" t="str">
        <f>IF(AND($A1238&lt;&gt;"",ISNUMBER($A1238)),VLOOKUP($A1238,StudiesGeneral!$B:$CM,5,FALSE),"")</f>
        <v>CYP4F2</v>
      </c>
      <c r="G1238" s="52" t="str">
        <f t="shared" si="21"/>
        <v>Small intestine-Proximal Ileum-HIM-IN002-</v>
      </c>
      <c r="H1238" s="12" t="s">
        <v>747</v>
      </c>
      <c r="I1238" s="12" t="s">
        <v>1062</v>
      </c>
      <c r="K1238" s="12" t="s">
        <v>725</v>
      </c>
      <c r="L1238" s="12" t="s">
        <v>762</v>
      </c>
      <c r="M1238" s="12" t="s">
        <v>737</v>
      </c>
      <c r="N1238" s="12" t="s">
        <v>819</v>
      </c>
      <c r="AA1238" s="19" t="s">
        <v>770</v>
      </c>
      <c r="AB1238" s="19" t="s">
        <v>1043</v>
      </c>
      <c r="AC1238" s="20" t="s">
        <v>730</v>
      </c>
      <c r="AD1238" s="37" t="s">
        <v>1046</v>
      </c>
      <c r="AE1238" s="93">
        <v>2</v>
      </c>
      <c r="AF1238" s="3">
        <v>1</v>
      </c>
      <c r="AG1238" s="3">
        <v>0</v>
      </c>
      <c r="AH1238" s="3">
        <v>49</v>
      </c>
      <c r="AI1238" s="3" t="s">
        <v>767</v>
      </c>
      <c r="AJ1238" s="20" t="s">
        <v>772</v>
      </c>
      <c r="AS1238" s="79">
        <v>32.700000000000003</v>
      </c>
      <c r="AT1238" s="79" t="s">
        <v>772</v>
      </c>
      <c r="AU1238" s="79"/>
      <c r="AV1238" s="79"/>
      <c r="AW1238" s="3" t="s">
        <v>898</v>
      </c>
      <c r="AX1238" s="3" t="s">
        <v>1047</v>
      </c>
      <c r="AY1238" s="3" t="s">
        <v>732</v>
      </c>
      <c r="AZ1238" s="3">
        <v>1</v>
      </c>
      <c r="BF1238" s="4" t="b">
        <f>IF(ISERROR(VLOOKUP(StudiesDetails!B1238,ProteinExpression!A:A,1,FALSE)),FALSE,TRUE)</f>
        <v>0</v>
      </c>
    </row>
    <row r="1239" spans="1:58" x14ac:dyDescent="0.3">
      <c r="A1239">
        <v>178</v>
      </c>
      <c r="B1239">
        <v>1349</v>
      </c>
      <c r="C1239" s="73" t="str">
        <f>IF(AND($A1239&lt;&gt;"",ISNUMBER($A1239)),VLOOKUP($A1239,StudiesGeneral!$B:$CM,2,FALSE),"")</f>
        <v>Grangeon</v>
      </c>
      <c r="D1239" s="73">
        <f>IF(AND($A1239&lt;&gt;"",ISNUMBER($A1239)),VLOOKUP($A1239,StudiesGeneral!$B:$CM,3,FALSE),"")</f>
        <v>2021</v>
      </c>
      <c r="E1239" s="89" t="str">
        <f>IF(AND($A1239&lt;&gt;"",ISNUMBER($A1239)),VLOOKUP($A1239,StudiesGeneral!$B:$CM,4,FALSE),"")</f>
        <v>https://doi.org/10.3390/ijms222312791</v>
      </c>
      <c r="F1239" s="73" t="str">
        <f>IF(AND($A1239&lt;&gt;"",ISNUMBER($A1239)),VLOOKUP($A1239,StudiesGeneral!$B:$CM,5,FALSE),"")</f>
        <v>CYP4F2</v>
      </c>
      <c r="G1239" s="52" t="str">
        <f t="shared" si="21"/>
        <v>Small intestine-Proximal Ileum-HIM-IN003-</v>
      </c>
      <c r="H1239" s="12" t="s">
        <v>747</v>
      </c>
      <c r="I1239" s="12" t="s">
        <v>1062</v>
      </c>
      <c r="K1239" s="12" t="s">
        <v>725</v>
      </c>
      <c r="L1239" s="12" t="s">
        <v>762</v>
      </c>
      <c r="M1239" s="12" t="s">
        <v>737</v>
      </c>
      <c r="N1239" s="12" t="s">
        <v>819</v>
      </c>
      <c r="AA1239" s="19" t="s">
        <v>770</v>
      </c>
      <c r="AB1239" s="19" t="s">
        <v>1043</v>
      </c>
      <c r="AC1239" s="20" t="s">
        <v>730</v>
      </c>
      <c r="AD1239" s="37" t="s">
        <v>1048</v>
      </c>
      <c r="AE1239" s="93">
        <v>3</v>
      </c>
      <c r="AF1239" s="3">
        <v>1</v>
      </c>
      <c r="AG1239" s="3">
        <v>0</v>
      </c>
      <c r="AH1239" s="3">
        <v>75</v>
      </c>
      <c r="AI1239" s="3" t="s">
        <v>767</v>
      </c>
      <c r="AJ1239" s="20" t="s">
        <v>772</v>
      </c>
      <c r="AS1239" s="79">
        <v>24</v>
      </c>
      <c r="AT1239" s="79" t="s">
        <v>772</v>
      </c>
      <c r="AU1239" s="79"/>
      <c r="AV1239" s="79"/>
      <c r="AW1239" s="3" t="s">
        <v>898</v>
      </c>
      <c r="AX1239" s="3" t="s">
        <v>1049</v>
      </c>
      <c r="AY1239" s="3" t="s">
        <v>732</v>
      </c>
      <c r="AZ1239" s="3">
        <v>1</v>
      </c>
      <c r="BF1239" s="4" t="b">
        <f>IF(ISERROR(VLOOKUP(StudiesDetails!B1239,ProteinExpression!A:A,1,FALSE)),FALSE,TRUE)</f>
        <v>0</v>
      </c>
    </row>
    <row r="1240" spans="1:58" x14ac:dyDescent="0.3">
      <c r="A1240">
        <v>178</v>
      </c>
      <c r="B1240">
        <v>1350</v>
      </c>
      <c r="C1240" s="73" t="str">
        <f>IF(AND($A1240&lt;&gt;"",ISNUMBER($A1240)),VLOOKUP($A1240,StudiesGeneral!$B:$CM,2,FALSE),"")</f>
        <v>Grangeon</v>
      </c>
      <c r="D1240" s="73">
        <f>IF(AND($A1240&lt;&gt;"",ISNUMBER($A1240)),VLOOKUP($A1240,StudiesGeneral!$B:$CM,3,FALSE),"")</f>
        <v>2021</v>
      </c>
      <c r="E1240" s="89" t="str">
        <f>IF(AND($A1240&lt;&gt;"",ISNUMBER($A1240)),VLOOKUP($A1240,StudiesGeneral!$B:$CM,4,FALSE),"")</f>
        <v>https://doi.org/10.3390/ijms222312791</v>
      </c>
      <c r="F1240" s="73" t="str">
        <f>IF(AND($A1240&lt;&gt;"",ISNUMBER($A1240)),VLOOKUP($A1240,StudiesGeneral!$B:$CM,5,FALSE),"")</f>
        <v>CYP4F2</v>
      </c>
      <c r="G1240" s="52" t="str">
        <f t="shared" si="21"/>
        <v>Small intestine-Proximal Ileum-HIM-IN004-</v>
      </c>
      <c r="H1240" s="12" t="s">
        <v>747</v>
      </c>
      <c r="I1240" s="12" t="s">
        <v>1062</v>
      </c>
      <c r="K1240" s="12" t="s">
        <v>725</v>
      </c>
      <c r="L1240" s="12" t="s">
        <v>762</v>
      </c>
      <c r="M1240" s="12" t="s">
        <v>737</v>
      </c>
      <c r="N1240" s="12" t="s">
        <v>819</v>
      </c>
      <c r="AA1240" s="19" t="s">
        <v>770</v>
      </c>
      <c r="AB1240" s="19" t="s">
        <v>1043</v>
      </c>
      <c r="AC1240" s="20" t="s">
        <v>730</v>
      </c>
      <c r="AD1240" s="37" t="s">
        <v>1050</v>
      </c>
      <c r="AE1240" s="93">
        <v>4</v>
      </c>
      <c r="AF1240" s="3">
        <v>1</v>
      </c>
      <c r="AG1240" s="3">
        <v>1</v>
      </c>
      <c r="AH1240" s="3">
        <v>42</v>
      </c>
      <c r="AI1240" s="3" t="s">
        <v>767</v>
      </c>
      <c r="AJ1240" s="20" t="s">
        <v>772</v>
      </c>
      <c r="AS1240" s="79">
        <v>25.9</v>
      </c>
      <c r="AT1240" s="79" t="s">
        <v>772</v>
      </c>
      <c r="AU1240" s="79"/>
      <c r="AV1240" s="79"/>
      <c r="AW1240" s="3" t="s">
        <v>876</v>
      </c>
      <c r="AX1240" s="3" t="s">
        <v>1051</v>
      </c>
      <c r="AY1240" s="3" t="s">
        <v>732</v>
      </c>
      <c r="AZ1240" s="3">
        <v>1</v>
      </c>
      <c r="BF1240" s="4" t="b">
        <f>IF(ISERROR(VLOOKUP(StudiesDetails!B1240,ProteinExpression!A:A,1,FALSE)),FALSE,TRUE)</f>
        <v>0</v>
      </c>
    </row>
    <row r="1241" spans="1:58" x14ac:dyDescent="0.3">
      <c r="A1241">
        <v>178</v>
      </c>
      <c r="B1241">
        <v>1351</v>
      </c>
      <c r="C1241" s="73" t="str">
        <f>IF(AND($A1241&lt;&gt;"",ISNUMBER($A1241)),VLOOKUP($A1241,StudiesGeneral!$B:$CM,2,FALSE),"")</f>
        <v>Grangeon</v>
      </c>
      <c r="D1241" s="73">
        <f>IF(AND($A1241&lt;&gt;"",ISNUMBER($A1241)),VLOOKUP($A1241,StudiesGeneral!$B:$CM,3,FALSE),"")</f>
        <v>2021</v>
      </c>
      <c r="E1241" s="89" t="str">
        <f>IF(AND($A1241&lt;&gt;"",ISNUMBER($A1241)),VLOOKUP($A1241,StudiesGeneral!$B:$CM,4,FALSE),"")</f>
        <v>https://doi.org/10.3390/ijms222312791</v>
      </c>
      <c r="F1241" s="73" t="str">
        <f>IF(AND($A1241&lt;&gt;"",ISNUMBER($A1241)),VLOOKUP($A1241,StudiesGeneral!$B:$CM,5,FALSE),"")</f>
        <v>CYP4F2</v>
      </c>
      <c r="G1241" s="52" t="str">
        <f t="shared" si="21"/>
        <v>Small intestine-Proximal Ileum-HIM-IN005-</v>
      </c>
      <c r="H1241" s="12" t="s">
        <v>747</v>
      </c>
      <c r="I1241" s="12" t="s">
        <v>1062</v>
      </c>
      <c r="K1241" s="12" t="s">
        <v>725</v>
      </c>
      <c r="L1241" s="12" t="s">
        <v>762</v>
      </c>
      <c r="M1241" s="12" t="s">
        <v>737</v>
      </c>
      <c r="N1241" s="12" t="s">
        <v>819</v>
      </c>
      <c r="AA1241" s="19" t="s">
        <v>770</v>
      </c>
      <c r="AB1241" s="19" t="s">
        <v>1043</v>
      </c>
      <c r="AC1241" s="20" t="s">
        <v>730</v>
      </c>
      <c r="AD1241" s="37" t="s">
        <v>1052</v>
      </c>
      <c r="AE1241" s="93">
        <v>5</v>
      </c>
      <c r="AF1241" s="3">
        <v>1</v>
      </c>
      <c r="AG1241" s="3">
        <v>1</v>
      </c>
      <c r="AH1241" s="3">
        <v>52</v>
      </c>
      <c r="AI1241" s="3" t="s">
        <v>767</v>
      </c>
      <c r="AJ1241" s="20" t="s">
        <v>772</v>
      </c>
      <c r="AS1241" s="79">
        <v>23.9</v>
      </c>
      <c r="AT1241" s="79" t="s">
        <v>772</v>
      </c>
      <c r="AU1241" s="79"/>
      <c r="AV1241" s="79"/>
      <c r="AW1241" s="3" t="s">
        <v>878</v>
      </c>
      <c r="AX1241" s="3" t="s">
        <v>1045</v>
      </c>
      <c r="AY1241" s="3" t="s">
        <v>732</v>
      </c>
      <c r="AZ1241" s="3">
        <v>1</v>
      </c>
      <c r="BF1241" s="4" t="b">
        <f>IF(ISERROR(VLOOKUP(StudiesDetails!B1241,ProteinExpression!A:A,1,FALSE)),FALSE,TRUE)</f>
        <v>0</v>
      </c>
    </row>
    <row r="1242" spans="1:58" x14ac:dyDescent="0.3">
      <c r="A1242">
        <v>178</v>
      </c>
      <c r="B1242">
        <v>1352</v>
      </c>
      <c r="C1242" s="73" t="str">
        <f>IF(AND($A1242&lt;&gt;"",ISNUMBER($A1242)),VLOOKUP($A1242,StudiesGeneral!$B:$CM,2,FALSE),"")</f>
        <v>Grangeon</v>
      </c>
      <c r="D1242" s="73">
        <f>IF(AND($A1242&lt;&gt;"",ISNUMBER($A1242)),VLOOKUP($A1242,StudiesGeneral!$B:$CM,3,FALSE),"")</f>
        <v>2021</v>
      </c>
      <c r="E1242" s="89" t="str">
        <f>IF(AND($A1242&lt;&gt;"",ISNUMBER($A1242)),VLOOKUP($A1242,StudiesGeneral!$B:$CM,4,FALSE),"")</f>
        <v>https://doi.org/10.3390/ijms222312791</v>
      </c>
      <c r="F1242" s="73" t="str">
        <f>IF(AND($A1242&lt;&gt;"",ISNUMBER($A1242)),VLOOKUP($A1242,StudiesGeneral!$B:$CM,5,FALSE),"")</f>
        <v>CYP4F2</v>
      </c>
      <c r="G1242" s="52" t="str">
        <f t="shared" si="21"/>
        <v>Small intestine-Proximal Ileum-HIM-IN006-</v>
      </c>
      <c r="H1242" s="12" t="s">
        <v>747</v>
      </c>
      <c r="I1242" s="12" t="s">
        <v>1062</v>
      </c>
      <c r="K1242" s="12" t="s">
        <v>725</v>
      </c>
      <c r="L1242" s="12" t="s">
        <v>762</v>
      </c>
      <c r="M1242" s="12" t="s">
        <v>737</v>
      </c>
      <c r="N1242" s="12" t="s">
        <v>819</v>
      </c>
      <c r="AA1242" s="19" t="s">
        <v>770</v>
      </c>
      <c r="AB1242" s="19" t="s">
        <v>1043</v>
      </c>
      <c r="AC1242" s="20" t="s">
        <v>730</v>
      </c>
      <c r="AD1242" s="37" t="s">
        <v>1053</v>
      </c>
      <c r="AE1242" s="93">
        <v>6</v>
      </c>
      <c r="AF1242" s="3">
        <v>1</v>
      </c>
      <c r="AG1242" s="3">
        <v>1</v>
      </c>
      <c r="AH1242" s="3">
        <v>27</v>
      </c>
      <c r="AI1242" s="3" t="s">
        <v>767</v>
      </c>
      <c r="AJ1242" s="20" t="s">
        <v>772</v>
      </c>
      <c r="AS1242" s="79">
        <v>20.5</v>
      </c>
      <c r="AT1242" s="79" t="s">
        <v>772</v>
      </c>
      <c r="AU1242" s="79"/>
      <c r="AV1242" s="79"/>
      <c r="AW1242" s="3" t="s">
        <v>876</v>
      </c>
      <c r="AX1242" s="3" t="s">
        <v>1051</v>
      </c>
      <c r="AY1242" s="3" t="s">
        <v>732</v>
      </c>
      <c r="AZ1242" s="3">
        <v>1</v>
      </c>
      <c r="BF1242" s="4" t="b">
        <f>IF(ISERROR(VLOOKUP(StudiesDetails!B1242,ProteinExpression!A:A,1,FALSE)),FALSE,TRUE)</f>
        <v>0</v>
      </c>
    </row>
    <row r="1243" spans="1:58" x14ac:dyDescent="0.3">
      <c r="A1243">
        <v>178</v>
      </c>
      <c r="B1243">
        <v>1353</v>
      </c>
      <c r="C1243" s="73" t="str">
        <f>IF(AND($A1243&lt;&gt;"",ISNUMBER($A1243)),VLOOKUP($A1243,StudiesGeneral!$B:$CM,2,FALSE),"")</f>
        <v>Grangeon</v>
      </c>
      <c r="D1243" s="73">
        <f>IF(AND($A1243&lt;&gt;"",ISNUMBER($A1243)),VLOOKUP($A1243,StudiesGeneral!$B:$CM,3,FALSE),"")</f>
        <v>2021</v>
      </c>
      <c r="E1243" s="89" t="str">
        <f>IF(AND($A1243&lt;&gt;"",ISNUMBER($A1243)),VLOOKUP($A1243,StudiesGeneral!$B:$CM,4,FALSE),"")</f>
        <v>https://doi.org/10.3390/ijms222312791</v>
      </c>
      <c r="F1243" s="73" t="str">
        <f>IF(AND($A1243&lt;&gt;"",ISNUMBER($A1243)),VLOOKUP($A1243,StudiesGeneral!$B:$CM,5,FALSE),"")</f>
        <v>CYP4F2</v>
      </c>
      <c r="G1243" s="52" t="str">
        <f t="shared" si="21"/>
        <v>Small intestine-Proximal Ileum-HIM-IN007-</v>
      </c>
      <c r="H1243" s="12" t="s">
        <v>747</v>
      </c>
      <c r="I1243" s="12" t="s">
        <v>1062</v>
      </c>
      <c r="K1243" s="12" t="s">
        <v>725</v>
      </c>
      <c r="L1243" s="12" t="s">
        <v>762</v>
      </c>
      <c r="M1243" s="12" t="s">
        <v>737</v>
      </c>
      <c r="N1243" s="12" t="s">
        <v>819</v>
      </c>
      <c r="AA1243" s="19" t="s">
        <v>770</v>
      </c>
      <c r="AB1243" s="19" t="s">
        <v>1043</v>
      </c>
      <c r="AC1243" s="20" t="s">
        <v>730</v>
      </c>
      <c r="AD1243" s="37" t="s">
        <v>1054</v>
      </c>
      <c r="AE1243" s="93">
        <v>7</v>
      </c>
      <c r="AF1243" s="3">
        <v>1</v>
      </c>
      <c r="AG1243" s="3">
        <v>0</v>
      </c>
      <c r="AH1243" s="3">
        <v>58</v>
      </c>
      <c r="AI1243" s="3" t="s">
        <v>767</v>
      </c>
      <c r="AJ1243" s="20" t="s">
        <v>772</v>
      </c>
      <c r="AS1243" s="79">
        <v>31.1</v>
      </c>
      <c r="AT1243" s="79" t="s">
        <v>772</v>
      </c>
      <c r="AU1243" s="79"/>
      <c r="AV1243" s="79"/>
      <c r="AW1243" s="3" t="s">
        <v>898</v>
      </c>
      <c r="AX1243" s="3" t="s">
        <v>1055</v>
      </c>
      <c r="AY1243" s="3" t="s">
        <v>732</v>
      </c>
      <c r="AZ1243" s="3">
        <v>1</v>
      </c>
      <c r="BF1243" s="4" t="b">
        <f>IF(ISERROR(VLOOKUP(StudiesDetails!B1243,ProteinExpression!A:A,1,FALSE)),FALSE,TRUE)</f>
        <v>0</v>
      </c>
    </row>
    <row r="1244" spans="1:58" x14ac:dyDescent="0.3">
      <c r="A1244">
        <v>178</v>
      </c>
      <c r="B1244">
        <v>1354</v>
      </c>
      <c r="C1244" s="73" t="str">
        <f>IF(AND($A1244&lt;&gt;"",ISNUMBER($A1244)),VLOOKUP($A1244,StudiesGeneral!$B:$CM,2,FALSE),"")</f>
        <v>Grangeon</v>
      </c>
      <c r="D1244" s="73">
        <f>IF(AND($A1244&lt;&gt;"",ISNUMBER($A1244)),VLOOKUP($A1244,StudiesGeneral!$B:$CM,3,FALSE),"")</f>
        <v>2021</v>
      </c>
      <c r="E1244" s="89" t="str">
        <f>IF(AND($A1244&lt;&gt;"",ISNUMBER($A1244)),VLOOKUP($A1244,StudiesGeneral!$B:$CM,4,FALSE),"")</f>
        <v>https://doi.org/10.3390/ijms222312791</v>
      </c>
      <c r="F1244" s="73" t="str">
        <f>IF(AND($A1244&lt;&gt;"",ISNUMBER($A1244)),VLOOKUP($A1244,StudiesGeneral!$B:$CM,5,FALSE),"")</f>
        <v>CYP4F2</v>
      </c>
      <c r="G1244" s="52" t="str">
        <f t="shared" si="21"/>
        <v>Small intestine-Proximal Ileum-HIM-IN008-</v>
      </c>
      <c r="H1244" s="12" t="s">
        <v>747</v>
      </c>
      <c r="I1244" s="12" t="s">
        <v>1062</v>
      </c>
      <c r="K1244" s="12" t="s">
        <v>725</v>
      </c>
      <c r="L1244" s="12" t="s">
        <v>762</v>
      </c>
      <c r="M1244" s="12" t="s">
        <v>737</v>
      </c>
      <c r="N1244" s="12" t="s">
        <v>819</v>
      </c>
      <c r="AA1244" s="19" t="s">
        <v>770</v>
      </c>
      <c r="AB1244" s="19" t="s">
        <v>1043</v>
      </c>
      <c r="AC1244" s="20" t="s">
        <v>730</v>
      </c>
      <c r="AD1244" s="37" t="s">
        <v>1056</v>
      </c>
      <c r="AE1244" s="93">
        <v>8</v>
      </c>
      <c r="AF1244" s="3">
        <v>1</v>
      </c>
      <c r="AG1244" s="3">
        <v>0</v>
      </c>
      <c r="AH1244" s="3">
        <v>49</v>
      </c>
      <c r="AI1244" s="3" t="s">
        <v>767</v>
      </c>
      <c r="AJ1244" s="20" t="s">
        <v>772</v>
      </c>
      <c r="AS1244" s="79">
        <v>23.2</v>
      </c>
      <c r="AT1244" s="79" t="s">
        <v>772</v>
      </c>
      <c r="AU1244" s="79"/>
      <c r="AV1244" s="79"/>
      <c r="AW1244" s="3" t="s">
        <v>876</v>
      </c>
      <c r="AX1244" s="3" t="s">
        <v>1051</v>
      </c>
      <c r="AY1244" s="3" t="s">
        <v>920</v>
      </c>
      <c r="AZ1244" s="3">
        <v>1</v>
      </c>
      <c r="BF1244" s="4" t="b">
        <f>IF(ISERROR(VLOOKUP(StudiesDetails!B1244,ProteinExpression!A:A,1,FALSE)),FALSE,TRUE)</f>
        <v>0</v>
      </c>
    </row>
    <row r="1245" spans="1:58" x14ac:dyDescent="0.3">
      <c r="A1245">
        <v>178</v>
      </c>
      <c r="B1245">
        <v>1355</v>
      </c>
      <c r="C1245" s="73" t="str">
        <f>IF(AND($A1245&lt;&gt;"",ISNUMBER($A1245)),VLOOKUP($A1245,StudiesGeneral!$B:$CM,2,FALSE),"")</f>
        <v>Grangeon</v>
      </c>
      <c r="D1245" s="73">
        <f>IF(AND($A1245&lt;&gt;"",ISNUMBER($A1245)),VLOOKUP($A1245,StudiesGeneral!$B:$CM,3,FALSE),"")</f>
        <v>2021</v>
      </c>
      <c r="E1245" s="89" t="str">
        <f>IF(AND($A1245&lt;&gt;"",ISNUMBER($A1245)),VLOOKUP($A1245,StudiesGeneral!$B:$CM,4,FALSE),"")</f>
        <v>https://doi.org/10.3390/ijms222312791</v>
      </c>
      <c r="F1245" s="73" t="str">
        <f>IF(AND($A1245&lt;&gt;"",ISNUMBER($A1245)),VLOOKUP($A1245,StudiesGeneral!$B:$CM,5,FALSE),"")</f>
        <v>CYP4F2</v>
      </c>
      <c r="G1245" s="52" t="str">
        <f t="shared" si="21"/>
        <v>Small intestine-Proximal Ileum-HIM-IN009-</v>
      </c>
      <c r="H1245" s="12" t="s">
        <v>747</v>
      </c>
      <c r="I1245" s="12" t="s">
        <v>1062</v>
      </c>
      <c r="K1245" s="12" t="s">
        <v>725</v>
      </c>
      <c r="L1245" s="12" t="s">
        <v>762</v>
      </c>
      <c r="M1245" s="12" t="s">
        <v>737</v>
      </c>
      <c r="N1245" s="12" t="s">
        <v>819</v>
      </c>
      <c r="AA1245" s="19" t="s">
        <v>770</v>
      </c>
      <c r="AB1245" s="19" t="s">
        <v>1043</v>
      </c>
      <c r="AC1245" s="20" t="s">
        <v>730</v>
      </c>
      <c r="AD1245" s="37" t="s">
        <v>1057</v>
      </c>
      <c r="AE1245" s="93">
        <v>9</v>
      </c>
      <c r="AF1245" s="3">
        <v>1</v>
      </c>
      <c r="AG1245" s="3">
        <v>0</v>
      </c>
      <c r="AH1245" s="3">
        <v>65</v>
      </c>
      <c r="AI1245" s="3" t="s">
        <v>767</v>
      </c>
      <c r="AJ1245" s="20" t="s">
        <v>772</v>
      </c>
      <c r="AS1245" s="79">
        <v>30.4</v>
      </c>
      <c r="AT1245" s="79" t="s">
        <v>772</v>
      </c>
      <c r="AU1245" s="79"/>
      <c r="AV1245" s="79"/>
      <c r="AW1245" s="3" t="s">
        <v>876</v>
      </c>
      <c r="AX1245" s="3" t="s">
        <v>1058</v>
      </c>
      <c r="AY1245" s="3" t="s">
        <v>917</v>
      </c>
      <c r="AZ1245" s="3">
        <v>1</v>
      </c>
      <c r="BF1245" s="4" t="b">
        <f>IF(ISERROR(VLOOKUP(StudiesDetails!B1245,ProteinExpression!A:A,1,FALSE)),FALSE,TRUE)</f>
        <v>0</v>
      </c>
    </row>
    <row r="1246" spans="1:58" s="33" customFormat="1" x14ac:dyDescent="0.3">
      <c r="A1246" s="33">
        <v>178</v>
      </c>
      <c r="B1246" s="33">
        <v>1357</v>
      </c>
      <c r="C1246" s="70" t="str">
        <f>IF(AND($A1246&lt;&gt;"",ISNUMBER($A1246)),VLOOKUP($A1246,StudiesGeneral!$B:$CM,2,FALSE),"")</f>
        <v>Grangeon</v>
      </c>
      <c r="D1246" s="70">
        <f>IF(AND($A1246&lt;&gt;"",ISNUMBER($A1246)),VLOOKUP($A1246,StudiesGeneral!$B:$CM,3,FALSE),"")</f>
        <v>2021</v>
      </c>
      <c r="E1246" s="71" t="str">
        <f>IF(AND($A1246&lt;&gt;"",ISNUMBER($A1246)),VLOOKUP($A1246,StudiesGeneral!$B:$CM,4,FALSE),"")</f>
        <v>https://doi.org/10.3390/ijms222312791</v>
      </c>
      <c r="F1246" s="70" t="str">
        <f>IF(AND($A1246&lt;&gt;"",ISNUMBER($A1246)),VLOOKUP($A1246,StudiesGeneral!$B:$CM,5,FALSE),"")</f>
        <v>CYP4F2</v>
      </c>
      <c r="G1246" s="72" t="str">
        <f t="shared" si="21"/>
        <v>Small intestine-Medial Ileum-HIM-IN001-</v>
      </c>
      <c r="H1246" s="25" t="s">
        <v>747</v>
      </c>
      <c r="I1246" s="25" t="s">
        <v>1063</v>
      </c>
      <c r="J1246" s="25"/>
      <c r="K1246" s="25" t="s">
        <v>725</v>
      </c>
      <c r="L1246" s="25" t="s">
        <v>762</v>
      </c>
      <c r="M1246" s="25" t="s">
        <v>737</v>
      </c>
      <c r="N1246" s="25" t="s">
        <v>819</v>
      </c>
      <c r="O1246" s="25"/>
      <c r="P1246" s="25"/>
      <c r="Q1246" s="26"/>
      <c r="R1246" s="26"/>
      <c r="S1246" s="27"/>
      <c r="T1246" s="27"/>
      <c r="U1246" s="27"/>
      <c r="V1246" s="27"/>
      <c r="W1246" s="27"/>
      <c r="X1246" s="27"/>
      <c r="Y1246" s="27"/>
      <c r="Z1246" s="27"/>
      <c r="AA1246" s="28" t="s">
        <v>770</v>
      </c>
      <c r="AB1246" s="28" t="s">
        <v>1043</v>
      </c>
      <c r="AC1246" s="29" t="s">
        <v>730</v>
      </c>
      <c r="AD1246" s="36" t="s">
        <v>1044</v>
      </c>
      <c r="AE1246" s="92">
        <v>1</v>
      </c>
      <c r="AF1246" s="30">
        <v>1</v>
      </c>
      <c r="AG1246" s="30">
        <v>1</v>
      </c>
      <c r="AH1246" s="30">
        <v>73</v>
      </c>
      <c r="AI1246" s="30" t="s">
        <v>767</v>
      </c>
      <c r="AJ1246" s="29" t="s">
        <v>772</v>
      </c>
      <c r="AK1246" s="30"/>
      <c r="AL1246" s="29"/>
      <c r="AM1246" s="30"/>
      <c r="AN1246" s="30"/>
      <c r="AO1246" s="30"/>
      <c r="AP1246" s="30"/>
      <c r="AQ1246" s="30"/>
      <c r="AR1246" s="30"/>
      <c r="AS1246" s="103">
        <v>31.3</v>
      </c>
      <c r="AT1246" s="103" t="s">
        <v>772</v>
      </c>
      <c r="AU1246" s="103"/>
      <c r="AV1246" s="103"/>
      <c r="AW1246" s="30" t="s">
        <v>898</v>
      </c>
      <c r="AX1246" s="30" t="s">
        <v>1045</v>
      </c>
      <c r="AY1246" s="30" t="s">
        <v>917</v>
      </c>
      <c r="AZ1246" s="30">
        <v>1</v>
      </c>
      <c r="BA1246" s="31"/>
      <c r="BB1246" s="32"/>
      <c r="BC1246" s="29"/>
      <c r="BD1246" s="30"/>
      <c r="BE1246" s="75"/>
      <c r="BF1246" s="91" t="b">
        <f>IF(ISERROR(VLOOKUP(StudiesDetails!B1246,ProteinExpression!A:A,1,FALSE)),FALSE,TRUE)</f>
        <v>0</v>
      </c>
    </row>
    <row r="1247" spans="1:58" x14ac:dyDescent="0.3">
      <c r="A1247">
        <v>178</v>
      </c>
      <c r="B1247">
        <v>1358</v>
      </c>
      <c r="C1247" s="73" t="str">
        <f>IF(AND($A1247&lt;&gt;"",ISNUMBER($A1247)),VLOOKUP($A1247,StudiesGeneral!$B:$CM,2,FALSE),"")</f>
        <v>Grangeon</v>
      </c>
      <c r="D1247" s="73">
        <f>IF(AND($A1247&lt;&gt;"",ISNUMBER($A1247)),VLOOKUP($A1247,StudiesGeneral!$B:$CM,3,FALSE),"")</f>
        <v>2021</v>
      </c>
      <c r="E1247" s="89" t="str">
        <f>IF(AND($A1247&lt;&gt;"",ISNUMBER($A1247)),VLOOKUP($A1247,StudiesGeneral!$B:$CM,4,FALSE),"")</f>
        <v>https://doi.org/10.3390/ijms222312791</v>
      </c>
      <c r="F1247" s="73" t="str">
        <f>IF(AND($A1247&lt;&gt;"",ISNUMBER($A1247)),VLOOKUP($A1247,StudiesGeneral!$B:$CM,5,FALSE),"")</f>
        <v>CYP4F2</v>
      </c>
      <c r="G1247" s="52" t="str">
        <f t="shared" si="21"/>
        <v>Small intestine-Medial Ileum-HIM-IN002-</v>
      </c>
      <c r="H1247" s="12" t="s">
        <v>747</v>
      </c>
      <c r="I1247" s="12" t="s">
        <v>1063</v>
      </c>
      <c r="K1247" s="12" t="s">
        <v>725</v>
      </c>
      <c r="L1247" s="12" t="s">
        <v>762</v>
      </c>
      <c r="M1247" s="12" t="s">
        <v>737</v>
      </c>
      <c r="N1247" s="12" t="s">
        <v>819</v>
      </c>
      <c r="AA1247" s="19" t="s">
        <v>770</v>
      </c>
      <c r="AB1247" s="19" t="s">
        <v>1043</v>
      </c>
      <c r="AC1247" s="20" t="s">
        <v>730</v>
      </c>
      <c r="AD1247" s="37" t="s">
        <v>1046</v>
      </c>
      <c r="AE1247" s="93">
        <v>2</v>
      </c>
      <c r="AF1247" s="3">
        <v>1</v>
      </c>
      <c r="AG1247" s="3">
        <v>0</v>
      </c>
      <c r="AH1247" s="3">
        <v>49</v>
      </c>
      <c r="AI1247" s="3" t="s">
        <v>767</v>
      </c>
      <c r="AJ1247" s="20" t="s">
        <v>772</v>
      </c>
      <c r="AS1247" s="79">
        <v>32.700000000000003</v>
      </c>
      <c r="AT1247" s="79" t="s">
        <v>772</v>
      </c>
      <c r="AU1247" s="79"/>
      <c r="AV1247" s="79"/>
      <c r="AW1247" s="3" t="s">
        <v>898</v>
      </c>
      <c r="AX1247" s="3" t="s">
        <v>1047</v>
      </c>
      <c r="AY1247" s="3" t="s">
        <v>732</v>
      </c>
      <c r="AZ1247" s="3">
        <v>1</v>
      </c>
      <c r="BF1247" s="4" t="b">
        <f>IF(ISERROR(VLOOKUP(StudiesDetails!B1247,ProteinExpression!A:A,1,FALSE)),FALSE,TRUE)</f>
        <v>0</v>
      </c>
    </row>
    <row r="1248" spans="1:58" x14ac:dyDescent="0.3">
      <c r="A1248">
        <v>178</v>
      </c>
      <c r="B1248">
        <v>1359</v>
      </c>
      <c r="C1248" s="73" t="str">
        <f>IF(AND($A1248&lt;&gt;"",ISNUMBER($A1248)),VLOOKUP($A1248,StudiesGeneral!$B:$CM,2,FALSE),"")</f>
        <v>Grangeon</v>
      </c>
      <c r="D1248" s="73">
        <f>IF(AND($A1248&lt;&gt;"",ISNUMBER($A1248)),VLOOKUP($A1248,StudiesGeneral!$B:$CM,3,FALSE),"")</f>
        <v>2021</v>
      </c>
      <c r="E1248" s="89" t="str">
        <f>IF(AND($A1248&lt;&gt;"",ISNUMBER($A1248)),VLOOKUP($A1248,StudiesGeneral!$B:$CM,4,FALSE),"")</f>
        <v>https://doi.org/10.3390/ijms222312791</v>
      </c>
      <c r="F1248" s="73" t="str">
        <f>IF(AND($A1248&lt;&gt;"",ISNUMBER($A1248)),VLOOKUP($A1248,StudiesGeneral!$B:$CM,5,FALSE),"")</f>
        <v>CYP4F2</v>
      </c>
      <c r="G1248" s="52" t="str">
        <f t="shared" si="21"/>
        <v>Small intestine-Medial Ileum-HIM-IN003-</v>
      </c>
      <c r="H1248" s="12" t="s">
        <v>747</v>
      </c>
      <c r="I1248" s="12" t="s">
        <v>1063</v>
      </c>
      <c r="K1248" s="12" t="s">
        <v>725</v>
      </c>
      <c r="L1248" s="12" t="s">
        <v>762</v>
      </c>
      <c r="M1248" s="12" t="s">
        <v>737</v>
      </c>
      <c r="N1248" s="12" t="s">
        <v>819</v>
      </c>
      <c r="AA1248" s="19" t="s">
        <v>770</v>
      </c>
      <c r="AB1248" s="19" t="s">
        <v>1043</v>
      </c>
      <c r="AC1248" s="20" t="s">
        <v>730</v>
      </c>
      <c r="AD1248" s="37" t="s">
        <v>1048</v>
      </c>
      <c r="AE1248" s="93">
        <v>3</v>
      </c>
      <c r="AF1248" s="3">
        <v>1</v>
      </c>
      <c r="AG1248" s="3">
        <v>0</v>
      </c>
      <c r="AH1248" s="3">
        <v>75</v>
      </c>
      <c r="AI1248" s="3" t="s">
        <v>767</v>
      </c>
      <c r="AJ1248" s="20" t="s">
        <v>772</v>
      </c>
      <c r="AS1248" s="79">
        <v>24</v>
      </c>
      <c r="AT1248" s="79" t="s">
        <v>772</v>
      </c>
      <c r="AU1248" s="79"/>
      <c r="AV1248" s="79"/>
      <c r="AW1248" s="3" t="s">
        <v>898</v>
      </c>
      <c r="AX1248" s="3" t="s">
        <v>1049</v>
      </c>
      <c r="AY1248" s="3" t="s">
        <v>732</v>
      </c>
      <c r="AZ1248" s="3">
        <v>1</v>
      </c>
      <c r="BF1248" s="4" t="b">
        <f>IF(ISERROR(VLOOKUP(StudiesDetails!B1248,ProteinExpression!A:A,1,FALSE)),FALSE,TRUE)</f>
        <v>0</v>
      </c>
    </row>
    <row r="1249" spans="1:58" x14ac:dyDescent="0.3">
      <c r="A1249">
        <v>178</v>
      </c>
      <c r="B1249">
        <v>1360</v>
      </c>
      <c r="C1249" s="73" t="str">
        <f>IF(AND($A1249&lt;&gt;"",ISNUMBER($A1249)),VLOOKUP($A1249,StudiesGeneral!$B:$CM,2,FALSE),"")</f>
        <v>Grangeon</v>
      </c>
      <c r="D1249" s="73">
        <f>IF(AND($A1249&lt;&gt;"",ISNUMBER($A1249)),VLOOKUP($A1249,StudiesGeneral!$B:$CM,3,FALSE),"")</f>
        <v>2021</v>
      </c>
      <c r="E1249" s="89" t="str">
        <f>IF(AND($A1249&lt;&gt;"",ISNUMBER($A1249)),VLOOKUP($A1249,StudiesGeneral!$B:$CM,4,FALSE),"")</f>
        <v>https://doi.org/10.3390/ijms222312791</v>
      </c>
      <c r="F1249" s="73" t="str">
        <f>IF(AND($A1249&lt;&gt;"",ISNUMBER($A1249)),VLOOKUP($A1249,StudiesGeneral!$B:$CM,5,FALSE),"")</f>
        <v>CYP4F2</v>
      </c>
      <c r="G1249" s="52" t="str">
        <f t="shared" si="21"/>
        <v>Small intestine-Medial Ileum-HIM-IN004-</v>
      </c>
      <c r="H1249" s="12" t="s">
        <v>747</v>
      </c>
      <c r="I1249" s="12" t="s">
        <v>1063</v>
      </c>
      <c r="K1249" s="12" t="s">
        <v>725</v>
      </c>
      <c r="L1249" s="12" t="s">
        <v>762</v>
      </c>
      <c r="M1249" s="12" t="s">
        <v>737</v>
      </c>
      <c r="N1249" s="12" t="s">
        <v>819</v>
      </c>
      <c r="AA1249" s="19" t="s">
        <v>770</v>
      </c>
      <c r="AB1249" s="19" t="s">
        <v>1043</v>
      </c>
      <c r="AC1249" s="20" t="s">
        <v>730</v>
      </c>
      <c r="AD1249" s="37" t="s">
        <v>1050</v>
      </c>
      <c r="AE1249" s="93">
        <v>4</v>
      </c>
      <c r="AF1249" s="3">
        <v>1</v>
      </c>
      <c r="AG1249" s="3">
        <v>1</v>
      </c>
      <c r="AH1249" s="3">
        <v>42</v>
      </c>
      <c r="AI1249" s="3" t="s">
        <v>767</v>
      </c>
      <c r="AJ1249" s="20" t="s">
        <v>772</v>
      </c>
      <c r="AS1249" s="79">
        <v>25.9</v>
      </c>
      <c r="AT1249" s="79" t="s">
        <v>772</v>
      </c>
      <c r="AU1249" s="79"/>
      <c r="AV1249" s="79"/>
      <c r="AW1249" s="3" t="s">
        <v>876</v>
      </c>
      <c r="AX1249" s="3" t="s">
        <v>1051</v>
      </c>
      <c r="AY1249" s="3" t="s">
        <v>732</v>
      </c>
      <c r="AZ1249" s="3">
        <v>1</v>
      </c>
      <c r="BF1249" s="4" t="b">
        <f>IF(ISERROR(VLOOKUP(StudiesDetails!B1249,ProteinExpression!A:A,1,FALSE)),FALSE,TRUE)</f>
        <v>0</v>
      </c>
    </row>
    <row r="1250" spans="1:58" x14ac:dyDescent="0.3">
      <c r="A1250">
        <v>178</v>
      </c>
      <c r="B1250">
        <v>1361</v>
      </c>
      <c r="C1250" s="73" t="str">
        <f>IF(AND($A1250&lt;&gt;"",ISNUMBER($A1250)),VLOOKUP($A1250,StudiesGeneral!$B:$CM,2,FALSE),"")</f>
        <v>Grangeon</v>
      </c>
      <c r="D1250" s="73">
        <f>IF(AND($A1250&lt;&gt;"",ISNUMBER($A1250)),VLOOKUP($A1250,StudiesGeneral!$B:$CM,3,FALSE),"")</f>
        <v>2021</v>
      </c>
      <c r="E1250" s="89" t="str">
        <f>IF(AND($A1250&lt;&gt;"",ISNUMBER($A1250)),VLOOKUP($A1250,StudiesGeneral!$B:$CM,4,FALSE),"")</f>
        <v>https://doi.org/10.3390/ijms222312791</v>
      </c>
      <c r="F1250" s="73" t="str">
        <f>IF(AND($A1250&lt;&gt;"",ISNUMBER($A1250)),VLOOKUP($A1250,StudiesGeneral!$B:$CM,5,FALSE),"")</f>
        <v>CYP4F2</v>
      </c>
      <c r="G1250" s="52" t="str">
        <f t="shared" si="21"/>
        <v>Small intestine-Medial Ileum-HIM-IN005-</v>
      </c>
      <c r="H1250" s="12" t="s">
        <v>747</v>
      </c>
      <c r="I1250" s="12" t="s">
        <v>1063</v>
      </c>
      <c r="K1250" s="12" t="s">
        <v>725</v>
      </c>
      <c r="L1250" s="12" t="s">
        <v>762</v>
      </c>
      <c r="M1250" s="12" t="s">
        <v>737</v>
      </c>
      <c r="N1250" s="12" t="s">
        <v>819</v>
      </c>
      <c r="AA1250" s="19" t="s">
        <v>770</v>
      </c>
      <c r="AB1250" s="19" t="s">
        <v>1043</v>
      </c>
      <c r="AC1250" s="20" t="s">
        <v>730</v>
      </c>
      <c r="AD1250" s="37" t="s">
        <v>1052</v>
      </c>
      <c r="AE1250" s="93">
        <v>5</v>
      </c>
      <c r="AF1250" s="3">
        <v>1</v>
      </c>
      <c r="AG1250" s="3">
        <v>1</v>
      </c>
      <c r="AH1250" s="3">
        <v>52</v>
      </c>
      <c r="AI1250" s="3" t="s">
        <v>767</v>
      </c>
      <c r="AJ1250" s="20" t="s">
        <v>772</v>
      </c>
      <c r="AS1250" s="79">
        <v>23.9</v>
      </c>
      <c r="AT1250" s="79" t="s">
        <v>772</v>
      </c>
      <c r="AU1250" s="79"/>
      <c r="AV1250" s="79"/>
      <c r="AW1250" s="3" t="s">
        <v>878</v>
      </c>
      <c r="AX1250" s="3" t="s">
        <v>1045</v>
      </c>
      <c r="AY1250" s="3" t="s">
        <v>732</v>
      </c>
      <c r="AZ1250" s="3">
        <v>1</v>
      </c>
      <c r="BF1250" s="4" t="b">
        <f>IF(ISERROR(VLOOKUP(StudiesDetails!B1250,ProteinExpression!A:A,1,FALSE)),FALSE,TRUE)</f>
        <v>0</v>
      </c>
    </row>
    <row r="1251" spans="1:58" x14ac:dyDescent="0.3">
      <c r="A1251">
        <v>178</v>
      </c>
      <c r="B1251">
        <v>1362</v>
      </c>
      <c r="C1251" s="73" t="str">
        <f>IF(AND($A1251&lt;&gt;"",ISNUMBER($A1251)),VLOOKUP($A1251,StudiesGeneral!$B:$CM,2,FALSE),"")</f>
        <v>Grangeon</v>
      </c>
      <c r="D1251" s="73">
        <f>IF(AND($A1251&lt;&gt;"",ISNUMBER($A1251)),VLOOKUP($A1251,StudiesGeneral!$B:$CM,3,FALSE),"")</f>
        <v>2021</v>
      </c>
      <c r="E1251" s="89" t="str">
        <f>IF(AND($A1251&lt;&gt;"",ISNUMBER($A1251)),VLOOKUP($A1251,StudiesGeneral!$B:$CM,4,FALSE),"")</f>
        <v>https://doi.org/10.3390/ijms222312791</v>
      </c>
      <c r="F1251" s="73" t="str">
        <f>IF(AND($A1251&lt;&gt;"",ISNUMBER($A1251)),VLOOKUP($A1251,StudiesGeneral!$B:$CM,5,FALSE),"")</f>
        <v>CYP4F2</v>
      </c>
      <c r="G1251" s="52" t="str">
        <f t="shared" si="21"/>
        <v>Small intestine-Medial Ileum-HIM-IN006-</v>
      </c>
      <c r="H1251" s="12" t="s">
        <v>747</v>
      </c>
      <c r="I1251" s="12" t="s">
        <v>1063</v>
      </c>
      <c r="K1251" s="12" t="s">
        <v>725</v>
      </c>
      <c r="L1251" s="12" t="s">
        <v>762</v>
      </c>
      <c r="M1251" s="12" t="s">
        <v>737</v>
      </c>
      <c r="N1251" s="12" t="s">
        <v>819</v>
      </c>
      <c r="AA1251" s="19" t="s">
        <v>770</v>
      </c>
      <c r="AB1251" s="19" t="s">
        <v>1043</v>
      </c>
      <c r="AC1251" s="20" t="s">
        <v>730</v>
      </c>
      <c r="AD1251" s="37" t="s">
        <v>1053</v>
      </c>
      <c r="AE1251" s="93">
        <v>6</v>
      </c>
      <c r="AF1251" s="3">
        <v>1</v>
      </c>
      <c r="AG1251" s="3">
        <v>1</v>
      </c>
      <c r="AH1251" s="3">
        <v>27</v>
      </c>
      <c r="AI1251" s="3" t="s">
        <v>767</v>
      </c>
      <c r="AJ1251" s="20" t="s">
        <v>772</v>
      </c>
      <c r="AS1251" s="79">
        <v>20.5</v>
      </c>
      <c r="AT1251" s="79" t="s">
        <v>772</v>
      </c>
      <c r="AU1251" s="79"/>
      <c r="AV1251" s="79"/>
      <c r="AW1251" s="3" t="s">
        <v>876</v>
      </c>
      <c r="AX1251" s="3" t="s">
        <v>1051</v>
      </c>
      <c r="AY1251" s="3" t="s">
        <v>732</v>
      </c>
      <c r="AZ1251" s="3">
        <v>1</v>
      </c>
      <c r="BF1251" s="4" t="b">
        <f>IF(ISERROR(VLOOKUP(StudiesDetails!B1251,ProteinExpression!A:A,1,FALSE)),FALSE,TRUE)</f>
        <v>0</v>
      </c>
    </row>
    <row r="1252" spans="1:58" x14ac:dyDescent="0.3">
      <c r="A1252">
        <v>178</v>
      </c>
      <c r="B1252">
        <v>1363</v>
      </c>
      <c r="C1252" s="73" t="str">
        <f>IF(AND($A1252&lt;&gt;"",ISNUMBER($A1252)),VLOOKUP($A1252,StudiesGeneral!$B:$CM,2,FALSE),"")</f>
        <v>Grangeon</v>
      </c>
      <c r="D1252" s="73">
        <f>IF(AND($A1252&lt;&gt;"",ISNUMBER($A1252)),VLOOKUP($A1252,StudiesGeneral!$B:$CM,3,FALSE),"")</f>
        <v>2021</v>
      </c>
      <c r="E1252" s="89" t="str">
        <f>IF(AND($A1252&lt;&gt;"",ISNUMBER($A1252)),VLOOKUP($A1252,StudiesGeneral!$B:$CM,4,FALSE),"")</f>
        <v>https://doi.org/10.3390/ijms222312791</v>
      </c>
      <c r="F1252" s="73" t="str">
        <f>IF(AND($A1252&lt;&gt;"",ISNUMBER($A1252)),VLOOKUP($A1252,StudiesGeneral!$B:$CM,5,FALSE),"")</f>
        <v>CYP4F2</v>
      </c>
      <c r="G1252" s="52" t="str">
        <f t="shared" si="21"/>
        <v>Small intestine-Medial Ileum-HIM-IN007-</v>
      </c>
      <c r="H1252" s="12" t="s">
        <v>747</v>
      </c>
      <c r="I1252" s="12" t="s">
        <v>1063</v>
      </c>
      <c r="K1252" s="12" t="s">
        <v>725</v>
      </c>
      <c r="L1252" s="12" t="s">
        <v>762</v>
      </c>
      <c r="M1252" s="12" t="s">
        <v>737</v>
      </c>
      <c r="N1252" s="12" t="s">
        <v>819</v>
      </c>
      <c r="AA1252" s="19" t="s">
        <v>770</v>
      </c>
      <c r="AB1252" s="19" t="s">
        <v>1043</v>
      </c>
      <c r="AC1252" s="20" t="s">
        <v>730</v>
      </c>
      <c r="AD1252" s="37" t="s">
        <v>1054</v>
      </c>
      <c r="AE1252" s="93">
        <v>7</v>
      </c>
      <c r="AF1252" s="3">
        <v>1</v>
      </c>
      <c r="AG1252" s="3">
        <v>0</v>
      </c>
      <c r="AH1252" s="3">
        <v>58</v>
      </c>
      <c r="AI1252" s="3" t="s">
        <v>767</v>
      </c>
      <c r="AJ1252" s="20" t="s">
        <v>772</v>
      </c>
      <c r="AS1252" s="79">
        <v>31.1</v>
      </c>
      <c r="AT1252" s="79" t="s">
        <v>772</v>
      </c>
      <c r="AU1252" s="79"/>
      <c r="AV1252" s="79"/>
      <c r="AW1252" s="3" t="s">
        <v>898</v>
      </c>
      <c r="AX1252" s="3" t="s">
        <v>1055</v>
      </c>
      <c r="AY1252" s="3" t="s">
        <v>732</v>
      </c>
      <c r="AZ1252" s="3">
        <v>1</v>
      </c>
      <c r="BF1252" s="4" t="b">
        <f>IF(ISERROR(VLOOKUP(StudiesDetails!B1252,ProteinExpression!A:A,1,FALSE)),FALSE,TRUE)</f>
        <v>0</v>
      </c>
    </row>
    <row r="1253" spans="1:58" x14ac:dyDescent="0.3">
      <c r="A1253">
        <v>178</v>
      </c>
      <c r="B1253">
        <v>1364</v>
      </c>
      <c r="C1253" s="73" t="str">
        <f>IF(AND($A1253&lt;&gt;"",ISNUMBER($A1253)),VLOOKUP($A1253,StudiesGeneral!$B:$CM,2,FALSE),"")</f>
        <v>Grangeon</v>
      </c>
      <c r="D1253" s="73">
        <f>IF(AND($A1253&lt;&gt;"",ISNUMBER($A1253)),VLOOKUP($A1253,StudiesGeneral!$B:$CM,3,FALSE),"")</f>
        <v>2021</v>
      </c>
      <c r="E1253" s="89" t="str">
        <f>IF(AND($A1253&lt;&gt;"",ISNUMBER($A1253)),VLOOKUP($A1253,StudiesGeneral!$B:$CM,4,FALSE),"")</f>
        <v>https://doi.org/10.3390/ijms222312791</v>
      </c>
      <c r="F1253" s="73" t="str">
        <f>IF(AND($A1253&lt;&gt;"",ISNUMBER($A1253)),VLOOKUP($A1253,StudiesGeneral!$B:$CM,5,FALSE),"")</f>
        <v>CYP4F2</v>
      </c>
      <c r="G1253" s="52" t="str">
        <f t="shared" si="21"/>
        <v>Small intestine-Medial Ileum-HIM-IN008-</v>
      </c>
      <c r="H1253" s="12" t="s">
        <v>747</v>
      </c>
      <c r="I1253" s="12" t="s">
        <v>1063</v>
      </c>
      <c r="K1253" s="12" t="s">
        <v>725</v>
      </c>
      <c r="L1253" s="12" t="s">
        <v>762</v>
      </c>
      <c r="M1253" s="12" t="s">
        <v>737</v>
      </c>
      <c r="N1253" s="12" t="s">
        <v>819</v>
      </c>
      <c r="AA1253" s="19" t="s">
        <v>770</v>
      </c>
      <c r="AB1253" s="19" t="s">
        <v>1043</v>
      </c>
      <c r="AC1253" s="20" t="s">
        <v>730</v>
      </c>
      <c r="AD1253" s="37" t="s">
        <v>1056</v>
      </c>
      <c r="AE1253" s="93">
        <v>8</v>
      </c>
      <c r="AF1253" s="3">
        <v>1</v>
      </c>
      <c r="AG1253" s="3">
        <v>0</v>
      </c>
      <c r="AH1253" s="3">
        <v>49</v>
      </c>
      <c r="AI1253" s="3" t="s">
        <v>767</v>
      </c>
      <c r="AJ1253" s="20" t="s">
        <v>772</v>
      </c>
      <c r="AS1253" s="79">
        <v>23.2</v>
      </c>
      <c r="AT1253" s="79" t="s">
        <v>772</v>
      </c>
      <c r="AU1253" s="79"/>
      <c r="AV1253" s="79"/>
      <c r="AW1253" s="3" t="s">
        <v>876</v>
      </c>
      <c r="AX1253" s="3" t="s">
        <v>1051</v>
      </c>
      <c r="AY1253" s="3" t="s">
        <v>920</v>
      </c>
      <c r="AZ1253" s="3">
        <v>1</v>
      </c>
      <c r="BF1253" s="4" t="b">
        <f>IF(ISERROR(VLOOKUP(StudiesDetails!B1253,ProteinExpression!A:A,1,FALSE)),FALSE,TRUE)</f>
        <v>0</v>
      </c>
    </row>
    <row r="1254" spans="1:58" x14ac:dyDescent="0.3">
      <c r="A1254">
        <v>178</v>
      </c>
      <c r="B1254">
        <v>1365</v>
      </c>
      <c r="C1254" s="73" t="str">
        <f>IF(AND($A1254&lt;&gt;"",ISNUMBER($A1254)),VLOOKUP($A1254,StudiesGeneral!$B:$CM,2,FALSE),"")</f>
        <v>Grangeon</v>
      </c>
      <c r="D1254" s="73">
        <f>IF(AND($A1254&lt;&gt;"",ISNUMBER($A1254)),VLOOKUP($A1254,StudiesGeneral!$B:$CM,3,FALSE),"")</f>
        <v>2021</v>
      </c>
      <c r="E1254" s="89" t="str">
        <f>IF(AND($A1254&lt;&gt;"",ISNUMBER($A1254)),VLOOKUP($A1254,StudiesGeneral!$B:$CM,4,FALSE),"")</f>
        <v>https://doi.org/10.3390/ijms222312791</v>
      </c>
      <c r="F1254" s="73" t="str">
        <f>IF(AND($A1254&lt;&gt;"",ISNUMBER($A1254)),VLOOKUP($A1254,StudiesGeneral!$B:$CM,5,FALSE),"")</f>
        <v>CYP4F2</v>
      </c>
      <c r="G1254" s="52" t="str">
        <f t="shared" si="21"/>
        <v>Small intestine-Medial Ileum-HIM-IN009-</v>
      </c>
      <c r="H1254" s="12" t="s">
        <v>747</v>
      </c>
      <c r="I1254" s="12" t="s">
        <v>1063</v>
      </c>
      <c r="K1254" s="12" t="s">
        <v>725</v>
      </c>
      <c r="L1254" s="12" t="s">
        <v>762</v>
      </c>
      <c r="M1254" s="12" t="s">
        <v>737</v>
      </c>
      <c r="N1254" s="12" t="s">
        <v>819</v>
      </c>
      <c r="AA1254" s="19" t="s">
        <v>770</v>
      </c>
      <c r="AB1254" s="19" t="s">
        <v>1043</v>
      </c>
      <c r="AC1254" s="20" t="s">
        <v>730</v>
      </c>
      <c r="AD1254" s="37" t="s">
        <v>1057</v>
      </c>
      <c r="AE1254" s="93">
        <v>9</v>
      </c>
      <c r="AF1254" s="3">
        <v>1</v>
      </c>
      <c r="AG1254" s="3">
        <v>0</v>
      </c>
      <c r="AH1254" s="3">
        <v>65</v>
      </c>
      <c r="AI1254" s="3" t="s">
        <v>767</v>
      </c>
      <c r="AJ1254" s="20" t="s">
        <v>772</v>
      </c>
      <c r="AS1254" s="79">
        <v>30.4</v>
      </c>
      <c r="AT1254" s="79" t="s">
        <v>772</v>
      </c>
      <c r="AU1254" s="79"/>
      <c r="AV1254" s="79"/>
      <c r="AW1254" s="3" t="s">
        <v>876</v>
      </c>
      <c r="AX1254" s="3" t="s">
        <v>1058</v>
      </c>
      <c r="AY1254" s="3" t="s">
        <v>917</v>
      </c>
      <c r="AZ1254" s="3">
        <v>1</v>
      </c>
      <c r="BF1254" s="4" t="b">
        <f>IF(ISERROR(VLOOKUP(StudiesDetails!B1254,ProteinExpression!A:A,1,FALSE)),FALSE,TRUE)</f>
        <v>0</v>
      </c>
    </row>
    <row r="1255" spans="1:58" s="33" customFormat="1" x14ac:dyDescent="0.3">
      <c r="A1255" s="33">
        <v>178</v>
      </c>
      <c r="B1255" s="33">
        <v>1367</v>
      </c>
      <c r="C1255" s="70" t="str">
        <f>IF(AND($A1255&lt;&gt;"",ISNUMBER($A1255)),VLOOKUP($A1255,StudiesGeneral!$B:$CM,2,FALSE),"")</f>
        <v>Grangeon</v>
      </c>
      <c r="D1255" s="70">
        <f>IF(AND($A1255&lt;&gt;"",ISNUMBER($A1255)),VLOOKUP($A1255,StudiesGeneral!$B:$CM,3,FALSE),"")</f>
        <v>2021</v>
      </c>
      <c r="E1255" s="71" t="str">
        <f>IF(AND($A1255&lt;&gt;"",ISNUMBER($A1255)),VLOOKUP($A1255,StudiesGeneral!$B:$CM,4,FALSE),"")</f>
        <v>https://doi.org/10.3390/ijms222312791</v>
      </c>
      <c r="F1255" s="70" t="str">
        <f>IF(AND($A1255&lt;&gt;"",ISNUMBER($A1255)),VLOOKUP($A1255,StudiesGeneral!$B:$CM,5,FALSE),"")</f>
        <v>CYP4F2</v>
      </c>
      <c r="G1255" s="72" t="str">
        <f t="shared" si="21"/>
        <v>Small intestine-Distal Ileum-HIM-IN001-</v>
      </c>
      <c r="H1255" s="25" t="s">
        <v>747</v>
      </c>
      <c r="I1255" s="25" t="s">
        <v>1064</v>
      </c>
      <c r="J1255" s="25"/>
      <c r="K1255" s="25" t="s">
        <v>725</v>
      </c>
      <c r="L1255" s="25" t="s">
        <v>762</v>
      </c>
      <c r="M1255" s="25" t="s">
        <v>737</v>
      </c>
      <c r="N1255" s="25" t="s">
        <v>819</v>
      </c>
      <c r="O1255" s="25"/>
      <c r="P1255" s="25"/>
      <c r="Q1255" s="26"/>
      <c r="R1255" s="26"/>
      <c r="S1255" s="27"/>
      <c r="T1255" s="27"/>
      <c r="U1255" s="27"/>
      <c r="V1255" s="27"/>
      <c r="W1255" s="27"/>
      <c r="X1255" s="27"/>
      <c r="Y1255" s="27"/>
      <c r="Z1255" s="27"/>
      <c r="AA1255" s="28" t="s">
        <v>770</v>
      </c>
      <c r="AB1255" s="28" t="s">
        <v>1043</v>
      </c>
      <c r="AC1255" s="29" t="s">
        <v>730</v>
      </c>
      <c r="AD1255" s="36" t="s">
        <v>1044</v>
      </c>
      <c r="AE1255" s="92">
        <v>1</v>
      </c>
      <c r="AF1255" s="30">
        <v>1</v>
      </c>
      <c r="AG1255" s="30">
        <v>1</v>
      </c>
      <c r="AH1255" s="30">
        <v>73</v>
      </c>
      <c r="AI1255" s="30" t="s">
        <v>767</v>
      </c>
      <c r="AJ1255" s="29" t="s">
        <v>772</v>
      </c>
      <c r="AK1255" s="30"/>
      <c r="AL1255" s="29"/>
      <c r="AM1255" s="30"/>
      <c r="AN1255" s="30"/>
      <c r="AO1255" s="30"/>
      <c r="AP1255" s="30"/>
      <c r="AQ1255" s="30"/>
      <c r="AR1255" s="30"/>
      <c r="AS1255" s="103">
        <v>31.3</v>
      </c>
      <c r="AT1255" s="103" t="s">
        <v>772</v>
      </c>
      <c r="AU1255" s="103"/>
      <c r="AV1255" s="103"/>
      <c r="AW1255" s="30" t="s">
        <v>898</v>
      </c>
      <c r="AX1255" s="30" t="s">
        <v>1045</v>
      </c>
      <c r="AY1255" s="30" t="s">
        <v>917</v>
      </c>
      <c r="AZ1255" s="30">
        <v>1</v>
      </c>
      <c r="BA1255" s="31"/>
      <c r="BB1255" s="32"/>
      <c r="BC1255" s="29"/>
      <c r="BD1255" s="30"/>
      <c r="BE1255" s="75"/>
      <c r="BF1255" s="91" t="b">
        <f>IF(ISERROR(VLOOKUP(StudiesDetails!B1255,ProteinExpression!A:A,1,FALSE)),FALSE,TRUE)</f>
        <v>0</v>
      </c>
    </row>
    <row r="1256" spans="1:58" x14ac:dyDescent="0.3">
      <c r="A1256">
        <v>178</v>
      </c>
      <c r="B1256">
        <v>1368</v>
      </c>
      <c r="C1256" s="73" t="str">
        <f>IF(AND($A1256&lt;&gt;"",ISNUMBER($A1256)),VLOOKUP($A1256,StudiesGeneral!$B:$CM,2,FALSE),"")</f>
        <v>Grangeon</v>
      </c>
      <c r="D1256" s="73">
        <f>IF(AND($A1256&lt;&gt;"",ISNUMBER($A1256)),VLOOKUP($A1256,StudiesGeneral!$B:$CM,3,FALSE),"")</f>
        <v>2021</v>
      </c>
      <c r="E1256" s="89" t="str">
        <f>IF(AND($A1256&lt;&gt;"",ISNUMBER($A1256)),VLOOKUP($A1256,StudiesGeneral!$B:$CM,4,FALSE),"")</f>
        <v>https://doi.org/10.3390/ijms222312791</v>
      </c>
      <c r="F1256" s="73" t="str">
        <f>IF(AND($A1256&lt;&gt;"",ISNUMBER($A1256)),VLOOKUP($A1256,StudiesGeneral!$B:$CM,5,FALSE),"")</f>
        <v>CYP4F2</v>
      </c>
      <c r="G1256" s="52" t="str">
        <f t="shared" si="21"/>
        <v>Small intestine-Distal Ileum-HIM-IN002-</v>
      </c>
      <c r="H1256" s="12" t="s">
        <v>747</v>
      </c>
      <c r="I1256" s="12" t="s">
        <v>1064</v>
      </c>
      <c r="K1256" s="12" t="s">
        <v>725</v>
      </c>
      <c r="L1256" s="12" t="s">
        <v>762</v>
      </c>
      <c r="M1256" s="12" t="s">
        <v>737</v>
      </c>
      <c r="N1256" s="12" t="s">
        <v>819</v>
      </c>
      <c r="AA1256" s="19" t="s">
        <v>770</v>
      </c>
      <c r="AB1256" s="19" t="s">
        <v>1043</v>
      </c>
      <c r="AC1256" s="20" t="s">
        <v>730</v>
      </c>
      <c r="AD1256" s="37" t="s">
        <v>1046</v>
      </c>
      <c r="AE1256" s="93">
        <v>2</v>
      </c>
      <c r="AF1256" s="3">
        <v>1</v>
      </c>
      <c r="AG1256" s="3">
        <v>0</v>
      </c>
      <c r="AH1256" s="3">
        <v>49</v>
      </c>
      <c r="AI1256" s="3" t="s">
        <v>767</v>
      </c>
      <c r="AJ1256" s="20" t="s">
        <v>772</v>
      </c>
      <c r="AS1256" s="79">
        <v>32.700000000000003</v>
      </c>
      <c r="AT1256" s="79" t="s">
        <v>772</v>
      </c>
      <c r="AU1256" s="79"/>
      <c r="AV1256" s="79"/>
      <c r="AW1256" s="3" t="s">
        <v>898</v>
      </c>
      <c r="AX1256" s="3" t="s">
        <v>1047</v>
      </c>
      <c r="AY1256" s="3" t="s">
        <v>732</v>
      </c>
      <c r="AZ1256" s="3">
        <v>1</v>
      </c>
      <c r="BF1256" s="4" t="b">
        <f>IF(ISERROR(VLOOKUP(StudiesDetails!B1256,ProteinExpression!A:A,1,FALSE)),FALSE,TRUE)</f>
        <v>0</v>
      </c>
    </row>
    <row r="1257" spans="1:58" x14ac:dyDescent="0.3">
      <c r="A1257">
        <v>178</v>
      </c>
      <c r="B1257">
        <v>1369</v>
      </c>
      <c r="C1257" s="73" t="str">
        <f>IF(AND($A1257&lt;&gt;"",ISNUMBER($A1257)),VLOOKUP($A1257,StudiesGeneral!$B:$CM,2,FALSE),"")</f>
        <v>Grangeon</v>
      </c>
      <c r="D1257" s="73">
        <f>IF(AND($A1257&lt;&gt;"",ISNUMBER($A1257)),VLOOKUP($A1257,StudiesGeneral!$B:$CM,3,FALSE),"")</f>
        <v>2021</v>
      </c>
      <c r="E1257" s="89" t="str">
        <f>IF(AND($A1257&lt;&gt;"",ISNUMBER($A1257)),VLOOKUP($A1257,StudiesGeneral!$B:$CM,4,FALSE),"")</f>
        <v>https://doi.org/10.3390/ijms222312791</v>
      </c>
      <c r="F1257" s="73" t="str">
        <f>IF(AND($A1257&lt;&gt;"",ISNUMBER($A1257)),VLOOKUP($A1257,StudiesGeneral!$B:$CM,5,FALSE),"")</f>
        <v>CYP4F2</v>
      </c>
      <c r="G1257" s="52" t="str">
        <f t="shared" si="21"/>
        <v>Small intestine-Distal Ileum-HIM-IN003-</v>
      </c>
      <c r="H1257" s="12" t="s">
        <v>747</v>
      </c>
      <c r="I1257" s="12" t="s">
        <v>1064</v>
      </c>
      <c r="K1257" s="12" t="s">
        <v>725</v>
      </c>
      <c r="L1257" s="12" t="s">
        <v>762</v>
      </c>
      <c r="M1257" s="12" t="s">
        <v>737</v>
      </c>
      <c r="N1257" s="12" t="s">
        <v>819</v>
      </c>
      <c r="AA1257" s="19" t="s">
        <v>770</v>
      </c>
      <c r="AB1257" s="19" t="s">
        <v>1043</v>
      </c>
      <c r="AC1257" s="20" t="s">
        <v>730</v>
      </c>
      <c r="AD1257" s="37" t="s">
        <v>1048</v>
      </c>
      <c r="AE1257" s="93">
        <v>3</v>
      </c>
      <c r="AF1257" s="3">
        <v>1</v>
      </c>
      <c r="AG1257" s="3">
        <v>0</v>
      </c>
      <c r="AH1257" s="3">
        <v>75</v>
      </c>
      <c r="AI1257" s="3" t="s">
        <v>767</v>
      </c>
      <c r="AJ1257" s="20" t="s">
        <v>772</v>
      </c>
      <c r="AS1257" s="79">
        <v>24</v>
      </c>
      <c r="AT1257" s="79" t="s">
        <v>772</v>
      </c>
      <c r="AU1257" s="79"/>
      <c r="AV1257" s="79"/>
      <c r="AW1257" s="3" t="s">
        <v>898</v>
      </c>
      <c r="AX1257" s="3" t="s">
        <v>1049</v>
      </c>
      <c r="AY1257" s="3" t="s">
        <v>732</v>
      </c>
      <c r="AZ1257" s="3">
        <v>1</v>
      </c>
      <c r="BF1257" s="4" t="b">
        <f>IF(ISERROR(VLOOKUP(StudiesDetails!B1257,ProteinExpression!A:A,1,FALSE)),FALSE,TRUE)</f>
        <v>0</v>
      </c>
    </row>
    <row r="1258" spans="1:58" x14ac:dyDescent="0.3">
      <c r="A1258">
        <v>178</v>
      </c>
      <c r="B1258">
        <v>1370</v>
      </c>
      <c r="C1258" s="73" t="str">
        <f>IF(AND($A1258&lt;&gt;"",ISNUMBER($A1258)),VLOOKUP($A1258,StudiesGeneral!$B:$CM,2,FALSE),"")</f>
        <v>Grangeon</v>
      </c>
      <c r="D1258" s="73">
        <f>IF(AND($A1258&lt;&gt;"",ISNUMBER($A1258)),VLOOKUP($A1258,StudiesGeneral!$B:$CM,3,FALSE),"")</f>
        <v>2021</v>
      </c>
      <c r="E1258" s="89" t="str">
        <f>IF(AND($A1258&lt;&gt;"",ISNUMBER($A1258)),VLOOKUP($A1258,StudiesGeneral!$B:$CM,4,FALSE),"")</f>
        <v>https://doi.org/10.3390/ijms222312791</v>
      </c>
      <c r="F1258" s="73" t="str">
        <f>IF(AND($A1258&lt;&gt;"",ISNUMBER($A1258)),VLOOKUP($A1258,StudiesGeneral!$B:$CM,5,FALSE),"")</f>
        <v>CYP4F2</v>
      </c>
      <c r="G1258" s="52" t="str">
        <f t="shared" si="21"/>
        <v>Small intestine-Distal Ileum-HIM-IN004-</v>
      </c>
      <c r="H1258" s="12" t="s">
        <v>747</v>
      </c>
      <c r="I1258" s="12" t="s">
        <v>1064</v>
      </c>
      <c r="K1258" s="12" t="s">
        <v>725</v>
      </c>
      <c r="L1258" s="12" t="s">
        <v>762</v>
      </c>
      <c r="M1258" s="12" t="s">
        <v>737</v>
      </c>
      <c r="N1258" s="12" t="s">
        <v>819</v>
      </c>
      <c r="AA1258" s="19" t="s">
        <v>770</v>
      </c>
      <c r="AB1258" s="19" t="s">
        <v>1043</v>
      </c>
      <c r="AC1258" s="20" t="s">
        <v>730</v>
      </c>
      <c r="AD1258" s="37" t="s">
        <v>1050</v>
      </c>
      <c r="AE1258" s="93">
        <v>4</v>
      </c>
      <c r="AF1258" s="3">
        <v>1</v>
      </c>
      <c r="AG1258" s="3">
        <v>1</v>
      </c>
      <c r="AH1258" s="3">
        <v>42</v>
      </c>
      <c r="AI1258" s="3" t="s">
        <v>767</v>
      </c>
      <c r="AJ1258" s="20" t="s">
        <v>772</v>
      </c>
      <c r="AS1258" s="79">
        <v>25.9</v>
      </c>
      <c r="AT1258" s="79" t="s">
        <v>772</v>
      </c>
      <c r="AU1258" s="79"/>
      <c r="AV1258" s="79"/>
      <c r="AW1258" s="3" t="s">
        <v>876</v>
      </c>
      <c r="AX1258" s="3" t="s">
        <v>1051</v>
      </c>
      <c r="AY1258" s="3" t="s">
        <v>732</v>
      </c>
      <c r="AZ1258" s="3">
        <v>1</v>
      </c>
      <c r="BF1258" s="4" t="b">
        <f>IF(ISERROR(VLOOKUP(StudiesDetails!B1258,ProteinExpression!A:A,1,FALSE)),FALSE,TRUE)</f>
        <v>0</v>
      </c>
    </row>
    <row r="1259" spans="1:58" x14ac:dyDescent="0.3">
      <c r="A1259">
        <v>178</v>
      </c>
      <c r="B1259">
        <v>1371</v>
      </c>
      <c r="C1259" s="73" t="str">
        <f>IF(AND($A1259&lt;&gt;"",ISNUMBER($A1259)),VLOOKUP($A1259,StudiesGeneral!$B:$CM,2,FALSE),"")</f>
        <v>Grangeon</v>
      </c>
      <c r="D1259" s="73">
        <f>IF(AND($A1259&lt;&gt;"",ISNUMBER($A1259)),VLOOKUP($A1259,StudiesGeneral!$B:$CM,3,FALSE),"")</f>
        <v>2021</v>
      </c>
      <c r="E1259" s="89" t="str">
        <f>IF(AND($A1259&lt;&gt;"",ISNUMBER($A1259)),VLOOKUP($A1259,StudiesGeneral!$B:$CM,4,FALSE),"")</f>
        <v>https://doi.org/10.3390/ijms222312791</v>
      </c>
      <c r="F1259" s="73" t="str">
        <f>IF(AND($A1259&lt;&gt;"",ISNUMBER($A1259)),VLOOKUP($A1259,StudiesGeneral!$B:$CM,5,FALSE),"")</f>
        <v>CYP4F2</v>
      </c>
      <c r="G1259" s="52" t="str">
        <f t="shared" si="21"/>
        <v>Small intestine-Distal Ileum-HIM-IN005-</v>
      </c>
      <c r="H1259" s="12" t="s">
        <v>747</v>
      </c>
      <c r="I1259" s="12" t="s">
        <v>1064</v>
      </c>
      <c r="K1259" s="12" t="s">
        <v>725</v>
      </c>
      <c r="L1259" s="12" t="s">
        <v>762</v>
      </c>
      <c r="M1259" s="12" t="s">
        <v>737</v>
      </c>
      <c r="N1259" s="12" t="s">
        <v>819</v>
      </c>
      <c r="AA1259" s="19" t="s">
        <v>770</v>
      </c>
      <c r="AB1259" s="19" t="s">
        <v>1043</v>
      </c>
      <c r="AC1259" s="20" t="s">
        <v>730</v>
      </c>
      <c r="AD1259" s="37" t="s">
        <v>1052</v>
      </c>
      <c r="AE1259" s="93">
        <v>5</v>
      </c>
      <c r="AF1259" s="3">
        <v>1</v>
      </c>
      <c r="AG1259" s="3">
        <v>1</v>
      </c>
      <c r="AH1259" s="3">
        <v>52</v>
      </c>
      <c r="AI1259" s="3" t="s">
        <v>767</v>
      </c>
      <c r="AJ1259" s="20" t="s">
        <v>772</v>
      </c>
      <c r="AS1259" s="79">
        <v>23.9</v>
      </c>
      <c r="AT1259" s="79" t="s">
        <v>772</v>
      </c>
      <c r="AU1259" s="79"/>
      <c r="AV1259" s="79"/>
      <c r="AW1259" s="3" t="s">
        <v>878</v>
      </c>
      <c r="AX1259" s="3" t="s">
        <v>1045</v>
      </c>
      <c r="AY1259" s="3" t="s">
        <v>732</v>
      </c>
      <c r="AZ1259" s="3">
        <v>1</v>
      </c>
      <c r="BF1259" s="4" t="b">
        <f>IF(ISERROR(VLOOKUP(StudiesDetails!B1259,ProteinExpression!A:A,1,FALSE)),FALSE,TRUE)</f>
        <v>0</v>
      </c>
    </row>
    <row r="1260" spans="1:58" x14ac:dyDescent="0.3">
      <c r="A1260">
        <v>178</v>
      </c>
      <c r="B1260">
        <v>1372</v>
      </c>
      <c r="C1260" s="73" t="str">
        <f>IF(AND($A1260&lt;&gt;"",ISNUMBER($A1260)),VLOOKUP($A1260,StudiesGeneral!$B:$CM,2,FALSE),"")</f>
        <v>Grangeon</v>
      </c>
      <c r="D1260" s="73">
        <f>IF(AND($A1260&lt;&gt;"",ISNUMBER($A1260)),VLOOKUP($A1260,StudiesGeneral!$B:$CM,3,FALSE),"")</f>
        <v>2021</v>
      </c>
      <c r="E1260" s="89" t="str">
        <f>IF(AND($A1260&lt;&gt;"",ISNUMBER($A1260)),VLOOKUP($A1260,StudiesGeneral!$B:$CM,4,FALSE),"")</f>
        <v>https://doi.org/10.3390/ijms222312791</v>
      </c>
      <c r="F1260" s="73" t="str">
        <f>IF(AND($A1260&lt;&gt;"",ISNUMBER($A1260)),VLOOKUP($A1260,StudiesGeneral!$B:$CM,5,FALSE),"")</f>
        <v>CYP4F2</v>
      </c>
      <c r="G1260" s="52" t="str">
        <f t="shared" si="21"/>
        <v>Small intestine-Distal Ileum-HIM-IN006-</v>
      </c>
      <c r="H1260" s="12" t="s">
        <v>747</v>
      </c>
      <c r="I1260" s="12" t="s">
        <v>1064</v>
      </c>
      <c r="K1260" s="12" t="s">
        <v>725</v>
      </c>
      <c r="L1260" s="12" t="s">
        <v>762</v>
      </c>
      <c r="M1260" s="12" t="s">
        <v>737</v>
      </c>
      <c r="N1260" s="12" t="s">
        <v>819</v>
      </c>
      <c r="AA1260" s="19" t="s">
        <v>770</v>
      </c>
      <c r="AB1260" s="19" t="s">
        <v>1043</v>
      </c>
      <c r="AC1260" s="20" t="s">
        <v>730</v>
      </c>
      <c r="AD1260" s="37" t="s">
        <v>1053</v>
      </c>
      <c r="AE1260" s="93">
        <v>6</v>
      </c>
      <c r="AF1260" s="3">
        <v>1</v>
      </c>
      <c r="AG1260" s="3">
        <v>1</v>
      </c>
      <c r="AH1260" s="3">
        <v>27</v>
      </c>
      <c r="AI1260" s="3" t="s">
        <v>767</v>
      </c>
      <c r="AJ1260" s="20" t="s">
        <v>772</v>
      </c>
      <c r="AS1260" s="79">
        <v>20.5</v>
      </c>
      <c r="AT1260" s="79" t="s">
        <v>772</v>
      </c>
      <c r="AU1260" s="79"/>
      <c r="AV1260" s="79"/>
      <c r="AW1260" s="3" t="s">
        <v>876</v>
      </c>
      <c r="AX1260" s="3" t="s">
        <v>1051</v>
      </c>
      <c r="AY1260" s="3" t="s">
        <v>732</v>
      </c>
      <c r="AZ1260" s="3">
        <v>1</v>
      </c>
      <c r="BF1260" s="4" t="b">
        <f>IF(ISERROR(VLOOKUP(StudiesDetails!B1260,ProteinExpression!A:A,1,FALSE)),FALSE,TRUE)</f>
        <v>0</v>
      </c>
    </row>
    <row r="1261" spans="1:58" x14ac:dyDescent="0.3">
      <c r="A1261">
        <v>178</v>
      </c>
      <c r="B1261">
        <v>1373</v>
      </c>
      <c r="C1261" s="73" t="str">
        <f>IF(AND($A1261&lt;&gt;"",ISNUMBER($A1261)),VLOOKUP($A1261,StudiesGeneral!$B:$CM,2,FALSE),"")</f>
        <v>Grangeon</v>
      </c>
      <c r="D1261" s="73">
        <f>IF(AND($A1261&lt;&gt;"",ISNUMBER($A1261)),VLOOKUP($A1261,StudiesGeneral!$B:$CM,3,FALSE),"")</f>
        <v>2021</v>
      </c>
      <c r="E1261" s="89" t="str">
        <f>IF(AND($A1261&lt;&gt;"",ISNUMBER($A1261)),VLOOKUP($A1261,StudiesGeneral!$B:$CM,4,FALSE),"")</f>
        <v>https://doi.org/10.3390/ijms222312791</v>
      </c>
      <c r="F1261" s="73" t="str">
        <f>IF(AND($A1261&lt;&gt;"",ISNUMBER($A1261)),VLOOKUP($A1261,StudiesGeneral!$B:$CM,5,FALSE),"")</f>
        <v>CYP4F2</v>
      </c>
      <c r="G1261" s="52" t="str">
        <f t="shared" si="21"/>
        <v>Small intestine-Distal Ileum-HIM-IN007-</v>
      </c>
      <c r="H1261" s="12" t="s">
        <v>747</v>
      </c>
      <c r="I1261" s="12" t="s">
        <v>1064</v>
      </c>
      <c r="K1261" s="12" t="s">
        <v>725</v>
      </c>
      <c r="L1261" s="12" t="s">
        <v>762</v>
      </c>
      <c r="M1261" s="12" t="s">
        <v>737</v>
      </c>
      <c r="N1261" s="12" t="s">
        <v>819</v>
      </c>
      <c r="AA1261" s="19" t="s">
        <v>770</v>
      </c>
      <c r="AB1261" s="19" t="s">
        <v>1043</v>
      </c>
      <c r="AC1261" s="20" t="s">
        <v>730</v>
      </c>
      <c r="AD1261" s="37" t="s">
        <v>1054</v>
      </c>
      <c r="AE1261" s="93">
        <v>7</v>
      </c>
      <c r="AF1261" s="3">
        <v>1</v>
      </c>
      <c r="AG1261" s="3">
        <v>0</v>
      </c>
      <c r="AH1261" s="3">
        <v>58</v>
      </c>
      <c r="AI1261" s="3" t="s">
        <v>767</v>
      </c>
      <c r="AJ1261" s="20" t="s">
        <v>772</v>
      </c>
      <c r="AS1261" s="79">
        <v>31.1</v>
      </c>
      <c r="AT1261" s="79" t="s">
        <v>772</v>
      </c>
      <c r="AU1261" s="79"/>
      <c r="AV1261" s="79"/>
      <c r="AW1261" s="3" t="s">
        <v>898</v>
      </c>
      <c r="AX1261" s="3" t="s">
        <v>1055</v>
      </c>
      <c r="AY1261" s="3" t="s">
        <v>732</v>
      </c>
      <c r="AZ1261" s="3">
        <v>1</v>
      </c>
      <c r="BF1261" s="4" t="b">
        <f>IF(ISERROR(VLOOKUP(StudiesDetails!B1261,ProteinExpression!A:A,1,FALSE)),FALSE,TRUE)</f>
        <v>0</v>
      </c>
    </row>
    <row r="1262" spans="1:58" x14ac:dyDescent="0.3">
      <c r="A1262">
        <v>178</v>
      </c>
      <c r="B1262">
        <v>1374</v>
      </c>
      <c r="C1262" s="73" t="str">
        <f>IF(AND($A1262&lt;&gt;"",ISNUMBER($A1262)),VLOOKUP($A1262,StudiesGeneral!$B:$CM,2,FALSE),"")</f>
        <v>Grangeon</v>
      </c>
      <c r="D1262" s="73">
        <f>IF(AND($A1262&lt;&gt;"",ISNUMBER($A1262)),VLOOKUP($A1262,StudiesGeneral!$B:$CM,3,FALSE),"")</f>
        <v>2021</v>
      </c>
      <c r="E1262" s="89" t="str">
        <f>IF(AND($A1262&lt;&gt;"",ISNUMBER($A1262)),VLOOKUP($A1262,StudiesGeneral!$B:$CM,4,FALSE),"")</f>
        <v>https://doi.org/10.3390/ijms222312791</v>
      </c>
      <c r="F1262" s="73" t="str">
        <f>IF(AND($A1262&lt;&gt;"",ISNUMBER($A1262)),VLOOKUP($A1262,StudiesGeneral!$B:$CM,5,FALSE),"")</f>
        <v>CYP4F2</v>
      </c>
      <c r="G1262" s="52" t="str">
        <f t="shared" si="21"/>
        <v>Small intestine-Distal Ileum-HIM-IN008-</v>
      </c>
      <c r="H1262" s="12" t="s">
        <v>747</v>
      </c>
      <c r="I1262" s="12" t="s">
        <v>1064</v>
      </c>
      <c r="K1262" s="12" t="s">
        <v>725</v>
      </c>
      <c r="L1262" s="12" t="s">
        <v>762</v>
      </c>
      <c r="M1262" s="12" t="s">
        <v>737</v>
      </c>
      <c r="N1262" s="12" t="s">
        <v>819</v>
      </c>
      <c r="AA1262" s="19" t="s">
        <v>770</v>
      </c>
      <c r="AB1262" s="19" t="s">
        <v>1043</v>
      </c>
      <c r="AC1262" s="20" t="s">
        <v>730</v>
      </c>
      <c r="AD1262" s="37" t="s">
        <v>1056</v>
      </c>
      <c r="AE1262" s="93">
        <v>8</v>
      </c>
      <c r="AF1262" s="3">
        <v>1</v>
      </c>
      <c r="AG1262" s="3">
        <v>0</v>
      </c>
      <c r="AH1262" s="3">
        <v>49</v>
      </c>
      <c r="AI1262" s="3" t="s">
        <v>767</v>
      </c>
      <c r="AJ1262" s="20" t="s">
        <v>772</v>
      </c>
      <c r="AS1262" s="79">
        <v>23.2</v>
      </c>
      <c r="AT1262" s="79" t="s">
        <v>772</v>
      </c>
      <c r="AU1262" s="79"/>
      <c r="AV1262" s="79"/>
      <c r="AW1262" s="3" t="s">
        <v>876</v>
      </c>
      <c r="AX1262" s="3" t="s">
        <v>1051</v>
      </c>
      <c r="AY1262" s="3" t="s">
        <v>920</v>
      </c>
      <c r="AZ1262" s="3">
        <v>1</v>
      </c>
      <c r="BF1262" s="4" t="b">
        <f>IF(ISERROR(VLOOKUP(StudiesDetails!B1262,ProteinExpression!A:A,1,FALSE)),FALSE,TRUE)</f>
        <v>0</v>
      </c>
    </row>
    <row r="1263" spans="1:58" x14ac:dyDescent="0.3">
      <c r="A1263">
        <v>178</v>
      </c>
      <c r="B1263">
        <v>1375</v>
      </c>
      <c r="C1263" s="73" t="str">
        <f>IF(AND($A1263&lt;&gt;"",ISNUMBER($A1263)),VLOOKUP($A1263,StudiesGeneral!$B:$CM,2,FALSE),"")</f>
        <v>Grangeon</v>
      </c>
      <c r="D1263" s="73">
        <f>IF(AND($A1263&lt;&gt;"",ISNUMBER($A1263)),VLOOKUP($A1263,StudiesGeneral!$B:$CM,3,FALSE),"")</f>
        <v>2021</v>
      </c>
      <c r="E1263" s="89" t="str">
        <f>IF(AND($A1263&lt;&gt;"",ISNUMBER($A1263)),VLOOKUP($A1263,StudiesGeneral!$B:$CM,4,FALSE),"")</f>
        <v>https://doi.org/10.3390/ijms222312791</v>
      </c>
      <c r="F1263" s="73" t="str">
        <f>IF(AND($A1263&lt;&gt;"",ISNUMBER($A1263)),VLOOKUP($A1263,StudiesGeneral!$B:$CM,5,FALSE),"")</f>
        <v>CYP4F2</v>
      </c>
      <c r="G1263" s="52" t="str">
        <f t="shared" si="21"/>
        <v>Small intestine-Distal Ileum-HIM-IN009-</v>
      </c>
      <c r="H1263" s="12" t="s">
        <v>747</v>
      </c>
      <c r="I1263" s="12" t="s">
        <v>1064</v>
      </c>
      <c r="K1263" s="12" t="s">
        <v>725</v>
      </c>
      <c r="L1263" s="12" t="s">
        <v>762</v>
      </c>
      <c r="M1263" s="12" t="s">
        <v>737</v>
      </c>
      <c r="N1263" s="12" t="s">
        <v>819</v>
      </c>
      <c r="AA1263" s="19" t="s">
        <v>770</v>
      </c>
      <c r="AB1263" s="19" t="s">
        <v>1043</v>
      </c>
      <c r="AC1263" s="20" t="s">
        <v>730</v>
      </c>
      <c r="AD1263" s="37" t="s">
        <v>1057</v>
      </c>
      <c r="AE1263" s="93">
        <v>9</v>
      </c>
      <c r="AF1263" s="3">
        <v>1</v>
      </c>
      <c r="AG1263" s="3">
        <v>0</v>
      </c>
      <c r="AH1263" s="3">
        <v>65</v>
      </c>
      <c r="AI1263" s="3" t="s">
        <v>767</v>
      </c>
      <c r="AJ1263" s="20" t="s">
        <v>772</v>
      </c>
      <c r="AS1263" s="79">
        <v>30.4</v>
      </c>
      <c r="AT1263" s="79" t="s">
        <v>772</v>
      </c>
      <c r="AU1263" s="79"/>
      <c r="AV1263" s="79"/>
      <c r="AW1263" s="3" t="s">
        <v>876</v>
      </c>
      <c r="AX1263" s="3" t="s">
        <v>1058</v>
      </c>
      <c r="AY1263" s="3" t="s">
        <v>917</v>
      </c>
      <c r="AZ1263" s="3">
        <v>1</v>
      </c>
      <c r="BF1263" s="4" t="b">
        <f>IF(ISERROR(VLOOKUP(StudiesDetails!B1263,ProteinExpression!A:A,1,FALSE)),FALSE,TRUE)</f>
        <v>0</v>
      </c>
    </row>
    <row r="1264" spans="1:58" s="33" customFormat="1" x14ac:dyDescent="0.3">
      <c r="A1264" s="33">
        <v>179</v>
      </c>
      <c r="B1264" s="33">
        <v>1378</v>
      </c>
      <c r="C1264" s="70" t="str">
        <f>IF(AND($A1264&lt;&gt;"",ISNUMBER($A1264)),VLOOKUP($A1264,StudiesGeneral!$B:$CM,2,FALSE),"")</f>
        <v>Paine</v>
      </c>
      <c r="D1264" s="70">
        <f>IF(AND($A1264&lt;&gt;"",ISNUMBER($A1264)),VLOOKUP($A1264,StudiesGeneral!$B:$CM,3,FALSE),"")</f>
        <v>2006</v>
      </c>
      <c r="E1264" s="71" t="str">
        <f>IF(AND($A1264&lt;&gt;"",ISNUMBER($A1264)),VLOOKUP($A1264,StudiesGeneral!$B:$CM,4,FALSE),"")</f>
        <v>https://doi.org/10.1124/dmd.105.008672</v>
      </c>
      <c r="F1264" s="70" t="str">
        <f>IF(AND($A1264&lt;&gt;"",ISNUMBER($A1264)),VLOOKUP($A1264,StudiesGeneral!$B:$CM,5,FALSE),"")</f>
        <v>CYP1A1</v>
      </c>
      <c r="G1264" s="72" t="str">
        <f t="shared" si="21"/>
        <v>Small intestine-Duodenum/Proximal jejunum-HIM--</v>
      </c>
      <c r="H1264" s="25" t="s">
        <v>747</v>
      </c>
      <c r="I1264" s="25" t="s">
        <v>1065</v>
      </c>
      <c r="J1264" s="25"/>
      <c r="K1264" s="25" t="s">
        <v>725</v>
      </c>
      <c r="L1264" s="25" t="s">
        <v>762</v>
      </c>
      <c r="M1264" s="25"/>
      <c r="N1264" s="25" t="s">
        <v>819</v>
      </c>
      <c r="O1264" s="25"/>
      <c r="P1264" s="25"/>
      <c r="Q1264" s="26"/>
      <c r="R1264" s="26"/>
      <c r="S1264" s="27"/>
      <c r="T1264" s="27"/>
      <c r="U1264" s="27"/>
      <c r="V1264" s="27"/>
      <c r="W1264" s="27"/>
      <c r="X1264" s="27"/>
      <c r="Y1264" s="27"/>
      <c r="Z1264" s="27"/>
      <c r="AA1264" s="28" t="s">
        <v>728</v>
      </c>
      <c r="AB1264" s="28" t="s">
        <v>729</v>
      </c>
      <c r="AC1264" s="29" t="s">
        <v>730</v>
      </c>
      <c r="AD1264" s="36"/>
      <c r="AE1264" s="83">
        <v>1</v>
      </c>
      <c r="AF1264" s="30">
        <v>3</v>
      </c>
      <c r="AG1264" s="30"/>
      <c r="AH1264" s="30"/>
      <c r="AI1264" s="30"/>
      <c r="AJ1264" s="29"/>
      <c r="AK1264" s="30"/>
      <c r="AL1264" s="29"/>
      <c r="AM1264" s="30"/>
      <c r="AN1264" s="30"/>
      <c r="AO1264" s="30"/>
      <c r="AP1264" s="30"/>
      <c r="AQ1264" s="30"/>
      <c r="AR1264" s="30"/>
      <c r="AS1264" s="30"/>
      <c r="AT1264" s="30"/>
      <c r="AU1264" s="30"/>
      <c r="AV1264" s="30"/>
      <c r="AW1264" s="30"/>
      <c r="AX1264" s="30"/>
      <c r="AY1264" s="30"/>
      <c r="AZ1264" s="30"/>
      <c r="BA1264" s="31" t="s">
        <v>1066</v>
      </c>
      <c r="BB1264" s="32"/>
      <c r="BC1264" s="29"/>
      <c r="BD1264" s="30"/>
      <c r="BE1264" s="75"/>
      <c r="BF1264" s="91" t="b">
        <f>IF(ISERROR(VLOOKUP(StudiesDetails!B1264,ProteinExpression!A:A,1,FALSE)),FALSE,TRUE)</f>
        <v>0</v>
      </c>
    </row>
    <row r="1265" spans="1:58" x14ac:dyDescent="0.3">
      <c r="A1265">
        <v>180</v>
      </c>
      <c r="B1265">
        <v>1379</v>
      </c>
      <c r="C1265" s="73" t="str">
        <f>IF(AND($A1265&lt;&gt;"",ISNUMBER($A1265)),VLOOKUP($A1265,StudiesGeneral!$B:$CM,2,FALSE),"")</f>
        <v>Paine</v>
      </c>
      <c r="D1265" s="73">
        <f>IF(AND($A1265&lt;&gt;"",ISNUMBER($A1265)),VLOOKUP($A1265,StudiesGeneral!$B:$CM,3,FALSE),"")</f>
        <v>2006</v>
      </c>
      <c r="E1265" s="74" t="str">
        <f>IF(AND($A1265&lt;&gt;"",ISNUMBER($A1265)),VLOOKUP($A1265,StudiesGeneral!$B:$CM,4,FALSE),"")</f>
        <v>https://doi.org/10.1124/dmd.105.008672</v>
      </c>
      <c r="F1265" s="73" t="str">
        <f>IF(AND($A1265&lt;&gt;"",ISNUMBER($A1265)),VLOOKUP($A1265,StudiesGeneral!$B:$CM,5,FALSE),"")</f>
        <v>CYP2A6</v>
      </c>
      <c r="G1265" s="52" t="str">
        <f t="shared" si="21"/>
        <v>Small intestine-Duodenum/Proximal jejunum-HIM--</v>
      </c>
      <c r="H1265" s="12" t="s">
        <v>747</v>
      </c>
      <c r="I1265" s="12" t="s">
        <v>1065</v>
      </c>
      <c r="K1265" s="12" t="s">
        <v>725</v>
      </c>
      <c r="L1265" s="12" t="s">
        <v>762</v>
      </c>
      <c r="N1265" s="12" t="s">
        <v>819</v>
      </c>
      <c r="AA1265" s="19" t="s">
        <v>728</v>
      </c>
      <c r="AB1265" s="19" t="s">
        <v>729</v>
      </c>
      <c r="AC1265" s="20" t="s">
        <v>730</v>
      </c>
      <c r="AE1265" s="82">
        <v>1</v>
      </c>
      <c r="AF1265" s="3">
        <v>31</v>
      </c>
      <c r="BA1265" s="21" t="s">
        <v>1066</v>
      </c>
      <c r="BF1265" s="4" t="b">
        <f>IF(ISERROR(VLOOKUP(StudiesDetails!B1265,ProteinExpression!A:A,1,FALSE)),FALSE,TRUE)</f>
        <v>0</v>
      </c>
    </row>
    <row r="1266" spans="1:58" x14ac:dyDescent="0.3">
      <c r="A1266">
        <v>181</v>
      </c>
      <c r="B1266">
        <v>1380</v>
      </c>
      <c r="C1266" s="73" t="str">
        <f>IF(AND($A1266&lt;&gt;"",ISNUMBER($A1266)),VLOOKUP($A1266,StudiesGeneral!$B:$CM,2,FALSE),"")</f>
        <v>Paine</v>
      </c>
      <c r="D1266" s="73">
        <f>IF(AND($A1266&lt;&gt;"",ISNUMBER($A1266)),VLOOKUP($A1266,StudiesGeneral!$B:$CM,3,FALSE),"")</f>
        <v>2006</v>
      </c>
      <c r="E1266" s="74" t="str">
        <f>IF(AND($A1266&lt;&gt;"",ISNUMBER($A1266)),VLOOKUP($A1266,StudiesGeneral!$B:$CM,4,FALSE),"")</f>
        <v>https://doi.org/10.1124/dmd.105.008672</v>
      </c>
      <c r="F1266" s="73" t="str">
        <f>IF(AND($A1266&lt;&gt;"",ISNUMBER($A1266)),VLOOKUP($A1266,StudiesGeneral!$B:$CM,5,FALSE),"")</f>
        <v>CYP2B6</v>
      </c>
      <c r="G1266" s="52" t="str">
        <f t="shared" si="21"/>
        <v>Small intestine-Duodenum/Proximal jejunum-HIM--</v>
      </c>
      <c r="H1266" s="12" t="s">
        <v>747</v>
      </c>
      <c r="I1266" s="12" t="s">
        <v>1065</v>
      </c>
      <c r="K1266" s="12" t="s">
        <v>725</v>
      </c>
      <c r="L1266" s="12" t="s">
        <v>762</v>
      </c>
      <c r="N1266" s="12" t="s">
        <v>819</v>
      </c>
      <c r="AA1266" s="19" t="s">
        <v>728</v>
      </c>
      <c r="AB1266" s="19" t="s">
        <v>729</v>
      </c>
      <c r="AC1266" s="20" t="s">
        <v>730</v>
      </c>
      <c r="AE1266" s="82">
        <v>1</v>
      </c>
      <c r="AF1266" s="3">
        <v>31</v>
      </c>
      <c r="BA1266" s="21" t="s">
        <v>1066</v>
      </c>
      <c r="BF1266" s="4" t="b">
        <f>IF(ISERROR(VLOOKUP(StudiesDetails!B1266,ProteinExpression!A:A,1,FALSE)),FALSE,TRUE)</f>
        <v>0</v>
      </c>
    </row>
    <row r="1267" spans="1:58" x14ac:dyDescent="0.3">
      <c r="A1267">
        <v>182</v>
      </c>
      <c r="B1267">
        <v>1381</v>
      </c>
      <c r="C1267" s="73" t="str">
        <f>IF(AND($A1267&lt;&gt;"",ISNUMBER($A1267)),VLOOKUP($A1267,StudiesGeneral!$B:$CM,2,FALSE),"")</f>
        <v>Paine</v>
      </c>
      <c r="D1267" s="73">
        <f>IF(AND($A1267&lt;&gt;"",ISNUMBER($A1267)),VLOOKUP($A1267,StudiesGeneral!$B:$CM,3,FALSE),"")</f>
        <v>2006</v>
      </c>
      <c r="E1267" s="74" t="str">
        <f>IF(AND($A1267&lt;&gt;"",ISNUMBER($A1267)),VLOOKUP($A1267,StudiesGeneral!$B:$CM,4,FALSE),"")</f>
        <v>https://doi.org/10.1124/dmd.105.008672</v>
      </c>
      <c r="F1267" s="73" t="str">
        <f>IF(AND($A1267&lt;&gt;"",ISNUMBER($A1267)),VLOOKUP($A1267,StudiesGeneral!$B:$CM,5,FALSE),"")</f>
        <v>CYP2C9</v>
      </c>
      <c r="G1267" s="52" t="str">
        <f t="shared" si="21"/>
        <v>Small intestine-Duodenum/Proximal jejunum-HIM--</v>
      </c>
      <c r="H1267" s="12" t="s">
        <v>747</v>
      </c>
      <c r="I1267" s="12" t="s">
        <v>1065</v>
      </c>
      <c r="K1267" s="12" t="s">
        <v>725</v>
      </c>
      <c r="L1267" s="12" t="s">
        <v>762</v>
      </c>
      <c r="N1267" s="12" t="s">
        <v>819</v>
      </c>
      <c r="AA1267" s="19" t="s">
        <v>728</v>
      </c>
      <c r="AB1267" s="19" t="s">
        <v>729</v>
      </c>
      <c r="AC1267" s="20" t="s">
        <v>730</v>
      </c>
      <c r="AE1267" s="82">
        <v>1</v>
      </c>
      <c r="AF1267" s="3">
        <v>31</v>
      </c>
      <c r="BA1267" s="21" t="s">
        <v>1066</v>
      </c>
      <c r="BF1267" s="4" t="b">
        <f>IF(ISERROR(VLOOKUP(StudiesDetails!B1267,ProteinExpression!A:A,1,FALSE)),FALSE,TRUE)</f>
        <v>0</v>
      </c>
    </row>
    <row r="1268" spans="1:58" x14ac:dyDescent="0.3">
      <c r="A1268">
        <v>183</v>
      </c>
      <c r="B1268">
        <v>1382</v>
      </c>
      <c r="C1268" s="73" t="str">
        <f>IF(AND($A1268&lt;&gt;"",ISNUMBER($A1268)),VLOOKUP($A1268,StudiesGeneral!$B:$CM,2,FALSE),"")</f>
        <v>Paine</v>
      </c>
      <c r="D1268" s="73">
        <f>IF(AND($A1268&lt;&gt;"",ISNUMBER($A1268)),VLOOKUP($A1268,StudiesGeneral!$B:$CM,3,FALSE),"")</f>
        <v>2006</v>
      </c>
      <c r="E1268" s="74" t="str">
        <f>IF(AND($A1268&lt;&gt;"",ISNUMBER($A1268)),VLOOKUP($A1268,StudiesGeneral!$B:$CM,4,FALSE),"")</f>
        <v>https://doi.org/10.1124/dmd.105.008672</v>
      </c>
      <c r="F1268" s="73" t="str">
        <f>IF(AND($A1268&lt;&gt;"",ISNUMBER($A1268)),VLOOKUP($A1268,StudiesGeneral!$B:$CM,5,FALSE),"")</f>
        <v>CYP2C19</v>
      </c>
      <c r="G1268" s="52" t="str">
        <f t="shared" si="21"/>
        <v>Small intestine-Duodenum/Proximal jejunum-HIM--</v>
      </c>
      <c r="H1268" s="12" t="s">
        <v>747</v>
      </c>
      <c r="I1268" s="12" t="s">
        <v>1065</v>
      </c>
      <c r="K1268" s="12" t="s">
        <v>725</v>
      </c>
      <c r="L1268" s="12" t="s">
        <v>762</v>
      </c>
      <c r="N1268" s="12" t="s">
        <v>819</v>
      </c>
      <c r="AA1268" s="19" t="s">
        <v>728</v>
      </c>
      <c r="AB1268" s="19" t="s">
        <v>729</v>
      </c>
      <c r="AC1268" s="20" t="s">
        <v>730</v>
      </c>
      <c r="AE1268" s="82">
        <v>1</v>
      </c>
      <c r="AF1268" s="3">
        <v>31</v>
      </c>
      <c r="BA1268" s="21" t="s">
        <v>1066</v>
      </c>
      <c r="BF1268" s="4" t="b">
        <f>IF(ISERROR(VLOOKUP(StudiesDetails!B1268,ProteinExpression!A:A,1,FALSE)),FALSE,TRUE)</f>
        <v>0</v>
      </c>
    </row>
    <row r="1269" spans="1:58" x14ac:dyDescent="0.3">
      <c r="A1269">
        <v>184</v>
      </c>
      <c r="B1269">
        <v>1383</v>
      </c>
      <c r="C1269" s="73" t="str">
        <f>IF(AND($A1269&lt;&gt;"",ISNUMBER($A1269)),VLOOKUP($A1269,StudiesGeneral!$B:$CM,2,FALSE),"")</f>
        <v>Paine</v>
      </c>
      <c r="D1269" s="73">
        <f>IF(AND($A1269&lt;&gt;"",ISNUMBER($A1269)),VLOOKUP($A1269,StudiesGeneral!$B:$CM,3,FALSE),"")</f>
        <v>2006</v>
      </c>
      <c r="E1269" s="74" t="str">
        <f>IF(AND($A1269&lt;&gt;"",ISNUMBER($A1269)),VLOOKUP($A1269,StudiesGeneral!$B:$CM,4,FALSE),"")</f>
        <v>https://doi.org/10.1124/dmd.105.008672</v>
      </c>
      <c r="F1269" s="73" t="str">
        <f>IF(AND($A1269&lt;&gt;"",ISNUMBER($A1269)),VLOOKUP($A1269,StudiesGeneral!$B:$CM,5,FALSE),"")</f>
        <v>CYP2D6</v>
      </c>
      <c r="G1269" s="52" t="str">
        <f t="shared" si="21"/>
        <v>Small intestine-Duodenum/Proximal jejunum-HIM--polymorphic</v>
      </c>
      <c r="H1269" s="12" t="s">
        <v>747</v>
      </c>
      <c r="I1269" s="12" t="s">
        <v>1065</v>
      </c>
      <c r="K1269" s="12" t="s">
        <v>725</v>
      </c>
      <c r="L1269" s="12" t="s">
        <v>762</v>
      </c>
      <c r="N1269" s="12" t="s">
        <v>819</v>
      </c>
      <c r="AA1269" s="19" t="s">
        <v>728</v>
      </c>
      <c r="AB1269" s="19" t="s">
        <v>729</v>
      </c>
      <c r="AC1269" s="20" t="s">
        <v>730</v>
      </c>
      <c r="AE1269" s="82">
        <v>1</v>
      </c>
      <c r="AF1269" s="3">
        <v>29</v>
      </c>
      <c r="BA1269" s="21" t="s">
        <v>1066</v>
      </c>
      <c r="BC1269" s="104" t="s">
        <v>1067</v>
      </c>
      <c r="BF1269" s="4" t="b">
        <f>IF(ISERROR(VLOOKUP(StudiesDetails!B1269,ProteinExpression!A:A,1,FALSE)),FALSE,TRUE)</f>
        <v>0</v>
      </c>
    </row>
    <row r="1270" spans="1:58" x14ac:dyDescent="0.3">
      <c r="A1270">
        <v>185</v>
      </c>
      <c r="B1270">
        <v>1384</v>
      </c>
      <c r="C1270" s="73" t="str">
        <f>IF(AND($A1270&lt;&gt;"",ISNUMBER($A1270)),VLOOKUP($A1270,StudiesGeneral!$B:$CM,2,FALSE),"")</f>
        <v>Paine</v>
      </c>
      <c r="D1270" s="73">
        <f>IF(AND($A1270&lt;&gt;"",ISNUMBER($A1270)),VLOOKUP($A1270,StudiesGeneral!$B:$CM,3,FALSE),"")</f>
        <v>2006</v>
      </c>
      <c r="E1270" s="74" t="str">
        <f>IF(AND($A1270&lt;&gt;"",ISNUMBER($A1270)),VLOOKUP($A1270,StudiesGeneral!$B:$CM,4,FALSE),"")</f>
        <v>https://doi.org/10.1124/dmd.105.008672</v>
      </c>
      <c r="F1270" s="73" t="str">
        <f>IF(AND($A1270&lt;&gt;"",ISNUMBER($A1270)),VLOOKUP($A1270,StudiesGeneral!$B:$CM,5,FALSE),"")</f>
        <v>CYP2E1</v>
      </c>
      <c r="G1270" s="52" t="str">
        <f t="shared" si="21"/>
        <v>Small intestine-Duodenum/Proximal jejunum-HIM--</v>
      </c>
      <c r="H1270" s="12" t="s">
        <v>747</v>
      </c>
      <c r="I1270" s="12" t="s">
        <v>1065</v>
      </c>
      <c r="K1270" s="12" t="s">
        <v>725</v>
      </c>
      <c r="L1270" s="12" t="s">
        <v>762</v>
      </c>
      <c r="N1270" s="12" t="s">
        <v>819</v>
      </c>
      <c r="AA1270" s="19" t="s">
        <v>728</v>
      </c>
      <c r="AB1270" s="19" t="s">
        <v>729</v>
      </c>
      <c r="AC1270" s="20" t="s">
        <v>730</v>
      </c>
      <c r="AE1270" s="82">
        <v>1</v>
      </c>
      <c r="AF1270" s="3">
        <v>31</v>
      </c>
      <c r="BA1270" s="21" t="s">
        <v>1066</v>
      </c>
      <c r="BF1270" s="4" t="b">
        <f>IF(ISERROR(VLOOKUP(StudiesDetails!B1270,ProteinExpression!A:A,1,FALSE)),FALSE,TRUE)</f>
        <v>0</v>
      </c>
    </row>
    <row r="1271" spans="1:58" x14ac:dyDescent="0.3">
      <c r="A1271">
        <v>186</v>
      </c>
      <c r="B1271">
        <v>1385</v>
      </c>
      <c r="C1271" s="73" t="str">
        <f>IF(AND($A1271&lt;&gt;"",ISNUMBER($A1271)),VLOOKUP($A1271,StudiesGeneral!$B:$CM,2,FALSE),"")</f>
        <v>Paine</v>
      </c>
      <c r="D1271" s="73">
        <f>IF(AND($A1271&lt;&gt;"",ISNUMBER($A1271)),VLOOKUP($A1271,StudiesGeneral!$B:$CM,3,FALSE),"")</f>
        <v>2006</v>
      </c>
      <c r="E1271" s="74" t="str">
        <f>IF(AND($A1271&lt;&gt;"",ISNUMBER($A1271)),VLOOKUP($A1271,StudiesGeneral!$B:$CM,4,FALSE),"")</f>
        <v>https://doi.org/10.1124/dmd.105.008672</v>
      </c>
      <c r="F1271" s="73" t="str">
        <f>IF(AND($A1271&lt;&gt;"",ISNUMBER($A1271)),VLOOKUP($A1271,StudiesGeneral!$B:$CM,5,FALSE),"")</f>
        <v>CYP2J2</v>
      </c>
      <c r="G1271" s="52" t="str">
        <f t="shared" si="21"/>
        <v>Small intestine-Duodenum/Proximal jejunum-HIM--</v>
      </c>
      <c r="H1271" s="12" t="s">
        <v>747</v>
      </c>
      <c r="I1271" s="12" t="s">
        <v>1065</v>
      </c>
      <c r="K1271" s="12" t="s">
        <v>725</v>
      </c>
      <c r="L1271" s="12" t="s">
        <v>762</v>
      </c>
      <c r="N1271" s="12" t="s">
        <v>819</v>
      </c>
      <c r="AA1271" s="19" t="s">
        <v>728</v>
      </c>
      <c r="AB1271" s="19" t="s">
        <v>729</v>
      </c>
      <c r="AC1271" s="20" t="s">
        <v>730</v>
      </c>
      <c r="AE1271" s="82">
        <v>1</v>
      </c>
      <c r="AF1271" s="3">
        <v>31</v>
      </c>
      <c r="BA1271" s="21" t="s">
        <v>1066</v>
      </c>
      <c r="BF1271" s="4" t="b">
        <f>IF(ISERROR(VLOOKUP(StudiesDetails!B1271,ProteinExpression!A:A,1,FALSE)),FALSE,TRUE)</f>
        <v>0</v>
      </c>
    </row>
    <row r="1272" spans="1:58" x14ac:dyDescent="0.3">
      <c r="A1272">
        <v>187</v>
      </c>
      <c r="B1272">
        <v>1386</v>
      </c>
      <c r="C1272" s="73" t="str">
        <f>IF(AND($A1272&lt;&gt;"",ISNUMBER($A1272)),VLOOKUP($A1272,StudiesGeneral!$B:$CM,2,FALSE),"")</f>
        <v>Paine</v>
      </c>
      <c r="D1272" s="73">
        <f>IF(AND($A1272&lt;&gt;"",ISNUMBER($A1272)),VLOOKUP($A1272,StudiesGeneral!$B:$CM,3,FALSE),"")</f>
        <v>2006</v>
      </c>
      <c r="E1272" s="74" t="str">
        <f>IF(AND($A1272&lt;&gt;"",ISNUMBER($A1272)),VLOOKUP($A1272,StudiesGeneral!$B:$CM,4,FALSE),"")</f>
        <v>https://doi.org/10.1124/dmd.105.008672</v>
      </c>
      <c r="F1272" s="73" t="str">
        <f>IF(AND($A1272&lt;&gt;"",ISNUMBER($A1272)),VLOOKUP($A1272,StudiesGeneral!$B:$CM,5,FALSE),"")</f>
        <v>CYP3A4</v>
      </c>
      <c r="G1272" s="52" t="str">
        <f t="shared" si="21"/>
        <v>Small intestine-Duodenum/Proximal jejunum-HIM--</v>
      </c>
      <c r="H1272" s="12" t="s">
        <v>747</v>
      </c>
      <c r="I1272" s="12" t="s">
        <v>1065</v>
      </c>
      <c r="K1272" s="12" t="s">
        <v>725</v>
      </c>
      <c r="L1272" s="12" t="s">
        <v>762</v>
      </c>
      <c r="N1272" s="12" t="s">
        <v>819</v>
      </c>
      <c r="AA1272" s="19" t="s">
        <v>728</v>
      </c>
      <c r="AB1272" s="19" t="s">
        <v>729</v>
      </c>
      <c r="AC1272" s="20" t="s">
        <v>730</v>
      </c>
      <c r="AE1272" s="82">
        <v>1</v>
      </c>
      <c r="AF1272" s="3">
        <v>31</v>
      </c>
      <c r="BA1272" s="21" t="s">
        <v>1066</v>
      </c>
      <c r="BF1272" s="4" t="b">
        <f>IF(ISERROR(VLOOKUP(StudiesDetails!B1272,ProteinExpression!A:A,1,FALSE)),FALSE,TRUE)</f>
        <v>1</v>
      </c>
    </row>
    <row r="1273" spans="1:58" x14ac:dyDescent="0.3">
      <c r="A1273">
        <v>188</v>
      </c>
      <c r="B1273">
        <v>1387</v>
      </c>
      <c r="C1273" s="73" t="str">
        <f>IF(AND($A1273&lt;&gt;"",ISNUMBER($A1273)),VLOOKUP($A1273,StudiesGeneral!$B:$CM,2,FALSE),"")</f>
        <v>Paine</v>
      </c>
      <c r="D1273" s="73">
        <f>IF(AND($A1273&lt;&gt;"",ISNUMBER($A1273)),VLOOKUP($A1273,StudiesGeneral!$B:$CM,3,FALSE),"")</f>
        <v>2006</v>
      </c>
      <c r="E1273" s="74" t="str">
        <f>IF(AND($A1273&lt;&gt;"",ISNUMBER($A1273)),VLOOKUP($A1273,StudiesGeneral!$B:$CM,4,FALSE),"")</f>
        <v>https://doi.org/10.1124/dmd.105.008672</v>
      </c>
      <c r="F1273" s="73" t="str">
        <f>IF(AND($A1273&lt;&gt;"",ISNUMBER($A1273)),VLOOKUP($A1273,StudiesGeneral!$B:$CM,5,FALSE),"")</f>
        <v>CYP3A5</v>
      </c>
      <c r="G1273" s="52" t="str">
        <f t="shared" si="21"/>
        <v>Small intestine-Duodenum/Proximal jejunum-HIM--</v>
      </c>
      <c r="H1273" s="12" t="s">
        <v>747</v>
      </c>
      <c r="I1273" s="12" t="s">
        <v>1065</v>
      </c>
      <c r="K1273" s="12" t="s">
        <v>725</v>
      </c>
      <c r="L1273" s="12" t="s">
        <v>762</v>
      </c>
      <c r="N1273" s="12" t="s">
        <v>819</v>
      </c>
      <c r="AA1273" s="19" t="s">
        <v>728</v>
      </c>
      <c r="AB1273" s="19" t="s">
        <v>729</v>
      </c>
      <c r="AC1273" s="20" t="s">
        <v>730</v>
      </c>
      <c r="AE1273" s="82">
        <v>1</v>
      </c>
      <c r="AF1273" s="3">
        <v>11</v>
      </c>
      <c r="BA1273" s="21" t="s">
        <v>1066</v>
      </c>
      <c r="BF1273" s="4" t="b">
        <f>IF(ISERROR(VLOOKUP(StudiesDetails!B1273,ProteinExpression!A:A,1,FALSE)),FALSE,TRUE)</f>
        <v>1</v>
      </c>
    </row>
    <row r="1274" spans="1:58" s="33" customFormat="1" x14ac:dyDescent="0.3">
      <c r="A1274" s="33">
        <v>179</v>
      </c>
      <c r="B1274" s="33">
        <v>1388</v>
      </c>
      <c r="C1274" s="70" t="str">
        <f>IF(AND($A1274&lt;&gt;"",ISNUMBER($A1274)),VLOOKUP($A1274,StudiesGeneral!$B:$CM,2,FALSE),"")</f>
        <v>Paine</v>
      </c>
      <c r="D1274" s="70">
        <f>IF(AND($A1274&lt;&gt;"",ISNUMBER($A1274)),VLOOKUP($A1274,StudiesGeneral!$B:$CM,3,FALSE),"")</f>
        <v>2006</v>
      </c>
      <c r="E1274" s="71" t="str">
        <f>IF(AND($A1274&lt;&gt;"",ISNUMBER($A1274)),VLOOKUP($A1274,StudiesGeneral!$B:$CM,4,FALSE),"")</f>
        <v>https://doi.org/10.1124/dmd.105.008672</v>
      </c>
      <c r="F1274" s="70" t="str">
        <f>IF(AND($A1274&lt;&gt;"",ISNUMBER($A1274)),VLOOKUP($A1274,StudiesGeneral!$B:$CM,5,FALSE),"")</f>
        <v>CYP1A1</v>
      </c>
      <c r="G1274" s="72" t="str">
        <f t="shared" si="21"/>
        <v>Small intestine-Duodenum/Proximal jejunum-HIM--</v>
      </c>
      <c r="H1274" s="25" t="s">
        <v>747</v>
      </c>
      <c r="I1274" s="25" t="s">
        <v>1065</v>
      </c>
      <c r="J1274" s="25"/>
      <c r="K1274" s="25" t="s">
        <v>725</v>
      </c>
      <c r="L1274" s="25" t="s">
        <v>762</v>
      </c>
      <c r="M1274" s="25"/>
      <c r="N1274" s="25" t="s">
        <v>819</v>
      </c>
      <c r="O1274" s="25"/>
      <c r="P1274" s="25"/>
      <c r="Q1274" s="26"/>
      <c r="R1274" s="26"/>
      <c r="S1274" s="27"/>
      <c r="T1274" s="27"/>
      <c r="U1274" s="27"/>
      <c r="V1274" s="27"/>
      <c r="W1274" s="27"/>
      <c r="X1274" s="27"/>
      <c r="Y1274" s="27"/>
      <c r="Z1274" s="27"/>
      <c r="AA1274" s="28" t="s">
        <v>754</v>
      </c>
      <c r="AB1274" s="28" t="s">
        <v>729</v>
      </c>
      <c r="AC1274" s="29" t="s">
        <v>730</v>
      </c>
      <c r="AD1274" s="36"/>
      <c r="AE1274" s="83">
        <v>1</v>
      </c>
      <c r="AF1274" s="30">
        <v>31</v>
      </c>
      <c r="AG1274" s="30"/>
      <c r="AH1274" s="30"/>
      <c r="AI1274" s="30"/>
      <c r="AJ1274" s="29"/>
      <c r="AK1274" s="30"/>
      <c r="AL1274" s="29"/>
      <c r="AM1274" s="30"/>
      <c r="AN1274" s="30"/>
      <c r="AO1274" s="30"/>
      <c r="AP1274" s="30"/>
      <c r="AQ1274" s="30"/>
      <c r="AR1274" s="30"/>
      <c r="AS1274" s="30"/>
      <c r="AT1274" s="30"/>
      <c r="AU1274" s="30"/>
      <c r="AV1274" s="30"/>
      <c r="AW1274" s="30"/>
      <c r="AX1274" s="30"/>
      <c r="AY1274" s="30"/>
      <c r="AZ1274" s="30"/>
      <c r="BA1274" s="31" t="s">
        <v>1066</v>
      </c>
      <c r="BB1274" s="32"/>
      <c r="BC1274" s="29"/>
      <c r="BD1274" s="30"/>
      <c r="BE1274" s="75"/>
      <c r="BF1274" s="91" t="b">
        <f>IF(ISERROR(VLOOKUP(StudiesDetails!B1274,ProteinExpression!A:A,1,FALSE)),FALSE,TRUE)</f>
        <v>0</v>
      </c>
    </row>
    <row r="1275" spans="1:58" x14ac:dyDescent="0.3">
      <c r="A1275">
        <v>180</v>
      </c>
      <c r="B1275">
        <v>1389</v>
      </c>
      <c r="C1275" s="73" t="str">
        <f>IF(AND($A1275&lt;&gt;"",ISNUMBER($A1275)),VLOOKUP($A1275,StudiesGeneral!$B:$CM,2,FALSE),"")</f>
        <v>Paine</v>
      </c>
      <c r="D1275" s="73">
        <f>IF(AND($A1275&lt;&gt;"",ISNUMBER($A1275)),VLOOKUP($A1275,StudiesGeneral!$B:$CM,3,FALSE),"")</f>
        <v>2006</v>
      </c>
      <c r="E1275" s="74" t="str">
        <f>IF(AND($A1275&lt;&gt;"",ISNUMBER($A1275)),VLOOKUP($A1275,StudiesGeneral!$B:$CM,4,FALSE),"")</f>
        <v>https://doi.org/10.1124/dmd.105.008672</v>
      </c>
      <c r="F1275" s="73" t="str">
        <f>IF(AND($A1275&lt;&gt;"",ISNUMBER($A1275)),VLOOKUP($A1275,StudiesGeneral!$B:$CM,5,FALSE),"")</f>
        <v>CYP2A6</v>
      </c>
      <c r="G1275" s="52" t="str">
        <f t="shared" si="21"/>
        <v>Small intestine-Duodenum/Proximal jejunum-HIM--</v>
      </c>
      <c r="H1275" s="12" t="s">
        <v>747</v>
      </c>
      <c r="I1275" s="12" t="s">
        <v>1065</v>
      </c>
      <c r="K1275" s="12" t="s">
        <v>725</v>
      </c>
      <c r="L1275" s="12" t="s">
        <v>762</v>
      </c>
      <c r="N1275" s="12" t="s">
        <v>819</v>
      </c>
      <c r="AA1275" s="19" t="s">
        <v>754</v>
      </c>
      <c r="AB1275" s="19" t="s">
        <v>729</v>
      </c>
      <c r="AC1275" s="20" t="s">
        <v>730</v>
      </c>
      <c r="AE1275" s="82">
        <v>1</v>
      </c>
      <c r="AF1275" s="3">
        <v>31</v>
      </c>
      <c r="BA1275" s="21" t="s">
        <v>1066</v>
      </c>
      <c r="BF1275" s="4" t="b">
        <f>IF(ISERROR(VLOOKUP(StudiesDetails!B1275,ProteinExpression!A:A,1,FALSE)),FALSE,TRUE)</f>
        <v>0</v>
      </c>
    </row>
    <row r="1276" spans="1:58" x14ac:dyDescent="0.3">
      <c r="A1276">
        <v>181</v>
      </c>
      <c r="B1276">
        <v>1390</v>
      </c>
      <c r="C1276" s="73" t="str">
        <f>IF(AND($A1276&lt;&gt;"",ISNUMBER($A1276)),VLOOKUP($A1276,StudiesGeneral!$B:$CM,2,FALSE),"")</f>
        <v>Paine</v>
      </c>
      <c r="D1276" s="73">
        <f>IF(AND($A1276&lt;&gt;"",ISNUMBER($A1276)),VLOOKUP($A1276,StudiesGeneral!$B:$CM,3,FALSE),"")</f>
        <v>2006</v>
      </c>
      <c r="E1276" s="74" t="str">
        <f>IF(AND($A1276&lt;&gt;"",ISNUMBER($A1276)),VLOOKUP($A1276,StudiesGeneral!$B:$CM,4,FALSE),"")</f>
        <v>https://doi.org/10.1124/dmd.105.008672</v>
      </c>
      <c r="F1276" s="73" t="str">
        <f>IF(AND($A1276&lt;&gt;"",ISNUMBER($A1276)),VLOOKUP($A1276,StudiesGeneral!$B:$CM,5,FALSE),"")</f>
        <v>CYP2B6</v>
      </c>
      <c r="G1276" s="52" t="str">
        <f t="shared" si="21"/>
        <v>Small intestine-Duodenum/Proximal jejunum-HIM--</v>
      </c>
      <c r="H1276" s="12" t="s">
        <v>747</v>
      </c>
      <c r="I1276" s="12" t="s">
        <v>1065</v>
      </c>
      <c r="K1276" s="12" t="s">
        <v>725</v>
      </c>
      <c r="L1276" s="12" t="s">
        <v>762</v>
      </c>
      <c r="N1276" s="12" t="s">
        <v>819</v>
      </c>
      <c r="AA1276" s="19" t="s">
        <v>754</v>
      </c>
      <c r="AB1276" s="19" t="s">
        <v>729</v>
      </c>
      <c r="AC1276" s="20" t="s">
        <v>730</v>
      </c>
      <c r="AE1276" s="82">
        <v>1</v>
      </c>
      <c r="AF1276" s="3">
        <v>31</v>
      </c>
      <c r="BA1276" s="21" t="s">
        <v>1066</v>
      </c>
      <c r="BF1276" s="4" t="b">
        <f>IF(ISERROR(VLOOKUP(StudiesDetails!B1276,ProteinExpression!A:A,1,FALSE)),FALSE,TRUE)</f>
        <v>0</v>
      </c>
    </row>
    <row r="1277" spans="1:58" x14ac:dyDescent="0.3">
      <c r="A1277">
        <v>182</v>
      </c>
      <c r="B1277">
        <v>1391</v>
      </c>
      <c r="C1277" s="73" t="str">
        <f>IF(AND($A1277&lt;&gt;"",ISNUMBER($A1277)),VLOOKUP($A1277,StudiesGeneral!$B:$CM,2,FALSE),"")</f>
        <v>Paine</v>
      </c>
      <c r="D1277" s="73">
        <f>IF(AND($A1277&lt;&gt;"",ISNUMBER($A1277)),VLOOKUP($A1277,StudiesGeneral!$B:$CM,3,FALSE),"")</f>
        <v>2006</v>
      </c>
      <c r="E1277" s="74" t="str">
        <f>IF(AND($A1277&lt;&gt;"",ISNUMBER($A1277)),VLOOKUP($A1277,StudiesGeneral!$B:$CM,4,FALSE),"")</f>
        <v>https://doi.org/10.1124/dmd.105.008672</v>
      </c>
      <c r="F1277" s="73" t="str">
        <f>IF(AND($A1277&lt;&gt;"",ISNUMBER($A1277)),VLOOKUP($A1277,StudiesGeneral!$B:$CM,5,FALSE),"")</f>
        <v>CYP2C9</v>
      </c>
      <c r="G1277" s="52" t="str">
        <f t="shared" si="21"/>
        <v>Small intestine-Duodenum/Proximal jejunum-HIM--</v>
      </c>
      <c r="H1277" s="12" t="s">
        <v>747</v>
      </c>
      <c r="I1277" s="12" t="s">
        <v>1065</v>
      </c>
      <c r="K1277" s="12" t="s">
        <v>725</v>
      </c>
      <c r="L1277" s="12" t="s">
        <v>762</v>
      </c>
      <c r="N1277" s="12" t="s">
        <v>819</v>
      </c>
      <c r="AA1277" s="19" t="s">
        <v>754</v>
      </c>
      <c r="AB1277" s="19" t="s">
        <v>729</v>
      </c>
      <c r="AC1277" s="20" t="s">
        <v>730</v>
      </c>
      <c r="AE1277" s="82">
        <v>1</v>
      </c>
      <c r="AF1277" s="3">
        <v>31</v>
      </c>
      <c r="BA1277" s="21" t="s">
        <v>1066</v>
      </c>
      <c r="BF1277" s="4" t="b">
        <f>IF(ISERROR(VLOOKUP(StudiesDetails!B1277,ProteinExpression!A:A,1,FALSE)),FALSE,TRUE)</f>
        <v>0</v>
      </c>
    </row>
    <row r="1278" spans="1:58" x14ac:dyDescent="0.3">
      <c r="A1278">
        <v>183</v>
      </c>
      <c r="B1278">
        <v>1392</v>
      </c>
      <c r="C1278" s="73" t="str">
        <f>IF(AND($A1278&lt;&gt;"",ISNUMBER($A1278)),VLOOKUP($A1278,StudiesGeneral!$B:$CM,2,FALSE),"")</f>
        <v>Paine</v>
      </c>
      <c r="D1278" s="73">
        <f>IF(AND($A1278&lt;&gt;"",ISNUMBER($A1278)),VLOOKUP($A1278,StudiesGeneral!$B:$CM,3,FALSE),"")</f>
        <v>2006</v>
      </c>
      <c r="E1278" s="74" t="str">
        <f>IF(AND($A1278&lt;&gt;"",ISNUMBER($A1278)),VLOOKUP($A1278,StudiesGeneral!$B:$CM,4,FALSE),"")</f>
        <v>https://doi.org/10.1124/dmd.105.008672</v>
      </c>
      <c r="F1278" s="73" t="str">
        <f>IF(AND($A1278&lt;&gt;"",ISNUMBER($A1278)),VLOOKUP($A1278,StudiesGeneral!$B:$CM,5,FALSE),"")</f>
        <v>CYP2C19</v>
      </c>
      <c r="G1278" s="52" t="str">
        <f t="shared" si="21"/>
        <v>Small intestine-Duodenum/Proximal jejunum-HIM--</v>
      </c>
      <c r="H1278" s="12" t="s">
        <v>747</v>
      </c>
      <c r="I1278" s="12" t="s">
        <v>1065</v>
      </c>
      <c r="K1278" s="12" t="s">
        <v>725</v>
      </c>
      <c r="L1278" s="12" t="s">
        <v>762</v>
      </c>
      <c r="N1278" s="12" t="s">
        <v>819</v>
      </c>
      <c r="AA1278" s="19" t="s">
        <v>754</v>
      </c>
      <c r="AB1278" s="19" t="s">
        <v>729</v>
      </c>
      <c r="AC1278" s="20" t="s">
        <v>730</v>
      </c>
      <c r="AE1278" s="82">
        <v>1</v>
      </c>
      <c r="AF1278" s="3">
        <v>31</v>
      </c>
      <c r="BA1278" s="21" t="s">
        <v>1066</v>
      </c>
      <c r="BF1278" s="4" t="b">
        <f>IF(ISERROR(VLOOKUP(StudiesDetails!B1278,ProteinExpression!A:A,1,FALSE)),FALSE,TRUE)</f>
        <v>0</v>
      </c>
    </row>
    <row r="1279" spans="1:58" x14ac:dyDescent="0.3">
      <c r="A1279">
        <v>184</v>
      </c>
      <c r="B1279">
        <v>1393</v>
      </c>
      <c r="C1279" s="73" t="str">
        <f>IF(AND($A1279&lt;&gt;"",ISNUMBER($A1279)),VLOOKUP($A1279,StudiesGeneral!$B:$CM,2,FALSE),"")</f>
        <v>Paine</v>
      </c>
      <c r="D1279" s="73">
        <f>IF(AND($A1279&lt;&gt;"",ISNUMBER($A1279)),VLOOKUP($A1279,StudiesGeneral!$B:$CM,3,FALSE),"")</f>
        <v>2006</v>
      </c>
      <c r="E1279" s="74" t="str">
        <f>IF(AND($A1279&lt;&gt;"",ISNUMBER($A1279)),VLOOKUP($A1279,StudiesGeneral!$B:$CM,4,FALSE),"")</f>
        <v>https://doi.org/10.1124/dmd.105.008672</v>
      </c>
      <c r="F1279" s="73" t="str">
        <f>IF(AND($A1279&lt;&gt;"",ISNUMBER($A1279)),VLOOKUP($A1279,StudiesGeneral!$B:$CM,5,FALSE),"")</f>
        <v>CYP2D6</v>
      </c>
      <c r="G1279" s="52" t="str">
        <f t="shared" si="21"/>
        <v>Small intestine-Duodenum/Proximal jejunum-HIM--</v>
      </c>
      <c r="H1279" s="12" t="s">
        <v>747</v>
      </c>
      <c r="I1279" s="12" t="s">
        <v>1065</v>
      </c>
      <c r="K1279" s="12" t="s">
        <v>725</v>
      </c>
      <c r="L1279" s="12" t="s">
        <v>762</v>
      </c>
      <c r="N1279" s="12" t="s">
        <v>819</v>
      </c>
      <c r="AA1279" s="19" t="s">
        <v>754</v>
      </c>
      <c r="AB1279" s="19" t="s">
        <v>729</v>
      </c>
      <c r="AC1279" s="20" t="s">
        <v>730</v>
      </c>
      <c r="AE1279" s="82">
        <v>1</v>
      </c>
      <c r="AF1279" s="3">
        <v>31</v>
      </c>
      <c r="BA1279" s="21" t="s">
        <v>1066</v>
      </c>
      <c r="BF1279" s="4" t="b">
        <f>IF(ISERROR(VLOOKUP(StudiesDetails!B1279,ProteinExpression!A:A,1,FALSE)),FALSE,TRUE)</f>
        <v>0</v>
      </c>
    </row>
    <row r="1280" spans="1:58" x14ac:dyDescent="0.3">
      <c r="A1280">
        <v>185</v>
      </c>
      <c r="B1280">
        <v>1394</v>
      </c>
      <c r="C1280" s="73" t="str">
        <f>IF(AND($A1280&lt;&gt;"",ISNUMBER($A1280)),VLOOKUP($A1280,StudiesGeneral!$B:$CM,2,FALSE),"")</f>
        <v>Paine</v>
      </c>
      <c r="D1280" s="73">
        <f>IF(AND($A1280&lt;&gt;"",ISNUMBER($A1280)),VLOOKUP($A1280,StudiesGeneral!$B:$CM,3,FALSE),"")</f>
        <v>2006</v>
      </c>
      <c r="E1280" s="74" t="str">
        <f>IF(AND($A1280&lt;&gt;"",ISNUMBER($A1280)),VLOOKUP($A1280,StudiesGeneral!$B:$CM,4,FALSE),"")</f>
        <v>https://doi.org/10.1124/dmd.105.008672</v>
      </c>
      <c r="F1280" s="73" t="str">
        <f>IF(AND($A1280&lt;&gt;"",ISNUMBER($A1280)),VLOOKUP($A1280,StudiesGeneral!$B:$CM,5,FALSE),"")</f>
        <v>CYP2E1</v>
      </c>
      <c r="G1280" s="52" t="str">
        <f t="shared" si="21"/>
        <v>Small intestine-Duodenum/Proximal jejunum-HIM--</v>
      </c>
      <c r="H1280" s="12" t="s">
        <v>747</v>
      </c>
      <c r="I1280" s="12" t="s">
        <v>1065</v>
      </c>
      <c r="K1280" s="12" t="s">
        <v>725</v>
      </c>
      <c r="L1280" s="12" t="s">
        <v>762</v>
      </c>
      <c r="N1280" s="12" t="s">
        <v>819</v>
      </c>
      <c r="AA1280" s="19" t="s">
        <v>754</v>
      </c>
      <c r="AB1280" s="19" t="s">
        <v>729</v>
      </c>
      <c r="AC1280" s="20" t="s">
        <v>730</v>
      </c>
      <c r="AE1280" s="82">
        <v>1</v>
      </c>
      <c r="AF1280" s="3">
        <v>31</v>
      </c>
      <c r="BA1280" s="21" t="s">
        <v>1066</v>
      </c>
      <c r="BF1280" s="4" t="b">
        <f>IF(ISERROR(VLOOKUP(StudiesDetails!B1280,ProteinExpression!A:A,1,FALSE)),FALSE,TRUE)</f>
        <v>0</v>
      </c>
    </row>
    <row r="1281" spans="1:58" x14ac:dyDescent="0.3">
      <c r="A1281">
        <v>186</v>
      </c>
      <c r="B1281">
        <v>1395</v>
      </c>
      <c r="C1281" s="73" t="str">
        <f>IF(AND($A1281&lt;&gt;"",ISNUMBER($A1281)),VLOOKUP($A1281,StudiesGeneral!$B:$CM,2,FALSE),"")</f>
        <v>Paine</v>
      </c>
      <c r="D1281" s="73">
        <f>IF(AND($A1281&lt;&gt;"",ISNUMBER($A1281)),VLOOKUP($A1281,StudiesGeneral!$B:$CM,3,FALSE),"")</f>
        <v>2006</v>
      </c>
      <c r="E1281" s="74" t="str">
        <f>IF(AND($A1281&lt;&gt;"",ISNUMBER($A1281)),VLOOKUP($A1281,StudiesGeneral!$B:$CM,4,FALSE),"")</f>
        <v>https://doi.org/10.1124/dmd.105.008672</v>
      </c>
      <c r="F1281" s="73" t="str">
        <f>IF(AND($A1281&lt;&gt;"",ISNUMBER($A1281)),VLOOKUP($A1281,StudiesGeneral!$B:$CM,5,FALSE),"")</f>
        <v>CYP2J2</v>
      </c>
      <c r="G1281" s="52" t="str">
        <f t="shared" si="21"/>
        <v>Small intestine-Duodenum/Proximal jejunum-HIM--</v>
      </c>
      <c r="H1281" s="12" t="s">
        <v>747</v>
      </c>
      <c r="I1281" s="12" t="s">
        <v>1065</v>
      </c>
      <c r="K1281" s="12" t="s">
        <v>725</v>
      </c>
      <c r="L1281" s="12" t="s">
        <v>762</v>
      </c>
      <c r="N1281" s="12" t="s">
        <v>819</v>
      </c>
      <c r="AA1281" s="19" t="s">
        <v>754</v>
      </c>
      <c r="AB1281" s="19" t="s">
        <v>729</v>
      </c>
      <c r="AC1281" s="20" t="s">
        <v>730</v>
      </c>
      <c r="AE1281" s="82">
        <v>1</v>
      </c>
      <c r="BA1281" s="21" t="s">
        <v>1066</v>
      </c>
      <c r="BF1281" s="4" t="b">
        <f>IF(ISERROR(VLOOKUP(StudiesDetails!B1281,ProteinExpression!A:A,1,FALSE)),FALSE,TRUE)</f>
        <v>0</v>
      </c>
    </row>
    <row r="1282" spans="1:58" x14ac:dyDescent="0.3">
      <c r="A1282">
        <v>187</v>
      </c>
      <c r="B1282">
        <v>1396</v>
      </c>
      <c r="C1282" s="73" t="str">
        <f>IF(AND($A1282&lt;&gt;"",ISNUMBER($A1282)),VLOOKUP($A1282,StudiesGeneral!$B:$CM,2,FALSE),"")</f>
        <v>Paine</v>
      </c>
      <c r="D1282" s="73">
        <f>IF(AND($A1282&lt;&gt;"",ISNUMBER($A1282)),VLOOKUP($A1282,StudiesGeneral!$B:$CM,3,FALSE),"")</f>
        <v>2006</v>
      </c>
      <c r="E1282" s="74" t="str">
        <f>IF(AND($A1282&lt;&gt;"",ISNUMBER($A1282)),VLOOKUP($A1282,StudiesGeneral!$B:$CM,4,FALSE),"")</f>
        <v>https://doi.org/10.1124/dmd.105.008672</v>
      </c>
      <c r="F1282" s="73" t="str">
        <f>IF(AND($A1282&lt;&gt;"",ISNUMBER($A1282)),VLOOKUP($A1282,StudiesGeneral!$B:$CM,5,FALSE),"")</f>
        <v>CYP3A4</v>
      </c>
      <c r="G1282" s="52" t="str">
        <f t="shared" si="21"/>
        <v>Small intestine-Duodenum/Proximal jejunum-HIM--</v>
      </c>
      <c r="H1282" s="12" t="s">
        <v>747</v>
      </c>
      <c r="I1282" s="12" t="s">
        <v>1065</v>
      </c>
      <c r="K1282" s="12" t="s">
        <v>725</v>
      </c>
      <c r="L1282" s="12" t="s">
        <v>762</v>
      </c>
      <c r="N1282" s="12" t="s">
        <v>819</v>
      </c>
      <c r="AA1282" s="19" t="s">
        <v>754</v>
      </c>
      <c r="AB1282" s="19" t="s">
        <v>729</v>
      </c>
      <c r="AC1282" s="20" t="s">
        <v>730</v>
      </c>
      <c r="AE1282" s="82">
        <v>1</v>
      </c>
      <c r="AF1282" s="3">
        <v>31</v>
      </c>
      <c r="BA1282" s="21" t="s">
        <v>1066</v>
      </c>
      <c r="BF1282" s="4" t="b">
        <f>IF(ISERROR(VLOOKUP(StudiesDetails!B1282,ProteinExpression!A:A,1,FALSE)),FALSE,TRUE)</f>
        <v>1</v>
      </c>
    </row>
    <row r="1283" spans="1:58" x14ac:dyDescent="0.3">
      <c r="A1283">
        <v>188</v>
      </c>
      <c r="B1283">
        <v>1397</v>
      </c>
      <c r="C1283" s="73" t="str">
        <f>IF(AND($A1283&lt;&gt;"",ISNUMBER($A1283)),VLOOKUP($A1283,StudiesGeneral!$B:$CM,2,FALSE),"")</f>
        <v>Paine</v>
      </c>
      <c r="D1283" s="73">
        <f>IF(AND($A1283&lt;&gt;"",ISNUMBER($A1283)),VLOOKUP($A1283,StudiesGeneral!$B:$CM,3,FALSE),"")</f>
        <v>2006</v>
      </c>
      <c r="E1283" s="74" t="str">
        <f>IF(AND($A1283&lt;&gt;"",ISNUMBER($A1283)),VLOOKUP($A1283,StudiesGeneral!$B:$CM,4,FALSE),"")</f>
        <v>https://doi.org/10.1124/dmd.105.008672</v>
      </c>
      <c r="F1283" s="73" t="str">
        <f>IF(AND($A1283&lt;&gt;"",ISNUMBER($A1283)),VLOOKUP($A1283,StudiesGeneral!$B:$CM,5,FALSE),"")</f>
        <v>CYP3A5</v>
      </c>
      <c r="G1283" s="52" t="str">
        <f t="shared" si="21"/>
        <v>Small intestine-Duodenum/Proximal jejunum-HIM--</v>
      </c>
      <c r="H1283" s="12" t="s">
        <v>747</v>
      </c>
      <c r="I1283" s="12" t="s">
        <v>1065</v>
      </c>
      <c r="K1283" s="12" t="s">
        <v>725</v>
      </c>
      <c r="L1283" s="12" t="s">
        <v>762</v>
      </c>
      <c r="N1283" s="12" t="s">
        <v>819</v>
      </c>
      <c r="AA1283" s="19" t="s">
        <v>754</v>
      </c>
      <c r="AB1283" s="19" t="s">
        <v>729</v>
      </c>
      <c r="AC1283" s="20" t="s">
        <v>730</v>
      </c>
      <c r="AE1283" s="82">
        <v>1</v>
      </c>
      <c r="AF1283" s="3">
        <v>11</v>
      </c>
      <c r="BA1283" s="21" t="s">
        <v>1066</v>
      </c>
      <c r="BF1283" s="4" t="b">
        <f>IF(ISERROR(VLOOKUP(StudiesDetails!B1283,ProteinExpression!A:A,1,FALSE)),FALSE,TRUE)</f>
        <v>1</v>
      </c>
    </row>
    <row r="1284" spans="1:58" s="33" customFormat="1" x14ac:dyDescent="0.3">
      <c r="A1284" s="33">
        <v>189</v>
      </c>
      <c r="B1284" s="33">
        <v>1398</v>
      </c>
      <c r="C1284" s="70" t="str">
        <f>IF(AND($A1284&lt;&gt;"",ISNUMBER($A1284)),VLOOKUP($A1284,StudiesGeneral!$B:$CM,2,FALSE),"")</f>
        <v>Paine</v>
      </c>
      <c r="D1284" s="70">
        <f>IF(AND($A1284&lt;&gt;"",ISNUMBER($A1284)),VLOOKUP($A1284,StudiesGeneral!$B:$CM,3,FALSE),"")</f>
        <v>1997</v>
      </c>
      <c r="E1284" s="71" t="str">
        <f>IF(AND($A1284&lt;&gt;"",ISNUMBER($A1284)),VLOOKUP($A1284,StudiesGeneral!$B:$CM,4,FALSE),"")</f>
        <v>https://pubmed.ncbi.nlm.nih.gov/9400033/</v>
      </c>
      <c r="F1284" s="70" t="str">
        <f>IF(AND($A1284&lt;&gt;"",ISNUMBER($A1284)),VLOOKUP($A1284,StudiesGeneral!$B:$CM,5,FALSE),"")</f>
        <v>CYP3A</v>
      </c>
      <c r="G1284" s="72" t="str">
        <f t="shared" si="21"/>
        <v>Liver--HLM--</v>
      </c>
      <c r="H1284" s="25" t="s">
        <v>724</v>
      </c>
      <c r="I1284" s="25"/>
      <c r="J1284" s="25"/>
      <c r="K1284" s="25" t="s">
        <v>725</v>
      </c>
      <c r="L1284" s="25" t="s">
        <v>726</v>
      </c>
      <c r="M1284" s="25" t="s">
        <v>737</v>
      </c>
      <c r="N1284" s="25"/>
      <c r="O1284" s="25"/>
      <c r="P1284" s="25"/>
      <c r="Q1284" s="105" t="str">
        <f>"10-30"</f>
        <v>10-30</v>
      </c>
      <c r="R1284" s="26" t="s">
        <v>753</v>
      </c>
      <c r="S1284" s="27"/>
      <c r="T1284" s="27"/>
      <c r="U1284" s="27"/>
      <c r="V1284" s="27">
        <v>78.75</v>
      </c>
      <c r="W1284" s="27" t="s">
        <v>1068</v>
      </c>
      <c r="X1284" s="27" t="s">
        <v>1069</v>
      </c>
      <c r="Y1284" s="27"/>
      <c r="Z1284" s="27"/>
      <c r="AA1284" s="28" t="s">
        <v>728</v>
      </c>
      <c r="AB1284" s="28" t="s">
        <v>1070</v>
      </c>
      <c r="AC1284" s="29" t="s">
        <v>730</v>
      </c>
      <c r="AD1284" s="36"/>
      <c r="AE1284" s="83">
        <v>1</v>
      </c>
      <c r="AF1284" s="30">
        <v>20</v>
      </c>
      <c r="AG1284" s="30">
        <v>8</v>
      </c>
      <c r="AH1284" s="30"/>
      <c r="AI1284" s="30"/>
      <c r="AJ1284" s="29"/>
      <c r="AK1284" s="30"/>
      <c r="AL1284" s="29"/>
      <c r="AM1284" s="30">
        <v>10</v>
      </c>
      <c r="AN1284" s="30">
        <v>70</v>
      </c>
      <c r="AO1284" s="30"/>
      <c r="AP1284" s="30"/>
      <c r="AQ1284" s="30"/>
      <c r="AR1284" s="30"/>
      <c r="AS1284" s="30"/>
      <c r="AT1284" s="30"/>
      <c r="AU1284" s="30"/>
      <c r="AV1284" s="30"/>
      <c r="AW1284" s="30"/>
      <c r="AX1284" s="30"/>
      <c r="AY1284" s="30"/>
      <c r="AZ1284" s="30"/>
      <c r="BA1284" s="31" t="s">
        <v>733</v>
      </c>
      <c r="BB1284" s="32" t="s">
        <v>1071</v>
      </c>
      <c r="BC1284" s="29"/>
      <c r="BD1284" s="30"/>
      <c r="BE1284" s="75"/>
      <c r="BF1284" s="91" t="b">
        <f>IF(ISERROR(VLOOKUP(StudiesDetails!B1284,ProteinExpression!A:A,1,FALSE)),FALSE,TRUE)</f>
        <v>1</v>
      </c>
    </row>
    <row r="1285" spans="1:58" x14ac:dyDescent="0.3">
      <c r="A1285">
        <v>189</v>
      </c>
      <c r="B1285">
        <v>1399</v>
      </c>
      <c r="C1285" s="73" t="str">
        <f>IF(AND($A1285&lt;&gt;"",ISNUMBER($A1285)),VLOOKUP($A1285,StudiesGeneral!$B:$CM,2,FALSE),"")</f>
        <v>Paine</v>
      </c>
      <c r="D1285" s="73">
        <f>IF(AND($A1285&lt;&gt;"",ISNUMBER($A1285)),VLOOKUP($A1285,StudiesGeneral!$B:$CM,3,FALSE),"")</f>
        <v>1997</v>
      </c>
      <c r="E1285" s="74" t="str">
        <f>IF(AND($A1285&lt;&gt;"",ISNUMBER($A1285)),VLOOKUP($A1285,StudiesGeneral!$B:$CM,4,FALSE),"")</f>
        <v>https://pubmed.ncbi.nlm.nih.gov/9400033/</v>
      </c>
      <c r="F1285" s="73" t="str">
        <f>IF(AND($A1285&lt;&gt;"",ISNUMBER($A1285)),VLOOKUP($A1285,StudiesGeneral!$B:$CM,5,FALSE),"")</f>
        <v>CYP3A</v>
      </c>
      <c r="G1285" s="52" t="str">
        <f t="shared" si="21"/>
        <v>Small intestine-Duodenum-HIM--</v>
      </c>
      <c r="H1285" s="12" t="s">
        <v>747</v>
      </c>
      <c r="I1285" s="12" t="s">
        <v>748</v>
      </c>
      <c r="K1285" s="12" t="s">
        <v>725</v>
      </c>
      <c r="L1285" s="12" t="s">
        <v>762</v>
      </c>
      <c r="M1285" s="12" t="s">
        <v>737</v>
      </c>
      <c r="N1285" s="12" t="s">
        <v>819</v>
      </c>
      <c r="Q1285" s="35" t="str">
        <f>"10-30"</f>
        <v>10-30</v>
      </c>
      <c r="R1285" s="1" t="s">
        <v>753</v>
      </c>
      <c r="V1285" s="2">
        <v>375</v>
      </c>
      <c r="W1285" s="2" t="s">
        <v>1068</v>
      </c>
      <c r="X1285" s="2" t="s">
        <v>1069</v>
      </c>
      <c r="AA1285" s="19" t="s">
        <v>728</v>
      </c>
      <c r="AB1285" s="19" t="s">
        <v>1070</v>
      </c>
      <c r="AC1285" s="20" t="s">
        <v>730</v>
      </c>
      <c r="AE1285" s="82">
        <v>2</v>
      </c>
      <c r="AF1285" s="3">
        <v>20</v>
      </c>
      <c r="AG1285" s="3">
        <v>10</v>
      </c>
      <c r="AM1285" s="3">
        <v>10</v>
      </c>
      <c r="AN1285" s="3">
        <v>70</v>
      </c>
      <c r="BA1285" s="21" t="s">
        <v>733</v>
      </c>
      <c r="BB1285" s="10" t="s">
        <v>1071</v>
      </c>
      <c r="BF1285" s="4" t="b">
        <f>IF(ISERROR(VLOOKUP(StudiesDetails!B1285,ProteinExpression!A:A,1,FALSE)),FALSE,TRUE)</f>
        <v>1</v>
      </c>
    </row>
    <row r="1286" spans="1:58" x14ac:dyDescent="0.3">
      <c r="A1286">
        <v>189</v>
      </c>
      <c r="B1286">
        <v>1400</v>
      </c>
      <c r="C1286" s="73" t="str">
        <f>IF(AND($A1286&lt;&gt;"",ISNUMBER($A1286)),VLOOKUP($A1286,StudiesGeneral!$B:$CM,2,FALSE),"")</f>
        <v>Paine</v>
      </c>
      <c r="D1286" s="73">
        <f>IF(AND($A1286&lt;&gt;"",ISNUMBER($A1286)),VLOOKUP($A1286,StudiesGeneral!$B:$CM,3,FALSE),"")</f>
        <v>1997</v>
      </c>
      <c r="E1286" s="74" t="str">
        <f>IF(AND($A1286&lt;&gt;"",ISNUMBER($A1286)),VLOOKUP($A1286,StudiesGeneral!$B:$CM,4,FALSE),"")</f>
        <v>https://pubmed.ncbi.nlm.nih.gov/9400033/</v>
      </c>
      <c r="F1286" s="73" t="str">
        <f>IF(AND($A1286&lt;&gt;"",ISNUMBER($A1286)),VLOOKUP($A1286,StudiesGeneral!$B:$CM,5,FALSE),"")</f>
        <v>CYP3A</v>
      </c>
      <c r="G1286" s="52" t="str">
        <f t="shared" si="21"/>
        <v>Small intestine-Jejunum-HIM--</v>
      </c>
      <c r="H1286" s="12" t="s">
        <v>747</v>
      </c>
      <c r="I1286" s="12" t="s">
        <v>749</v>
      </c>
      <c r="K1286" s="12" t="s">
        <v>725</v>
      </c>
      <c r="L1286" s="12" t="s">
        <v>762</v>
      </c>
      <c r="M1286" s="12" t="s">
        <v>737</v>
      </c>
      <c r="N1286" s="12" t="s">
        <v>819</v>
      </c>
      <c r="Q1286" s="35" t="str">
        <f t="shared" ref="Q1286:Q1287" si="22">"10-30"</f>
        <v>10-30</v>
      </c>
      <c r="R1286" s="1" t="s">
        <v>753</v>
      </c>
      <c r="V1286" s="2">
        <v>1584</v>
      </c>
      <c r="W1286" s="2" t="s">
        <v>1068</v>
      </c>
      <c r="X1286" s="2" t="s">
        <v>1069</v>
      </c>
      <c r="AA1286" s="19" t="s">
        <v>728</v>
      </c>
      <c r="AB1286" s="19" t="s">
        <v>1070</v>
      </c>
      <c r="AC1286" s="20" t="s">
        <v>730</v>
      </c>
      <c r="AE1286" s="82">
        <v>2</v>
      </c>
      <c r="AF1286" s="3">
        <v>20</v>
      </c>
      <c r="AG1286" s="3">
        <v>10</v>
      </c>
      <c r="AM1286" s="3">
        <v>10</v>
      </c>
      <c r="AN1286" s="3">
        <v>70</v>
      </c>
      <c r="BA1286" s="21" t="s">
        <v>733</v>
      </c>
      <c r="BB1286" s="10" t="s">
        <v>1071</v>
      </c>
      <c r="BF1286" s="4" t="b">
        <f>IF(ISERROR(VLOOKUP(StudiesDetails!B1286,ProteinExpression!A:A,1,FALSE)),FALSE,TRUE)</f>
        <v>1</v>
      </c>
    </row>
    <row r="1287" spans="1:58" x14ac:dyDescent="0.3">
      <c r="A1287">
        <v>189</v>
      </c>
      <c r="B1287">
        <v>1401</v>
      </c>
      <c r="C1287" s="73" t="str">
        <f>IF(AND($A1287&lt;&gt;"",ISNUMBER($A1287)),VLOOKUP($A1287,StudiesGeneral!$B:$CM,2,FALSE),"")</f>
        <v>Paine</v>
      </c>
      <c r="D1287" s="73">
        <f>IF(AND($A1287&lt;&gt;"",ISNUMBER($A1287)),VLOOKUP($A1287,StudiesGeneral!$B:$CM,3,FALSE),"")</f>
        <v>1997</v>
      </c>
      <c r="E1287" s="74" t="str">
        <f>IF(AND($A1287&lt;&gt;"",ISNUMBER($A1287)),VLOOKUP($A1287,StudiesGeneral!$B:$CM,4,FALSE),"")</f>
        <v>https://pubmed.ncbi.nlm.nih.gov/9400033/</v>
      </c>
      <c r="F1287" s="73" t="str">
        <f>IF(AND($A1287&lt;&gt;"",ISNUMBER($A1287)),VLOOKUP($A1287,StudiesGeneral!$B:$CM,5,FALSE),"")</f>
        <v>CYP3A</v>
      </c>
      <c r="G1287" s="52" t="str">
        <f t="shared" si="21"/>
        <v>Small intestine-Ileum-HIM--</v>
      </c>
      <c r="H1287" s="12" t="s">
        <v>747</v>
      </c>
      <c r="I1287" s="12" t="s">
        <v>750</v>
      </c>
      <c r="K1287" s="12" t="s">
        <v>725</v>
      </c>
      <c r="L1287" s="12" t="s">
        <v>762</v>
      </c>
      <c r="M1287" s="12" t="s">
        <v>737</v>
      </c>
      <c r="N1287" s="12" t="s">
        <v>819</v>
      </c>
      <c r="Q1287" s="35" t="str">
        <f t="shared" si="22"/>
        <v>10-30</v>
      </c>
      <c r="R1287" s="1" t="s">
        <v>753</v>
      </c>
      <c r="V1287" s="2">
        <v>1019</v>
      </c>
      <c r="W1287" s="2" t="s">
        <v>1068</v>
      </c>
      <c r="X1287" s="2" t="s">
        <v>1069</v>
      </c>
      <c r="AA1287" s="19" t="s">
        <v>728</v>
      </c>
      <c r="AB1287" s="19" t="s">
        <v>1070</v>
      </c>
      <c r="AC1287" s="20" t="s">
        <v>730</v>
      </c>
      <c r="AE1287" s="82">
        <v>2</v>
      </c>
      <c r="AF1287" s="3">
        <v>20</v>
      </c>
      <c r="AG1287" s="3">
        <v>10</v>
      </c>
      <c r="AM1287" s="3">
        <v>10</v>
      </c>
      <c r="AN1287" s="3">
        <v>70</v>
      </c>
      <c r="BA1287" s="21" t="s">
        <v>733</v>
      </c>
      <c r="BB1287" s="10" t="s">
        <v>1071</v>
      </c>
      <c r="BF1287" s="4" t="b">
        <f>IF(ISERROR(VLOOKUP(StudiesDetails!B1287,ProteinExpression!A:A,1,FALSE)),FALSE,TRUE)</f>
        <v>1</v>
      </c>
    </row>
    <row r="1288" spans="1:58" s="33" customFormat="1" x14ac:dyDescent="0.3">
      <c r="A1288" s="33">
        <v>190</v>
      </c>
      <c r="B1288" s="33">
        <v>1402</v>
      </c>
      <c r="C1288" s="70" t="str">
        <f>IF(AND($A1288&lt;&gt;"",ISNUMBER($A1288)),VLOOKUP($A1288,StudiesGeneral!$B:$CM,2,FALSE),"")</f>
        <v>von Richter</v>
      </c>
      <c r="D1288" s="70">
        <f>IF(AND($A1288&lt;&gt;"",ISNUMBER($A1288)),VLOOKUP($A1288,StudiesGeneral!$B:$CM,3,FALSE),"")</f>
        <v>2004</v>
      </c>
      <c r="E1288" s="71" t="str">
        <f>IF(AND($A1288&lt;&gt;"",ISNUMBER($A1288)),VLOOKUP($A1288,StudiesGeneral!$B:$CM,4,FALSE),"")</f>
        <v>https://doi.org/10.1016/j.clpt.2003.10.008</v>
      </c>
      <c r="F1288" s="70" t="str">
        <f>IF(AND($A1288&lt;&gt;"",ISNUMBER($A1288)),VLOOKUP($A1288,StudiesGeneral!$B:$CM,5,FALSE),"")</f>
        <v>CYP3A4</v>
      </c>
      <c r="G1288" s="72" t="str">
        <f t="shared" si="21"/>
        <v>Small intestine--Homogenate-1-</v>
      </c>
      <c r="H1288" s="25" t="s">
        <v>747</v>
      </c>
      <c r="I1288" s="25"/>
      <c r="J1288" s="25"/>
      <c r="K1288" s="25" t="s">
        <v>735</v>
      </c>
      <c r="L1288" s="25" t="s">
        <v>793</v>
      </c>
      <c r="M1288" s="25" t="s">
        <v>737</v>
      </c>
      <c r="N1288" s="25"/>
      <c r="O1288" s="25"/>
      <c r="P1288" s="25"/>
      <c r="Q1288" s="26">
        <v>0.5</v>
      </c>
      <c r="R1288" s="26" t="s">
        <v>945</v>
      </c>
      <c r="S1288" s="27"/>
      <c r="T1288" s="27"/>
      <c r="U1288" s="27"/>
      <c r="V1288" s="27">
        <v>1.2</v>
      </c>
      <c r="W1288" s="27" t="s">
        <v>1072</v>
      </c>
      <c r="X1288" s="27" t="s">
        <v>796</v>
      </c>
      <c r="Y1288" s="27">
        <v>1.6</v>
      </c>
      <c r="Z1288" s="27" t="s">
        <v>797</v>
      </c>
      <c r="AA1288" s="28" t="s">
        <v>770</v>
      </c>
      <c r="AB1288" s="28" t="s">
        <v>794</v>
      </c>
      <c r="AC1288" s="29" t="s">
        <v>730</v>
      </c>
      <c r="AD1288" s="36">
        <v>1</v>
      </c>
      <c r="AE1288" s="92">
        <v>1</v>
      </c>
      <c r="AF1288" s="30">
        <v>1</v>
      </c>
      <c r="AG1288" s="30">
        <v>0</v>
      </c>
      <c r="AH1288" s="30">
        <v>51</v>
      </c>
      <c r="AI1288" s="30" t="s">
        <v>767</v>
      </c>
      <c r="AJ1288" s="29" t="s">
        <v>772</v>
      </c>
      <c r="AK1288" s="30"/>
      <c r="AL1288" s="29"/>
      <c r="AM1288" s="30"/>
      <c r="AN1288" s="30"/>
      <c r="AO1288" s="30"/>
      <c r="AP1288" s="30"/>
      <c r="AQ1288" s="30"/>
      <c r="AR1288" s="30"/>
      <c r="AS1288" s="30"/>
      <c r="AT1288" s="30"/>
      <c r="AU1288" s="30"/>
      <c r="AV1288" s="30"/>
      <c r="AW1288" s="30" t="s">
        <v>763</v>
      </c>
      <c r="AX1288" s="30" t="s">
        <v>1073</v>
      </c>
      <c r="AY1288" s="30"/>
      <c r="AZ1288" s="30"/>
      <c r="BA1288" s="31"/>
      <c r="BB1288" s="32"/>
      <c r="BC1288" s="29"/>
      <c r="BD1288" s="30"/>
      <c r="BE1288" s="75"/>
      <c r="BF1288" s="91" t="b">
        <f>IF(ISERROR(VLOOKUP(StudiesDetails!B1288,ProteinExpression!A:A,1,FALSE)),FALSE,TRUE)</f>
        <v>1</v>
      </c>
    </row>
    <row r="1289" spans="1:58" x14ac:dyDescent="0.3">
      <c r="A1289">
        <v>190</v>
      </c>
      <c r="B1289">
        <v>1403</v>
      </c>
      <c r="C1289" s="73" t="str">
        <f>IF(AND($A1289&lt;&gt;"",ISNUMBER($A1289)),VLOOKUP($A1289,StudiesGeneral!$B:$CM,2,FALSE),"")</f>
        <v>von Richter</v>
      </c>
      <c r="D1289" s="73">
        <f>IF(AND($A1289&lt;&gt;"",ISNUMBER($A1289)),VLOOKUP($A1289,StudiesGeneral!$B:$CM,3,FALSE),"")</f>
        <v>2004</v>
      </c>
      <c r="E1289" s="74" t="str">
        <f>IF(AND($A1289&lt;&gt;"",ISNUMBER($A1289)),VLOOKUP($A1289,StudiesGeneral!$B:$CM,4,FALSE),"")</f>
        <v>https://doi.org/10.1016/j.clpt.2003.10.008</v>
      </c>
      <c r="F1289" s="73" t="str">
        <f>IF(AND($A1289&lt;&gt;"",ISNUMBER($A1289)),VLOOKUP($A1289,StudiesGeneral!$B:$CM,5,FALSE),"")</f>
        <v>CYP3A4</v>
      </c>
      <c r="G1289" s="52" t="str">
        <f t="shared" si="21"/>
        <v>Small intestine--Homogenate-2-</v>
      </c>
      <c r="H1289" s="12" t="s">
        <v>747</v>
      </c>
      <c r="K1289" s="12" t="s">
        <v>735</v>
      </c>
      <c r="L1289" s="12" t="s">
        <v>793</v>
      </c>
      <c r="M1289" s="12" t="s">
        <v>737</v>
      </c>
      <c r="Q1289" s="1">
        <v>0.5</v>
      </c>
      <c r="R1289" s="1" t="s">
        <v>945</v>
      </c>
      <c r="V1289" s="2">
        <v>1.2</v>
      </c>
      <c r="W1289" s="2" t="s">
        <v>1072</v>
      </c>
      <c r="X1289" s="2" t="s">
        <v>796</v>
      </c>
      <c r="Y1289" s="2">
        <v>1.6</v>
      </c>
      <c r="Z1289" s="2" t="s">
        <v>797</v>
      </c>
      <c r="AA1289" s="19" t="s">
        <v>770</v>
      </c>
      <c r="AB1289" s="19" t="s">
        <v>794</v>
      </c>
      <c r="AC1289" s="20" t="s">
        <v>730</v>
      </c>
      <c r="AD1289" s="37">
        <v>2</v>
      </c>
      <c r="AE1289" s="93">
        <v>2</v>
      </c>
      <c r="AF1289" s="3">
        <v>1</v>
      </c>
      <c r="AG1289" s="3">
        <v>1</v>
      </c>
      <c r="AH1289" s="3">
        <v>81</v>
      </c>
      <c r="AI1289" s="3" t="s">
        <v>767</v>
      </c>
      <c r="AJ1289" s="20" t="s">
        <v>772</v>
      </c>
      <c r="AW1289" s="3" t="s">
        <v>763</v>
      </c>
      <c r="AX1289" s="3" t="s">
        <v>1074</v>
      </c>
      <c r="BF1289" s="4" t="b">
        <f>IF(ISERROR(VLOOKUP(StudiesDetails!B1289,ProteinExpression!A:A,1,FALSE)),FALSE,TRUE)</f>
        <v>1</v>
      </c>
    </row>
    <row r="1290" spans="1:58" x14ac:dyDescent="0.3">
      <c r="A1290">
        <v>190</v>
      </c>
      <c r="B1290">
        <v>1404</v>
      </c>
      <c r="C1290" s="73" t="str">
        <f>IF(AND($A1290&lt;&gt;"",ISNUMBER($A1290)),VLOOKUP($A1290,StudiesGeneral!$B:$CM,2,FALSE),"")</f>
        <v>von Richter</v>
      </c>
      <c r="D1290" s="73">
        <f>IF(AND($A1290&lt;&gt;"",ISNUMBER($A1290)),VLOOKUP($A1290,StudiesGeneral!$B:$CM,3,FALSE),"")</f>
        <v>2004</v>
      </c>
      <c r="E1290" s="74" t="str">
        <f>IF(AND($A1290&lt;&gt;"",ISNUMBER($A1290)),VLOOKUP($A1290,StudiesGeneral!$B:$CM,4,FALSE),"")</f>
        <v>https://doi.org/10.1016/j.clpt.2003.10.008</v>
      </c>
      <c r="F1290" s="73" t="str">
        <f>IF(AND($A1290&lt;&gt;"",ISNUMBER($A1290)),VLOOKUP($A1290,StudiesGeneral!$B:$CM,5,FALSE),"")</f>
        <v>CYP3A4</v>
      </c>
      <c r="G1290" s="52" t="str">
        <f t="shared" si="21"/>
        <v>Small intestine--Homogenate-3-</v>
      </c>
      <c r="H1290" s="12" t="s">
        <v>747</v>
      </c>
      <c r="K1290" s="12" t="s">
        <v>735</v>
      </c>
      <c r="L1290" s="12" t="s">
        <v>793</v>
      </c>
      <c r="M1290" s="12" t="s">
        <v>737</v>
      </c>
      <c r="Q1290" s="1">
        <v>0.5</v>
      </c>
      <c r="R1290" s="1" t="s">
        <v>945</v>
      </c>
      <c r="V1290" s="2">
        <v>1.2</v>
      </c>
      <c r="W1290" s="2" t="s">
        <v>1072</v>
      </c>
      <c r="X1290" s="2" t="s">
        <v>796</v>
      </c>
      <c r="Y1290" s="2">
        <v>1.6</v>
      </c>
      <c r="Z1290" s="2" t="s">
        <v>797</v>
      </c>
      <c r="AA1290" s="19" t="s">
        <v>770</v>
      </c>
      <c r="AB1290" s="19" t="s">
        <v>794</v>
      </c>
      <c r="AC1290" s="20" t="s">
        <v>730</v>
      </c>
      <c r="AD1290" s="37">
        <v>3</v>
      </c>
      <c r="AE1290" s="93">
        <v>3</v>
      </c>
      <c r="AF1290" s="3">
        <v>1</v>
      </c>
      <c r="AG1290" s="3">
        <v>0</v>
      </c>
      <c r="AH1290" s="3">
        <v>59</v>
      </c>
      <c r="AI1290" s="3" t="s">
        <v>767</v>
      </c>
      <c r="AJ1290" s="20" t="s">
        <v>772</v>
      </c>
      <c r="AW1290" s="3" t="s">
        <v>763</v>
      </c>
      <c r="AX1290" s="3" t="s">
        <v>801</v>
      </c>
      <c r="BF1290" s="4" t="b">
        <f>IF(ISERROR(VLOOKUP(StudiesDetails!B1290,ProteinExpression!A:A,1,FALSE)),FALSE,TRUE)</f>
        <v>1</v>
      </c>
    </row>
    <row r="1291" spans="1:58" x14ac:dyDescent="0.3">
      <c r="A1291">
        <v>190</v>
      </c>
      <c r="B1291">
        <v>1405</v>
      </c>
      <c r="C1291" s="73" t="str">
        <f>IF(AND($A1291&lt;&gt;"",ISNUMBER($A1291)),VLOOKUP($A1291,StudiesGeneral!$B:$CM,2,FALSE),"")</f>
        <v>von Richter</v>
      </c>
      <c r="D1291" s="73">
        <f>IF(AND($A1291&lt;&gt;"",ISNUMBER($A1291)),VLOOKUP($A1291,StudiesGeneral!$B:$CM,3,FALSE),"")</f>
        <v>2004</v>
      </c>
      <c r="E1291" s="74" t="str">
        <f>IF(AND($A1291&lt;&gt;"",ISNUMBER($A1291)),VLOOKUP($A1291,StudiesGeneral!$B:$CM,4,FALSE),"")</f>
        <v>https://doi.org/10.1016/j.clpt.2003.10.008</v>
      </c>
      <c r="F1291" s="73" t="str">
        <f>IF(AND($A1291&lt;&gt;"",ISNUMBER($A1291)),VLOOKUP($A1291,StudiesGeneral!$B:$CM,5,FALSE),"")</f>
        <v>CYP3A4</v>
      </c>
      <c r="G1291" s="52" t="str">
        <f t="shared" si="21"/>
        <v>Small intestine--Homogenate-4-</v>
      </c>
      <c r="H1291" s="12" t="s">
        <v>747</v>
      </c>
      <c r="K1291" s="12" t="s">
        <v>735</v>
      </c>
      <c r="L1291" s="12" t="s">
        <v>793</v>
      </c>
      <c r="M1291" s="12" t="s">
        <v>737</v>
      </c>
      <c r="Q1291" s="1">
        <v>0.5</v>
      </c>
      <c r="R1291" s="1" t="s">
        <v>945</v>
      </c>
      <c r="V1291" s="2">
        <v>1.2</v>
      </c>
      <c r="W1291" s="2" t="s">
        <v>1072</v>
      </c>
      <c r="X1291" s="2" t="s">
        <v>796</v>
      </c>
      <c r="Y1291" s="2">
        <v>1.6</v>
      </c>
      <c r="Z1291" s="2" t="s">
        <v>797</v>
      </c>
      <c r="AA1291" s="19" t="s">
        <v>770</v>
      </c>
      <c r="AB1291" s="19" t="s">
        <v>794</v>
      </c>
      <c r="AC1291" s="20" t="s">
        <v>730</v>
      </c>
      <c r="AD1291" s="37">
        <v>4</v>
      </c>
      <c r="AE1291" s="93">
        <v>4</v>
      </c>
      <c r="AF1291" s="3">
        <v>1</v>
      </c>
      <c r="AG1291" s="3">
        <v>1</v>
      </c>
      <c r="AH1291" s="3">
        <v>78</v>
      </c>
      <c r="AI1291" s="3" t="s">
        <v>767</v>
      </c>
      <c r="AJ1291" s="20" t="s">
        <v>772</v>
      </c>
      <c r="AW1291" s="3" t="s">
        <v>763</v>
      </c>
      <c r="AX1291" s="3" t="s">
        <v>1075</v>
      </c>
      <c r="BF1291" s="4" t="b">
        <f>IF(ISERROR(VLOOKUP(StudiesDetails!B1291,ProteinExpression!A:A,1,FALSE)),FALSE,TRUE)</f>
        <v>1</v>
      </c>
    </row>
    <row r="1292" spans="1:58" x14ac:dyDescent="0.3">
      <c r="A1292">
        <v>190</v>
      </c>
      <c r="B1292">
        <v>1406</v>
      </c>
      <c r="C1292" s="73" t="str">
        <f>IF(AND($A1292&lt;&gt;"",ISNUMBER($A1292)),VLOOKUP($A1292,StudiesGeneral!$B:$CM,2,FALSE),"")</f>
        <v>von Richter</v>
      </c>
      <c r="D1292" s="73">
        <f>IF(AND($A1292&lt;&gt;"",ISNUMBER($A1292)),VLOOKUP($A1292,StudiesGeneral!$B:$CM,3,FALSE),"")</f>
        <v>2004</v>
      </c>
      <c r="E1292" s="74" t="str">
        <f>IF(AND($A1292&lt;&gt;"",ISNUMBER($A1292)),VLOOKUP($A1292,StudiesGeneral!$B:$CM,4,FALSE),"")</f>
        <v>https://doi.org/10.1016/j.clpt.2003.10.008</v>
      </c>
      <c r="F1292" s="73" t="str">
        <f>IF(AND($A1292&lt;&gt;"",ISNUMBER($A1292)),VLOOKUP($A1292,StudiesGeneral!$B:$CM,5,FALSE),"")</f>
        <v>CYP3A4</v>
      </c>
      <c r="G1292" s="52" t="str">
        <f t="shared" si="21"/>
        <v>Small intestine--Homogenate-5-</v>
      </c>
      <c r="H1292" s="12" t="s">
        <v>747</v>
      </c>
      <c r="K1292" s="12" t="s">
        <v>735</v>
      </c>
      <c r="L1292" s="12" t="s">
        <v>793</v>
      </c>
      <c r="M1292" s="12" t="s">
        <v>737</v>
      </c>
      <c r="Q1292" s="1">
        <v>0.5</v>
      </c>
      <c r="R1292" s="1" t="s">
        <v>945</v>
      </c>
      <c r="V1292" s="2">
        <v>1.2</v>
      </c>
      <c r="W1292" s="2" t="s">
        <v>1072</v>
      </c>
      <c r="X1292" s="2" t="s">
        <v>796</v>
      </c>
      <c r="Y1292" s="2">
        <v>1.6</v>
      </c>
      <c r="Z1292" s="2" t="s">
        <v>797</v>
      </c>
      <c r="AA1292" s="19" t="s">
        <v>770</v>
      </c>
      <c r="AB1292" s="19" t="s">
        <v>794</v>
      </c>
      <c r="AC1292" s="20" t="s">
        <v>730</v>
      </c>
      <c r="AD1292" s="37">
        <v>5</v>
      </c>
      <c r="AE1292" s="93">
        <v>5</v>
      </c>
      <c r="AF1292" s="3">
        <v>1</v>
      </c>
      <c r="AG1292" s="3">
        <v>0</v>
      </c>
      <c r="AH1292" s="3">
        <v>54</v>
      </c>
      <c r="AI1292" s="3" t="s">
        <v>767</v>
      </c>
      <c r="AJ1292" s="20" t="s">
        <v>772</v>
      </c>
      <c r="AW1292" s="3" t="s">
        <v>763</v>
      </c>
      <c r="AX1292" s="3" t="s">
        <v>801</v>
      </c>
      <c r="BF1292" s="4" t="b">
        <f>IF(ISERROR(VLOOKUP(StudiesDetails!B1292,ProteinExpression!A:A,1,FALSE)),FALSE,TRUE)</f>
        <v>1</v>
      </c>
    </row>
    <row r="1293" spans="1:58" x14ac:dyDescent="0.3">
      <c r="A1293">
        <v>190</v>
      </c>
      <c r="B1293">
        <v>1407</v>
      </c>
      <c r="C1293" s="73" t="str">
        <f>IF(AND($A1293&lt;&gt;"",ISNUMBER($A1293)),VLOOKUP($A1293,StudiesGeneral!$B:$CM,2,FALSE),"")</f>
        <v>von Richter</v>
      </c>
      <c r="D1293" s="73">
        <f>IF(AND($A1293&lt;&gt;"",ISNUMBER($A1293)),VLOOKUP($A1293,StudiesGeneral!$B:$CM,3,FALSE),"")</f>
        <v>2004</v>
      </c>
      <c r="E1293" s="74" t="str">
        <f>IF(AND($A1293&lt;&gt;"",ISNUMBER($A1293)),VLOOKUP($A1293,StudiesGeneral!$B:$CM,4,FALSE),"")</f>
        <v>https://doi.org/10.1016/j.clpt.2003.10.008</v>
      </c>
      <c r="F1293" s="73" t="str">
        <f>IF(AND($A1293&lt;&gt;"",ISNUMBER($A1293)),VLOOKUP($A1293,StudiesGeneral!$B:$CM,5,FALSE),"")</f>
        <v>CYP3A4</v>
      </c>
      <c r="G1293" s="52" t="str">
        <f t="shared" si="21"/>
        <v>Small intestine--Homogenate-6-</v>
      </c>
      <c r="H1293" s="12" t="s">
        <v>747</v>
      </c>
      <c r="K1293" s="12" t="s">
        <v>735</v>
      </c>
      <c r="L1293" s="12" t="s">
        <v>793</v>
      </c>
      <c r="M1293" s="12" t="s">
        <v>737</v>
      </c>
      <c r="Q1293" s="1">
        <v>0.5</v>
      </c>
      <c r="R1293" s="1" t="s">
        <v>945</v>
      </c>
      <c r="V1293" s="2">
        <v>1.2</v>
      </c>
      <c r="W1293" s="2" t="s">
        <v>1072</v>
      </c>
      <c r="X1293" s="2" t="s">
        <v>796</v>
      </c>
      <c r="Y1293" s="2">
        <v>1.6</v>
      </c>
      <c r="Z1293" s="2" t="s">
        <v>797</v>
      </c>
      <c r="AA1293" s="19" t="s">
        <v>770</v>
      </c>
      <c r="AB1293" s="19" t="s">
        <v>794</v>
      </c>
      <c r="AC1293" s="20" t="s">
        <v>730</v>
      </c>
      <c r="AD1293" s="37">
        <v>6</v>
      </c>
      <c r="AE1293" s="93">
        <v>6</v>
      </c>
      <c r="AF1293" s="3">
        <v>1</v>
      </c>
      <c r="AG1293" s="3">
        <v>1</v>
      </c>
      <c r="AH1293" s="3">
        <v>78</v>
      </c>
      <c r="AI1293" s="3" t="s">
        <v>767</v>
      </c>
      <c r="AJ1293" s="20" t="s">
        <v>772</v>
      </c>
      <c r="AW1293" s="3" t="s">
        <v>763</v>
      </c>
      <c r="AX1293" s="3" t="s">
        <v>801</v>
      </c>
      <c r="BF1293" s="4" t="b">
        <f>IF(ISERROR(VLOOKUP(StudiesDetails!B1293,ProteinExpression!A:A,1,FALSE)),FALSE,TRUE)</f>
        <v>1</v>
      </c>
    </row>
    <row r="1294" spans="1:58" x14ac:dyDescent="0.3">
      <c r="A1294">
        <v>190</v>
      </c>
      <c r="B1294">
        <v>1408</v>
      </c>
      <c r="C1294" s="73" t="str">
        <f>IF(AND($A1294&lt;&gt;"",ISNUMBER($A1294)),VLOOKUP($A1294,StudiesGeneral!$B:$CM,2,FALSE),"")</f>
        <v>von Richter</v>
      </c>
      <c r="D1294" s="73">
        <f>IF(AND($A1294&lt;&gt;"",ISNUMBER($A1294)),VLOOKUP($A1294,StudiesGeneral!$B:$CM,3,FALSE),"")</f>
        <v>2004</v>
      </c>
      <c r="E1294" s="74" t="str">
        <f>IF(AND($A1294&lt;&gt;"",ISNUMBER($A1294)),VLOOKUP($A1294,StudiesGeneral!$B:$CM,4,FALSE),"")</f>
        <v>https://doi.org/10.1016/j.clpt.2003.10.008</v>
      </c>
      <c r="F1294" s="73" t="str">
        <f>IF(AND($A1294&lt;&gt;"",ISNUMBER($A1294)),VLOOKUP($A1294,StudiesGeneral!$B:$CM,5,FALSE),"")</f>
        <v>CYP3A4</v>
      </c>
      <c r="G1294" s="52" t="str">
        <f t="shared" si="21"/>
        <v>Small intestine--Homogenate-7-</v>
      </c>
      <c r="H1294" s="12" t="s">
        <v>747</v>
      </c>
      <c r="K1294" s="12" t="s">
        <v>735</v>
      </c>
      <c r="L1294" s="12" t="s">
        <v>793</v>
      </c>
      <c r="M1294" s="12" t="s">
        <v>737</v>
      </c>
      <c r="Q1294" s="1">
        <v>0.5</v>
      </c>
      <c r="R1294" s="1" t="s">
        <v>945</v>
      </c>
      <c r="V1294" s="2">
        <v>1.2</v>
      </c>
      <c r="W1294" s="2" t="s">
        <v>1072</v>
      </c>
      <c r="X1294" s="2" t="s">
        <v>796</v>
      </c>
      <c r="Y1294" s="2">
        <v>1.6</v>
      </c>
      <c r="Z1294" s="2" t="s">
        <v>797</v>
      </c>
      <c r="AA1294" s="19" t="s">
        <v>770</v>
      </c>
      <c r="AB1294" s="19" t="s">
        <v>794</v>
      </c>
      <c r="AC1294" s="20" t="s">
        <v>730</v>
      </c>
      <c r="AD1294" s="37">
        <v>7</v>
      </c>
      <c r="AE1294" s="93">
        <v>7</v>
      </c>
      <c r="AF1294" s="3">
        <v>1</v>
      </c>
      <c r="AG1294" s="3">
        <v>1</v>
      </c>
      <c r="AH1294" s="3">
        <v>74</v>
      </c>
      <c r="AI1294" s="3" t="s">
        <v>767</v>
      </c>
      <c r="AJ1294" s="20" t="s">
        <v>772</v>
      </c>
      <c r="AW1294" s="3" t="s">
        <v>763</v>
      </c>
      <c r="AX1294" s="3" t="s">
        <v>801</v>
      </c>
      <c r="BF1294" s="4" t="b">
        <f>IF(ISERROR(VLOOKUP(StudiesDetails!B1294,ProteinExpression!A:A,1,FALSE)),FALSE,TRUE)</f>
        <v>1</v>
      </c>
    </row>
    <row r="1295" spans="1:58" x14ac:dyDescent="0.3">
      <c r="A1295">
        <v>190</v>
      </c>
      <c r="B1295">
        <v>1409</v>
      </c>
      <c r="C1295" s="73" t="str">
        <f>IF(AND($A1295&lt;&gt;"",ISNUMBER($A1295)),VLOOKUP($A1295,StudiesGeneral!$B:$CM,2,FALSE),"")</f>
        <v>von Richter</v>
      </c>
      <c r="D1295" s="73">
        <f>IF(AND($A1295&lt;&gt;"",ISNUMBER($A1295)),VLOOKUP($A1295,StudiesGeneral!$B:$CM,3,FALSE),"")</f>
        <v>2004</v>
      </c>
      <c r="E1295" s="74" t="str">
        <f>IF(AND($A1295&lt;&gt;"",ISNUMBER($A1295)),VLOOKUP($A1295,StudiesGeneral!$B:$CM,4,FALSE),"")</f>
        <v>https://doi.org/10.1016/j.clpt.2003.10.008</v>
      </c>
      <c r="F1295" s="73" t="str">
        <f>IF(AND($A1295&lt;&gt;"",ISNUMBER($A1295)),VLOOKUP($A1295,StudiesGeneral!$B:$CM,5,FALSE),"")</f>
        <v>CYP3A4</v>
      </c>
      <c r="G1295" s="52" t="str">
        <f t="shared" ref="G1295:G1352" si="23">H1295&amp;"-"&amp;I1295&amp;"-"&amp;L1295&amp;"-"&amp;AD1295&amp;"-"&amp;BC1295</f>
        <v>Small intestine--Homogenate-8-</v>
      </c>
      <c r="H1295" s="12" t="s">
        <v>747</v>
      </c>
      <c r="K1295" s="12" t="s">
        <v>735</v>
      </c>
      <c r="L1295" s="12" t="s">
        <v>793</v>
      </c>
      <c r="M1295" s="12" t="s">
        <v>737</v>
      </c>
      <c r="Q1295" s="1">
        <v>0.5</v>
      </c>
      <c r="R1295" s="1" t="s">
        <v>945</v>
      </c>
      <c r="V1295" s="2">
        <v>1.2</v>
      </c>
      <c r="W1295" s="2" t="s">
        <v>1072</v>
      </c>
      <c r="X1295" s="2" t="s">
        <v>796</v>
      </c>
      <c r="Y1295" s="2">
        <v>1.6</v>
      </c>
      <c r="Z1295" s="2" t="s">
        <v>797</v>
      </c>
      <c r="AA1295" s="19" t="s">
        <v>770</v>
      </c>
      <c r="AB1295" s="19" t="s">
        <v>794</v>
      </c>
      <c r="AC1295" s="20" t="s">
        <v>730</v>
      </c>
      <c r="AD1295" s="37">
        <v>8</v>
      </c>
      <c r="AE1295" s="93">
        <v>8</v>
      </c>
      <c r="AF1295" s="3">
        <v>1</v>
      </c>
      <c r="AG1295" s="3">
        <v>1</v>
      </c>
      <c r="AH1295" s="3">
        <v>62</v>
      </c>
      <c r="AI1295" s="3" t="s">
        <v>767</v>
      </c>
      <c r="AJ1295" s="20" t="s">
        <v>772</v>
      </c>
      <c r="AW1295" s="3" t="s">
        <v>763</v>
      </c>
      <c r="AX1295" s="3" t="s">
        <v>1076</v>
      </c>
      <c r="BF1295" s="4" t="b">
        <f>IF(ISERROR(VLOOKUP(StudiesDetails!B1295,ProteinExpression!A:A,1,FALSE)),FALSE,TRUE)</f>
        <v>1</v>
      </c>
    </row>
    <row r="1296" spans="1:58" x14ac:dyDescent="0.3">
      <c r="A1296">
        <v>190</v>
      </c>
      <c r="B1296">
        <v>1410</v>
      </c>
      <c r="C1296" s="73" t="str">
        <f>IF(AND($A1296&lt;&gt;"",ISNUMBER($A1296)),VLOOKUP($A1296,StudiesGeneral!$B:$CM,2,FALSE),"")</f>
        <v>von Richter</v>
      </c>
      <c r="D1296" s="73">
        <f>IF(AND($A1296&lt;&gt;"",ISNUMBER($A1296)),VLOOKUP($A1296,StudiesGeneral!$B:$CM,3,FALSE),"")</f>
        <v>2004</v>
      </c>
      <c r="E1296" s="74" t="str">
        <f>IF(AND($A1296&lt;&gt;"",ISNUMBER($A1296)),VLOOKUP($A1296,StudiesGeneral!$B:$CM,4,FALSE),"")</f>
        <v>https://doi.org/10.1016/j.clpt.2003.10.008</v>
      </c>
      <c r="F1296" s="73" t="str">
        <f>IF(AND($A1296&lt;&gt;"",ISNUMBER($A1296)),VLOOKUP($A1296,StudiesGeneral!$B:$CM,5,FALSE),"")</f>
        <v>CYP3A4</v>
      </c>
      <c r="G1296" s="52" t="str">
        <f t="shared" si="23"/>
        <v>Small intestine--Homogenate-9-</v>
      </c>
      <c r="H1296" s="12" t="s">
        <v>747</v>
      </c>
      <c r="K1296" s="12" t="s">
        <v>735</v>
      </c>
      <c r="L1296" s="12" t="s">
        <v>793</v>
      </c>
      <c r="M1296" s="12" t="s">
        <v>737</v>
      </c>
      <c r="Q1296" s="1">
        <v>0.5</v>
      </c>
      <c r="R1296" s="1" t="s">
        <v>945</v>
      </c>
      <c r="V1296" s="2">
        <v>1.2</v>
      </c>
      <c r="W1296" s="2" t="s">
        <v>1072</v>
      </c>
      <c r="X1296" s="2" t="s">
        <v>796</v>
      </c>
      <c r="Y1296" s="2">
        <v>1.6</v>
      </c>
      <c r="Z1296" s="2" t="s">
        <v>797</v>
      </c>
      <c r="AA1296" s="19" t="s">
        <v>770</v>
      </c>
      <c r="AB1296" s="19" t="s">
        <v>794</v>
      </c>
      <c r="AC1296" s="20" t="s">
        <v>730</v>
      </c>
      <c r="AD1296" s="37">
        <v>9</v>
      </c>
      <c r="AE1296" s="93">
        <v>9</v>
      </c>
      <c r="AF1296" s="3">
        <v>1</v>
      </c>
      <c r="AG1296" s="3">
        <v>1</v>
      </c>
      <c r="AH1296" s="3">
        <v>64</v>
      </c>
      <c r="AI1296" s="3" t="s">
        <v>767</v>
      </c>
      <c r="AJ1296" s="20" t="s">
        <v>772</v>
      </c>
      <c r="AW1296" s="3" t="s">
        <v>763</v>
      </c>
      <c r="AX1296" s="3" t="s">
        <v>1077</v>
      </c>
      <c r="BF1296" s="4" t="b">
        <f>IF(ISERROR(VLOOKUP(StudiesDetails!B1296,ProteinExpression!A:A,1,FALSE)),FALSE,TRUE)</f>
        <v>1</v>
      </c>
    </row>
    <row r="1297" spans="1:58" x14ac:dyDescent="0.3">
      <c r="A1297">
        <v>190</v>
      </c>
      <c r="B1297">
        <v>1411</v>
      </c>
      <c r="C1297" s="73" t="str">
        <f>IF(AND($A1297&lt;&gt;"",ISNUMBER($A1297)),VLOOKUP($A1297,StudiesGeneral!$B:$CM,2,FALSE),"")</f>
        <v>von Richter</v>
      </c>
      <c r="D1297" s="73">
        <f>IF(AND($A1297&lt;&gt;"",ISNUMBER($A1297)),VLOOKUP($A1297,StudiesGeneral!$B:$CM,3,FALSE),"")</f>
        <v>2004</v>
      </c>
      <c r="E1297" s="74" t="str">
        <f>IF(AND($A1297&lt;&gt;"",ISNUMBER($A1297)),VLOOKUP($A1297,StudiesGeneral!$B:$CM,4,FALSE),"")</f>
        <v>https://doi.org/10.1016/j.clpt.2003.10.008</v>
      </c>
      <c r="F1297" s="73" t="str">
        <f>IF(AND($A1297&lt;&gt;"",ISNUMBER($A1297)),VLOOKUP($A1297,StudiesGeneral!$B:$CM,5,FALSE),"")</f>
        <v>CYP3A4</v>
      </c>
      <c r="G1297" s="52" t="str">
        <f t="shared" si="23"/>
        <v>Small intestine--Homogenate-10-</v>
      </c>
      <c r="H1297" s="12" t="s">
        <v>747</v>
      </c>
      <c r="K1297" s="12" t="s">
        <v>735</v>
      </c>
      <c r="L1297" s="12" t="s">
        <v>793</v>
      </c>
      <c r="M1297" s="12" t="s">
        <v>737</v>
      </c>
      <c r="Q1297" s="1">
        <v>0.5</v>
      </c>
      <c r="R1297" s="1" t="s">
        <v>945</v>
      </c>
      <c r="V1297" s="2">
        <v>1.2</v>
      </c>
      <c r="W1297" s="2" t="s">
        <v>1072</v>
      </c>
      <c r="X1297" s="2" t="s">
        <v>796</v>
      </c>
      <c r="Y1297" s="2">
        <v>1.6</v>
      </c>
      <c r="Z1297" s="2" t="s">
        <v>797</v>
      </c>
      <c r="AA1297" s="19" t="s">
        <v>770</v>
      </c>
      <c r="AB1297" s="19" t="s">
        <v>794</v>
      </c>
      <c r="AC1297" s="20" t="s">
        <v>730</v>
      </c>
      <c r="AD1297" s="37">
        <v>10</v>
      </c>
      <c r="AE1297" s="93">
        <v>10</v>
      </c>
      <c r="AF1297" s="3">
        <v>1</v>
      </c>
      <c r="AG1297" s="3">
        <v>1</v>
      </c>
      <c r="AH1297" s="3">
        <v>63</v>
      </c>
      <c r="AI1297" s="3" t="s">
        <v>767</v>
      </c>
      <c r="AJ1297" s="20" t="s">
        <v>772</v>
      </c>
      <c r="AW1297" s="3" t="s">
        <v>763</v>
      </c>
      <c r="AX1297" s="3" t="s">
        <v>1076</v>
      </c>
      <c r="BF1297" s="4" t="b">
        <f>IF(ISERROR(VLOOKUP(StudiesDetails!B1297,ProteinExpression!A:A,1,FALSE)),FALSE,TRUE)</f>
        <v>1</v>
      </c>
    </row>
    <row r="1298" spans="1:58" x14ac:dyDescent="0.3">
      <c r="A1298">
        <v>190</v>
      </c>
      <c r="B1298">
        <v>1412</v>
      </c>
      <c r="C1298" s="73" t="str">
        <f>IF(AND($A1298&lt;&gt;"",ISNUMBER($A1298)),VLOOKUP($A1298,StudiesGeneral!$B:$CM,2,FALSE),"")</f>
        <v>von Richter</v>
      </c>
      <c r="D1298" s="73">
        <f>IF(AND($A1298&lt;&gt;"",ISNUMBER($A1298)),VLOOKUP($A1298,StudiesGeneral!$B:$CM,3,FALSE),"")</f>
        <v>2004</v>
      </c>
      <c r="E1298" s="74" t="str">
        <f>IF(AND($A1298&lt;&gt;"",ISNUMBER($A1298)),VLOOKUP($A1298,StudiesGeneral!$B:$CM,4,FALSE),"")</f>
        <v>https://doi.org/10.1016/j.clpt.2003.10.008</v>
      </c>
      <c r="F1298" s="73" t="str">
        <f>IF(AND($A1298&lt;&gt;"",ISNUMBER($A1298)),VLOOKUP($A1298,StudiesGeneral!$B:$CM,5,FALSE),"")</f>
        <v>CYP3A4</v>
      </c>
      <c r="G1298" s="52" t="str">
        <f t="shared" si="23"/>
        <v>Small intestine--Homogenate-11-</v>
      </c>
      <c r="H1298" s="12" t="s">
        <v>747</v>
      </c>
      <c r="K1298" s="12" t="s">
        <v>735</v>
      </c>
      <c r="L1298" s="12" t="s">
        <v>793</v>
      </c>
      <c r="M1298" s="12" t="s">
        <v>737</v>
      </c>
      <c r="Q1298" s="1">
        <v>0.5</v>
      </c>
      <c r="R1298" s="1" t="s">
        <v>945</v>
      </c>
      <c r="V1298" s="2">
        <v>1.2</v>
      </c>
      <c r="W1298" s="2" t="s">
        <v>1072</v>
      </c>
      <c r="X1298" s="2" t="s">
        <v>796</v>
      </c>
      <c r="Y1298" s="2">
        <v>1.6</v>
      </c>
      <c r="Z1298" s="2" t="s">
        <v>797</v>
      </c>
      <c r="AA1298" s="19" t="s">
        <v>770</v>
      </c>
      <c r="AB1298" s="19" t="s">
        <v>794</v>
      </c>
      <c r="AC1298" s="20" t="s">
        <v>730</v>
      </c>
      <c r="AD1298" s="37">
        <v>11</v>
      </c>
      <c r="AE1298" s="93">
        <v>11</v>
      </c>
      <c r="AF1298" s="3">
        <v>1</v>
      </c>
      <c r="AG1298" s="3">
        <v>1</v>
      </c>
      <c r="AH1298" s="3">
        <v>37</v>
      </c>
      <c r="AI1298" s="3" t="s">
        <v>767</v>
      </c>
      <c r="AJ1298" s="20" t="s">
        <v>772</v>
      </c>
      <c r="AW1298" s="3" t="s">
        <v>763</v>
      </c>
      <c r="AX1298" s="3" t="s">
        <v>1073</v>
      </c>
      <c r="BF1298" s="4" t="b">
        <f>IF(ISERROR(VLOOKUP(StudiesDetails!B1298,ProteinExpression!A:A,1,FALSE)),FALSE,TRUE)</f>
        <v>1</v>
      </c>
    </row>
    <row r="1299" spans="1:58" x14ac:dyDescent="0.3">
      <c r="A1299">
        <v>190</v>
      </c>
      <c r="B1299">
        <v>1413</v>
      </c>
      <c r="C1299" s="73" t="str">
        <f>IF(AND($A1299&lt;&gt;"",ISNUMBER($A1299)),VLOOKUP($A1299,StudiesGeneral!$B:$CM,2,FALSE),"")</f>
        <v>von Richter</v>
      </c>
      <c r="D1299" s="73">
        <f>IF(AND($A1299&lt;&gt;"",ISNUMBER($A1299)),VLOOKUP($A1299,StudiesGeneral!$B:$CM,3,FALSE),"")</f>
        <v>2004</v>
      </c>
      <c r="E1299" s="74" t="str">
        <f>IF(AND($A1299&lt;&gt;"",ISNUMBER($A1299)),VLOOKUP($A1299,StudiesGeneral!$B:$CM,4,FALSE),"")</f>
        <v>https://doi.org/10.1016/j.clpt.2003.10.008</v>
      </c>
      <c r="F1299" s="73" t="str">
        <f>IF(AND($A1299&lt;&gt;"",ISNUMBER($A1299)),VLOOKUP($A1299,StudiesGeneral!$B:$CM,5,FALSE),"")</f>
        <v>CYP3A4</v>
      </c>
      <c r="G1299" s="52" t="str">
        <f t="shared" si="23"/>
        <v>Small intestine--Homogenate-12-</v>
      </c>
      <c r="H1299" s="12" t="s">
        <v>747</v>
      </c>
      <c r="K1299" s="12" t="s">
        <v>735</v>
      </c>
      <c r="L1299" s="12" t="s">
        <v>793</v>
      </c>
      <c r="M1299" s="12" t="s">
        <v>737</v>
      </c>
      <c r="Q1299" s="1">
        <v>0.5</v>
      </c>
      <c r="R1299" s="1" t="s">
        <v>945</v>
      </c>
      <c r="V1299" s="2">
        <v>1.2</v>
      </c>
      <c r="W1299" s="2" t="s">
        <v>1072</v>
      </c>
      <c r="X1299" s="2" t="s">
        <v>796</v>
      </c>
      <c r="Y1299" s="2">
        <v>1.6</v>
      </c>
      <c r="Z1299" s="2" t="s">
        <v>797</v>
      </c>
      <c r="AA1299" s="19" t="s">
        <v>770</v>
      </c>
      <c r="AB1299" s="19" t="s">
        <v>794</v>
      </c>
      <c r="AC1299" s="20" t="s">
        <v>730</v>
      </c>
      <c r="AD1299" s="37">
        <v>12</v>
      </c>
      <c r="AE1299" s="93">
        <v>12</v>
      </c>
      <c r="AF1299" s="3">
        <v>1</v>
      </c>
      <c r="AG1299" s="3">
        <v>0</v>
      </c>
      <c r="AH1299" s="3">
        <v>67</v>
      </c>
      <c r="AI1299" s="3" t="s">
        <v>767</v>
      </c>
      <c r="AJ1299" s="20" t="s">
        <v>772</v>
      </c>
      <c r="AW1299" s="3" t="s">
        <v>763</v>
      </c>
      <c r="AX1299" s="3" t="s">
        <v>801</v>
      </c>
      <c r="BF1299" s="4" t="b">
        <f>IF(ISERROR(VLOOKUP(StudiesDetails!B1299,ProteinExpression!A:A,1,FALSE)),FALSE,TRUE)</f>
        <v>1</v>
      </c>
    </row>
    <row r="1300" spans="1:58" x14ac:dyDescent="0.3">
      <c r="A1300">
        <v>190</v>
      </c>
      <c r="B1300">
        <v>1414</v>
      </c>
      <c r="C1300" s="73" t="str">
        <f>IF(AND($A1300&lt;&gt;"",ISNUMBER($A1300)),VLOOKUP($A1300,StudiesGeneral!$B:$CM,2,FALSE),"")</f>
        <v>von Richter</v>
      </c>
      <c r="D1300" s="73">
        <f>IF(AND($A1300&lt;&gt;"",ISNUMBER($A1300)),VLOOKUP($A1300,StudiesGeneral!$B:$CM,3,FALSE),"")</f>
        <v>2004</v>
      </c>
      <c r="E1300" s="74" t="str">
        <f>IF(AND($A1300&lt;&gt;"",ISNUMBER($A1300)),VLOOKUP($A1300,StudiesGeneral!$B:$CM,4,FALSE),"")</f>
        <v>https://doi.org/10.1016/j.clpt.2003.10.008</v>
      </c>
      <c r="F1300" s="73" t="str">
        <f>IF(AND($A1300&lt;&gt;"",ISNUMBER($A1300)),VLOOKUP($A1300,StudiesGeneral!$B:$CM,5,FALSE),"")</f>
        <v>CYP3A4</v>
      </c>
      <c r="G1300" s="52" t="str">
        <f t="shared" si="23"/>
        <v>Small intestine--Homogenate-13-</v>
      </c>
      <c r="H1300" s="12" t="s">
        <v>747</v>
      </c>
      <c r="K1300" s="12" t="s">
        <v>735</v>
      </c>
      <c r="L1300" s="12" t="s">
        <v>793</v>
      </c>
      <c r="M1300" s="12" t="s">
        <v>737</v>
      </c>
      <c r="Q1300" s="1">
        <v>0.5</v>
      </c>
      <c r="R1300" s="1" t="s">
        <v>945</v>
      </c>
      <c r="V1300" s="2">
        <v>1.2</v>
      </c>
      <c r="W1300" s="2" t="s">
        <v>1072</v>
      </c>
      <c r="X1300" s="2" t="s">
        <v>796</v>
      </c>
      <c r="Y1300" s="2">
        <v>1.6</v>
      </c>
      <c r="Z1300" s="2" t="s">
        <v>797</v>
      </c>
      <c r="AA1300" s="19" t="s">
        <v>770</v>
      </c>
      <c r="AB1300" s="19" t="s">
        <v>794</v>
      </c>
      <c r="AC1300" s="20" t="s">
        <v>730</v>
      </c>
      <c r="AD1300" s="37">
        <v>13</v>
      </c>
      <c r="AE1300" s="93">
        <v>13</v>
      </c>
      <c r="AF1300" s="3">
        <v>1</v>
      </c>
      <c r="AG1300" s="3">
        <v>0</v>
      </c>
      <c r="AH1300" s="3">
        <v>59</v>
      </c>
      <c r="AI1300" s="3" t="s">
        <v>767</v>
      </c>
      <c r="AJ1300" s="20" t="s">
        <v>772</v>
      </c>
      <c r="AW1300" s="3" t="s">
        <v>763</v>
      </c>
      <c r="AX1300" s="3" t="s">
        <v>1076</v>
      </c>
      <c r="BF1300" s="4" t="b">
        <f>IF(ISERROR(VLOOKUP(StudiesDetails!B1300,ProteinExpression!A:A,1,FALSE)),FALSE,TRUE)</f>
        <v>1</v>
      </c>
    </row>
    <row r="1301" spans="1:58" x14ac:dyDescent="0.3">
      <c r="A1301">
        <v>190</v>
      </c>
      <c r="B1301">
        <v>1415</v>
      </c>
      <c r="C1301" s="73" t="str">
        <f>IF(AND($A1301&lt;&gt;"",ISNUMBER($A1301)),VLOOKUP($A1301,StudiesGeneral!$B:$CM,2,FALSE),"")</f>
        <v>von Richter</v>
      </c>
      <c r="D1301" s="73">
        <f>IF(AND($A1301&lt;&gt;"",ISNUMBER($A1301)),VLOOKUP($A1301,StudiesGeneral!$B:$CM,3,FALSE),"")</f>
        <v>2004</v>
      </c>
      <c r="E1301" s="74" t="str">
        <f>IF(AND($A1301&lt;&gt;"",ISNUMBER($A1301)),VLOOKUP($A1301,StudiesGeneral!$B:$CM,4,FALSE),"")</f>
        <v>https://doi.org/10.1016/j.clpt.2003.10.008</v>
      </c>
      <c r="F1301" s="73" t="str">
        <f>IF(AND($A1301&lt;&gt;"",ISNUMBER($A1301)),VLOOKUP($A1301,StudiesGeneral!$B:$CM,5,FALSE),"")</f>
        <v>CYP3A4</v>
      </c>
      <c r="G1301" s="52" t="str">
        <f t="shared" si="23"/>
        <v>Small intestine--Homogenate-14-</v>
      </c>
      <c r="H1301" s="12" t="s">
        <v>747</v>
      </c>
      <c r="K1301" s="12" t="s">
        <v>735</v>
      </c>
      <c r="L1301" s="12" t="s">
        <v>793</v>
      </c>
      <c r="M1301" s="12" t="s">
        <v>737</v>
      </c>
      <c r="Q1301" s="1">
        <v>0.5</v>
      </c>
      <c r="R1301" s="1" t="s">
        <v>945</v>
      </c>
      <c r="V1301" s="2">
        <v>1.2</v>
      </c>
      <c r="W1301" s="2" t="s">
        <v>1072</v>
      </c>
      <c r="X1301" s="2" t="s">
        <v>796</v>
      </c>
      <c r="Y1301" s="2">
        <v>1.6</v>
      </c>
      <c r="Z1301" s="2" t="s">
        <v>797</v>
      </c>
      <c r="AA1301" s="19" t="s">
        <v>770</v>
      </c>
      <c r="AB1301" s="19" t="s">
        <v>794</v>
      </c>
      <c r="AC1301" s="20" t="s">
        <v>730</v>
      </c>
      <c r="AD1301" s="37">
        <v>14</v>
      </c>
      <c r="AE1301" s="93">
        <v>14</v>
      </c>
      <c r="AF1301" s="3">
        <v>1</v>
      </c>
      <c r="AG1301" s="3">
        <v>0</v>
      </c>
      <c r="AH1301" s="3">
        <v>73</v>
      </c>
      <c r="AI1301" s="3" t="s">
        <v>767</v>
      </c>
      <c r="AJ1301" s="20" t="s">
        <v>772</v>
      </c>
      <c r="AW1301" s="3" t="s">
        <v>763</v>
      </c>
      <c r="AX1301" s="3" t="s">
        <v>1076</v>
      </c>
      <c r="BF1301" s="4" t="b">
        <f>IF(ISERROR(VLOOKUP(StudiesDetails!B1301,ProteinExpression!A:A,1,FALSE)),FALSE,TRUE)</f>
        <v>1</v>
      </c>
    </row>
    <row r="1302" spans="1:58" x14ac:dyDescent="0.3">
      <c r="A1302">
        <v>190</v>
      </c>
      <c r="B1302">
        <v>1416</v>
      </c>
      <c r="C1302" s="73" t="str">
        <f>IF(AND($A1302&lt;&gt;"",ISNUMBER($A1302)),VLOOKUP($A1302,StudiesGeneral!$B:$CM,2,FALSE),"")</f>
        <v>von Richter</v>
      </c>
      <c r="D1302" s="73">
        <f>IF(AND($A1302&lt;&gt;"",ISNUMBER($A1302)),VLOOKUP($A1302,StudiesGeneral!$B:$CM,3,FALSE),"")</f>
        <v>2004</v>
      </c>
      <c r="E1302" s="74" t="str">
        <f>IF(AND($A1302&lt;&gt;"",ISNUMBER($A1302)),VLOOKUP($A1302,StudiesGeneral!$B:$CM,4,FALSE),"")</f>
        <v>https://doi.org/10.1016/j.clpt.2003.10.008</v>
      </c>
      <c r="F1302" s="73" t="str">
        <f>IF(AND($A1302&lt;&gt;"",ISNUMBER($A1302)),VLOOKUP($A1302,StudiesGeneral!$B:$CM,5,FALSE),"")</f>
        <v>CYP3A4</v>
      </c>
      <c r="G1302" s="52" t="str">
        <f t="shared" si="23"/>
        <v>Small intestine--Homogenate-15-</v>
      </c>
      <c r="H1302" s="12" t="s">
        <v>747</v>
      </c>
      <c r="K1302" s="12" t="s">
        <v>735</v>
      </c>
      <c r="L1302" s="12" t="s">
        <v>793</v>
      </c>
      <c r="M1302" s="12" t="s">
        <v>737</v>
      </c>
      <c r="Q1302" s="1">
        <v>0.5</v>
      </c>
      <c r="R1302" s="1" t="s">
        <v>945</v>
      </c>
      <c r="V1302" s="2">
        <v>1.2</v>
      </c>
      <c r="W1302" s="2" t="s">
        <v>1072</v>
      </c>
      <c r="X1302" s="2" t="s">
        <v>796</v>
      </c>
      <c r="Y1302" s="2">
        <v>1.6</v>
      </c>
      <c r="Z1302" s="2" t="s">
        <v>797</v>
      </c>
      <c r="AA1302" s="19" t="s">
        <v>770</v>
      </c>
      <c r="AB1302" s="19" t="s">
        <v>794</v>
      </c>
      <c r="AC1302" s="20" t="s">
        <v>730</v>
      </c>
      <c r="AD1302" s="37">
        <v>15</v>
      </c>
      <c r="AE1302" s="93">
        <v>15</v>
      </c>
      <c r="AF1302" s="3">
        <v>1</v>
      </c>
      <c r="AG1302" s="3">
        <v>0</v>
      </c>
      <c r="AH1302" s="3">
        <v>60</v>
      </c>
      <c r="AI1302" s="3" t="s">
        <v>767</v>
      </c>
      <c r="AJ1302" s="20" t="s">
        <v>772</v>
      </c>
      <c r="AW1302" s="3" t="s">
        <v>763</v>
      </c>
      <c r="AX1302" s="3" t="s">
        <v>1076</v>
      </c>
      <c r="BF1302" s="4" t="b">
        <f>IF(ISERROR(VLOOKUP(StudiesDetails!B1302,ProteinExpression!A:A,1,FALSE)),FALSE,TRUE)</f>
        <v>1</v>
      </c>
    </row>
    <row r="1303" spans="1:58" s="50" customFormat="1" x14ac:dyDescent="0.3">
      <c r="A1303" s="33">
        <v>191</v>
      </c>
      <c r="B1303" s="33">
        <v>1418</v>
      </c>
      <c r="C1303" s="70" t="str">
        <f>IF(AND($A1303&lt;&gt;"",ISNUMBER($A1303)),VLOOKUP($A1303,StudiesGeneral!$B:$CM,2,FALSE),"")</f>
        <v>von Richter</v>
      </c>
      <c r="D1303" s="70">
        <f>IF(AND($A1303&lt;&gt;"",ISNUMBER($A1303)),VLOOKUP($A1303,StudiesGeneral!$B:$CM,3,FALSE),"")</f>
        <v>2004</v>
      </c>
      <c r="E1303" s="71" t="str">
        <f>IF(AND($A1303&lt;&gt;"",ISNUMBER($A1303)),VLOOKUP($A1303,StudiesGeneral!$B:$CM,4,FALSE),"")</f>
        <v>https://doi.org/10.1016/j.clpt.2003.10.008</v>
      </c>
      <c r="F1303" s="70" t="str">
        <f>IF(AND($A1303&lt;&gt;"",ISNUMBER($A1303)),VLOOKUP($A1303,StudiesGeneral!$B:$CM,5,FALSE),"")</f>
        <v>CYP3A5</v>
      </c>
      <c r="G1303" s="72" t="str">
        <f t="shared" si="23"/>
        <v>Small intestine--Homogenate-1-</v>
      </c>
      <c r="H1303" s="25" t="s">
        <v>747</v>
      </c>
      <c r="I1303" s="25"/>
      <c r="J1303" s="25"/>
      <c r="K1303" s="25" t="s">
        <v>735</v>
      </c>
      <c r="L1303" s="25" t="s">
        <v>793</v>
      </c>
      <c r="M1303" s="25" t="s">
        <v>737</v>
      </c>
      <c r="N1303" s="25"/>
      <c r="O1303" s="25"/>
      <c r="P1303" s="25"/>
      <c r="Q1303" s="26">
        <v>0.5</v>
      </c>
      <c r="R1303" s="26" t="s">
        <v>945</v>
      </c>
      <c r="S1303" s="27"/>
      <c r="T1303" s="27"/>
      <c r="U1303" s="27"/>
      <c r="V1303" s="27">
        <v>1.2</v>
      </c>
      <c r="W1303" s="27" t="s">
        <v>1072</v>
      </c>
      <c r="X1303" s="27" t="s">
        <v>796</v>
      </c>
      <c r="Y1303" s="27">
        <v>1.6</v>
      </c>
      <c r="Z1303" s="27" t="s">
        <v>797</v>
      </c>
      <c r="AA1303" s="28" t="s">
        <v>770</v>
      </c>
      <c r="AB1303" s="28" t="s">
        <v>794</v>
      </c>
      <c r="AC1303" s="29" t="s">
        <v>730</v>
      </c>
      <c r="AD1303" s="36">
        <v>1</v>
      </c>
      <c r="AE1303" s="83">
        <v>1</v>
      </c>
      <c r="AF1303" s="30">
        <v>1</v>
      </c>
      <c r="AG1303" s="30">
        <v>0</v>
      </c>
      <c r="AH1303" s="30">
        <v>51</v>
      </c>
      <c r="AI1303" s="30" t="s">
        <v>767</v>
      </c>
      <c r="AJ1303" s="29" t="s">
        <v>772</v>
      </c>
      <c r="AK1303" s="30"/>
      <c r="AL1303" s="29"/>
      <c r="AM1303" s="30"/>
      <c r="AN1303" s="30"/>
      <c r="AO1303" s="30"/>
      <c r="AP1303" s="30"/>
      <c r="AQ1303" s="30"/>
      <c r="AR1303" s="30"/>
      <c r="AS1303" s="30"/>
      <c r="AT1303" s="30"/>
      <c r="AU1303" s="30"/>
      <c r="AV1303" s="30"/>
      <c r="AW1303" s="30" t="s">
        <v>763</v>
      </c>
      <c r="AX1303" s="30" t="s">
        <v>1073</v>
      </c>
      <c r="AY1303" s="30"/>
      <c r="AZ1303" s="30"/>
      <c r="BA1303" s="31"/>
      <c r="BB1303" s="32"/>
      <c r="BC1303" s="29"/>
      <c r="BD1303" s="30"/>
      <c r="BE1303" s="75"/>
      <c r="BF1303" s="91" t="b">
        <f>IF(ISERROR(VLOOKUP(StudiesDetails!B1303,ProteinExpression!A:A,1,FALSE)),FALSE,TRUE)</f>
        <v>1</v>
      </c>
    </row>
    <row r="1304" spans="1:58" s="49" customFormat="1" x14ac:dyDescent="0.3">
      <c r="A1304">
        <v>191</v>
      </c>
      <c r="B1304">
        <v>1419</v>
      </c>
      <c r="C1304" s="73" t="str">
        <f>IF(AND($A1304&lt;&gt;"",ISNUMBER($A1304)),VLOOKUP($A1304,StudiesGeneral!$B:$CM,2,FALSE),"")</f>
        <v>von Richter</v>
      </c>
      <c r="D1304" s="73">
        <f>IF(AND($A1304&lt;&gt;"",ISNUMBER($A1304)),VLOOKUP($A1304,StudiesGeneral!$B:$CM,3,FALSE),"")</f>
        <v>2004</v>
      </c>
      <c r="E1304" s="74" t="str">
        <f>IF(AND($A1304&lt;&gt;"",ISNUMBER($A1304)),VLOOKUP($A1304,StudiesGeneral!$B:$CM,4,FALSE),"")</f>
        <v>https://doi.org/10.1016/j.clpt.2003.10.008</v>
      </c>
      <c r="F1304" s="73" t="str">
        <f>IF(AND($A1304&lt;&gt;"",ISNUMBER($A1304)),VLOOKUP($A1304,StudiesGeneral!$B:$CM,5,FALSE),"")</f>
        <v>CYP3A5</v>
      </c>
      <c r="G1304" s="52" t="str">
        <f t="shared" si="23"/>
        <v>Small intestine--Homogenate-2-</v>
      </c>
      <c r="H1304" s="12" t="s">
        <v>747</v>
      </c>
      <c r="I1304" s="12"/>
      <c r="J1304" s="12"/>
      <c r="K1304" s="12" t="s">
        <v>735</v>
      </c>
      <c r="L1304" s="12" t="s">
        <v>793</v>
      </c>
      <c r="M1304" s="12" t="s">
        <v>737</v>
      </c>
      <c r="N1304" s="12"/>
      <c r="O1304" s="12"/>
      <c r="P1304" s="12"/>
      <c r="Q1304" s="1">
        <v>0.5</v>
      </c>
      <c r="R1304" s="1" t="s">
        <v>945</v>
      </c>
      <c r="S1304" s="2"/>
      <c r="T1304" s="2"/>
      <c r="U1304" s="2"/>
      <c r="V1304" s="2">
        <v>1.2</v>
      </c>
      <c r="W1304" s="2" t="s">
        <v>1072</v>
      </c>
      <c r="X1304" s="2" t="s">
        <v>796</v>
      </c>
      <c r="Y1304" s="2">
        <v>1.6</v>
      </c>
      <c r="Z1304" s="2" t="s">
        <v>797</v>
      </c>
      <c r="AA1304" s="19" t="s">
        <v>770</v>
      </c>
      <c r="AB1304" s="19" t="s">
        <v>794</v>
      </c>
      <c r="AC1304" s="20" t="s">
        <v>730</v>
      </c>
      <c r="AD1304" s="37">
        <v>2</v>
      </c>
      <c r="AE1304" s="82">
        <v>2</v>
      </c>
      <c r="AF1304" s="3">
        <v>1</v>
      </c>
      <c r="AG1304" s="3">
        <v>1</v>
      </c>
      <c r="AH1304" s="3">
        <v>81</v>
      </c>
      <c r="AI1304" s="3" t="s">
        <v>767</v>
      </c>
      <c r="AJ1304" s="20" t="s">
        <v>772</v>
      </c>
      <c r="AK1304" s="3"/>
      <c r="AL1304" s="20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 t="s">
        <v>763</v>
      </c>
      <c r="AX1304" s="3" t="s">
        <v>1074</v>
      </c>
      <c r="AY1304" s="3"/>
      <c r="AZ1304" s="3"/>
      <c r="BA1304" s="21"/>
      <c r="BB1304" s="10"/>
      <c r="BC1304" s="20"/>
      <c r="BD1304" s="3"/>
      <c r="BE1304" s="16"/>
      <c r="BF1304" s="4" t="b">
        <f>IF(ISERROR(VLOOKUP(StudiesDetails!B1304,ProteinExpression!A:A,1,FALSE)),FALSE,TRUE)</f>
        <v>1</v>
      </c>
    </row>
    <row r="1305" spans="1:58" x14ac:dyDescent="0.3">
      <c r="A1305">
        <v>191</v>
      </c>
      <c r="B1305">
        <v>1420</v>
      </c>
      <c r="C1305" s="73" t="str">
        <f>IF(AND($A1305&lt;&gt;"",ISNUMBER($A1305)),VLOOKUP($A1305,StudiesGeneral!$B:$CM,2,FALSE),"")</f>
        <v>von Richter</v>
      </c>
      <c r="D1305" s="73">
        <f>IF(AND($A1305&lt;&gt;"",ISNUMBER($A1305)),VLOOKUP($A1305,StudiesGeneral!$B:$CM,3,FALSE),"")</f>
        <v>2004</v>
      </c>
      <c r="E1305" s="74" t="str">
        <f>IF(AND($A1305&lt;&gt;"",ISNUMBER($A1305)),VLOOKUP($A1305,StudiesGeneral!$B:$CM,4,FALSE),"")</f>
        <v>https://doi.org/10.1016/j.clpt.2003.10.008</v>
      </c>
      <c r="F1305" s="73" t="str">
        <f>IF(AND($A1305&lt;&gt;"",ISNUMBER($A1305)),VLOOKUP($A1305,StudiesGeneral!$B:$CM,5,FALSE),"")</f>
        <v>CYP3A5</v>
      </c>
      <c r="G1305" s="52" t="str">
        <f t="shared" si="23"/>
        <v>Small intestine--Homogenate-3-</v>
      </c>
      <c r="H1305" s="12" t="s">
        <v>747</v>
      </c>
      <c r="K1305" s="12" t="s">
        <v>735</v>
      </c>
      <c r="L1305" s="12" t="s">
        <v>793</v>
      </c>
      <c r="M1305" s="12" t="s">
        <v>737</v>
      </c>
      <c r="Q1305" s="1">
        <v>0.5</v>
      </c>
      <c r="R1305" s="1" t="s">
        <v>945</v>
      </c>
      <c r="V1305" s="2">
        <v>1.2</v>
      </c>
      <c r="W1305" s="2" t="s">
        <v>1072</v>
      </c>
      <c r="X1305" s="2" t="s">
        <v>796</v>
      </c>
      <c r="Y1305" s="2">
        <v>1.6</v>
      </c>
      <c r="Z1305" s="2" t="s">
        <v>797</v>
      </c>
      <c r="AA1305" s="19" t="s">
        <v>770</v>
      </c>
      <c r="AB1305" s="19" t="s">
        <v>794</v>
      </c>
      <c r="AC1305" s="20" t="s">
        <v>730</v>
      </c>
      <c r="AD1305" s="37">
        <v>3</v>
      </c>
      <c r="AE1305" s="82">
        <v>3</v>
      </c>
      <c r="AF1305" s="3">
        <v>1</v>
      </c>
      <c r="AG1305" s="3">
        <v>0</v>
      </c>
      <c r="AH1305" s="3">
        <v>59</v>
      </c>
      <c r="AI1305" s="3" t="s">
        <v>767</v>
      </c>
      <c r="AJ1305" s="20" t="s">
        <v>772</v>
      </c>
      <c r="AW1305" s="3" t="s">
        <v>763</v>
      </c>
      <c r="AX1305" s="3" t="s">
        <v>801</v>
      </c>
      <c r="BF1305" s="4" t="b">
        <f>IF(ISERROR(VLOOKUP(StudiesDetails!B1305,ProteinExpression!A:A,1,FALSE)),FALSE,TRUE)</f>
        <v>1</v>
      </c>
    </row>
    <row r="1306" spans="1:58" x14ac:dyDescent="0.3">
      <c r="A1306">
        <v>191</v>
      </c>
      <c r="B1306">
        <v>1421</v>
      </c>
      <c r="C1306" s="73" t="str">
        <f>IF(AND($A1306&lt;&gt;"",ISNUMBER($A1306)),VLOOKUP($A1306,StudiesGeneral!$B:$CM,2,FALSE),"")</f>
        <v>von Richter</v>
      </c>
      <c r="D1306" s="73">
        <f>IF(AND($A1306&lt;&gt;"",ISNUMBER($A1306)),VLOOKUP($A1306,StudiesGeneral!$B:$CM,3,FALSE),"")</f>
        <v>2004</v>
      </c>
      <c r="E1306" s="74" t="str">
        <f>IF(AND($A1306&lt;&gt;"",ISNUMBER($A1306)),VLOOKUP($A1306,StudiesGeneral!$B:$CM,4,FALSE),"")</f>
        <v>https://doi.org/10.1016/j.clpt.2003.10.008</v>
      </c>
      <c r="F1306" s="73" t="str">
        <f>IF(AND($A1306&lt;&gt;"",ISNUMBER($A1306)),VLOOKUP($A1306,StudiesGeneral!$B:$CM,5,FALSE),"")</f>
        <v>CYP3A5</v>
      </c>
      <c r="G1306" s="52" t="str">
        <f t="shared" si="23"/>
        <v>Small intestine--Homogenate-4-</v>
      </c>
      <c r="H1306" s="12" t="s">
        <v>747</v>
      </c>
      <c r="K1306" s="12" t="s">
        <v>735</v>
      </c>
      <c r="L1306" s="12" t="s">
        <v>793</v>
      </c>
      <c r="M1306" s="12" t="s">
        <v>737</v>
      </c>
      <c r="Q1306" s="1">
        <v>0.5</v>
      </c>
      <c r="R1306" s="1" t="s">
        <v>945</v>
      </c>
      <c r="V1306" s="2">
        <v>1.2</v>
      </c>
      <c r="W1306" s="2" t="s">
        <v>1072</v>
      </c>
      <c r="X1306" s="2" t="s">
        <v>796</v>
      </c>
      <c r="Y1306" s="2">
        <v>1.6</v>
      </c>
      <c r="Z1306" s="2" t="s">
        <v>797</v>
      </c>
      <c r="AA1306" s="19" t="s">
        <v>770</v>
      </c>
      <c r="AB1306" s="19" t="s">
        <v>794</v>
      </c>
      <c r="AC1306" s="20" t="s">
        <v>730</v>
      </c>
      <c r="AD1306" s="37">
        <v>4</v>
      </c>
      <c r="AE1306" s="82">
        <v>4</v>
      </c>
      <c r="AF1306" s="3">
        <v>1</v>
      </c>
      <c r="AG1306" s="3">
        <v>1</v>
      </c>
      <c r="AH1306" s="3">
        <v>78</v>
      </c>
      <c r="AI1306" s="3" t="s">
        <v>767</v>
      </c>
      <c r="AJ1306" s="20" t="s">
        <v>772</v>
      </c>
      <c r="AW1306" s="3" t="s">
        <v>763</v>
      </c>
      <c r="AX1306" s="3" t="s">
        <v>1075</v>
      </c>
      <c r="BF1306" s="4" t="b">
        <f>IF(ISERROR(VLOOKUP(StudiesDetails!B1306,ProteinExpression!A:A,1,FALSE)),FALSE,TRUE)</f>
        <v>1</v>
      </c>
    </row>
    <row r="1307" spans="1:58" s="49" customFormat="1" x14ac:dyDescent="0.3">
      <c r="A1307">
        <v>191</v>
      </c>
      <c r="B1307">
        <v>1422</v>
      </c>
      <c r="C1307" s="73" t="str">
        <f>IF(AND($A1307&lt;&gt;"",ISNUMBER($A1307)),VLOOKUP($A1307,StudiesGeneral!$B:$CM,2,FALSE),"")</f>
        <v>von Richter</v>
      </c>
      <c r="D1307" s="73">
        <f>IF(AND($A1307&lt;&gt;"",ISNUMBER($A1307)),VLOOKUP($A1307,StudiesGeneral!$B:$CM,3,FALSE),"")</f>
        <v>2004</v>
      </c>
      <c r="E1307" s="74" t="str">
        <f>IF(AND($A1307&lt;&gt;"",ISNUMBER($A1307)),VLOOKUP($A1307,StudiesGeneral!$B:$CM,4,FALSE),"")</f>
        <v>https://doi.org/10.1016/j.clpt.2003.10.008</v>
      </c>
      <c r="F1307" s="73" t="str">
        <f>IF(AND($A1307&lt;&gt;"",ISNUMBER($A1307)),VLOOKUP($A1307,StudiesGeneral!$B:$CM,5,FALSE),"")</f>
        <v>CYP3A5</v>
      </c>
      <c r="G1307" s="52" t="str">
        <f t="shared" si="23"/>
        <v>Small intestine--Homogenate-5-</v>
      </c>
      <c r="H1307" s="12" t="s">
        <v>747</v>
      </c>
      <c r="I1307" s="12"/>
      <c r="J1307" s="12"/>
      <c r="K1307" s="12" t="s">
        <v>735</v>
      </c>
      <c r="L1307" s="12" t="s">
        <v>793</v>
      </c>
      <c r="M1307" s="12" t="s">
        <v>737</v>
      </c>
      <c r="N1307" s="12"/>
      <c r="O1307" s="12"/>
      <c r="P1307" s="12"/>
      <c r="Q1307" s="1">
        <v>0.5</v>
      </c>
      <c r="R1307" s="1" t="s">
        <v>945</v>
      </c>
      <c r="S1307" s="2"/>
      <c r="T1307" s="2"/>
      <c r="U1307" s="2"/>
      <c r="V1307" s="2">
        <v>1.2</v>
      </c>
      <c r="W1307" s="2" t="s">
        <v>1072</v>
      </c>
      <c r="X1307" s="2" t="s">
        <v>796</v>
      </c>
      <c r="Y1307" s="2">
        <v>1.6</v>
      </c>
      <c r="Z1307" s="2" t="s">
        <v>797</v>
      </c>
      <c r="AA1307" s="19" t="s">
        <v>770</v>
      </c>
      <c r="AB1307" s="19" t="s">
        <v>794</v>
      </c>
      <c r="AC1307" s="20" t="s">
        <v>730</v>
      </c>
      <c r="AD1307" s="37">
        <v>5</v>
      </c>
      <c r="AE1307" s="82">
        <v>5</v>
      </c>
      <c r="AF1307" s="3">
        <v>1</v>
      </c>
      <c r="AG1307" s="3">
        <v>0</v>
      </c>
      <c r="AH1307" s="3">
        <v>54</v>
      </c>
      <c r="AI1307" s="3" t="s">
        <v>767</v>
      </c>
      <c r="AJ1307" s="20" t="s">
        <v>772</v>
      </c>
      <c r="AK1307" s="3"/>
      <c r="AL1307" s="20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 t="s">
        <v>763</v>
      </c>
      <c r="AX1307" s="3" t="s">
        <v>801</v>
      </c>
      <c r="AY1307" s="3"/>
      <c r="AZ1307" s="3"/>
      <c r="BA1307" s="21"/>
      <c r="BB1307" s="10"/>
      <c r="BC1307" s="20"/>
      <c r="BD1307" s="3"/>
      <c r="BE1307" s="16"/>
      <c r="BF1307" s="4" t="b">
        <f>IF(ISERROR(VLOOKUP(StudiesDetails!B1307,ProteinExpression!A:A,1,FALSE)),FALSE,TRUE)</f>
        <v>1</v>
      </c>
    </row>
    <row r="1308" spans="1:58" x14ac:dyDescent="0.3">
      <c r="A1308">
        <v>191</v>
      </c>
      <c r="B1308">
        <v>1423</v>
      </c>
      <c r="C1308" s="73" t="str">
        <f>IF(AND($A1308&lt;&gt;"",ISNUMBER($A1308)),VLOOKUP($A1308,StudiesGeneral!$B:$CM,2,FALSE),"")</f>
        <v>von Richter</v>
      </c>
      <c r="D1308" s="73">
        <f>IF(AND($A1308&lt;&gt;"",ISNUMBER($A1308)),VLOOKUP($A1308,StudiesGeneral!$B:$CM,3,FALSE),"")</f>
        <v>2004</v>
      </c>
      <c r="E1308" s="74" t="str">
        <f>IF(AND($A1308&lt;&gt;"",ISNUMBER($A1308)),VLOOKUP($A1308,StudiesGeneral!$B:$CM,4,FALSE),"")</f>
        <v>https://doi.org/10.1016/j.clpt.2003.10.008</v>
      </c>
      <c r="F1308" s="73" t="str">
        <f>IF(AND($A1308&lt;&gt;"",ISNUMBER($A1308)),VLOOKUP($A1308,StudiesGeneral!$B:$CM,5,FALSE),"")</f>
        <v>CYP3A5</v>
      </c>
      <c r="G1308" s="52" t="str">
        <f t="shared" si="23"/>
        <v>Small intestine--Homogenate-6-</v>
      </c>
      <c r="H1308" s="12" t="s">
        <v>747</v>
      </c>
      <c r="K1308" s="12" t="s">
        <v>735</v>
      </c>
      <c r="L1308" s="12" t="s">
        <v>793</v>
      </c>
      <c r="M1308" s="12" t="s">
        <v>737</v>
      </c>
      <c r="Q1308" s="1">
        <v>0.5</v>
      </c>
      <c r="R1308" s="1" t="s">
        <v>945</v>
      </c>
      <c r="V1308" s="2">
        <v>1.2</v>
      </c>
      <c r="W1308" s="2" t="s">
        <v>1072</v>
      </c>
      <c r="X1308" s="2" t="s">
        <v>796</v>
      </c>
      <c r="Y1308" s="2">
        <v>1.6</v>
      </c>
      <c r="Z1308" s="2" t="s">
        <v>797</v>
      </c>
      <c r="AA1308" s="19" t="s">
        <v>770</v>
      </c>
      <c r="AB1308" s="19" t="s">
        <v>794</v>
      </c>
      <c r="AC1308" s="20" t="s">
        <v>730</v>
      </c>
      <c r="AD1308" s="37">
        <v>6</v>
      </c>
      <c r="AE1308" s="82">
        <v>6</v>
      </c>
      <c r="AF1308" s="3">
        <v>1</v>
      </c>
      <c r="AG1308" s="3">
        <v>1</v>
      </c>
      <c r="AH1308" s="3">
        <v>78</v>
      </c>
      <c r="AI1308" s="3" t="s">
        <v>767</v>
      </c>
      <c r="AJ1308" s="20" t="s">
        <v>772</v>
      </c>
      <c r="AW1308" s="3" t="s">
        <v>763</v>
      </c>
      <c r="AX1308" s="3" t="s">
        <v>801</v>
      </c>
      <c r="BF1308" s="4" t="b">
        <f>IF(ISERROR(VLOOKUP(StudiesDetails!B1308,ProteinExpression!A:A,1,FALSE)),FALSE,TRUE)</f>
        <v>1</v>
      </c>
    </row>
    <row r="1309" spans="1:58" s="49" customFormat="1" x14ac:dyDescent="0.3">
      <c r="A1309">
        <v>191</v>
      </c>
      <c r="B1309">
        <v>1424</v>
      </c>
      <c r="C1309" s="73" t="str">
        <f>IF(AND($A1309&lt;&gt;"",ISNUMBER($A1309)),VLOOKUP($A1309,StudiesGeneral!$B:$CM,2,FALSE),"")</f>
        <v>von Richter</v>
      </c>
      <c r="D1309" s="73">
        <f>IF(AND($A1309&lt;&gt;"",ISNUMBER($A1309)),VLOOKUP($A1309,StudiesGeneral!$B:$CM,3,FALSE),"")</f>
        <v>2004</v>
      </c>
      <c r="E1309" s="74" t="str">
        <f>IF(AND($A1309&lt;&gt;"",ISNUMBER($A1309)),VLOOKUP($A1309,StudiesGeneral!$B:$CM,4,FALSE),"")</f>
        <v>https://doi.org/10.1016/j.clpt.2003.10.008</v>
      </c>
      <c r="F1309" s="73" t="str">
        <f>IF(AND($A1309&lt;&gt;"",ISNUMBER($A1309)),VLOOKUP($A1309,StudiesGeneral!$B:$CM,5,FALSE),"")</f>
        <v>CYP3A5</v>
      </c>
      <c r="G1309" s="52" t="str">
        <f t="shared" si="23"/>
        <v>Small intestine--Homogenate-7-</v>
      </c>
      <c r="H1309" s="12" t="s">
        <v>747</v>
      </c>
      <c r="I1309" s="12"/>
      <c r="J1309" s="12"/>
      <c r="K1309" s="12" t="s">
        <v>735</v>
      </c>
      <c r="L1309" s="12" t="s">
        <v>793</v>
      </c>
      <c r="M1309" s="12" t="s">
        <v>737</v>
      </c>
      <c r="N1309" s="12"/>
      <c r="O1309" s="12"/>
      <c r="P1309" s="12"/>
      <c r="Q1309" s="1">
        <v>0.5</v>
      </c>
      <c r="R1309" s="1" t="s">
        <v>945</v>
      </c>
      <c r="S1309" s="2"/>
      <c r="T1309" s="2"/>
      <c r="U1309" s="2"/>
      <c r="V1309" s="2">
        <v>1.2</v>
      </c>
      <c r="W1309" s="2" t="s">
        <v>1072</v>
      </c>
      <c r="X1309" s="2" t="s">
        <v>796</v>
      </c>
      <c r="Y1309" s="2">
        <v>1.6</v>
      </c>
      <c r="Z1309" s="2" t="s">
        <v>797</v>
      </c>
      <c r="AA1309" s="19" t="s">
        <v>770</v>
      </c>
      <c r="AB1309" s="19" t="s">
        <v>794</v>
      </c>
      <c r="AC1309" s="20" t="s">
        <v>730</v>
      </c>
      <c r="AD1309" s="37">
        <v>7</v>
      </c>
      <c r="AE1309" s="82">
        <v>7</v>
      </c>
      <c r="AF1309" s="3">
        <v>1</v>
      </c>
      <c r="AG1309" s="3">
        <v>1</v>
      </c>
      <c r="AH1309" s="3">
        <v>74</v>
      </c>
      <c r="AI1309" s="3" t="s">
        <v>767</v>
      </c>
      <c r="AJ1309" s="20" t="s">
        <v>772</v>
      </c>
      <c r="AK1309" s="3"/>
      <c r="AL1309" s="20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 t="s">
        <v>763</v>
      </c>
      <c r="AX1309" s="3" t="s">
        <v>801</v>
      </c>
      <c r="AY1309" s="3"/>
      <c r="AZ1309" s="3"/>
      <c r="BA1309" s="21"/>
      <c r="BB1309" s="10"/>
      <c r="BC1309" s="20"/>
      <c r="BD1309" s="3"/>
      <c r="BE1309" s="16"/>
      <c r="BF1309" s="4" t="b">
        <f>IF(ISERROR(VLOOKUP(StudiesDetails!B1309,ProteinExpression!A:A,1,FALSE)),FALSE,TRUE)</f>
        <v>1</v>
      </c>
    </row>
    <row r="1310" spans="1:58" x14ac:dyDescent="0.3">
      <c r="A1310">
        <v>191</v>
      </c>
      <c r="B1310">
        <v>1425</v>
      </c>
      <c r="C1310" s="73" t="str">
        <f>IF(AND($A1310&lt;&gt;"",ISNUMBER($A1310)),VLOOKUP($A1310,StudiesGeneral!$B:$CM,2,FALSE),"")</f>
        <v>von Richter</v>
      </c>
      <c r="D1310" s="73">
        <f>IF(AND($A1310&lt;&gt;"",ISNUMBER($A1310)),VLOOKUP($A1310,StudiesGeneral!$B:$CM,3,FALSE),"")</f>
        <v>2004</v>
      </c>
      <c r="E1310" s="74" t="str">
        <f>IF(AND($A1310&lt;&gt;"",ISNUMBER($A1310)),VLOOKUP($A1310,StudiesGeneral!$B:$CM,4,FALSE),"")</f>
        <v>https://doi.org/10.1016/j.clpt.2003.10.008</v>
      </c>
      <c r="F1310" s="73" t="str">
        <f>IF(AND($A1310&lt;&gt;"",ISNUMBER($A1310)),VLOOKUP($A1310,StudiesGeneral!$B:$CM,5,FALSE),"")</f>
        <v>CYP3A5</v>
      </c>
      <c r="G1310" s="52" t="str">
        <f t="shared" si="23"/>
        <v>Small intestine--Homogenate-8-</v>
      </c>
      <c r="H1310" s="12" t="s">
        <v>747</v>
      </c>
      <c r="K1310" s="12" t="s">
        <v>735</v>
      </c>
      <c r="L1310" s="12" t="s">
        <v>793</v>
      </c>
      <c r="M1310" s="12" t="s">
        <v>737</v>
      </c>
      <c r="Q1310" s="1">
        <v>0.5</v>
      </c>
      <c r="R1310" s="1" t="s">
        <v>945</v>
      </c>
      <c r="V1310" s="2">
        <v>1.2</v>
      </c>
      <c r="W1310" s="2" t="s">
        <v>1072</v>
      </c>
      <c r="X1310" s="2" t="s">
        <v>796</v>
      </c>
      <c r="Y1310" s="2">
        <v>1.6</v>
      </c>
      <c r="Z1310" s="2" t="s">
        <v>797</v>
      </c>
      <c r="AA1310" s="19" t="s">
        <v>770</v>
      </c>
      <c r="AB1310" s="19" t="s">
        <v>794</v>
      </c>
      <c r="AC1310" s="20" t="s">
        <v>730</v>
      </c>
      <c r="AD1310" s="37">
        <v>8</v>
      </c>
      <c r="AE1310" s="82">
        <v>8</v>
      </c>
      <c r="AF1310" s="3">
        <v>1</v>
      </c>
      <c r="AG1310" s="3">
        <v>1</v>
      </c>
      <c r="AH1310" s="3">
        <v>62</v>
      </c>
      <c r="AI1310" s="3" t="s">
        <v>767</v>
      </c>
      <c r="AJ1310" s="20" t="s">
        <v>772</v>
      </c>
      <c r="AW1310" s="3" t="s">
        <v>763</v>
      </c>
      <c r="AX1310" s="3" t="s">
        <v>1076</v>
      </c>
      <c r="BF1310" s="4" t="b">
        <f>IF(ISERROR(VLOOKUP(StudiesDetails!B1310,ProteinExpression!A:A,1,FALSE)),FALSE,TRUE)</f>
        <v>1</v>
      </c>
    </row>
    <row r="1311" spans="1:58" x14ac:dyDescent="0.3">
      <c r="A1311">
        <v>191</v>
      </c>
      <c r="B1311">
        <v>1426</v>
      </c>
      <c r="C1311" s="73" t="str">
        <f>IF(AND($A1311&lt;&gt;"",ISNUMBER($A1311)),VLOOKUP($A1311,StudiesGeneral!$B:$CM,2,FALSE),"")</f>
        <v>von Richter</v>
      </c>
      <c r="D1311" s="73">
        <f>IF(AND($A1311&lt;&gt;"",ISNUMBER($A1311)),VLOOKUP($A1311,StudiesGeneral!$B:$CM,3,FALSE),"")</f>
        <v>2004</v>
      </c>
      <c r="E1311" s="74" t="str">
        <f>IF(AND($A1311&lt;&gt;"",ISNUMBER($A1311)),VLOOKUP($A1311,StudiesGeneral!$B:$CM,4,FALSE),"")</f>
        <v>https://doi.org/10.1016/j.clpt.2003.10.008</v>
      </c>
      <c r="F1311" s="73" t="str">
        <f>IF(AND($A1311&lt;&gt;"",ISNUMBER($A1311)),VLOOKUP($A1311,StudiesGeneral!$B:$CM,5,FALSE),"")</f>
        <v>CYP3A5</v>
      </c>
      <c r="G1311" s="52" t="str">
        <f t="shared" si="23"/>
        <v>Small intestine--Homogenate-9-</v>
      </c>
      <c r="H1311" s="12" t="s">
        <v>747</v>
      </c>
      <c r="K1311" s="12" t="s">
        <v>735</v>
      </c>
      <c r="L1311" s="12" t="s">
        <v>793</v>
      </c>
      <c r="M1311" s="12" t="s">
        <v>737</v>
      </c>
      <c r="Q1311" s="1">
        <v>0.5</v>
      </c>
      <c r="R1311" s="1" t="s">
        <v>945</v>
      </c>
      <c r="V1311" s="2">
        <v>1.2</v>
      </c>
      <c r="W1311" s="2" t="s">
        <v>1072</v>
      </c>
      <c r="X1311" s="2" t="s">
        <v>796</v>
      </c>
      <c r="Y1311" s="2">
        <v>1.6</v>
      </c>
      <c r="Z1311" s="2" t="s">
        <v>797</v>
      </c>
      <c r="AA1311" s="19" t="s">
        <v>770</v>
      </c>
      <c r="AB1311" s="19" t="s">
        <v>794</v>
      </c>
      <c r="AC1311" s="20" t="s">
        <v>730</v>
      </c>
      <c r="AD1311" s="37">
        <v>9</v>
      </c>
      <c r="AE1311" s="82">
        <v>9</v>
      </c>
      <c r="AF1311" s="3">
        <v>1</v>
      </c>
      <c r="AG1311" s="3">
        <v>1</v>
      </c>
      <c r="AH1311" s="3">
        <v>64</v>
      </c>
      <c r="AI1311" s="3" t="s">
        <v>767</v>
      </c>
      <c r="AJ1311" s="20" t="s">
        <v>772</v>
      </c>
      <c r="AW1311" s="3" t="s">
        <v>763</v>
      </c>
      <c r="AX1311" s="3" t="s">
        <v>1077</v>
      </c>
      <c r="BF1311" s="4" t="b">
        <f>IF(ISERROR(VLOOKUP(StudiesDetails!B1311,ProteinExpression!A:A,1,FALSE)),FALSE,TRUE)</f>
        <v>1</v>
      </c>
    </row>
    <row r="1312" spans="1:58" s="49" customFormat="1" x14ac:dyDescent="0.3">
      <c r="A1312">
        <v>191</v>
      </c>
      <c r="B1312">
        <v>1427</v>
      </c>
      <c r="C1312" s="73" t="str">
        <f>IF(AND($A1312&lt;&gt;"",ISNUMBER($A1312)),VLOOKUP($A1312,StudiesGeneral!$B:$CM,2,FALSE),"")</f>
        <v>von Richter</v>
      </c>
      <c r="D1312" s="73">
        <f>IF(AND($A1312&lt;&gt;"",ISNUMBER($A1312)),VLOOKUP($A1312,StudiesGeneral!$B:$CM,3,FALSE),"")</f>
        <v>2004</v>
      </c>
      <c r="E1312" s="74" t="str">
        <f>IF(AND($A1312&lt;&gt;"",ISNUMBER($A1312)),VLOOKUP($A1312,StudiesGeneral!$B:$CM,4,FALSE),"")</f>
        <v>https://doi.org/10.1016/j.clpt.2003.10.008</v>
      </c>
      <c r="F1312" s="73" t="str">
        <f>IF(AND($A1312&lt;&gt;"",ISNUMBER($A1312)),VLOOKUP($A1312,StudiesGeneral!$B:$CM,5,FALSE),"")</f>
        <v>CYP3A5</v>
      </c>
      <c r="G1312" s="52" t="str">
        <f t="shared" si="23"/>
        <v>Small intestine--Homogenate-10-</v>
      </c>
      <c r="H1312" s="12" t="s">
        <v>747</v>
      </c>
      <c r="I1312" s="12"/>
      <c r="J1312" s="12"/>
      <c r="K1312" s="12" t="s">
        <v>735</v>
      </c>
      <c r="L1312" s="12" t="s">
        <v>793</v>
      </c>
      <c r="M1312" s="12" t="s">
        <v>737</v>
      </c>
      <c r="N1312" s="12"/>
      <c r="O1312" s="12"/>
      <c r="P1312" s="12"/>
      <c r="Q1312" s="1">
        <v>0.5</v>
      </c>
      <c r="R1312" s="1" t="s">
        <v>945</v>
      </c>
      <c r="S1312" s="2"/>
      <c r="T1312" s="2"/>
      <c r="U1312" s="2"/>
      <c r="V1312" s="2">
        <v>1.2</v>
      </c>
      <c r="W1312" s="2" t="s">
        <v>1072</v>
      </c>
      <c r="X1312" s="2" t="s">
        <v>796</v>
      </c>
      <c r="Y1312" s="2">
        <v>1.6</v>
      </c>
      <c r="Z1312" s="2" t="s">
        <v>797</v>
      </c>
      <c r="AA1312" s="19" t="s">
        <v>770</v>
      </c>
      <c r="AB1312" s="19" t="s">
        <v>794</v>
      </c>
      <c r="AC1312" s="20" t="s">
        <v>730</v>
      </c>
      <c r="AD1312" s="37">
        <v>10</v>
      </c>
      <c r="AE1312" s="82">
        <v>10</v>
      </c>
      <c r="AF1312" s="3">
        <v>1</v>
      </c>
      <c r="AG1312" s="3">
        <v>1</v>
      </c>
      <c r="AH1312" s="3">
        <v>63</v>
      </c>
      <c r="AI1312" s="3" t="s">
        <v>767</v>
      </c>
      <c r="AJ1312" s="20" t="s">
        <v>772</v>
      </c>
      <c r="AK1312" s="3"/>
      <c r="AL1312" s="20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 t="s">
        <v>763</v>
      </c>
      <c r="AX1312" s="3" t="s">
        <v>1076</v>
      </c>
      <c r="AY1312" s="3"/>
      <c r="AZ1312" s="3"/>
      <c r="BA1312" s="21"/>
      <c r="BB1312" s="10"/>
      <c r="BC1312" s="20"/>
      <c r="BD1312" s="3"/>
      <c r="BE1312" s="16"/>
      <c r="BF1312" s="4" t="b">
        <f>IF(ISERROR(VLOOKUP(StudiesDetails!B1312,ProteinExpression!A:A,1,FALSE)),FALSE,TRUE)</f>
        <v>1</v>
      </c>
    </row>
    <row r="1313" spans="1:58" s="49" customFormat="1" x14ac:dyDescent="0.3">
      <c r="A1313">
        <v>191</v>
      </c>
      <c r="B1313">
        <v>1428</v>
      </c>
      <c r="C1313" s="73" t="str">
        <f>IF(AND($A1313&lt;&gt;"",ISNUMBER($A1313)),VLOOKUP($A1313,StudiesGeneral!$B:$CM,2,FALSE),"")</f>
        <v>von Richter</v>
      </c>
      <c r="D1313" s="73">
        <f>IF(AND($A1313&lt;&gt;"",ISNUMBER($A1313)),VLOOKUP($A1313,StudiesGeneral!$B:$CM,3,FALSE),"")</f>
        <v>2004</v>
      </c>
      <c r="E1313" s="74" t="str">
        <f>IF(AND($A1313&lt;&gt;"",ISNUMBER($A1313)),VLOOKUP($A1313,StudiesGeneral!$B:$CM,4,FALSE),"")</f>
        <v>https://doi.org/10.1016/j.clpt.2003.10.008</v>
      </c>
      <c r="F1313" s="73" t="str">
        <f>IF(AND($A1313&lt;&gt;"",ISNUMBER($A1313)),VLOOKUP($A1313,StudiesGeneral!$B:$CM,5,FALSE),"")</f>
        <v>CYP3A5</v>
      </c>
      <c r="G1313" s="52" t="str">
        <f t="shared" si="23"/>
        <v>Small intestine--Homogenate-11-</v>
      </c>
      <c r="H1313" s="12" t="s">
        <v>747</v>
      </c>
      <c r="I1313" s="12"/>
      <c r="J1313" s="12"/>
      <c r="K1313" s="12" t="s">
        <v>735</v>
      </c>
      <c r="L1313" s="12" t="s">
        <v>793</v>
      </c>
      <c r="M1313" s="12" t="s">
        <v>737</v>
      </c>
      <c r="N1313" s="12"/>
      <c r="O1313" s="12"/>
      <c r="P1313" s="12"/>
      <c r="Q1313" s="1">
        <v>0.5</v>
      </c>
      <c r="R1313" s="1" t="s">
        <v>945</v>
      </c>
      <c r="S1313" s="2"/>
      <c r="T1313" s="2"/>
      <c r="U1313" s="2"/>
      <c r="V1313" s="2">
        <v>1.2</v>
      </c>
      <c r="W1313" s="2" t="s">
        <v>1072</v>
      </c>
      <c r="X1313" s="2" t="s">
        <v>796</v>
      </c>
      <c r="Y1313" s="2">
        <v>1.6</v>
      </c>
      <c r="Z1313" s="2" t="s">
        <v>797</v>
      </c>
      <c r="AA1313" s="19" t="s">
        <v>770</v>
      </c>
      <c r="AB1313" s="19" t="s">
        <v>794</v>
      </c>
      <c r="AC1313" s="20" t="s">
        <v>730</v>
      </c>
      <c r="AD1313" s="37">
        <v>11</v>
      </c>
      <c r="AE1313" s="82">
        <v>11</v>
      </c>
      <c r="AF1313" s="3">
        <v>1</v>
      </c>
      <c r="AG1313" s="3">
        <v>1</v>
      </c>
      <c r="AH1313" s="3">
        <v>37</v>
      </c>
      <c r="AI1313" s="3" t="s">
        <v>767</v>
      </c>
      <c r="AJ1313" s="20" t="s">
        <v>772</v>
      </c>
      <c r="AK1313" s="3"/>
      <c r="AL1313" s="20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 t="s">
        <v>763</v>
      </c>
      <c r="AX1313" s="3" t="s">
        <v>1073</v>
      </c>
      <c r="AY1313" s="3"/>
      <c r="AZ1313" s="3"/>
      <c r="BA1313" s="21"/>
      <c r="BB1313" s="10"/>
      <c r="BC1313" s="20"/>
      <c r="BD1313" s="3"/>
      <c r="BE1313" s="16"/>
      <c r="BF1313" s="4" t="b">
        <f>IF(ISERROR(VLOOKUP(StudiesDetails!B1313,ProteinExpression!A:A,1,FALSE)),FALSE,TRUE)</f>
        <v>1</v>
      </c>
    </row>
    <row r="1314" spans="1:58" s="49" customFormat="1" x14ac:dyDescent="0.3">
      <c r="A1314">
        <v>191</v>
      </c>
      <c r="B1314">
        <v>1429</v>
      </c>
      <c r="C1314" s="73" t="str">
        <f>IF(AND($A1314&lt;&gt;"",ISNUMBER($A1314)),VLOOKUP($A1314,StudiesGeneral!$B:$CM,2,FALSE),"")</f>
        <v>von Richter</v>
      </c>
      <c r="D1314" s="73">
        <f>IF(AND($A1314&lt;&gt;"",ISNUMBER($A1314)),VLOOKUP($A1314,StudiesGeneral!$B:$CM,3,FALSE),"")</f>
        <v>2004</v>
      </c>
      <c r="E1314" s="74" t="str">
        <f>IF(AND($A1314&lt;&gt;"",ISNUMBER($A1314)),VLOOKUP($A1314,StudiesGeneral!$B:$CM,4,FALSE),"")</f>
        <v>https://doi.org/10.1016/j.clpt.2003.10.008</v>
      </c>
      <c r="F1314" s="73" t="str">
        <f>IF(AND($A1314&lt;&gt;"",ISNUMBER($A1314)),VLOOKUP($A1314,StudiesGeneral!$B:$CM,5,FALSE),"")</f>
        <v>CYP3A5</v>
      </c>
      <c r="G1314" s="52" t="str">
        <f t="shared" si="23"/>
        <v>Small intestine--Homogenate-12-</v>
      </c>
      <c r="H1314" s="12" t="s">
        <v>747</v>
      </c>
      <c r="I1314" s="12"/>
      <c r="J1314" s="12"/>
      <c r="K1314" s="12" t="s">
        <v>735</v>
      </c>
      <c r="L1314" s="12" t="s">
        <v>793</v>
      </c>
      <c r="M1314" s="12" t="s">
        <v>737</v>
      </c>
      <c r="N1314" s="12"/>
      <c r="O1314" s="12"/>
      <c r="P1314" s="12"/>
      <c r="Q1314" s="1">
        <v>0.5</v>
      </c>
      <c r="R1314" s="1" t="s">
        <v>945</v>
      </c>
      <c r="S1314" s="2"/>
      <c r="T1314" s="2"/>
      <c r="U1314" s="2"/>
      <c r="V1314" s="2">
        <v>1.2</v>
      </c>
      <c r="W1314" s="2" t="s">
        <v>1072</v>
      </c>
      <c r="X1314" s="2" t="s">
        <v>796</v>
      </c>
      <c r="Y1314" s="2">
        <v>1.6</v>
      </c>
      <c r="Z1314" s="2" t="s">
        <v>797</v>
      </c>
      <c r="AA1314" s="19" t="s">
        <v>770</v>
      </c>
      <c r="AB1314" s="19" t="s">
        <v>794</v>
      </c>
      <c r="AC1314" s="20" t="s">
        <v>730</v>
      </c>
      <c r="AD1314" s="37">
        <v>12</v>
      </c>
      <c r="AE1314" s="82">
        <v>12</v>
      </c>
      <c r="AF1314" s="3">
        <v>1</v>
      </c>
      <c r="AG1314" s="3">
        <v>0</v>
      </c>
      <c r="AH1314" s="3">
        <v>67</v>
      </c>
      <c r="AI1314" s="3" t="s">
        <v>767</v>
      </c>
      <c r="AJ1314" s="20" t="s">
        <v>772</v>
      </c>
      <c r="AK1314" s="3"/>
      <c r="AL1314" s="20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 t="s">
        <v>763</v>
      </c>
      <c r="AX1314" s="3" t="s">
        <v>801</v>
      </c>
      <c r="AY1314" s="3"/>
      <c r="AZ1314" s="3"/>
      <c r="BA1314" s="21"/>
      <c r="BB1314" s="10"/>
      <c r="BC1314" s="20"/>
      <c r="BD1314" s="3"/>
      <c r="BE1314" s="16"/>
      <c r="BF1314" s="4" t="b">
        <f>IF(ISERROR(VLOOKUP(StudiesDetails!B1314,ProteinExpression!A:A,1,FALSE)),FALSE,TRUE)</f>
        <v>1</v>
      </c>
    </row>
    <row r="1315" spans="1:58" x14ac:dyDescent="0.3">
      <c r="A1315">
        <v>191</v>
      </c>
      <c r="B1315">
        <v>1430</v>
      </c>
      <c r="C1315" s="73" t="str">
        <f>IF(AND($A1315&lt;&gt;"",ISNUMBER($A1315)),VLOOKUP($A1315,StudiesGeneral!$B:$CM,2,FALSE),"")</f>
        <v>von Richter</v>
      </c>
      <c r="D1315" s="73">
        <f>IF(AND($A1315&lt;&gt;"",ISNUMBER($A1315)),VLOOKUP($A1315,StudiesGeneral!$B:$CM,3,FALSE),"")</f>
        <v>2004</v>
      </c>
      <c r="E1315" s="74" t="str">
        <f>IF(AND($A1315&lt;&gt;"",ISNUMBER($A1315)),VLOOKUP($A1315,StudiesGeneral!$B:$CM,4,FALSE),"")</f>
        <v>https://doi.org/10.1016/j.clpt.2003.10.008</v>
      </c>
      <c r="F1315" s="73" t="str">
        <f>IF(AND($A1315&lt;&gt;"",ISNUMBER($A1315)),VLOOKUP($A1315,StudiesGeneral!$B:$CM,5,FALSE),"")</f>
        <v>CYP3A5</v>
      </c>
      <c r="G1315" s="52" t="str">
        <f t="shared" si="23"/>
        <v>Small intestine--Homogenate-13-</v>
      </c>
      <c r="H1315" s="12" t="s">
        <v>747</v>
      </c>
      <c r="K1315" s="12" t="s">
        <v>735</v>
      </c>
      <c r="L1315" s="12" t="s">
        <v>793</v>
      </c>
      <c r="M1315" s="12" t="s">
        <v>737</v>
      </c>
      <c r="Q1315" s="1">
        <v>0.5</v>
      </c>
      <c r="R1315" s="1" t="s">
        <v>945</v>
      </c>
      <c r="V1315" s="2">
        <v>1.2</v>
      </c>
      <c r="W1315" s="2" t="s">
        <v>1072</v>
      </c>
      <c r="X1315" s="2" t="s">
        <v>796</v>
      </c>
      <c r="Y1315" s="2">
        <v>1.6</v>
      </c>
      <c r="Z1315" s="2" t="s">
        <v>797</v>
      </c>
      <c r="AA1315" s="19" t="s">
        <v>770</v>
      </c>
      <c r="AB1315" s="19" t="s">
        <v>794</v>
      </c>
      <c r="AC1315" s="20" t="s">
        <v>730</v>
      </c>
      <c r="AD1315" s="37">
        <v>13</v>
      </c>
      <c r="AE1315" s="82">
        <v>13</v>
      </c>
      <c r="AF1315" s="3">
        <v>1</v>
      </c>
      <c r="AG1315" s="3">
        <v>0</v>
      </c>
      <c r="AH1315" s="3">
        <v>59</v>
      </c>
      <c r="AI1315" s="3" t="s">
        <v>767</v>
      </c>
      <c r="AJ1315" s="20" t="s">
        <v>772</v>
      </c>
      <c r="AW1315" s="3" t="s">
        <v>763</v>
      </c>
      <c r="AX1315" s="3" t="s">
        <v>1076</v>
      </c>
      <c r="BF1315" s="4" t="b">
        <f>IF(ISERROR(VLOOKUP(StudiesDetails!B1315,ProteinExpression!A:A,1,FALSE)),FALSE,TRUE)</f>
        <v>1</v>
      </c>
    </row>
    <row r="1316" spans="1:58" s="49" customFormat="1" x14ac:dyDescent="0.3">
      <c r="A1316">
        <v>191</v>
      </c>
      <c r="B1316">
        <v>1431</v>
      </c>
      <c r="C1316" s="73" t="str">
        <f>IF(AND($A1316&lt;&gt;"",ISNUMBER($A1316)),VLOOKUP($A1316,StudiesGeneral!$B:$CM,2,FALSE),"")</f>
        <v>von Richter</v>
      </c>
      <c r="D1316" s="73">
        <f>IF(AND($A1316&lt;&gt;"",ISNUMBER($A1316)),VLOOKUP($A1316,StudiesGeneral!$B:$CM,3,FALSE),"")</f>
        <v>2004</v>
      </c>
      <c r="E1316" s="74" t="str">
        <f>IF(AND($A1316&lt;&gt;"",ISNUMBER($A1316)),VLOOKUP($A1316,StudiesGeneral!$B:$CM,4,FALSE),"")</f>
        <v>https://doi.org/10.1016/j.clpt.2003.10.008</v>
      </c>
      <c r="F1316" s="73" t="str">
        <f>IF(AND($A1316&lt;&gt;"",ISNUMBER($A1316)),VLOOKUP($A1316,StudiesGeneral!$B:$CM,5,FALSE),"")</f>
        <v>CYP3A5</v>
      </c>
      <c r="G1316" s="52" t="str">
        <f t="shared" si="23"/>
        <v>Small intestine--Homogenate-14-</v>
      </c>
      <c r="H1316" s="12" t="s">
        <v>747</v>
      </c>
      <c r="I1316" s="12"/>
      <c r="J1316" s="12"/>
      <c r="K1316" s="12" t="s">
        <v>735</v>
      </c>
      <c r="L1316" s="12" t="s">
        <v>793</v>
      </c>
      <c r="M1316" s="12" t="s">
        <v>737</v>
      </c>
      <c r="N1316" s="12"/>
      <c r="O1316" s="12"/>
      <c r="P1316" s="12"/>
      <c r="Q1316" s="1">
        <v>0.5</v>
      </c>
      <c r="R1316" s="1" t="s">
        <v>945</v>
      </c>
      <c r="S1316" s="2"/>
      <c r="T1316" s="2"/>
      <c r="U1316" s="2"/>
      <c r="V1316" s="2">
        <v>1.2</v>
      </c>
      <c r="W1316" s="2" t="s">
        <v>1072</v>
      </c>
      <c r="X1316" s="2" t="s">
        <v>796</v>
      </c>
      <c r="Y1316" s="2">
        <v>1.6</v>
      </c>
      <c r="Z1316" s="2" t="s">
        <v>797</v>
      </c>
      <c r="AA1316" s="19" t="s">
        <v>770</v>
      </c>
      <c r="AB1316" s="19" t="s">
        <v>794</v>
      </c>
      <c r="AC1316" s="20" t="s">
        <v>730</v>
      </c>
      <c r="AD1316" s="37">
        <v>14</v>
      </c>
      <c r="AE1316" s="82">
        <v>14</v>
      </c>
      <c r="AF1316" s="3">
        <v>1</v>
      </c>
      <c r="AG1316" s="3">
        <v>0</v>
      </c>
      <c r="AH1316" s="3">
        <v>73</v>
      </c>
      <c r="AI1316" s="3" t="s">
        <v>767</v>
      </c>
      <c r="AJ1316" s="20" t="s">
        <v>772</v>
      </c>
      <c r="AK1316" s="3"/>
      <c r="AL1316" s="20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 t="s">
        <v>763</v>
      </c>
      <c r="AX1316" s="3" t="s">
        <v>1076</v>
      </c>
      <c r="AY1316" s="3"/>
      <c r="AZ1316" s="3"/>
      <c r="BA1316" s="21"/>
      <c r="BB1316" s="10"/>
      <c r="BC1316" s="20"/>
      <c r="BD1316" s="3"/>
      <c r="BE1316" s="16"/>
      <c r="BF1316" s="4" t="b">
        <f>IF(ISERROR(VLOOKUP(StudiesDetails!B1316,ProteinExpression!A:A,1,FALSE)),FALSE,TRUE)</f>
        <v>1</v>
      </c>
    </row>
    <row r="1317" spans="1:58" x14ac:dyDescent="0.3">
      <c r="A1317">
        <v>191</v>
      </c>
      <c r="B1317">
        <v>1432</v>
      </c>
      <c r="C1317" s="73" t="str">
        <f>IF(AND($A1317&lt;&gt;"",ISNUMBER($A1317)),VLOOKUP($A1317,StudiesGeneral!$B:$CM,2,FALSE),"")</f>
        <v>von Richter</v>
      </c>
      <c r="D1317" s="73">
        <f>IF(AND($A1317&lt;&gt;"",ISNUMBER($A1317)),VLOOKUP($A1317,StudiesGeneral!$B:$CM,3,FALSE),"")</f>
        <v>2004</v>
      </c>
      <c r="E1317" s="74" t="str">
        <f>IF(AND($A1317&lt;&gt;"",ISNUMBER($A1317)),VLOOKUP($A1317,StudiesGeneral!$B:$CM,4,FALSE),"")</f>
        <v>https://doi.org/10.1016/j.clpt.2003.10.008</v>
      </c>
      <c r="F1317" s="73" t="str">
        <f>IF(AND($A1317&lt;&gt;"",ISNUMBER($A1317)),VLOOKUP($A1317,StudiesGeneral!$B:$CM,5,FALSE),"")</f>
        <v>CYP3A5</v>
      </c>
      <c r="G1317" s="52" t="str">
        <f t="shared" si="23"/>
        <v>Small intestine--Homogenate-15-</v>
      </c>
      <c r="H1317" s="12" t="s">
        <v>747</v>
      </c>
      <c r="K1317" s="12" t="s">
        <v>735</v>
      </c>
      <c r="L1317" s="12" t="s">
        <v>793</v>
      </c>
      <c r="M1317" s="12" t="s">
        <v>737</v>
      </c>
      <c r="Q1317" s="1">
        <v>0.5</v>
      </c>
      <c r="R1317" s="1" t="s">
        <v>945</v>
      </c>
      <c r="V1317" s="2">
        <v>1.2</v>
      </c>
      <c r="W1317" s="2" t="s">
        <v>1072</v>
      </c>
      <c r="X1317" s="2" t="s">
        <v>796</v>
      </c>
      <c r="Y1317" s="2">
        <v>1.6</v>
      </c>
      <c r="Z1317" s="2" t="s">
        <v>797</v>
      </c>
      <c r="AA1317" s="19" t="s">
        <v>770</v>
      </c>
      <c r="AB1317" s="19" t="s">
        <v>794</v>
      </c>
      <c r="AC1317" s="20" t="s">
        <v>730</v>
      </c>
      <c r="AD1317" s="37">
        <v>15</v>
      </c>
      <c r="AE1317" s="82">
        <v>15</v>
      </c>
      <c r="AF1317" s="3">
        <v>1</v>
      </c>
      <c r="AG1317" s="3">
        <v>0</v>
      </c>
      <c r="AH1317" s="3">
        <v>60</v>
      </c>
      <c r="AI1317" s="3" t="s">
        <v>767</v>
      </c>
      <c r="AJ1317" s="20" t="s">
        <v>772</v>
      </c>
      <c r="AW1317" s="3" t="s">
        <v>763</v>
      </c>
      <c r="AX1317" s="3" t="s">
        <v>1076</v>
      </c>
      <c r="BF1317" s="4" t="b">
        <f>IF(ISERROR(VLOOKUP(StudiesDetails!B1317,ProteinExpression!A:A,1,FALSE)),FALSE,TRUE)</f>
        <v>1</v>
      </c>
    </row>
    <row r="1318" spans="1:58" s="33" customFormat="1" x14ac:dyDescent="0.3">
      <c r="A1318" s="33">
        <v>190</v>
      </c>
      <c r="B1318" s="33">
        <v>1433</v>
      </c>
      <c r="C1318" s="70" t="str">
        <f>IF(AND($A1318&lt;&gt;"",ISNUMBER($A1318)),VLOOKUP($A1318,StudiesGeneral!$B:$CM,2,FALSE),"")</f>
        <v>von Richter</v>
      </c>
      <c r="D1318" s="70">
        <f>IF(AND($A1318&lt;&gt;"",ISNUMBER($A1318)),VLOOKUP($A1318,StudiesGeneral!$B:$CM,3,FALSE),"")</f>
        <v>2004</v>
      </c>
      <c r="E1318" s="71" t="str">
        <f>IF(AND($A1318&lt;&gt;"",ISNUMBER($A1318)),VLOOKUP($A1318,StudiesGeneral!$B:$CM,4,FALSE),"")</f>
        <v>https://doi.org/10.1016/j.clpt.2003.10.008</v>
      </c>
      <c r="F1318" s="70" t="str">
        <f>IF(AND($A1318&lt;&gt;"",ISNUMBER($A1318)),VLOOKUP($A1318,StudiesGeneral!$B:$CM,5,FALSE),"")</f>
        <v>CYP3A4</v>
      </c>
      <c r="G1318" s="72" t="str">
        <f t="shared" si="23"/>
        <v>Liver--Homogenate-1-</v>
      </c>
      <c r="H1318" s="25" t="s">
        <v>724</v>
      </c>
      <c r="I1318" s="25"/>
      <c r="J1318" s="25"/>
      <c r="K1318" s="25" t="s">
        <v>735</v>
      </c>
      <c r="L1318" s="25" t="s">
        <v>793</v>
      </c>
      <c r="M1318" s="25" t="s">
        <v>737</v>
      </c>
      <c r="N1318" s="25"/>
      <c r="O1318" s="25"/>
      <c r="P1318" s="25"/>
      <c r="Q1318" s="26">
        <v>0.5</v>
      </c>
      <c r="R1318" s="26" t="s">
        <v>945</v>
      </c>
      <c r="S1318" s="27"/>
      <c r="T1318" s="27"/>
      <c r="U1318" s="27"/>
      <c r="V1318" s="27">
        <v>157</v>
      </c>
      <c r="W1318" s="27" t="s">
        <v>1072</v>
      </c>
      <c r="X1318" s="27" t="s">
        <v>796</v>
      </c>
      <c r="Y1318" s="27">
        <v>29.9</v>
      </c>
      <c r="Z1318" s="27" t="s">
        <v>797</v>
      </c>
      <c r="AA1318" s="28" t="s">
        <v>770</v>
      </c>
      <c r="AB1318" s="28" t="s">
        <v>794</v>
      </c>
      <c r="AC1318" s="29" t="s">
        <v>730</v>
      </c>
      <c r="AD1318" s="36">
        <v>1</v>
      </c>
      <c r="AE1318" s="83">
        <v>1</v>
      </c>
      <c r="AF1318" s="30">
        <v>1</v>
      </c>
      <c r="AG1318" s="30">
        <v>0</v>
      </c>
      <c r="AH1318" s="30">
        <v>51</v>
      </c>
      <c r="AI1318" s="30" t="s">
        <v>767</v>
      </c>
      <c r="AJ1318" s="29" t="s">
        <v>772</v>
      </c>
      <c r="AK1318" s="30"/>
      <c r="AL1318" s="29"/>
      <c r="AM1318" s="30"/>
      <c r="AN1318" s="30"/>
      <c r="AO1318" s="30"/>
      <c r="AP1318" s="30"/>
      <c r="AQ1318" s="30"/>
      <c r="AR1318" s="30"/>
      <c r="AS1318" s="30"/>
      <c r="AT1318" s="30"/>
      <c r="AU1318" s="30"/>
      <c r="AV1318" s="30"/>
      <c r="AW1318" s="30" t="s">
        <v>763</v>
      </c>
      <c r="AX1318" s="30" t="s">
        <v>1073</v>
      </c>
      <c r="AY1318" s="30"/>
      <c r="AZ1318" s="30"/>
      <c r="BA1318" s="31"/>
      <c r="BB1318" s="32"/>
      <c r="BC1318" s="29"/>
      <c r="BD1318" s="30"/>
      <c r="BE1318" s="75"/>
      <c r="BF1318" s="91" t="b">
        <f>IF(ISERROR(VLOOKUP(StudiesDetails!B1318,ProteinExpression!A:A,1,FALSE)),FALSE,TRUE)</f>
        <v>1</v>
      </c>
    </row>
    <row r="1319" spans="1:58" x14ac:dyDescent="0.3">
      <c r="A1319">
        <v>190</v>
      </c>
      <c r="B1319">
        <v>1434</v>
      </c>
      <c r="C1319" s="73" t="str">
        <f>IF(AND($A1319&lt;&gt;"",ISNUMBER($A1319)),VLOOKUP($A1319,StudiesGeneral!$B:$CM,2,FALSE),"")</f>
        <v>von Richter</v>
      </c>
      <c r="D1319" s="73">
        <f>IF(AND($A1319&lt;&gt;"",ISNUMBER($A1319)),VLOOKUP($A1319,StudiesGeneral!$B:$CM,3,FALSE),"")</f>
        <v>2004</v>
      </c>
      <c r="E1319" s="74" t="str">
        <f>IF(AND($A1319&lt;&gt;"",ISNUMBER($A1319)),VLOOKUP($A1319,StudiesGeneral!$B:$CM,4,FALSE),"")</f>
        <v>https://doi.org/10.1016/j.clpt.2003.10.008</v>
      </c>
      <c r="F1319" s="73" t="str">
        <f>IF(AND($A1319&lt;&gt;"",ISNUMBER($A1319)),VLOOKUP($A1319,StudiesGeneral!$B:$CM,5,FALSE),"")</f>
        <v>CYP3A4</v>
      </c>
      <c r="G1319" s="52" t="str">
        <f t="shared" si="23"/>
        <v>Liver--Homogenate-2-</v>
      </c>
      <c r="H1319" s="12" t="s">
        <v>724</v>
      </c>
      <c r="K1319" s="12" t="s">
        <v>735</v>
      </c>
      <c r="L1319" s="12" t="s">
        <v>793</v>
      </c>
      <c r="M1319" s="12" t="s">
        <v>737</v>
      </c>
      <c r="Q1319" s="1">
        <v>0.5</v>
      </c>
      <c r="R1319" s="1" t="s">
        <v>945</v>
      </c>
      <c r="V1319" s="2">
        <v>157</v>
      </c>
      <c r="W1319" s="2" t="s">
        <v>1072</v>
      </c>
      <c r="X1319" s="2" t="s">
        <v>796</v>
      </c>
      <c r="Y1319" s="2">
        <v>29.9</v>
      </c>
      <c r="Z1319" s="2" t="s">
        <v>797</v>
      </c>
      <c r="AA1319" s="19" t="s">
        <v>770</v>
      </c>
      <c r="AB1319" s="19" t="s">
        <v>794</v>
      </c>
      <c r="AC1319" s="20" t="s">
        <v>730</v>
      </c>
      <c r="AD1319" s="37">
        <v>2</v>
      </c>
      <c r="AE1319" s="82">
        <v>2</v>
      </c>
      <c r="AF1319" s="3">
        <v>1</v>
      </c>
      <c r="AG1319" s="3">
        <v>1</v>
      </c>
      <c r="AH1319" s="3">
        <v>81</v>
      </c>
      <c r="AI1319" s="3" t="s">
        <v>767</v>
      </c>
      <c r="AJ1319" s="20" t="s">
        <v>772</v>
      </c>
      <c r="AW1319" s="3" t="s">
        <v>763</v>
      </c>
      <c r="AX1319" s="3" t="s">
        <v>1074</v>
      </c>
      <c r="BF1319" s="4" t="b">
        <f>IF(ISERROR(VLOOKUP(StudiesDetails!B1319,ProteinExpression!A:A,1,FALSE)),FALSE,TRUE)</f>
        <v>1</v>
      </c>
    </row>
    <row r="1320" spans="1:58" x14ac:dyDescent="0.3">
      <c r="A1320">
        <v>190</v>
      </c>
      <c r="B1320">
        <v>1435</v>
      </c>
      <c r="C1320" s="73" t="str">
        <f>IF(AND($A1320&lt;&gt;"",ISNUMBER($A1320)),VLOOKUP($A1320,StudiesGeneral!$B:$CM,2,FALSE),"")</f>
        <v>von Richter</v>
      </c>
      <c r="D1320" s="73">
        <f>IF(AND($A1320&lt;&gt;"",ISNUMBER($A1320)),VLOOKUP($A1320,StudiesGeneral!$B:$CM,3,FALSE),"")</f>
        <v>2004</v>
      </c>
      <c r="E1320" s="74" t="str">
        <f>IF(AND($A1320&lt;&gt;"",ISNUMBER($A1320)),VLOOKUP($A1320,StudiesGeneral!$B:$CM,4,FALSE),"")</f>
        <v>https://doi.org/10.1016/j.clpt.2003.10.008</v>
      </c>
      <c r="F1320" s="73" t="str">
        <f>IF(AND($A1320&lt;&gt;"",ISNUMBER($A1320)),VLOOKUP($A1320,StudiesGeneral!$B:$CM,5,FALSE),"")</f>
        <v>CYP3A4</v>
      </c>
      <c r="G1320" s="52" t="str">
        <f t="shared" si="23"/>
        <v>Liver--Homogenate-3-</v>
      </c>
      <c r="H1320" s="12" t="s">
        <v>724</v>
      </c>
      <c r="K1320" s="12" t="s">
        <v>735</v>
      </c>
      <c r="L1320" s="12" t="s">
        <v>793</v>
      </c>
      <c r="M1320" s="12" t="s">
        <v>737</v>
      </c>
      <c r="Q1320" s="1">
        <v>0.5</v>
      </c>
      <c r="R1320" s="1" t="s">
        <v>945</v>
      </c>
      <c r="V1320" s="2">
        <v>157</v>
      </c>
      <c r="W1320" s="2" t="s">
        <v>1072</v>
      </c>
      <c r="X1320" s="2" t="s">
        <v>796</v>
      </c>
      <c r="Y1320" s="2">
        <v>29.9</v>
      </c>
      <c r="Z1320" s="2" t="s">
        <v>797</v>
      </c>
      <c r="AA1320" s="19" t="s">
        <v>770</v>
      </c>
      <c r="AB1320" s="19" t="s">
        <v>794</v>
      </c>
      <c r="AC1320" s="20" t="s">
        <v>730</v>
      </c>
      <c r="AD1320" s="37">
        <v>3</v>
      </c>
      <c r="AE1320" s="82">
        <v>3</v>
      </c>
      <c r="AF1320" s="3">
        <v>1</v>
      </c>
      <c r="AG1320" s="3">
        <v>0</v>
      </c>
      <c r="AH1320" s="3">
        <v>59</v>
      </c>
      <c r="AI1320" s="3" t="s">
        <v>767</v>
      </c>
      <c r="AJ1320" s="20" t="s">
        <v>772</v>
      </c>
      <c r="AW1320" s="3" t="s">
        <v>763</v>
      </c>
      <c r="AX1320" s="3" t="s">
        <v>801</v>
      </c>
      <c r="BF1320" s="4" t="b">
        <f>IF(ISERROR(VLOOKUP(StudiesDetails!B1320,ProteinExpression!A:A,1,FALSE)),FALSE,TRUE)</f>
        <v>1</v>
      </c>
    </row>
    <row r="1321" spans="1:58" x14ac:dyDescent="0.3">
      <c r="A1321">
        <v>190</v>
      </c>
      <c r="B1321">
        <v>1436</v>
      </c>
      <c r="C1321" s="73" t="str">
        <f>IF(AND($A1321&lt;&gt;"",ISNUMBER($A1321)),VLOOKUP($A1321,StudiesGeneral!$B:$CM,2,FALSE),"")</f>
        <v>von Richter</v>
      </c>
      <c r="D1321" s="73">
        <f>IF(AND($A1321&lt;&gt;"",ISNUMBER($A1321)),VLOOKUP($A1321,StudiesGeneral!$B:$CM,3,FALSE),"")</f>
        <v>2004</v>
      </c>
      <c r="E1321" s="74" t="str">
        <f>IF(AND($A1321&lt;&gt;"",ISNUMBER($A1321)),VLOOKUP($A1321,StudiesGeneral!$B:$CM,4,FALSE),"")</f>
        <v>https://doi.org/10.1016/j.clpt.2003.10.008</v>
      </c>
      <c r="F1321" s="73" t="str">
        <f>IF(AND($A1321&lt;&gt;"",ISNUMBER($A1321)),VLOOKUP($A1321,StudiesGeneral!$B:$CM,5,FALSE),"")</f>
        <v>CYP3A4</v>
      </c>
      <c r="G1321" s="52" t="str">
        <f t="shared" si="23"/>
        <v>Liver--Homogenate-4-</v>
      </c>
      <c r="H1321" s="12" t="s">
        <v>724</v>
      </c>
      <c r="K1321" s="12" t="s">
        <v>735</v>
      </c>
      <c r="L1321" s="12" t="s">
        <v>793</v>
      </c>
      <c r="M1321" s="12" t="s">
        <v>737</v>
      </c>
      <c r="Q1321" s="1">
        <v>0.5</v>
      </c>
      <c r="R1321" s="1" t="s">
        <v>945</v>
      </c>
      <c r="V1321" s="2">
        <v>157</v>
      </c>
      <c r="W1321" s="2" t="s">
        <v>1072</v>
      </c>
      <c r="X1321" s="2" t="s">
        <v>796</v>
      </c>
      <c r="Y1321" s="2">
        <v>29.9</v>
      </c>
      <c r="Z1321" s="2" t="s">
        <v>797</v>
      </c>
      <c r="AA1321" s="19" t="s">
        <v>770</v>
      </c>
      <c r="AB1321" s="19" t="s">
        <v>794</v>
      </c>
      <c r="AC1321" s="20" t="s">
        <v>730</v>
      </c>
      <c r="AD1321" s="37">
        <v>4</v>
      </c>
      <c r="AE1321" s="82">
        <v>4</v>
      </c>
      <c r="AF1321" s="3">
        <v>1</v>
      </c>
      <c r="AG1321" s="3">
        <v>1</v>
      </c>
      <c r="AH1321" s="3">
        <v>78</v>
      </c>
      <c r="AI1321" s="3" t="s">
        <v>767</v>
      </c>
      <c r="AJ1321" s="20" t="s">
        <v>772</v>
      </c>
      <c r="AW1321" s="3" t="s">
        <v>763</v>
      </c>
      <c r="AX1321" s="3" t="s">
        <v>1075</v>
      </c>
      <c r="BF1321" s="4" t="b">
        <f>IF(ISERROR(VLOOKUP(StudiesDetails!B1321,ProteinExpression!A:A,1,FALSE)),FALSE,TRUE)</f>
        <v>1</v>
      </c>
    </row>
    <row r="1322" spans="1:58" x14ac:dyDescent="0.3">
      <c r="A1322">
        <v>190</v>
      </c>
      <c r="B1322">
        <v>1437</v>
      </c>
      <c r="C1322" s="73" t="str">
        <f>IF(AND($A1322&lt;&gt;"",ISNUMBER($A1322)),VLOOKUP($A1322,StudiesGeneral!$B:$CM,2,FALSE),"")</f>
        <v>von Richter</v>
      </c>
      <c r="D1322" s="73">
        <f>IF(AND($A1322&lt;&gt;"",ISNUMBER($A1322)),VLOOKUP($A1322,StudiesGeneral!$B:$CM,3,FALSE),"")</f>
        <v>2004</v>
      </c>
      <c r="E1322" s="74" t="str">
        <f>IF(AND($A1322&lt;&gt;"",ISNUMBER($A1322)),VLOOKUP($A1322,StudiesGeneral!$B:$CM,4,FALSE),"")</f>
        <v>https://doi.org/10.1016/j.clpt.2003.10.008</v>
      </c>
      <c r="F1322" s="73" t="str">
        <f>IF(AND($A1322&lt;&gt;"",ISNUMBER($A1322)),VLOOKUP($A1322,StudiesGeneral!$B:$CM,5,FALSE),"")</f>
        <v>CYP3A4</v>
      </c>
      <c r="G1322" s="52" t="str">
        <f t="shared" si="23"/>
        <v>Liver--Homogenate-5-</v>
      </c>
      <c r="H1322" s="12" t="s">
        <v>724</v>
      </c>
      <c r="K1322" s="12" t="s">
        <v>735</v>
      </c>
      <c r="L1322" s="12" t="s">
        <v>793</v>
      </c>
      <c r="M1322" s="12" t="s">
        <v>737</v>
      </c>
      <c r="Q1322" s="1">
        <v>0.5</v>
      </c>
      <c r="R1322" s="1" t="s">
        <v>945</v>
      </c>
      <c r="V1322" s="2">
        <v>157</v>
      </c>
      <c r="W1322" s="2" t="s">
        <v>1072</v>
      </c>
      <c r="X1322" s="2" t="s">
        <v>796</v>
      </c>
      <c r="Y1322" s="2">
        <v>29.9</v>
      </c>
      <c r="Z1322" s="2" t="s">
        <v>797</v>
      </c>
      <c r="AA1322" s="19" t="s">
        <v>770</v>
      </c>
      <c r="AB1322" s="19" t="s">
        <v>794</v>
      </c>
      <c r="AC1322" s="20" t="s">
        <v>730</v>
      </c>
      <c r="AD1322" s="37">
        <v>5</v>
      </c>
      <c r="AE1322" s="82">
        <v>5</v>
      </c>
      <c r="AF1322" s="3">
        <v>1</v>
      </c>
      <c r="AG1322" s="3">
        <v>0</v>
      </c>
      <c r="AH1322" s="3">
        <v>54</v>
      </c>
      <c r="AI1322" s="3" t="s">
        <v>767</v>
      </c>
      <c r="AJ1322" s="20" t="s">
        <v>772</v>
      </c>
      <c r="AW1322" s="3" t="s">
        <v>763</v>
      </c>
      <c r="AX1322" s="3" t="s">
        <v>801</v>
      </c>
      <c r="BF1322" s="4" t="b">
        <f>IF(ISERROR(VLOOKUP(StudiesDetails!B1322,ProteinExpression!A:A,1,FALSE)),FALSE,TRUE)</f>
        <v>1</v>
      </c>
    </row>
    <row r="1323" spans="1:58" x14ac:dyDescent="0.3">
      <c r="A1323">
        <v>190</v>
      </c>
      <c r="B1323">
        <v>1438</v>
      </c>
      <c r="C1323" s="73" t="str">
        <f>IF(AND($A1323&lt;&gt;"",ISNUMBER($A1323)),VLOOKUP($A1323,StudiesGeneral!$B:$CM,2,FALSE),"")</f>
        <v>von Richter</v>
      </c>
      <c r="D1323" s="73">
        <f>IF(AND($A1323&lt;&gt;"",ISNUMBER($A1323)),VLOOKUP($A1323,StudiesGeneral!$B:$CM,3,FALSE),"")</f>
        <v>2004</v>
      </c>
      <c r="E1323" s="74" t="str">
        <f>IF(AND($A1323&lt;&gt;"",ISNUMBER($A1323)),VLOOKUP($A1323,StudiesGeneral!$B:$CM,4,FALSE),"")</f>
        <v>https://doi.org/10.1016/j.clpt.2003.10.008</v>
      </c>
      <c r="F1323" s="73" t="str">
        <f>IF(AND($A1323&lt;&gt;"",ISNUMBER($A1323)),VLOOKUP($A1323,StudiesGeneral!$B:$CM,5,FALSE),"")</f>
        <v>CYP3A4</v>
      </c>
      <c r="G1323" s="52" t="str">
        <f t="shared" si="23"/>
        <v>Liver--Homogenate-6-</v>
      </c>
      <c r="H1323" s="12" t="s">
        <v>724</v>
      </c>
      <c r="K1323" s="12" t="s">
        <v>735</v>
      </c>
      <c r="L1323" s="12" t="s">
        <v>793</v>
      </c>
      <c r="M1323" s="12" t="s">
        <v>737</v>
      </c>
      <c r="Q1323" s="1">
        <v>0.5</v>
      </c>
      <c r="R1323" s="1" t="s">
        <v>945</v>
      </c>
      <c r="V1323" s="2">
        <v>157</v>
      </c>
      <c r="W1323" s="2" t="s">
        <v>1072</v>
      </c>
      <c r="X1323" s="2" t="s">
        <v>796</v>
      </c>
      <c r="Y1323" s="2">
        <v>29.9</v>
      </c>
      <c r="Z1323" s="2" t="s">
        <v>797</v>
      </c>
      <c r="AA1323" s="19" t="s">
        <v>770</v>
      </c>
      <c r="AB1323" s="19" t="s">
        <v>794</v>
      </c>
      <c r="AC1323" s="20" t="s">
        <v>730</v>
      </c>
      <c r="AD1323" s="37">
        <v>6</v>
      </c>
      <c r="AE1323" s="82">
        <v>6</v>
      </c>
      <c r="AF1323" s="3">
        <v>1</v>
      </c>
      <c r="AG1323" s="3">
        <v>1</v>
      </c>
      <c r="AH1323" s="3">
        <v>78</v>
      </c>
      <c r="AI1323" s="3" t="s">
        <v>767</v>
      </c>
      <c r="AJ1323" s="20" t="s">
        <v>772</v>
      </c>
      <c r="AW1323" s="3" t="s">
        <v>763</v>
      </c>
      <c r="AX1323" s="3" t="s">
        <v>801</v>
      </c>
      <c r="BF1323" s="4" t="b">
        <f>IF(ISERROR(VLOOKUP(StudiesDetails!B1323,ProteinExpression!A:A,1,FALSE)),FALSE,TRUE)</f>
        <v>1</v>
      </c>
    </row>
    <row r="1324" spans="1:58" x14ac:dyDescent="0.3">
      <c r="A1324">
        <v>190</v>
      </c>
      <c r="B1324">
        <v>1439</v>
      </c>
      <c r="C1324" s="73" t="str">
        <f>IF(AND($A1324&lt;&gt;"",ISNUMBER($A1324)),VLOOKUP($A1324,StudiesGeneral!$B:$CM,2,FALSE),"")</f>
        <v>von Richter</v>
      </c>
      <c r="D1324" s="73">
        <f>IF(AND($A1324&lt;&gt;"",ISNUMBER($A1324)),VLOOKUP($A1324,StudiesGeneral!$B:$CM,3,FALSE),"")</f>
        <v>2004</v>
      </c>
      <c r="E1324" s="74" t="str">
        <f>IF(AND($A1324&lt;&gt;"",ISNUMBER($A1324)),VLOOKUP($A1324,StudiesGeneral!$B:$CM,4,FALSE),"")</f>
        <v>https://doi.org/10.1016/j.clpt.2003.10.008</v>
      </c>
      <c r="F1324" s="73" t="str">
        <f>IF(AND($A1324&lt;&gt;"",ISNUMBER($A1324)),VLOOKUP($A1324,StudiesGeneral!$B:$CM,5,FALSE),"")</f>
        <v>CYP3A4</v>
      </c>
      <c r="G1324" s="52" t="str">
        <f t="shared" si="23"/>
        <v>Liver--Homogenate-7-</v>
      </c>
      <c r="H1324" s="12" t="s">
        <v>724</v>
      </c>
      <c r="K1324" s="12" t="s">
        <v>735</v>
      </c>
      <c r="L1324" s="12" t="s">
        <v>793</v>
      </c>
      <c r="M1324" s="12" t="s">
        <v>737</v>
      </c>
      <c r="Q1324" s="1">
        <v>0.5</v>
      </c>
      <c r="R1324" s="1" t="s">
        <v>945</v>
      </c>
      <c r="V1324" s="2">
        <v>157</v>
      </c>
      <c r="W1324" s="2" t="s">
        <v>1072</v>
      </c>
      <c r="X1324" s="2" t="s">
        <v>796</v>
      </c>
      <c r="Y1324" s="2">
        <v>29.9</v>
      </c>
      <c r="Z1324" s="2" t="s">
        <v>797</v>
      </c>
      <c r="AA1324" s="19" t="s">
        <v>770</v>
      </c>
      <c r="AB1324" s="19" t="s">
        <v>794</v>
      </c>
      <c r="AC1324" s="20" t="s">
        <v>730</v>
      </c>
      <c r="AD1324" s="37">
        <v>7</v>
      </c>
      <c r="AE1324" s="82">
        <v>7</v>
      </c>
      <c r="AF1324" s="3">
        <v>1</v>
      </c>
      <c r="AG1324" s="3">
        <v>1</v>
      </c>
      <c r="AH1324" s="3">
        <v>74</v>
      </c>
      <c r="AI1324" s="3" t="s">
        <v>767</v>
      </c>
      <c r="AJ1324" s="20" t="s">
        <v>772</v>
      </c>
      <c r="AW1324" s="3" t="s">
        <v>763</v>
      </c>
      <c r="AX1324" s="3" t="s">
        <v>801</v>
      </c>
      <c r="BF1324" s="4" t="b">
        <f>IF(ISERROR(VLOOKUP(StudiesDetails!B1324,ProteinExpression!A:A,1,FALSE)),FALSE,TRUE)</f>
        <v>1</v>
      </c>
    </row>
    <row r="1325" spans="1:58" x14ac:dyDescent="0.3">
      <c r="A1325">
        <v>190</v>
      </c>
      <c r="B1325">
        <v>1440</v>
      </c>
      <c r="C1325" s="73" t="str">
        <f>IF(AND($A1325&lt;&gt;"",ISNUMBER($A1325)),VLOOKUP($A1325,StudiesGeneral!$B:$CM,2,FALSE),"")</f>
        <v>von Richter</v>
      </c>
      <c r="D1325" s="73">
        <f>IF(AND($A1325&lt;&gt;"",ISNUMBER($A1325)),VLOOKUP($A1325,StudiesGeneral!$B:$CM,3,FALSE),"")</f>
        <v>2004</v>
      </c>
      <c r="E1325" s="74" t="str">
        <f>IF(AND($A1325&lt;&gt;"",ISNUMBER($A1325)),VLOOKUP($A1325,StudiesGeneral!$B:$CM,4,FALSE),"")</f>
        <v>https://doi.org/10.1016/j.clpt.2003.10.008</v>
      </c>
      <c r="F1325" s="73" t="str">
        <f>IF(AND($A1325&lt;&gt;"",ISNUMBER($A1325)),VLOOKUP($A1325,StudiesGeneral!$B:$CM,5,FALSE),"")</f>
        <v>CYP3A4</v>
      </c>
      <c r="G1325" s="52" t="str">
        <f t="shared" si="23"/>
        <v>Liver--Homogenate-8-</v>
      </c>
      <c r="H1325" s="12" t="s">
        <v>724</v>
      </c>
      <c r="K1325" s="12" t="s">
        <v>735</v>
      </c>
      <c r="L1325" s="12" t="s">
        <v>793</v>
      </c>
      <c r="M1325" s="12" t="s">
        <v>737</v>
      </c>
      <c r="Q1325" s="1">
        <v>0.5</v>
      </c>
      <c r="R1325" s="1" t="s">
        <v>945</v>
      </c>
      <c r="V1325" s="2">
        <v>157</v>
      </c>
      <c r="W1325" s="2" t="s">
        <v>1072</v>
      </c>
      <c r="X1325" s="2" t="s">
        <v>796</v>
      </c>
      <c r="Y1325" s="2">
        <v>29.9</v>
      </c>
      <c r="Z1325" s="2" t="s">
        <v>797</v>
      </c>
      <c r="AA1325" s="19" t="s">
        <v>770</v>
      </c>
      <c r="AB1325" s="19" t="s">
        <v>794</v>
      </c>
      <c r="AC1325" s="20" t="s">
        <v>730</v>
      </c>
      <c r="AD1325" s="37">
        <v>8</v>
      </c>
      <c r="AE1325" s="82">
        <v>8</v>
      </c>
      <c r="AF1325" s="3">
        <v>1</v>
      </c>
      <c r="AG1325" s="3">
        <v>1</v>
      </c>
      <c r="AH1325" s="3">
        <v>62</v>
      </c>
      <c r="AI1325" s="3" t="s">
        <v>767</v>
      </c>
      <c r="AJ1325" s="20" t="s">
        <v>772</v>
      </c>
      <c r="AW1325" s="3" t="s">
        <v>763</v>
      </c>
      <c r="AX1325" s="3" t="s">
        <v>1076</v>
      </c>
      <c r="BF1325" s="4" t="b">
        <f>IF(ISERROR(VLOOKUP(StudiesDetails!B1325,ProteinExpression!A:A,1,FALSE)),FALSE,TRUE)</f>
        <v>1</v>
      </c>
    </row>
    <row r="1326" spans="1:58" x14ac:dyDescent="0.3">
      <c r="A1326">
        <v>190</v>
      </c>
      <c r="B1326">
        <v>1441</v>
      </c>
      <c r="C1326" s="73" t="str">
        <f>IF(AND($A1326&lt;&gt;"",ISNUMBER($A1326)),VLOOKUP($A1326,StudiesGeneral!$B:$CM,2,FALSE),"")</f>
        <v>von Richter</v>
      </c>
      <c r="D1326" s="73">
        <f>IF(AND($A1326&lt;&gt;"",ISNUMBER($A1326)),VLOOKUP($A1326,StudiesGeneral!$B:$CM,3,FALSE),"")</f>
        <v>2004</v>
      </c>
      <c r="E1326" s="74" t="str">
        <f>IF(AND($A1326&lt;&gt;"",ISNUMBER($A1326)),VLOOKUP($A1326,StudiesGeneral!$B:$CM,4,FALSE),"")</f>
        <v>https://doi.org/10.1016/j.clpt.2003.10.008</v>
      </c>
      <c r="F1326" s="73" t="str">
        <f>IF(AND($A1326&lt;&gt;"",ISNUMBER($A1326)),VLOOKUP($A1326,StudiesGeneral!$B:$CM,5,FALSE),"")</f>
        <v>CYP3A4</v>
      </c>
      <c r="G1326" s="52" t="str">
        <f t="shared" si="23"/>
        <v>Liver--Homogenate-9-</v>
      </c>
      <c r="H1326" s="12" t="s">
        <v>724</v>
      </c>
      <c r="K1326" s="12" t="s">
        <v>735</v>
      </c>
      <c r="L1326" s="12" t="s">
        <v>793</v>
      </c>
      <c r="M1326" s="12" t="s">
        <v>737</v>
      </c>
      <c r="Q1326" s="1">
        <v>0.5</v>
      </c>
      <c r="R1326" s="1" t="s">
        <v>945</v>
      </c>
      <c r="V1326" s="2">
        <v>157</v>
      </c>
      <c r="W1326" s="2" t="s">
        <v>1072</v>
      </c>
      <c r="X1326" s="2" t="s">
        <v>796</v>
      </c>
      <c r="Y1326" s="2">
        <v>29.9</v>
      </c>
      <c r="Z1326" s="2" t="s">
        <v>797</v>
      </c>
      <c r="AA1326" s="19" t="s">
        <v>770</v>
      </c>
      <c r="AB1326" s="19" t="s">
        <v>794</v>
      </c>
      <c r="AC1326" s="20" t="s">
        <v>730</v>
      </c>
      <c r="AD1326" s="37">
        <v>9</v>
      </c>
      <c r="AE1326" s="82">
        <v>9</v>
      </c>
      <c r="AF1326" s="3">
        <v>1</v>
      </c>
      <c r="AG1326" s="3">
        <v>1</v>
      </c>
      <c r="AH1326" s="3">
        <v>64</v>
      </c>
      <c r="AI1326" s="3" t="s">
        <v>767</v>
      </c>
      <c r="AJ1326" s="20" t="s">
        <v>772</v>
      </c>
      <c r="AW1326" s="3" t="s">
        <v>763</v>
      </c>
      <c r="AX1326" s="3" t="s">
        <v>1077</v>
      </c>
      <c r="BF1326" s="4" t="b">
        <f>IF(ISERROR(VLOOKUP(StudiesDetails!B1326,ProteinExpression!A:A,1,FALSE)),FALSE,TRUE)</f>
        <v>1</v>
      </c>
    </row>
    <row r="1327" spans="1:58" x14ac:dyDescent="0.3">
      <c r="A1327">
        <v>190</v>
      </c>
      <c r="B1327">
        <v>1442</v>
      </c>
      <c r="C1327" s="73" t="str">
        <f>IF(AND($A1327&lt;&gt;"",ISNUMBER($A1327)),VLOOKUP($A1327,StudiesGeneral!$B:$CM,2,FALSE),"")</f>
        <v>von Richter</v>
      </c>
      <c r="D1327" s="73">
        <f>IF(AND($A1327&lt;&gt;"",ISNUMBER($A1327)),VLOOKUP($A1327,StudiesGeneral!$B:$CM,3,FALSE),"")</f>
        <v>2004</v>
      </c>
      <c r="E1327" s="74" t="str">
        <f>IF(AND($A1327&lt;&gt;"",ISNUMBER($A1327)),VLOOKUP($A1327,StudiesGeneral!$B:$CM,4,FALSE),"")</f>
        <v>https://doi.org/10.1016/j.clpt.2003.10.008</v>
      </c>
      <c r="F1327" s="73" t="str">
        <f>IF(AND($A1327&lt;&gt;"",ISNUMBER($A1327)),VLOOKUP($A1327,StudiesGeneral!$B:$CM,5,FALSE),"")</f>
        <v>CYP3A4</v>
      </c>
      <c r="G1327" s="52" t="str">
        <f t="shared" si="23"/>
        <v>Liver--Homogenate-10-</v>
      </c>
      <c r="H1327" s="12" t="s">
        <v>724</v>
      </c>
      <c r="K1327" s="12" t="s">
        <v>735</v>
      </c>
      <c r="L1327" s="12" t="s">
        <v>793</v>
      </c>
      <c r="M1327" s="12" t="s">
        <v>737</v>
      </c>
      <c r="Q1327" s="1">
        <v>0.5</v>
      </c>
      <c r="R1327" s="1" t="s">
        <v>945</v>
      </c>
      <c r="V1327" s="2">
        <v>157</v>
      </c>
      <c r="W1327" s="2" t="s">
        <v>1072</v>
      </c>
      <c r="X1327" s="2" t="s">
        <v>796</v>
      </c>
      <c r="Y1327" s="2">
        <v>29.9</v>
      </c>
      <c r="Z1327" s="2" t="s">
        <v>797</v>
      </c>
      <c r="AA1327" s="19" t="s">
        <v>770</v>
      </c>
      <c r="AB1327" s="19" t="s">
        <v>794</v>
      </c>
      <c r="AC1327" s="20" t="s">
        <v>730</v>
      </c>
      <c r="AD1327" s="37">
        <v>10</v>
      </c>
      <c r="AE1327" s="82">
        <v>10</v>
      </c>
      <c r="AF1327" s="3">
        <v>1</v>
      </c>
      <c r="AG1327" s="3">
        <v>1</v>
      </c>
      <c r="AH1327" s="3">
        <v>63</v>
      </c>
      <c r="AI1327" s="3" t="s">
        <v>767</v>
      </c>
      <c r="AJ1327" s="20" t="s">
        <v>772</v>
      </c>
      <c r="AW1327" s="3" t="s">
        <v>763</v>
      </c>
      <c r="AX1327" s="3" t="s">
        <v>1076</v>
      </c>
      <c r="BF1327" s="4" t="b">
        <f>IF(ISERROR(VLOOKUP(StudiesDetails!B1327,ProteinExpression!A:A,1,FALSE)),FALSE,TRUE)</f>
        <v>1</v>
      </c>
    </row>
    <row r="1328" spans="1:58" x14ac:dyDescent="0.3">
      <c r="A1328">
        <v>190</v>
      </c>
      <c r="B1328">
        <v>1443</v>
      </c>
      <c r="C1328" s="73" t="str">
        <f>IF(AND($A1328&lt;&gt;"",ISNUMBER($A1328)),VLOOKUP($A1328,StudiesGeneral!$B:$CM,2,FALSE),"")</f>
        <v>von Richter</v>
      </c>
      <c r="D1328" s="73">
        <f>IF(AND($A1328&lt;&gt;"",ISNUMBER($A1328)),VLOOKUP($A1328,StudiesGeneral!$B:$CM,3,FALSE),"")</f>
        <v>2004</v>
      </c>
      <c r="E1328" s="74" t="str">
        <f>IF(AND($A1328&lt;&gt;"",ISNUMBER($A1328)),VLOOKUP($A1328,StudiesGeneral!$B:$CM,4,FALSE),"")</f>
        <v>https://doi.org/10.1016/j.clpt.2003.10.008</v>
      </c>
      <c r="F1328" s="73" t="str">
        <f>IF(AND($A1328&lt;&gt;"",ISNUMBER($A1328)),VLOOKUP($A1328,StudiesGeneral!$B:$CM,5,FALSE),"")</f>
        <v>CYP3A4</v>
      </c>
      <c r="G1328" s="52" t="str">
        <f t="shared" si="23"/>
        <v>Liver--Homogenate-11-</v>
      </c>
      <c r="H1328" s="12" t="s">
        <v>724</v>
      </c>
      <c r="K1328" s="12" t="s">
        <v>735</v>
      </c>
      <c r="L1328" s="12" t="s">
        <v>793</v>
      </c>
      <c r="M1328" s="12" t="s">
        <v>737</v>
      </c>
      <c r="Q1328" s="1">
        <v>0.5</v>
      </c>
      <c r="R1328" s="1" t="s">
        <v>945</v>
      </c>
      <c r="V1328" s="2">
        <v>157</v>
      </c>
      <c r="W1328" s="2" t="s">
        <v>1072</v>
      </c>
      <c r="X1328" s="2" t="s">
        <v>796</v>
      </c>
      <c r="Y1328" s="2">
        <v>29.9</v>
      </c>
      <c r="Z1328" s="2" t="s">
        <v>797</v>
      </c>
      <c r="AA1328" s="19" t="s">
        <v>770</v>
      </c>
      <c r="AB1328" s="19" t="s">
        <v>794</v>
      </c>
      <c r="AC1328" s="20" t="s">
        <v>730</v>
      </c>
      <c r="AD1328" s="37">
        <v>11</v>
      </c>
      <c r="AE1328" s="82">
        <v>11</v>
      </c>
      <c r="AF1328" s="3">
        <v>1</v>
      </c>
      <c r="AG1328" s="3">
        <v>1</v>
      </c>
      <c r="AH1328" s="3">
        <v>37</v>
      </c>
      <c r="AI1328" s="3" t="s">
        <v>767</v>
      </c>
      <c r="AJ1328" s="20" t="s">
        <v>772</v>
      </c>
      <c r="AW1328" s="3" t="s">
        <v>763</v>
      </c>
      <c r="AX1328" s="3" t="s">
        <v>1073</v>
      </c>
      <c r="BF1328" s="4" t="b">
        <f>IF(ISERROR(VLOOKUP(StudiesDetails!B1328,ProteinExpression!A:A,1,FALSE)),FALSE,TRUE)</f>
        <v>1</v>
      </c>
    </row>
    <row r="1329" spans="1:58" x14ac:dyDescent="0.3">
      <c r="A1329">
        <v>190</v>
      </c>
      <c r="B1329">
        <v>1444</v>
      </c>
      <c r="C1329" s="73" t="str">
        <f>IF(AND($A1329&lt;&gt;"",ISNUMBER($A1329)),VLOOKUP($A1329,StudiesGeneral!$B:$CM,2,FALSE),"")</f>
        <v>von Richter</v>
      </c>
      <c r="D1329" s="73">
        <f>IF(AND($A1329&lt;&gt;"",ISNUMBER($A1329)),VLOOKUP($A1329,StudiesGeneral!$B:$CM,3,FALSE),"")</f>
        <v>2004</v>
      </c>
      <c r="E1329" s="74" t="str">
        <f>IF(AND($A1329&lt;&gt;"",ISNUMBER($A1329)),VLOOKUP($A1329,StudiesGeneral!$B:$CM,4,FALSE),"")</f>
        <v>https://doi.org/10.1016/j.clpt.2003.10.008</v>
      </c>
      <c r="F1329" s="73" t="str">
        <f>IF(AND($A1329&lt;&gt;"",ISNUMBER($A1329)),VLOOKUP($A1329,StudiesGeneral!$B:$CM,5,FALSE),"")</f>
        <v>CYP3A4</v>
      </c>
      <c r="G1329" s="52" t="str">
        <f t="shared" si="23"/>
        <v>Liver--Homogenate-12-</v>
      </c>
      <c r="H1329" s="12" t="s">
        <v>724</v>
      </c>
      <c r="K1329" s="12" t="s">
        <v>735</v>
      </c>
      <c r="L1329" s="12" t="s">
        <v>793</v>
      </c>
      <c r="M1329" s="12" t="s">
        <v>737</v>
      </c>
      <c r="Q1329" s="1">
        <v>0.5</v>
      </c>
      <c r="R1329" s="1" t="s">
        <v>945</v>
      </c>
      <c r="V1329" s="2">
        <v>157</v>
      </c>
      <c r="W1329" s="2" t="s">
        <v>1072</v>
      </c>
      <c r="X1329" s="2" t="s">
        <v>796</v>
      </c>
      <c r="Y1329" s="2">
        <v>29.9</v>
      </c>
      <c r="Z1329" s="2" t="s">
        <v>797</v>
      </c>
      <c r="AA1329" s="19" t="s">
        <v>770</v>
      </c>
      <c r="AB1329" s="19" t="s">
        <v>794</v>
      </c>
      <c r="AC1329" s="20" t="s">
        <v>730</v>
      </c>
      <c r="AD1329" s="37">
        <v>12</v>
      </c>
      <c r="AE1329" s="82">
        <v>12</v>
      </c>
      <c r="AF1329" s="3">
        <v>1</v>
      </c>
      <c r="AG1329" s="3">
        <v>0</v>
      </c>
      <c r="AH1329" s="3">
        <v>67</v>
      </c>
      <c r="AI1329" s="3" t="s">
        <v>767</v>
      </c>
      <c r="AJ1329" s="20" t="s">
        <v>772</v>
      </c>
      <c r="AW1329" s="3" t="s">
        <v>763</v>
      </c>
      <c r="AX1329" s="3" t="s">
        <v>801</v>
      </c>
      <c r="BF1329" s="4" t="b">
        <f>IF(ISERROR(VLOOKUP(StudiesDetails!B1329,ProteinExpression!A:A,1,FALSE)),FALSE,TRUE)</f>
        <v>1</v>
      </c>
    </row>
    <row r="1330" spans="1:58" x14ac:dyDescent="0.3">
      <c r="A1330">
        <v>190</v>
      </c>
      <c r="B1330">
        <v>1445</v>
      </c>
      <c r="C1330" s="73" t="str">
        <f>IF(AND($A1330&lt;&gt;"",ISNUMBER($A1330)),VLOOKUP($A1330,StudiesGeneral!$B:$CM,2,FALSE),"")</f>
        <v>von Richter</v>
      </c>
      <c r="D1330" s="73">
        <f>IF(AND($A1330&lt;&gt;"",ISNUMBER($A1330)),VLOOKUP($A1330,StudiesGeneral!$B:$CM,3,FALSE),"")</f>
        <v>2004</v>
      </c>
      <c r="E1330" s="74" t="str">
        <f>IF(AND($A1330&lt;&gt;"",ISNUMBER($A1330)),VLOOKUP($A1330,StudiesGeneral!$B:$CM,4,FALSE),"")</f>
        <v>https://doi.org/10.1016/j.clpt.2003.10.008</v>
      </c>
      <c r="F1330" s="73" t="str">
        <f>IF(AND($A1330&lt;&gt;"",ISNUMBER($A1330)),VLOOKUP($A1330,StudiesGeneral!$B:$CM,5,FALSE),"")</f>
        <v>CYP3A4</v>
      </c>
      <c r="G1330" s="52" t="str">
        <f t="shared" si="23"/>
        <v>Liver--Homogenate-13-</v>
      </c>
      <c r="H1330" s="12" t="s">
        <v>724</v>
      </c>
      <c r="K1330" s="12" t="s">
        <v>735</v>
      </c>
      <c r="L1330" s="12" t="s">
        <v>793</v>
      </c>
      <c r="M1330" s="12" t="s">
        <v>737</v>
      </c>
      <c r="Q1330" s="1">
        <v>0.5</v>
      </c>
      <c r="R1330" s="1" t="s">
        <v>945</v>
      </c>
      <c r="V1330" s="2">
        <v>157</v>
      </c>
      <c r="W1330" s="2" t="s">
        <v>1072</v>
      </c>
      <c r="X1330" s="2" t="s">
        <v>796</v>
      </c>
      <c r="Y1330" s="2">
        <v>29.9</v>
      </c>
      <c r="Z1330" s="2" t="s">
        <v>797</v>
      </c>
      <c r="AA1330" s="19" t="s">
        <v>770</v>
      </c>
      <c r="AB1330" s="19" t="s">
        <v>794</v>
      </c>
      <c r="AC1330" s="20" t="s">
        <v>730</v>
      </c>
      <c r="AD1330" s="37">
        <v>13</v>
      </c>
      <c r="AE1330" s="82">
        <v>13</v>
      </c>
      <c r="AF1330" s="3">
        <v>1</v>
      </c>
      <c r="AG1330" s="3">
        <v>0</v>
      </c>
      <c r="AH1330" s="3">
        <v>59</v>
      </c>
      <c r="AI1330" s="3" t="s">
        <v>767</v>
      </c>
      <c r="AJ1330" s="20" t="s">
        <v>772</v>
      </c>
      <c r="AW1330" s="3" t="s">
        <v>763</v>
      </c>
      <c r="AX1330" s="3" t="s">
        <v>1076</v>
      </c>
      <c r="BF1330" s="4" t="b">
        <f>IF(ISERROR(VLOOKUP(StudiesDetails!B1330,ProteinExpression!A:A,1,FALSE)),FALSE,TRUE)</f>
        <v>1</v>
      </c>
    </row>
    <row r="1331" spans="1:58" x14ac:dyDescent="0.3">
      <c r="A1331">
        <v>190</v>
      </c>
      <c r="B1331">
        <v>1446</v>
      </c>
      <c r="C1331" s="73" t="str">
        <f>IF(AND($A1331&lt;&gt;"",ISNUMBER($A1331)),VLOOKUP($A1331,StudiesGeneral!$B:$CM,2,FALSE),"")</f>
        <v>von Richter</v>
      </c>
      <c r="D1331" s="73">
        <f>IF(AND($A1331&lt;&gt;"",ISNUMBER($A1331)),VLOOKUP($A1331,StudiesGeneral!$B:$CM,3,FALSE),"")</f>
        <v>2004</v>
      </c>
      <c r="E1331" s="74" t="str">
        <f>IF(AND($A1331&lt;&gt;"",ISNUMBER($A1331)),VLOOKUP($A1331,StudiesGeneral!$B:$CM,4,FALSE),"")</f>
        <v>https://doi.org/10.1016/j.clpt.2003.10.008</v>
      </c>
      <c r="F1331" s="73" t="str">
        <f>IF(AND($A1331&lt;&gt;"",ISNUMBER($A1331)),VLOOKUP($A1331,StudiesGeneral!$B:$CM,5,FALSE),"")</f>
        <v>CYP3A4</v>
      </c>
      <c r="G1331" s="52" t="str">
        <f t="shared" si="23"/>
        <v>Liver--Homogenate-14-</v>
      </c>
      <c r="H1331" s="12" t="s">
        <v>724</v>
      </c>
      <c r="K1331" s="12" t="s">
        <v>735</v>
      </c>
      <c r="L1331" s="12" t="s">
        <v>793</v>
      </c>
      <c r="M1331" s="12" t="s">
        <v>737</v>
      </c>
      <c r="Q1331" s="1">
        <v>0.5</v>
      </c>
      <c r="R1331" s="1" t="s">
        <v>945</v>
      </c>
      <c r="V1331" s="2">
        <v>157</v>
      </c>
      <c r="W1331" s="2" t="s">
        <v>1072</v>
      </c>
      <c r="X1331" s="2" t="s">
        <v>796</v>
      </c>
      <c r="Y1331" s="2">
        <v>29.9</v>
      </c>
      <c r="Z1331" s="2" t="s">
        <v>797</v>
      </c>
      <c r="AA1331" s="19" t="s">
        <v>770</v>
      </c>
      <c r="AB1331" s="19" t="s">
        <v>794</v>
      </c>
      <c r="AC1331" s="20" t="s">
        <v>730</v>
      </c>
      <c r="AD1331" s="37">
        <v>14</v>
      </c>
      <c r="AE1331" s="82">
        <v>14</v>
      </c>
      <c r="AF1331" s="3">
        <v>1</v>
      </c>
      <c r="AG1331" s="3">
        <v>0</v>
      </c>
      <c r="AH1331" s="3">
        <v>73</v>
      </c>
      <c r="AI1331" s="3" t="s">
        <v>767</v>
      </c>
      <c r="AJ1331" s="20" t="s">
        <v>772</v>
      </c>
      <c r="AW1331" s="3" t="s">
        <v>763</v>
      </c>
      <c r="AX1331" s="3" t="s">
        <v>1076</v>
      </c>
      <c r="BF1331" s="4" t="b">
        <f>IF(ISERROR(VLOOKUP(StudiesDetails!B1331,ProteinExpression!A:A,1,FALSE)),FALSE,TRUE)</f>
        <v>1</v>
      </c>
    </row>
    <row r="1332" spans="1:58" x14ac:dyDescent="0.3">
      <c r="A1332">
        <v>190</v>
      </c>
      <c r="B1332">
        <v>1447</v>
      </c>
      <c r="C1332" s="73" t="str">
        <f>IF(AND($A1332&lt;&gt;"",ISNUMBER($A1332)),VLOOKUP($A1332,StudiesGeneral!$B:$CM,2,FALSE),"")</f>
        <v>von Richter</v>
      </c>
      <c r="D1332" s="73">
        <f>IF(AND($A1332&lt;&gt;"",ISNUMBER($A1332)),VLOOKUP($A1332,StudiesGeneral!$B:$CM,3,FALSE),"")</f>
        <v>2004</v>
      </c>
      <c r="E1332" s="74" t="str">
        <f>IF(AND($A1332&lt;&gt;"",ISNUMBER($A1332)),VLOOKUP($A1332,StudiesGeneral!$B:$CM,4,FALSE),"")</f>
        <v>https://doi.org/10.1016/j.clpt.2003.10.008</v>
      </c>
      <c r="F1332" s="73" t="str">
        <f>IF(AND($A1332&lt;&gt;"",ISNUMBER($A1332)),VLOOKUP($A1332,StudiesGeneral!$B:$CM,5,FALSE),"")</f>
        <v>CYP3A4</v>
      </c>
      <c r="G1332" s="52" t="str">
        <f t="shared" si="23"/>
        <v>Liver--Homogenate-15-</v>
      </c>
      <c r="H1332" s="12" t="s">
        <v>724</v>
      </c>
      <c r="K1332" s="12" t="s">
        <v>735</v>
      </c>
      <c r="L1332" s="12" t="s">
        <v>793</v>
      </c>
      <c r="M1332" s="12" t="s">
        <v>737</v>
      </c>
      <c r="Q1332" s="1">
        <v>0.5</v>
      </c>
      <c r="R1332" s="1" t="s">
        <v>945</v>
      </c>
      <c r="V1332" s="2">
        <v>157</v>
      </c>
      <c r="W1332" s="2" t="s">
        <v>1072</v>
      </c>
      <c r="X1332" s="2" t="s">
        <v>796</v>
      </c>
      <c r="Y1332" s="2">
        <v>29.9</v>
      </c>
      <c r="Z1332" s="2" t="s">
        <v>797</v>
      </c>
      <c r="AA1332" s="19" t="s">
        <v>770</v>
      </c>
      <c r="AB1332" s="19" t="s">
        <v>794</v>
      </c>
      <c r="AC1332" s="20" t="s">
        <v>730</v>
      </c>
      <c r="AD1332" s="37">
        <v>15</v>
      </c>
      <c r="AE1332" s="82">
        <v>15</v>
      </c>
      <c r="AF1332" s="3">
        <v>1</v>
      </c>
      <c r="AG1332" s="3">
        <v>0</v>
      </c>
      <c r="AH1332" s="3">
        <v>60</v>
      </c>
      <c r="AI1332" s="3" t="s">
        <v>767</v>
      </c>
      <c r="AJ1332" s="20" t="s">
        <v>772</v>
      </c>
      <c r="AW1332" s="3" t="s">
        <v>763</v>
      </c>
      <c r="AX1332" s="3" t="s">
        <v>1076</v>
      </c>
      <c r="BF1332" s="4" t="b">
        <f>IF(ISERROR(VLOOKUP(StudiesDetails!B1332,ProteinExpression!A:A,1,FALSE)),FALSE,TRUE)</f>
        <v>1</v>
      </c>
    </row>
    <row r="1333" spans="1:58" s="50" customFormat="1" x14ac:dyDescent="0.3">
      <c r="A1333" s="33">
        <v>191</v>
      </c>
      <c r="B1333" s="33">
        <v>1449</v>
      </c>
      <c r="C1333" s="70" t="str">
        <f>IF(AND($A1333&lt;&gt;"",ISNUMBER($A1333)),VLOOKUP($A1333,StudiesGeneral!$B:$CM,2,FALSE),"")</f>
        <v>von Richter</v>
      </c>
      <c r="D1333" s="70">
        <f>IF(AND($A1333&lt;&gt;"",ISNUMBER($A1333)),VLOOKUP($A1333,StudiesGeneral!$B:$CM,3,FALSE),"")</f>
        <v>2004</v>
      </c>
      <c r="E1333" s="71" t="str">
        <f>IF(AND($A1333&lt;&gt;"",ISNUMBER($A1333)),VLOOKUP($A1333,StudiesGeneral!$B:$CM,4,FALSE),"")</f>
        <v>https://doi.org/10.1016/j.clpt.2003.10.008</v>
      </c>
      <c r="F1333" s="70" t="str">
        <f>IF(AND($A1333&lt;&gt;"",ISNUMBER($A1333)),VLOOKUP($A1333,StudiesGeneral!$B:$CM,5,FALSE),"")</f>
        <v>CYP3A5</v>
      </c>
      <c r="G1333" s="72" t="str">
        <f t="shared" si="23"/>
        <v>Liver--Homogenate-1-</v>
      </c>
      <c r="H1333" s="25" t="s">
        <v>724</v>
      </c>
      <c r="I1333" s="25"/>
      <c r="J1333" s="25"/>
      <c r="K1333" s="25" t="s">
        <v>735</v>
      </c>
      <c r="L1333" s="25" t="s">
        <v>793</v>
      </c>
      <c r="M1333" s="25" t="s">
        <v>737</v>
      </c>
      <c r="N1333" s="25"/>
      <c r="O1333" s="25"/>
      <c r="P1333" s="25"/>
      <c r="Q1333" s="26">
        <v>0.5</v>
      </c>
      <c r="R1333" s="26" t="s">
        <v>945</v>
      </c>
      <c r="S1333" s="27"/>
      <c r="T1333" s="27"/>
      <c r="U1333" s="27"/>
      <c r="V1333" s="27">
        <v>157</v>
      </c>
      <c r="W1333" s="27" t="s">
        <v>1072</v>
      </c>
      <c r="X1333" s="27" t="s">
        <v>796</v>
      </c>
      <c r="Y1333" s="27">
        <v>29.9</v>
      </c>
      <c r="Z1333" s="27" t="s">
        <v>797</v>
      </c>
      <c r="AA1333" s="28" t="s">
        <v>770</v>
      </c>
      <c r="AB1333" s="28" t="s">
        <v>794</v>
      </c>
      <c r="AC1333" s="29" t="s">
        <v>730</v>
      </c>
      <c r="AD1333" s="36">
        <v>1</v>
      </c>
      <c r="AE1333" s="83">
        <v>1</v>
      </c>
      <c r="AF1333" s="30">
        <v>1</v>
      </c>
      <c r="AG1333" s="30">
        <v>0</v>
      </c>
      <c r="AH1333" s="30">
        <v>51</v>
      </c>
      <c r="AI1333" s="30" t="s">
        <v>767</v>
      </c>
      <c r="AJ1333" s="29" t="s">
        <v>772</v>
      </c>
      <c r="AK1333" s="30"/>
      <c r="AL1333" s="29"/>
      <c r="AM1333" s="30"/>
      <c r="AN1333" s="30"/>
      <c r="AO1333" s="30"/>
      <c r="AP1333" s="30"/>
      <c r="AQ1333" s="30"/>
      <c r="AR1333" s="30"/>
      <c r="AS1333" s="30"/>
      <c r="AT1333" s="30"/>
      <c r="AU1333" s="30"/>
      <c r="AV1333" s="30"/>
      <c r="AW1333" s="30" t="s">
        <v>763</v>
      </c>
      <c r="AX1333" s="30" t="s">
        <v>1073</v>
      </c>
      <c r="AY1333" s="30"/>
      <c r="AZ1333" s="30"/>
      <c r="BA1333" s="31"/>
      <c r="BB1333" s="32"/>
      <c r="BC1333" s="29"/>
      <c r="BD1333" s="30"/>
      <c r="BE1333" s="75"/>
      <c r="BF1333" s="91" t="b">
        <f>IF(ISERROR(VLOOKUP(StudiesDetails!B1333,ProteinExpression!A:A,1,FALSE)),FALSE,TRUE)</f>
        <v>1</v>
      </c>
    </row>
    <row r="1334" spans="1:58" s="49" customFormat="1" x14ac:dyDescent="0.3">
      <c r="A1334">
        <v>191</v>
      </c>
      <c r="B1334">
        <v>1450</v>
      </c>
      <c r="C1334" s="73" t="str">
        <f>IF(AND($A1334&lt;&gt;"",ISNUMBER($A1334)),VLOOKUP($A1334,StudiesGeneral!$B:$CM,2,FALSE),"")</f>
        <v>von Richter</v>
      </c>
      <c r="D1334" s="73">
        <f>IF(AND($A1334&lt;&gt;"",ISNUMBER($A1334)),VLOOKUP($A1334,StudiesGeneral!$B:$CM,3,FALSE),"")</f>
        <v>2004</v>
      </c>
      <c r="E1334" s="74" t="str">
        <f>IF(AND($A1334&lt;&gt;"",ISNUMBER($A1334)),VLOOKUP($A1334,StudiesGeneral!$B:$CM,4,FALSE),"")</f>
        <v>https://doi.org/10.1016/j.clpt.2003.10.008</v>
      </c>
      <c r="F1334" s="73" t="str">
        <f>IF(AND($A1334&lt;&gt;"",ISNUMBER($A1334)),VLOOKUP($A1334,StudiesGeneral!$B:$CM,5,FALSE),"")</f>
        <v>CYP3A5</v>
      </c>
      <c r="G1334" s="52" t="str">
        <f t="shared" si="23"/>
        <v>Liver--Homogenate-2-</v>
      </c>
      <c r="H1334" s="12" t="s">
        <v>724</v>
      </c>
      <c r="I1334" s="12"/>
      <c r="J1334" s="12"/>
      <c r="K1334" s="12" t="s">
        <v>735</v>
      </c>
      <c r="L1334" s="12" t="s">
        <v>793</v>
      </c>
      <c r="M1334" s="12" t="s">
        <v>737</v>
      </c>
      <c r="N1334" s="12"/>
      <c r="O1334" s="12"/>
      <c r="P1334" s="12"/>
      <c r="Q1334" s="1">
        <v>0.5</v>
      </c>
      <c r="R1334" s="1" t="s">
        <v>945</v>
      </c>
      <c r="S1334" s="2"/>
      <c r="T1334" s="2"/>
      <c r="U1334" s="2"/>
      <c r="V1334" s="2">
        <v>157</v>
      </c>
      <c r="W1334" s="2" t="s">
        <v>1072</v>
      </c>
      <c r="X1334" s="2" t="s">
        <v>796</v>
      </c>
      <c r="Y1334" s="2">
        <v>29.9</v>
      </c>
      <c r="Z1334" s="2" t="s">
        <v>797</v>
      </c>
      <c r="AA1334" s="19" t="s">
        <v>770</v>
      </c>
      <c r="AB1334" s="19" t="s">
        <v>794</v>
      </c>
      <c r="AC1334" s="20" t="s">
        <v>730</v>
      </c>
      <c r="AD1334" s="37">
        <v>2</v>
      </c>
      <c r="AE1334" s="82">
        <v>2</v>
      </c>
      <c r="AF1334" s="3">
        <v>1</v>
      </c>
      <c r="AG1334" s="3">
        <v>1</v>
      </c>
      <c r="AH1334" s="3">
        <v>81</v>
      </c>
      <c r="AI1334" s="3" t="s">
        <v>767</v>
      </c>
      <c r="AJ1334" s="20" t="s">
        <v>772</v>
      </c>
      <c r="AK1334" s="3"/>
      <c r="AL1334" s="20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 t="s">
        <v>763</v>
      </c>
      <c r="AX1334" s="3" t="s">
        <v>1074</v>
      </c>
      <c r="AY1334" s="3"/>
      <c r="AZ1334" s="3"/>
      <c r="BA1334" s="21"/>
      <c r="BB1334" s="10"/>
      <c r="BC1334" s="20"/>
      <c r="BD1334" s="3"/>
      <c r="BE1334" s="16"/>
      <c r="BF1334" s="4" t="b">
        <f>IF(ISERROR(VLOOKUP(StudiesDetails!B1334,ProteinExpression!A:A,1,FALSE)),FALSE,TRUE)</f>
        <v>1</v>
      </c>
    </row>
    <row r="1335" spans="1:58" s="49" customFormat="1" x14ac:dyDescent="0.3">
      <c r="A1335">
        <v>191</v>
      </c>
      <c r="B1335">
        <v>1451</v>
      </c>
      <c r="C1335" s="73" t="str">
        <f>IF(AND($A1335&lt;&gt;"",ISNUMBER($A1335)),VLOOKUP($A1335,StudiesGeneral!$B:$CM,2,FALSE),"")</f>
        <v>von Richter</v>
      </c>
      <c r="D1335" s="73">
        <f>IF(AND($A1335&lt;&gt;"",ISNUMBER($A1335)),VLOOKUP($A1335,StudiesGeneral!$B:$CM,3,FALSE),"")</f>
        <v>2004</v>
      </c>
      <c r="E1335" s="74" t="str">
        <f>IF(AND($A1335&lt;&gt;"",ISNUMBER($A1335)),VLOOKUP($A1335,StudiesGeneral!$B:$CM,4,FALSE),"")</f>
        <v>https://doi.org/10.1016/j.clpt.2003.10.008</v>
      </c>
      <c r="F1335" s="73" t="str">
        <f>IF(AND($A1335&lt;&gt;"",ISNUMBER($A1335)),VLOOKUP($A1335,StudiesGeneral!$B:$CM,5,FALSE),"")</f>
        <v>CYP3A5</v>
      </c>
      <c r="G1335" s="52" t="str">
        <f t="shared" si="23"/>
        <v>Liver--Homogenate-3-</v>
      </c>
      <c r="H1335" s="12" t="s">
        <v>724</v>
      </c>
      <c r="I1335" s="12"/>
      <c r="J1335" s="12"/>
      <c r="K1335" s="12" t="s">
        <v>735</v>
      </c>
      <c r="L1335" s="12" t="s">
        <v>793</v>
      </c>
      <c r="M1335" s="12" t="s">
        <v>737</v>
      </c>
      <c r="N1335" s="12"/>
      <c r="O1335" s="12"/>
      <c r="P1335" s="12"/>
      <c r="Q1335" s="1">
        <v>0.5</v>
      </c>
      <c r="R1335" s="1" t="s">
        <v>945</v>
      </c>
      <c r="S1335" s="2"/>
      <c r="T1335" s="2"/>
      <c r="U1335" s="2"/>
      <c r="V1335" s="2">
        <v>157</v>
      </c>
      <c r="W1335" s="2" t="s">
        <v>1072</v>
      </c>
      <c r="X1335" s="2" t="s">
        <v>796</v>
      </c>
      <c r="Y1335" s="2">
        <v>29.9</v>
      </c>
      <c r="Z1335" s="2" t="s">
        <v>797</v>
      </c>
      <c r="AA1335" s="19" t="s">
        <v>770</v>
      </c>
      <c r="AB1335" s="19" t="s">
        <v>794</v>
      </c>
      <c r="AC1335" s="20" t="s">
        <v>730</v>
      </c>
      <c r="AD1335" s="37">
        <v>3</v>
      </c>
      <c r="AE1335" s="82">
        <v>3</v>
      </c>
      <c r="AF1335" s="3">
        <v>1</v>
      </c>
      <c r="AG1335" s="3">
        <v>0</v>
      </c>
      <c r="AH1335" s="3">
        <v>59</v>
      </c>
      <c r="AI1335" s="3" t="s">
        <v>767</v>
      </c>
      <c r="AJ1335" s="20" t="s">
        <v>772</v>
      </c>
      <c r="AK1335" s="3"/>
      <c r="AL1335" s="20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 t="s">
        <v>763</v>
      </c>
      <c r="AX1335" s="3" t="s">
        <v>801</v>
      </c>
      <c r="AY1335" s="3"/>
      <c r="AZ1335" s="3"/>
      <c r="BA1335" s="21"/>
      <c r="BB1335" s="10"/>
      <c r="BC1335" s="20"/>
      <c r="BD1335" s="3"/>
      <c r="BE1335" s="16"/>
      <c r="BF1335" s="4" t="b">
        <f>IF(ISERROR(VLOOKUP(StudiesDetails!B1335,ProteinExpression!A:A,1,FALSE)),FALSE,TRUE)</f>
        <v>1</v>
      </c>
    </row>
    <row r="1336" spans="1:58" s="49" customFormat="1" x14ac:dyDescent="0.3">
      <c r="A1336">
        <v>191</v>
      </c>
      <c r="B1336">
        <v>1452</v>
      </c>
      <c r="C1336" s="73" t="str">
        <f>IF(AND($A1336&lt;&gt;"",ISNUMBER($A1336)),VLOOKUP($A1336,StudiesGeneral!$B:$CM,2,FALSE),"")</f>
        <v>von Richter</v>
      </c>
      <c r="D1336" s="73">
        <f>IF(AND($A1336&lt;&gt;"",ISNUMBER($A1336)),VLOOKUP($A1336,StudiesGeneral!$B:$CM,3,FALSE),"")</f>
        <v>2004</v>
      </c>
      <c r="E1336" s="74" t="str">
        <f>IF(AND($A1336&lt;&gt;"",ISNUMBER($A1336)),VLOOKUP($A1336,StudiesGeneral!$B:$CM,4,FALSE),"")</f>
        <v>https://doi.org/10.1016/j.clpt.2003.10.008</v>
      </c>
      <c r="F1336" s="73" t="str">
        <f>IF(AND($A1336&lt;&gt;"",ISNUMBER($A1336)),VLOOKUP($A1336,StudiesGeneral!$B:$CM,5,FALSE),"")</f>
        <v>CYP3A5</v>
      </c>
      <c r="G1336" s="52" t="str">
        <f t="shared" si="23"/>
        <v>Liver--Homogenate-4-</v>
      </c>
      <c r="H1336" s="12" t="s">
        <v>724</v>
      </c>
      <c r="I1336" s="12"/>
      <c r="J1336" s="12"/>
      <c r="K1336" s="12" t="s">
        <v>735</v>
      </c>
      <c r="L1336" s="12" t="s">
        <v>793</v>
      </c>
      <c r="M1336" s="12" t="s">
        <v>737</v>
      </c>
      <c r="N1336" s="12"/>
      <c r="O1336" s="12"/>
      <c r="P1336" s="12"/>
      <c r="Q1336" s="1">
        <v>0.5</v>
      </c>
      <c r="R1336" s="1" t="s">
        <v>945</v>
      </c>
      <c r="S1336" s="2"/>
      <c r="T1336" s="2"/>
      <c r="U1336" s="2"/>
      <c r="V1336" s="2">
        <v>157</v>
      </c>
      <c r="W1336" s="2" t="s">
        <v>1072</v>
      </c>
      <c r="X1336" s="2" t="s">
        <v>796</v>
      </c>
      <c r="Y1336" s="2">
        <v>29.9</v>
      </c>
      <c r="Z1336" s="2" t="s">
        <v>797</v>
      </c>
      <c r="AA1336" s="19" t="s">
        <v>770</v>
      </c>
      <c r="AB1336" s="19" t="s">
        <v>794</v>
      </c>
      <c r="AC1336" s="20" t="s">
        <v>730</v>
      </c>
      <c r="AD1336" s="37">
        <v>4</v>
      </c>
      <c r="AE1336" s="82">
        <v>4</v>
      </c>
      <c r="AF1336" s="3">
        <v>1</v>
      </c>
      <c r="AG1336" s="3">
        <v>1</v>
      </c>
      <c r="AH1336" s="3">
        <v>78</v>
      </c>
      <c r="AI1336" s="3" t="s">
        <v>767</v>
      </c>
      <c r="AJ1336" s="20" t="s">
        <v>772</v>
      </c>
      <c r="AK1336" s="3"/>
      <c r="AL1336" s="20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 t="s">
        <v>763</v>
      </c>
      <c r="AX1336" s="3" t="s">
        <v>1075</v>
      </c>
      <c r="AY1336" s="3"/>
      <c r="AZ1336" s="3"/>
      <c r="BA1336" s="21"/>
      <c r="BB1336" s="10"/>
      <c r="BC1336" s="20"/>
      <c r="BD1336" s="3"/>
      <c r="BE1336" s="16"/>
      <c r="BF1336" s="4" t="b">
        <f>IF(ISERROR(VLOOKUP(StudiesDetails!B1336,ProteinExpression!A:A,1,FALSE)),FALSE,TRUE)</f>
        <v>1</v>
      </c>
    </row>
    <row r="1337" spans="1:58" s="49" customFormat="1" x14ac:dyDescent="0.3">
      <c r="A1337">
        <v>191</v>
      </c>
      <c r="B1337">
        <v>1453</v>
      </c>
      <c r="C1337" s="73" t="str">
        <f>IF(AND($A1337&lt;&gt;"",ISNUMBER($A1337)),VLOOKUP($A1337,StudiesGeneral!$B:$CM,2,FALSE),"")</f>
        <v>von Richter</v>
      </c>
      <c r="D1337" s="73">
        <f>IF(AND($A1337&lt;&gt;"",ISNUMBER($A1337)),VLOOKUP($A1337,StudiesGeneral!$B:$CM,3,FALSE),"")</f>
        <v>2004</v>
      </c>
      <c r="E1337" s="74" t="str">
        <f>IF(AND($A1337&lt;&gt;"",ISNUMBER($A1337)),VLOOKUP($A1337,StudiesGeneral!$B:$CM,4,FALSE),"")</f>
        <v>https://doi.org/10.1016/j.clpt.2003.10.008</v>
      </c>
      <c r="F1337" s="73" t="str">
        <f>IF(AND($A1337&lt;&gt;"",ISNUMBER($A1337)),VLOOKUP($A1337,StudiesGeneral!$B:$CM,5,FALSE),"")</f>
        <v>CYP3A5</v>
      </c>
      <c r="G1337" s="52" t="str">
        <f t="shared" si="23"/>
        <v>Liver--Homogenate-5-</v>
      </c>
      <c r="H1337" s="12" t="s">
        <v>724</v>
      </c>
      <c r="I1337" s="12"/>
      <c r="J1337" s="12"/>
      <c r="K1337" s="12" t="s">
        <v>735</v>
      </c>
      <c r="L1337" s="12" t="s">
        <v>793</v>
      </c>
      <c r="M1337" s="12" t="s">
        <v>737</v>
      </c>
      <c r="N1337" s="12"/>
      <c r="O1337" s="12"/>
      <c r="P1337" s="12"/>
      <c r="Q1337" s="1">
        <v>0.5</v>
      </c>
      <c r="R1337" s="1" t="s">
        <v>945</v>
      </c>
      <c r="S1337" s="2"/>
      <c r="T1337" s="2"/>
      <c r="U1337" s="2"/>
      <c r="V1337" s="2">
        <v>157</v>
      </c>
      <c r="W1337" s="2" t="s">
        <v>1072</v>
      </c>
      <c r="X1337" s="2" t="s">
        <v>796</v>
      </c>
      <c r="Y1337" s="2">
        <v>29.9</v>
      </c>
      <c r="Z1337" s="2" t="s">
        <v>797</v>
      </c>
      <c r="AA1337" s="19" t="s">
        <v>770</v>
      </c>
      <c r="AB1337" s="19" t="s">
        <v>794</v>
      </c>
      <c r="AC1337" s="20" t="s">
        <v>730</v>
      </c>
      <c r="AD1337" s="37">
        <v>5</v>
      </c>
      <c r="AE1337" s="82">
        <v>5</v>
      </c>
      <c r="AF1337" s="3">
        <v>1</v>
      </c>
      <c r="AG1337" s="3">
        <v>0</v>
      </c>
      <c r="AH1337" s="3">
        <v>54</v>
      </c>
      <c r="AI1337" s="3" t="s">
        <v>767</v>
      </c>
      <c r="AJ1337" s="20" t="s">
        <v>772</v>
      </c>
      <c r="AK1337" s="3"/>
      <c r="AL1337" s="20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 t="s">
        <v>763</v>
      </c>
      <c r="AX1337" s="3" t="s">
        <v>801</v>
      </c>
      <c r="AY1337" s="3"/>
      <c r="AZ1337" s="3"/>
      <c r="BA1337" s="21"/>
      <c r="BB1337" s="10"/>
      <c r="BC1337" s="20"/>
      <c r="BD1337" s="3"/>
      <c r="BE1337" s="16"/>
      <c r="BF1337" s="4" t="b">
        <f>IF(ISERROR(VLOOKUP(StudiesDetails!B1337,ProteinExpression!A:A,1,FALSE)),FALSE,TRUE)</f>
        <v>1</v>
      </c>
    </row>
    <row r="1338" spans="1:58" s="49" customFormat="1" x14ac:dyDescent="0.3">
      <c r="A1338">
        <v>191</v>
      </c>
      <c r="B1338">
        <v>1454</v>
      </c>
      <c r="C1338" s="73" t="str">
        <f>IF(AND($A1338&lt;&gt;"",ISNUMBER($A1338)),VLOOKUP($A1338,StudiesGeneral!$B:$CM,2,FALSE),"")</f>
        <v>von Richter</v>
      </c>
      <c r="D1338" s="73">
        <f>IF(AND($A1338&lt;&gt;"",ISNUMBER($A1338)),VLOOKUP($A1338,StudiesGeneral!$B:$CM,3,FALSE),"")</f>
        <v>2004</v>
      </c>
      <c r="E1338" s="74" t="str">
        <f>IF(AND($A1338&lt;&gt;"",ISNUMBER($A1338)),VLOOKUP($A1338,StudiesGeneral!$B:$CM,4,FALSE),"")</f>
        <v>https://doi.org/10.1016/j.clpt.2003.10.008</v>
      </c>
      <c r="F1338" s="73" t="str">
        <f>IF(AND($A1338&lt;&gt;"",ISNUMBER($A1338)),VLOOKUP($A1338,StudiesGeneral!$B:$CM,5,FALSE),"")</f>
        <v>CYP3A5</v>
      </c>
      <c r="G1338" s="52" t="str">
        <f t="shared" si="23"/>
        <v>Liver--Homogenate-6-</v>
      </c>
      <c r="H1338" s="12" t="s">
        <v>724</v>
      </c>
      <c r="I1338" s="12"/>
      <c r="J1338" s="12"/>
      <c r="K1338" s="12" t="s">
        <v>735</v>
      </c>
      <c r="L1338" s="12" t="s">
        <v>793</v>
      </c>
      <c r="M1338" s="12" t="s">
        <v>737</v>
      </c>
      <c r="N1338" s="12"/>
      <c r="O1338" s="12"/>
      <c r="P1338" s="12"/>
      <c r="Q1338" s="1">
        <v>0.5</v>
      </c>
      <c r="R1338" s="1" t="s">
        <v>945</v>
      </c>
      <c r="S1338" s="2"/>
      <c r="T1338" s="2"/>
      <c r="U1338" s="2"/>
      <c r="V1338" s="2">
        <v>157</v>
      </c>
      <c r="W1338" s="2" t="s">
        <v>1072</v>
      </c>
      <c r="X1338" s="2" t="s">
        <v>796</v>
      </c>
      <c r="Y1338" s="2">
        <v>29.9</v>
      </c>
      <c r="Z1338" s="2" t="s">
        <v>797</v>
      </c>
      <c r="AA1338" s="19" t="s">
        <v>770</v>
      </c>
      <c r="AB1338" s="19" t="s">
        <v>794</v>
      </c>
      <c r="AC1338" s="20" t="s">
        <v>730</v>
      </c>
      <c r="AD1338" s="37">
        <v>6</v>
      </c>
      <c r="AE1338" s="82">
        <v>6</v>
      </c>
      <c r="AF1338" s="3">
        <v>1</v>
      </c>
      <c r="AG1338" s="3">
        <v>1</v>
      </c>
      <c r="AH1338" s="3">
        <v>78</v>
      </c>
      <c r="AI1338" s="3" t="s">
        <v>767</v>
      </c>
      <c r="AJ1338" s="20" t="s">
        <v>772</v>
      </c>
      <c r="AK1338" s="3"/>
      <c r="AL1338" s="20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 t="s">
        <v>763</v>
      </c>
      <c r="AX1338" s="3" t="s">
        <v>801</v>
      </c>
      <c r="AY1338" s="3"/>
      <c r="AZ1338" s="3"/>
      <c r="BA1338" s="21"/>
      <c r="BB1338" s="10"/>
      <c r="BC1338" s="20"/>
      <c r="BD1338" s="3"/>
      <c r="BE1338" s="16"/>
      <c r="BF1338" s="4" t="b">
        <f>IF(ISERROR(VLOOKUP(StudiesDetails!B1338,ProteinExpression!A:A,1,FALSE)),FALSE,TRUE)</f>
        <v>1</v>
      </c>
    </row>
    <row r="1339" spans="1:58" s="49" customFormat="1" x14ac:dyDescent="0.3">
      <c r="A1339">
        <v>191</v>
      </c>
      <c r="B1339">
        <v>1455</v>
      </c>
      <c r="C1339" s="73" t="str">
        <f>IF(AND($A1339&lt;&gt;"",ISNUMBER($A1339)),VLOOKUP($A1339,StudiesGeneral!$B:$CM,2,FALSE),"")</f>
        <v>von Richter</v>
      </c>
      <c r="D1339" s="73">
        <f>IF(AND($A1339&lt;&gt;"",ISNUMBER($A1339)),VLOOKUP($A1339,StudiesGeneral!$B:$CM,3,FALSE),"")</f>
        <v>2004</v>
      </c>
      <c r="E1339" s="74" t="str">
        <f>IF(AND($A1339&lt;&gt;"",ISNUMBER($A1339)),VLOOKUP($A1339,StudiesGeneral!$B:$CM,4,FALSE),"")</f>
        <v>https://doi.org/10.1016/j.clpt.2003.10.008</v>
      </c>
      <c r="F1339" s="73" t="str">
        <f>IF(AND($A1339&lt;&gt;"",ISNUMBER($A1339)),VLOOKUP($A1339,StudiesGeneral!$B:$CM,5,FALSE),"")</f>
        <v>CYP3A5</v>
      </c>
      <c r="G1339" s="52" t="str">
        <f t="shared" si="23"/>
        <v>Liver--Homogenate-7-</v>
      </c>
      <c r="H1339" s="12" t="s">
        <v>724</v>
      </c>
      <c r="I1339" s="12"/>
      <c r="J1339" s="12"/>
      <c r="K1339" s="12" t="s">
        <v>735</v>
      </c>
      <c r="L1339" s="12" t="s">
        <v>793</v>
      </c>
      <c r="M1339" s="12" t="s">
        <v>737</v>
      </c>
      <c r="N1339" s="12"/>
      <c r="O1339" s="12"/>
      <c r="P1339" s="12"/>
      <c r="Q1339" s="1">
        <v>0.5</v>
      </c>
      <c r="R1339" s="1" t="s">
        <v>945</v>
      </c>
      <c r="S1339" s="2"/>
      <c r="T1339" s="2"/>
      <c r="U1339" s="2"/>
      <c r="V1339" s="2">
        <v>157</v>
      </c>
      <c r="W1339" s="2" t="s">
        <v>1072</v>
      </c>
      <c r="X1339" s="2" t="s">
        <v>796</v>
      </c>
      <c r="Y1339" s="2">
        <v>29.9</v>
      </c>
      <c r="Z1339" s="2" t="s">
        <v>797</v>
      </c>
      <c r="AA1339" s="19" t="s">
        <v>770</v>
      </c>
      <c r="AB1339" s="19" t="s">
        <v>794</v>
      </c>
      <c r="AC1339" s="20" t="s">
        <v>730</v>
      </c>
      <c r="AD1339" s="37">
        <v>7</v>
      </c>
      <c r="AE1339" s="82">
        <v>7</v>
      </c>
      <c r="AF1339" s="3">
        <v>1</v>
      </c>
      <c r="AG1339" s="3">
        <v>1</v>
      </c>
      <c r="AH1339" s="3">
        <v>74</v>
      </c>
      <c r="AI1339" s="3" t="s">
        <v>767</v>
      </c>
      <c r="AJ1339" s="20" t="s">
        <v>772</v>
      </c>
      <c r="AK1339" s="3"/>
      <c r="AL1339" s="20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 t="s">
        <v>763</v>
      </c>
      <c r="AX1339" s="3" t="s">
        <v>801</v>
      </c>
      <c r="AY1339" s="3"/>
      <c r="AZ1339" s="3"/>
      <c r="BA1339" s="21"/>
      <c r="BB1339" s="10"/>
      <c r="BC1339" s="20"/>
      <c r="BD1339" s="3"/>
      <c r="BE1339" s="16"/>
      <c r="BF1339" s="4" t="b">
        <f>IF(ISERROR(VLOOKUP(StudiesDetails!B1339,ProteinExpression!A:A,1,FALSE)),FALSE,TRUE)</f>
        <v>1</v>
      </c>
    </row>
    <row r="1340" spans="1:58" x14ac:dyDescent="0.3">
      <c r="A1340">
        <v>191</v>
      </c>
      <c r="B1340">
        <v>1456</v>
      </c>
      <c r="C1340" s="73" t="str">
        <f>IF(AND($A1340&lt;&gt;"",ISNUMBER($A1340)),VLOOKUP($A1340,StudiesGeneral!$B:$CM,2,FALSE),"")</f>
        <v>von Richter</v>
      </c>
      <c r="D1340" s="73">
        <f>IF(AND($A1340&lt;&gt;"",ISNUMBER($A1340)),VLOOKUP($A1340,StudiesGeneral!$B:$CM,3,FALSE),"")</f>
        <v>2004</v>
      </c>
      <c r="E1340" s="74" t="str">
        <f>IF(AND($A1340&lt;&gt;"",ISNUMBER($A1340)),VLOOKUP($A1340,StudiesGeneral!$B:$CM,4,FALSE),"")</f>
        <v>https://doi.org/10.1016/j.clpt.2003.10.008</v>
      </c>
      <c r="F1340" s="73" t="str">
        <f>IF(AND($A1340&lt;&gt;"",ISNUMBER($A1340)),VLOOKUP($A1340,StudiesGeneral!$B:$CM,5,FALSE),"")</f>
        <v>CYP3A5</v>
      </c>
      <c r="G1340" s="52" t="str">
        <f t="shared" si="23"/>
        <v>Liver--Homogenate-8-</v>
      </c>
      <c r="H1340" s="12" t="s">
        <v>724</v>
      </c>
      <c r="K1340" s="12" t="s">
        <v>735</v>
      </c>
      <c r="L1340" s="12" t="s">
        <v>793</v>
      </c>
      <c r="M1340" s="12" t="s">
        <v>737</v>
      </c>
      <c r="Q1340" s="1">
        <v>0.5</v>
      </c>
      <c r="R1340" s="1" t="s">
        <v>945</v>
      </c>
      <c r="V1340" s="2">
        <v>157</v>
      </c>
      <c r="W1340" s="2" t="s">
        <v>1072</v>
      </c>
      <c r="X1340" s="2" t="s">
        <v>796</v>
      </c>
      <c r="Y1340" s="2">
        <v>29.9</v>
      </c>
      <c r="Z1340" s="2" t="s">
        <v>797</v>
      </c>
      <c r="AA1340" s="19" t="s">
        <v>770</v>
      </c>
      <c r="AB1340" s="19" t="s">
        <v>794</v>
      </c>
      <c r="AC1340" s="20" t="s">
        <v>730</v>
      </c>
      <c r="AD1340" s="37">
        <v>8</v>
      </c>
      <c r="AE1340" s="82">
        <v>8</v>
      </c>
      <c r="AF1340" s="3">
        <v>1</v>
      </c>
      <c r="AG1340" s="3">
        <v>1</v>
      </c>
      <c r="AH1340" s="3">
        <v>62</v>
      </c>
      <c r="AI1340" s="3" t="s">
        <v>767</v>
      </c>
      <c r="AJ1340" s="20" t="s">
        <v>772</v>
      </c>
      <c r="AW1340" s="3" t="s">
        <v>763</v>
      </c>
      <c r="AX1340" s="3" t="s">
        <v>1076</v>
      </c>
      <c r="BF1340" s="4" t="b">
        <f>IF(ISERROR(VLOOKUP(StudiesDetails!B1340,ProteinExpression!A:A,1,FALSE)),FALSE,TRUE)</f>
        <v>1</v>
      </c>
    </row>
    <row r="1341" spans="1:58" s="49" customFormat="1" x14ac:dyDescent="0.3">
      <c r="A1341">
        <v>191</v>
      </c>
      <c r="B1341">
        <v>1457</v>
      </c>
      <c r="C1341" s="73" t="str">
        <f>IF(AND($A1341&lt;&gt;"",ISNUMBER($A1341)),VLOOKUP($A1341,StudiesGeneral!$B:$CM,2,FALSE),"")</f>
        <v>von Richter</v>
      </c>
      <c r="D1341" s="73">
        <f>IF(AND($A1341&lt;&gt;"",ISNUMBER($A1341)),VLOOKUP($A1341,StudiesGeneral!$B:$CM,3,FALSE),"")</f>
        <v>2004</v>
      </c>
      <c r="E1341" s="74" t="str">
        <f>IF(AND($A1341&lt;&gt;"",ISNUMBER($A1341)),VLOOKUP($A1341,StudiesGeneral!$B:$CM,4,FALSE),"")</f>
        <v>https://doi.org/10.1016/j.clpt.2003.10.008</v>
      </c>
      <c r="F1341" s="73" t="str">
        <f>IF(AND($A1341&lt;&gt;"",ISNUMBER($A1341)),VLOOKUP($A1341,StudiesGeneral!$B:$CM,5,FALSE),"")</f>
        <v>CYP3A5</v>
      </c>
      <c r="G1341" s="52" t="str">
        <f t="shared" si="23"/>
        <v>Liver--Homogenate-9-</v>
      </c>
      <c r="H1341" s="12" t="s">
        <v>724</v>
      </c>
      <c r="I1341" s="12"/>
      <c r="J1341" s="12"/>
      <c r="K1341" s="12" t="s">
        <v>735</v>
      </c>
      <c r="L1341" s="12" t="s">
        <v>793</v>
      </c>
      <c r="M1341" s="12" t="s">
        <v>737</v>
      </c>
      <c r="N1341" s="12"/>
      <c r="O1341" s="12"/>
      <c r="P1341" s="12"/>
      <c r="Q1341" s="1">
        <v>0.5</v>
      </c>
      <c r="R1341" s="1" t="s">
        <v>945</v>
      </c>
      <c r="S1341" s="2"/>
      <c r="T1341" s="2"/>
      <c r="U1341" s="2"/>
      <c r="V1341" s="2">
        <v>157</v>
      </c>
      <c r="W1341" s="2" t="s">
        <v>1072</v>
      </c>
      <c r="X1341" s="2" t="s">
        <v>796</v>
      </c>
      <c r="Y1341" s="2">
        <v>29.9</v>
      </c>
      <c r="Z1341" s="2" t="s">
        <v>797</v>
      </c>
      <c r="AA1341" s="19" t="s">
        <v>770</v>
      </c>
      <c r="AB1341" s="19" t="s">
        <v>794</v>
      </c>
      <c r="AC1341" s="20" t="s">
        <v>730</v>
      </c>
      <c r="AD1341" s="37">
        <v>9</v>
      </c>
      <c r="AE1341" s="82">
        <v>9</v>
      </c>
      <c r="AF1341" s="3">
        <v>1</v>
      </c>
      <c r="AG1341" s="3">
        <v>1</v>
      </c>
      <c r="AH1341" s="3">
        <v>64</v>
      </c>
      <c r="AI1341" s="3" t="s">
        <v>767</v>
      </c>
      <c r="AJ1341" s="20" t="s">
        <v>772</v>
      </c>
      <c r="AK1341" s="3"/>
      <c r="AL1341" s="20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 t="s">
        <v>763</v>
      </c>
      <c r="AX1341" s="3" t="s">
        <v>1077</v>
      </c>
      <c r="AY1341" s="3"/>
      <c r="AZ1341" s="3"/>
      <c r="BA1341" s="21"/>
      <c r="BB1341" s="10"/>
      <c r="BC1341" s="20"/>
      <c r="BD1341" s="3"/>
      <c r="BE1341" s="16"/>
      <c r="BF1341" s="4" t="b">
        <f>IF(ISERROR(VLOOKUP(StudiesDetails!B1341,ProteinExpression!A:A,1,FALSE)),FALSE,TRUE)</f>
        <v>1</v>
      </c>
    </row>
    <row r="1342" spans="1:58" s="49" customFormat="1" x14ac:dyDescent="0.3">
      <c r="A1342">
        <v>191</v>
      </c>
      <c r="B1342">
        <v>1458</v>
      </c>
      <c r="C1342" s="73" t="str">
        <f>IF(AND($A1342&lt;&gt;"",ISNUMBER($A1342)),VLOOKUP($A1342,StudiesGeneral!$B:$CM,2,FALSE),"")</f>
        <v>von Richter</v>
      </c>
      <c r="D1342" s="73">
        <f>IF(AND($A1342&lt;&gt;"",ISNUMBER($A1342)),VLOOKUP($A1342,StudiesGeneral!$B:$CM,3,FALSE),"")</f>
        <v>2004</v>
      </c>
      <c r="E1342" s="74" t="str">
        <f>IF(AND($A1342&lt;&gt;"",ISNUMBER($A1342)),VLOOKUP($A1342,StudiesGeneral!$B:$CM,4,FALSE),"")</f>
        <v>https://doi.org/10.1016/j.clpt.2003.10.008</v>
      </c>
      <c r="F1342" s="73" t="str">
        <f>IF(AND($A1342&lt;&gt;"",ISNUMBER($A1342)),VLOOKUP($A1342,StudiesGeneral!$B:$CM,5,FALSE),"")</f>
        <v>CYP3A5</v>
      </c>
      <c r="G1342" s="52" t="str">
        <f t="shared" si="23"/>
        <v>Liver--Homogenate-10-</v>
      </c>
      <c r="H1342" s="12" t="s">
        <v>724</v>
      </c>
      <c r="I1342" s="12"/>
      <c r="J1342" s="12"/>
      <c r="K1342" s="12" t="s">
        <v>735</v>
      </c>
      <c r="L1342" s="12" t="s">
        <v>793</v>
      </c>
      <c r="M1342" s="12" t="s">
        <v>737</v>
      </c>
      <c r="N1342" s="12"/>
      <c r="O1342" s="12"/>
      <c r="P1342" s="12"/>
      <c r="Q1342" s="1">
        <v>0.5</v>
      </c>
      <c r="R1342" s="1" t="s">
        <v>945</v>
      </c>
      <c r="S1342" s="2"/>
      <c r="T1342" s="2"/>
      <c r="U1342" s="2"/>
      <c r="V1342" s="2">
        <v>157</v>
      </c>
      <c r="W1342" s="2" t="s">
        <v>1072</v>
      </c>
      <c r="X1342" s="2" t="s">
        <v>796</v>
      </c>
      <c r="Y1342" s="2">
        <v>29.9</v>
      </c>
      <c r="Z1342" s="2" t="s">
        <v>797</v>
      </c>
      <c r="AA1342" s="19" t="s">
        <v>770</v>
      </c>
      <c r="AB1342" s="19" t="s">
        <v>794</v>
      </c>
      <c r="AC1342" s="20" t="s">
        <v>730</v>
      </c>
      <c r="AD1342" s="37">
        <v>10</v>
      </c>
      <c r="AE1342" s="82">
        <v>10</v>
      </c>
      <c r="AF1342" s="3">
        <v>1</v>
      </c>
      <c r="AG1342" s="3">
        <v>1</v>
      </c>
      <c r="AH1342" s="3">
        <v>63</v>
      </c>
      <c r="AI1342" s="3" t="s">
        <v>767</v>
      </c>
      <c r="AJ1342" s="20" t="s">
        <v>772</v>
      </c>
      <c r="AK1342" s="3"/>
      <c r="AL1342" s="20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 t="s">
        <v>763</v>
      </c>
      <c r="AX1342" s="3" t="s">
        <v>1076</v>
      </c>
      <c r="AY1342" s="3"/>
      <c r="AZ1342" s="3"/>
      <c r="BA1342" s="21"/>
      <c r="BB1342" s="10"/>
      <c r="BC1342" s="20"/>
      <c r="BD1342" s="3"/>
      <c r="BE1342" s="16"/>
      <c r="BF1342" s="4" t="b">
        <f>IF(ISERROR(VLOOKUP(StudiesDetails!B1342,ProteinExpression!A:A,1,FALSE)),FALSE,TRUE)</f>
        <v>1</v>
      </c>
    </row>
    <row r="1343" spans="1:58" s="49" customFormat="1" x14ac:dyDescent="0.3">
      <c r="A1343">
        <v>191</v>
      </c>
      <c r="B1343">
        <v>1459</v>
      </c>
      <c r="C1343" s="73" t="str">
        <f>IF(AND($A1343&lt;&gt;"",ISNUMBER($A1343)),VLOOKUP($A1343,StudiesGeneral!$B:$CM,2,FALSE),"")</f>
        <v>von Richter</v>
      </c>
      <c r="D1343" s="73">
        <f>IF(AND($A1343&lt;&gt;"",ISNUMBER($A1343)),VLOOKUP($A1343,StudiesGeneral!$B:$CM,3,FALSE),"")</f>
        <v>2004</v>
      </c>
      <c r="E1343" s="74" t="str">
        <f>IF(AND($A1343&lt;&gt;"",ISNUMBER($A1343)),VLOOKUP($A1343,StudiesGeneral!$B:$CM,4,FALSE),"")</f>
        <v>https://doi.org/10.1016/j.clpt.2003.10.008</v>
      </c>
      <c r="F1343" s="73" t="str">
        <f>IF(AND($A1343&lt;&gt;"",ISNUMBER($A1343)),VLOOKUP($A1343,StudiesGeneral!$B:$CM,5,FALSE),"")</f>
        <v>CYP3A5</v>
      </c>
      <c r="G1343" s="52" t="str">
        <f t="shared" si="23"/>
        <v>Liver--Homogenate-11-</v>
      </c>
      <c r="H1343" s="12" t="s">
        <v>724</v>
      </c>
      <c r="I1343" s="12"/>
      <c r="J1343" s="12"/>
      <c r="K1343" s="12" t="s">
        <v>735</v>
      </c>
      <c r="L1343" s="12" t="s">
        <v>793</v>
      </c>
      <c r="M1343" s="12" t="s">
        <v>737</v>
      </c>
      <c r="N1343" s="12"/>
      <c r="O1343" s="12"/>
      <c r="P1343" s="12"/>
      <c r="Q1343" s="1">
        <v>0.5</v>
      </c>
      <c r="R1343" s="1" t="s">
        <v>945</v>
      </c>
      <c r="S1343" s="2"/>
      <c r="T1343" s="2"/>
      <c r="U1343" s="2"/>
      <c r="V1343" s="2">
        <v>157</v>
      </c>
      <c r="W1343" s="2" t="s">
        <v>1072</v>
      </c>
      <c r="X1343" s="2" t="s">
        <v>796</v>
      </c>
      <c r="Y1343" s="2">
        <v>29.9</v>
      </c>
      <c r="Z1343" s="2" t="s">
        <v>797</v>
      </c>
      <c r="AA1343" s="19" t="s">
        <v>770</v>
      </c>
      <c r="AB1343" s="19" t="s">
        <v>794</v>
      </c>
      <c r="AC1343" s="20" t="s">
        <v>730</v>
      </c>
      <c r="AD1343" s="37">
        <v>11</v>
      </c>
      <c r="AE1343" s="82">
        <v>11</v>
      </c>
      <c r="AF1343" s="3">
        <v>1</v>
      </c>
      <c r="AG1343" s="3">
        <v>1</v>
      </c>
      <c r="AH1343" s="3">
        <v>37</v>
      </c>
      <c r="AI1343" s="3" t="s">
        <v>767</v>
      </c>
      <c r="AJ1343" s="20" t="s">
        <v>772</v>
      </c>
      <c r="AK1343" s="3"/>
      <c r="AL1343" s="20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 t="s">
        <v>763</v>
      </c>
      <c r="AX1343" s="3" t="s">
        <v>1073</v>
      </c>
      <c r="AY1343" s="3"/>
      <c r="AZ1343" s="3"/>
      <c r="BA1343" s="21"/>
      <c r="BB1343" s="10"/>
      <c r="BC1343" s="20"/>
      <c r="BD1343" s="3"/>
      <c r="BE1343" s="16"/>
      <c r="BF1343" s="4" t="b">
        <f>IF(ISERROR(VLOOKUP(StudiesDetails!B1343,ProteinExpression!A:A,1,FALSE)),FALSE,TRUE)</f>
        <v>1</v>
      </c>
    </row>
    <row r="1344" spans="1:58" s="49" customFormat="1" x14ac:dyDescent="0.3">
      <c r="A1344">
        <v>191</v>
      </c>
      <c r="B1344">
        <v>1460</v>
      </c>
      <c r="C1344" s="73" t="str">
        <f>IF(AND($A1344&lt;&gt;"",ISNUMBER($A1344)),VLOOKUP($A1344,StudiesGeneral!$B:$CM,2,FALSE),"")</f>
        <v>von Richter</v>
      </c>
      <c r="D1344" s="73">
        <f>IF(AND($A1344&lt;&gt;"",ISNUMBER($A1344)),VLOOKUP($A1344,StudiesGeneral!$B:$CM,3,FALSE),"")</f>
        <v>2004</v>
      </c>
      <c r="E1344" s="74" t="str">
        <f>IF(AND($A1344&lt;&gt;"",ISNUMBER($A1344)),VLOOKUP($A1344,StudiesGeneral!$B:$CM,4,FALSE),"")</f>
        <v>https://doi.org/10.1016/j.clpt.2003.10.008</v>
      </c>
      <c r="F1344" s="73" t="str">
        <f>IF(AND($A1344&lt;&gt;"",ISNUMBER($A1344)),VLOOKUP($A1344,StudiesGeneral!$B:$CM,5,FALSE),"")</f>
        <v>CYP3A5</v>
      </c>
      <c r="G1344" s="52" t="str">
        <f t="shared" si="23"/>
        <v>Liver--Homogenate-12-</v>
      </c>
      <c r="H1344" s="12" t="s">
        <v>724</v>
      </c>
      <c r="I1344" s="12"/>
      <c r="J1344" s="12"/>
      <c r="K1344" s="12" t="s">
        <v>735</v>
      </c>
      <c r="L1344" s="12" t="s">
        <v>793</v>
      </c>
      <c r="M1344" s="12" t="s">
        <v>737</v>
      </c>
      <c r="N1344" s="12"/>
      <c r="O1344" s="12"/>
      <c r="P1344" s="12"/>
      <c r="Q1344" s="1">
        <v>0.5</v>
      </c>
      <c r="R1344" s="1" t="s">
        <v>945</v>
      </c>
      <c r="S1344" s="2"/>
      <c r="T1344" s="2"/>
      <c r="U1344" s="2"/>
      <c r="V1344" s="2">
        <v>157</v>
      </c>
      <c r="W1344" s="2" t="s">
        <v>1072</v>
      </c>
      <c r="X1344" s="2" t="s">
        <v>796</v>
      </c>
      <c r="Y1344" s="2">
        <v>29.9</v>
      </c>
      <c r="Z1344" s="2" t="s">
        <v>797</v>
      </c>
      <c r="AA1344" s="19" t="s">
        <v>770</v>
      </c>
      <c r="AB1344" s="19" t="s">
        <v>794</v>
      </c>
      <c r="AC1344" s="20" t="s">
        <v>730</v>
      </c>
      <c r="AD1344" s="37">
        <v>12</v>
      </c>
      <c r="AE1344" s="82">
        <v>12</v>
      </c>
      <c r="AF1344" s="3">
        <v>1</v>
      </c>
      <c r="AG1344" s="3">
        <v>0</v>
      </c>
      <c r="AH1344" s="3">
        <v>67</v>
      </c>
      <c r="AI1344" s="3" t="s">
        <v>767</v>
      </c>
      <c r="AJ1344" s="20" t="s">
        <v>772</v>
      </c>
      <c r="AK1344" s="3"/>
      <c r="AL1344" s="20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 t="s">
        <v>763</v>
      </c>
      <c r="AX1344" s="3" t="s">
        <v>801</v>
      </c>
      <c r="AY1344" s="3"/>
      <c r="AZ1344" s="3"/>
      <c r="BA1344" s="21"/>
      <c r="BB1344" s="10"/>
      <c r="BC1344" s="20"/>
      <c r="BD1344" s="3"/>
      <c r="BE1344" s="16"/>
      <c r="BF1344" s="4" t="b">
        <f>IF(ISERROR(VLOOKUP(StudiesDetails!B1344,ProteinExpression!A:A,1,FALSE)),FALSE,TRUE)</f>
        <v>1</v>
      </c>
    </row>
    <row r="1345" spans="1:58" x14ac:dyDescent="0.3">
      <c r="A1345">
        <v>191</v>
      </c>
      <c r="B1345">
        <v>1461</v>
      </c>
      <c r="C1345" s="73" t="str">
        <f>IF(AND($A1345&lt;&gt;"",ISNUMBER($A1345)),VLOOKUP($A1345,StudiesGeneral!$B:$CM,2,FALSE),"")</f>
        <v>von Richter</v>
      </c>
      <c r="D1345" s="73">
        <f>IF(AND($A1345&lt;&gt;"",ISNUMBER($A1345)),VLOOKUP($A1345,StudiesGeneral!$B:$CM,3,FALSE),"")</f>
        <v>2004</v>
      </c>
      <c r="E1345" s="74" t="str">
        <f>IF(AND($A1345&lt;&gt;"",ISNUMBER($A1345)),VLOOKUP($A1345,StudiesGeneral!$B:$CM,4,FALSE),"")</f>
        <v>https://doi.org/10.1016/j.clpt.2003.10.008</v>
      </c>
      <c r="F1345" s="73" t="str">
        <f>IF(AND($A1345&lt;&gt;"",ISNUMBER($A1345)),VLOOKUP($A1345,StudiesGeneral!$B:$CM,5,FALSE),"")</f>
        <v>CYP3A5</v>
      </c>
      <c r="G1345" s="52" t="str">
        <f t="shared" si="23"/>
        <v>Liver--Homogenate-13-</v>
      </c>
      <c r="H1345" s="12" t="s">
        <v>724</v>
      </c>
      <c r="K1345" s="12" t="s">
        <v>735</v>
      </c>
      <c r="L1345" s="12" t="s">
        <v>793</v>
      </c>
      <c r="M1345" s="12" t="s">
        <v>737</v>
      </c>
      <c r="Q1345" s="1">
        <v>0.5</v>
      </c>
      <c r="R1345" s="1" t="s">
        <v>945</v>
      </c>
      <c r="V1345" s="2">
        <v>157</v>
      </c>
      <c r="W1345" s="2" t="s">
        <v>1072</v>
      </c>
      <c r="X1345" s="2" t="s">
        <v>796</v>
      </c>
      <c r="Y1345" s="2">
        <v>29.9</v>
      </c>
      <c r="Z1345" s="2" t="s">
        <v>797</v>
      </c>
      <c r="AA1345" s="19" t="s">
        <v>770</v>
      </c>
      <c r="AB1345" s="19" t="s">
        <v>794</v>
      </c>
      <c r="AC1345" s="20" t="s">
        <v>730</v>
      </c>
      <c r="AD1345" s="37">
        <v>13</v>
      </c>
      <c r="AE1345" s="82">
        <v>13</v>
      </c>
      <c r="AF1345" s="3">
        <v>1</v>
      </c>
      <c r="AG1345" s="3">
        <v>0</v>
      </c>
      <c r="AH1345" s="3">
        <v>59</v>
      </c>
      <c r="AI1345" s="3" t="s">
        <v>767</v>
      </c>
      <c r="AJ1345" s="20" t="s">
        <v>772</v>
      </c>
      <c r="AW1345" s="3" t="s">
        <v>763</v>
      </c>
      <c r="AX1345" s="3" t="s">
        <v>1076</v>
      </c>
      <c r="BF1345" s="4" t="b">
        <f>IF(ISERROR(VLOOKUP(StudiesDetails!B1345,ProteinExpression!A:A,1,FALSE)),FALSE,TRUE)</f>
        <v>1</v>
      </c>
    </row>
    <row r="1346" spans="1:58" s="49" customFormat="1" x14ac:dyDescent="0.3">
      <c r="A1346">
        <v>191</v>
      </c>
      <c r="B1346">
        <v>1462</v>
      </c>
      <c r="C1346" s="73" t="str">
        <f>IF(AND($A1346&lt;&gt;"",ISNUMBER($A1346)),VLOOKUP($A1346,StudiesGeneral!$B:$CM,2,FALSE),"")</f>
        <v>von Richter</v>
      </c>
      <c r="D1346" s="73">
        <f>IF(AND($A1346&lt;&gt;"",ISNUMBER($A1346)),VLOOKUP($A1346,StudiesGeneral!$B:$CM,3,FALSE),"")</f>
        <v>2004</v>
      </c>
      <c r="E1346" s="74" t="str">
        <f>IF(AND($A1346&lt;&gt;"",ISNUMBER($A1346)),VLOOKUP($A1346,StudiesGeneral!$B:$CM,4,FALSE),"")</f>
        <v>https://doi.org/10.1016/j.clpt.2003.10.008</v>
      </c>
      <c r="F1346" s="73" t="str">
        <f>IF(AND($A1346&lt;&gt;"",ISNUMBER($A1346)),VLOOKUP($A1346,StudiesGeneral!$B:$CM,5,FALSE),"")</f>
        <v>CYP3A5</v>
      </c>
      <c r="G1346" s="52" t="str">
        <f t="shared" si="23"/>
        <v>Liver--Homogenate-14-</v>
      </c>
      <c r="H1346" s="12" t="s">
        <v>724</v>
      </c>
      <c r="I1346" s="12"/>
      <c r="J1346" s="12"/>
      <c r="K1346" s="12" t="s">
        <v>735</v>
      </c>
      <c r="L1346" s="12" t="s">
        <v>793</v>
      </c>
      <c r="M1346" s="12" t="s">
        <v>737</v>
      </c>
      <c r="N1346" s="12"/>
      <c r="O1346" s="12"/>
      <c r="P1346" s="12"/>
      <c r="Q1346" s="1">
        <v>0.5</v>
      </c>
      <c r="R1346" s="1" t="s">
        <v>945</v>
      </c>
      <c r="S1346" s="2"/>
      <c r="T1346" s="2"/>
      <c r="U1346" s="2"/>
      <c r="V1346" s="2">
        <v>157</v>
      </c>
      <c r="W1346" s="2" t="s">
        <v>1072</v>
      </c>
      <c r="X1346" s="2" t="s">
        <v>796</v>
      </c>
      <c r="Y1346" s="2">
        <v>29.9</v>
      </c>
      <c r="Z1346" s="2" t="s">
        <v>797</v>
      </c>
      <c r="AA1346" s="19" t="s">
        <v>770</v>
      </c>
      <c r="AB1346" s="19" t="s">
        <v>794</v>
      </c>
      <c r="AC1346" s="20" t="s">
        <v>730</v>
      </c>
      <c r="AD1346" s="37">
        <v>14</v>
      </c>
      <c r="AE1346" s="82">
        <v>14</v>
      </c>
      <c r="AF1346" s="3">
        <v>1</v>
      </c>
      <c r="AG1346" s="3">
        <v>0</v>
      </c>
      <c r="AH1346" s="3">
        <v>73</v>
      </c>
      <c r="AI1346" s="3" t="s">
        <v>767</v>
      </c>
      <c r="AJ1346" s="20" t="s">
        <v>772</v>
      </c>
      <c r="AK1346" s="3"/>
      <c r="AL1346" s="20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 t="s">
        <v>763</v>
      </c>
      <c r="AX1346" s="3" t="s">
        <v>1076</v>
      </c>
      <c r="AY1346" s="3"/>
      <c r="AZ1346" s="3"/>
      <c r="BA1346" s="21"/>
      <c r="BB1346" s="10"/>
      <c r="BC1346" s="20"/>
      <c r="BD1346" s="3"/>
      <c r="BE1346" s="16"/>
      <c r="BF1346" s="4" t="b">
        <f>IF(ISERROR(VLOOKUP(StudiesDetails!B1346,ProteinExpression!A:A,1,FALSE)),FALSE,TRUE)</f>
        <v>1</v>
      </c>
    </row>
    <row r="1347" spans="1:58" s="49" customFormat="1" x14ac:dyDescent="0.3">
      <c r="A1347">
        <v>191</v>
      </c>
      <c r="B1347">
        <v>1463</v>
      </c>
      <c r="C1347" s="73" t="str">
        <f>IF(AND($A1347&lt;&gt;"",ISNUMBER($A1347)),VLOOKUP($A1347,StudiesGeneral!$B:$CM,2,FALSE),"")</f>
        <v>von Richter</v>
      </c>
      <c r="D1347" s="73">
        <f>IF(AND($A1347&lt;&gt;"",ISNUMBER($A1347)),VLOOKUP($A1347,StudiesGeneral!$B:$CM,3,FALSE),"")</f>
        <v>2004</v>
      </c>
      <c r="E1347" s="74" t="str">
        <f>IF(AND($A1347&lt;&gt;"",ISNUMBER($A1347)),VLOOKUP($A1347,StudiesGeneral!$B:$CM,4,FALSE),"")</f>
        <v>https://doi.org/10.1016/j.clpt.2003.10.008</v>
      </c>
      <c r="F1347" s="73" t="str">
        <f>IF(AND($A1347&lt;&gt;"",ISNUMBER($A1347)),VLOOKUP($A1347,StudiesGeneral!$B:$CM,5,FALSE),"")</f>
        <v>CYP3A5</v>
      </c>
      <c r="G1347" s="52" t="str">
        <f t="shared" si="23"/>
        <v>Liver--Homogenate-15-</v>
      </c>
      <c r="H1347" s="12" t="s">
        <v>724</v>
      </c>
      <c r="I1347" s="12"/>
      <c r="J1347" s="12"/>
      <c r="K1347" s="12" t="s">
        <v>735</v>
      </c>
      <c r="L1347" s="12" t="s">
        <v>793</v>
      </c>
      <c r="M1347" s="12" t="s">
        <v>737</v>
      </c>
      <c r="N1347" s="12"/>
      <c r="O1347" s="12"/>
      <c r="P1347" s="12"/>
      <c r="Q1347" s="1">
        <v>0.5</v>
      </c>
      <c r="R1347" s="1" t="s">
        <v>945</v>
      </c>
      <c r="S1347" s="2"/>
      <c r="T1347" s="2"/>
      <c r="U1347" s="2"/>
      <c r="V1347" s="2">
        <v>157</v>
      </c>
      <c r="W1347" s="2" t="s">
        <v>1072</v>
      </c>
      <c r="X1347" s="2" t="s">
        <v>796</v>
      </c>
      <c r="Y1347" s="2">
        <v>29.9</v>
      </c>
      <c r="Z1347" s="2" t="s">
        <v>797</v>
      </c>
      <c r="AA1347" s="19" t="s">
        <v>770</v>
      </c>
      <c r="AB1347" s="19" t="s">
        <v>794</v>
      </c>
      <c r="AC1347" s="20" t="s">
        <v>730</v>
      </c>
      <c r="AD1347" s="37">
        <v>15</v>
      </c>
      <c r="AE1347" s="82">
        <v>15</v>
      </c>
      <c r="AF1347" s="3">
        <v>1</v>
      </c>
      <c r="AG1347" s="3">
        <v>0</v>
      </c>
      <c r="AH1347" s="3">
        <v>60</v>
      </c>
      <c r="AI1347" s="3" t="s">
        <v>767</v>
      </c>
      <c r="AJ1347" s="20" t="s">
        <v>772</v>
      </c>
      <c r="AK1347" s="3"/>
      <c r="AL1347" s="20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 t="s">
        <v>763</v>
      </c>
      <c r="AX1347" s="3" t="s">
        <v>1076</v>
      </c>
      <c r="AY1347" s="3"/>
      <c r="AZ1347" s="3"/>
      <c r="BA1347" s="21"/>
      <c r="BB1347" s="10"/>
      <c r="BC1347" s="20"/>
      <c r="BD1347" s="3"/>
      <c r="BE1347" s="16"/>
      <c r="BF1347" s="4" t="b">
        <f>IF(ISERROR(VLOOKUP(StudiesDetails!B1347,ProteinExpression!A:A,1,FALSE)),FALSE,TRUE)</f>
        <v>1</v>
      </c>
    </row>
    <row r="1348" spans="1:58" s="33" customFormat="1" x14ac:dyDescent="0.3">
      <c r="A1348" s="33">
        <v>193</v>
      </c>
      <c r="B1348" s="33">
        <v>1464</v>
      </c>
      <c r="C1348" s="70" t="str">
        <f>IF(AND($A1348&lt;&gt;"",ISNUMBER($A1348)),VLOOKUP($A1348,StudiesGeneral!$B:$CM,2,FALSE),"")</f>
        <v>Akazawa</v>
      </c>
      <c r="D1348" s="70">
        <f>IF(AND($A1348&lt;&gt;"",ISNUMBER($A1348)),VLOOKUP($A1348,StudiesGeneral!$B:$CM,3,FALSE),"")</f>
        <v>2018</v>
      </c>
      <c r="E1348" s="71" t="str">
        <f>IF(AND($A1348&lt;&gt;"",ISNUMBER($A1348)),VLOOKUP($A1348,StudiesGeneral!$B:$CM,4,FALSE),"")</f>
        <v>https://doi.org/10.1021/acs.molpharmaceut.7b00772</v>
      </c>
      <c r="F1348" s="70" t="str">
        <f>IF(AND($A1348&lt;&gt;"",ISNUMBER($A1348)),VLOOKUP($A1348,StudiesGeneral!$B:$CM,5,FALSE),"")</f>
        <v>CYP3A4</v>
      </c>
      <c r="G1348" s="72" t="str">
        <f t="shared" si="23"/>
        <v>Small intestine-Jejunum-HIM-#1-</v>
      </c>
      <c r="H1348" s="25" t="s">
        <v>747</v>
      </c>
      <c r="I1348" s="25" t="s">
        <v>749</v>
      </c>
      <c r="J1348" s="25"/>
      <c r="K1348" s="25" t="s">
        <v>725</v>
      </c>
      <c r="L1348" s="25" t="s">
        <v>762</v>
      </c>
      <c r="M1348" s="25" t="s">
        <v>737</v>
      </c>
      <c r="N1348" s="25"/>
      <c r="O1348" s="25"/>
      <c r="P1348" s="25"/>
      <c r="Q1348" s="26"/>
      <c r="R1348" s="26"/>
      <c r="S1348" s="27"/>
      <c r="T1348" s="27"/>
      <c r="U1348" s="27"/>
      <c r="V1348" s="27"/>
      <c r="W1348" s="27"/>
      <c r="X1348" s="27"/>
      <c r="Y1348" s="27"/>
      <c r="Z1348" s="27"/>
      <c r="AA1348" s="28" t="s">
        <v>770</v>
      </c>
      <c r="AB1348" s="28" t="s">
        <v>794</v>
      </c>
      <c r="AC1348" s="29" t="s">
        <v>730</v>
      </c>
      <c r="AD1348" s="36" t="s">
        <v>1078</v>
      </c>
      <c r="AE1348" s="83">
        <v>1</v>
      </c>
      <c r="AF1348" s="30">
        <v>1</v>
      </c>
      <c r="AG1348" s="30">
        <v>0</v>
      </c>
      <c r="AH1348" s="30">
        <v>74</v>
      </c>
      <c r="AI1348" s="30" t="s">
        <v>767</v>
      </c>
      <c r="AJ1348" s="29" t="s">
        <v>772</v>
      </c>
      <c r="AK1348" s="30"/>
      <c r="AL1348" s="29"/>
      <c r="AM1348" s="30"/>
      <c r="AN1348" s="30"/>
      <c r="AO1348" s="30"/>
      <c r="AP1348" s="30"/>
      <c r="AQ1348" s="30"/>
      <c r="AR1348" s="30"/>
      <c r="AS1348" s="30">
        <v>21.5</v>
      </c>
      <c r="AT1348" s="30"/>
      <c r="AU1348" s="30"/>
      <c r="AV1348" s="30"/>
      <c r="AW1348" s="30" t="s">
        <v>1079</v>
      </c>
      <c r="AX1348" s="30"/>
      <c r="AY1348" s="30"/>
      <c r="AZ1348" s="30"/>
      <c r="BA1348" s="31" t="s">
        <v>733</v>
      </c>
      <c r="BB1348" s="32">
        <v>1</v>
      </c>
      <c r="BC1348" s="29"/>
      <c r="BD1348" s="30"/>
      <c r="BE1348" s="75"/>
      <c r="BF1348" s="91" t="b">
        <f>IF(ISERROR(VLOOKUP(StudiesDetails!B1348,ProteinExpression!A:A,1,FALSE)),FALSE,TRUE)</f>
        <v>1</v>
      </c>
    </row>
    <row r="1349" spans="1:58" x14ac:dyDescent="0.3">
      <c r="A1349">
        <v>193</v>
      </c>
      <c r="B1349">
        <v>1465</v>
      </c>
      <c r="C1349" s="73" t="str">
        <f>IF(AND($A1349&lt;&gt;"",ISNUMBER($A1349)),VLOOKUP($A1349,StudiesGeneral!$B:$CM,2,FALSE),"")</f>
        <v>Akazawa</v>
      </c>
      <c r="D1349" s="73">
        <f>IF(AND($A1349&lt;&gt;"",ISNUMBER($A1349)),VLOOKUP($A1349,StudiesGeneral!$B:$CM,3,FALSE),"")</f>
        <v>2018</v>
      </c>
      <c r="E1349" s="74" t="str">
        <f>IF(AND($A1349&lt;&gt;"",ISNUMBER($A1349)),VLOOKUP($A1349,StudiesGeneral!$B:$CM,4,FALSE),"")</f>
        <v>https://doi.org/10.1021/acs.molpharmaceut.7b00772</v>
      </c>
      <c r="F1349" s="73" t="str">
        <f>IF(AND($A1349&lt;&gt;"",ISNUMBER($A1349)),VLOOKUP($A1349,StudiesGeneral!$B:$CM,5,FALSE),"")</f>
        <v>CYP3A4</v>
      </c>
      <c r="G1349" s="52" t="str">
        <f t="shared" si="23"/>
        <v>Small intestine-Ileum-HIM-#1-</v>
      </c>
      <c r="H1349" s="12" t="s">
        <v>747</v>
      </c>
      <c r="I1349" s="12" t="s">
        <v>750</v>
      </c>
      <c r="K1349" s="12" t="s">
        <v>725</v>
      </c>
      <c r="L1349" s="12" t="s">
        <v>762</v>
      </c>
      <c r="M1349" s="12" t="s">
        <v>737</v>
      </c>
      <c r="AA1349" s="19" t="s">
        <v>770</v>
      </c>
      <c r="AB1349" s="19" t="s">
        <v>794</v>
      </c>
      <c r="AC1349" s="20" t="s">
        <v>730</v>
      </c>
      <c r="AD1349" s="37" t="s">
        <v>1078</v>
      </c>
      <c r="AE1349" s="82">
        <v>1</v>
      </c>
      <c r="AF1349" s="3">
        <v>1</v>
      </c>
      <c r="AG1349" s="3">
        <v>0</v>
      </c>
      <c r="AH1349" s="3">
        <v>74</v>
      </c>
      <c r="AI1349" s="3" t="s">
        <v>767</v>
      </c>
      <c r="AJ1349" s="20" t="s">
        <v>772</v>
      </c>
      <c r="AS1349" s="3">
        <v>21.5</v>
      </c>
      <c r="AW1349" s="3" t="s">
        <v>1079</v>
      </c>
      <c r="BA1349" s="21" t="s">
        <v>733</v>
      </c>
      <c r="BB1349" s="10">
        <v>1</v>
      </c>
      <c r="BF1349" s="4" t="b">
        <f>IF(ISERROR(VLOOKUP(StudiesDetails!B1349,ProteinExpression!A:A,1,FALSE)),FALSE,TRUE)</f>
        <v>1</v>
      </c>
    </row>
    <row r="1350" spans="1:58" x14ac:dyDescent="0.3">
      <c r="A1350">
        <v>193</v>
      </c>
      <c r="B1350">
        <v>1466</v>
      </c>
      <c r="C1350" s="73" t="str">
        <f>IF(AND($A1350&lt;&gt;"",ISNUMBER($A1350)),VLOOKUP($A1350,StudiesGeneral!$B:$CM,2,FALSE),"")</f>
        <v>Akazawa</v>
      </c>
      <c r="D1350" s="73">
        <f>IF(AND($A1350&lt;&gt;"",ISNUMBER($A1350)),VLOOKUP($A1350,StudiesGeneral!$B:$CM,3,FALSE),"")</f>
        <v>2018</v>
      </c>
      <c r="E1350" s="74" t="str">
        <f>IF(AND($A1350&lt;&gt;"",ISNUMBER($A1350)),VLOOKUP($A1350,StudiesGeneral!$B:$CM,4,FALSE),"")</f>
        <v>https://doi.org/10.1021/acs.molpharmaceut.7b00772</v>
      </c>
      <c r="F1350" s="73" t="str">
        <f>IF(AND($A1350&lt;&gt;"",ISNUMBER($A1350)),VLOOKUP($A1350,StudiesGeneral!$B:$CM,5,FALSE),"")</f>
        <v>CYP3A4</v>
      </c>
      <c r="G1350" s="52" t="str">
        <f t="shared" si="23"/>
        <v>Small intestine-Jejunum-HIM-#2-</v>
      </c>
      <c r="H1350" s="12" t="s">
        <v>747</v>
      </c>
      <c r="I1350" s="12" t="s">
        <v>749</v>
      </c>
      <c r="K1350" s="12" t="s">
        <v>725</v>
      </c>
      <c r="L1350" s="12" t="s">
        <v>762</v>
      </c>
      <c r="M1350" s="12" t="s">
        <v>737</v>
      </c>
      <c r="AA1350" s="19" t="s">
        <v>770</v>
      </c>
      <c r="AB1350" s="19" t="s">
        <v>794</v>
      </c>
      <c r="AC1350" s="20" t="s">
        <v>730</v>
      </c>
      <c r="AD1350" s="37" t="s">
        <v>1080</v>
      </c>
      <c r="AE1350" s="82">
        <v>2</v>
      </c>
      <c r="AF1350" s="3">
        <v>1</v>
      </c>
      <c r="AG1350" s="3">
        <v>1</v>
      </c>
      <c r="AH1350" s="3">
        <v>22</v>
      </c>
      <c r="AI1350" s="3" t="s">
        <v>767</v>
      </c>
      <c r="AJ1350" s="20" t="s">
        <v>772</v>
      </c>
      <c r="AS1350" s="79">
        <v>27</v>
      </c>
      <c r="AT1350" s="79"/>
      <c r="AU1350" s="79"/>
      <c r="AV1350" s="79"/>
      <c r="AW1350" s="3" t="s">
        <v>1081</v>
      </c>
      <c r="BA1350" s="21" t="s">
        <v>733</v>
      </c>
      <c r="BB1350" s="10">
        <v>1</v>
      </c>
      <c r="BF1350" s="4" t="b">
        <f>IF(ISERROR(VLOOKUP(StudiesDetails!B1350,ProteinExpression!A:A,1,FALSE)),FALSE,TRUE)</f>
        <v>1</v>
      </c>
    </row>
    <row r="1351" spans="1:58" x14ac:dyDescent="0.3">
      <c r="A1351">
        <v>193</v>
      </c>
      <c r="B1351">
        <v>1467</v>
      </c>
      <c r="C1351" s="73" t="str">
        <f>IF(AND($A1351&lt;&gt;"",ISNUMBER($A1351)),VLOOKUP($A1351,StudiesGeneral!$B:$CM,2,FALSE),"")</f>
        <v>Akazawa</v>
      </c>
      <c r="D1351" s="73">
        <f>IF(AND($A1351&lt;&gt;"",ISNUMBER($A1351)),VLOOKUP($A1351,StudiesGeneral!$B:$CM,3,FALSE),"")</f>
        <v>2018</v>
      </c>
      <c r="E1351" s="74" t="str">
        <f>IF(AND($A1351&lt;&gt;"",ISNUMBER($A1351)),VLOOKUP($A1351,StudiesGeneral!$B:$CM,4,FALSE),"")</f>
        <v>https://doi.org/10.1021/acs.molpharmaceut.7b00772</v>
      </c>
      <c r="F1351" s="73" t="str">
        <f>IF(AND($A1351&lt;&gt;"",ISNUMBER($A1351)),VLOOKUP($A1351,StudiesGeneral!$B:$CM,5,FALSE),"")</f>
        <v>CYP3A4</v>
      </c>
      <c r="G1351" s="52" t="str">
        <f t="shared" si="23"/>
        <v>Small intestine-Ileum-HIM-#2-</v>
      </c>
      <c r="H1351" s="12" t="s">
        <v>747</v>
      </c>
      <c r="I1351" s="12" t="s">
        <v>750</v>
      </c>
      <c r="K1351" s="12" t="s">
        <v>725</v>
      </c>
      <c r="L1351" s="12" t="s">
        <v>762</v>
      </c>
      <c r="M1351" s="12" t="s">
        <v>737</v>
      </c>
      <c r="AA1351" s="19" t="s">
        <v>770</v>
      </c>
      <c r="AB1351" s="19" t="s">
        <v>794</v>
      </c>
      <c r="AC1351" s="20" t="s">
        <v>730</v>
      </c>
      <c r="AD1351" s="37" t="s">
        <v>1080</v>
      </c>
      <c r="AE1351" s="82">
        <v>2</v>
      </c>
      <c r="AF1351" s="3">
        <v>1</v>
      </c>
      <c r="AG1351" s="3">
        <v>1</v>
      </c>
      <c r="AH1351" s="3">
        <v>22</v>
      </c>
      <c r="AI1351" s="3" t="s">
        <v>767</v>
      </c>
      <c r="AJ1351" s="20" t="s">
        <v>772</v>
      </c>
      <c r="AS1351" s="79">
        <v>27</v>
      </c>
      <c r="AT1351" s="79"/>
      <c r="AU1351" s="79"/>
      <c r="AV1351" s="79"/>
      <c r="AW1351" s="3" t="s">
        <v>1081</v>
      </c>
      <c r="BA1351" s="21" t="s">
        <v>733</v>
      </c>
      <c r="BB1351" s="10">
        <v>1</v>
      </c>
      <c r="BF1351" s="4" t="b">
        <f>IF(ISERROR(VLOOKUP(StudiesDetails!B1351,ProteinExpression!A:A,1,FALSE)),FALSE,TRUE)</f>
        <v>1</v>
      </c>
    </row>
    <row r="1352" spans="1:58" s="33" customFormat="1" x14ac:dyDescent="0.3">
      <c r="A1352" s="33">
        <v>225</v>
      </c>
      <c r="B1352" s="33">
        <v>1468</v>
      </c>
      <c r="C1352" s="70" t="str">
        <f>IF(AND($A1352&lt;&gt;"",ISNUMBER($A1352)),VLOOKUP($A1352,StudiesGeneral!$B:$CM,2,FALSE),"")</f>
        <v>Lloret-Linares</v>
      </c>
      <c r="D1352" s="70">
        <f>IF(AND($A1352&lt;&gt;"",ISNUMBER($A1352)),VLOOKUP($A1352,StudiesGeneral!$B:$CM,3,FALSE),"")</f>
        <v>2016</v>
      </c>
      <c r="E1352" s="71" t="str">
        <f>IF(AND($A1352&lt;&gt;"",ISNUMBER($A1352)),VLOOKUP($A1352,StudiesGeneral!$B:$CM,4,FALSE),"")</f>
        <v>https://doi.org/10.1021/acs.molpharmaceut.5b00656</v>
      </c>
      <c r="F1352" s="70" t="str">
        <f>IF(AND($A1352&lt;&gt;"",ISNUMBER($A1352)),VLOOKUP($A1352,StudiesGeneral!$B:$CM,5,FALSE),"")</f>
        <v>CYP3A4</v>
      </c>
      <c r="G1352" s="72" t="str">
        <f t="shared" si="23"/>
        <v>Small intestine-Jejunum-HIM--</v>
      </c>
      <c r="H1352" s="25" t="s">
        <v>747</v>
      </c>
      <c r="I1352" s="25" t="s">
        <v>749</v>
      </c>
      <c r="J1352" s="25"/>
      <c r="K1352" s="25" t="s">
        <v>725</v>
      </c>
      <c r="L1352" s="25" t="s">
        <v>762</v>
      </c>
      <c r="M1352" s="25" t="s">
        <v>737</v>
      </c>
      <c r="N1352" s="25"/>
      <c r="O1352" s="25"/>
      <c r="P1352" s="25"/>
      <c r="Q1352" s="26"/>
      <c r="R1352" s="26"/>
      <c r="S1352" s="27"/>
      <c r="T1352" s="27"/>
      <c r="U1352" s="27"/>
      <c r="V1352" s="27"/>
      <c r="W1352" s="27"/>
      <c r="X1352" s="27"/>
      <c r="Y1352" s="27"/>
      <c r="Z1352" s="27"/>
      <c r="AA1352" s="28" t="s">
        <v>728</v>
      </c>
      <c r="AB1352" s="28" t="s">
        <v>729</v>
      </c>
      <c r="AC1352" s="29" t="s">
        <v>730</v>
      </c>
      <c r="AD1352" s="36"/>
      <c r="AE1352" s="83">
        <v>1</v>
      </c>
      <c r="AF1352" s="30">
        <v>28</v>
      </c>
      <c r="AG1352" s="30">
        <v>6</v>
      </c>
      <c r="AH1352" s="30">
        <v>40.700000000000003</v>
      </c>
      <c r="AI1352" s="30" t="s">
        <v>767</v>
      </c>
      <c r="AJ1352" s="29" t="s">
        <v>768</v>
      </c>
      <c r="AK1352" s="30">
        <v>10.5</v>
      </c>
      <c r="AL1352" s="29" t="s">
        <v>797</v>
      </c>
      <c r="AM1352" s="30">
        <v>18</v>
      </c>
      <c r="AN1352" s="30">
        <v>62</v>
      </c>
      <c r="AO1352" s="30"/>
      <c r="AP1352" s="30"/>
      <c r="AQ1352" s="30"/>
      <c r="AR1352" s="30"/>
      <c r="AS1352" s="30">
        <v>44.8</v>
      </c>
      <c r="AT1352" s="30" t="s">
        <v>796</v>
      </c>
      <c r="AU1352" s="30">
        <v>5.9</v>
      </c>
      <c r="AV1352" s="30" t="s">
        <v>797</v>
      </c>
      <c r="AW1352" s="30" t="s">
        <v>763</v>
      </c>
      <c r="AX1352" s="30" t="s">
        <v>1082</v>
      </c>
      <c r="AY1352" s="30"/>
      <c r="AZ1352" s="30"/>
      <c r="BA1352" s="31"/>
      <c r="BB1352" s="32"/>
      <c r="BC1352" s="29"/>
      <c r="BD1352" s="30"/>
      <c r="BE1352" s="75"/>
      <c r="BF1352" s="91" t="b">
        <f>IF(ISERROR(VLOOKUP(StudiesDetails!B1352,ProteinExpression!A:A,1,FALSE)),FALSE,TRUE)</f>
        <v>1</v>
      </c>
    </row>
    <row r="1353" spans="1:58" s="33" customFormat="1" x14ac:dyDescent="0.3">
      <c r="A1353" s="33">
        <v>235</v>
      </c>
      <c r="B1353" s="33">
        <v>1469</v>
      </c>
      <c r="C1353" s="70" t="str">
        <f>IF(AND($A1353&lt;&gt;"",ISNUMBER($A1353)),VLOOKUP($A1353,StudiesGeneral!$B:$CM,2,FALSE),"")</f>
        <v>Miyauchi</v>
      </c>
      <c r="D1353" s="70">
        <f>IF(AND($A1353&lt;&gt;"",ISNUMBER($A1353)),VLOOKUP($A1353,StudiesGeneral!$B:$CM,3,FALSE),"")</f>
        <v>2016</v>
      </c>
      <c r="E1353" s="71" t="str">
        <f>IF(AND($A1353&lt;&gt;"",ISNUMBER($A1353)),VLOOKUP($A1353,StudiesGeneral!$B:$CM,4,FALSE),"")</f>
        <v>https://doi.org/10.1021/acs.molpharmaceut.6b00085</v>
      </c>
      <c r="F1353" s="70" t="str">
        <f>IF(AND($A1353&lt;&gt;"",ISNUMBER($A1353)),VLOOKUP($A1353,StudiesGeneral!$B:$CM,5,FALSE),"")</f>
        <v>CYP3A5</v>
      </c>
      <c r="G1353" s="72" t="str">
        <f t="shared" ref="G1353" si="24">H1353&amp;"-"&amp;I1353&amp;"-"&amp;L1353&amp;"-"&amp;AD1353&amp;"-"&amp;BC1353</f>
        <v>Small intestine-Jejunum-HIM-1-</v>
      </c>
      <c r="H1353" s="25" t="s">
        <v>747</v>
      </c>
      <c r="I1353" s="25" t="s">
        <v>749</v>
      </c>
      <c r="J1353" s="25"/>
      <c r="K1353" s="25" t="s">
        <v>725</v>
      </c>
      <c r="L1353" s="25" t="s">
        <v>762</v>
      </c>
      <c r="M1353" s="25" t="s">
        <v>737</v>
      </c>
      <c r="N1353" s="25"/>
      <c r="O1353" s="25"/>
      <c r="P1353" s="25"/>
      <c r="Q1353" s="26"/>
      <c r="R1353" s="26"/>
      <c r="S1353" s="27"/>
      <c r="T1353" s="27"/>
      <c r="U1353" s="27"/>
      <c r="V1353" s="27"/>
      <c r="W1353" s="27"/>
      <c r="X1353" s="27"/>
      <c r="Y1353" s="27"/>
      <c r="Z1353" s="27"/>
      <c r="AA1353" s="28" t="s">
        <v>770</v>
      </c>
      <c r="AB1353" s="28" t="s">
        <v>1083</v>
      </c>
      <c r="AC1353" s="29" t="s">
        <v>730</v>
      </c>
      <c r="AD1353" s="36">
        <v>1</v>
      </c>
      <c r="AE1353" s="92">
        <v>1</v>
      </c>
      <c r="AF1353" s="30">
        <v>1</v>
      </c>
      <c r="AG1353" s="30">
        <v>0</v>
      </c>
      <c r="AH1353" s="30">
        <v>36</v>
      </c>
      <c r="AI1353" s="30" t="s">
        <v>767</v>
      </c>
      <c r="AJ1353" s="29" t="s">
        <v>772</v>
      </c>
      <c r="AK1353" s="30"/>
      <c r="AL1353" s="29"/>
      <c r="AM1353" s="30"/>
      <c r="AN1353" s="30"/>
      <c r="AO1353" s="30"/>
      <c r="AP1353" s="30"/>
      <c r="AQ1353" s="30"/>
      <c r="AR1353" s="30"/>
      <c r="AS1353" s="103">
        <v>44.6</v>
      </c>
      <c r="AT1353" s="30" t="s">
        <v>772</v>
      </c>
      <c r="AU1353" s="30"/>
      <c r="AV1353" s="30"/>
      <c r="AW1353" s="30" t="s">
        <v>763</v>
      </c>
      <c r="AX1353" s="30" t="s">
        <v>1082</v>
      </c>
      <c r="AY1353" s="30" t="s">
        <v>917</v>
      </c>
      <c r="AZ1353" s="30">
        <v>1</v>
      </c>
      <c r="BA1353" s="31"/>
      <c r="BB1353" s="32"/>
      <c r="BC1353" s="29"/>
      <c r="BD1353" s="30"/>
      <c r="BE1353" s="75"/>
      <c r="BF1353" s="91" t="b">
        <f>IF(ISERROR(VLOOKUP(StudiesDetails!B1353,ProteinExpression!A:A,1,FALSE)),FALSE,TRUE)</f>
        <v>1</v>
      </c>
    </row>
    <row r="1354" spans="1:58" x14ac:dyDescent="0.3">
      <c r="A1354">
        <v>235</v>
      </c>
      <c r="B1354">
        <v>1470</v>
      </c>
      <c r="C1354" s="73" t="str">
        <f>IF(AND($A1354&lt;&gt;"",ISNUMBER($A1354)),VLOOKUP($A1354,StudiesGeneral!$B:$CM,2,FALSE),"")</f>
        <v>Miyauchi</v>
      </c>
      <c r="D1354" s="73">
        <f>IF(AND($A1354&lt;&gt;"",ISNUMBER($A1354)),VLOOKUP($A1354,StudiesGeneral!$B:$CM,3,FALSE),"")</f>
        <v>2016</v>
      </c>
      <c r="E1354" s="74" t="str">
        <f>IF(AND($A1354&lt;&gt;"",ISNUMBER($A1354)),VLOOKUP($A1354,StudiesGeneral!$B:$CM,4,FALSE),"")</f>
        <v>https://doi.org/10.1021/acs.molpharmaceut.6b00085</v>
      </c>
      <c r="F1354" s="73" t="str">
        <f>IF(AND($A1354&lt;&gt;"",ISNUMBER($A1354)),VLOOKUP($A1354,StudiesGeneral!$B:$CM,5,FALSE),"")</f>
        <v>CYP3A5</v>
      </c>
      <c r="G1354" s="52" t="str">
        <f t="shared" ref="G1354:G1408" si="25">H1354&amp;"-"&amp;I1354&amp;"-"&amp;L1354&amp;"-"&amp;AD1354&amp;"-"&amp;BC1354</f>
        <v>Small intestine-Jejunum-HIM-2-</v>
      </c>
      <c r="H1354" s="12" t="s">
        <v>747</v>
      </c>
      <c r="I1354" s="12" t="s">
        <v>749</v>
      </c>
      <c r="K1354" s="12" t="s">
        <v>725</v>
      </c>
      <c r="L1354" s="12" t="s">
        <v>762</v>
      </c>
      <c r="M1354" s="12" t="s">
        <v>737</v>
      </c>
      <c r="AA1354" s="19" t="s">
        <v>770</v>
      </c>
      <c r="AB1354" s="19" t="s">
        <v>1083</v>
      </c>
      <c r="AC1354" s="20" t="s">
        <v>730</v>
      </c>
      <c r="AD1354" s="37">
        <v>2</v>
      </c>
      <c r="AE1354" s="93">
        <v>2</v>
      </c>
      <c r="AF1354" s="3">
        <v>1</v>
      </c>
      <c r="AG1354" s="3">
        <v>0</v>
      </c>
      <c r="AH1354" s="3">
        <v>44</v>
      </c>
      <c r="AI1354" s="3" t="s">
        <v>767</v>
      </c>
      <c r="AJ1354" s="20" t="s">
        <v>772</v>
      </c>
      <c r="AS1354" s="79">
        <v>35.4</v>
      </c>
      <c r="AT1354" s="3" t="s">
        <v>772</v>
      </c>
      <c r="AW1354" s="3" t="s">
        <v>763</v>
      </c>
      <c r="AX1354" s="3" t="s">
        <v>1082</v>
      </c>
      <c r="AY1354" s="3" t="s">
        <v>917</v>
      </c>
      <c r="AZ1354" s="3">
        <v>1</v>
      </c>
      <c r="BF1354" s="4" t="b">
        <f>IF(ISERROR(VLOOKUP(StudiesDetails!B1354,ProteinExpression!A:A,1,FALSE)),FALSE,TRUE)</f>
        <v>1</v>
      </c>
    </row>
    <row r="1355" spans="1:58" x14ac:dyDescent="0.3">
      <c r="A1355">
        <v>235</v>
      </c>
      <c r="B1355">
        <v>1471</v>
      </c>
      <c r="C1355" s="73" t="str">
        <f>IF(AND($A1355&lt;&gt;"",ISNUMBER($A1355)),VLOOKUP($A1355,StudiesGeneral!$B:$CM,2,FALSE),"")</f>
        <v>Miyauchi</v>
      </c>
      <c r="D1355" s="73">
        <f>IF(AND($A1355&lt;&gt;"",ISNUMBER($A1355)),VLOOKUP($A1355,StudiesGeneral!$B:$CM,3,FALSE),"")</f>
        <v>2016</v>
      </c>
      <c r="E1355" s="74" t="str">
        <f>IF(AND($A1355&lt;&gt;"",ISNUMBER($A1355)),VLOOKUP($A1355,StudiesGeneral!$B:$CM,4,FALSE),"")</f>
        <v>https://doi.org/10.1021/acs.molpharmaceut.6b00085</v>
      </c>
      <c r="F1355" s="73" t="str">
        <f>IF(AND($A1355&lt;&gt;"",ISNUMBER($A1355)),VLOOKUP($A1355,StudiesGeneral!$B:$CM,5,FALSE),"")</f>
        <v>CYP3A5</v>
      </c>
      <c r="G1355" s="52" t="str">
        <f t="shared" si="25"/>
        <v>Small intestine-Jejunum-HIM-3-</v>
      </c>
      <c r="H1355" s="12" t="s">
        <v>747</v>
      </c>
      <c r="I1355" s="12" t="s">
        <v>749</v>
      </c>
      <c r="K1355" s="12" t="s">
        <v>725</v>
      </c>
      <c r="L1355" s="12" t="s">
        <v>762</v>
      </c>
      <c r="M1355" s="12" t="s">
        <v>737</v>
      </c>
      <c r="AA1355" s="19" t="s">
        <v>770</v>
      </c>
      <c r="AB1355" s="19" t="s">
        <v>1083</v>
      </c>
      <c r="AC1355" s="20" t="s">
        <v>730</v>
      </c>
      <c r="AD1355" s="37">
        <v>3</v>
      </c>
      <c r="AE1355" s="93">
        <v>3</v>
      </c>
      <c r="AF1355" s="3">
        <v>1</v>
      </c>
      <c r="AG1355" s="3">
        <v>0</v>
      </c>
      <c r="AH1355" s="3">
        <v>37</v>
      </c>
      <c r="AI1355" s="3" t="s">
        <v>767</v>
      </c>
      <c r="AJ1355" s="20" t="s">
        <v>772</v>
      </c>
      <c r="AS1355" s="79">
        <v>50.5</v>
      </c>
      <c r="AT1355" s="3" t="s">
        <v>772</v>
      </c>
      <c r="AW1355" s="3" t="s">
        <v>763</v>
      </c>
      <c r="AX1355" s="3" t="s">
        <v>1082</v>
      </c>
      <c r="AY1355" s="3" t="s">
        <v>732</v>
      </c>
      <c r="AZ1355" s="3">
        <v>1</v>
      </c>
      <c r="BF1355" s="4" t="b">
        <f>IF(ISERROR(VLOOKUP(StudiesDetails!B1355,ProteinExpression!A:A,1,FALSE)),FALSE,TRUE)</f>
        <v>1</v>
      </c>
    </row>
    <row r="1356" spans="1:58" x14ac:dyDescent="0.3">
      <c r="A1356">
        <v>235</v>
      </c>
      <c r="B1356">
        <v>1472</v>
      </c>
      <c r="C1356" s="73" t="str">
        <f>IF(AND($A1356&lt;&gt;"",ISNUMBER($A1356)),VLOOKUP($A1356,StudiesGeneral!$B:$CM,2,FALSE),"")</f>
        <v>Miyauchi</v>
      </c>
      <c r="D1356" s="73">
        <f>IF(AND($A1356&lt;&gt;"",ISNUMBER($A1356)),VLOOKUP($A1356,StudiesGeneral!$B:$CM,3,FALSE),"")</f>
        <v>2016</v>
      </c>
      <c r="E1356" s="74" t="str">
        <f>IF(AND($A1356&lt;&gt;"",ISNUMBER($A1356)),VLOOKUP($A1356,StudiesGeneral!$B:$CM,4,FALSE),"")</f>
        <v>https://doi.org/10.1021/acs.molpharmaceut.6b00085</v>
      </c>
      <c r="F1356" s="73" t="str">
        <f>IF(AND($A1356&lt;&gt;"",ISNUMBER($A1356)),VLOOKUP($A1356,StudiesGeneral!$B:$CM,5,FALSE),"")</f>
        <v>CYP3A5</v>
      </c>
      <c r="G1356" s="52" t="str">
        <f t="shared" si="25"/>
        <v>Small intestine-Jejunum-HIM-4-</v>
      </c>
      <c r="H1356" s="12" t="s">
        <v>747</v>
      </c>
      <c r="I1356" s="12" t="s">
        <v>749</v>
      </c>
      <c r="K1356" s="12" t="s">
        <v>725</v>
      </c>
      <c r="L1356" s="12" t="s">
        <v>762</v>
      </c>
      <c r="M1356" s="12" t="s">
        <v>737</v>
      </c>
      <c r="AA1356" s="19" t="s">
        <v>770</v>
      </c>
      <c r="AB1356" s="19" t="s">
        <v>1083</v>
      </c>
      <c r="AC1356" s="20" t="s">
        <v>730</v>
      </c>
      <c r="AD1356" s="37">
        <v>4</v>
      </c>
      <c r="AE1356" s="93">
        <v>4</v>
      </c>
      <c r="AF1356" s="3">
        <v>1</v>
      </c>
      <c r="AG1356" s="3">
        <v>1</v>
      </c>
      <c r="AH1356" s="3">
        <v>42</v>
      </c>
      <c r="AI1356" s="3" t="s">
        <v>767</v>
      </c>
      <c r="AJ1356" s="20" t="s">
        <v>772</v>
      </c>
      <c r="AS1356" s="79">
        <v>50.9</v>
      </c>
      <c r="AT1356" s="3" t="s">
        <v>772</v>
      </c>
      <c r="AW1356" s="3" t="s">
        <v>763</v>
      </c>
      <c r="AX1356" s="3" t="s">
        <v>1082</v>
      </c>
      <c r="AY1356" s="3" t="s">
        <v>917</v>
      </c>
      <c r="AZ1356" s="3">
        <v>1</v>
      </c>
      <c r="BF1356" s="4" t="b">
        <f>IF(ISERROR(VLOOKUP(StudiesDetails!B1356,ProteinExpression!A:A,1,FALSE)),FALSE,TRUE)</f>
        <v>1</v>
      </c>
    </row>
    <row r="1357" spans="1:58" x14ac:dyDescent="0.3">
      <c r="A1357">
        <v>235</v>
      </c>
      <c r="B1357">
        <v>1473</v>
      </c>
      <c r="C1357" s="73" t="str">
        <f>IF(AND($A1357&lt;&gt;"",ISNUMBER($A1357)),VLOOKUP($A1357,StudiesGeneral!$B:$CM,2,FALSE),"")</f>
        <v>Miyauchi</v>
      </c>
      <c r="D1357" s="73">
        <f>IF(AND($A1357&lt;&gt;"",ISNUMBER($A1357)),VLOOKUP($A1357,StudiesGeneral!$B:$CM,3,FALSE),"")</f>
        <v>2016</v>
      </c>
      <c r="E1357" s="74" t="str">
        <f>IF(AND($A1357&lt;&gt;"",ISNUMBER($A1357)),VLOOKUP($A1357,StudiesGeneral!$B:$CM,4,FALSE),"")</f>
        <v>https://doi.org/10.1021/acs.molpharmaceut.6b00085</v>
      </c>
      <c r="F1357" s="73" t="str">
        <f>IF(AND($A1357&lt;&gt;"",ISNUMBER($A1357)),VLOOKUP($A1357,StudiesGeneral!$B:$CM,5,FALSE),"")</f>
        <v>CYP3A5</v>
      </c>
      <c r="G1357" s="52" t="str">
        <f t="shared" si="25"/>
        <v>Small intestine-Jejunum-HIM-5-</v>
      </c>
      <c r="H1357" s="12" t="s">
        <v>747</v>
      </c>
      <c r="I1357" s="12" t="s">
        <v>749</v>
      </c>
      <c r="K1357" s="12" t="s">
        <v>725</v>
      </c>
      <c r="L1357" s="12" t="s">
        <v>762</v>
      </c>
      <c r="M1357" s="12" t="s">
        <v>737</v>
      </c>
      <c r="AA1357" s="19" t="s">
        <v>770</v>
      </c>
      <c r="AB1357" s="19" t="s">
        <v>1083</v>
      </c>
      <c r="AC1357" s="20" t="s">
        <v>730</v>
      </c>
      <c r="AD1357" s="37">
        <v>5</v>
      </c>
      <c r="AE1357" s="93">
        <v>5</v>
      </c>
      <c r="AF1357" s="3">
        <v>1</v>
      </c>
      <c r="AG1357" s="3">
        <v>0</v>
      </c>
      <c r="AH1357" s="3">
        <v>34</v>
      </c>
      <c r="AI1357" s="3" t="s">
        <v>767</v>
      </c>
      <c r="AJ1357" s="20" t="s">
        <v>772</v>
      </c>
      <c r="AS1357" s="79">
        <v>61.9</v>
      </c>
      <c r="AT1357" s="3" t="s">
        <v>772</v>
      </c>
      <c r="AW1357" s="3" t="s">
        <v>763</v>
      </c>
      <c r="AX1357" s="3" t="s">
        <v>1082</v>
      </c>
      <c r="AY1357" s="3" t="s">
        <v>917</v>
      </c>
      <c r="AZ1357" s="3">
        <v>1</v>
      </c>
      <c r="BF1357" s="4" t="b">
        <f>IF(ISERROR(VLOOKUP(StudiesDetails!B1357,ProteinExpression!A:A,1,FALSE)),FALSE,TRUE)</f>
        <v>1</v>
      </c>
    </row>
    <row r="1358" spans="1:58" x14ac:dyDescent="0.3">
      <c r="A1358">
        <v>235</v>
      </c>
      <c r="B1358">
        <v>1474</v>
      </c>
      <c r="C1358" s="73" t="str">
        <f>IF(AND($A1358&lt;&gt;"",ISNUMBER($A1358)),VLOOKUP($A1358,StudiesGeneral!$B:$CM,2,FALSE),"")</f>
        <v>Miyauchi</v>
      </c>
      <c r="D1358" s="73">
        <f>IF(AND($A1358&lt;&gt;"",ISNUMBER($A1358)),VLOOKUP($A1358,StudiesGeneral!$B:$CM,3,FALSE),"")</f>
        <v>2016</v>
      </c>
      <c r="E1358" s="74" t="str">
        <f>IF(AND($A1358&lt;&gt;"",ISNUMBER($A1358)),VLOOKUP($A1358,StudiesGeneral!$B:$CM,4,FALSE),"")</f>
        <v>https://doi.org/10.1021/acs.molpharmaceut.6b00085</v>
      </c>
      <c r="F1358" s="73" t="str">
        <f>IF(AND($A1358&lt;&gt;"",ISNUMBER($A1358)),VLOOKUP($A1358,StudiesGeneral!$B:$CM,5,FALSE),"")</f>
        <v>CYP3A5</v>
      </c>
      <c r="G1358" s="52" t="str">
        <f t="shared" si="25"/>
        <v>Small intestine-Jejunum-HIM-6-</v>
      </c>
      <c r="H1358" s="12" t="s">
        <v>747</v>
      </c>
      <c r="I1358" s="12" t="s">
        <v>749</v>
      </c>
      <c r="K1358" s="12" t="s">
        <v>725</v>
      </c>
      <c r="L1358" s="12" t="s">
        <v>762</v>
      </c>
      <c r="M1358" s="12" t="s">
        <v>737</v>
      </c>
      <c r="AA1358" s="19" t="s">
        <v>770</v>
      </c>
      <c r="AB1358" s="19" t="s">
        <v>1083</v>
      </c>
      <c r="AC1358" s="20" t="s">
        <v>730</v>
      </c>
      <c r="AD1358" s="37">
        <v>6</v>
      </c>
      <c r="AE1358" s="93">
        <v>6</v>
      </c>
      <c r="AF1358" s="3">
        <v>1</v>
      </c>
      <c r="AG1358" s="3">
        <v>0</v>
      </c>
      <c r="AH1358" s="3">
        <v>46</v>
      </c>
      <c r="AI1358" s="3" t="s">
        <v>767</v>
      </c>
      <c r="AJ1358" s="20" t="s">
        <v>772</v>
      </c>
      <c r="AS1358" s="79">
        <v>43.2</v>
      </c>
      <c r="AT1358" s="3" t="s">
        <v>772</v>
      </c>
      <c r="AW1358" s="3" t="s">
        <v>763</v>
      </c>
      <c r="AX1358" s="3" t="s">
        <v>1082</v>
      </c>
      <c r="AY1358" s="3" t="s">
        <v>917</v>
      </c>
      <c r="AZ1358" s="3">
        <v>1</v>
      </c>
      <c r="BF1358" s="4" t="b">
        <f>IF(ISERROR(VLOOKUP(StudiesDetails!B1358,ProteinExpression!A:A,1,FALSE)),FALSE,TRUE)</f>
        <v>1</v>
      </c>
    </row>
    <row r="1359" spans="1:58" x14ac:dyDescent="0.3">
      <c r="A1359">
        <v>235</v>
      </c>
      <c r="B1359">
        <v>1475</v>
      </c>
      <c r="C1359" s="73" t="str">
        <f>IF(AND($A1359&lt;&gt;"",ISNUMBER($A1359)),VLOOKUP($A1359,StudiesGeneral!$B:$CM,2,FALSE),"")</f>
        <v>Miyauchi</v>
      </c>
      <c r="D1359" s="73">
        <f>IF(AND($A1359&lt;&gt;"",ISNUMBER($A1359)),VLOOKUP($A1359,StudiesGeneral!$B:$CM,3,FALSE),"")</f>
        <v>2016</v>
      </c>
      <c r="E1359" s="74" t="str">
        <f>IF(AND($A1359&lt;&gt;"",ISNUMBER($A1359)),VLOOKUP($A1359,StudiesGeneral!$B:$CM,4,FALSE),"")</f>
        <v>https://doi.org/10.1021/acs.molpharmaceut.6b00085</v>
      </c>
      <c r="F1359" s="73" t="str">
        <f>IF(AND($A1359&lt;&gt;"",ISNUMBER($A1359)),VLOOKUP($A1359,StudiesGeneral!$B:$CM,5,FALSE),"")</f>
        <v>CYP3A5</v>
      </c>
      <c r="G1359" s="52" t="str">
        <f t="shared" si="25"/>
        <v>Small intestine-Jejunum-HIM-7-</v>
      </c>
      <c r="H1359" s="12" t="s">
        <v>747</v>
      </c>
      <c r="I1359" s="12" t="s">
        <v>749</v>
      </c>
      <c r="K1359" s="12" t="s">
        <v>725</v>
      </c>
      <c r="L1359" s="12" t="s">
        <v>762</v>
      </c>
      <c r="M1359" s="12" t="s">
        <v>737</v>
      </c>
      <c r="AA1359" s="19" t="s">
        <v>770</v>
      </c>
      <c r="AB1359" s="19" t="s">
        <v>1083</v>
      </c>
      <c r="AC1359" s="20" t="s">
        <v>730</v>
      </c>
      <c r="AD1359" s="37">
        <v>7</v>
      </c>
      <c r="AE1359" s="93">
        <v>7</v>
      </c>
      <c r="AF1359" s="3">
        <v>1</v>
      </c>
      <c r="AG1359" s="3">
        <v>0</v>
      </c>
      <c r="AH1359" s="3">
        <v>37</v>
      </c>
      <c r="AI1359" s="3" t="s">
        <v>767</v>
      </c>
      <c r="AJ1359" s="20" t="s">
        <v>772</v>
      </c>
      <c r="AS1359" s="79">
        <v>42.7</v>
      </c>
      <c r="AT1359" s="3" t="s">
        <v>772</v>
      </c>
      <c r="AW1359" s="3" t="s">
        <v>763</v>
      </c>
      <c r="AX1359" s="3" t="s">
        <v>1082</v>
      </c>
      <c r="AY1359" s="3" t="s">
        <v>917</v>
      </c>
      <c r="AZ1359" s="3">
        <v>1</v>
      </c>
      <c r="BF1359" s="4" t="b">
        <f>IF(ISERROR(VLOOKUP(StudiesDetails!B1359,ProteinExpression!A:A,1,FALSE)),FALSE,TRUE)</f>
        <v>1</v>
      </c>
    </row>
    <row r="1360" spans="1:58" x14ac:dyDescent="0.3">
      <c r="A1360">
        <v>235</v>
      </c>
      <c r="B1360">
        <v>1476</v>
      </c>
      <c r="C1360" s="73" t="str">
        <f>IF(AND($A1360&lt;&gt;"",ISNUMBER($A1360)),VLOOKUP($A1360,StudiesGeneral!$B:$CM,2,FALSE),"")</f>
        <v>Miyauchi</v>
      </c>
      <c r="D1360" s="73">
        <f>IF(AND($A1360&lt;&gt;"",ISNUMBER($A1360)),VLOOKUP($A1360,StudiesGeneral!$B:$CM,3,FALSE),"")</f>
        <v>2016</v>
      </c>
      <c r="E1360" s="74" t="str">
        <f>IF(AND($A1360&lt;&gt;"",ISNUMBER($A1360)),VLOOKUP($A1360,StudiesGeneral!$B:$CM,4,FALSE),"")</f>
        <v>https://doi.org/10.1021/acs.molpharmaceut.6b00085</v>
      </c>
      <c r="F1360" s="73" t="str">
        <f>IF(AND($A1360&lt;&gt;"",ISNUMBER($A1360)),VLOOKUP($A1360,StudiesGeneral!$B:$CM,5,FALSE),"")</f>
        <v>CYP3A5</v>
      </c>
      <c r="G1360" s="52" t="str">
        <f t="shared" si="25"/>
        <v>Small intestine-Jejunum-HIM-8-</v>
      </c>
      <c r="H1360" s="12" t="s">
        <v>747</v>
      </c>
      <c r="I1360" s="12" t="s">
        <v>749</v>
      </c>
      <c r="K1360" s="12" t="s">
        <v>725</v>
      </c>
      <c r="L1360" s="12" t="s">
        <v>762</v>
      </c>
      <c r="M1360" s="12" t="s">
        <v>737</v>
      </c>
      <c r="AA1360" s="19" t="s">
        <v>770</v>
      </c>
      <c r="AB1360" s="19" t="s">
        <v>1083</v>
      </c>
      <c r="AC1360" s="20" t="s">
        <v>730</v>
      </c>
      <c r="AD1360" s="37">
        <v>8</v>
      </c>
      <c r="AE1360" s="93">
        <v>8</v>
      </c>
      <c r="AF1360" s="3">
        <v>1</v>
      </c>
      <c r="AG1360" s="3">
        <v>0</v>
      </c>
      <c r="AH1360" s="3">
        <v>18</v>
      </c>
      <c r="AI1360" s="3" t="s">
        <v>767</v>
      </c>
      <c r="AJ1360" s="20" t="s">
        <v>772</v>
      </c>
      <c r="AS1360" s="79">
        <v>55</v>
      </c>
      <c r="AT1360" s="3" t="s">
        <v>772</v>
      </c>
      <c r="AW1360" s="3" t="s">
        <v>763</v>
      </c>
      <c r="AX1360" s="3" t="s">
        <v>1082</v>
      </c>
      <c r="AY1360" s="3" t="s">
        <v>917</v>
      </c>
      <c r="AZ1360" s="3">
        <v>1</v>
      </c>
      <c r="BF1360" s="4" t="b">
        <f>IF(ISERROR(VLOOKUP(StudiesDetails!B1360,ProteinExpression!A:A,1,FALSE)),FALSE,TRUE)</f>
        <v>1</v>
      </c>
    </row>
    <row r="1361" spans="1:58" x14ac:dyDescent="0.3">
      <c r="A1361">
        <v>235</v>
      </c>
      <c r="B1361">
        <v>1477</v>
      </c>
      <c r="C1361" s="73" t="str">
        <f>IF(AND($A1361&lt;&gt;"",ISNUMBER($A1361)),VLOOKUP($A1361,StudiesGeneral!$B:$CM,2,FALSE),"")</f>
        <v>Miyauchi</v>
      </c>
      <c r="D1361" s="73">
        <f>IF(AND($A1361&lt;&gt;"",ISNUMBER($A1361)),VLOOKUP($A1361,StudiesGeneral!$B:$CM,3,FALSE),"")</f>
        <v>2016</v>
      </c>
      <c r="E1361" s="74" t="str">
        <f>IF(AND($A1361&lt;&gt;"",ISNUMBER($A1361)),VLOOKUP($A1361,StudiesGeneral!$B:$CM,4,FALSE),"")</f>
        <v>https://doi.org/10.1021/acs.molpharmaceut.6b00085</v>
      </c>
      <c r="F1361" s="73" t="str">
        <f>IF(AND($A1361&lt;&gt;"",ISNUMBER($A1361)),VLOOKUP($A1361,StudiesGeneral!$B:$CM,5,FALSE),"")</f>
        <v>CYP3A5</v>
      </c>
      <c r="G1361" s="52" t="str">
        <f t="shared" si="25"/>
        <v>Small intestine-Jejunum-HIM-9-</v>
      </c>
      <c r="H1361" s="12" t="s">
        <v>747</v>
      </c>
      <c r="I1361" s="12" t="s">
        <v>749</v>
      </c>
      <c r="K1361" s="12" t="s">
        <v>725</v>
      </c>
      <c r="L1361" s="12" t="s">
        <v>762</v>
      </c>
      <c r="M1361" s="12" t="s">
        <v>737</v>
      </c>
      <c r="AA1361" s="19" t="s">
        <v>770</v>
      </c>
      <c r="AB1361" s="19" t="s">
        <v>1083</v>
      </c>
      <c r="AC1361" s="20" t="s">
        <v>730</v>
      </c>
      <c r="AD1361" s="37">
        <v>9</v>
      </c>
      <c r="AE1361" s="93">
        <v>9</v>
      </c>
      <c r="AF1361" s="3">
        <v>1</v>
      </c>
      <c r="AG1361" s="3">
        <v>0</v>
      </c>
      <c r="AH1361" s="3">
        <v>50</v>
      </c>
      <c r="AI1361" s="3" t="s">
        <v>767</v>
      </c>
      <c r="AJ1361" s="20" t="s">
        <v>772</v>
      </c>
      <c r="AS1361" s="79">
        <v>41.1</v>
      </c>
      <c r="AT1361" s="3" t="s">
        <v>772</v>
      </c>
      <c r="AW1361" s="3" t="s">
        <v>763</v>
      </c>
      <c r="AX1361" s="3" t="s">
        <v>1082</v>
      </c>
      <c r="AY1361" s="3" t="s">
        <v>917</v>
      </c>
      <c r="AZ1361" s="3">
        <v>1</v>
      </c>
      <c r="BF1361" s="4" t="b">
        <f>IF(ISERROR(VLOOKUP(StudiesDetails!B1361,ProteinExpression!A:A,1,FALSE)),FALSE,TRUE)</f>
        <v>1</v>
      </c>
    </row>
    <row r="1362" spans="1:58" x14ac:dyDescent="0.3">
      <c r="A1362">
        <v>235</v>
      </c>
      <c r="B1362">
        <v>1478</v>
      </c>
      <c r="C1362" s="73" t="str">
        <f>IF(AND($A1362&lt;&gt;"",ISNUMBER($A1362)),VLOOKUP($A1362,StudiesGeneral!$B:$CM,2,FALSE),"")</f>
        <v>Miyauchi</v>
      </c>
      <c r="D1362" s="73">
        <f>IF(AND($A1362&lt;&gt;"",ISNUMBER($A1362)),VLOOKUP($A1362,StudiesGeneral!$B:$CM,3,FALSE),"")</f>
        <v>2016</v>
      </c>
      <c r="E1362" s="74" t="str">
        <f>IF(AND($A1362&lt;&gt;"",ISNUMBER($A1362)),VLOOKUP($A1362,StudiesGeneral!$B:$CM,4,FALSE),"")</f>
        <v>https://doi.org/10.1021/acs.molpharmaceut.6b00085</v>
      </c>
      <c r="F1362" s="73" t="str">
        <f>IF(AND($A1362&lt;&gt;"",ISNUMBER($A1362)),VLOOKUP($A1362,StudiesGeneral!$B:$CM,5,FALSE),"")</f>
        <v>CYP3A5</v>
      </c>
      <c r="G1362" s="52" t="str">
        <f t="shared" si="25"/>
        <v>Small intestine-Jejunum-HIM-11-</v>
      </c>
      <c r="H1362" s="12" t="s">
        <v>747</v>
      </c>
      <c r="I1362" s="12" t="s">
        <v>749</v>
      </c>
      <c r="K1362" s="12" t="s">
        <v>725</v>
      </c>
      <c r="L1362" s="12" t="s">
        <v>762</v>
      </c>
      <c r="M1362" s="12" t="s">
        <v>737</v>
      </c>
      <c r="AA1362" s="19" t="s">
        <v>770</v>
      </c>
      <c r="AB1362" s="19" t="s">
        <v>1083</v>
      </c>
      <c r="AC1362" s="20" t="s">
        <v>730</v>
      </c>
      <c r="AD1362" s="37">
        <v>11</v>
      </c>
      <c r="AE1362" s="93">
        <v>11</v>
      </c>
      <c r="AF1362" s="3">
        <v>1</v>
      </c>
      <c r="AG1362" s="3">
        <v>0</v>
      </c>
      <c r="AH1362" s="3">
        <v>41</v>
      </c>
      <c r="AI1362" s="3" t="s">
        <v>767</v>
      </c>
      <c r="AJ1362" s="20" t="s">
        <v>772</v>
      </c>
      <c r="AS1362" s="79">
        <v>46</v>
      </c>
      <c r="AT1362" s="3" t="s">
        <v>772</v>
      </c>
      <c r="AW1362" s="3" t="s">
        <v>763</v>
      </c>
      <c r="AX1362" s="3" t="s">
        <v>1082</v>
      </c>
      <c r="AY1362" s="3" t="s">
        <v>917</v>
      </c>
      <c r="AZ1362" s="3">
        <v>1</v>
      </c>
      <c r="BF1362" s="4" t="b">
        <f>IF(ISERROR(VLOOKUP(StudiesDetails!B1362,ProteinExpression!A:A,1,FALSE)),FALSE,TRUE)</f>
        <v>1</v>
      </c>
    </row>
    <row r="1363" spans="1:58" x14ac:dyDescent="0.3">
      <c r="A1363">
        <v>235</v>
      </c>
      <c r="B1363">
        <v>1479</v>
      </c>
      <c r="C1363" s="73" t="str">
        <f>IF(AND($A1363&lt;&gt;"",ISNUMBER($A1363)),VLOOKUP($A1363,StudiesGeneral!$B:$CM,2,FALSE),"")</f>
        <v>Miyauchi</v>
      </c>
      <c r="D1363" s="73">
        <f>IF(AND($A1363&lt;&gt;"",ISNUMBER($A1363)),VLOOKUP($A1363,StudiesGeneral!$B:$CM,3,FALSE),"")</f>
        <v>2016</v>
      </c>
      <c r="E1363" s="74" t="str">
        <f>IF(AND($A1363&lt;&gt;"",ISNUMBER($A1363)),VLOOKUP($A1363,StudiesGeneral!$B:$CM,4,FALSE),"")</f>
        <v>https://doi.org/10.1021/acs.molpharmaceut.6b00085</v>
      </c>
      <c r="F1363" s="73" t="str">
        <f>IF(AND($A1363&lt;&gt;"",ISNUMBER($A1363)),VLOOKUP($A1363,StudiesGeneral!$B:$CM,5,FALSE),"")</f>
        <v>CYP3A5</v>
      </c>
      <c r="G1363" s="52" t="str">
        <f t="shared" si="25"/>
        <v>Small intestine-Jejunum-HIM-12-</v>
      </c>
      <c r="H1363" s="12" t="s">
        <v>747</v>
      </c>
      <c r="I1363" s="12" t="s">
        <v>749</v>
      </c>
      <c r="K1363" s="12" t="s">
        <v>725</v>
      </c>
      <c r="L1363" s="12" t="s">
        <v>762</v>
      </c>
      <c r="M1363" s="12" t="s">
        <v>737</v>
      </c>
      <c r="AA1363" s="19" t="s">
        <v>770</v>
      </c>
      <c r="AB1363" s="19" t="s">
        <v>1083</v>
      </c>
      <c r="AC1363" s="20" t="s">
        <v>730</v>
      </c>
      <c r="AD1363" s="37">
        <v>12</v>
      </c>
      <c r="AE1363" s="93">
        <v>12</v>
      </c>
      <c r="AF1363" s="3">
        <v>1</v>
      </c>
      <c r="AG1363" s="3">
        <v>0</v>
      </c>
      <c r="AH1363" s="3">
        <v>55</v>
      </c>
      <c r="AI1363" s="3" t="s">
        <v>767</v>
      </c>
      <c r="AJ1363" s="20" t="s">
        <v>772</v>
      </c>
      <c r="AS1363" s="79">
        <v>41.8</v>
      </c>
      <c r="AT1363" s="3" t="s">
        <v>772</v>
      </c>
      <c r="AW1363" s="3" t="s">
        <v>763</v>
      </c>
      <c r="AX1363" s="3" t="s">
        <v>1082</v>
      </c>
      <c r="AY1363" s="3" t="s">
        <v>917</v>
      </c>
      <c r="AZ1363" s="3">
        <v>1</v>
      </c>
      <c r="BF1363" s="4" t="b">
        <f>IF(ISERROR(VLOOKUP(StudiesDetails!B1363,ProteinExpression!A:A,1,FALSE)),FALSE,TRUE)</f>
        <v>1</v>
      </c>
    </row>
    <row r="1364" spans="1:58" x14ac:dyDescent="0.3">
      <c r="A1364">
        <v>235</v>
      </c>
      <c r="B1364">
        <v>1480</v>
      </c>
      <c r="C1364" s="73" t="str">
        <f>IF(AND($A1364&lt;&gt;"",ISNUMBER($A1364)),VLOOKUP($A1364,StudiesGeneral!$B:$CM,2,FALSE),"")</f>
        <v>Miyauchi</v>
      </c>
      <c r="D1364" s="73">
        <f>IF(AND($A1364&lt;&gt;"",ISNUMBER($A1364)),VLOOKUP($A1364,StudiesGeneral!$B:$CM,3,FALSE),"")</f>
        <v>2016</v>
      </c>
      <c r="E1364" s="74" t="str">
        <f>IF(AND($A1364&lt;&gt;"",ISNUMBER($A1364)),VLOOKUP($A1364,StudiesGeneral!$B:$CM,4,FALSE),"")</f>
        <v>https://doi.org/10.1021/acs.molpharmaceut.6b00085</v>
      </c>
      <c r="F1364" s="73" t="str">
        <f>IF(AND($A1364&lt;&gt;"",ISNUMBER($A1364)),VLOOKUP($A1364,StudiesGeneral!$B:$CM,5,FALSE),"")</f>
        <v>CYP3A5</v>
      </c>
      <c r="G1364" s="52" t="str">
        <f t="shared" si="25"/>
        <v>Small intestine-Jejunum-HIM-13-</v>
      </c>
      <c r="H1364" s="12" t="s">
        <v>747</v>
      </c>
      <c r="I1364" s="12" t="s">
        <v>749</v>
      </c>
      <c r="K1364" s="12" t="s">
        <v>725</v>
      </c>
      <c r="L1364" s="12" t="s">
        <v>762</v>
      </c>
      <c r="M1364" s="12" t="s">
        <v>737</v>
      </c>
      <c r="AA1364" s="19" t="s">
        <v>770</v>
      </c>
      <c r="AB1364" s="19" t="s">
        <v>1083</v>
      </c>
      <c r="AC1364" s="20" t="s">
        <v>730</v>
      </c>
      <c r="AD1364" s="37">
        <v>13</v>
      </c>
      <c r="AE1364" s="93">
        <v>13</v>
      </c>
      <c r="AF1364" s="3">
        <v>1</v>
      </c>
      <c r="AG1364" s="3">
        <v>0</v>
      </c>
      <c r="AH1364" s="3">
        <v>24</v>
      </c>
      <c r="AI1364" s="3" t="s">
        <v>767</v>
      </c>
      <c r="AJ1364" s="20" t="s">
        <v>772</v>
      </c>
      <c r="AS1364" s="79">
        <v>40.4</v>
      </c>
      <c r="AT1364" s="3" t="s">
        <v>772</v>
      </c>
      <c r="AW1364" s="3" t="s">
        <v>763</v>
      </c>
      <c r="AX1364" s="3" t="s">
        <v>1082</v>
      </c>
      <c r="AY1364" s="3" t="s">
        <v>917</v>
      </c>
      <c r="AZ1364" s="3">
        <v>1</v>
      </c>
      <c r="BF1364" s="4" t="b">
        <f>IF(ISERROR(VLOOKUP(StudiesDetails!B1364,ProteinExpression!A:A,1,FALSE)),FALSE,TRUE)</f>
        <v>1</v>
      </c>
    </row>
    <row r="1365" spans="1:58" x14ac:dyDescent="0.3">
      <c r="A1365">
        <v>235</v>
      </c>
      <c r="B1365">
        <v>1481</v>
      </c>
      <c r="C1365" s="73" t="str">
        <f>IF(AND($A1365&lt;&gt;"",ISNUMBER($A1365)),VLOOKUP($A1365,StudiesGeneral!$B:$CM,2,FALSE),"")</f>
        <v>Miyauchi</v>
      </c>
      <c r="D1365" s="73">
        <f>IF(AND($A1365&lt;&gt;"",ISNUMBER($A1365)),VLOOKUP($A1365,StudiesGeneral!$B:$CM,3,FALSE),"")</f>
        <v>2016</v>
      </c>
      <c r="E1365" s="74" t="str">
        <f>IF(AND($A1365&lt;&gt;"",ISNUMBER($A1365)),VLOOKUP($A1365,StudiesGeneral!$B:$CM,4,FALSE),"")</f>
        <v>https://doi.org/10.1021/acs.molpharmaceut.6b00085</v>
      </c>
      <c r="F1365" s="73" t="str">
        <f>IF(AND($A1365&lt;&gt;"",ISNUMBER($A1365)),VLOOKUP($A1365,StudiesGeneral!$B:$CM,5,FALSE),"")</f>
        <v>CYP3A5</v>
      </c>
      <c r="G1365" s="52" t="str">
        <f t="shared" si="25"/>
        <v>Small intestine-Jejunum-HIM-14-</v>
      </c>
      <c r="H1365" s="12" t="s">
        <v>747</v>
      </c>
      <c r="I1365" s="12" t="s">
        <v>749</v>
      </c>
      <c r="K1365" s="12" t="s">
        <v>725</v>
      </c>
      <c r="L1365" s="12" t="s">
        <v>762</v>
      </c>
      <c r="M1365" s="12" t="s">
        <v>737</v>
      </c>
      <c r="AA1365" s="19" t="s">
        <v>770</v>
      </c>
      <c r="AB1365" s="19" t="s">
        <v>1083</v>
      </c>
      <c r="AC1365" s="20" t="s">
        <v>730</v>
      </c>
      <c r="AD1365" s="37">
        <v>14</v>
      </c>
      <c r="AE1365" s="93">
        <v>14</v>
      </c>
      <c r="AF1365" s="3">
        <v>1</v>
      </c>
      <c r="AG1365" s="3">
        <v>0</v>
      </c>
      <c r="AH1365" s="3">
        <v>38</v>
      </c>
      <c r="AI1365" s="3" t="s">
        <v>767</v>
      </c>
      <c r="AJ1365" s="20" t="s">
        <v>772</v>
      </c>
      <c r="AS1365" s="79">
        <v>42.5</v>
      </c>
      <c r="AT1365" s="3" t="s">
        <v>772</v>
      </c>
      <c r="AW1365" s="3" t="s">
        <v>763</v>
      </c>
      <c r="AX1365" s="3" t="s">
        <v>1082</v>
      </c>
      <c r="AY1365" s="3" t="s">
        <v>732</v>
      </c>
      <c r="AZ1365" s="3">
        <v>1</v>
      </c>
      <c r="BF1365" s="4" t="b">
        <f>IF(ISERROR(VLOOKUP(StudiesDetails!B1365,ProteinExpression!A:A,1,FALSE)),FALSE,TRUE)</f>
        <v>1</v>
      </c>
    </row>
    <row r="1366" spans="1:58" x14ac:dyDescent="0.3">
      <c r="A1366">
        <v>235</v>
      </c>
      <c r="B1366">
        <v>1482</v>
      </c>
      <c r="C1366" s="73" t="str">
        <f>IF(AND($A1366&lt;&gt;"",ISNUMBER($A1366)),VLOOKUP($A1366,StudiesGeneral!$B:$CM,2,FALSE),"")</f>
        <v>Miyauchi</v>
      </c>
      <c r="D1366" s="73">
        <f>IF(AND($A1366&lt;&gt;"",ISNUMBER($A1366)),VLOOKUP($A1366,StudiesGeneral!$B:$CM,3,FALSE),"")</f>
        <v>2016</v>
      </c>
      <c r="E1366" s="74" t="str">
        <f>IF(AND($A1366&lt;&gt;"",ISNUMBER($A1366)),VLOOKUP($A1366,StudiesGeneral!$B:$CM,4,FALSE),"")</f>
        <v>https://doi.org/10.1021/acs.molpharmaceut.6b00085</v>
      </c>
      <c r="F1366" s="73" t="str">
        <f>IF(AND($A1366&lt;&gt;"",ISNUMBER($A1366)),VLOOKUP($A1366,StudiesGeneral!$B:$CM,5,FALSE),"")</f>
        <v>CYP3A5</v>
      </c>
      <c r="G1366" s="52" t="str">
        <f t="shared" si="25"/>
        <v>Small intestine-Jejunum-HIM-15-</v>
      </c>
      <c r="H1366" s="12" t="s">
        <v>747</v>
      </c>
      <c r="I1366" s="12" t="s">
        <v>749</v>
      </c>
      <c r="K1366" s="12" t="s">
        <v>725</v>
      </c>
      <c r="L1366" s="12" t="s">
        <v>762</v>
      </c>
      <c r="M1366" s="12" t="s">
        <v>737</v>
      </c>
      <c r="AA1366" s="19" t="s">
        <v>770</v>
      </c>
      <c r="AB1366" s="19" t="s">
        <v>1083</v>
      </c>
      <c r="AC1366" s="20" t="s">
        <v>730</v>
      </c>
      <c r="AD1366" s="37">
        <v>15</v>
      </c>
      <c r="AE1366" s="93">
        <v>15</v>
      </c>
      <c r="AF1366" s="3">
        <v>1</v>
      </c>
      <c r="AG1366" s="3">
        <v>0</v>
      </c>
      <c r="AH1366" s="3">
        <v>43</v>
      </c>
      <c r="AI1366" s="3" t="s">
        <v>767</v>
      </c>
      <c r="AJ1366" s="20" t="s">
        <v>772</v>
      </c>
      <c r="AS1366" s="79">
        <v>41.9</v>
      </c>
      <c r="AT1366" s="3" t="s">
        <v>772</v>
      </c>
      <c r="AW1366" s="3" t="s">
        <v>763</v>
      </c>
      <c r="AX1366" s="3" t="s">
        <v>1082</v>
      </c>
      <c r="AY1366" s="3" t="s">
        <v>917</v>
      </c>
      <c r="AZ1366" s="3">
        <v>1</v>
      </c>
      <c r="BF1366" s="4" t="b">
        <f>IF(ISERROR(VLOOKUP(StudiesDetails!B1366,ProteinExpression!A:A,1,FALSE)),FALSE,TRUE)</f>
        <v>1</v>
      </c>
    </row>
    <row r="1367" spans="1:58" x14ac:dyDescent="0.3">
      <c r="A1367">
        <v>235</v>
      </c>
      <c r="B1367">
        <v>1483</v>
      </c>
      <c r="C1367" s="73" t="str">
        <f>IF(AND($A1367&lt;&gt;"",ISNUMBER($A1367)),VLOOKUP($A1367,StudiesGeneral!$B:$CM,2,FALSE),"")</f>
        <v>Miyauchi</v>
      </c>
      <c r="D1367" s="73">
        <f>IF(AND($A1367&lt;&gt;"",ISNUMBER($A1367)),VLOOKUP($A1367,StudiesGeneral!$B:$CM,3,FALSE),"")</f>
        <v>2016</v>
      </c>
      <c r="E1367" s="74" t="str">
        <f>IF(AND($A1367&lt;&gt;"",ISNUMBER($A1367)),VLOOKUP($A1367,StudiesGeneral!$B:$CM,4,FALSE),"")</f>
        <v>https://doi.org/10.1021/acs.molpharmaceut.6b00085</v>
      </c>
      <c r="F1367" s="73" t="str">
        <f>IF(AND($A1367&lt;&gt;"",ISNUMBER($A1367)),VLOOKUP($A1367,StudiesGeneral!$B:$CM,5,FALSE),"")</f>
        <v>CYP3A5</v>
      </c>
      <c r="G1367" s="52" t="str">
        <f t="shared" si="25"/>
        <v>Small intestine-Jejunum-HIM-16-</v>
      </c>
      <c r="H1367" s="12" t="s">
        <v>747</v>
      </c>
      <c r="I1367" s="12" t="s">
        <v>749</v>
      </c>
      <c r="K1367" s="12" t="s">
        <v>725</v>
      </c>
      <c r="L1367" s="12" t="s">
        <v>762</v>
      </c>
      <c r="M1367" s="12" t="s">
        <v>737</v>
      </c>
      <c r="AA1367" s="19" t="s">
        <v>770</v>
      </c>
      <c r="AB1367" s="19" t="s">
        <v>1083</v>
      </c>
      <c r="AC1367" s="20" t="s">
        <v>730</v>
      </c>
      <c r="AD1367" s="37">
        <v>16</v>
      </c>
      <c r="AE1367" s="93">
        <v>16</v>
      </c>
      <c r="AF1367" s="3">
        <v>1</v>
      </c>
      <c r="AG1367" s="3">
        <v>0</v>
      </c>
      <c r="AH1367" s="3">
        <v>45</v>
      </c>
      <c r="AI1367" s="3" t="s">
        <v>767</v>
      </c>
      <c r="AJ1367" s="20" t="s">
        <v>772</v>
      </c>
      <c r="AS1367" s="79">
        <v>43.9</v>
      </c>
      <c r="AT1367" s="3" t="s">
        <v>772</v>
      </c>
      <c r="AW1367" s="3" t="s">
        <v>763</v>
      </c>
      <c r="AX1367" s="3" t="s">
        <v>1082</v>
      </c>
      <c r="AY1367" s="3" t="s">
        <v>917</v>
      </c>
      <c r="AZ1367" s="3">
        <v>1</v>
      </c>
      <c r="BF1367" s="4" t="b">
        <f>IF(ISERROR(VLOOKUP(StudiesDetails!B1367,ProteinExpression!A:A,1,FALSE)),FALSE,TRUE)</f>
        <v>1</v>
      </c>
    </row>
    <row r="1368" spans="1:58" x14ac:dyDescent="0.3">
      <c r="A1368">
        <v>235</v>
      </c>
      <c r="B1368">
        <v>1484</v>
      </c>
      <c r="C1368" s="73" t="str">
        <f>IF(AND($A1368&lt;&gt;"",ISNUMBER($A1368)),VLOOKUP($A1368,StudiesGeneral!$B:$CM,2,FALSE),"")</f>
        <v>Miyauchi</v>
      </c>
      <c r="D1368" s="73">
        <f>IF(AND($A1368&lt;&gt;"",ISNUMBER($A1368)),VLOOKUP($A1368,StudiesGeneral!$B:$CM,3,FALSE),"")</f>
        <v>2016</v>
      </c>
      <c r="E1368" s="74" t="str">
        <f>IF(AND($A1368&lt;&gt;"",ISNUMBER($A1368)),VLOOKUP($A1368,StudiesGeneral!$B:$CM,4,FALSE),"")</f>
        <v>https://doi.org/10.1021/acs.molpharmaceut.6b00085</v>
      </c>
      <c r="F1368" s="73" t="str">
        <f>IF(AND($A1368&lt;&gt;"",ISNUMBER($A1368)),VLOOKUP($A1368,StudiesGeneral!$B:$CM,5,FALSE),"")</f>
        <v>CYP3A5</v>
      </c>
      <c r="G1368" s="52" t="str">
        <f t="shared" si="25"/>
        <v>Small intestine-Jejunum-HIM-17-</v>
      </c>
      <c r="H1368" s="12" t="s">
        <v>747</v>
      </c>
      <c r="I1368" s="12" t="s">
        <v>749</v>
      </c>
      <c r="K1368" s="12" t="s">
        <v>725</v>
      </c>
      <c r="L1368" s="12" t="s">
        <v>762</v>
      </c>
      <c r="M1368" s="12" t="s">
        <v>737</v>
      </c>
      <c r="AA1368" s="19" t="s">
        <v>770</v>
      </c>
      <c r="AB1368" s="19" t="s">
        <v>1083</v>
      </c>
      <c r="AC1368" s="20" t="s">
        <v>730</v>
      </c>
      <c r="AD1368" s="37">
        <v>17</v>
      </c>
      <c r="AE1368" s="93">
        <v>17</v>
      </c>
      <c r="AF1368" s="3">
        <v>1</v>
      </c>
      <c r="AG1368" s="3">
        <v>0</v>
      </c>
      <c r="AH1368" s="3">
        <v>26</v>
      </c>
      <c r="AI1368" s="3" t="s">
        <v>767</v>
      </c>
      <c r="AJ1368" s="20" t="s">
        <v>772</v>
      </c>
      <c r="AS1368" s="79">
        <v>46.3</v>
      </c>
      <c r="AT1368" s="3" t="s">
        <v>772</v>
      </c>
      <c r="AW1368" s="3" t="s">
        <v>763</v>
      </c>
      <c r="AX1368" s="3" t="s">
        <v>1082</v>
      </c>
      <c r="AY1368" s="3" t="s">
        <v>917</v>
      </c>
      <c r="AZ1368" s="3">
        <v>1</v>
      </c>
      <c r="BF1368" s="4" t="b">
        <f>IF(ISERROR(VLOOKUP(StudiesDetails!B1368,ProteinExpression!A:A,1,FALSE)),FALSE,TRUE)</f>
        <v>1</v>
      </c>
    </row>
    <row r="1369" spans="1:58" x14ac:dyDescent="0.3">
      <c r="A1369">
        <v>235</v>
      </c>
      <c r="B1369">
        <v>1485</v>
      </c>
      <c r="C1369" s="73" t="str">
        <f>IF(AND($A1369&lt;&gt;"",ISNUMBER($A1369)),VLOOKUP($A1369,StudiesGeneral!$B:$CM,2,FALSE),"")</f>
        <v>Miyauchi</v>
      </c>
      <c r="D1369" s="73">
        <f>IF(AND($A1369&lt;&gt;"",ISNUMBER($A1369)),VLOOKUP($A1369,StudiesGeneral!$B:$CM,3,FALSE),"")</f>
        <v>2016</v>
      </c>
      <c r="E1369" s="74" t="str">
        <f>IF(AND($A1369&lt;&gt;"",ISNUMBER($A1369)),VLOOKUP($A1369,StudiesGeneral!$B:$CM,4,FALSE),"")</f>
        <v>https://doi.org/10.1021/acs.molpharmaceut.6b00085</v>
      </c>
      <c r="F1369" s="73" t="str">
        <f>IF(AND($A1369&lt;&gt;"",ISNUMBER($A1369)),VLOOKUP($A1369,StudiesGeneral!$B:$CM,5,FALSE),"")</f>
        <v>CYP3A5</v>
      </c>
      <c r="G1369" s="52" t="str">
        <f t="shared" si="25"/>
        <v>Small intestine-Jejunum-HIM-18-</v>
      </c>
      <c r="H1369" s="12" t="s">
        <v>747</v>
      </c>
      <c r="I1369" s="12" t="s">
        <v>749</v>
      </c>
      <c r="K1369" s="12" t="s">
        <v>725</v>
      </c>
      <c r="L1369" s="12" t="s">
        <v>762</v>
      </c>
      <c r="M1369" s="12" t="s">
        <v>737</v>
      </c>
      <c r="AA1369" s="19" t="s">
        <v>770</v>
      </c>
      <c r="AB1369" s="19" t="s">
        <v>1083</v>
      </c>
      <c r="AC1369" s="20" t="s">
        <v>730</v>
      </c>
      <c r="AD1369" s="37">
        <v>18</v>
      </c>
      <c r="AE1369" s="93">
        <v>18</v>
      </c>
      <c r="AF1369" s="3">
        <v>1</v>
      </c>
      <c r="AG1369" s="3">
        <v>0</v>
      </c>
      <c r="AH1369" s="3">
        <v>29</v>
      </c>
      <c r="AI1369" s="3" t="s">
        <v>767</v>
      </c>
      <c r="AJ1369" s="20" t="s">
        <v>772</v>
      </c>
      <c r="AS1369" s="79">
        <v>47.2</v>
      </c>
      <c r="AT1369" s="3" t="s">
        <v>772</v>
      </c>
      <c r="AW1369" s="3" t="s">
        <v>763</v>
      </c>
      <c r="AX1369" s="3" t="s">
        <v>1082</v>
      </c>
      <c r="AY1369" s="3" t="s">
        <v>917</v>
      </c>
      <c r="AZ1369" s="3">
        <v>1</v>
      </c>
      <c r="BF1369" s="4" t="b">
        <f>IF(ISERROR(VLOOKUP(StudiesDetails!B1369,ProteinExpression!A:A,1,FALSE)),FALSE,TRUE)</f>
        <v>1</v>
      </c>
    </row>
    <row r="1370" spans="1:58" x14ac:dyDescent="0.3">
      <c r="A1370">
        <v>235</v>
      </c>
      <c r="B1370">
        <v>1486</v>
      </c>
      <c r="C1370" s="73" t="str">
        <f>IF(AND($A1370&lt;&gt;"",ISNUMBER($A1370)),VLOOKUP($A1370,StudiesGeneral!$B:$CM,2,FALSE),"")</f>
        <v>Miyauchi</v>
      </c>
      <c r="D1370" s="73">
        <f>IF(AND($A1370&lt;&gt;"",ISNUMBER($A1370)),VLOOKUP($A1370,StudiesGeneral!$B:$CM,3,FALSE),"")</f>
        <v>2016</v>
      </c>
      <c r="E1370" s="74" t="str">
        <f>IF(AND($A1370&lt;&gt;"",ISNUMBER($A1370)),VLOOKUP($A1370,StudiesGeneral!$B:$CM,4,FALSE),"")</f>
        <v>https://doi.org/10.1021/acs.molpharmaceut.6b00085</v>
      </c>
      <c r="F1370" s="73" t="str">
        <f>IF(AND($A1370&lt;&gt;"",ISNUMBER($A1370)),VLOOKUP($A1370,StudiesGeneral!$B:$CM,5,FALSE),"")</f>
        <v>CYP3A5</v>
      </c>
      <c r="G1370" s="52" t="str">
        <f t="shared" si="25"/>
        <v>Small intestine-Jejunum-HIM-19-</v>
      </c>
      <c r="H1370" s="12" t="s">
        <v>747</v>
      </c>
      <c r="I1370" s="12" t="s">
        <v>749</v>
      </c>
      <c r="K1370" s="12" t="s">
        <v>725</v>
      </c>
      <c r="L1370" s="12" t="s">
        <v>762</v>
      </c>
      <c r="M1370" s="12" t="s">
        <v>737</v>
      </c>
      <c r="AA1370" s="19" t="s">
        <v>770</v>
      </c>
      <c r="AB1370" s="19" t="s">
        <v>1083</v>
      </c>
      <c r="AC1370" s="20" t="s">
        <v>730</v>
      </c>
      <c r="AD1370" s="37">
        <v>19</v>
      </c>
      <c r="AE1370" s="93">
        <v>19</v>
      </c>
      <c r="AF1370" s="3">
        <v>1</v>
      </c>
      <c r="AG1370" s="3">
        <v>1</v>
      </c>
      <c r="AH1370" s="3">
        <v>53</v>
      </c>
      <c r="AI1370" s="3" t="s">
        <v>767</v>
      </c>
      <c r="AJ1370" s="20" t="s">
        <v>772</v>
      </c>
      <c r="AS1370" s="79">
        <v>46.5</v>
      </c>
      <c r="AT1370" s="3" t="s">
        <v>772</v>
      </c>
      <c r="AW1370" s="3" t="s">
        <v>763</v>
      </c>
      <c r="AX1370" s="3" t="s">
        <v>1082</v>
      </c>
      <c r="AY1370" s="3" t="s">
        <v>917</v>
      </c>
      <c r="AZ1370" s="3">
        <v>1</v>
      </c>
      <c r="BF1370" s="4" t="b">
        <f>IF(ISERROR(VLOOKUP(StudiesDetails!B1370,ProteinExpression!A:A,1,FALSE)),FALSE,TRUE)</f>
        <v>1</v>
      </c>
    </row>
    <row r="1371" spans="1:58" x14ac:dyDescent="0.3">
      <c r="A1371">
        <v>235</v>
      </c>
      <c r="B1371">
        <v>1487</v>
      </c>
      <c r="C1371" s="73" t="str">
        <f>IF(AND($A1371&lt;&gt;"",ISNUMBER($A1371)),VLOOKUP($A1371,StudiesGeneral!$B:$CM,2,FALSE),"")</f>
        <v>Miyauchi</v>
      </c>
      <c r="D1371" s="73">
        <f>IF(AND($A1371&lt;&gt;"",ISNUMBER($A1371)),VLOOKUP($A1371,StudiesGeneral!$B:$CM,3,FALSE),"")</f>
        <v>2016</v>
      </c>
      <c r="E1371" s="74" t="str">
        <f>IF(AND($A1371&lt;&gt;"",ISNUMBER($A1371)),VLOOKUP($A1371,StudiesGeneral!$B:$CM,4,FALSE),"")</f>
        <v>https://doi.org/10.1021/acs.molpharmaceut.6b00085</v>
      </c>
      <c r="F1371" s="73" t="str">
        <f>IF(AND($A1371&lt;&gt;"",ISNUMBER($A1371)),VLOOKUP($A1371,StudiesGeneral!$B:$CM,5,FALSE),"")</f>
        <v>CYP3A5</v>
      </c>
      <c r="G1371" s="52" t="str">
        <f t="shared" si="25"/>
        <v>Small intestine-Jejunum-HIM-20-</v>
      </c>
      <c r="H1371" s="12" t="s">
        <v>747</v>
      </c>
      <c r="I1371" s="12" t="s">
        <v>749</v>
      </c>
      <c r="K1371" s="12" t="s">
        <v>725</v>
      </c>
      <c r="L1371" s="12" t="s">
        <v>762</v>
      </c>
      <c r="M1371" s="12" t="s">
        <v>737</v>
      </c>
      <c r="AA1371" s="19" t="s">
        <v>770</v>
      </c>
      <c r="AB1371" s="19" t="s">
        <v>1083</v>
      </c>
      <c r="AC1371" s="20" t="s">
        <v>730</v>
      </c>
      <c r="AD1371" s="37">
        <v>20</v>
      </c>
      <c r="AE1371" s="93">
        <v>20</v>
      </c>
      <c r="AF1371" s="3">
        <v>1</v>
      </c>
      <c r="AG1371" s="3">
        <v>0</v>
      </c>
      <c r="AH1371" s="3">
        <v>43</v>
      </c>
      <c r="AI1371" s="3" t="s">
        <v>767</v>
      </c>
      <c r="AJ1371" s="20" t="s">
        <v>772</v>
      </c>
      <c r="AS1371" s="79">
        <v>39.5</v>
      </c>
      <c r="AT1371" s="3" t="s">
        <v>772</v>
      </c>
      <c r="AW1371" s="3" t="s">
        <v>763</v>
      </c>
      <c r="AX1371" s="3" t="s">
        <v>1082</v>
      </c>
      <c r="AY1371" s="3" t="s">
        <v>917</v>
      </c>
      <c r="AZ1371" s="3">
        <v>1</v>
      </c>
      <c r="BF1371" s="4" t="b">
        <f>IF(ISERROR(VLOOKUP(StudiesDetails!B1371,ProteinExpression!A:A,1,FALSE)),FALSE,TRUE)</f>
        <v>1</v>
      </c>
    </row>
    <row r="1372" spans="1:58" x14ac:dyDescent="0.3">
      <c r="A1372">
        <v>235</v>
      </c>
      <c r="B1372">
        <v>1488</v>
      </c>
      <c r="C1372" s="73" t="str">
        <f>IF(AND($A1372&lt;&gt;"",ISNUMBER($A1372)),VLOOKUP($A1372,StudiesGeneral!$B:$CM,2,FALSE),"")</f>
        <v>Miyauchi</v>
      </c>
      <c r="D1372" s="73">
        <f>IF(AND($A1372&lt;&gt;"",ISNUMBER($A1372)),VLOOKUP($A1372,StudiesGeneral!$B:$CM,3,FALSE),"")</f>
        <v>2016</v>
      </c>
      <c r="E1372" s="74" t="str">
        <f>IF(AND($A1372&lt;&gt;"",ISNUMBER($A1372)),VLOOKUP($A1372,StudiesGeneral!$B:$CM,4,FALSE),"")</f>
        <v>https://doi.org/10.1021/acs.molpharmaceut.6b00085</v>
      </c>
      <c r="F1372" s="73" t="str">
        <f>IF(AND($A1372&lt;&gt;"",ISNUMBER($A1372)),VLOOKUP($A1372,StudiesGeneral!$B:$CM,5,FALSE),"")</f>
        <v>CYP3A5</v>
      </c>
      <c r="G1372" s="52" t="str">
        <f t="shared" si="25"/>
        <v>Small intestine-Jejunum-HIM-21-</v>
      </c>
      <c r="H1372" s="12" t="s">
        <v>747</v>
      </c>
      <c r="I1372" s="12" t="s">
        <v>749</v>
      </c>
      <c r="K1372" s="12" t="s">
        <v>725</v>
      </c>
      <c r="L1372" s="12" t="s">
        <v>762</v>
      </c>
      <c r="M1372" s="12" t="s">
        <v>737</v>
      </c>
      <c r="AA1372" s="19" t="s">
        <v>770</v>
      </c>
      <c r="AB1372" s="19" t="s">
        <v>1083</v>
      </c>
      <c r="AC1372" s="20" t="s">
        <v>730</v>
      </c>
      <c r="AD1372" s="37">
        <v>21</v>
      </c>
      <c r="AE1372" s="93">
        <v>21</v>
      </c>
      <c r="AF1372" s="3">
        <v>1</v>
      </c>
      <c r="AG1372" s="3">
        <v>0</v>
      </c>
      <c r="AH1372" s="3">
        <v>34</v>
      </c>
      <c r="AI1372" s="3" t="s">
        <v>767</v>
      </c>
      <c r="AJ1372" s="20" t="s">
        <v>772</v>
      </c>
      <c r="AS1372" s="79">
        <v>45.7</v>
      </c>
      <c r="AT1372" s="3" t="s">
        <v>772</v>
      </c>
      <c r="AW1372" s="3" t="s">
        <v>763</v>
      </c>
      <c r="AX1372" s="3" t="s">
        <v>1082</v>
      </c>
      <c r="AY1372" s="3" t="s">
        <v>917</v>
      </c>
      <c r="AZ1372" s="3">
        <v>1</v>
      </c>
      <c r="BF1372" s="4" t="b">
        <f>IF(ISERROR(VLOOKUP(StudiesDetails!B1372,ProteinExpression!A:A,1,FALSE)),FALSE,TRUE)</f>
        <v>1</v>
      </c>
    </row>
    <row r="1373" spans="1:58" x14ac:dyDescent="0.3">
      <c r="A1373">
        <v>235</v>
      </c>
      <c r="B1373">
        <v>1489</v>
      </c>
      <c r="C1373" s="73" t="str">
        <f>IF(AND($A1373&lt;&gt;"",ISNUMBER($A1373)),VLOOKUP($A1373,StudiesGeneral!$B:$CM,2,FALSE),"")</f>
        <v>Miyauchi</v>
      </c>
      <c r="D1373" s="73">
        <f>IF(AND($A1373&lt;&gt;"",ISNUMBER($A1373)),VLOOKUP($A1373,StudiesGeneral!$B:$CM,3,FALSE),"")</f>
        <v>2016</v>
      </c>
      <c r="E1373" s="74" t="str">
        <f>IF(AND($A1373&lt;&gt;"",ISNUMBER($A1373)),VLOOKUP($A1373,StudiesGeneral!$B:$CM,4,FALSE),"")</f>
        <v>https://doi.org/10.1021/acs.molpharmaceut.6b00085</v>
      </c>
      <c r="F1373" s="73" t="str">
        <f>IF(AND($A1373&lt;&gt;"",ISNUMBER($A1373)),VLOOKUP($A1373,StudiesGeneral!$B:$CM,5,FALSE),"")</f>
        <v>CYP3A5</v>
      </c>
      <c r="G1373" s="52" t="str">
        <f t="shared" si="25"/>
        <v>Small intestine-Jejunum-HIM-22-</v>
      </c>
      <c r="H1373" s="12" t="s">
        <v>747</v>
      </c>
      <c r="I1373" s="12" t="s">
        <v>749</v>
      </c>
      <c r="K1373" s="12" t="s">
        <v>725</v>
      </c>
      <c r="L1373" s="12" t="s">
        <v>762</v>
      </c>
      <c r="M1373" s="12" t="s">
        <v>737</v>
      </c>
      <c r="AA1373" s="19" t="s">
        <v>770</v>
      </c>
      <c r="AB1373" s="19" t="s">
        <v>1083</v>
      </c>
      <c r="AC1373" s="20" t="s">
        <v>730</v>
      </c>
      <c r="AD1373" s="37">
        <v>22</v>
      </c>
      <c r="AE1373" s="93">
        <v>22</v>
      </c>
      <c r="AF1373" s="3">
        <v>1</v>
      </c>
      <c r="AG1373" s="3">
        <v>1</v>
      </c>
      <c r="AH1373" s="3">
        <v>31</v>
      </c>
      <c r="AI1373" s="3" t="s">
        <v>767</v>
      </c>
      <c r="AJ1373" s="20" t="s">
        <v>772</v>
      </c>
      <c r="AS1373" s="79">
        <v>53.5</v>
      </c>
      <c r="AT1373" s="3" t="s">
        <v>772</v>
      </c>
      <c r="AW1373" s="3" t="s">
        <v>763</v>
      </c>
      <c r="AX1373" s="3" t="s">
        <v>1082</v>
      </c>
      <c r="AY1373" s="3" t="s">
        <v>917</v>
      </c>
      <c r="AZ1373" s="3">
        <v>1</v>
      </c>
      <c r="BF1373" s="4" t="b">
        <f>IF(ISERROR(VLOOKUP(StudiesDetails!B1373,ProteinExpression!A:A,1,FALSE)),FALSE,TRUE)</f>
        <v>1</v>
      </c>
    </row>
    <row r="1374" spans="1:58" x14ac:dyDescent="0.3">
      <c r="A1374">
        <v>235</v>
      </c>
      <c r="B1374">
        <v>1490</v>
      </c>
      <c r="C1374" s="73" t="str">
        <f>IF(AND($A1374&lt;&gt;"",ISNUMBER($A1374)),VLOOKUP($A1374,StudiesGeneral!$B:$CM,2,FALSE),"")</f>
        <v>Miyauchi</v>
      </c>
      <c r="D1374" s="73">
        <f>IF(AND($A1374&lt;&gt;"",ISNUMBER($A1374)),VLOOKUP($A1374,StudiesGeneral!$B:$CM,3,FALSE),"")</f>
        <v>2016</v>
      </c>
      <c r="E1374" s="74" t="str">
        <f>IF(AND($A1374&lt;&gt;"",ISNUMBER($A1374)),VLOOKUP($A1374,StudiesGeneral!$B:$CM,4,FALSE),"")</f>
        <v>https://doi.org/10.1021/acs.molpharmaceut.6b00085</v>
      </c>
      <c r="F1374" s="73" t="str">
        <f>IF(AND($A1374&lt;&gt;"",ISNUMBER($A1374)),VLOOKUP($A1374,StudiesGeneral!$B:$CM,5,FALSE),"")</f>
        <v>CYP3A5</v>
      </c>
      <c r="G1374" s="52" t="str">
        <f t="shared" si="25"/>
        <v>Small intestine-Jejunum-HIM-23-</v>
      </c>
      <c r="H1374" s="12" t="s">
        <v>747</v>
      </c>
      <c r="I1374" s="12" t="s">
        <v>749</v>
      </c>
      <c r="K1374" s="12" t="s">
        <v>725</v>
      </c>
      <c r="L1374" s="12" t="s">
        <v>762</v>
      </c>
      <c r="M1374" s="12" t="s">
        <v>737</v>
      </c>
      <c r="AA1374" s="19" t="s">
        <v>770</v>
      </c>
      <c r="AB1374" s="19" t="s">
        <v>1083</v>
      </c>
      <c r="AC1374" s="20" t="s">
        <v>730</v>
      </c>
      <c r="AD1374" s="37">
        <v>23</v>
      </c>
      <c r="AE1374" s="93">
        <v>23</v>
      </c>
      <c r="AF1374" s="3">
        <v>1</v>
      </c>
      <c r="AG1374" s="3">
        <v>0</v>
      </c>
      <c r="AH1374" s="3">
        <v>45</v>
      </c>
      <c r="AI1374" s="3" t="s">
        <v>767</v>
      </c>
      <c r="AJ1374" s="20" t="s">
        <v>772</v>
      </c>
      <c r="AS1374" s="79">
        <v>40.4</v>
      </c>
      <c r="AT1374" s="3" t="s">
        <v>772</v>
      </c>
      <c r="AW1374" s="3" t="s">
        <v>763</v>
      </c>
      <c r="AX1374" s="3" t="s">
        <v>1082</v>
      </c>
      <c r="AY1374" s="3" t="s">
        <v>917</v>
      </c>
      <c r="AZ1374" s="3">
        <v>1</v>
      </c>
      <c r="BF1374" s="4" t="b">
        <f>IF(ISERROR(VLOOKUP(StudiesDetails!B1374,ProteinExpression!A:A,1,FALSE)),FALSE,TRUE)</f>
        <v>1</v>
      </c>
    </row>
    <row r="1375" spans="1:58" x14ac:dyDescent="0.3">
      <c r="A1375">
        <v>235</v>
      </c>
      <c r="B1375">
        <v>1491</v>
      </c>
      <c r="C1375" s="73" t="str">
        <f>IF(AND($A1375&lt;&gt;"",ISNUMBER($A1375)),VLOOKUP($A1375,StudiesGeneral!$B:$CM,2,FALSE),"")</f>
        <v>Miyauchi</v>
      </c>
      <c r="D1375" s="73">
        <f>IF(AND($A1375&lt;&gt;"",ISNUMBER($A1375)),VLOOKUP($A1375,StudiesGeneral!$B:$CM,3,FALSE),"")</f>
        <v>2016</v>
      </c>
      <c r="E1375" s="74" t="str">
        <f>IF(AND($A1375&lt;&gt;"",ISNUMBER($A1375)),VLOOKUP($A1375,StudiesGeneral!$B:$CM,4,FALSE),"")</f>
        <v>https://doi.org/10.1021/acs.molpharmaceut.6b00085</v>
      </c>
      <c r="F1375" s="73" t="str">
        <f>IF(AND($A1375&lt;&gt;"",ISNUMBER($A1375)),VLOOKUP($A1375,StudiesGeneral!$B:$CM,5,FALSE),"")</f>
        <v>CYP3A5</v>
      </c>
      <c r="G1375" s="52" t="str">
        <f t="shared" si="25"/>
        <v>Small intestine-Jejunum-HIM-24-</v>
      </c>
      <c r="H1375" s="12" t="s">
        <v>747</v>
      </c>
      <c r="I1375" s="12" t="s">
        <v>749</v>
      </c>
      <c r="K1375" s="12" t="s">
        <v>725</v>
      </c>
      <c r="L1375" s="12" t="s">
        <v>762</v>
      </c>
      <c r="M1375" s="12" t="s">
        <v>737</v>
      </c>
      <c r="AA1375" s="19" t="s">
        <v>770</v>
      </c>
      <c r="AB1375" s="19" t="s">
        <v>1083</v>
      </c>
      <c r="AC1375" s="20" t="s">
        <v>730</v>
      </c>
      <c r="AD1375" s="37">
        <v>24</v>
      </c>
      <c r="AE1375" s="93">
        <v>24</v>
      </c>
      <c r="AF1375" s="3">
        <v>1</v>
      </c>
      <c r="AG1375" s="3">
        <v>1</v>
      </c>
      <c r="AH1375" s="3">
        <v>52</v>
      </c>
      <c r="AI1375" s="3" t="s">
        <v>767</v>
      </c>
      <c r="AJ1375" s="20" t="s">
        <v>772</v>
      </c>
      <c r="AS1375" s="79">
        <v>47</v>
      </c>
      <c r="AT1375" s="3" t="s">
        <v>772</v>
      </c>
      <c r="AW1375" s="3" t="s">
        <v>763</v>
      </c>
      <c r="AX1375" s="3" t="s">
        <v>1082</v>
      </c>
      <c r="AY1375" s="3" t="s">
        <v>732</v>
      </c>
      <c r="AZ1375" s="3">
        <v>1</v>
      </c>
      <c r="BF1375" s="4" t="b">
        <f>IF(ISERROR(VLOOKUP(StudiesDetails!B1375,ProteinExpression!A:A,1,FALSE)),FALSE,TRUE)</f>
        <v>1</v>
      </c>
    </row>
    <row r="1376" spans="1:58" x14ac:dyDescent="0.3">
      <c r="A1376">
        <v>235</v>
      </c>
      <c r="B1376">
        <v>1492</v>
      </c>
      <c r="C1376" s="73" t="str">
        <f>IF(AND($A1376&lt;&gt;"",ISNUMBER($A1376)),VLOOKUP($A1376,StudiesGeneral!$B:$CM,2,FALSE),"")</f>
        <v>Miyauchi</v>
      </c>
      <c r="D1376" s="73">
        <f>IF(AND($A1376&lt;&gt;"",ISNUMBER($A1376)),VLOOKUP($A1376,StudiesGeneral!$B:$CM,3,FALSE),"")</f>
        <v>2016</v>
      </c>
      <c r="E1376" s="74" t="str">
        <f>IF(AND($A1376&lt;&gt;"",ISNUMBER($A1376)),VLOOKUP($A1376,StudiesGeneral!$B:$CM,4,FALSE),"")</f>
        <v>https://doi.org/10.1021/acs.molpharmaceut.6b00085</v>
      </c>
      <c r="F1376" s="73" t="str">
        <f>IF(AND($A1376&lt;&gt;"",ISNUMBER($A1376)),VLOOKUP($A1376,StudiesGeneral!$B:$CM,5,FALSE),"")</f>
        <v>CYP3A5</v>
      </c>
      <c r="G1376" s="52" t="str">
        <f t="shared" si="25"/>
        <v>Small intestine-Jejunum-HIM-25-</v>
      </c>
      <c r="H1376" s="12" t="s">
        <v>747</v>
      </c>
      <c r="I1376" s="12" t="s">
        <v>749</v>
      </c>
      <c r="K1376" s="12" t="s">
        <v>725</v>
      </c>
      <c r="L1376" s="12" t="s">
        <v>762</v>
      </c>
      <c r="M1376" s="12" t="s">
        <v>737</v>
      </c>
      <c r="AA1376" s="19" t="s">
        <v>770</v>
      </c>
      <c r="AB1376" s="19" t="s">
        <v>1083</v>
      </c>
      <c r="AC1376" s="20" t="s">
        <v>730</v>
      </c>
      <c r="AD1376" s="37">
        <v>25</v>
      </c>
      <c r="AE1376" s="93">
        <v>25</v>
      </c>
      <c r="AF1376" s="3">
        <v>1</v>
      </c>
      <c r="AG1376" s="3">
        <v>0</v>
      </c>
      <c r="AH1376" s="3">
        <v>38</v>
      </c>
      <c r="AI1376" s="3" t="s">
        <v>767</v>
      </c>
      <c r="AJ1376" s="20" t="s">
        <v>772</v>
      </c>
      <c r="AS1376" s="79">
        <v>35.700000000000003</v>
      </c>
      <c r="AT1376" s="3" t="s">
        <v>772</v>
      </c>
      <c r="AW1376" s="3" t="s">
        <v>763</v>
      </c>
      <c r="AX1376" s="3" t="s">
        <v>1082</v>
      </c>
      <c r="AY1376" s="3" t="s">
        <v>917</v>
      </c>
      <c r="AZ1376" s="3">
        <v>1</v>
      </c>
      <c r="BF1376" s="4" t="b">
        <f>IF(ISERROR(VLOOKUP(StudiesDetails!B1376,ProteinExpression!A:A,1,FALSE)),FALSE,TRUE)</f>
        <v>1</v>
      </c>
    </row>
    <row r="1377" spans="1:58" x14ac:dyDescent="0.3">
      <c r="A1377">
        <v>235</v>
      </c>
      <c r="B1377">
        <v>1493</v>
      </c>
      <c r="C1377" s="73" t="str">
        <f>IF(AND($A1377&lt;&gt;"",ISNUMBER($A1377)),VLOOKUP($A1377,StudiesGeneral!$B:$CM,2,FALSE),"")</f>
        <v>Miyauchi</v>
      </c>
      <c r="D1377" s="73">
        <f>IF(AND($A1377&lt;&gt;"",ISNUMBER($A1377)),VLOOKUP($A1377,StudiesGeneral!$B:$CM,3,FALSE),"")</f>
        <v>2016</v>
      </c>
      <c r="E1377" s="74" t="str">
        <f>IF(AND($A1377&lt;&gt;"",ISNUMBER($A1377)),VLOOKUP($A1377,StudiesGeneral!$B:$CM,4,FALSE),"")</f>
        <v>https://doi.org/10.1021/acs.molpharmaceut.6b00085</v>
      </c>
      <c r="F1377" s="73" t="str">
        <f>IF(AND($A1377&lt;&gt;"",ISNUMBER($A1377)),VLOOKUP($A1377,StudiesGeneral!$B:$CM,5,FALSE),"")</f>
        <v>CYP3A5</v>
      </c>
      <c r="G1377" s="52" t="str">
        <f t="shared" si="25"/>
        <v>Small intestine-Jejunum-HIM-26-</v>
      </c>
      <c r="H1377" s="12" t="s">
        <v>747</v>
      </c>
      <c r="I1377" s="12" t="s">
        <v>749</v>
      </c>
      <c r="K1377" s="12" t="s">
        <v>725</v>
      </c>
      <c r="L1377" s="12" t="s">
        <v>762</v>
      </c>
      <c r="M1377" s="12" t="s">
        <v>737</v>
      </c>
      <c r="AA1377" s="19" t="s">
        <v>770</v>
      </c>
      <c r="AB1377" s="19" t="s">
        <v>1083</v>
      </c>
      <c r="AC1377" s="20" t="s">
        <v>730</v>
      </c>
      <c r="AD1377" s="37">
        <v>26</v>
      </c>
      <c r="AE1377" s="93">
        <v>26</v>
      </c>
      <c r="AF1377" s="3">
        <v>1</v>
      </c>
      <c r="AG1377" s="3">
        <v>1</v>
      </c>
      <c r="AH1377" s="3">
        <v>61</v>
      </c>
      <c r="AI1377" s="3" t="s">
        <v>767</v>
      </c>
      <c r="AJ1377" s="20" t="s">
        <v>772</v>
      </c>
      <c r="AS1377" s="79">
        <v>42.6</v>
      </c>
      <c r="AT1377" s="3" t="s">
        <v>772</v>
      </c>
      <c r="AW1377" s="3" t="s">
        <v>763</v>
      </c>
      <c r="AX1377" s="3" t="s">
        <v>1082</v>
      </c>
      <c r="AY1377" s="3" t="s">
        <v>917</v>
      </c>
      <c r="AZ1377" s="3">
        <v>1</v>
      </c>
      <c r="BF1377" s="4" t="b">
        <f>IF(ISERROR(VLOOKUP(StudiesDetails!B1377,ProteinExpression!A:A,1,FALSE)),FALSE,TRUE)</f>
        <v>1</v>
      </c>
    </row>
    <row r="1378" spans="1:58" x14ac:dyDescent="0.3">
      <c r="A1378">
        <v>235</v>
      </c>
      <c r="B1378">
        <v>1494</v>
      </c>
      <c r="C1378" s="73" t="str">
        <f>IF(AND($A1378&lt;&gt;"",ISNUMBER($A1378)),VLOOKUP($A1378,StudiesGeneral!$B:$CM,2,FALSE),"")</f>
        <v>Miyauchi</v>
      </c>
      <c r="D1378" s="73">
        <f>IF(AND($A1378&lt;&gt;"",ISNUMBER($A1378)),VLOOKUP($A1378,StudiesGeneral!$B:$CM,3,FALSE),"")</f>
        <v>2016</v>
      </c>
      <c r="E1378" s="74" t="str">
        <f>IF(AND($A1378&lt;&gt;"",ISNUMBER($A1378)),VLOOKUP($A1378,StudiesGeneral!$B:$CM,4,FALSE),"")</f>
        <v>https://doi.org/10.1021/acs.molpharmaceut.6b00085</v>
      </c>
      <c r="F1378" s="73" t="str">
        <f>IF(AND($A1378&lt;&gt;"",ISNUMBER($A1378)),VLOOKUP($A1378,StudiesGeneral!$B:$CM,5,FALSE),"")</f>
        <v>CYP3A5</v>
      </c>
      <c r="G1378" s="52" t="str">
        <f t="shared" si="25"/>
        <v>Small intestine-Jejunum-HIM-27-</v>
      </c>
      <c r="H1378" s="12" t="s">
        <v>747</v>
      </c>
      <c r="I1378" s="12" t="s">
        <v>749</v>
      </c>
      <c r="K1378" s="12" t="s">
        <v>725</v>
      </c>
      <c r="L1378" s="12" t="s">
        <v>762</v>
      </c>
      <c r="M1378" s="12" t="s">
        <v>737</v>
      </c>
      <c r="AA1378" s="19" t="s">
        <v>770</v>
      </c>
      <c r="AB1378" s="19" t="s">
        <v>1083</v>
      </c>
      <c r="AC1378" s="20" t="s">
        <v>730</v>
      </c>
      <c r="AD1378" s="37">
        <v>27</v>
      </c>
      <c r="AE1378" s="93">
        <v>27</v>
      </c>
      <c r="AF1378" s="3">
        <v>1</v>
      </c>
      <c r="AG1378" s="3">
        <v>0</v>
      </c>
      <c r="AH1378" s="3">
        <v>28</v>
      </c>
      <c r="AI1378" s="3" t="s">
        <v>767</v>
      </c>
      <c r="AJ1378" s="20" t="s">
        <v>772</v>
      </c>
      <c r="AS1378" s="79">
        <v>37.799999999999997</v>
      </c>
      <c r="AT1378" s="3" t="s">
        <v>772</v>
      </c>
      <c r="AW1378" s="3" t="s">
        <v>763</v>
      </c>
      <c r="AX1378" s="3" t="s">
        <v>1082</v>
      </c>
      <c r="AY1378" s="3" t="s">
        <v>917</v>
      </c>
      <c r="AZ1378" s="3">
        <v>1</v>
      </c>
      <c r="BF1378" s="4" t="b">
        <f>IF(ISERROR(VLOOKUP(StudiesDetails!B1378,ProteinExpression!A:A,1,FALSE)),FALSE,TRUE)</f>
        <v>1</v>
      </c>
    </row>
    <row r="1379" spans="1:58" x14ac:dyDescent="0.3">
      <c r="A1379">
        <v>235</v>
      </c>
      <c r="B1379">
        <v>1495</v>
      </c>
      <c r="C1379" s="73" t="str">
        <f>IF(AND($A1379&lt;&gt;"",ISNUMBER($A1379)),VLOOKUP($A1379,StudiesGeneral!$B:$CM,2,FALSE),"")</f>
        <v>Miyauchi</v>
      </c>
      <c r="D1379" s="73">
        <f>IF(AND($A1379&lt;&gt;"",ISNUMBER($A1379)),VLOOKUP($A1379,StudiesGeneral!$B:$CM,3,FALSE),"")</f>
        <v>2016</v>
      </c>
      <c r="E1379" s="74" t="str">
        <f>IF(AND($A1379&lt;&gt;"",ISNUMBER($A1379)),VLOOKUP($A1379,StudiesGeneral!$B:$CM,4,FALSE),"")</f>
        <v>https://doi.org/10.1021/acs.molpharmaceut.6b00085</v>
      </c>
      <c r="F1379" s="73" t="str">
        <f>IF(AND($A1379&lt;&gt;"",ISNUMBER($A1379)),VLOOKUP($A1379,StudiesGeneral!$B:$CM,5,FALSE),"")</f>
        <v>CYP3A5</v>
      </c>
      <c r="G1379" s="52" t="str">
        <f t="shared" si="25"/>
        <v>Small intestine-Jejunum-HIM-30-</v>
      </c>
      <c r="H1379" s="12" t="s">
        <v>747</v>
      </c>
      <c r="I1379" s="12" t="s">
        <v>749</v>
      </c>
      <c r="K1379" s="12" t="s">
        <v>725</v>
      </c>
      <c r="L1379" s="12" t="s">
        <v>762</v>
      </c>
      <c r="M1379" s="12" t="s">
        <v>737</v>
      </c>
      <c r="AA1379" s="19" t="s">
        <v>770</v>
      </c>
      <c r="AB1379" s="19" t="s">
        <v>1083</v>
      </c>
      <c r="AC1379" s="20" t="s">
        <v>730</v>
      </c>
      <c r="AD1379" s="37">
        <v>30</v>
      </c>
      <c r="AE1379" s="93">
        <v>30</v>
      </c>
      <c r="AF1379" s="3">
        <v>1</v>
      </c>
      <c r="AG1379" s="3">
        <v>0</v>
      </c>
      <c r="AH1379" s="3">
        <v>46</v>
      </c>
      <c r="AI1379" s="3" t="s">
        <v>767</v>
      </c>
      <c r="AJ1379" s="20" t="s">
        <v>772</v>
      </c>
      <c r="AS1379" s="79">
        <v>39</v>
      </c>
      <c r="AT1379" s="3" t="s">
        <v>772</v>
      </c>
      <c r="AW1379" s="3" t="s">
        <v>763</v>
      </c>
      <c r="AX1379" s="3" t="s">
        <v>1082</v>
      </c>
      <c r="AY1379" s="3" t="s">
        <v>917</v>
      </c>
      <c r="AZ1379" s="3">
        <v>1</v>
      </c>
      <c r="BF1379" s="4" t="b">
        <f>IF(ISERROR(VLOOKUP(StudiesDetails!B1379,ProteinExpression!A:A,1,FALSE)),FALSE,TRUE)</f>
        <v>1</v>
      </c>
    </row>
    <row r="1380" spans="1:58" x14ac:dyDescent="0.3">
      <c r="A1380">
        <v>235</v>
      </c>
      <c r="B1380">
        <v>1496</v>
      </c>
      <c r="C1380" s="73" t="str">
        <f>IF(AND($A1380&lt;&gt;"",ISNUMBER($A1380)),VLOOKUP($A1380,StudiesGeneral!$B:$CM,2,FALSE),"")</f>
        <v>Miyauchi</v>
      </c>
      <c r="D1380" s="73">
        <f>IF(AND($A1380&lt;&gt;"",ISNUMBER($A1380)),VLOOKUP($A1380,StudiesGeneral!$B:$CM,3,FALSE),"")</f>
        <v>2016</v>
      </c>
      <c r="E1380" s="74" t="str">
        <f>IF(AND($A1380&lt;&gt;"",ISNUMBER($A1380)),VLOOKUP($A1380,StudiesGeneral!$B:$CM,4,FALSE),"")</f>
        <v>https://doi.org/10.1021/acs.molpharmaceut.6b00085</v>
      </c>
      <c r="F1380" s="73" t="str">
        <f>IF(AND($A1380&lt;&gt;"",ISNUMBER($A1380)),VLOOKUP($A1380,StudiesGeneral!$B:$CM,5,FALSE),"")</f>
        <v>CYP3A5</v>
      </c>
      <c r="G1380" s="52" t="str">
        <f t="shared" si="25"/>
        <v>Small intestine-Jejunum-HIM-31-</v>
      </c>
      <c r="H1380" s="12" t="s">
        <v>747</v>
      </c>
      <c r="I1380" s="12" t="s">
        <v>749</v>
      </c>
      <c r="K1380" s="12" t="s">
        <v>725</v>
      </c>
      <c r="L1380" s="12" t="s">
        <v>762</v>
      </c>
      <c r="M1380" s="12" t="s">
        <v>737</v>
      </c>
      <c r="AA1380" s="19" t="s">
        <v>770</v>
      </c>
      <c r="AB1380" s="19" t="s">
        <v>1083</v>
      </c>
      <c r="AC1380" s="20" t="s">
        <v>730</v>
      </c>
      <c r="AD1380" s="37">
        <v>31</v>
      </c>
      <c r="AE1380" s="93">
        <v>31</v>
      </c>
      <c r="AF1380" s="3">
        <v>1</v>
      </c>
      <c r="AG1380" s="3">
        <v>0</v>
      </c>
      <c r="AH1380" s="3">
        <v>43</v>
      </c>
      <c r="AI1380" s="3" t="s">
        <v>767</v>
      </c>
      <c r="AJ1380" s="20" t="s">
        <v>772</v>
      </c>
      <c r="AS1380" s="79">
        <v>44.9</v>
      </c>
      <c r="AT1380" s="3" t="s">
        <v>772</v>
      </c>
      <c r="AW1380" s="3" t="s">
        <v>763</v>
      </c>
      <c r="AX1380" s="3" t="s">
        <v>1082</v>
      </c>
      <c r="AY1380" s="3" t="s">
        <v>917</v>
      </c>
      <c r="AZ1380" s="3">
        <v>1</v>
      </c>
      <c r="BF1380" s="4" t="b">
        <f>IF(ISERROR(VLOOKUP(StudiesDetails!B1380,ProteinExpression!A:A,1,FALSE)),FALSE,TRUE)</f>
        <v>1</v>
      </c>
    </row>
    <row r="1381" spans="1:58" s="33" customFormat="1" x14ac:dyDescent="0.3">
      <c r="A1381" s="33">
        <v>236</v>
      </c>
      <c r="B1381" s="33">
        <v>1498</v>
      </c>
      <c r="C1381" s="70" t="str">
        <f>IF(AND($A1381&lt;&gt;"",ISNUMBER($A1381)),VLOOKUP($A1381,StudiesGeneral!$B:$CM,2,FALSE),"")</f>
        <v>Miyauchi</v>
      </c>
      <c r="D1381" s="70">
        <f>IF(AND($A1381&lt;&gt;"",ISNUMBER($A1381)),VLOOKUP($A1381,StudiesGeneral!$B:$CM,3,FALSE),"")</f>
        <v>2016</v>
      </c>
      <c r="E1381" s="71" t="str">
        <f>IF(AND($A1381&lt;&gt;"",ISNUMBER($A1381)),VLOOKUP($A1381,StudiesGeneral!$B:$CM,4,FALSE),"")</f>
        <v>https://doi.org/10.1021/acs.molpharmaceut.6b00085</v>
      </c>
      <c r="F1381" s="70" t="str">
        <f>IF(AND($A1381&lt;&gt;"",ISNUMBER($A1381)),VLOOKUP($A1381,StudiesGeneral!$B:$CM,5,FALSE),"")</f>
        <v>CYP3A7</v>
      </c>
      <c r="G1381" s="72" t="str">
        <f t="shared" si="25"/>
        <v>Small intestine-Jejunum-HIM-1-</v>
      </c>
      <c r="H1381" s="25" t="s">
        <v>747</v>
      </c>
      <c r="I1381" s="25" t="s">
        <v>749</v>
      </c>
      <c r="J1381" s="25"/>
      <c r="K1381" s="25" t="s">
        <v>725</v>
      </c>
      <c r="L1381" s="25" t="s">
        <v>762</v>
      </c>
      <c r="M1381" s="25" t="s">
        <v>737</v>
      </c>
      <c r="N1381" s="25"/>
      <c r="O1381" s="25"/>
      <c r="P1381" s="25"/>
      <c r="Q1381" s="26"/>
      <c r="R1381" s="26"/>
      <c r="S1381" s="27"/>
      <c r="T1381" s="27"/>
      <c r="U1381" s="27"/>
      <c r="V1381" s="27"/>
      <c r="W1381" s="27"/>
      <c r="X1381" s="27"/>
      <c r="Y1381" s="27"/>
      <c r="Z1381" s="27"/>
      <c r="AA1381" s="28" t="s">
        <v>770</v>
      </c>
      <c r="AB1381" s="28" t="s">
        <v>1083</v>
      </c>
      <c r="AC1381" s="29" t="s">
        <v>730</v>
      </c>
      <c r="AD1381" s="36">
        <v>1</v>
      </c>
      <c r="AE1381" s="83">
        <v>1</v>
      </c>
      <c r="AF1381" s="30">
        <v>1</v>
      </c>
      <c r="AG1381" s="30">
        <v>0</v>
      </c>
      <c r="AH1381" s="30">
        <v>36</v>
      </c>
      <c r="AI1381" s="30" t="s">
        <v>767</v>
      </c>
      <c r="AJ1381" s="29" t="s">
        <v>772</v>
      </c>
      <c r="AK1381" s="30"/>
      <c r="AL1381" s="29"/>
      <c r="AM1381" s="30"/>
      <c r="AN1381" s="30"/>
      <c r="AO1381" s="30"/>
      <c r="AP1381" s="30"/>
      <c r="AQ1381" s="30"/>
      <c r="AR1381" s="30"/>
      <c r="AS1381" s="103">
        <v>44.6</v>
      </c>
      <c r="AT1381" s="30" t="s">
        <v>772</v>
      </c>
      <c r="AU1381" s="30"/>
      <c r="AV1381" s="30"/>
      <c r="AW1381" s="30" t="s">
        <v>763</v>
      </c>
      <c r="AX1381" s="30" t="s">
        <v>1082</v>
      </c>
      <c r="AY1381" s="30" t="s">
        <v>917</v>
      </c>
      <c r="AZ1381" s="30">
        <v>1</v>
      </c>
      <c r="BA1381" s="31"/>
      <c r="BB1381" s="32"/>
      <c r="BC1381" s="29"/>
      <c r="BD1381" s="30"/>
      <c r="BE1381" s="75"/>
      <c r="BF1381" s="91" t="b">
        <f>IF(ISERROR(VLOOKUP(StudiesDetails!B1381,ProteinExpression!A:A,1,FALSE)),FALSE,TRUE)</f>
        <v>1</v>
      </c>
    </row>
    <row r="1382" spans="1:58" x14ac:dyDescent="0.3">
      <c r="A1382">
        <v>236</v>
      </c>
      <c r="B1382">
        <v>1499</v>
      </c>
      <c r="C1382" s="73" t="str">
        <f>IF(AND($A1382&lt;&gt;"",ISNUMBER($A1382)),VLOOKUP($A1382,StudiesGeneral!$B:$CM,2,FALSE),"")</f>
        <v>Miyauchi</v>
      </c>
      <c r="D1382" s="73">
        <f>IF(AND($A1382&lt;&gt;"",ISNUMBER($A1382)),VLOOKUP($A1382,StudiesGeneral!$B:$CM,3,FALSE),"")</f>
        <v>2016</v>
      </c>
      <c r="E1382" s="74" t="str">
        <f>IF(AND($A1382&lt;&gt;"",ISNUMBER($A1382)),VLOOKUP($A1382,StudiesGeneral!$B:$CM,4,FALSE),"")</f>
        <v>https://doi.org/10.1021/acs.molpharmaceut.6b00085</v>
      </c>
      <c r="F1382" s="73" t="str">
        <f>IF(AND($A1382&lt;&gt;"",ISNUMBER($A1382)),VLOOKUP($A1382,StudiesGeneral!$B:$CM,5,FALSE),"")</f>
        <v>CYP3A7</v>
      </c>
      <c r="G1382" s="52" t="str">
        <f t="shared" si="25"/>
        <v>Small intestine-Jejunum-HIM-2-</v>
      </c>
      <c r="H1382" s="12" t="s">
        <v>747</v>
      </c>
      <c r="I1382" s="12" t="s">
        <v>749</v>
      </c>
      <c r="K1382" s="12" t="s">
        <v>725</v>
      </c>
      <c r="L1382" s="12" t="s">
        <v>762</v>
      </c>
      <c r="M1382" s="12" t="s">
        <v>737</v>
      </c>
      <c r="AA1382" s="19" t="s">
        <v>770</v>
      </c>
      <c r="AB1382" s="19" t="s">
        <v>1083</v>
      </c>
      <c r="AC1382" s="20" t="s">
        <v>730</v>
      </c>
      <c r="AD1382" s="37">
        <v>2</v>
      </c>
      <c r="AE1382" s="82">
        <v>2</v>
      </c>
      <c r="AF1382" s="3">
        <v>1</v>
      </c>
      <c r="AG1382" s="3">
        <v>0</v>
      </c>
      <c r="AH1382" s="3">
        <v>44</v>
      </c>
      <c r="AI1382" s="3" t="s">
        <v>767</v>
      </c>
      <c r="AJ1382" s="20" t="s">
        <v>772</v>
      </c>
      <c r="AS1382" s="79">
        <v>35.4</v>
      </c>
      <c r="AT1382" s="3" t="s">
        <v>772</v>
      </c>
      <c r="AW1382" s="3" t="s">
        <v>763</v>
      </c>
      <c r="AX1382" s="3" t="s">
        <v>1082</v>
      </c>
      <c r="AY1382" s="3" t="s">
        <v>917</v>
      </c>
      <c r="AZ1382" s="3">
        <v>1</v>
      </c>
      <c r="BF1382" s="4" t="b">
        <f>IF(ISERROR(VLOOKUP(StudiesDetails!B1382,ProteinExpression!A:A,1,FALSE)),FALSE,TRUE)</f>
        <v>1</v>
      </c>
    </row>
    <row r="1383" spans="1:58" s="49" customFormat="1" x14ac:dyDescent="0.3">
      <c r="A1383">
        <v>236</v>
      </c>
      <c r="B1383">
        <v>1500</v>
      </c>
      <c r="C1383" s="73" t="str">
        <f>IF(AND($A1383&lt;&gt;"",ISNUMBER($A1383)),VLOOKUP($A1383,StudiesGeneral!$B:$CM,2,FALSE),"")</f>
        <v>Miyauchi</v>
      </c>
      <c r="D1383" s="73">
        <f>IF(AND($A1383&lt;&gt;"",ISNUMBER($A1383)),VLOOKUP($A1383,StudiesGeneral!$B:$CM,3,FALSE),"")</f>
        <v>2016</v>
      </c>
      <c r="E1383" s="74" t="str">
        <f>IF(AND($A1383&lt;&gt;"",ISNUMBER($A1383)),VLOOKUP($A1383,StudiesGeneral!$B:$CM,4,FALSE),"")</f>
        <v>https://doi.org/10.1021/acs.molpharmaceut.6b00085</v>
      </c>
      <c r="F1383" s="73" t="str">
        <f>IF(AND($A1383&lt;&gt;"",ISNUMBER($A1383)),VLOOKUP($A1383,StudiesGeneral!$B:$CM,5,FALSE),"")</f>
        <v>CYP3A7</v>
      </c>
      <c r="G1383" s="52" t="str">
        <f t="shared" si="25"/>
        <v>Small intestine-Jejunum-HIM-3-</v>
      </c>
      <c r="H1383" s="12" t="s">
        <v>747</v>
      </c>
      <c r="I1383" s="12" t="s">
        <v>749</v>
      </c>
      <c r="J1383" s="12"/>
      <c r="K1383" s="12" t="s">
        <v>725</v>
      </c>
      <c r="L1383" s="12" t="s">
        <v>762</v>
      </c>
      <c r="M1383" s="12" t="s">
        <v>737</v>
      </c>
      <c r="N1383" s="12"/>
      <c r="O1383" s="12"/>
      <c r="P1383" s="12"/>
      <c r="Q1383" s="1"/>
      <c r="R1383" s="1"/>
      <c r="S1383" s="2"/>
      <c r="T1383" s="2"/>
      <c r="U1383" s="2"/>
      <c r="V1383" s="2"/>
      <c r="W1383" s="2"/>
      <c r="X1383" s="2"/>
      <c r="Y1383" s="2"/>
      <c r="Z1383" s="2"/>
      <c r="AA1383" s="19" t="s">
        <v>770</v>
      </c>
      <c r="AB1383" s="19" t="s">
        <v>1083</v>
      </c>
      <c r="AC1383" s="20" t="s">
        <v>730</v>
      </c>
      <c r="AD1383" s="37">
        <v>3</v>
      </c>
      <c r="AE1383" s="82">
        <v>3</v>
      </c>
      <c r="AF1383" s="3">
        <v>1</v>
      </c>
      <c r="AG1383" s="3">
        <v>0</v>
      </c>
      <c r="AH1383" s="3">
        <v>37</v>
      </c>
      <c r="AI1383" s="3" t="s">
        <v>767</v>
      </c>
      <c r="AJ1383" s="20" t="s">
        <v>772</v>
      </c>
      <c r="AK1383" s="3"/>
      <c r="AL1383" s="20"/>
      <c r="AM1383" s="3"/>
      <c r="AN1383" s="3"/>
      <c r="AO1383" s="3"/>
      <c r="AP1383" s="3"/>
      <c r="AQ1383" s="3"/>
      <c r="AR1383" s="3"/>
      <c r="AS1383" s="79">
        <v>50.5</v>
      </c>
      <c r="AT1383" s="3" t="s">
        <v>772</v>
      </c>
      <c r="AU1383" s="3"/>
      <c r="AV1383" s="3"/>
      <c r="AW1383" s="3" t="s">
        <v>763</v>
      </c>
      <c r="AX1383" s="3" t="s">
        <v>1082</v>
      </c>
      <c r="AY1383" s="3" t="s">
        <v>732</v>
      </c>
      <c r="AZ1383" s="3">
        <v>1</v>
      </c>
      <c r="BA1383" s="21"/>
      <c r="BB1383" s="10"/>
      <c r="BC1383" s="20"/>
      <c r="BD1383" s="3"/>
      <c r="BE1383" s="16"/>
      <c r="BF1383" s="4" t="b">
        <f>IF(ISERROR(VLOOKUP(StudiesDetails!B1383,ProteinExpression!A:A,1,FALSE)),FALSE,TRUE)</f>
        <v>1</v>
      </c>
    </row>
    <row r="1384" spans="1:58" x14ac:dyDescent="0.3">
      <c r="A1384">
        <v>236</v>
      </c>
      <c r="B1384">
        <v>1501</v>
      </c>
      <c r="C1384" s="73" t="str">
        <f>IF(AND($A1384&lt;&gt;"",ISNUMBER($A1384)),VLOOKUP($A1384,StudiesGeneral!$B:$CM,2,FALSE),"")</f>
        <v>Miyauchi</v>
      </c>
      <c r="D1384" s="73">
        <f>IF(AND($A1384&lt;&gt;"",ISNUMBER($A1384)),VLOOKUP($A1384,StudiesGeneral!$B:$CM,3,FALSE),"")</f>
        <v>2016</v>
      </c>
      <c r="E1384" s="74" t="str">
        <f>IF(AND($A1384&lt;&gt;"",ISNUMBER($A1384)),VLOOKUP($A1384,StudiesGeneral!$B:$CM,4,FALSE),"")</f>
        <v>https://doi.org/10.1021/acs.molpharmaceut.6b00085</v>
      </c>
      <c r="F1384" s="73" t="str">
        <f>IF(AND($A1384&lt;&gt;"",ISNUMBER($A1384)),VLOOKUP($A1384,StudiesGeneral!$B:$CM,5,FALSE),"")</f>
        <v>CYP3A7</v>
      </c>
      <c r="G1384" s="52" t="str">
        <f t="shared" si="25"/>
        <v>Small intestine-Jejunum-HIM-4-</v>
      </c>
      <c r="H1384" s="12" t="s">
        <v>747</v>
      </c>
      <c r="I1384" s="12" t="s">
        <v>749</v>
      </c>
      <c r="K1384" s="12" t="s">
        <v>725</v>
      </c>
      <c r="L1384" s="12" t="s">
        <v>762</v>
      </c>
      <c r="M1384" s="12" t="s">
        <v>737</v>
      </c>
      <c r="AA1384" s="19" t="s">
        <v>770</v>
      </c>
      <c r="AB1384" s="19" t="s">
        <v>1083</v>
      </c>
      <c r="AC1384" s="20" t="s">
        <v>730</v>
      </c>
      <c r="AD1384" s="37">
        <v>4</v>
      </c>
      <c r="AE1384" s="82">
        <v>4</v>
      </c>
      <c r="AF1384" s="3">
        <v>1</v>
      </c>
      <c r="AG1384" s="3">
        <v>1</v>
      </c>
      <c r="AH1384" s="3">
        <v>42</v>
      </c>
      <c r="AI1384" s="3" t="s">
        <v>767</v>
      </c>
      <c r="AJ1384" s="20" t="s">
        <v>772</v>
      </c>
      <c r="AS1384" s="79">
        <v>50.9</v>
      </c>
      <c r="AT1384" s="3" t="s">
        <v>772</v>
      </c>
      <c r="AW1384" s="3" t="s">
        <v>763</v>
      </c>
      <c r="AX1384" s="3" t="s">
        <v>1082</v>
      </c>
      <c r="AY1384" s="3" t="s">
        <v>917</v>
      </c>
      <c r="AZ1384" s="3">
        <v>1</v>
      </c>
      <c r="BF1384" s="4" t="b">
        <f>IF(ISERROR(VLOOKUP(StudiesDetails!B1384,ProteinExpression!A:A,1,FALSE)),FALSE,TRUE)</f>
        <v>1</v>
      </c>
    </row>
    <row r="1385" spans="1:58" s="49" customFormat="1" x14ac:dyDescent="0.3">
      <c r="A1385">
        <v>236</v>
      </c>
      <c r="B1385">
        <v>1502</v>
      </c>
      <c r="C1385" s="73" t="str">
        <f>IF(AND($A1385&lt;&gt;"",ISNUMBER($A1385)),VLOOKUP($A1385,StudiesGeneral!$B:$CM,2,FALSE),"")</f>
        <v>Miyauchi</v>
      </c>
      <c r="D1385" s="73">
        <f>IF(AND($A1385&lt;&gt;"",ISNUMBER($A1385)),VLOOKUP($A1385,StudiesGeneral!$B:$CM,3,FALSE),"")</f>
        <v>2016</v>
      </c>
      <c r="E1385" s="74" t="str">
        <f>IF(AND($A1385&lt;&gt;"",ISNUMBER($A1385)),VLOOKUP($A1385,StudiesGeneral!$B:$CM,4,FALSE),"")</f>
        <v>https://doi.org/10.1021/acs.molpharmaceut.6b00085</v>
      </c>
      <c r="F1385" s="73" t="str">
        <f>IF(AND($A1385&lt;&gt;"",ISNUMBER($A1385)),VLOOKUP($A1385,StudiesGeneral!$B:$CM,5,FALSE),"")</f>
        <v>CYP3A7</v>
      </c>
      <c r="G1385" s="52" t="str">
        <f t="shared" si="25"/>
        <v>Small intestine-Jejunum-HIM-5-</v>
      </c>
      <c r="H1385" s="12" t="s">
        <v>747</v>
      </c>
      <c r="I1385" s="12" t="s">
        <v>749</v>
      </c>
      <c r="J1385" s="12"/>
      <c r="K1385" s="12" t="s">
        <v>725</v>
      </c>
      <c r="L1385" s="12" t="s">
        <v>762</v>
      </c>
      <c r="M1385" s="12" t="s">
        <v>737</v>
      </c>
      <c r="N1385" s="12"/>
      <c r="O1385" s="12"/>
      <c r="P1385" s="12"/>
      <c r="Q1385" s="1"/>
      <c r="R1385" s="1"/>
      <c r="S1385" s="2"/>
      <c r="T1385" s="2"/>
      <c r="U1385" s="2"/>
      <c r="V1385" s="2"/>
      <c r="W1385" s="2"/>
      <c r="X1385" s="2"/>
      <c r="Y1385" s="2"/>
      <c r="Z1385" s="2"/>
      <c r="AA1385" s="19" t="s">
        <v>770</v>
      </c>
      <c r="AB1385" s="19" t="s">
        <v>1083</v>
      </c>
      <c r="AC1385" s="20" t="s">
        <v>730</v>
      </c>
      <c r="AD1385" s="37">
        <v>5</v>
      </c>
      <c r="AE1385" s="82">
        <v>5</v>
      </c>
      <c r="AF1385" s="3">
        <v>1</v>
      </c>
      <c r="AG1385" s="3">
        <v>0</v>
      </c>
      <c r="AH1385" s="3">
        <v>34</v>
      </c>
      <c r="AI1385" s="3" t="s">
        <v>767</v>
      </c>
      <c r="AJ1385" s="20" t="s">
        <v>772</v>
      </c>
      <c r="AK1385" s="3"/>
      <c r="AL1385" s="20"/>
      <c r="AM1385" s="3"/>
      <c r="AN1385" s="3"/>
      <c r="AO1385" s="3"/>
      <c r="AP1385" s="3"/>
      <c r="AQ1385" s="3"/>
      <c r="AR1385" s="3"/>
      <c r="AS1385" s="79">
        <v>61.9</v>
      </c>
      <c r="AT1385" s="3" t="s">
        <v>772</v>
      </c>
      <c r="AU1385" s="3"/>
      <c r="AV1385" s="3"/>
      <c r="AW1385" s="3" t="s">
        <v>763</v>
      </c>
      <c r="AX1385" s="3" t="s">
        <v>1082</v>
      </c>
      <c r="AY1385" s="3" t="s">
        <v>917</v>
      </c>
      <c r="AZ1385" s="3">
        <v>1</v>
      </c>
      <c r="BA1385" s="21"/>
      <c r="BB1385" s="10"/>
      <c r="BC1385" s="20"/>
      <c r="BD1385" s="3"/>
      <c r="BE1385" s="16"/>
      <c r="BF1385" s="4" t="b">
        <f>IF(ISERROR(VLOOKUP(StudiesDetails!B1385,ProteinExpression!A:A,1,FALSE)),FALSE,TRUE)</f>
        <v>1</v>
      </c>
    </row>
    <row r="1386" spans="1:58" x14ac:dyDescent="0.3">
      <c r="A1386">
        <v>236</v>
      </c>
      <c r="B1386">
        <v>1503</v>
      </c>
      <c r="C1386" s="73" t="str">
        <f>IF(AND($A1386&lt;&gt;"",ISNUMBER($A1386)),VLOOKUP($A1386,StudiesGeneral!$B:$CM,2,FALSE),"")</f>
        <v>Miyauchi</v>
      </c>
      <c r="D1386" s="73">
        <f>IF(AND($A1386&lt;&gt;"",ISNUMBER($A1386)),VLOOKUP($A1386,StudiesGeneral!$B:$CM,3,FALSE),"")</f>
        <v>2016</v>
      </c>
      <c r="E1386" s="74" t="str">
        <f>IF(AND($A1386&lt;&gt;"",ISNUMBER($A1386)),VLOOKUP($A1386,StudiesGeneral!$B:$CM,4,FALSE),"")</f>
        <v>https://doi.org/10.1021/acs.molpharmaceut.6b00085</v>
      </c>
      <c r="F1386" s="73" t="str">
        <f>IF(AND($A1386&lt;&gt;"",ISNUMBER($A1386)),VLOOKUP($A1386,StudiesGeneral!$B:$CM,5,FALSE),"")</f>
        <v>CYP3A7</v>
      </c>
      <c r="G1386" s="52" t="str">
        <f t="shared" si="25"/>
        <v>Small intestine-Jejunum-HIM-6-</v>
      </c>
      <c r="H1386" s="12" t="s">
        <v>747</v>
      </c>
      <c r="I1386" s="12" t="s">
        <v>749</v>
      </c>
      <c r="K1386" s="12" t="s">
        <v>725</v>
      </c>
      <c r="L1386" s="12" t="s">
        <v>762</v>
      </c>
      <c r="M1386" s="12" t="s">
        <v>737</v>
      </c>
      <c r="AA1386" s="19" t="s">
        <v>770</v>
      </c>
      <c r="AB1386" s="19" t="s">
        <v>1083</v>
      </c>
      <c r="AC1386" s="20" t="s">
        <v>730</v>
      </c>
      <c r="AD1386" s="37">
        <v>6</v>
      </c>
      <c r="AE1386" s="82">
        <v>6</v>
      </c>
      <c r="AF1386" s="3">
        <v>1</v>
      </c>
      <c r="AG1386" s="3">
        <v>0</v>
      </c>
      <c r="AH1386" s="3">
        <v>46</v>
      </c>
      <c r="AI1386" s="3" t="s">
        <v>767</v>
      </c>
      <c r="AJ1386" s="20" t="s">
        <v>772</v>
      </c>
      <c r="AS1386" s="79">
        <v>43.2</v>
      </c>
      <c r="AT1386" s="3" t="s">
        <v>772</v>
      </c>
      <c r="AW1386" s="3" t="s">
        <v>763</v>
      </c>
      <c r="AX1386" s="3" t="s">
        <v>1082</v>
      </c>
      <c r="AY1386" s="3" t="s">
        <v>917</v>
      </c>
      <c r="AZ1386" s="3">
        <v>1</v>
      </c>
      <c r="BF1386" s="4" t="b">
        <f>IF(ISERROR(VLOOKUP(StudiesDetails!B1386,ProteinExpression!A:A,1,FALSE)),FALSE,TRUE)</f>
        <v>1</v>
      </c>
    </row>
    <row r="1387" spans="1:58" x14ac:dyDescent="0.3">
      <c r="A1387">
        <v>236</v>
      </c>
      <c r="B1387">
        <v>1504</v>
      </c>
      <c r="C1387" s="73" t="str">
        <f>IF(AND($A1387&lt;&gt;"",ISNUMBER($A1387)),VLOOKUP($A1387,StudiesGeneral!$B:$CM,2,FALSE),"")</f>
        <v>Miyauchi</v>
      </c>
      <c r="D1387" s="73">
        <f>IF(AND($A1387&lt;&gt;"",ISNUMBER($A1387)),VLOOKUP($A1387,StudiesGeneral!$B:$CM,3,FALSE),"")</f>
        <v>2016</v>
      </c>
      <c r="E1387" s="74" t="str">
        <f>IF(AND($A1387&lt;&gt;"",ISNUMBER($A1387)),VLOOKUP($A1387,StudiesGeneral!$B:$CM,4,FALSE),"")</f>
        <v>https://doi.org/10.1021/acs.molpharmaceut.6b00085</v>
      </c>
      <c r="F1387" s="73" t="str">
        <f>IF(AND($A1387&lt;&gt;"",ISNUMBER($A1387)),VLOOKUP($A1387,StudiesGeneral!$B:$CM,5,FALSE),"")</f>
        <v>CYP3A7</v>
      </c>
      <c r="G1387" s="52" t="str">
        <f t="shared" si="25"/>
        <v>Small intestine-Jejunum-HIM-7-</v>
      </c>
      <c r="H1387" s="12" t="s">
        <v>747</v>
      </c>
      <c r="I1387" s="12" t="s">
        <v>749</v>
      </c>
      <c r="K1387" s="12" t="s">
        <v>725</v>
      </c>
      <c r="L1387" s="12" t="s">
        <v>762</v>
      </c>
      <c r="M1387" s="12" t="s">
        <v>737</v>
      </c>
      <c r="AA1387" s="19" t="s">
        <v>770</v>
      </c>
      <c r="AB1387" s="19" t="s">
        <v>1083</v>
      </c>
      <c r="AC1387" s="20" t="s">
        <v>730</v>
      </c>
      <c r="AD1387" s="37">
        <v>7</v>
      </c>
      <c r="AE1387" s="82">
        <v>7</v>
      </c>
      <c r="AF1387" s="3">
        <v>1</v>
      </c>
      <c r="AG1387" s="3">
        <v>0</v>
      </c>
      <c r="AH1387" s="3">
        <v>37</v>
      </c>
      <c r="AI1387" s="3" t="s">
        <v>767</v>
      </c>
      <c r="AJ1387" s="20" t="s">
        <v>772</v>
      </c>
      <c r="AS1387" s="79">
        <v>42.7</v>
      </c>
      <c r="AT1387" s="3" t="s">
        <v>772</v>
      </c>
      <c r="AW1387" s="3" t="s">
        <v>763</v>
      </c>
      <c r="AX1387" s="3" t="s">
        <v>1082</v>
      </c>
      <c r="AY1387" s="3" t="s">
        <v>917</v>
      </c>
      <c r="AZ1387" s="3">
        <v>1</v>
      </c>
      <c r="BF1387" s="4" t="b">
        <f>IF(ISERROR(VLOOKUP(StudiesDetails!B1387,ProteinExpression!A:A,1,FALSE)),FALSE,TRUE)</f>
        <v>1</v>
      </c>
    </row>
    <row r="1388" spans="1:58" x14ac:dyDescent="0.3">
      <c r="A1388">
        <v>236</v>
      </c>
      <c r="B1388">
        <v>1505</v>
      </c>
      <c r="C1388" s="73" t="str">
        <f>IF(AND($A1388&lt;&gt;"",ISNUMBER($A1388)),VLOOKUP($A1388,StudiesGeneral!$B:$CM,2,FALSE),"")</f>
        <v>Miyauchi</v>
      </c>
      <c r="D1388" s="73">
        <f>IF(AND($A1388&lt;&gt;"",ISNUMBER($A1388)),VLOOKUP($A1388,StudiesGeneral!$B:$CM,3,FALSE),"")</f>
        <v>2016</v>
      </c>
      <c r="E1388" s="74" t="str">
        <f>IF(AND($A1388&lt;&gt;"",ISNUMBER($A1388)),VLOOKUP($A1388,StudiesGeneral!$B:$CM,4,FALSE),"")</f>
        <v>https://doi.org/10.1021/acs.molpharmaceut.6b00085</v>
      </c>
      <c r="F1388" s="73" t="str">
        <f>IF(AND($A1388&lt;&gt;"",ISNUMBER($A1388)),VLOOKUP($A1388,StudiesGeneral!$B:$CM,5,FALSE),"")</f>
        <v>CYP3A7</v>
      </c>
      <c r="G1388" s="52" t="str">
        <f t="shared" si="25"/>
        <v>Small intestine-Jejunum-HIM-8-</v>
      </c>
      <c r="H1388" s="12" t="s">
        <v>747</v>
      </c>
      <c r="I1388" s="12" t="s">
        <v>749</v>
      </c>
      <c r="K1388" s="12" t="s">
        <v>725</v>
      </c>
      <c r="L1388" s="12" t="s">
        <v>762</v>
      </c>
      <c r="M1388" s="12" t="s">
        <v>737</v>
      </c>
      <c r="AA1388" s="19" t="s">
        <v>770</v>
      </c>
      <c r="AB1388" s="19" t="s">
        <v>1083</v>
      </c>
      <c r="AC1388" s="20" t="s">
        <v>730</v>
      </c>
      <c r="AD1388" s="37">
        <v>8</v>
      </c>
      <c r="AE1388" s="82">
        <v>8</v>
      </c>
      <c r="AF1388" s="3">
        <v>1</v>
      </c>
      <c r="AG1388" s="3">
        <v>0</v>
      </c>
      <c r="AH1388" s="3">
        <v>18</v>
      </c>
      <c r="AI1388" s="3" t="s">
        <v>767</v>
      </c>
      <c r="AJ1388" s="20" t="s">
        <v>772</v>
      </c>
      <c r="AS1388" s="79">
        <v>55</v>
      </c>
      <c r="AT1388" s="3" t="s">
        <v>772</v>
      </c>
      <c r="AW1388" s="3" t="s">
        <v>763</v>
      </c>
      <c r="AX1388" s="3" t="s">
        <v>1082</v>
      </c>
      <c r="AY1388" s="3" t="s">
        <v>917</v>
      </c>
      <c r="AZ1388" s="3">
        <v>1</v>
      </c>
      <c r="BF1388" s="4" t="b">
        <f>IF(ISERROR(VLOOKUP(StudiesDetails!B1388,ProteinExpression!A:A,1,FALSE)),FALSE,TRUE)</f>
        <v>1</v>
      </c>
    </row>
    <row r="1389" spans="1:58" x14ac:dyDescent="0.3">
      <c r="A1389">
        <v>236</v>
      </c>
      <c r="B1389">
        <v>1506</v>
      </c>
      <c r="C1389" s="73" t="str">
        <f>IF(AND($A1389&lt;&gt;"",ISNUMBER($A1389)),VLOOKUP($A1389,StudiesGeneral!$B:$CM,2,FALSE),"")</f>
        <v>Miyauchi</v>
      </c>
      <c r="D1389" s="73">
        <f>IF(AND($A1389&lt;&gt;"",ISNUMBER($A1389)),VLOOKUP($A1389,StudiesGeneral!$B:$CM,3,FALSE),"")</f>
        <v>2016</v>
      </c>
      <c r="E1389" s="74" t="str">
        <f>IF(AND($A1389&lt;&gt;"",ISNUMBER($A1389)),VLOOKUP($A1389,StudiesGeneral!$B:$CM,4,FALSE),"")</f>
        <v>https://doi.org/10.1021/acs.molpharmaceut.6b00085</v>
      </c>
      <c r="F1389" s="73" t="str">
        <f>IF(AND($A1389&lt;&gt;"",ISNUMBER($A1389)),VLOOKUP($A1389,StudiesGeneral!$B:$CM,5,FALSE),"")</f>
        <v>CYP3A7</v>
      </c>
      <c r="G1389" s="52" t="str">
        <f t="shared" si="25"/>
        <v>Small intestine-Jejunum-HIM-9-</v>
      </c>
      <c r="H1389" s="12" t="s">
        <v>747</v>
      </c>
      <c r="I1389" s="12" t="s">
        <v>749</v>
      </c>
      <c r="K1389" s="12" t="s">
        <v>725</v>
      </c>
      <c r="L1389" s="12" t="s">
        <v>762</v>
      </c>
      <c r="M1389" s="12" t="s">
        <v>737</v>
      </c>
      <c r="AA1389" s="19" t="s">
        <v>770</v>
      </c>
      <c r="AB1389" s="19" t="s">
        <v>1083</v>
      </c>
      <c r="AC1389" s="20" t="s">
        <v>730</v>
      </c>
      <c r="AD1389" s="37">
        <v>9</v>
      </c>
      <c r="AE1389" s="82">
        <v>9</v>
      </c>
      <c r="AF1389" s="3">
        <v>1</v>
      </c>
      <c r="AG1389" s="3">
        <v>0</v>
      </c>
      <c r="AH1389" s="3">
        <v>50</v>
      </c>
      <c r="AI1389" s="3" t="s">
        <v>767</v>
      </c>
      <c r="AJ1389" s="20" t="s">
        <v>772</v>
      </c>
      <c r="AS1389" s="79">
        <v>41.1</v>
      </c>
      <c r="AT1389" s="3" t="s">
        <v>772</v>
      </c>
      <c r="AW1389" s="3" t="s">
        <v>763</v>
      </c>
      <c r="AX1389" s="3" t="s">
        <v>1082</v>
      </c>
      <c r="AY1389" s="3" t="s">
        <v>917</v>
      </c>
      <c r="AZ1389" s="3">
        <v>1</v>
      </c>
      <c r="BF1389" s="4" t="b">
        <f>IF(ISERROR(VLOOKUP(StudiesDetails!B1389,ProteinExpression!A:A,1,FALSE)),FALSE,TRUE)</f>
        <v>1</v>
      </c>
    </row>
    <row r="1390" spans="1:58" x14ac:dyDescent="0.3">
      <c r="A1390">
        <v>236</v>
      </c>
      <c r="B1390">
        <v>1507</v>
      </c>
      <c r="C1390" s="73" t="str">
        <f>IF(AND($A1390&lt;&gt;"",ISNUMBER($A1390)),VLOOKUP($A1390,StudiesGeneral!$B:$CM,2,FALSE),"")</f>
        <v>Miyauchi</v>
      </c>
      <c r="D1390" s="73">
        <f>IF(AND($A1390&lt;&gt;"",ISNUMBER($A1390)),VLOOKUP($A1390,StudiesGeneral!$B:$CM,3,FALSE),"")</f>
        <v>2016</v>
      </c>
      <c r="E1390" s="74" t="str">
        <f>IF(AND($A1390&lt;&gt;"",ISNUMBER($A1390)),VLOOKUP($A1390,StudiesGeneral!$B:$CM,4,FALSE),"")</f>
        <v>https://doi.org/10.1021/acs.molpharmaceut.6b00085</v>
      </c>
      <c r="F1390" s="73" t="str">
        <f>IF(AND($A1390&lt;&gt;"",ISNUMBER($A1390)),VLOOKUP($A1390,StudiesGeneral!$B:$CM,5,FALSE),"")</f>
        <v>CYP3A7</v>
      </c>
      <c r="G1390" s="52" t="str">
        <f t="shared" si="25"/>
        <v>Small intestine-Jejunum-HIM-11-</v>
      </c>
      <c r="H1390" s="12" t="s">
        <v>747</v>
      </c>
      <c r="I1390" s="12" t="s">
        <v>749</v>
      </c>
      <c r="K1390" s="12" t="s">
        <v>725</v>
      </c>
      <c r="L1390" s="12" t="s">
        <v>762</v>
      </c>
      <c r="M1390" s="12" t="s">
        <v>737</v>
      </c>
      <c r="AA1390" s="19" t="s">
        <v>770</v>
      </c>
      <c r="AB1390" s="19" t="s">
        <v>1083</v>
      </c>
      <c r="AC1390" s="20" t="s">
        <v>730</v>
      </c>
      <c r="AD1390" s="37">
        <v>11</v>
      </c>
      <c r="AE1390" s="82">
        <v>11</v>
      </c>
      <c r="AF1390" s="3">
        <v>1</v>
      </c>
      <c r="AG1390" s="3">
        <v>0</v>
      </c>
      <c r="AH1390" s="3">
        <v>41</v>
      </c>
      <c r="AI1390" s="3" t="s">
        <v>767</v>
      </c>
      <c r="AJ1390" s="20" t="s">
        <v>772</v>
      </c>
      <c r="AS1390" s="79">
        <v>46</v>
      </c>
      <c r="AT1390" s="3" t="s">
        <v>772</v>
      </c>
      <c r="AW1390" s="3" t="s">
        <v>763</v>
      </c>
      <c r="AX1390" s="3" t="s">
        <v>1082</v>
      </c>
      <c r="AY1390" s="3" t="s">
        <v>917</v>
      </c>
      <c r="AZ1390" s="3">
        <v>1</v>
      </c>
      <c r="BF1390" s="4" t="b">
        <f>IF(ISERROR(VLOOKUP(StudiesDetails!B1390,ProteinExpression!A:A,1,FALSE)),FALSE,TRUE)</f>
        <v>1</v>
      </c>
    </row>
    <row r="1391" spans="1:58" s="49" customFormat="1" x14ac:dyDescent="0.3">
      <c r="A1391">
        <v>236</v>
      </c>
      <c r="B1391">
        <v>1508</v>
      </c>
      <c r="C1391" s="73" t="str">
        <f>IF(AND($A1391&lt;&gt;"",ISNUMBER($A1391)),VLOOKUP($A1391,StudiesGeneral!$B:$CM,2,FALSE),"")</f>
        <v>Miyauchi</v>
      </c>
      <c r="D1391" s="73">
        <f>IF(AND($A1391&lt;&gt;"",ISNUMBER($A1391)),VLOOKUP($A1391,StudiesGeneral!$B:$CM,3,FALSE),"")</f>
        <v>2016</v>
      </c>
      <c r="E1391" s="74" t="str">
        <f>IF(AND($A1391&lt;&gt;"",ISNUMBER($A1391)),VLOOKUP($A1391,StudiesGeneral!$B:$CM,4,FALSE),"")</f>
        <v>https://doi.org/10.1021/acs.molpharmaceut.6b00085</v>
      </c>
      <c r="F1391" s="73" t="str">
        <f>IF(AND($A1391&lt;&gt;"",ISNUMBER($A1391)),VLOOKUP($A1391,StudiesGeneral!$B:$CM,5,FALSE),"")</f>
        <v>CYP3A7</v>
      </c>
      <c r="G1391" s="52" t="str">
        <f t="shared" si="25"/>
        <v>Small intestine-Jejunum-HIM-12-</v>
      </c>
      <c r="H1391" s="12" t="s">
        <v>747</v>
      </c>
      <c r="I1391" s="12" t="s">
        <v>749</v>
      </c>
      <c r="J1391" s="12"/>
      <c r="K1391" s="12" t="s">
        <v>725</v>
      </c>
      <c r="L1391" s="12" t="s">
        <v>762</v>
      </c>
      <c r="M1391" s="12" t="s">
        <v>737</v>
      </c>
      <c r="N1391" s="12"/>
      <c r="O1391" s="12"/>
      <c r="P1391" s="12"/>
      <c r="Q1391" s="1"/>
      <c r="R1391" s="1"/>
      <c r="S1391" s="2"/>
      <c r="T1391" s="2"/>
      <c r="U1391" s="2"/>
      <c r="V1391" s="2"/>
      <c r="W1391" s="2"/>
      <c r="X1391" s="2"/>
      <c r="Y1391" s="2"/>
      <c r="Z1391" s="2"/>
      <c r="AA1391" s="19" t="s">
        <v>770</v>
      </c>
      <c r="AB1391" s="19" t="s">
        <v>1083</v>
      </c>
      <c r="AC1391" s="20" t="s">
        <v>730</v>
      </c>
      <c r="AD1391" s="37">
        <v>12</v>
      </c>
      <c r="AE1391" s="82">
        <v>12</v>
      </c>
      <c r="AF1391" s="3">
        <v>1</v>
      </c>
      <c r="AG1391" s="3">
        <v>0</v>
      </c>
      <c r="AH1391" s="3">
        <v>55</v>
      </c>
      <c r="AI1391" s="3" t="s">
        <v>767</v>
      </c>
      <c r="AJ1391" s="20" t="s">
        <v>772</v>
      </c>
      <c r="AK1391" s="3"/>
      <c r="AL1391" s="20"/>
      <c r="AM1391" s="3"/>
      <c r="AN1391" s="3"/>
      <c r="AO1391" s="3"/>
      <c r="AP1391" s="3"/>
      <c r="AQ1391" s="3"/>
      <c r="AR1391" s="3"/>
      <c r="AS1391" s="79">
        <v>41.8</v>
      </c>
      <c r="AT1391" s="3" t="s">
        <v>772</v>
      </c>
      <c r="AU1391" s="3"/>
      <c r="AV1391" s="3"/>
      <c r="AW1391" s="3" t="s">
        <v>763</v>
      </c>
      <c r="AX1391" s="3" t="s">
        <v>1082</v>
      </c>
      <c r="AY1391" s="3" t="s">
        <v>917</v>
      </c>
      <c r="AZ1391" s="3">
        <v>1</v>
      </c>
      <c r="BA1391" s="21"/>
      <c r="BB1391" s="10"/>
      <c r="BC1391" s="20"/>
      <c r="BD1391" s="3"/>
      <c r="BE1391" s="16"/>
      <c r="BF1391" s="4" t="b">
        <f>IF(ISERROR(VLOOKUP(StudiesDetails!B1391,ProteinExpression!A:A,1,FALSE)),FALSE,TRUE)</f>
        <v>1</v>
      </c>
    </row>
    <row r="1392" spans="1:58" x14ac:dyDescent="0.3">
      <c r="A1392">
        <v>236</v>
      </c>
      <c r="B1392">
        <v>1509</v>
      </c>
      <c r="C1392" s="73" t="str">
        <f>IF(AND($A1392&lt;&gt;"",ISNUMBER($A1392)),VLOOKUP($A1392,StudiesGeneral!$B:$CM,2,FALSE),"")</f>
        <v>Miyauchi</v>
      </c>
      <c r="D1392" s="73">
        <f>IF(AND($A1392&lt;&gt;"",ISNUMBER($A1392)),VLOOKUP($A1392,StudiesGeneral!$B:$CM,3,FALSE),"")</f>
        <v>2016</v>
      </c>
      <c r="E1392" s="74" t="str">
        <f>IF(AND($A1392&lt;&gt;"",ISNUMBER($A1392)),VLOOKUP($A1392,StudiesGeneral!$B:$CM,4,FALSE),"")</f>
        <v>https://doi.org/10.1021/acs.molpharmaceut.6b00085</v>
      </c>
      <c r="F1392" s="73" t="str">
        <f>IF(AND($A1392&lt;&gt;"",ISNUMBER($A1392)),VLOOKUP($A1392,StudiesGeneral!$B:$CM,5,FALSE),"")</f>
        <v>CYP3A7</v>
      </c>
      <c r="G1392" s="52" t="str">
        <f t="shared" si="25"/>
        <v>Small intestine-Jejunum-HIM-13-</v>
      </c>
      <c r="H1392" s="12" t="s">
        <v>747</v>
      </c>
      <c r="I1392" s="12" t="s">
        <v>749</v>
      </c>
      <c r="K1392" s="12" t="s">
        <v>725</v>
      </c>
      <c r="L1392" s="12" t="s">
        <v>762</v>
      </c>
      <c r="M1392" s="12" t="s">
        <v>737</v>
      </c>
      <c r="AA1392" s="19" t="s">
        <v>770</v>
      </c>
      <c r="AB1392" s="19" t="s">
        <v>1083</v>
      </c>
      <c r="AC1392" s="20" t="s">
        <v>730</v>
      </c>
      <c r="AD1392" s="37">
        <v>13</v>
      </c>
      <c r="AE1392" s="82">
        <v>13</v>
      </c>
      <c r="AF1392" s="3">
        <v>1</v>
      </c>
      <c r="AG1392" s="3">
        <v>0</v>
      </c>
      <c r="AH1392" s="3">
        <v>24</v>
      </c>
      <c r="AI1392" s="3" t="s">
        <v>767</v>
      </c>
      <c r="AJ1392" s="20" t="s">
        <v>772</v>
      </c>
      <c r="AS1392" s="79">
        <v>40.4</v>
      </c>
      <c r="AT1392" s="3" t="s">
        <v>772</v>
      </c>
      <c r="AW1392" s="3" t="s">
        <v>763</v>
      </c>
      <c r="AX1392" s="3" t="s">
        <v>1082</v>
      </c>
      <c r="AY1392" s="3" t="s">
        <v>917</v>
      </c>
      <c r="AZ1392" s="3">
        <v>1</v>
      </c>
      <c r="BF1392" s="4" t="b">
        <f>IF(ISERROR(VLOOKUP(StudiesDetails!B1392,ProteinExpression!A:A,1,FALSE)),FALSE,TRUE)</f>
        <v>1</v>
      </c>
    </row>
    <row r="1393" spans="1:58" s="49" customFormat="1" x14ac:dyDescent="0.3">
      <c r="A1393">
        <v>236</v>
      </c>
      <c r="B1393">
        <v>1510</v>
      </c>
      <c r="C1393" s="73" t="str">
        <f>IF(AND($A1393&lt;&gt;"",ISNUMBER($A1393)),VLOOKUP($A1393,StudiesGeneral!$B:$CM,2,FALSE),"")</f>
        <v>Miyauchi</v>
      </c>
      <c r="D1393" s="73">
        <f>IF(AND($A1393&lt;&gt;"",ISNUMBER($A1393)),VLOOKUP($A1393,StudiesGeneral!$B:$CM,3,FALSE),"")</f>
        <v>2016</v>
      </c>
      <c r="E1393" s="74" t="str">
        <f>IF(AND($A1393&lt;&gt;"",ISNUMBER($A1393)),VLOOKUP($A1393,StudiesGeneral!$B:$CM,4,FALSE),"")</f>
        <v>https://doi.org/10.1021/acs.molpharmaceut.6b00085</v>
      </c>
      <c r="F1393" s="73" t="str">
        <f>IF(AND($A1393&lt;&gt;"",ISNUMBER($A1393)),VLOOKUP($A1393,StudiesGeneral!$B:$CM,5,FALSE),"")</f>
        <v>CYP3A7</v>
      </c>
      <c r="G1393" s="52" t="str">
        <f t="shared" si="25"/>
        <v>Small intestine-Jejunum-HIM-14-</v>
      </c>
      <c r="H1393" s="12" t="s">
        <v>747</v>
      </c>
      <c r="I1393" s="12" t="s">
        <v>749</v>
      </c>
      <c r="J1393" s="12"/>
      <c r="K1393" s="12" t="s">
        <v>725</v>
      </c>
      <c r="L1393" s="12" t="s">
        <v>762</v>
      </c>
      <c r="M1393" s="12" t="s">
        <v>737</v>
      </c>
      <c r="N1393" s="12"/>
      <c r="O1393" s="12"/>
      <c r="P1393" s="12"/>
      <c r="Q1393" s="1"/>
      <c r="R1393" s="1"/>
      <c r="S1393" s="2"/>
      <c r="T1393" s="2"/>
      <c r="U1393" s="2"/>
      <c r="V1393" s="2"/>
      <c r="W1393" s="2"/>
      <c r="X1393" s="2"/>
      <c r="Y1393" s="2"/>
      <c r="Z1393" s="2"/>
      <c r="AA1393" s="19" t="s">
        <v>770</v>
      </c>
      <c r="AB1393" s="19" t="s">
        <v>1083</v>
      </c>
      <c r="AC1393" s="20" t="s">
        <v>730</v>
      </c>
      <c r="AD1393" s="37">
        <v>14</v>
      </c>
      <c r="AE1393" s="82">
        <v>14</v>
      </c>
      <c r="AF1393" s="3">
        <v>1</v>
      </c>
      <c r="AG1393" s="3">
        <v>0</v>
      </c>
      <c r="AH1393" s="3">
        <v>38</v>
      </c>
      <c r="AI1393" s="3" t="s">
        <v>767</v>
      </c>
      <c r="AJ1393" s="20" t="s">
        <v>772</v>
      </c>
      <c r="AK1393" s="3"/>
      <c r="AL1393" s="20"/>
      <c r="AM1393" s="3"/>
      <c r="AN1393" s="3"/>
      <c r="AO1393" s="3"/>
      <c r="AP1393" s="3"/>
      <c r="AQ1393" s="3"/>
      <c r="AR1393" s="3"/>
      <c r="AS1393" s="79">
        <v>42.5</v>
      </c>
      <c r="AT1393" s="3" t="s">
        <v>772</v>
      </c>
      <c r="AU1393" s="3"/>
      <c r="AV1393" s="3"/>
      <c r="AW1393" s="3" t="s">
        <v>763</v>
      </c>
      <c r="AX1393" s="3" t="s">
        <v>1082</v>
      </c>
      <c r="AY1393" s="3" t="s">
        <v>732</v>
      </c>
      <c r="AZ1393" s="3">
        <v>1</v>
      </c>
      <c r="BA1393" s="21"/>
      <c r="BB1393" s="10"/>
      <c r="BC1393" s="20"/>
      <c r="BD1393" s="3"/>
      <c r="BE1393" s="16"/>
      <c r="BF1393" s="4" t="b">
        <f>IF(ISERROR(VLOOKUP(StudiesDetails!B1393,ProteinExpression!A:A,1,FALSE)),FALSE,TRUE)</f>
        <v>1</v>
      </c>
    </row>
    <row r="1394" spans="1:58" s="49" customFormat="1" x14ac:dyDescent="0.3">
      <c r="A1394">
        <v>236</v>
      </c>
      <c r="B1394">
        <v>1511</v>
      </c>
      <c r="C1394" s="73" t="str">
        <f>IF(AND($A1394&lt;&gt;"",ISNUMBER($A1394)),VLOOKUP($A1394,StudiesGeneral!$B:$CM,2,FALSE),"")</f>
        <v>Miyauchi</v>
      </c>
      <c r="D1394" s="73">
        <f>IF(AND($A1394&lt;&gt;"",ISNUMBER($A1394)),VLOOKUP($A1394,StudiesGeneral!$B:$CM,3,FALSE),"")</f>
        <v>2016</v>
      </c>
      <c r="E1394" s="74" t="str">
        <f>IF(AND($A1394&lt;&gt;"",ISNUMBER($A1394)),VLOOKUP($A1394,StudiesGeneral!$B:$CM,4,FALSE),"")</f>
        <v>https://doi.org/10.1021/acs.molpharmaceut.6b00085</v>
      </c>
      <c r="F1394" s="73" t="str">
        <f>IF(AND($A1394&lt;&gt;"",ISNUMBER($A1394)),VLOOKUP($A1394,StudiesGeneral!$B:$CM,5,FALSE),"")</f>
        <v>CYP3A7</v>
      </c>
      <c r="G1394" s="52" t="str">
        <f t="shared" si="25"/>
        <v>Small intestine-Jejunum-HIM-15-</v>
      </c>
      <c r="H1394" s="12" t="s">
        <v>747</v>
      </c>
      <c r="I1394" s="12" t="s">
        <v>749</v>
      </c>
      <c r="J1394" s="12"/>
      <c r="K1394" s="12" t="s">
        <v>725</v>
      </c>
      <c r="L1394" s="12" t="s">
        <v>762</v>
      </c>
      <c r="M1394" s="12" t="s">
        <v>737</v>
      </c>
      <c r="N1394" s="12"/>
      <c r="O1394" s="12"/>
      <c r="P1394" s="12"/>
      <c r="Q1394" s="1"/>
      <c r="R1394" s="1"/>
      <c r="S1394" s="2"/>
      <c r="T1394" s="2"/>
      <c r="U1394" s="2"/>
      <c r="V1394" s="2"/>
      <c r="W1394" s="2"/>
      <c r="X1394" s="2"/>
      <c r="Y1394" s="2"/>
      <c r="Z1394" s="2"/>
      <c r="AA1394" s="19" t="s">
        <v>770</v>
      </c>
      <c r="AB1394" s="19" t="s">
        <v>1083</v>
      </c>
      <c r="AC1394" s="20" t="s">
        <v>730</v>
      </c>
      <c r="AD1394" s="37">
        <v>15</v>
      </c>
      <c r="AE1394" s="82">
        <v>15</v>
      </c>
      <c r="AF1394" s="3">
        <v>1</v>
      </c>
      <c r="AG1394" s="3">
        <v>0</v>
      </c>
      <c r="AH1394" s="3">
        <v>43</v>
      </c>
      <c r="AI1394" s="3" t="s">
        <v>767</v>
      </c>
      <c r="AJ1394" s="20" t="s">
        <v>772</v>
      </c>
      <c r="AK1394" s="3"/>
      <c r="AL1394" s="20"/>
      <c r="AM1394" s="3"/>
      <c r="AN1394" s="3"/>
      <c r="AO1394" s="3"/>
      <c r="AP1394" s="3"/>
      <c r="AQ1394" s="3"/>
      <c r="AR1394" s="3"/>
      <c r="AS1394" s="79">
        <v>41.9</v>
      </c>
      <c r="AT1394" s="3" t="s">
        <v>772</v>
      </c>
      <c r="AU1394" s="3"/>
      <c r="AV1394" s="3"/>
      <c r="AW1394" s="3" t="s">
        <v>763</v>
      </c>
      <c r="AX1394" s="3" t="s">
        <v>1082</v>
      </c>
      <c r="AY1394" s="3" t="s">
        <v>917</v>
      </c>
      <c r="AZ1394" s="3">
        <v>1</v>
      </c>
      <c r="BA1394" s="21"/>
      <c r="BB1394" s="10"/>
      <c r="BC1394" s="20"/>
      <c r="BD1394" s="3"/>
      <c r="BE1394" s="16"/>
      <c r="BF1394" s="4" t="b">
        <f>IF(ISERROR(VLOOKUP(StudiesDetails!B1394,ProteinExpression!A:A,1,FALSE)),FALSE,TRUE)</f>
        <v>1</v>
      </c>
    </row>
    <row r="1395" spans="1:58" s="49" customFormat="1" x14ac:dyDescent="0.3">
      <c r="A1395">
        <v>236</v>
      </c>
      <c r="B1395">
        <v>1512</v>
      </c>
      <c r="C1395" s="73" t="str">
        <f>IF(AND($A1395&lt;&gt;"",ISNUMBER($A1395)),VLOOKUP($A1395,StudiesGeneral!$B:$CM,2,FALSE),"")</f>
        <v>Miyauchi</v>
      </c>
      <c r="D1395" s="73">
        <f>IF(AND($A1395&lt;&gt;"",ISNUMBER($A1395)),VLOOKUP($A1395,StudiesGeneral!$B:$CM,3,FALSE),"")</f>
        <v>2016</v>
      </c>
      <c r="E1395" s="74" t="str">
        <f>IF(AND($A1395&lt;&gt;"",ISNUMBER($A1395)),VLOOKUP($A1395,StudiesGeneral!$B:$CM,4,FALSE),"")</f>
        <v>https://doi.org/10.1021/acs.molpharmaceut.6b00085</v>
      </c>
      <c r="F1395" s="73" t="str">
        <f>IF(AND($A1395&lt;&gt;"",ISNUMBER($A1395)),VLOOKUP($A1395,StudiesGeneral!$B:$CM,5,FALSE),"")</f>
        <v>CYP3A7</v>
      </c>
      <c r="G1395" s="52" t="str">
        <f t="shared" si="25"/>
        <v>Small intestine-Jejunum-HIM-16-</v>
      </c>
      <c r="H1395" s="12" t="s">
        <v>747</v>
      </c>
      <c r="I1395" s="12" t="s">
        <v>749</v>
      </c>
      <c r="J1395" s="12"/>
      <c r="K1395" s="12" t="s">
        <v>725</v>
      </c>
      <c r="L1395" s="12" t="s">
        <v>762</v>
      </c>
      <c r="M1395" s="12" t="s">
        <v>737</v>
      </c>
      <c r="N1395" s="12"/>
      <c r="O1395" s="12"/>
      <c r="P1395" s="12"/>
      <c r="Q1395" s="1"/>
      <c r="R1395" s="1"/>
      <c r="S1395" s="2"/>
      <c r="T1395" s="2"/>
      <c r="U1395" s="2"/>
      <c r="V1395" s="2"/>
      <c r="W1395" s="2"/>
      <c r="X1395" s="2"/>
      <c r="Y1395" s="2"/>
      <c r="Z1395" s="2"/>
      <c r="AA1395" s="19" t="s">
        <v>770</v>
      </c>
      <c r="AB1395" s="19" t="s">
        <v>1083</v>
      </c>
      <c r="AC1395" s="20" t="s">
        <v>730</v>
      </c>
      <c r="AD1395" s="37">
        <v>16</v>
      </c>
      <c r="AE1395" s="82">
        <v>16</v>
      </c>
      <c r="AF1395" s="3">
        <v>1</v>
      </c>
      <c r="AG1395" s="3">
        <v>0</v>
      </c>
      <c r="AH1395" s="3">
        <v>45</v>
      </c>
      <c r="AI1395" s="3" t="s">
        <v>767</v>
      </c>
      <c r="AJ1395" s="20" t="s">
        <v>772</v>
      </c>
      <c r="AK1395" s="3"/>
      <c r="AL1395" s="20"/>
      <c r="AM1395" s="3"/>
      <c r="AN1395" s="3"/>
      <c r="AO1395" s="3"/>
      <c r="AP1395" s="3"/>
      <c r="AQ1395" s="3"/>
      <c r="AR1395" s="3"/>
      <c r="AS1395" s="79">
        <v>43.9</v>
      </c>
      <c r="AT1395" s="3" t="s">
        <v>772</v>
      </c>
      <c r="AU1395" s="3"/>
      <c r="AV1395" s="3"/>
      <c r="AW1395" s="3" t="s">
        <v>763</v>
      </c>
      <c r="AX1395" s="3" t="s">
        <v>1082</v>
      </c>
      <c r="AY1395" s="3" t="s">
        <v>917</v>
      </c>
      <c r="AZ1395" s="3">
        <v>1</v>
      </c>
      <c r="BA1395" s="21"/>
      <c r="BB1395" s="10"/>
      <c r="BC1395" s="20"/>
      <c r="BD1395" s="3"/>
      <c r="BE1395" s="16"/>
      <c r="BF1395" s="4" t="b">
        <f>IF(ISERROR(VLOOKUP(StudiesDetails!B1395,ProteinExpression!A:A,1,FALSE)),FALSE,TRUE)</f>
        <v>1</v>
      </c>
    </row>
    <row r="1396" spans="1:58" s="49" customFormat="1" x14ac:dyDescent="0.3">
      <c r="A1396">
        <v>236</v>
      </c>
      <c r="B1396">
        <v>1513</v>
      </c>
      <c r="C1396" s="73" t="str">
        <f>IF(AND($A1396&lt;&gt;"",ISNUMBER($A1396)),VLOOKUP($A1396,StudiesGeneral!$B:$CM,2,FALSE),"")</f>
        <v>Miyauchi</v>
      </c>
      <c r="D1396" s="73">
        <f>IF(AND($A1396&lt;&gt;"",ISNUMBER($A1396)),VLOOKUP($A1396,StudiesGeneral!$B:$CM,3,FALSE),"")</f>
        <v>2016</v>
      </c>
      <c r="E1396" s="74" t="str">
        <f>IF(AND($A1396&lt;&gt;"",ISNUMBER($A1396)),VLOOKUP($A1396,StudiesGeneral!$B:$CM,4,FALSE),"")</f>
        <v>https://doi.org/10.1021/acs.molpharmaceut.6b00085</v>
      </c>
      <c r="F1396" s="73" t="str">
        <f>IF(AND($A1396&lt;&gt;"",ISNUMBER($A1396)),VLOOKUP($A1396,StudiesGeneral!$B:$CM,5,FALSE),"")</f>
        <v>CYP3A7</v>
      </c>
      <c r="G1396" s="52" t="str">
        <f t="shared" si="25"/>
        <v>Small intestine-Jejunum-HIM-17-</v>
      </c>
      <c r="H1396" s="12" t="s">
        <v>747</v>
      </c>
      <c r="I1396" s="12" t="s">
        <v>749</v>
      </c>
      <c r="J1396" s="12"/>
      <c r="K1396" s="12" t="s">
        <v>725</v>
      </c>
      <c r="L1396" s="12" t="s">
        <v>762</v>
      </c>
      <c r="M1396" s="12" t="s">
        <v>737</v>
      </c>
      <c r="N1396" s="12"/>
      <c r="O1396" s="12"/>
      <c r="P1396" s="12"/>
      <c r="Q1396" s="1"/>
      <c r="R1396" s="1"/>
      <c r="S1396" s="2"/>
      <c r="T1396" s="2"/>
      <c r="U1396" s="2"/>
      <c r="V1396" s="2"/>
      <c r="W1396" s="2"/>
      <c r="X1396" s="2"/>
      <c r="Y1396" s="2"/>
      <c r="Z1396" s="2"/>
      <c r="AA1396" s="19" t="s">
        <v>770</v>
      </c>
      <c r="AB1396" s="19" t="s">
        <v>1083</v>
      </c>
      <c r="AC1396" s="20" t="s">
        <v>730</v>
      </c>
      <c r="AD1396" s="37">
        <v>17</v>
      </c>
      <c r="AE1396" s="82">
        <v>17</v>
      </c>
      <c r="AF1396" s="3">
        <v>1</v>
      </c>
      <c r="AG1396" s="3">
        <v>0</v>
      </c>
      <c r="AH1396" s="3">
        <v>26</v>
      </c>
      <c r="AI1396" s="3" t="s">
        <v>767</v>
      </c>
      <c r="AJ1396" s="20" t="s">
        <v>772</v>
      </c>
      <c r="AK1396" s="3"/>
      <c r="AL1396" s="20"/>
      <c r="AM1396" s="3"/>
      <c r="AN1396" s="3"/>
      <c r="AO1396" s="3"/>
      <c r="AP1396" s="3"/>
      <c r="AQ1396" s="3"/>
      <c r="AR1396" s="3"/>
      <c r="AS1396" s="79">
        <v>46.3</v>
      </c>
      <c r="AT1396" s="3" t="s">
        <v>772</v>
      </c>
      <c r="AU1396" s="3"/>
      <c r="AV1396" s="3"/>
      <c r="AW1396" s="3" t="s">
        <v>763</v>
      </c>
      <c r="AX1396" s="3" t="s">
        <v>1082</v>
      </c>
      <c r="AY1396" s="3" t="s">
        <v>917</v>
      </c>
      <c r="AZ1396" s="3">
        <v>1</v>
      </c>
      <c r="BA1396" s="21"/>
      <c r="BB1396" s="10"/>
      <c r="BC1396" s="20"/>
      <c r="BD1396" s="3"/>
      <c r="BE1396" s="16"/>
      <c r="BF1396" s="4" t="b">
        <f>IF(ISERROR(VLOOKUP(StudiesDetails!B1396,ProteinExpression!A:A,1,FALSE)),FALSE,TRUE)</f>
        <v>1</v>
      </c>
    </row>
    <row r="1397" spans="1:58" s="49" customFormat="1" x14ac:dyDescent="0.3">
      <c r="A1397">
        <v>236</v>
      </c>
      <c r="B1397">
        <v>1514</v>
      </c>
      <c r="C1397" s="73" t="str">
        <f>IF(AND($A1397&lt;&gt;"",ISNUMBER($A1397)),VLOOKUP($A1397,StudiesGeneral!$B:$CM,2,FALSE),"")</f>
        <v>Miyauchi</v>
      </c>
      <c r="D1397" s="73">
        <f>IF(AND($A1397&lt;&gt;"",ISNUMBER($A1397)),VLOOKUP($A1397,StudiesGeneral!$B:$CM,3,FALSE),"")</f>
        <v>2016</v>
      </c>
      <c r="E1397" s="74" t="str">
        <f>IF(AND($A1397&lt;&gt;"",ISNUMBER($A1397)),VLOOKUP($A1397,StudiesGeneral!$B:$CM,4,FALSE),"")</f>
        <v>https://doi.org/10.1021/acs.molpharmaceut.6b00085</v>
      </c>
      <c r="F1397" s="73" t="str">
        <f>IF(AND($A1397&lt;&gt;"",ISNUMBER($A1397)),VLOOKUP($A1397,StudiesGeneral!$B:$CM,5,FALSE),"")</f>
        <v>CYP3A7</v>
      </c>
      <c r="G1397" s="52" t="str">
        <f t="shared" si="25"/>
        <v>Small intestine-Jejunum-HIM-18-</v>
      </c>
      <c r="H1397" s="12" t="s">
        <v>747</v>
      </c>
      <c r="I1397" s="12" t="s">
        <v>749</v>
      </c>
      <c r="J1397" s="12"/>
      <c r="K1397" s="12" t="s">
        <v>725</v>
      </c>
      <c r="L1397" s="12" t="s">
        <v>762</v>
      </c>
      <c r="M1397" s="12" t="s">
        <v>737</v>
      </c>
      <c r="N1397" s="12"/>
      <c r="O1397" s="12"/>
      <c r="P1397" s="12"/>
      <c r="Q1397" s="1"/>
      <c r="R1397" s="1"/>
      <c r="S1397" s="2"/>
      <c r="T1397" s="2"/>
      <c r="U1397" s="2"/>
      <c r="V1397" s="2"/>
      <c r="W1397" s="2"/>
      <c r="X1397" s="2"/>
      <c r="Y1397" s="2"/>
      <c r="Z1397" s="2"/>
      <c r="AA1397" s="19" t="s">
        <v>770</v>
      </c>
      <c r="AB1397" s="19" t="s">
        <v>1083</v>
      </c>
      <c r="AC1397" s="20" t="s">
        <v>730</v>
      </c>
      <c r="AD1397" s="37">
        <v>18</v>
      </c>
      <c r="AE1397" s="82">
        <v>18</v>
      </c>
      <c r="AF1397" s="3">
        <v>1</v>
      </c>
      <c r="AG1397" s="3">
        <v>0</v>
      </c>
      <c r="AH1397" s="3">
        <v>29</v>
      </c>
      <c r="AI1397" s="3" t="s">
        <v>767</v>
      </c>
      <c r="AJ1397" s="20" t="s">
        <v>772</v>
      </c>
      <c r="AK1397" s="3"/>
      <c r="AL1397" s="20"/>
      <c r="AM1397" s="3"/>
      <c r="AN1397" s="3"/>
      <c r="AO1397" s="3"/>
      <c r="AP1397" s="3"/>
      <c r="AQ1397" s="3"/>
      <c r="AR1397" s="3"/>
      <c r="AS1397" s="79">
        <v>47.2</v>
      </c>
      <c r="AT1397" s="3" t="s">
        <v>772</v>
      </c>
      <c r="AU1397" s="3"/>
      <c r="AV1397" s="3"/>
      <c r="AW1397" s="3" t="s">
        <v>763</v>
      </c>
      <c r="AX1397" s="3" t="s">
        <v>1082</v>
      </c>
      <c r="AY1397" s="3" t="s">
        <v>917</v>
      </c>
      <c r="AZ1397" s="3">
        <v>1</v>
      </c>
      <c r="BA1397" s="21"/>
      <c r="BB1397" s="10"/>
      <c r="BC1397" s="20"/>
      <c r="BD1397" s="3"/>
      <c r="BE1397" s="16"/>
      <c r="BF1397" s="4" t="b">
        <f>IF(ISERROR(VLOOKUP(StudiesDetails!B1397,ProteinExpression!A:A,1,FALSE)),FALSE,TRUE)</f>
        <v>1</v>
      </c>
    </row>
    <row r="1398" spans="1:58" s="49" customFormat="1" x14ac:dyDescent="0.3">
      <c r="A1398">
        <v>236</v>
      </c>
      <c r="B1398">
        <v>1515</v>
      </c>
      <c r="C1398" s="73" t="str">
        <f>IF(AND($A1398&lt;&gt;"",ISNUMBER($A1398)),VLOOKUP($A1398,StudiesGeneral!$B:$CM,2,FALSE),"")</f>
        <v>Miyauchi</v>
      </c>
      <c r="D1398" s="73">
        <f>IF(AND($A1398&lt;&gt;"",ISNUMBER($A1398)),VLOOKUP($A1398,StudiesGeneral!$B:$CM,3,FALSE),"")</f>
        <v>2016</v>
      </c>
      <c r="E1398" s="74" t="str">
        <f>IF(AND($A1398&lt;&gt;"",ISNUMBER($A1398)),VLOOKUP($A1398,StudiesGeneral!$B:$CM,4,FALSE),"")</f>
        <v>https://doi.org/10.1021/acs.molpharmaceut.6b00085</v>
      </c>
      <c r="F1398" s="73" t="str">
        <f>IF(AND($A1398&lt;&gt;"",ISNUMBER($A1398)),VLOOKUP($A1398,StudiesGeneral!$B:$CM,5,FALSE),"")</f>
        <v>CYP3A7</v>
      </c>
      <c r="G1398" s="52" t="str">
        <f t="shared" si="25"/>
        <v>Small intestine-Jejunum-HIM-19-</v>
      </c>
      <c r="H1398" s="12" t="s">
        <v>747</v>
      </c>
      <c r="I1398" s="12" t="s">
        <v>749</v>
      </c>
      <c r="J1398" s="12"/>
      <c r="K1398" s="12" t="s">
        <v>725</v>
      </c>
      <c r="L1398" s="12" t="s">
        <v>762</v>
      </c>
      <c r="M1398" s="12" t="s">
        <v>737</v>
      </c>
      <c r="N1398" s="12"/>
      <c r="O1398" s="12"/>
      <c r="P1398" s="12"/>
      <c r="Q1398" s="1"/>
      <c r="R1398" s="1"/>
      <c r="S1398" s="2"/>
      <c r="T1398" s="2"/>
      <c r="U1398" s="2"/>
      <c r="V1398" s="2"/>
      <c r="W1398" s="2"/>
      <c r="X1398" s="2"/>
      <c r="Y1398" s="2"/>
      <c r="Z1398" s="2"/>
      <c r="AA1398" s="19" t="s">
        <v>770</v>
      </c>
      <c r="AB1398" s="19" t="s">
        <v>1083</v>
      </c>
      <c r="AC1398" s="20" t="s">
        <v>730</v>
      </c>
      <c r="AD1398" s="37">
        <v>19</v>
      </c>
      <c r="AE1398" s="82">
        <v>19</v>
      </c>
      <c r="AF1398" s="3">
        <v>1</v>
      </c>
      <c r="AG1398" s="3">
        <v>1</v>
      </c>
      <c r="AH1398" s="3">
        <v>53</v>
      </c>
      <c r="AI1398" s="3" t="s">
        <v>767</v>
      </c>
      <c r="AJ1398" s="20" t="s">
        <v>772</v>
      </c>
      <c r="AK1398" s="3"/>
      <c r="AL1398" s="20"/>
      <c r="AM1398" s="3"/>
      <c r="AN1398" s="3"/>
      <c r="AO1398" s="3"/>
      <c r="AP1398" s="3"/>
      <c r="AQ1398" s="3"/>
      <c r="AR1398" s="3"/>
      <c r="AS1398" s="79">
        <v>46.5</v>
      </c>
      <c r="AT1398" s="3" t="s">
        <v>772</v>
      </c>
      <c r="AU1398" s="3"/>
      <c r="AV1398" s="3"/>
      <c r="AW1398" s="3" t="s">
        <v>763</v>
      </c>
      <c r="AX1398" s="3" t="s">
        <v>1082</v>
      </c>
      <c r="AY1398" s="3" t="s">
        <v>917</v>
      </c>
      <c r="AZ1398" s="3">
        <v>1</v>
      </c>
      <c r="BA1398" s="21"/>
      <c r="BB1398" s="10"/>
      <c r="BC1398" s="20"/>
      <c r="BD1398" s="3"/>
      <c r="BE1398" s="16"/>
      <c r="BF1398" s="4" t="b">
        <f>IF(ISERROR(VLOOKUP(StudiesDetails!B1398,ProteinExpression!A:A,1,FALSE)),FALSE,TRUE)</f>
        <v>1</v>
      </c>
    </row>
    <row r="1399" spans="1:58" s="49" customFormat="1" x14ac:dyDescent="0.3">
      <c r="A1399">
        <v>236</v>
      </c>
      <c r="B1399">
        <v>1516</v>
      </c>
      <c r="C1399" s="73" t="str">
        <f>IF(AND($A1399&lt;&gt;"",ISNUMBER($A1399)),VLOOKUP($A1399,StudiesGeneral!$B:$CM,2,FALSE),"")</f>
        <v>Miyauchi</v>
      </c>
      <c r="D1399" s="73">
        <f>IF(AND($A1399&lt;&gt;"",ISNUMBER($A1399)),VLOOKUP($A1399,StudiesGeneral!$B:$CM,3,FALSE),"")</f>
        <v>2016</v>
      </c>
      <c r="E1399" s="74" t="str">
        <f>IF(AND($A1399&lt;&gt;"",ISNUMBER($A1399)),VLOOKUP($A1399,StudiesGeneral!$B:$CM,4,FALSE),"")</f>
        <v>https://doi.org/10.1021/acs.molpharmaceut.6b00085</v>
      </c>
      <c r="F1399" s="73" t="str">
        <f>IF(AND($A1399&lt;&gt;"",ISNUMBER($A1399)),VLOOKUP($A1399,StudiesGeneral!$B:$CM,5,FALSE),"")</f>
        <v>CYP3A7</v>
      </c>
      <c r="G1399" s="52" t="str">
        <f t="shared" si="25"/>
        <v>Small intestine-Jejunum-HIM-20-</v>
      </c>
      <c r="H1399" s="12" t="s">
        <v>747</v>
      </c>
      <c r="I1399" s="12" t="s">
        <v>749</v>
      </c>
      <c r="J1399" s="12"/>
      <c r="K1399" s="12" t="s">
        <v>725</v>
      </c>
      <c r="L1399" s="12" t="s">
        <v>762</v>
      </c>
      <c r="M1399" s="12" t="s">
        <v>737</v>
      </c>
      <c r="N1399" s="12"/>
      <c r="O1399" s="12"/>
      <c r="P1399" s="12"/>
      <c r="Q1399" s="1"/>
      <c r="R1399" s="1"/>
      <c r="S1399" s="2"/>
      <c r="T1399" s="2"/>
      <c r="U1399" s="2"/>
      <c r="V1399" s="2"/>
      <c r="W1399" s="2"/>
      <c r="X1399" s="2"/>
      <c r="Y1399" s="2"/>
      <c r="Z1399" s="2"/>
      <c r="AA1399" s="19" t="s">
        <v>770</v>
      </c>
      <c r="AB1399" s="19" t="s">
        <v>1083</v>
      </c>
      <c r="AC1399" s="20" t="s">
        <v>730</v>
      </c>
      <c r="AD1399" s="37">
        <v>20</v>
      </c>
      <c r="AE1399" s="82">
        <v>20</v>
      </c>
      <c r="AF1399" s="3">
        <v>1</v>
      </c>
      <c r="AG1399" s="3">
        <v>0</v>
      </c>
      <c r="AH1399" s="3">
        <v>43</v>
      </c>
      <c r="AI1399" s="3" t="s">
        <v>767</v>
      </c>
      <c r="AJ1399" s="20" t="s">
        <v>772</v>
      </c>
      <c r="AK1399" s="3"/>
      <c r="AL1399" s="20"/>
      <c r="AM1399" s="3"/>
      <c r="AN1399" s="3"/>
      <c r="AO1399" s="3"/>
      <c r="AP1399" s="3"/>
      <c r="AQ1399" s="3"/>
      <c r="AR1399" s="3"/>
      <c r="AS1399" s="79">
        <v>39.5</v>
      </c>
      <c r="AT1399" s="3" t="s">
        <v>772</v>
      </c>
      <c r="AU1399" s="3"/>
      <c r="AV1399" s="3"/>
      <c r="AW1399" s="3" t="s">
        <v>763</v>
      </c>
      <c r="AX1399" s="3" t="s">
        <v>1082</v>
      </c>
      <c r="AY1399" s="3" t="s">
        <v>917</v>
      </c>
      <c r="AZ1399" s="3">
        <v>1</v>
      </c>
      <c r="BA1399" s="21"/>
      <c r="BB1399" s="10"/>
      <c r="BC1399" s="20"/>
      <c r="BD1399" s="3"/>
      <c r="BE1399" s="16"/>
      <c r="BF1399" s="4" t="b">
        <f>IF(ISERROR(VLOOKUP(StudiesDetails!B1399,ProteinExpression!A:A,1,FALSE)),FALSE,TRUE)</f>
        <v>1</v>
      </c>
    </row>
    <row r="1400" spans="1:58" s="49" customFormat="1" x14ac:dyDescent="0.3">
      <c r="A1400">
        <v>236</v>
      </c>
      <c r="B1400">
        <v>1517</v>
      </c>
      <c r="C1400" s="73" t="str">
        <f>IF(AND($A1400&lt;&gt;"",ISNUMBER($A1400)),VLOOKUP($A1400,StudiesGeneral!$B:$CM,2,FALSE),"")</f>
        <v>Miyauchi</v>
      </c>
      <c r="D1400" s="73">
        <f>IF(AND($A1400&lt;&gt;"",ISNUMBER($A1400)),VLOOKUP($A1400,StudiesGeneral!$B:$CM,3,FALSE),"")</f>
        <v>2016</v>
      </c>
      <c r="E1400" s="74" t="str">
        <f>IF(AND($A1400&lt;&gt;"",ISNUMBER($A1400)),VLOOKUP($A1400,StudiesGeneral!$B:$CM,4,FALSE),"")</f>
        <v>https://doi.org/10.1021/acs.molpharmaceut.6b00085</v>
      </c>
      <c r="F1400" s="73" t="str">
        <f>IF(AND($A1400&lt;&gt;"",ISNUMBER($A1400)),VLOOKUP($A1400,StudiesGeneral!$B:$CM,5,FALSE),"")</f>
        <v>CYP3A7</v>
      </c>
      <c r="G1400" s="52" t="str">
        <f t="shared" si="25"/>
        <v>Small intestine-Jejunum-HIM-21-</v>
      </c>
      <c r="H1400" s="12" t="s">
        <v>747</v>
      </c>
      <c r="I1400" s="12" t="s">
        <v>749</v>
      </c>
      <c r="J1400" s="12"/>
      <c r="K1400" s="12" t="s">
        <v>725</v>
      </c>
      <c r="L1400" s="12" t="s">
        <v>762</v>
      </c>
      <c r="M1400" s="12" t="s">
        <v>737</v>
      </c>
      <c r="N1400" s="12"/>
      <c r="O1400" s="12"/>
      <c r="P1400" s="12"/>
      <c r="Q1400" s="1"/>
      <c r="R1400" s="1"/>
      <c r="S1400" s="2"/>
      <c r="T1400" s="2"/>
      <c r="U1400" s="2"/>
      <c r="V1400" s="2"/>
      <c r="W1400" s="2"/>
      <c r="X1400" s="2"/>
      <c r="Y1400" s="2"/>
      <c r="Z1400" s="2"/>
      <c r="AA1400" s="19" t="s">
        <v>770</v>
      </c>
      <c r="AB1400" s="19" t="s">
        <v>1083</v>
      </c>
      <c r="AC1400" s="20" t="s">
        <v>730</v>
      </c>
      <c r="AD1400" s="37">
        <v>21</v>
      </c>
      <c r="AE1400" s="82">
        <v>21</v>
      </c>
      <c r="AF1400" s="3">
        <v>1</v>
      </c>
      <c r="AG1400" s="3">
        <v>0</v>
      </c>
      <c r="AH1400" s="3">
        <v>34</v>
      </c>
      <c r="AI1400" s="3" t="s">
        <v>767</v>
      </c>
      <c r="AJ1400" s="20" t="s">
        <v>772</v>
      </c>
      <c r="AK1400" s="3"/>
      <c r="AL1400" s="20"/>
      <c r="AM1400" s="3"/>
      <c r="AN1400" s="3"/>
      <c r="AO1400" s="3"/>
      <c r="AP1400" s="3"/>
      <c r="AQ1400" s="3"/>
      <c r="AR1400" s="3"/>
      <c r="AS1400" s="79">
        <v>45.7</v>
      </c>
      <c r="AT1400" s="3" t="s">
        <v>772</v>
      </c>
      <c r="AU1400" s="3"/>
      <c r="AV1400" s="3"/>
      <c r="AW1400" s="3" t="s">
        <v>763</v>
      </c>
      <c r="AX1400" s="3" t="s">
        <v>1082</v>
      </c>
      <c r="AY1400" s="3" t="s">
        <v>917</v>
      </c>
      <c r="AZ1400" s="3">
        <v>1</v>
      </c>
      <c r="BA1400" s="21"/>
      <c r="BB1400" s="10"/>
      <c r="BC1400" s="20"/>
      <c r="BD1400" s="3"/>
      <c r="BE1400" s="16"/>
      <c r="BF1400" s="4" t="b">
        <f>IF(ISERROR(VLOOKUP(StudiesDetails!B1400,ProteinExpression!A:A,1,FALSE)),FALSE,TRUE)</f>
        <v>1</v>
      </c>
    </row>
    <row r="1401" spans="1:58" x14ac:dyDescent="0.3">
      <c r="A1401">
        <v>236</v>
      </c>
      <c r="B1401">
        <v>1518</v>
      </c>
      <c r="C1401" s="73" t="str">
        <f>IF(AND($A1401&lt;&gt;"",ISNUMBER($A1401)),VLOOKUP($A1401,StudiesGeneral!$B:$CM,2,FALSE),"")</f>
        <v>Miyauchi</v>
      </c>
      <c r="D1401" s="73">
        <f>IF(AND($A1401&lt;&gt;"",ISNUMBER($A1401)),VLOOKUP($A1401,StudiesGeneral!$B:$CM,3,FALSE),"")</f>
        <v>2016</v>
      </c>
      <c r="E1401" s="74" t="str">
        <f>IF(AND($A1401&lt;&gt;"",ISNUMBER($A1401)),VLOOKUP($A1401,StudiesGeneral!$B:$CM,4,FALSE),"")</f>
        <v>https://doi.org/10.1021/acs.molpharmaceut.6b00085</v>
      </c>
      <c r="F1401" s="73" t="str">
        <f>IF(AND($A1401&lt;&gt;"",ISNUMBER($A1401)),VLOOKUP($A1401,StudiesGeneral!$B:$CM,5,FALSE),"")</f>
        <v>CYP3A7</v>
      </c>
      <c r="G1401" s="52" t="str">
        <f t="shared" si="25"/>
        <v>Small intestine-Jejunum-HIM-22-</v>
      </c>
      <c r="H1401" s="12" t="s">
        <v>747</v>
      </c>
      <c r="I1401" s="12" t="s">
        <v>749</v>
      </c>
      <c r="K1401" s="12" t="s">
        <v>725</v>
      </c>
      <c r="L1401" s="12" t="s">
        <v>762</v>
      </c>
      <c r="M1401" s="12" t="s">
        <v>737</v>
      </c>
      <c r="AA1401" s="19" t="s">
        <v>770</v>
      </c>
      <c r="AB1401" s="19" t="s">
        <v>1083</v>
      </c>
      <c r="AC1401" s="20" t="s">
        <v>730</v>
      </c>
      <c r="AD1401" s="37">
        <v>22</v>
      </c>
      <c r="AE1401" s="82">
        <v>22</v>
      </c>
      <c r="AF1401" s="3">
        <v>1</v>
      </c>
      <c r="AG1401" s="3">
        <v>1</v>
      </c>
      <c r="AH1401" s="3">
        <v>31</v>
      </c>
      <c r="AI1401" s="3" t="s">
        <v>767</v>
      </c>
      <c r="AJ1401" s="20" t="s">
        <v>772</v>
      </c>
      <c r="AS1401" s="79">
        <v>53.5</v>
      </c>
      <c r="AT1401" s="3" t="s">
        <v>772</v>
      </c>
      <c r="AW1401" s="3" t="s">
        <v>763</v>
      </c>
      <c r="AX1401" s="3" t="s">
        <v>1082</v>
      </c>
      <c r="AY1401" s="3" t="s">
        <v>917</v>
      </c>
      <c r="AZ1401" s="3">
        <v>1</v>
      </c>
      <c r="BF1401" s="4" t="b">
        <f>IF(ISERROR(VLOOKUP(StudiesDetails!B1401,ProteinExpression!A:A,1,FALSE)),FALSE,TRUE)</f>
        <v>1</v>
      </c>
    </row>
    <row r="1402" spans="1:58" s="49" customFormat="1" x14ac:dyDescent="0.3">
      <c r="A1402">
        <v>236</v>
      </c>
      <c r="B1402">
        <v>1519</v>
      </c>
      <c r="C1402" s="73" t="str">
        <f>IF(AND($A1402&lt;&gt;"",ISNUMBER($A1402)),VLOOKUP($A1402,StudiesGeneral!$B:$CM,2,FALSE),"")</f>
        <v>Miyauchi</v>
      </c>
      <c r="D1402" s="73">
        <f>IF(AND($A1402&lt;&gt;"",ISNUMBER($A1402)),VLOOKUP($A1402,StudiesGeneral!$B:$CM,3,FALSE),"")</f>
        <v>2016</v>
      </c>
      <c r="E1402" s="74" t="str">
        <f>IF(AND($A1402&lt;&gt;"",ISNUMBER($A1402)),VLOOKUP($A1402,StudiesGeneral!$B:$CM,4,FALSE),"")</f>
        <v>https://doi.org/10.1021/acs.molpharmaceut.6b00085</v>
      </c>
      <c r="F1402" s="73" t="str">
        <f>IF(AND($A1402&lt;&gt;"",ISNUMBER($A1402)),VLOOKUP($A1402,StudiesGeneral!$B:$CM,5,FALSE),"")</f>
        <v>CYP3A7</v>
      </c>
      <c r="G1402" s="52" t="str">
        <f t="shared" si="25"/>
        <v>Small intestine-Jejunum-HIM-23-</v>
      </c>
      <c r="H1402" s="12" t="s">
        <v>747</v>
      </c>
      <c r="I1402" s="12" t="s">
        <v>749</v>
      </c>
      <c r="J1402" s="12"/>
      <c r="K1402" s="12" t="s">
        <v>725</v>
      </c>
      <c r="L1402" s="12" t="s">
        <v>762</v>
      </c>
      <c r="M1402" s="12" t="s">
        <v>737</v>
      </c>
      <c r="N1402" s="12"/>
      <c r="O1402" s="12"/>
      <c r="P1402" s="12"/>
      <c r="Q1402" s="1"/>
      <c r="R1402" s="1"/>
      <c r="S1402" s="2"/>
      <c r="T1402" s="2"/>
      <c r="U1402" s="2"/>
      <c r="V1402" s="2"/>
      <c r="W1402" s="2"/>
      <c r="X1402" s="2"/>
      <c r="Y1402" s="2"/>
      <c r="Z1402" s="2"/>
      <c r="AA1402" s="19" t="s">
        <v>770</v>
      </c>
      <c r="AB1402" s="19" t="s">
        <v>1083</v>
      </c>
      <c r="AC1402" s="20" t="s">
        <v>730</v>
      </c>
      <c r="AD1402" s="37">
        <v>23</v>
      </c>
      <c r="AE1402" s="82">
        <v>23</v>
      </c>
      <c r="AF1402" s="3">
        <v>1</v>
      </c>
      <c r="AG1402" s="3">
        <v>0</v>
      </c>
      <c r="AH1402" s="3">
        <v>45</v>
      </c>
      <c r="AI1402" s="3" t="s">
        <v>767</v>
      </c>
      <c r="AJ1402" s="20" t="s">
        <v>772</v>
      </c>
      <c r="AK1402" s="3"/>
      <c r="AL1402" s="20"/>
      <c r="AM1402" s="3"/>
      <c r="AN1402" s="3"/>
      <c r="AO1402" s="3"/>
      <c r="AP1402" s="3"/>
      <c r="AQ1402" s="3"/>
      <c r="AR1402" s="3"/>
      <c r="AS1402" s="79">
        <v>40.4</v>
      </c>
      <c r="AT1402" s="3" t="s">
        <v>772</v>
      </c>
      <c r="AU1402" s="3"/>
      <c r="AV1402" s="3"/>
      <c r="AW1402" s="3" t="s">
        <v>763</v>
      </c>
      <c r="AX1402" s="3" t="s">
        <v>1082</v>
      </c>
      <c r="AY1402" s="3" t="s">
        <v>917</v>
      </c>
      <c r="AZ1402" s="3">
        <v>1</v>
      </c>
      <c r="BA1402" s="21"/>
      <c r="BB1402" s="10"/>
      <c r="BC1402" s="20"/>
      <c r="BD1402" s="3"/>
      <c r="BE1402" s="16"/>
      <c r="BF1402" s="4" t="b">
        <f>IF(ISERROR(VLOOKUP(StudiesDetails!B1402,ProteinExpression!A:A,1,FALSE)),FALSE,TRUE)</f>
        <v>1</v>
      </c>
    </row>
    <row r="1403" spans="1:58" x14ac:dyDescent="0.3">
      <c r="A1403">
        <v>236</v>
      </c>
      <c r="B1403">
        <v>1520</v>
      </c>
      <c r="C1403" s="73" t="str">
        <f>IF(AND($A1403&lt;&gt;"",ISNUMBER($A1403)),VLOOKUP($A1403,StudiesGeneral!$B:$CM,2,FALSE),"")</f>
        <v>Miyauchi</v>
      </c>
      <c r="D1403" s="73">
        <f>IF(AND($A1403&lt;&gt;"",ISNUMBER($A1403)),VLOOKUP($A1403,StudiesGeneral!$B:$CM,3,FALSE),"")</f>
        <v>2016</v>
      </c>
      <c r="E1403" s="74" t="str">
        <f>IF(AND($A1403&lt;&gt;"",ISNUMBER($A1403)),VLOOKUP($A1403,StudiesGeneral!$B:$CM,4,FALSE),"")</f>
        <v>https://doi.org/10.1021/acs.molpharmaceut.6b00085</v>
      </c>
      <c r="F1403" s="73" t="str">
        <f>IF(AND($A1403&lt;&gt;"",ISNUMBER($A1403)),VLOOKUP($A1403,StudiesGeneral!$B:$CM,5,FALSE),"")</f>
        <v>CYP3A7</v>
      </c>
      <c r="G1403" s="52" t="str">
        <f t="shared" si="25"/>
        <v>Small intestine-Jejunum-HIM-24-</v>
      </c>
      <c r="H1403" s="12" t="s">
        <v>747</v>
      </c>
      <c r="I1403" s="12" t="s">
        <v>749</v>
      </c>
      <c r="K1403" s="12" t="s">
        <v>725</v>
      </c>
      <c r="L1403" s="12" t="s">
        <v>762</v>
      </c>
      <c r="M1403" s="12" t="s">
        <v>737</v>
      </c>
      <c r="AA1403" s="19" t="s">
        <v>770</v>
      </c>
      <c r="AB1403" s="19" t="s">
        <v>1083</v>
      </c>
      <c r="AC1403" s="20" t="s">
        <v>730</v>
      </c>
      <c r="AD1403" s="37">
        <v>24</v>
      </c>
      <c r="AE1403" s="82">
        <v>24</v>
      </c>
      <c r="AF1403" s="3">
        <v>1</v>
      </c>
      <c r="AG1403" s="3">
        <v>1</v>
      </c>
      <c r="AH1403" s="3">
        <v>52</v>
      </c>
      <c r="AI1403" s="3" t="s">
        <v>767</v>
      </c>
      <c r="AJ1403" s="20" t="s">
        <v>772</v>
      </c>
      <c r="AS1403" s="79">
        <v>47</v>
      </c>
      <c r="AT1403" s="3" t="s">
        <v>772</v>
      </c>
      <c r="AW1403" s="3" t="s">
        <v>763</v>
      </c>
      <c r="AX1403" s="3" t="s">
        <v>1082</v>
      </c>
      <c r="AY1403" s="3" t="s">
        <v>732</v>
      </c>
      <c r="AZ1403" s="3">
        <v>1</v>
      </c>
      <c r="BF1403" s="4" t="b">
        <f>IF(ISERROR(VLOOKUP(StudiesDetails!B1403,ProteinExpression!A:A,1,FALSE)),FALSE,TRUE)</f>
        <v>1</v>
      </c>
    </row>
    <row r="1404" spans="1:58" s="49" customFormat="1" x14ac:dyDescent="0.3">
      <c r="A1404">
        <v>236</v>
      </c>
      <c r="B1404">
        <v>1521</v>
      </c>
      <c r="C1404" s="73" t="str">
        <f>IF(AND($A1404&lt;&gt;"",ISNUMBER($A1404)),VLOOKUP($A1404,StudiesGeneral!$B:$CM,2,FALSE),"")</f>
        <v>Miyauchi</v>
      </c>
      <c r="D1404" s="73">
        <f>IF(AND($A1404&lt;&gt;"",ISNUMBER($A1404)),VLOOKUP($A1404,StudiesGeneral!$B:$CM,3,FALSE),"")</f>
        <v>2016</v>
      </c>
      <c r="E1404" s="74" t="str">
        <f>IF(AND($A1404&lt;&gt;"",ISNUMBER($A1404)),VLOOKUP($A1404,StudiesGeneral!$B:$CM,4,FALSE),"")</f>
        <v>https://doi.org/10.1021/acs.molpharmaceut.6b00085</v>
      </c>
      <c r="F1404" s="73" t="str">
        <f>IF(AND($A1404&lt;&gt;"",ISNUMBER($A1404)),VLOOKUP($A1404,StudiesGeneral!$B:$CM,5,FALSE),"")</f>
        <v>CYP3A7</v>
      </c>
      <c r="G1404" s="52" t="str">
        <f t="shared" si="25"/>
        <v>Small intestine-Jejunum-HIM-25-</v>
      </c>
      <c r="H1404" s="12" t="s">
        <v>747</v>
      </c>
      <c r="I1404" s="12" t="s">
        <v>749</v>
      </c>
      <c r="J1404" s="12"/>
      <c r="K1404" s="12" t="s">
        <v>725</v>
      </c>
      <c r="L1404" s="12" t="s">
        <v>762</v>
      </c>
      <c r="M1404" s="12" t="s">
        <v>737</v>
      </c>
      <c r="N1404" s="12"/>
      <c r="O1404" s="12"/>
      <c r="P1404" s="12"/>
      <c r="Q1404" s="1"/>
      <c r="R1404" s="1"/>
      <c r="S1404" s="2"/>
      <c r="T1404" s="2"/>
      <c r="U1404" s="2"/>
      <c r="V1404" s="2"/>
      <c r="W1404" s="2"/>
      <c r="X1404" s="2"/>
      <c r="Y1404" s="2"/>
      <c r="Z1404" s="2"/>
      <c r="AA1404" s="19" t="s">
        <v>770</v>
      </c>
      <c r="AB1404" s="19" t="s">
        <v>1083</v>
      </c>
      <c r="AC1404" s="20" t="s">
        <v>730</v>
      </c>
      <c r="AD1404" s="37">
        <v>25</v>
      </c>
      <c r="AE1404" s="82">
        <v>25</v>
      </c>
      <c r="AF1404" s="3">
        <v>1</v>
      </c>
      <c r="AG1404" s="3">
        <v>0</v>
      </c>
      <c r="AH1404" s="3">
        <v>38</v>
      </c>
      <c r="AI1404" s="3" t="s">
        <v>767</v>
      </c>
      <c r="AJ1404" s="20" t="s">
        <v>772</v>
      </c>
      <c r="AK1404" s="3"/>
      <c r="AL1404" s="20"/>
      <c r="AM1404" s="3"/>
      <c r="AN1404" s="3"/>
      <c r="AO1404" s="3"/>
      <c r="AP1404" s="3"/>
      <c r="AQ1404" s="3"/>
      <c r="AR1404" s="3"/>
      <c r="AS1404" s="79">
        <v>35.700000000000003</v>
      </c>
      <c r="AT1404" s="3" t="s">
        <v>772</v>
      </c>
      <c r="AU1404" s="3"/>
      <c r="AV1404" s="3"/>
      <c r="AW1404" s="3" t="s">
        <v>763</v>
      </c>
      <c r="AX1404" s="3" t="s">
        <v>1082</v>
      </c>
      <c r="AY1404" s="3" t="s">
        <v>917</v>
      </c>
      <c r="AZ1404" s="3">
        <v>1</v>
      </c>
      <c r="BA1404" s="21"/>
      <c r="BB1404" s="10"/>
      <c r="BC1404" s="20"/>
      <c r="BD1404" s="3"/>
      <c r="BE1404" s="16"/>
      <c r="BF1404" s="4" t="b">
        <f>IF(ISERROR(VLOOKUP(StudiesDetails!B1404,ProteinExpression!A:A,1,FALSE)),FALSE,TRUE)</f>
        <v>1</v>
      </c>
    </row>
    <row r="1405" spans="1:58" x14ac:dyDescent="0.3">
      <c r="A1405">
        <v>236</v>
      </c>
      <c r="B1405">
        <v>1522</v>
      </c>
      <c r="C1405" s="73" t="str">
        <f>IF(AND($A1405&lt;&gt;"",ISNUMBER($A1405)),VLOOKUP($A1405,StudiesGeneral!$B:$CM,2,FALSE),"")</f>
        <v>Miyauchi</v>
      </c>
      <c r="D1405" s="73">
        <f>IF(AND($A1405&lt;&gt;"",ISNUMBER($A1405)),VLOOKUP($A1405,StudiesGeneral!$B:$CM,3,FALSE),"")</f>
        <v>2016</v>
      </c>
      <c r="E1405" s="74" t="str">
        <f>IF(AND($A1405&lt;&gt;"",ISNUMBER($A1405)),VLOOKUP($A1405,StudiesGeneral!$B:$CM,4,FALSE),"")</f>
        <v>https://doi.org/10.1021/acs.molpharmaceut.6b00085</v>
      </c>
      <c r="F1405" s="73" t="str">
        <f>IF(AND($A1405&lt;&gt;"",ISNUMBER($A1405)),VLOOKUP($A1405,StudiesGeneral!$B:$CM,5,FALSE),"")</f>
        <v>CYP3A7</v>
      </c>
      <c r="G1405" s="52" t="str">
        <f t="shared" si="25"/>
        <v>Small intestine-Jejunum-HIM-26-</v>
      </c>
      <c r="H1405" s="12" t="s">
        <v>747</v>
      </c>
      <c r="I1405" s="12" t="s">
        <v>749</v>
      </c>
      <c r="K1405" s="12" t="s">
        <v>725</v>
      </c>
      <c r="L1405" s="12" t="s">
        <v>762</v>
      </c>
      <c r="M1405" s="12" t="s">
        <v>737</v>
      </c>
      <c r="AA1405" s="19" t="s">
        <v>770</v>
      </c>
      <c r="AB1405" s="19" t="s">
        <v>1083</v>
      </c>
      <c r="AC1405" s="20" t="s">
        <v>730</v>
      </c>
      <c r="AD1405" s="37">
        <v>26</v>
      </c>
      <c r="AE1405" s="82">
        <v>26</v>
      </c>
      <c r="AF1405" s="3">
        <v>1</v>
      </c>
      <c r="AG1405" s="3">
        <v>1</v>
      </c>
      <c r="AH1405" s="3">
        <v>61</v>
      </c>
      <c r="AI1405" s="3" t="s">
        <v>767</v>
      </c>
      <c r="AJ1405" s="20" t="s">
        <v>772</v>
      </c>
      <c r="AS1405" s="79">
        <v>42.6</v>
      </c>
      <c r="AT1405" s="3" t="s">
        <v>772</v>
      </c>
      <c r="AW1405" s="3" t="s">
        <v>763</v>
      </c>
      <c r="AX1405" s="3" t="s">
        <v>1082</v>
      </c>
      <c r="AY1405" s="3" t="s">
        <v>917</v>
      </c>
      <c r="AZ1405" s="3">
        <v>1</v>
      </c>
      <c r="BF1405" s="4" t="b">
        <f>IF(ISERROR(VLOOKUP(StudiesDetails!B1405,ProteinExpression!A:A,1,FALSE)),FALSE,TRUE)</f>
        <v>1</v>
      </c>
    </row>
    <row r="1406" spans="1:58" s="49" customFormat="1" x14ac:dyDescent="0.3">
      <c r="A1406">
        <v>236</v>
      </c>
      <c r="B1406">
        <v>1523</v>
      </c>
      <c r="C1406" s="73" t="str">
        <f>IF(AND($A1406&lt;&gt;"",ISNUMBER($A1406)),VLOOKUP($A1406,StudiesGeneral!$B:$CM,2,FALSE),"")</f>
        <v>Miyauchi</v>
      </c>
      <c r="D1406" s="73">
        <f>IF(AND($A1406&lt;&gt;"",ISNUMBER($A1406)),VLOOKUP($A1406,StudiesGeneral!$B:$CM,3,FALSE),"")</f>
        <v>2016</v>
      </c>
      <c r="E1406" s="74" t="str">
        <f>IF(AND($A1406&lt;&gt;"",ISNUMBER($A1406)),VLOOKUP($A1406,StudiesGeneral!$B:$CM,4,FALSE),"")</f>
        <v>https://doi.org/10.1021/acs.molpharmaceut.6b00085</v>
      </c>
      <c r="F1406" s="73" t="str">
        <f>IF(AND($A1406&lt;&gt;"",ISNUMBER($A1406)),VLOOKUP($A1406,StudiesGeneral!$B:$CM,5,FALSE),"")</f>
        <v>CYP3A7</v>
      </c>
      <c r="G1406" s="52" t="str">
        <f t="shared" si="25"/>
        <v>Small intestine-Jejunum-HIM-27-</v>
      </c>
      <c r="H1406" s="12" t="s">
        <v>747</v>
      </c>
      <c r="I1406" s="12" t="s">
        <v>749</v>
      </c>
      <c r="J1406" s="12"/>
      <c r="K1406" s="12" t="s">
        <v>725</v>
      </c>
      <c r="L1406" s="12" t="s">
        <v>762</v>
      </c>
      <c r="M1406" s="12" t="s">
        <v>737</v>
      </c>
      <c r="N1406" s="12"/>
      <c r="O1406" s="12"/>
      <c r="P1406" s="12"/>
      <c r="Q1406" s="1"/>
      <c r="R1406" s="1"/>
      <c r="S1406" s="2"/>
      <c r="T1406" s="2"/>
      <c r="U1406" s="2"/>
      <c r="V1406" s="2"/>
      <c r="W1406" s="2"/>
      <c r="X1406" s="2"/>
      <c r="Y1406" s="2"/>
      <c r="Z1406" s="2"/>
      <c r="AA1406" s="19" t="s">
        <v>770</v>
      </c>
      <c r="AB1406" s="19" t="s">
        <v>1083</v>
      </c>
      <c r="AC1406" s="20" t="s">
        <v>730</v>
      </c>
      <c r="AD1406" s="37">
        <v>27</v>
      </c>
      <c r="AE1406" s="82">
        <v>27</v>
      </c>
      <c r="AF1406" s="3">
        <v>1</v>
      </c>
      <c r="AG1406" s="3">
        <v>0</v>
      </c>
      <c r="AH1406" s="3">
        <v>28</v>
      </c>
      <c r="AI1406" s="3" t="s">
        <v>767</v>
      </c>
      <c r="AJ1406" s="20" t="s">
        <v>772</v>
      </c>
      <c r="AK1406" s="3"/>
      <c r="AL1406" s="20"/>
      <c r="AM1406" s="3"/>
      <c r="AN1406" s="3"/>
      <c r="AO1406" s="3"/>
      <c r="AP1406" s="3"/>
      <c r="AQ1406" s="3"/>
      <c r="AR1406" s="3"/>
      <c r="AS1406" s="79">
        <v>37.799999999999997</v>
      </c>
      <c r="AT1406" s="3" t="s">
        <v>772</v>
      </c>
      <c r="AU1406" s="3"/>
      <c r="AV1406" s="3"/>
      <c r="AW1406" s="3" t="s">
        <v>763</v>
      </c>
      <c r="AX1406" s="3" t="s">
        <v>1082</v>
      </c>
      <c r="AY1406" s="3" t="s">
        <v>917</v>
      </c>
      <c r="AZ1406" s="3">
        <v>1</v>
      </c>
      <c r="BA1406" s="21"/>
      <c r="BB1406" s="10"/>
      <c r="BC1406" s="20"/>
      <c r="BD1406" s="3"/>
      <c r="BE1406" s="16"/>
      <c r="BF1406" s="4" t="b">
        <f>IF(ISERROR(VLOOKUP(StudiesDetails!B1406,ProteinExpression!A:A,1,FALSE)),FALSE,TRUE)</f>
        <v>1</v>
      </c>
    </row>
    <row r="1407" spans="1:58" ht="15" customHeight="1" x14ac:dyDescent="0.3">
      <c r="A1407">
        <v>236</v>
      </c>
      <c r="B1407">
        <v>1524</v>
      </c>
      <c r="C1407" s="73" t="str">
        <f>IF(AND($A1407&lt;&gt;"",ISNUMBER($A1407)),VLOOKUP($A1407,StudiesGeneral!$B:$CM,2,FALSE),"")</f>
        <v>Miyauchi</v>
      </c>
      <c r="D1407" s="73">
        <f>IF(AND($A1407&lt;&gt;"",ISNUMBER($A1407)),VLOOKUP($A1407,StudiesGeneral!$B:$CM,3,FALSE),"")</f>
        <v>2016</v>
      </c>
      <c r="E1407" s="74" t="str">
        <f>IF(AND($A1407&lt;&gt;"",ISNUMBER($A1407)),VLOOKUP($A1407,StudiesGeneral!$B:$CM,4,FALSE),"")</f>
        <v>https://doi.org/10.1021/acs.molpharmaceut.6b00085</v>
      </c>
      <c r="F1407" s="73" t="str">
        <f>IF(AND($A1407&lt;&gt;"",ISNUMBER($A1407)),VLOOKUP($A1407,StudiesGeneral!$B:$CM,5,FALSE),"")</f>
        <v>CYP3A7</v>
      </c>
      <c r="G1407" s="52" t="str">
        <f t="shared" si="25"/>
        <v>Small intestine-Jejunum-HIM-30-</v>
      </c>
      <c r="H1407" s="12" t="s">
        <v>747</v>
      </c>
      <c r="I1407" s="12" t="s">
        <v>749</v>
      </c>
      <c r="K1407" s="12" t="s">
        <v>725</v>
      </c>
      <c r="L1407" s="12" t="s">
        <v>762</v>
      </c>
      <c r="M1407" s="12" t="s">
        <v>737</v>
      </c>
      <c r="AA1407" s="19" t="s">
        <v>770</v>
      </c>
      <c r="AB1407" s="19" t="s">
        <v>1083</v>
      </c>
      <c r="AC1407" s="20" t="s">
        <v>730</v>
      </c>
      <c r="AD1407" s="37">
        <v>30</v>
      </c>
      <c r="AE1407" s="82">
        <v>30</v>
      </c>
      <c r="AF1407" s="3">
        <v>1</v>
      </c>
      <c r="AG1407" s="3">
        <v>0</v>
      </c>
      <c r="AH1407" s="3">
        <v>46</v>
      </c>
      <c r="AI1407" s="3" t="s">
        <v>767</v>
      </c>
      <c r="AJ1407" s="20" t="s">
        <v>772</v>
      </c>
      <c r="AS1407" s="79">
        <v>39</v>
      </c>
      <c r="AT1407" s="3" t="s">
        <v>772</v>
      </c>
      <c r="AW1407" s="3" t="s">
        <v>763</v>
      </c>
      <c r="AX1407" s="3" t="s">
        <v>1082</v>
      </c>
      <c r="AY1407" s="3" t="s">
        <v>917</v>
      </c>
      <c r="AZ1407" s="3">
        <v>1</v>
      </c>
      <c r="BF1407" s="4" t="b">
        <f>IF(ISERROR(VLOOKUP(StudiesDetails!B1407,ProteinExpression!A:A,1,FALSE)),FALSE,TRUE)</f>
        <v>1</v>
      </c>
    </row>
    <row r="1408" spans="1:58" s="49" customFormat="1" x14ac:dyDescent="0.3">
      <c r="A1408">
        <v>236</v>
      </c>
      <c r="B1408">
        <v>1525</v>
      </c>
      <c r="C1408" s="73" t="str">
        <f>IF(AND($A1408&lt;&gt;"",ISNUMBER($A1408)),VLOOKUP($A1408,StudiesGeneral!$B:$CM,2,FALSE),"")</f>
        <v>Miyauchi</v>
      </c>
      <c r="D1408" s="73">
        <f>IF(AND($A1408&lt;&gt;"",ISNUMBER($A1408)),VLOOKUP($A1408,StudiesGeneral!$B:$CM,3,FALSE),"")</f>
        <v>2016</v>
      </c>
      <c r="E1408" s="74" t="str">
        <f>IF(AND($A1408&lt;&gt;"",ISNUMBER($A1408)),VLOOKUP($A1408,StudiesGeneral!$B:$CM,4,FALSE),"")</f>
        <v>https://doi.org/10.1021/acs.molpharmaceut.6b00085</v>
      </c>
      <c r="F1408" s="73" t="str">
        <f>IF(AND($A1408&lt;&gt;"",ISNUMBER($A1408)),VLOOKUP($A1408,StudiesGeneral!$B:$CM,5,FALSE),"")</f>
        <v>CYP3A7</v>
      </c>
      <c r="G1408" s="52" t="str">
        <f t="shared" si="25"/>
        <v>Small intestine-Jejunum-HIM-31-</v>
      </c>
      <c r="H1408" s="12" t="s">
        <v>747</v>
      </c>
      <c r="I1408" s="12" t="s">
        <v>749</v>
      </c>
      <c r="J1408" s="12"/>
      <c r="K1408" s="12" t="s">
        <v>725</v>
      </c>
      <c r="L1408" s="12" t="s">
        <v>762</v>
      </c>
      <c r="M1408" s="12" t="s">
        <v>737</v>
      </c>
      <c r="N1408" s="12"/>
      <c r="O1408" s="12"/>
      <c r="P1408" s="12"/>
      <c r="Q1408" s="1"/>
      <c r="R1408" s="1"/>
      <c r="S1408" s="2"/>
      <c r="T1408" s="2"/>
      <c r="U1408" s="2"/>
      <c r="V1408" s="2"/>
      <c r="W1408" s="2"/>
      <c r="X1408" s="2"/>
      <c r="Y1408" s="2"/>
      <c r="Z1408" s="2"/>
      <c r="AA1408" s="19" t="s">
        <v>770</v>
      </c>
      <c r="AB1408" s="19" t="s">
        <v>1083</v>
      </c>
      <c r="AC1408" s="20" t="s">
        <v>730</v>
      </c>
      <c r="AD1408" s="37">
        <v>31</v>
      </c>
      <c r="AE1408" s="82">
        <v>31</v>
      </c>
      <c r="AF1408" s="3">
        <v>1</v>
      </c>
      <c r="AG1408" s="3">
        <v>0</v>
      </c>
      <c r="AH1408" s="3">
        <v>43</v>
      </c>
      <c r="AI1408" s="3" t="s">
        <v>767</v>
      </c>
      <c r="AJ1408" s="20" t="s">
        <v>772</v>
      </c>
      <c r="AK1408" s="3"/>
      <c r="AL1408" s="20"/>
      <c r="AM1408" s="3"/>
      <c r="AN1408" s="3"/>
      <c r="AO1408" s="3"/>
      <c r="AP1408" s="3"/>
      <c r="AQ1408" s="3"/>
      <c r="AR1408" s="3"/>
      <c r="AS1408" s="79">
        <v>44.9</v>
      </c>
      <c r="AT1408" s="3" t="s">
        <v>772</v>
      </c>
      <c r="AU1408" s="3"/>
      <c r="AV1408" s="3"/>
      <c r="AW1408" s="3" t="s">
        <v>763</v>
      </c>
      <c r="AX1408" s="3" t="s">
        <v>1082</v>
      </c>
      <c r="AY1408" s="3" t="s">
        <v>917</v>
      </c>
      <c r="AZ1408" s="3">
        <v>1</v>
      </c>
      <c r="BA1408" s="21"/>
      <c r="BB1408" s="10"/>
      <c r="BC1408" s="20"/>
      <c r="BD1408" s="3"/>
      <c r="BE1408" s="16"/>
      <c r="BF1408" s="4" t="b">
        <f>IF(ISERROR(VLOOKUP(StudiesDetails!B1408,ProteinExpression!A:A,1,FALSE)),FALSE,TRUE)</f>
        <v>1</v>
      </c>
    </row>
    <row r="1409" spans="1:58" s="33" customFormat="1" x14ac:dyDescent="0.3">
      <c r="A1409" s="33">
        <v>316</v>
      </c>
      <c r="B1409" s="33">
        <v>1527</v>
      </c>
      <c r="C1409" s="70" t="str">
        <f>IF(AND($A1409&lt;&gt;"",ISNUMBER($A1409)),VLOOKUP($A1409,StudiesGeneral!$B:$CM,2,FALSE),"")</f>
        <v>Barter</v>
      </c>
      <c r="D1409" s="70">
        <f>IF(AND($A1409&lt;&gt;"",ISNUMBER($A1409)),VLOOKUP($A1409,StudiesGeneral!$B:$CM,3,FALSE),"")</f>
        <v>2010</v>
      </c>
      <c r="E1409" s="71" t="str">
        <f>IF(AND($A1409&lt;&gt;"",ISNUMBER($A1409)),VLOOKUP($A1409,StudiesGeneral!$B:$CM,4,FALSE),"")</f>
        <v>https://dx.doi.org/10.1002/bdd.732</v>
      </c>
      <c r="F1409" s="70" t="str">
        <f>IF(AND($A1409&lt;&gt;"",ISNUMBER($A1409)),VLOOKUP($A1409,StudiesGeneral!$B:$CM,5,FALSE),"")</f>
        <v>CYP3A4</v>
      </c>
      <c r="G1409" s="72" t="str">
        <f t="shared" ref="G1409:G1412" si="26">H1409&amp;"-"&amp;I1409&amp;"-"&amp;L1409&amp;"-"&amp;AD1409&amp;"-"&amp;BC1409</f>
        <v>Liver--HLM-ELISA-</v>
      </c>
      <c r="H1409" s="25" t="s">
        <v>724</v>
      </c>
      <c r="I1409" s="25"/>
      <c r="J1409" s="25"/>
      <c r="K1409" s="25" t="s">
        <v>725</v>
      </c>
      <c r="L1409" s="25" t="s">
        <v>726</v>
      </c>
      <c r="M1409" s="25"/>
      <c r="N1409" s="25"/>
      <c r="O1409" s="25"/>
      <c r="P1409" s="25"/>
      <c r="Q1409" s="26"/>
      <c r="R1409" s="26"/>
      <c r="S1409" s="27"/>
      <c r="T1409" s="27"/>
      <c r="U1409" s="27"/>
      <c r="V1409" s="27"/>
      <c r="W1409" s="27"/>
      <c r="X1409" s="27"/>
      <c r="Y1409" s="27"/>
      <c r="Z1409" s="27"/>
      <c r="AA1409" s="28" t="s">
        <v>728</v>
      </c>
      <c r="AB1409" s="28" t="s">
        <v>1084</v>
      </c>
      <c r="AC1409" s="29" t="s">
        <v>730</v>
      </c>
      <c r="AD1409" s="36" t="s">
        <v>1085</v>
      </c>
      <c r="AE1409" s="83">
        <v>1</v>
      </c>
      <c r="AF1409" s="30">
        <v>20</v>
      </c>
      <c r="AG1409" s="30"/>
      <c r="AH1409" s="30"/>
      <c r="AI1409" s="30"/>
      <c r="AJ1409" s="29"/>
      <c r="AK1409" s="30"/>
      <c r="AL1409" s="29"/>
      <c r="AM1409" s="30"/>
      <c r="AN1409" s="30"/>
      <c r="AO1409" s="30"/>
      <c r="AP1409" s="30"/>
      <c r="AQ1409" s="30"/>
      <c r="AR1409" s="30"/>
      <c r="AS1409" s="30"/>
      <c r="AT1409" s="30"/>
      <c r="AU1409" s="30"/>
      <c r="AV1409" s="30"/>
      <c r="AW1409" s="30"/>
      <c r="AX1409" s="30"/>
      <c r="AY1409" s="30"/>
      <c r="AZ1409" s="30"/>
      <c r="BA1409" s="31" t="s">
        <v>733</v>
      </c>
      <c r="BB1409" s="32">
        <v>20</v>
      </c>
      <c r="BC1409" s="29"/>
      <c r="BD1409" s="30"/>
      <c r="BE1409" s="75"/>
      <c r="BF1409" s="91" t="b">
        <f>IF(ISERROR(VLOOKUP(StudiesDetails!B1409,ProteinExpression!A:A,1,FALSE)),FALSE,TRUE)</f>
        <v>1</v>
      </c>
    </row>
    <row r="1410" spans="1:58" x14ac:dyDescent="0.3">
      <c r="A1410">
        <v>316</v>
      </c>
      <c r="B1410">
        <v>1528</v>
      </c>
      <c r="C1410" s="73" t="str">
        <f>IF(AND($A1410&lt;&gt;"",ISNUMBER($A1410)),VLOOKUP($A1410,StudiesGeneral!$B:$CM,2,FALSE),"")</f>
        <v>Barter</v>
      </c>
      <c r="D1410" s="73">
        <f>IF(AND($A1410&lt;&gt;"",ISNUMBER($A1410)),VLOOKUP($A1410,StudiesGeneral!$B:$CM,3,FALSE),"")</f>
        <v>2010</v>
      </c>
      <c r="E1410" s="74" t="str">
        <f>IF(AND($A1410&lt;&gt;"",ISNUMBER($A1410)),VLOOKUP($A1410,StudiesGeneral!$B:$CM,4,FALSE),"")</f>
        <v>https://dx.doi.org/10.1002/bdd.732</v>
      </c>
      <c r="F1410" s="73" t="str">
        <f>IF(AND($A1410&lt;&gt;"",ISNUMBER($A1410)),VLOOKUP($A1410,StudiesGeneral!$B:$CM,5,FALSE),"")</f>
        <v>CYP3A4</v>
      </c>
      <c r="G1410" s="52" t="str">
        <f t="shared" si="26"/>
        <v>Liver--HLM-WB-</v>
      </c>
      <c r="H1410" s="12" t="s">
        <v>724</v>
      </c>
      <c r="K1410" s="12" t="s">
        <v>725</v>
      </c>
      <c r="L1410" s="12" t="s">
        <v>726</v>
      </c>
      <c r="AA1410" s="19" t="s">
        <v>728</v>
      </c>
      <c r="AB1410" s="19" t="s">
        <v>1084</v>
      </c>
      <c r="AC1410" s="20" t="s">
        <v>730</v>
      </c>
      <c r="AD1410" s="37" t="s">
        <v>1086</v>
      </c>
      <c r="AE1410" s="82">
        <v>1</v>
      </c>
      <c r="AF1410" s="3">
        <v>20</v>
      </c>
      <c r="BA1410" s="21" t="s">
        <v>733</v>
      </c>
      <c r="BB1410" s="10">
        <v>20</v>
      </c>
      <c r="BF1410" s="4" t="b">
        <f>IF(ISERROR(VLOOKUP(StudiesDetails!B1410,ProteinExpression!A:A,1,FALSE)),FALSE,TRUE)</f>
        <v>1</v>
      </c>
    </row>
    <row r="1411" spans="1:58" x14ac:dyDescent="0.3">
      <c r="A1411">
        <v>317</v>
      </c>
      <c r="B1411">
        <v>1529</v>
      </c>
      <c r="C1411" s="73" t="str">
        <f>IF(AND($A1411&lt;&gt;"",ISNUMBER($A1411)),VLOOKUP($A1411,StudiesGeneral!$B:$CM,2,FALSE),"")</f>
        <v>Barter</v>
      </c>
      <c r="D1411" s="73">
        <f>IF(AND($A1411&lt;&gt;"",ISNUMBER($A1411)),VLOOKUP($A1411,StudiesGeneral!$B:$CM,3,FALSE),"")</f>
        <v>2010</v>
      </c>
      <c r="E1411" s="74" t="str">
        <f>IF(AND($A1411&lt;&gt;"",ISNUMBER($A1411)),VLOOKUP($A1411,StudiesGeneral!$B:$CM,4,FALSE),"")</f>
        <v>https://dx.doi.org/10.1002/bdd.732</v>
      </c>
      <c r="F1411" s="73" t="str">
        <f>IF(AND($A1411&lt;&gt;"",ISNUMBER($A1411)),VLOOKUP($A1411,StudiesGeneral!$B:$CM,5,FALSE),"")</f>
        <v>CYP3A5</v>
      </c>
      <c r="G1411" s="52" t="str">
        <f t="shared" si="26"/>
        <v>Liver--HLM-ELISA-*1/*3</v>
      </c>
      <c r="H1411" s="12" t="s">
        <v>724</v>
      </c>
      <c r="K1411" s="12" t="s">
        <v>725</v>
      </c>
      <c r="L1411" s="12" t="s">
        <v>726</v>
      </c>
      <c r="AA1411" s="19" t="s">
        <v>728</v>
      </c>
      <c r="AB1411" s="19" t="s">
        <v>1084</v>
      </c>
      <c r="AC1411" s="20" t="s">
        <v>730</v>
      </c>
      <c r="AD1411" s="37" t="s">
        <v>1085</v>
      </c>
      <c r="AE1411" s="82">
        <v>2</v>
      </c>
      <c r="AF1411" s="3">
        <v>6</v>
      </c>
      <c r="BA1411" s="21" t="s">
        <v>733</v>
      </c>
      <c r="BB1411" s="10">
        <v>6</v>
      </c>
      <c r="BC1411" s="20" t="s">
        <v>856</v>
      </c>
      <c r="BD1411" s="3">
        <v>6</v>
      </c>
      <c r="BF1411" s="4" t="b">
        <f>IF(ISERROR(VLOOKUP(StudiesDetails!B1411,ProteinExpression!A:A,1,FALSE)),FALSE,TRUE)</f>
        <v>1</v>
      </c>
    </row>
    <row r="1412" spans="1:58" x14ac:dyDescent="0.3">
      <c r="A1412">
        <v>317</v>
      </c>
      <c r="B1412">
        <v>1530</v>
      </c>
      <c r="C1412" s="73" t="str">
        <f>IF(AND($A1412&lt;&gt;"",ISNUMBER($A1412)),VLOOKUP($A1412,StudiesGeneral!$B:$CM,2,FALSE),"")</f>
        <v>Barter</v>
      </c>
      <c r="D1412" s="73">
        <f>IF(AND($A1412&lt;&gt;"",ISNUMBER($A1412)),VLOOKUP($A1412,StudiesGeneral!$B:$CM,3,FALSE),"")</f>
        <v>2010</v>
      </c>
      <c r="E1412" s="74" t="str">
        <f>IF(AND($A1412&lt;&gt;"",ISNUMBER($A1412)),VLOOKUP($A1412,StudiesGeneral!$B:$CM,4,FALSE),"")</f>
        <v>https://dx.doi.org/10.1002/bdd.732</v>
      </c>
      <c r="F1412" s="73" t="str">
        <f>IF(AND($A1412&lt;&gt;"",ISNUMBER($A1412)),VLOOKUP($A1412,StudiesGeneral!$B:$CM,5,FALSE),"")</f>
        <v>CYP3A5</v>
      </c>
      <c r="G1412" s="52" t="str">
        <f t="shared" si="26"/>
        <v>Liver--HLM-WB-*1/*3</v>
      </c>
      <c r="H1412" s="12" t="s">
        <v>724</v>
      </c>
      <c r="K1412" s="12" t="s">
        <v>725</v>
      </c>
      <c r="L1412" s="12" t="s">
        <v>726</v>
      </c>
      <c r="AA1412" s="19" t="s">
        <v>728</v>
      </c>
      <c r="AB1412" s="19" t="s">
        <v>1084</v>
      </c>
      <c r="AC1412" s="20" t="s">
        <v>730</v>
      </c>
      <c r="AD1412" s="37" t="s">
        <v>1086</v>
      </c>
      <c r="AE1412" s="82">
        <v>2</v>
      </c>
      <c r="AF1412" s="3">
        <v>6</v>
      </c>
      <c r="BA1412" s="21" t="s">
        <v>733</v>
      </c>
      <c r="BB1412" s="10">
        <v>6</v>
      </c>
      <c r="BC1412" s="20" t="s">
        <v>856</v>
      </c>
      <c r="BD1412" s="3">
        <v>6</v>
      </c>
      <c r="BF1412" s="4" t="b">
        <f>IF(ISERROR(VLOOKUP(StudiesDetails!B1412,ProteinExpression!A:A,1,FALSE)),FALSE,TRUE)</f>
        <v>1</v>
      </c>
    </row>
    <row r="1413" spans="1:58" s="33" customFormat="1" x14ac:dyDescent="0.3">
      <c r="A1413" s="33">
        <v>319</v>
      </c>
      <c r="B1413" s="33">
        <v>1531</v>
      </c>
      <c r="C1413" s="70" t="str">
        <f>IF(AND($A1413&lt;&gt;"",ISNUMBER($A1413)),VLOOKUP($A1413,StudiesGeneral!$B:$CM,2,FALSE),"")</f>
        <v>Lipscomb</v>
      </c>
      <c r="D1413" s="70">
        <f>IF(AND($A1413&lt;&gt;"",ISNUMBER($A1413)),VLOOKUP($A1413,StudiesGeneral!$B:$CM,3,FALSE),"")</f>
        <v>2003</v>
      </c>
      <c r="E1413" s="71" t="str">
        <f>IF(AND($A1413&lt;&gt;"",ISNUMBER($A1413)),VLOOKUP($A1413,StudiesGeneral!$B:$CM,4,FALSE),"")</f>
        <v>https://dx.doi.org/10.1080/15376510309821</v>
      </c>
      <c r="F1413" s="70" t="str">
        <f>IF(AND($A1413&lt;&gt;"",ISNUMBER($A1413)),VLOOKUP($A1413,StudiesGeneral!$B:$CM,5,FALSE),"")</f>
        <v>CYP3A</v>
      </c>
      <c r="G1413" s="72" t="str">
        <f t="shared" ref="G1413" si="27">H1413&amp;"-"&amp;I1413&amp;"-"&amp;L1413&amp;"-"&amp;AD1413&amp;"-"&amp;BC1413</f>
        <v>Liver--HLM-628951-</v>
      </c>
      <c r="H1413" s="25" t="s">
        <v>724</v>
      </c>
      <c r="I1413" s="25"/>
      <c r="J1413" s="25"/>
      <c r="K1413" s="25" t="s">
        <v>725</v>
      </c>
      <c r="L1413" s="25" t="s">
        <v>726</v>
      </c>
      <c r="M1413" s="25" t="s">
        <v>737</v>
      </c>
      <c r="N1413" s="25"/>
      <c r="O1413" s="25"/>
      <c r="P1413" s="25"/>
      <c r="Q1413" s="26"/>
      <c r="R1413" s="26"/>
      <c r="S1413" s="27"/>
      <c r="T1413" s="27"/>
      <c r="U1413" s="27"/>
      <c r="V1413" s="69">
        <v>27</v>
      </c>
      <c r="W1413" s="27" t="s">
        <v>1087</v>
      </c>
      <c r="X1413" s="27" t="s">
        <v>1088</v>
      </c>
      <c r="Y1413" s="27"/>
      <c r="Z1413" s="27"/>
      <c r="AA1413" s="28" t="s">
        <v>770</v>
      </c>
      <c r="AB1413" s="28" t="s">
        <v>794</v>
      </c>
      <c r="AC1413" s="29" t="s">
        <v>730</v>
      </c>
      <c r="AD1413" s="36">
        <v>628951</v>
      </c>
      <c r="AE1413" s="83">
        <v>1</v>
      </c>
      <c r="AF1413" s="30">
        <v>1</v>
      </c>
      <c r="AG1413" s="30">
        <v>1</v>
      </c>
      <c r="AH1413" s="30">
        <v>54</v>
      </c>
      <c r="AI1413" s="30" t="s">
        <v>767</v>
      </c>
      <c r="AJ1413" s="29" t="s">
        <v>772</v>
      </c>
      <c r="AK1413" s="30"/>
      <c r="AL1413" s="29"/>
      <c r="AM1413" s="30"/>
      <c r="AN1413" s="30"/>
      <c r="AO1413" s="30"/>
      <c r="AP1413" s="30"/>
      <c r="AQ1413" s="30"/>
      <c r="AR1413" s="30"/>
      <c r="AS1413" s="30">
        <v>21.2</v>
      </c>
      <c r="AT1413" s="30" t="s">
        <v>772</v>
      </c>
      <c r="AU1413" s="30"/>
      <c r="AV1413" s="30"/>
      <c r="AW1413" s="30" t="s">
        <v>1089</v>
      </c>
      <c r="AX1413" s="30"/>
      <c r="AY1413" s="30" t="s">
        <v>732</v>
      </c>
      <c r="AZ1413" s="30">
        <v>1</v>
      </c>
      <c r="BA1413" s="31" t="s">
        <v>733</v>
      </c>
      <c r="BB1413" s="32">
        <v>1</v>
      </c>
      <c r="BC1413" s="29"/>
      <c r="BD1413" s="30"/>
      <c r="BE1413" s="75"/>
      <c r="BF1413" s="91" t="b">
        <f>IF(ISERROR(VLOOKUP(StudiesDetails!B1413,ProteinExpression!A:A,1,FALSE)),FALSE,TRUE)</f>
        <v>1</v>
      </c>
    </row>
    <row r="1414" spans="1:58" x14ac:dyDescent="0.3">
      <c r="A1414">
        <v>319</v>
      </c>
      <c r="B1414">
        <v>1532</v>
      </c>
      <c r="C1414" s="73" t="str">
        <f>IF(AND($A1414&lt;&gt;"",ISNUMBER($A1414)),VLOOKUP($A1414,StudiesGeneral!$B:$CM,2,FALSE),"")</f>
        <v>Lipscomb</v>
      </c>
      <c r="D1414" s="73">
        <f>IF(AND($A1414&lt;&gt;"",ISNUMBER($A1414)),VLOOKUP($A1414,StudiesGeneral!$B:$CM,3,FALSE),"")</f>
        <v>2003</v>
      </c>
      <c r="E1414" s="74" t="str">
        <f>IF(AND($A1414&lt;&gt;"",ISNUMBER($A1414)),VLOOKUP($A1414,StudiesGeneral!$B:$CM,4,FALSE),"")</f>
        <v>https://dx.doi.org/10.1080/15376510309821</v>
      </c>
      <c r="F1414" s="73" t="str">
        <f>IF(AND($A1414&lt;&gt;"",ISNUMBER($A1414)),VLOOKUP($A1414,StudiesGeneral!$B:$CM,5,FALSE),"")</f>
        <v>CYP3A</v>
      </c>
      <c r="G1414" s="52" t="str">
        <f t="shared" ref="G1414:G1432" si="28">H1414&amp;"-"&amp;I1414&amp;"-"&amp;L1414&amp;"-"&amp;AD1414&amp;"-"&amp;BC1414</f>
        <v>Liver--HLM-625961-</v>
      </c>
      <c r="H1414" s="12" t="s">
        <v>724</v>
      </c>
      <c r="K1414" s="12" t="s">
        <v>725</v>
      </c>
      <c r="L1414" s="12" t="s">
        <v>726</v>
      </c>
      <c r="M1414" s="12" t="s">
        <v>737</v>
      </c>
      <c r="V1414" s="2">
        <v>34.4</v>
      </c>
      <c r="W1414" s="2" t="s">
        <v>1087</v>
      </c>
      <c r="X1414" s="2" t="s">
        <v>1088</v>
      </c>
      <c r="AA1414" s="19" t="s">
        <v>770</v>
      </c>
      <c r="AB1414" s="19" t="s">
        <v>794</v>
      </c>
      <c r="AC1414" s="20" t="s">
        <v>730</v>
      </c>
      <c r="AD1414" s="20" t="s">
        <v>1090</v>
      </c>
      <c r="AE1414" s="82">
        <v>2</v>
      </c>
      <c r="AF1414" s="3">
        <v>1</v>
      </c>
      <c r="AG1414" s="3">
        <v>0</v>
      </c>
      <c r="AH1414" s="3">
        <v>42</v>
      </c>
      <c r="AI1414" s="3" t="s">
        <v>767</v>
      </c>
      <c r="AJ1414" s="20" t="s">
        <v>772</v>
      </c>
      <c r="AS1414" s="3">
        <v>24.2</v>
      </c>
      <c r="AT1414" s="3" t="s">
        <v>772</v>
      </c>
      <c r="AW1414" s="3" t="s">
        <v>1091</v>
      </c>
      <c r="AY1414" s="3" t="s">
        <v>732</v>
      </c>
      <c r="AZ1414" s="3">
        <v>1</v>
      </c>
      <c r="BA1414" s="21" t="s">
        <v>733</v>
      </c>
      <c r="BB1414" s="10">
        <v>1</v>
      </c>
      <c r="BF1414" s="4" t="b">
        <f>IF(ISERROR(VLOOKUP(StudiesDetails!B1414,ProteinExpression!A:A,1,FALSE)),FALSE,TRUE)</f>
        <v>1</v>
      </c>
    </row>
    <row r="1415" spans="1:58" x14ac:dyDescent="0.3">
      <c r="A1415">
        <v>319</v>
      </c>
      <c r="B1415">
        <v>1533</v>
      </c>
      <c r="C1415" s="73" t="str">
        <f>IF(AND($A1415&lt;&gt;"",ISNUMBER($A1415)),VLOOKUP($A1415,StudiesGeneral!$B:$CM,2,FALSE),"")</f>
        <v>Lipscomb</v>
      </c>
      <c r="D1415" s="73">
        <f>IF(AND($A1415&lt;&gt;"",ISNUMBER($A1415)),VLOOKUP($A1415,StudiesGeneral!$B:$CM,3,FALSE),"")</f>
        <v>2003</v>
      </c>
      <c r="E1415" s="74" t="str">
        <f>IF(AND($A1415&lt;&gt;"",ISNUMBER($A1415)),VLOOKUP($A1415,StudiesGeneral!$B:$CM,4,FALSE),"")</f>
        <v>https://dx.doi.org/10.1080/15376510309821</v>
      </c>
      <c r="F1415" s="73" t="str">
        <f>IF(AND($A1415&lt;&gt;"",ISNUMBER($A1415)),VLOOKUP($A1415,StudiesGeneral!$B:$CM,5,FALSE),"")</f>
        <v>CYP3A</v>
      </c>
      <c r="G1415" s="52" t="str">
        <f t="shared" si="28"/>
        <v>Liver--HLM-7330961-</v>
      </c>
      <c r="H1415" s="12" t="s">
        <v>724</v>
      </c>
      <c r="K1415" s="12" t="s">
        <v>725</v>
      </c>
      <c r="L1415" s="12" t="s">
        <v>726</v>
      </c>
      <c r="M1415" s="12" t="s">
        <v>737</v>
      </c>
      <c r="V1415" s="2">
        <v>34.299999999999997</v>
      </c>
      <c r="W1415" s="2" t="s">
        <v>1087</v>
      </c>
      <c r="X1415" s="2" t="s">
        <v>1088</v>
      </c>
      <c r="AA1415" s="19" t="s">
        <v>770</v>
      </c>
      <c r="AB1415" s="19" t="s">
        <v>794</v>
      </c>
      <c r="AC1415" s="20" t="s">
        <v>730</v>
      </c>
      <c r="AD1415" s="20" t="s">
        <v>1092</v>
      </c>
      <c r="AE1415" s="82">
        <v>3</v>
      </c>
      <c r="AF1415" s="3">
        <v>1</v>
      </c>
      <c r="AG1415" s="3">
        <v>1</v>
      </c>
      <c r="AH1415" s="3">
        <v>45</v>
      </c>
      <c r="AI1415" s="3" t="s">
        <v>767</v>
      </c>
      <c r="AJ1415" s="20" t="s">
        <v>772</v>
      </c>
      <c r="AS1415" s="3">
        <v>26.4</v>
      </c>
      <c r="AT1415" s="3" t="s">
        <v>772</v>
      </c>
      <c r="AW1415" s="3" t="s">
        <v>1089</v>
      </c>
      <c r="AY1415" s="3" t="s">
        <v>732</v>
      </c>
      <c r="AZ1415" s="3">
        <v>1</v>
      </c>
      <c r="BA1415" s="21" t="s">
        <v>733</v>
      </c>
      <c r="BB1415" s="10">
        <v>1</v>
      </c>
      <c r="BF1415" s="4" t="b">
        <f>IF(ISERROR(VLOOKUP(StudiesDetails!B1415,ProteinExpression!A:A,1,FALSE)),FALSE,TRUE)</f>
        <v>1</v>
      </c>
    </row>
    <row r="1416" spans="1:58" x14ac:dyDescent="0.3">
      <c r="A1416">
        <v>319</v>
      </c>
      <c r="B1416">
        <v>1534</v>
      </c>
      <c r="C1416" s="73" t="str">
        <f>IF(AND($A1416&lt;&gt;"",ISNUMBER($A1416)),VLOOKUP($A1416,StudiesGeneral!$B:$CM,2,FALSE),"")</f>
        <v>Lipscomb</v>
      </c>
      <c r="D1416" s="73">
        <f>IF(AND($A1416&lt;&gt;"",ISNUMBER($A1416)),VLOOKUP($A1416,StudiesGeneral!$B:$CM,3,FALSE),"")</f>
        <v>2003</v>
      </c>
      <c r="E1416" s="74" t="str">
        <f>IF(AND($A1416&lt;&gt;"",ISNUMBER($A1416)),VLOOKUP($A1416,StudiesGeneral!$B:$CM,4,FALSE),"")</f>
        <v>https://dx.doi.org/10.1080/15376510309821</v>
      </c>
      <c r="F1416" s="73" t="str">
        <f>IF(AND($A1416&lt;&gt;"",ISNUMBER($A1416)),VLOOKUP($A1416,StudiesGeneral!$B:$CM,5,FALSE),"")</f>
        <v>CYP3A</v>
      </c>
      <c r="G1416" s="52" t="str">
        <f t="shared" si="28"/>
        <v>Liver--HLM-513941-</v>
      </c>
      <c r="H1416" s="12" t="s">
        <v>724</v>
      </c>
      <c r="K1416" s="12" t="s">
        <v>725</v>
      </c>
      <c r="L1416" s="12" t="s">
        <v>726</v>
      </c>
      <c r="M1416" s="12" t="s">
        <v>737</v>
      </c>
      <c r="V1416" s="2">
        <v>41.5</v>
      </c>
      <c r="W1416" s="2" t="s">
        <v>1087</v>
      </c>
      <c r="X1416" s="2" t="s">
        <v>1088</v>
      </c>
      <c r="AA1416" s="19" t="s">
        <v>770</v>
      </c>
      <c r="AB1416" s="19" t="s">
        <v>794</v>
      </c>
      <c r="AC1416" s="20" t="s">
        <v>730</v>
      </c>
      <c r="AD1416" s="20" t="s">
        <v>1093</v>
      </c>
      <c r="AE1416" s="82">
        <v>4</v>
      </c>
      <c r="AF1416" s="3">
        <v>1</v>
      </c>
      <c r="AG1416" s="3">
        <v>0</v>
      </c>
      <c r="AH1416" s="3">
        <v>77</v>
      </c>
      <c r="AI1416" s="3" t="s">
        <v>767</v>
      </c>
      <c r="AJ1416" s="20" t="s">
        <v>772</v>
      </c>
      <c r="AS1416" s="3">
        <v>34.1</v>
      </c>
      <c r="AT1416" s="3" t="s">
        <v>772</v>
      </c>
      <c r="AW1416" s="3" t="s">
        <v>1089</v>
      </c>
      <c r="AY1416" s="3" t="s">
        <v>917</v>
      </c>
      <c r="AZ1416" s="3">
        <v>1</v>
      </c>
      <c r="BA1416" s="21" t="s">
        <v>733</v>
      </c>
      <c r="BB1416" s="10">
        <v>1</v>
      </c>
      <c r="BF1416" s="4" t="b">
        <f>IF(ISERROR(VLOOKUP(StudiesDetails!B1416,ProteinExpression!A:A,1,FALSE)),FALSE,TRUE)</f>
        <v>1</v>
      </c>
    </row>
    <row r="1417" spans="1:58" x14ac:dyDescent="0.3">
      <c r="A1417">
        <v>319</v>
      </c>
      <c r="B1417">
        <v>1535</v>
      </c>
      <c r="C1417" s="73" t="str">
        <f>IF(AND($A1417&lt;&gt;"",ISNUMBER($A1417)),VLOOKUP($A1417,StudiesGeneral!$B:$CM,2,FALSE),"")</f>
        <v>Lipscomb</v>
      </c>
      <c r="D1417" s="73">
        <f>IF(AND($A1417&lt;&gt;"",ISNUMBER($A1417)),VLOOKUP($A1417,StudiesGeneral!$B:$CM,3,FALSE),"")</f>
        <v>2003</v>
      </c>
      <c r="E1417" s="74" t="str">
        <f>IF(AND($A1417&lt;&gt;"",ISNUMBER($A1417)),VLOOKUP($A1417,StudiesGeneral!$B:$CM,4,FALSE),"")</f>
        <v>https://dx.doi.org/10.1080/15376510309821</v>
      </c>
      <c r="F1417" s="73" t="str">
        <f>IF(AND($A1417&lt;&gt;"",ISNUMBER($A1417)),VLOOKUP($A1417,StudiesGeneral!$B:$CM,5,FALSE),"")</f>
        <v>CYP3A</v>
      </c>
      <c r="G1417" s="52" t="str">
        <f t="shared" si="28"/>
        <v>Liver--HLM-1103911-</v>
      </c>
      <c r="H1417" s="12" t="s">
        <v>724</v>
      </c>
      <c r="K1417" s="12" t="s">
        <v>725</v>
      </c>
      <c r="L1417" s="12" t="s">
        <v>726</v>
      </c>
      <c r="M1417" s="12" t="s">
        <v>737</v>
      </c>
      <c r="V1417" s="2">
        <v>37.200000000000003</v>
      </c>
      <c r="W1417" s="2" t="s">
        <v>1087</v>
      </c>
      <c r="X1417" s="2" t="s">
        <v>1088</v>
      </c>
      <c r="AA1417" s="19" t="s">
        <v>770</v>
      </c>
      <c r="AB1417" s="19" t="s">
        <v>794</v>
      </c>
      <c r="AC1417" s="20" t="s">
        <v>730</v>
      </c>
      <c r="AD1417" s="20" t="s">
        <v>1094</v>
      </c>
      <c r="AE1417" s="82">
        <v>5</v>
      </c>
      <c r="AF1417" s="3">
        <v>1</v>
      </c>
      <c r="AG1417" s="3">
        <v>0</v>
      </c>
      <c r="AH1417" s="3">
        <v>54</v>
      </c>
      <c r="AI1417" s="3" t="s">
        <v>767</v>
      </c>
      <c r="AJ1417" s="20" t="s">
        <v>772</v>
      </c>
      <c r="AS1417" s="3">
        <v>26.3</v>
      </c>
      <c r="AT1417" s="3" t="s">
        <v>772</v>
      </c>
      <c r="AW1417" s="3" t="s">
        <v>1089</v>
      </c>
      <c r="AY1417" s="3" t="s">
        <v>917</v>
      </c>
      <c r="AZ1417" s="3">
        <v>1</v>
      </c>
      <c r="BA1417" s="21" t="s">
        <v>881</v>
      </c>
      <c r="BB1417" s="10">
        <v>1</v>
      </c>
      <c r="BF1417" s="4" t="b">
        <f>IF(ISERROR(VLOOKUP(StudiesDetails!B1417,ProteinExpression!A:A,1,FALSE)),FALSE,TRUE)</f>
        <v>1</v>
      </c>
    </row>
    <row r="1418" spans="1:58" x14ac:dyDescent="0.3">
      <c r="A1418">
        <v>319</v>
      </c>
      <c r="B1418">
        <v>1536</v>
      </c>
      <c r="C1418" s="73" t="str">
        <f>IF(AND($A1418&lt;&gt;"",ISNUMBER($A1418)),VLOOKUP($A1418,StudiesGeneral!$B:$CM,2,FALSE),"")</f>
        <v>Lipscomb</v>
      </c>
      <c r="D1418" s="73">
        <f>IF(AND($A1418&lt;&gt;"",ISNUMBER($A1418)),VLOOKUP($A1418,StudiesGeneral!$B:$CM,3,FALSE),"")</f>
        <v>2003</v>
      </c>
      <c r="E1418" s="74" t="str">
        <f>IF(AND($A1418&lt;&gt;"",ISNUMBER($A1418)),VLOOKUP($A1418,StudiesGeneral!$B:$CM,4,FALSE),"")</f>
        <v>https://dx.doi.org/10.1080/15376510309821</v>
      </c>
      <c r="F1418" s="73" t="str">
        <f>IF(AND($A1418&lt;&gt;"",ISNUMBER($A1418)),VLOOKUP($A1418,StudiesGeneral!$B:$CM,5,FALSE),"")</f>
        <v>CYP3A</v>
      </c>
      <c r="G1418" s="52" t="str">
        <f t="shared" si="28"/>
        <v>Liver--HLM-317941-</v>
      </c>
      <c r="H1418" s="12" t="s">
        <v>724</v>
      </c>
      <c r="K1418" s="12" t="s">
        <v>725</v>
      </c>
      <c r="L1418" s="12" t="s">
        <v>726</v>
      </c>
      <c r="M1418" s="12" t="s">
        <v>737</v>
      </c>
      <c r="V1418" s="2">
        <v>54.7</v>
      </c>
      <c r="W1418" s="2" t="s">
        <v>1087</v>
      </c>
      <c r="X1418" s="2" t="s">
        <v>1088</v>
      </c>
      <c r="AA1418" s="19" t="s">
        <v>770</v>
      </c>
      <c r="AB1418" s="19" t="s">
        <v>794</v>
      </c>
      <c r="AC1418" s="20" t="s">
        <v>730</v>
      </c>
      <c r="AD1418" s="20" t="s">
        <v>1095</v>
      </c>
      <c r="AE1418" s="82">
        <v>6</v>
      </c>
      <c r="AF1418" s="3">
        <v>1</v>
      </c>
      <c r="AG1418" s="3">
        <v>0</v>
      </c>
      <c r="AH1418" s="3">
        <v>42</v>
      </c>
      <c r="AI1418" s="3" t="s">
        <v>767</v>
      </c>
      <c r="AJ1418" s="20" t="s">
        <v>772</v>
      </c>
      <c r="AS1418" s="3">
        <v>82.9</v>
      </c>
      <c r="AT1418" s="3" t="s">
        <v>772</v>
      </c>
      <c r="AW1418" s="3" t="s">
        <v>1089</v>
      </c>
      <c r="AY1418" s="3" t="s">
        <v>732</v>
      </c>
      <c r="AZ1418" s="3">
        <v>1</v>
      </c>
      <c r="BA1418" s="21" t="s">
        <v>733</v>
      </c>
      <c r="BB1418" s="10">
        <v>1</v>
      </c>
      <c r="BF1418" s="4" t="b">
        <f>IF(ISERROR(VLOOKUP(StudiesDetails!B1418,ProteinExpression!A:A,1,FALSE)),FALSE,TRUE)</f>
        <v>1</v>
      </c>
    </row>
    <row r="1419" spans="1:58" x14ac:dyDescent="0.3">
      <c r="A1419">
        <v>319</v>
      </c>
      <c r="B1419">
        <v>1537</v>
      </c>
      <c r="C1419" s="73" t="str">
        <f>IF(AND($A1419&lt;&gt;"",ISNUMBER($A1419)),VLOOKUP($A1419,StudiesGeneral!$B:$CM,2,FALSE),"")</f>
        <v>Lipscomb</v>
      </c>
      <c r="D1419" s="73">
        <f>IF(AND($A1419&lt;&gt;"",ISNUMBER($A1419)),VLOOKUP($A1419,StudiesGeneral!$B:$CM,3,FALSE),"")</f>
        <v>2003</v>
      </c>
      <c r="E1419" s="74" t="str">
        <f>IF(AND($A1419&lt;&gt;"",ISNUMBER($A1419)),VLOOKUP($A1419,StudiesGeneral!$B:$CM,4,FALSE),"")</f>
        <v>https://dx.doi.org/10.1080/15376510309821</v>
      </c>
      <c r="F1419" s="73" t="str">
        <f>IF(AND($A1419&lt;&gt;"",ISNUMBER($A1419)),VLOOKUP($A1419,StudiesGeneral!$B:$CM,5,FALSE),"")</f>
        <v>CYP3A</v>
      </c>
      <c r="G1419" s="52" t="str">
        <f t="shared" si="28"/>
        <v>Liver--HLM-218962-</v>
      </c>
      <c r="H1419" s="12" t="s">
        <v>724</v>
      </c>
      <c r="K1419" s="12" t="s">
        <v>725</v>
      </c>
      <c r="L1419" s="12" t="s">
        <v>726</v>
      </c>
      <c r="M1419" s="12" t="s">
        <v>737</v>
      </c>
      <c r="V1419" s="2">
        <v>57.1</v>
      </c>
      <c r="W1419" s="2" t="s">
        <v>1087</v>
      </c>
      <c r="X1419" s="2" t="s">
        <v>1088</v>
      </c>
      <c r="AA1419" s="19" t="s">
        <v>770</v>
      </c>
      <c r="AB1419" s="19" t="s">
        <v>794</v>
      </c>
      <c r="AC1419" s="20" t="s">
        <v>730</v>
      </c>
      <c r="AD1419" s="20" t="s">
        <v>1096</v>
      </c>
      <c r="AE1419" s="82">
        <v>7</v>
      </c>
      <c r="AF1419" s="3">
        <v>1</v>
      </c>
      <c r="AG1419" s="3">
        <v>1</v>
      </c>
      <c r="AH1419" s="3">
        <v>45</v>
      </c>
      <c r="AI1419" s="3" t="s">
        <v>767</v>
      </c>
      <c r="AJ1419" s="20" t="s">
        <v>772</v>
      </c>
      <c r="AS1419" s="79">
        <v>37</v>
      </c>
      <c r="AT1419" s="3" t="s">
        <v>772</v>
      </c>
      <c r="AW1419" s="3" t="s">
        <v>1089</v>
      </c>
      <c r="AY1419" s="3" t="s">
        <v>732</v>
      </c>
      <c r="AZ1419" s="3">
        <v>1</v>
      </c>
      <c r="BA1419" s="21" t="s">
        <v>1097</v>
      </c>
      <c r="BB1419" s="10">
        <v>1</v>
      </c>
      <c r="BF1419" s="4" t="b">
        <f>IF(ISERROR(VLOOKUP(StudiesDetails!B1419,ProteinExpression!A:A,1,FALSE)),FALSE,TRUE)</f>
        <v>1</v>
      </c>
    </row>
    <row r="1420" spans="1:58" x14ac:dyDescent="0.3">
      <c r="A1420">
        <v>319</v>
      </c>
      <c r="B1420">
        <v>1538</v>
      </c>
      <c r="C1420" s="73" t="str">
        <f>IF(AND($A1420&lt;&gt;"",ISNUMBER($A1420)),VLOOKUP($A1420,StudiesGeneral!$B:$CM,2,FALSE),"")</f>
        <v>Lipscomb</v>
      </c>
      <c r="D1420" s="73">
        <f>IF(AND($A1420&lt;&gt;"",ISNUMBER($A1420)),VLOOKUP($A1420,StudiesGeneral!$B:$CM,3,FALSE),"")</f>
        <v>2003</v>
      </c>
      <c r="E1420" s="74" t="str">
        <f>IF(AND($A1420&lt;&gt;"",ISNUMBER($A1420)),VLOOKUP($A1420,StudiesGeneral!$B:$CM,4,FALSE),"")</f>
        <v>https://dx.doi.org/10.1080/15376510309821</v>
      </c>
      <c r="F1420" s="73" t="str">
        <f>IF(AND($A1420&lt;&gt;"",ISNUMBER($A1420)),VLOOKUP($A1420,StudiesGeneral!$B:$CM,5,FALSE),"")</f>
        <v>CYP3A</v>
      </c>
      <c r="G1420" s="52" t="str">
        <f t="shared" si="28"/>
        <v>Liver--HLM-325941-</v>
      </c>
      <c r="H1420" s="12" t="s">
        <v>724</v>
      </c>
      <c r="K1420" s="12" t="s">
        <v>725</v>
      </c>
      <c r="L1420" s="12" t="s">
        <v>726</v>
      </c>
      <c r="M1420" s="12" t="s">
        <v>737</v>
      </c>
      <c r="V1420" s="2">
        <v>66.099999999999994</v>
      </c>
      <c r="W1420" s="2" t="s">
        <v>1087</v>
      </c>
      <c r="X1420" s="2" t="s">
        <v>1088</v>
      </c>
      <c r="AA1420" s="19" t="s">
        <v>770</v>
      </c>
      <c r="AB1420" s="19" t="s">
        <v>794</v>
      </c>
      <c r="AC1420" s="20" t="s">
        <v>730</v>
      </c>
      <c r="AD1420" s="20" t="s">
        <v>1098</v>
      </c>
      <c r="AE1420" s="82">
        <v>8</v>
      </c>
      <c r="AF1420" s="3">
        <v>1</v>
      </c>
      <c r="AG1420" s="3">
        <v>1</v>
      </c>
      <c r="AH1420" s="3">
        <v>61</v>
      </c>
      <c r="AI1420" s="3" t="s">
        <v>767</v>
      </c>
      <c r="AJ1420" s="20" t="s">
        <v>772</v>
      </c>
      <c r="AS1420" s="3">
        <v>26.8</v>
      </c>
      <c r="AT1420" s="3" t="s">
        <v>772</v>
      </c>
      <c r="AW1420" s="3" t="s">
        <v>1089</v>
      </c>
      <c r="AY1420" s="3" t="s">
        <v>732</v>
      </c>
      <c r="AZ1420" s="3">
        <v>1</v>
      </c>
      <c r="BA1420" s="21" t="s">
        <v>733</v>
      </c>
      <c r="BB1420" s="10">
        <v>1</v>
      </c>
      <c r="BF1420" s="4" t="b">
        <f>IF(ISERROR(VLOOKUP(StudiesDetails!B1420,ProteinExpression!A:A,1,FALSE)),FALSE,TRUE)</f>
        <v>1</v>
      </c>
    </row>
    <row r="1421" spans="1:58" x14ac:dyDescent="0.3">
      <c r="A1421">
        <v>319</v>
      </c>
      <c r="B1421">
        <v>1539</v>
      </c>
      <c r="C1421" s="73" t="str">
        <f>IF(AND($A1421&lt;&gt;"",ISNUMBER($A1421)),VLOOKUP($A1421,StudiesGeneral!$B:$CM,2,FALSE),"")</f>
        <v>Lipscomb</v>
      </c>
      <c r="D1421" s="73">
        <f>IF(AND($A1421&lt;&gt;"",ISNUMBER($A1421)),VLOOKUP($A1421,StudiesGeneral!$B:$CM,3,FALSE),"")</f>
        <v>2003</v>
      </c>
      <c r="E1421" s="74" t="str">
        <f>IF(AND($A1421&lt;&gt;"",ISNUMBER($A1421)),VLOOKUP($A1421,StudiesGeneral!$B:$CM,4,FALSE),"")</f>
        <v>https://dx.doi.org/10.1080/15376510309821</v>
      </c>
      <c r="F1421" s="73" t="str">
        <f>IF(AND($A1421&lt;&gt;"",ISNUMBER($A1421)),VLOOKUP($A1421,StudiesGeneral!$B:$CM,5,FALSE),"")</f>
        <v>CYP3A</v>
      </c>
      <c r="G1421" s="52" t="str">
        <f t="shared" si="28"/>
        <v>Liver--HLM-825941-</v>
      </c>
      <c r="H1421" s="12" t="s">
        <v>724</v>
      </c>
      <c r="K1421" s="12" t="s">
        <v>725</v>
      </c>
      <c r="L1421" s="12" t="s">
        <v>726</v>
      </c>
      <c r="M1421" s="12" t="s">
        <v>737</v>
      </c>
      <c r="V1421" s="2">
        <v>38.200000000000003</v>
      </c>
      <c r="W1421" s="2" t="s">
        <v>1087</v>
      </c>
      <c r="X1421" s="2" t="s">
        <v>1088</v>
      </c>
      <c r="AA1421" s="19" t="s">
        <v>770</v>
      </c>
      <c r="AB1421" s="19" t="s">
        <v>794</v>
      </c>
      <c r="AC1421" s="20" t="s">
        <v>730</v>
      </c>
      <c r="AD1421" s="20" t="s">
        <v>1099</v>
      </c>
      <c r="AE1421" s="82">
        <v>9</v>
      </c>
      <c r="AF1421" s="3">
        <v>1</v>
      </c>
      <c r="AG1421" s="3">
        <v>1</v>
      </c>
      <c r="AH1421" s="3">
        <v>31</v>
      </c>
      <c r="AI1421" s="3" t="s">
        <v>767</v>
      </c>
      <c r="AJ1421" s="20" t="s">
        <v>772</v>
      </c>
      <c r="AS1421" s="79">
        <v>23</v>
      </c>
      <c r="AT1421" s="3" t="s">
        <v>772</v>
      </c>
      <c r="AW1421" s="3" t="s">
        <v>1100</v>
      </c>
      <c r="AY1421" s="3" t="s">
        <v>732</v>
      </c>
      <c r="AZ1421" s="3">
        <v>1</v>
      </c>
      <c r="BA1421" s="21" t="s">
        <v>733</v>
      </c>
      <c r="BB1421" s="10">
        <v>1</v>
      </c>
      <c r="BF1421" s="4" t="b">
        <f>IF(ISERROR(VLOOKUP(StudiesDetails!B1421,ProteinExpression!A:A,1,FALSE)),FALSE,TRUE)</f>
        <v>1</v>
      </c>
    </row>
    <row r="1422" spans="1:58" x14ac:dyDescent="0.3">
      <c r="A1422">
        <v>319</v>
      </c>
      <c r="B1422">
        <v>1540</v>
      </c>
      <c r="C1422" s="73" t="str">
        <f>IF(AND($A1422&lt;&gt;"",ISNUMBER($A1422)),VLOOKUP($A1422,StudiesGeneral!$B:$CM,2,FALSE),"")</f>
        <v>Lipscomb</v>
      </c>
      <c r="D1422" s="73">
        <f>IF(AND($A1422&lt;&gt;"",ISNUMBER($A1422)),VLOOKUP($A1422,StudiesGeneral!$B:$CM,3,FALSE),"")</f>
        <v>2003</v>
      </c>
      <c r="E1422" s="74" t="str">
        <f>IF(AND($A1422&lt;&gt;"",ISNUMBER($A1422)),VLOOKUP($A1422,StudiesGeneral!$B:$CM,4,FALSE),"")</f>
        <v>https://dx.doi.org/10.1080/15376510309821</v>
      </c>
      <c r="F1422" s="73" t="str">
        <f>IF(AND($A1422&lt;&gt;"",ISNUMBER($A1422)),VLOOKUP($A1422,StudiesGeneral!$B:$CM,5,FALSE),"")</f>
        <v>CYP3A</v>
      </c>
      <c r="G1422" s="52" t="str">
        <f t="shared" si="28"/>
        <v>Liver--HLM-711953-</v>
      </c>
      <c r="H1422" s="12" t="s">
        <v>724</v>
      </c>
      <c r="K1422" s="12" t="s">
        <v>725</v>
      </c>
      <c r="L1422" s="12" t="s">
        <v>726</v>
      </c>
      <c r="M1422" s="12" t="s">
        <v>737</v>
      </c>
      <c r="V1422" s="2">
        <v>71.8</v>
      </c>
      <c r="W1422" s="2" t="s">
        <v>1087</v>
      </c>
      <c r="X1422" s="2" t="s">
        <v>1088</v>
      </c>
      <c r="AA1422" s="19" t="s">
        <v>770</v>
      </c>
      <c r="AB1422" s="19" t="s">
        <v>794</v>
      </c>
      <c r="AC1422" s="20" t="s">
        <v>730</v>
      </c>
      <c r="AD1422" s="20" t="s">
        <v>1101</v>
      </c>
      <c r="AE1422" s="82">
        <v>10</v>
      </c>
      <c r="AF1422" s="3">
        <v>1</v>
      </c>
      <c r="AG1422" s="3">
        <v>1</v>
      </c>
      <c r="AH1422" s="3">
        <v>63</v>
      </c>
      <c r="AI1422" s="3" t="s">
        <v>767</v>
      </c>
      <c r="AJ1422" s="20" t="s">
        <v>772</v>
      </c>
      <c r="AS1422" s="3">
        <v>27.7</v>
      </c>
      <c r="AT1422" s="3" t="s">
        <v>772</v>
      </c>
      <c r="AW1422" s="3" t="s">
        <v>1102</v>
      </c>
      <c r="AY1422" s="3" t="s">
        <v>732</v>
      </c>
      <c r="AZ1422" s="3">
        <v>1</v>
      </c>
      <c r="BA1422" s="21" t="s">
        <v>1097</v>
      </c>
      <c r="BB1422" s="10">
        <v>1</v>
      </c>
      <c r="BF1422" s="4" t="b">
        <f>IF(ISERROR(VLOOKUP(StudiesDetails!B1422,ProteinExpression!A:A,1,FALSE)),FALSE,TRUE)</f>
        <v>1</v>
      </c>
    </row>
    <row r="1423" spans="1:58" x14ac:dyDescent="0.3">
      <c r="A1423">
        <v>319</v>
      </c>
      <c r="B1423">
        <v>1541</v>
      </c>
      <c r="C1423" s="73" t="str">
        <f>IF(AND($A1423&lt;&gt;"",ISNUMBER($A1423)),VLOOKUP($A1423,StudiesGeneral!$B:$CM,2,FALSE),"")</f>
        <v>Lipscomb</v>
      </c>
      <c r="D1423" s="73">
        <f>IF(AND($A1423&lt;&gt;"",ISNUMBER($A1423)),VLOOKUP($A1423,StudiesGeneral!$B:$CM,3,FALSE),"")</f>
        <v>2003</v>
      </c>
      <c r="E1423" s="74" t="str">
        <f>IF(AND($A1423&lt;&gt;"",ISNUMBER($A1423)),VLOOKUP($A1423,StudiesGeneral!$B:$CM,4,FALSE),"")</f>
        <v>https://dx.doi.org/10.1080/15376510309821</v>
      </c>
      <c r="F1423" s="73" t="str">
        <f>IF(AND($A1423&lt;&gt;"",ISNUMBER($A1423)),VLOOKUP($A1423,StudiesGeneral!$B:$CM,5,FALSE),"")</f>
        <v>CYP3A</v>
      </c>
      <c r="G1423" s="52" t="str">
        <f t="shared" si="28"/>
        <v>Liver--HLM-102921-</v>
      </c>
      <c r="H1423" s="12" t="s">
        <v>724</v>
      </c>
      <c r="K1423" s="12" t="s">
        <v>725</v>
      </c>
      <c r="L1423" s="12" t="s">
        <v>726</v>
      </c>
      <c r="M1423" s="12" t="s">
        <v>737</v>
      </c>
      <c r="V1423" s="2">
        <v>90.2</v>
      </c>
      <c r="W1423" s="2" t="s">
        <v>1087</v>
      </c>
      <c r="X1423" s="2" t="s">
        <v>1088</v>
      </c>
      <c r="AA1423" s="19" t="s">
        <v>770</v>
      </c>
      <c r="AB1423" s="19" t="s">
        <v>794</v>
      </c>
      <c r="AC1423" s="20" t="s">
        <v>730</v>
      </c>
      <c r="AD1423" s="20" t="s">
        <v>1103</v>
      </c>
      <c r="AE1423" s="82">
        <v>11</v>
      </c>
      <c r="AF1423" s="3">
        <v>1</v>
      </c>
      <c r="AG1423" s="3">
        <v>0</v>
      </c>
      <c r="AH1423" s="3">
        <v>36</v>
      </c>
      <c r="AI1423" s="3" t="s">
        <v>767</v>
      </c>
      <c r="AJ1423" s="20" t="s">
        <v>772</v>
      </c>
      <c r="AS1423" s="3">
        <v>36.9</v>
      </c>
      <c r="AT1423" s="3" t="s">
        <v>772</v>
      </c>
      <c r="AW1423" s="3" t="s">
        <v>1100</v>
      </c>
      <c r="AY1423" s="3" t="s">
        <v>917</v>
      </c>
      <c r="AZ1423" s="3">
        <v>1</v>
      </c>
      <c r="BA1423" s="21" t="s">
        <v>733</v>
      </c>
      <c r="BB1423" s="10">
        <v>1</v>
      </c>
      <c r="BF1423" s="4" t="b">
        <f>IF(ISERROR(VLOOKUP(StudiesDetails!B1423,ProteinExpression!A:A,1,FALSE)),FALSE,TRUE)</f>
        <v>1</v>
      </c>
    </row>
    <row r="1424" spans="1:58" x14ac:dyDescent="0.3">
      <c r="A1424">
        <v>319</v>
      </c>
      <c r="B1424">
        <v>1542</v>
      </c>
      <c r="C1424" s="73" t="str">
        <f>IF(AND($A1424&lt;&gt;"",ISNUMBER($A1424)),VLOOKUP($A1424,StudiesGeneral!$B:$CM,2,FALSE),"")</f>
        <v>Lipscomb</v>
      </c>
      <c r="D1424" s="73">
        <f>IF(AND($A1424&lt;&gt;"",ISNUMBER($A1424)),VLOOKUP($A1424,StudiesGeneral!$B:$CM,3,FALSE),"")</f>
        <v>2003</v>
      </c>
      <c r="E1424" s="74" t="str">
        <f>IF(AND($A1424&lt;&gt;"",ISNUMBER($A1424)),VLOOKUP($A1424,StudiesGeneral!$B:$CM,4,FALSE),"")</f>
        <v>https://dx.doi.org/10.1080/15376510309821</v>
      </c>
      <c r="F1424" s="73" t="str">
        <f>IF(AND($A1424&lt;&gt;"",ISNUMBER($A1424)),VLOOKUP($A1424,StudiesGeneral!$B:$CM,5,FALSE),"")</f>
        <v>CYP3A</v>
      </c>
      <c r="G1424" s="52" t="str">
        <f t="shared" si="28"/>
        <v>Liver--HLM-305951-</v>
      </c>
      <c r="H1424" s="12" t="s">
        <v>724</v>
      </c>
      <c r="K1424" s="12" t="s">
        <v>725</v>
      </c>
      <c r="L1424" s="12" t="s">
        <v>726</v>
      </c>
      <c r="M1424" s="12" t="s">
        <v>737</v>
      </c>
      <c r="V1424" s="2">
        <v>90.1</v>
      </c>
      <c r="W1424" s="2" t="s">
        <v>1087</v>
      </c>
      <c r="X1424" s="2" t="s">
        <v>1088</v>
      </c>
      <c r="AA1424" s="19" t="s">
        <v>770</v>
      </c>
      <c r="AB1424" s="19" t="s">
        <v>794</v>
      </c>
      <c r="AC1424" s="20" t="s">
        <v>730</v>
      </c>
      <c r="AD1424" s="20" t="s">
        <v>1104</v>
      </c>
      <c r="AE1424" s="82">
        <v>12</v>
      </c>
      <c r="AF1424" s="3">
        <v>1</v>
      </c>
      <c r="AG1424" s="3">
        <v>1</v>
      </c>
      <c r="AH1424" s="3">
        <v>32</v>
      </c>
      <c r="AI1424" s="3" t="s">
        <v>767</v>
      </c>
      <c r="AJ1424" s="20" t="s">
        <v>772</v>
      </c>
      <c r="AS1424" s="3">
        <v>27.3</v>
      </c>
      <c r="AT1424" s="3" t="s">
        <v>772</v>
      </c>
      <c r="AW1424" s="3" t="s">
        <v>1102</v>
      </c>
      <c r="AY1424" s="3" t="s">
        <v>732</v>
      </c>
      <c r="AZ1424" s="3">
        <v>1</v>
      </c>
      <c r="BA1424" s="21" t="s">
        <v>733</v>
      </c>
      <c r="BB1424" s="10">
        <v>1</v>
      </c>
      <c r="BF1424" s="4" t="b">
        <f>IF(ISERROR(VLOOKUP(StudiesDetails!B1424,ProteinExpression!A:A,1,FALSE)),FALSE,TRUE)</f>
        <v>1</v>
      </c>
    </row>
    <row r="1425" spans="1:58" x14ac:dyDescent="0.3">
      <c r="A1425">
        <v>319</v>
      </c>
      <c r="B1425">
        <v>1543</v>
      </c>
      <c r="C1425" s="73" t="str">
        <f>IF(AND($A1425&lt;&gt;"",ISNUMBER($A1425)),VLOOKUP($A1425,StudiesGeneral!$B:$CM,2,FALSE),"")</f>
        <v>Lipscomb</v>
      </c>
      <c r="D1425" s="73">
        <f>IF(AND($A1425&lt;&gt;"",ISNUMBER($A1425)),VLOOKUP($A1425,StudiesGeneral!$B:$CM,3,FALSE),"")</f>
        <v>2003</v>
      </c>
      <c r="E1425" s="74" t="str">
        <f>IF(AND($A1425&lt;&gt;"",ISNUMBER($A1425)),VLOOKUP($A1425,StudiesGeneral!$B:$CM,4,FALSE),"")</f>
        <v>https://dx.doi.org/10.1080/15376510309821</v>
      </c>
      <c r="F1425" s="73" t="str">
        <f>IF(AND($A1425&lt;&gt;"",ISNUMBER($A1425)),VLOOKUP($A1425,StudiesGeneral!$B:$CM,5,FALSE),"")</f>
        <v>CYP3A</v>
      </c>
      <c r="G1425" s="52" t="str">
        <f t="shared" si="28"/>
        <v>Liver--HLM-210921-</v>
      </c>
      <c r="H1425" s="12" t="s">
        <v>724</v>
      </c>
      <c r="K1425" s="12" t="s">
        <v>725</v>
      </c>
      <c r="L1425" s="12" t="s">
        <v>726</v>
      </c>
      <c r="M1425" s="12" t="s">
        <v>737</v>
      </c>
      <c r="V1425" s="2">
        <v>55.4</v>
      </c>
      <c r="W1425" s="2" t="s">
        <v>1087</v>
      </c>
      <c r="X1425" s="2" t="s">
        <v>1088</v>
      </c>
      <c r="AA1425" s="19" t="s">
        <v>770</v>
      </c>
      <c r="AB1425" s="19" t="s">
        <v>794</v>
      </c>
      <c r="AC1425" s="20" t="s">
        <v>730</v>
      </c>
      <c r="AD1425" s="20" t="s">
        <v>1105</v>
      </c>
      <c r="AE1425" s="82">
        <v>13</v>
      </c>
      <c r="AF1425" s="3">
        <v>1</v>
      </c>
      <c r="AG1425" s="3">
        <v>0</v>
      </c>
      <c r="AH1425" s="3">
        <v>50</v>
      </c>
      <c r="AI1425" s="3" t="s">
        <v>767</v>
      </c>
      <c r="AJ1425" s="20" t="s">
        <v>772</v>
      </c>
      <c r="AS1425" s="3">
        <v>41.7</v>
      </c>
      <c r="AT1425" s="3" t="s">
        <v>772</v>
      </c>
      <c r="AW1425" s="3" t="s">
        <v>1089</v>
      </c>
      <c r="AY1425" s="3" t="s">
        <v>917</v>
      </c>
      <c r="AZ1425" s="3">
        <v>1</v>
      </c>
      <c r="BA1425" s="21" t="s">
        <v>881</v>
      </c>
      <c r="BB1425" s="10">
        <v>1</v>
      </c>
      <c r="BF1425" s="4" t="b">
        <f>IF(ISERROR(VLOOKUP(StudiesDetails!B1425,ProteinExpression!A:A,1,FALSE)),FALSE,TRUE)</f>
        <v>1</v>
      </c>
    </row>
    <row r="1426" spans="1:58" x14ac:dyDescent="0.3">
      <c r="A1426">
        <v>319</v>
      </c>
      <c r="B1426">
        <v>1544</v>
      </c>
      <c r="C1426" s="73" t="str">
        <f>IF(AND($A1426&lt;&gt;"",ISNUMBER($A1426)),VLOOKUP($A1426,StudiesGeneral!$B:$CM,2,FALSE),"")</f>
        <v>Lipscomb</v>
      </c>
      <c r="D1426" s="73">
        <f>IF(AND($A1426&lt;&gt;"",ISNUMBER($A1426)),VLOOKUP($A1426,StudiesGeneral!$B:$CM,3,FALSE),"")</f>
        <v>2003</v>
      </c>
      <c r="E1426" s="74" t="str">
        <f>IF(AND($A1426&lt;&gt;"",ISNUMBER($A1426)),VLOOKUP($A1426,StudiesGeneral!$B:$CM,4,FALSE),"")</f>
        <v>https://dx.doi.org/10.1080/15376510309821</v>
      </c>
      <c r="F1426" s="73" t="str">
        <f>IF(AND($A1426&lt;&gt;"",ISNUMBER($A1426)),VLOOKUP($A1426,StudiesGeneral!$B:$CM,5,FALSE),"")</f>
        <v>CYP3A</v>
      </c>
      <c r="G1426" s="52" t="str">
        <f t="shared" si="28"/>
        <v>Liver--HLM-320951-</v>
      </c>
      <c r="H1426" s="12" t="s">
        <v>724</v>
      </c>
      <c r="K1426" s="12" t="s">
        <v>725</v>
      </c>
      <c r="L1426" s="12" t="s">
        <v>726</v>
      </c>
      <c r="M1426" s="12" t="s">
        <v>737</v>
      </c>
      <c r="V1426" s="2">
        <v>49.1</v>
      </c>
      <c r="W1426" s="2" t="s">
        <v>1087</v>
      </c>
      <c r="X1426" s="2" t="s">
        <v>1088</v>
      </c>
      <c r="AA1426" s="19" t="s">
        <v>770</v>
      </c>
      <c r="AB1426" s="19" t="s">
        <v>794</v>
      </c>
      <c r="AC1426" s="20" t="s">
        <v>730</v>
      </c>
      <c r="AD1426" s="20" t="s">
        <v>1106</v>
      </c>
      <c r="AE1426" s="82">
        <v>14</v>
      </c>
      <c r="AF1426" s="3">
        <v>1</v>
      </c>
      <c r="AG1426" s="3">
        <v>1</v>
      </c>
      <c r="AH1426" s="3">
        <v>28</v>
      </c>
      <c r="AI1426" s="3" t="s">
        <v>767</v>
      </c>
      <c r="AJ1426" s="20" t="s">
        <v>772</v>
      </c>
      <c r="AS1426" s="3">
        <v>28.3</v>
      </c>
      <c r="AT1426" s="3" t="s">
        <v>772</v>
      </c>
      <c r="AW1426" s="3" t="s">
        <v>1089</v>
      </c>
      <c r="AY1426" s="3" t="s">
        <v>732</v>
      </c>
      <c r="AZ1426" s="3">
        <v>1</v>
      </c>
      <c r="BA1426" s="21" t="s">
        <v>733</v>
      </c>
      <c r="BB1426" s="10">
        <v>1</v>
      </c>
      <c r="BF1426" s="4" t="b">
        <f>IF(ISERROR(VLOOKUP(StudiesDetails!B1426,ProteinExpression!A:A,1,FALSE)),FALSE,TRUE)</f>
        <v>1</v>
      </c>
    </row>
    <row r="1427" spans="1:58" x14ac:dyDescent="0.3">
      <c r="A1427">
        <v>319</v>
      </c>
      <c r="B1427">
        <v>1545</v>
      </c>
      <c r="C1427" s="73" t="str">
        <f>IF(AND($A1427&lt;&gt;"",ISNUMBER($A1427)),VLOOKUP($A1427,StudiesGeneral!$B:$CM,2,FALSE),"")</f>
        <v>Lipscomb</v>
      </c>
      <c r="D1427" s="73">
        <f>IF(AND($A1427&lt;&gt;"",ISNUMBER($A1427)),VLOOKUP($A1427,StudiesGeneral!$B:$CM,3,FALSE),"")</f>
        <v>2003</v>
      </c>
      <c r="E1427" s="74" t="str">
        <f>IF(AND($A1427&lt;&gt;"",ISNUMBER($A1427)),VLOOKUP($A1427,StudiesGeneral!$B:$CM,4,FALSE),"")</f>
        <v>https://dx.doi.org/10.1080/15376510309821</v>
      </c>
      <c r="F1427" s="73" t="str">
        <f>IF(AND($A1427&lt;&gt;"",ISNUMBER($A1427)),VLOOKUP($A1427,StudiesGeneral!$B:$CM,5,FALSE),"")</f>
        <v>CYP3A</v>
      </c>
      <c r="G1427" s="52" t="str">
        <f t="shared" si="28"/>
        <v>Liver--HLM-416931-</v>
      </c>
      <c r="H1427" s="12" t="s">
        <v>724</v>
      </c>
      <c r="K1427" s="12" t="s">
        <v>725</v>
      </c>
      <c r="L1427" s="12" t="s">
        <v>726</v>
      </c>
      <c r="M1427" s="12" t="s">
        <v>737</v>
      </c>
      <c r="V1427" s="2">
        <v>108.3</v>
      </c>
      <c r="W1427" s="2" t="s">
        <v>1087</v>
      </c>
      <c r="X1427" s="2" t="s">
        <v>1088</v>
      </c>
      <c r="AA1427" s="19" t="s">
        <v>770</v>
      </c>
      <c r="AB1427" s="19" t="s">
        <v>794</v>
      </c>
      <c r="AC1427" s="20" t="s">
        <v>730</v>
      </c>
      <c r="AD1427" s="20" t="s">
        <v>1107</v>
      </c>
      <c r="AE1427" s="82">
        <v>15</v>
      </c>
      <c r="AF1427" s="3">
        <v>1</v>
      </c>
      <c r="AG1427" s="3">
        <v>1</v>
      </c>
      <c r="AH1427" s="3">
        <v>32</v>
      </c>
      <c r="AI1427" s="3" t="s">
        <v>767</v>
      </c>
      <c r="AJ1427" s="20" t="s">
        <v>772</v>
      </c>
      <c r="AS1427" s="3">
        <v>21.3</v>
      </c>
      <c r="AT1427" s="3" t="s">
        <v>772</v>
      </c>
      <c r="AW1427" s="3" t="s">
        <v>1100</v>
      </c>
      <c r="AY1427" s="3" t="s">
        <v>732</v>
      </c>
      <c r="AZ1427" s="3">
        <v>1</v>
      </c>
      <c r="BA1427" s="21" t="s">
        <v>733</v>
      </c>
      <c r="BB1427" s="10">
        <v>1</v>
      </c>
      <c r="BF1427" s="4" t="b">
        <f>IF(ISERROR(VLOOKUP(StudiesDetails!B1427,ProteinExpression!A:A,1,FALSE)),FALSE,TRUE)</f>
        <v>1</v>
      </c>
    </row>
    <row r="1428" spans="1:58" x14ac:dyDescent="0.3">
      <c r="A1428">
        <v>319</v>
      </c>
      <c r="B1428">
        <v>1546</v>
      </c>
      <c r="C1428" s="73" t="str">
        <f>IF(AND($A1428&lt;&gt;"",ISNUMBER($A1428)),VLOOKUP($A1428,StudiesGeneral!$B:$CM,2,FALSE),"")</f>
        <v>Lipscomb</v>
      </c>
      <c r="D1428" s="73">
        <f>IF(AND($A1428&lt;&gt;"",ISNUMBER($A1428)),VLOOKUP($A1428,StudiesGeneral!$B:$CM,3,FALSE),"")</f>
        <v>2003</v>
      </c>
      <c r="E1428" s="74" t="str">
        <f>IF(AND($A1428&lt;&gt;"",ISNUMBER($A1428)),VLOOKUP($A1428,StudiesGeneral!$B:$CM,4,FALSE),"")</f>
        <v>https://dx.doi.org/10.1080/15376510309821</v>
      </c>
      <c r="F1428" s="73" t="str">
        <f>IF(AND($A1428&lt;&gt;"",ISNUMBER($A1428)),VLOOKUP($A1428,StudiesGeneral!$B:$CM,5,FALSE),"")</f>
        <v>CYP3A</v>
      </c>
      <c r="G1428" s="52" t="str">
        <f t="shared" si="28"/>
        <v>Liver--HLM-518931-</v>
      </c>
      <c r="H1428" s="12" t="s">
        <v>724</v>
      </c>
      <c r="K1428" s="12" t="s">
        <v>725</v>
      </c>
      <c r="L1428" s="12" t="s">
        <v>726</v>
      </c>
      <c r="M1428" s="12" t="s">
        <v>737</v>
      </c>
      <c r="V1428" s="2">
        <v>47.4</v>
      </c>
      <c r="W1428" s="2" t="s">
        <v>1087</v>
      </c>
      <c r="X1428" s="2" t="s">
        <v>1088</v>
      </c>
      <c r="AA1428" s="19" t="s">
        <v>770</v>
      </c>
      <c r="AB1428" s="19" t="s">
        <v>794</v>
      </c>
      <c r="AC1428" s="20" t="s">
        <v>730</v>
      </c>
      <c r="AD1428" s="20" t="s">
        <v>1108</v>
      </c>
      <c r="AE1428" s="82">
        <v>16</v>
      </c>
      <c r="AF1428" s="3">
        <v>1</v>
      </c>
      <c r="AG1428" s="3">
        <v>1</v>
      </c>
      <c r="AH1428" s="3">
        <v>46</v>
      </c>
      <c r="AI1428" s="3" t="s">
        <v>767</v>
      </c>
      <c r="AJ1428" s="20" t="s">
        <v>772</v>
      </c>
      <c r="AS1428" s="3">
        <v>28.3</v>
      </c>
      <c r="AT1428" s="3" t="s">
        <v>772</v>
      </c>
      <c r="AW1428" s="3" t="s">
        <v>1102</v>
      </c>
      <c r="AY1428" s="3" t="s">
        <v>917</v>
      </c>
      <c r="AZ1428" s="3">
        <v>1</v>
      </c>
      <c r="BA1428" s="21" t="s">
        <v>733</v>
      </c>
      <c r="BB1428" s="10">
        <v>1</v>
      </c>
      <c r="BF1428" s="4" t="b">
        <f>IF(ISERROR(VLOOKUP(StudiesDetails!B1428,ProteinExpression!A:A,1,FALSE)),FALSE,TRUE)</f>
        <v>1</v>
      </c>
    </row>
    <row r="1429" spans="1:58" x14ac:dyDescent="0.3">
      <c r="A1429">
        <v>319</v>
      </c>
      <c r="B1429">
        <v>1547</v>
      </c>
      <c r="C1429" s="73" t="str">
        <f>IF(AND($A1429&lt;&gt;"",ISNUMBER($A1429)),VLOOKUP($A1429,StudiesGeneral!$B:$CM,2,FALSE),"")</f>
        <v>Lipscomb</v>
      </c>
      <c r="D1429" s="73">
        <f>IF(AND($A1429&lt;&gt;"",ISNUMBER($A1429)),VLOOKUP($A1429,StudiesGeneral!$B:$CM,3,FALSE),"")</f>
        <v>2003</v>
      </c>
      <c r="E1429" s="74" t="str">
        <f>IF(AND($A1429&lt;&gt;"",ISNUMBER($A1429)),VLOOKUP($A1429,StudiesGeneral!$B:$CM,4,FALSE),"")</f>
        <v>https://dx.doi.org/10.1080/15376510309821</v>
      </c>
      <c r="F1429" s="73" t="str">
        <f>IF(AND($A1429&lt;&gt;"",ISNUMBER($A1429)),VLOOKUP($A1429,StudiesGeneral!$B:$CM,5,FALSE),"")</f>
        <v>CYP3A</v>
      </c>
      <c r="G1429" s="52" t="str">
        <f t="shared" si="28"/>
        <v>Liver--HLM-823941-</v>
      </c>
      <c r="H1429" s="12" t="s">
        <v>724</v>
      </c>
      <c r="K1429" s="12" t="s">
        <v>725</v>
      </c>
      <c r="L1429" s="12" t="s">
        <v>726</v>
      </c>
      <c r="M1429" s="12" t="s">
        <v>737</v>
      </c>
      <c r="V1429" s="85">
        <v>45</v>
      </c>
      <c r="W1429" s="2" t="s">
        <v>1087</v>
      </c>
      <c r="X1429" s="2" t="s">
        <v>1088</v>
      </c>
      <c r="AA1429" s="19" t="s">
        <v>770</v>
      </c>
      <c r="AB1429" s="19" t="s">
        <v>794</v>
      </c>
      <c r="AC1429" s="20" t="s">
        <v>730</v>
      </c>
      <c r="AD1429" s="20" t="s">
        <v>1109</v>
      </c>
      <c r="AE1429" s="82">
        <v>17</v>
      </c>
      <c r="AF1429" s="3">
        <v>1</v>
      </c>
      <c r="AG1429" s="3">
        <v>1</v>
      </c>
      <c r="AH1429" s="3">
        <v>19</v>
      </c>
      <c r="AI1429" s="3" t="s">
        <v>767</v>
      </c>
      <c r="AJ1429" s="20" t="s">
        <v>772</v>
      </c>
      <c r="AW1429" s="3" t="s">
        <v>1110</v>
      </c>
      <c r="AY1429" s="3" t="s">
        <v>917</v>
      </c>
      <c r="AZ1429" s="3">
        <v>1</v>
      </c>
      <c r="BA1429" s="21" t="s">
        <v>881</v>
      </c>
      <c r="BB1429" s="10">
        <v>1</v>
      </c>
      <c r="BF1429" s="4" t="b">
        <f>IF(ISERROR(VLOOKUP(StudiesDetails!B1429,ProteinExpression!A:A,1,FALSE)),FALSE,TRUE)</f>
        <v>1</v>
      </c>
    </row>
    <row r="1430" spans="1:58" x14ac:dyDescent="0.3">
      <c r="A1430">
        <v>319</v>
      </c>
      <c r="B1430">
        <v>1548</v>
      </c>
      <c r="C1430" s="73" t="str">
        <f>IF(AND($A1430&lt;&gt;"",ISNUMBER($A1430)),VLOOKUP($A1430,StudiesGeneral!$B:$CM,2,FALSE),"")</f>
        <v>Lipscomb</v>
      </c>
      <c r="D1430" s="73">
        <f>IF(AND($A1430&lt;&gt;"",ISNUMBER($A1430)),VLOOKUP($A1430,StudiesGeneral!$B:$CM,3,FALSE),"")</f>
        <v>2003</v>
      </c>
      <c r="E1430" s="74" t="str">
        <f>IF(AND($A1430&lt;&gt;"",ISNUMBER($A1430)),VLOOKUP($A1430,StudiesGeneral!$B:$CM,4,FALSE),"")</f>
        <v>https://dx.doi.org/10.1080/15376510309821</v>
      </c>
      <c r="F1430" s="73" t="str">
        <f>IF(AND($A1430&lt;&gt;"",ISNUMBER($A1430)),VLOOKUP($A1430,StudiesGeneral!$B:$CM,5,FALSE),"")</f>
        <v>CYP3A</v>
      </c>
      <c r="G1430" s="52" t="str">
        <f t="shared" si="28"/>
        <v>Liver--HLM-926931-</v>
      </c>
      <c r="H1430" s="12" t="s">
        <v>724</v>
      </c>
      <c r="K1430" s="12" t="s">
        <v>725</v>
      </c>
      <c r="L1430" s="12" t="s">
        <v>726</v>
      </c>
      <c r="M1430" s="12" t="s">
        <v>737</v>
      </c>
      <c r="V1430" s="2">
        <v>85.1</v>
      </c>
      <c r="W1430" s="2" t="s">
        <v>1087</v>
      </c>
      <c r="X1430" s="2" t="s">
        <v>1088</v>
      </c>
      <c r="AA1430" s="19" t="s">
        <v>770</v>
      </c>
      <c r="AB1430" s="19" t="s">
        <v>794</v>
      </c>
      <c r="AC1430" s="20" t="s">
        <v>730</v>
      </c>
      <c r="AD1430" s="20" t="s">
        <v>1111</v>
      </c>
      <c r="AE1430" s="82">
        <v>18</v>
      </c>
      <c r="AF1430" s="3">
        <v>1</v>
      </c>
      <c r="AG1430" s="3">
        <v>0</v>
      </c>
      <c r="AH1430" s="3">
        <v>48</v>
      </c>
      <c r="AI1430" s="3" t="s">
        <v>767</v>
      </c>
      <c r="AJ1430" s="20" t="s">
        <v>772</v>
      </c>
      <c r="AS1430" s="3">
        <v>32.799999999999997</v>
      </c>
      <c r="AT1430" s="3" t="s">
        <v>772</v>
      </c>
      <c r="AW1430" s="3" t="s">
        <v>1112</v>
      </c>
      <c r="AY1430" s="3" t="s">
        <v>732</v>
      </c>
      <c r="AZ1430" s="3">
        <v>1</v>
      </c>
      <c r="BA1430" s="21" t="s">
        <v>733</v>
      </c>
      <c r="BB1430" s="10">
        <v>1</v>
      </c>
      <c r="BF1430" s="4" t="b">
        <f>IF(ISERROR(VLOOKUP(StudiesDetails!B1430,ProteinExpression!A:A,1,FALSE)),FALSE,TRUE)</f>
        <v>1</v>
      </c>
    </row>
    <row r="1431" spans="1:58" x14ac:dyDescent="0.3">
      <c r="A1431">
        <v>319</v>
      </c>
      <c r="B1431">
        <v>1549</v>
      </c>
      <c r="C1431" s="73" t="str">
        <f>IF(AND($A1431&lt;&gt;"",ISNUMBER($A1431)),VLOOKUP($A1431,StudiesGeneral!$B:$CM,2,FALSE),"")</f>
        <v>Lipscomb</v>
      </c>
      <c r="D1431" s="73">
        <f>IF(AND($A1431&lt;&gt;"",ISNUMBER($A1431)),VLOOKUP($A1431,StudiesGeneral!$B:$CM,3,FALSE),"")</f>
        <v>2003</v>
      </c>
      <c r="E1431" s="74" t="str">
        <f>IF(AND($A1431&lt;&gt;"",ISNUMBER($A1431)),VLOOKUP($A1431,StudiesGeneral!$B:$CM,4,FALSE),"")</f>
        <v>https://dx.doi.org/10.1080/15376510309821</v>
      </c>
      <c r="F1431" s="73" t="str">
        <f>IF(AND($A1431&lt;&gt;"",ISNUMBER($A1431)),VLOOKUP($A1431,StudiesGeneral!$B:$CM,5,FALSE),"")</f>
        <v>CYP3A</v>
      </c>
      <c r="G1431" s="52" t="str">
        <f t="shared" si="28"/>
        <v>Liver--HLM-929942-</v>
      </c>
      <c r="H1431" s="12" t="s">
        <v>724</v>
      </c>
      <c r="K1431" s="12" t="s">
        <v>725</v>
      </c>
      <c r="L1431" s="12" t="s">
        <v>726</v>
      </c>
      <c r="M1431" s="12" t="s">
        <v>737</v>
      </c>
      <c r="V1431" s="2">
        <v>34.700000000000003</v>
      </c>
      <c r="W1431" s="2" t="s">
        <v>1087</v>
      </c>
      <c r="X1431" s="2" t="s">
        <v>1088</v>
      </c>
      <c r="AA1431" s="19" t="s">
        <v>770</v>
      </c>
      <c r="AB1431" s="19" t="s">
        <v>794</v>
      </c>
      <c r="AC1431" s="20" t="s">
        <v>730</v>
      </c>
      <c r="AD1431" s="20" t="s">
        <v>1113</v>
      </c>
      <c r="AE1431" s="82">
        <v>19</v>
      </c>
      <c r="AF1431" s="3">
        <v>1</v>
      </c>
      <c r="AG1431" s="3">
        <v>0</v>
      </c>
      <c r="AH1431" s="3">
        <v>38</v>
      </c>
      <c r="AI1431" s="3" t="s">
        <v>767</v>
      </c>
      <c r="AJ1431" s="20" t="s">
        <v>772</v>
      </c>
      <c r="AS1431" s="3">
        <v>12.5</v>
      </c>
      <c r="AT1431" s="3" t="s">
        <v>772</v>
      </c>
      <c r="AW1431" s="3" t="s">
        <v>1091</v>
      </c>
      <c r="AY1431" s="3" t="s">
        <v>917</v>
      </c>
      <c r="AZ1431" s="3">
        <v>1</v>
      </c>
      <c r="BA1431" s="21" t="s">
        <v>733</v>
      </c>
      <c r="BB1431" s="10">
        <v>1</v>
      </c>
      <c r="BF1431" s="4" t="b">
        <f>IF(ISERROR(VLOOKUP(StudiesDetails!B1431,ProteinExpression!A:A,1,FALSE)),FALSE,TRUE)</f>
        <v>1</v>
      </c>
    </row>
    <row r="1432" spans="1:58" x14ac:dyDescent="0.3">
      <c r="A1432">
        <v>319</v>
      </c>
      <c r="B1432">
        <v>1550</v>
      </c>
      <c r="C1432" s="73" t="str">
        <f>IF(AND($A1432&lt;&gt;"",ISNUMBER($A1432)),VLOOKUP($A1432,StudiesGeneral!$B:$CM,2,FALSE),"")</f>
        <v>Lipscomb</v>
      </c>
      <c r="D1432" s="73">
        <f>IF(AND($A1432&lt;&gt;"",ISNUMBER($A1432)),VLOOKUP($A1432,StudiesGeneral!$B:$CM,3,FALSE),"")</f>
        <v>2003</v>
      </c>
      <c r="E1432" s="74" t="str">
        <f>IF(AND($A1432&lt;&gt;"",ISNUMBER($A1432)),VLOOKUP($A1432,StudiesGeneral!$B:$CM,4,FALSE),"")</f>
        <v>https://dx.doi.org/10.1080/15376510309821</v>
      </c>
      <c r="F1432" s="73" t="str">
        <f>IF(AND($A1432&lt;&gt;"",ISNUMBER($A1432)),VLOOKUP($A1432,StudiesGeneral!$B:$CM,5,FALSE),"")</f>
        <v>CYP3A</v>
      </c>
      <c r="G1432" s="52" t="str">
        <f t="shared" si="28"/>
        <v>Liver--HLM-1101931-</v>
      </c>
      <c r="H1432" s="12" t="s">
        <v>724</v>
      </c>
      <c r="K1432" s="12" t="s">
        <v>725</v>
      </c>
      <c r="L1432" s="12" t="s">
        <v>726</v>
      </c>
      <c r="M1432" s="12" t="s">
        <v>737</v>
      </c>
      <c r="V1432" s="2">
        <v>70.400000000000006</v>
      </c>
      <c r="W1432" s="2" t="s">
        <v>1087</v>
      </c>
      <c r="X1432" s="2" t="s">
        <v>1088</v>
      </c>
      <c r="AA1432" s="19" t="s">
        <v>770</v>
      </c>
      <c r="AB1432" s="19" t="s">
        <v>794</v>
      </c>
      <c r="AC1432" s="20" t="s">
        <v>730</v>
      </c>
      <c r="AD1432" s="20" t="s">
        <v>1114</v>
      </c>
      <c r="AE1432" s="82">
        <v>20</v>
      </c>
      <c r="AF1432" s="3">
        <v>1</v>
      </c>
      <c r="AG1432" s="3">
        <v>0</v>
      </c>
      <c r="AH1432" s="3">
        <v>41</v>
      </c>
      <c r="AI1432" s="3" t="s">
        <v>767</v>
      </c>
      <c r="AJ1432" s="20" t="s">
        <v>772</v>
      </c>
      <c r="AS1432" s="3">
        <v>33.200000000000003</v>
      </c>
      <c r="AT1432" s="3" t="s">
        <v>772</v>
      </c>
      <c r="AW1432" s="3" t="s">
        <v>1100</v>
      </c>
      <c r="AY1432" s="3" t="s">
        <v>732</v>
      </c>
      <c r="AZ1432" s="3">
        <v>1</v>
      </c>
      <c r="BA1432" s="21" t="s">
        <v>733</v>
      </c>
      <c r="BB1432" s="10">
        <v>1</v>
      </c>
      <c r="BF1432" s="4" t="b">
        <f>IF(ISERROR(VLOOKUP(StudiesDetails!B1432,ProteinExpression!A:A,1,FALSE)),FALSE,TRUE)</f>
        <v>1</v>
      </c>
    </row>
    <row r="1433" spans="1:58" s="33" customFormat="1" x14ac:dyDescent="0.3">
      <c r="A1433" s="33">
        <v>319</v>
      </c>
      <c r="B1433" s="33">
        <v>1552</v>
      </c>
      <c r="C1433" s="70" t="str">
        <f>IF(AND($A1433&lt;&gt;"",ISNUMBER($A1433)),VLOOKUP($A1433,StudiesGeneral!$B:$CM,2,FALSE),"")</f>
        <v>Lipscomb</v>
      </c>
      <c r="D1433" s="70">
        <f>IF(AND($A1433&lt;&gt;"",ISNUMBER($A1433)),VLOOKUP($A1433,StudiesGeneral!$B:$CM,3,FALSE),"")</f>
        <v>2003</v>
      </c>
      <c r="E1433" s="71" t="str">
        <f>IF(AND($A1433&lt;&gt;"",ISNUMBER($A1433)),VLOOKUP($A1433,StudiesGeneral!$B:$CM,4,FALSE),"")</f>
        <v>https://dx.doi.org/10.1080/15376510309821</v>
      </c>
      <c r="F1433" s="70" t="str">
        <f>IF(AND($A1433&lt;&gt;"",ISNUMBER($A1433)),VLOOKUP($A1433,StudiesGeneral!$B:$CM,5,FALSE),"")</f>
        <v>CYP3A</v>
      </c>
      <c r="G1433" s="72" t="str">
        <f t="shared" ref="G1433:G1458" si="29">H1433&amp;"-"&amp;I1433&amp;"-"&amp;L1433&amp;"-"&amp;AD1433&amp;"-"&amp;BC1433</f>
        <v>Liver--Homogenate-628951-</v>
      </c>
      <c r="H1433" s="25" t="s">
        <v>724</v>
      </c>
      <c r="I1433" s="25"/>
      <c r="J1433" s="25"/>
      <c r="K1433" s="25" t="s">
        <v>735</v>
      </c>
      <c r="L1433" s="25" t="s">
        <v>793</v>
      </c>
      <c r="M1433" s="25" t="s">
        <v>737</v>
      </c>
      <c r="N1433" s="25"/>
      <c r="O1433" s="25"/>
      <c r="P1433" s="25"/>
      <c r="Q1433" s="26"/>
      <c r="R1433" s="26"/>
      <c r="S1433" s="27"/>
      <c r="T1433" s="27"/>
      <c r="U1433" s="27"/>
      <c r="V1433" s="27">
        <v>134</v>
      </c>
      <c r="W1433" s="27" t="s">
        <v>1115</v>
      </c>
      <c r="X1433" s="27" t="s">
        <v>1088</v>
      </c>
      <c r="Y1433" s="27"/>
      <c r="Z1433" s="27"/>
      <c r="AA1433" s="28" t="s">
        <v>770</v>
      </c>
      <c r="AB1433" s="28" t="s">
        <v>794</v>
      </c>
      <c r="AC1433" s="29" t="s">
        <v>730</v>
      </c>
      <c r="AD1433" s="36">
        <v>628951</v>
      </c>
      <c r="AE1433" s="83">
        <v>1</v>
      </c>
      <c r="AF1433" s="30">
        <v>1</v>
      </c>
      <c r="AG1433" s="30">
        <v>1</v>
      </c>
      <c r="AH1433" s="30">
        <v>54</v>
      </c>
      <c r="AI1433" s="30" t="s">
        <v>767</v>
      </c>
      <c r="AJ1433" s="29" t="s">
        <v>772</v>
      </c>
      <c r="AK1433" s="30"/>
      <c r="AL1433" s="29"/>
      <c r="AM1433" s="30"/>
      <c r="AN1433" s="30"/>
      <c r="AO1433" s="30"/>
      <c r="AP1433" s="30"/>
      <c r="AQ1433" s="30"/>
      <c r="AR1433" s="30"/>
      <c r="AS1433" s="30">
        <v>21.2</v>
      </c>
      <c r="AT1433" s="30" t="s">
        <v>772</v>
      </c>
      <c r="AU1433" s="30"/>
      <c r="AV1433" s="30"/>
      <c r="AW1433" s="30" t="s">
        <v>1089</v>
      </c>
      <c r="AX1433" s="30"/>
      <c r="AY1433" s="30" t="s">
        <v>732</v>
      </c>
      <c r="AZ1433" s="30">
        <v>1</v>
      </c>
      <c r="BA1433" s="31" t="s">
        <v>733</v>
      </c>
      <c r="BB1433" s="32">
        <v>1</v>
      </c>
      <c r="BC1433" s="29"/>
      <c r="BD1433" s="30"/>
      <c r="BE1433" s="75"/>
      <c r="BF1433" s="91" t="b">
        <f>IF(ISERROR(VLOOKUP(StudiesDetails!B1433,ProteinExpression!A:A,1,FALSE)),FALSE,TRUE)</f>
        <v>1</v>
      </c>
    </row>
    <row r="1434" spans="1:58" x14ac:dyDescent="0.3">
      <c r="A1434">
        <v>319</v>
      </c>
      <c r="B1434">
        <v>1553</v>
      </c>
      <c r="C1434" s="73" t="str">
        <f>IF(AND($A1434&lt;&gt;"",ISNUMBER($A1434)),VLOOKUP($A1434,StudiesGeneral!$B:$CM,2,FALSE),"")</f>
        <v>Lipscomb</v>
      </c>
      <c r="D1434" s="73">
        <f>IF(AND($A1434&lt;&gt;"",ISNUMBER($A1434)),VLOOKUP($A1434,StudiesGeneral!$B:$CM,3,FALSE),"")</f>
        <v>2003</v>
      </c>
      <c r="E1434" s="74" t="str">
        <f>IF(AND($A1434&lt;&gt;"",ISNUMBER($A1434)),VLOOKUP($A1434,StudiesGeneral!$B:$CM,4,FALSE),"")</f>
        <v>https://dx.doi.org/10.1080/15376510309821</v>
      </c>
      <c r="F1434" s="73" t="str">
        <f>IF(AND($A1434&lt;&gt;"",ISNUMBER($A1434)),VLOOKUP($A1434,StudiesGeneral!$B:$CM,5,FALSE),"")</f>
        <v>CYP3A</v>
      </c>
      <c r="G1434" s="52" t="str">
        <f t="shared" si="29"/>
        <v>Liver--Homogenate-625961-</v>
      </c>
      <c r="H1434" s="12" t="s">
        <v>724</v>
      </c>
      <c r="K1434" s="12" t="s">
        <v>735</v>
      </c>
      <c r="L1434" s="12" t="s">
        <v>793</v>
      </c>
      <c r="M1434" s="12" t="s">
        <v>737</v>
      </c>
      <c r="V1434" s="2">
        <v>101</v>
      </c>
      <c r="W1434" s="2" t="s">
        <v>1115</v>
      </c>
      <c r="X1434" s="2" t="s">
        <v>1088</v>
      </c>
      <c r="AA1434" s="19" t="s">
        <v>770</v>
      </c>
      <c r="AB1434" s="19" t="s">
        <v>794</v>
      </c>
      <c r="AC1434" s="20" t="s">
        <v>730</v>
      </c>
      <c r="AD1434" s="20" t="s">
        <v>1090</v>
      </c>
      <c r="AE1434" s="82">
        <v>2</v>
      </c>
      <c r="AF1434" s="3">
        <v>1</v>
      </c>
      <c r="AG1434" s="3">
        <v>0</v>
      </c>
      <c r="AH1434" s="3">
        <v>42</v>
      </c>
      <c r="AI1434" s="3" t="s">
        <v>767</v>
      </c>
      <c r="AJ1434" s="20" t="s">
        <v>772</v>
      </c>
      <c r="AS1434" s="3">
        <v>24.2</v>
      </c>
      <c r="AT1434" s="3" t="s">
        <v>772</v>
      </c>
      <c r="AW1434" s="3" t="s">
        <v>1091</v>
      </c>
      <c r="AY1434" s="3" t="s">
        <v>732</v>
      </c>
      <c r="AZ1434" s="3">
        <v>1</v>
      </c>
      <c r="BA1434" s="21" t="s">
        <v>733</v>
      </c>
      <c r="BB1434" s="10">
        <v>1</v>
      </c>
      <c r="BF1434" s="4" t="b">
        <f>IF(ISERROR(VLOOKUP(StudiesDetails!B1434,ProteinExpression!A:A,1,FALSE)),FALSE,TRUE)</f>
        <v>1</v>
      </c>
    </row>
    <row r="1435" spans="1:58" x14ac:dyDescent="0.3">
      <c r="A1435">
        <v>319</v>
      </c>
      <c r="B1435">
        <v>1554</v>
      </c>
      <c r="C1435" s="73" t="str">
        <f>IF(AND($A1435&lt;&gt;"",ISNUMBER($A1435)),VLOOKUP($A1435,StudiesGeneral!$B:$CM,2,FALSE),"")</f>
        <v>Lipscomb</v>
      </c>
      <c r="D1435" s="73">
        <f>IF(AND($A1435&lt;&gt;"",ISNUMBER($A1435)),VLOOKUP($A1435,StudiesGeneral!$B:$CM,3,FALSE),"")</f>
        <v>2003</v>
      </c>
      <c r="E1435" s="74" t="str">
        <f>IF(AND($A1435&lt;&gt;"",ISNUMBER($A1435)),VLOOKUP($A1435,StudiesGeneral!$B:$CM,4,FALSE),"")</f>
        <v>https://dx.doi.org/10.1080/15376510309821</v>
      </c>
      <c r="F1435" s="73" t="str">
        <f>IF(AND($A1435&lt;&gt;"",ISNUMBER($A1435)),VLOOKUP($A1435,StudiesGeneral!$B:$CM,5,FALSE),"")</f>
        <v>CYP3A</v>
      </c>
      <c r="G1435" s="52" t="str">
        <f t="shared" si="29"/>
        <v>Liver--Homogenate-7330961-</v>
      </c>
      <c r="H1435" s="12" t="s">
        <v>724</v>
      </c>
      <c r="K1435" s="12" t="s">
        <v>735</v>
      </c>
      <c r="L1435" s="12" t="s">
        <v>793</v>
      </c>
      <c r="M1435" s="12" t="s">
        <v>737</v>
      </c>
      <c r="V1435" s="2">
        <v>137</v>
      </c>
      <c r="W1435" s="2" t="s">
        <v>1115</v>
      </c>
      <c r="X1435" s="2" t="s">
        <v>1088</v>
      </c>
      <c r="AA1435" s="19" t="s">
        <v>770</v>
      </c>
      <c r="AB1435" s="19" t="s">
        <v>794</v>
      </c>
      <c r="AC1435" s="20" t="s">
        <v>730</v>
      </c>
      <c r="AD1435" s="20" t="s">
        <v>1092</v>
      </c>
      <c r="AE1435" s="82">
        <v>3</v>
      </c>
      <c r="AF1435" s="3">
        <v>1</v>
      </c>
      <c r="AG1435" s="3">
        <v>1</v>
      </c>
      <c r="AH1435" s="3">
        <v>45</v>
      </c>
      <c r="AI1435" s="3" t="s">
        <v>767</v>
      </c>
      <c r="AJ1435" s="20" t="s">
        <v>772</v>
      </c>
      <c r="AS1435" s="3">
        <v>26.4</v>
      </c>
      <c r="AT1435" s="3" t="s">
        <v>772</v>
      </c>
      <c r="AW1435" s="3" t="s">
        <v>1089</v>
      </c>
      <c r="AY1435" s="3" t="s">
        <v>732</v>
      </c>
      <c r="AZ1435" s="3">
        <v>1</v>
      </c>
      <c r="BA1435" s="21" t="s">
        <v>733</v>
      </c>
      <c r="BB1435" s="10">
        <v>1</v>
      </c>
      <c r="BF1435" s="4" t="b">
        <f>IF(ISERROR(VLOOKUP(StudiesDetails!B1435,ProteinExpression!A:A,1,FALSE)),FALSE,TRUE)</f>
        <v>1</v>
      </c>
    </row>
    <row r="1436" spans="1:58" x14ac:dyDescent="0.3">
      <c r="A1436">
        <v>319</v>
      </c>
      <c r="B1436">
        <v>1555</v>
      </c>
      <c r="C1436" s="73" t="str">
        <f>IF(AND($A1436&lt;&gt;"",ISNUMBER($A1436)),VLOOKUP($A1436,StudiesGeneral!$B:$CM,2,FALSE),"")</f>
        <v>Lipscomb</v>
      </c>
      <c r="D1436" s="73">
        <f>IF(AND($A1436&lt;&gt;"",ISNUMBER($A1436)),VLOOKUP($A1436,StudiesGeneral!$B:$CM,3,FALSE),"")</f>
        <v>2003</v>
      </c>
      <c r="E1436" s="74" t="str">
        <f>IF(AND($A1436&lt;&gt;"",ISNUMBER($A1436)),VLOOKUP($A1436,StudiesGeneral!$B:$CM,4,FALSE),"")</f>
        <v>https://dx.doi.org/10.1080/15376510309821</v>
      </c>
      <c r="F1436" s="73" t="str">
        <f>IF(AND($A1436&lt;&gt;"",ISNUMBER($A1436)),VLOOKUP($A1436,StudiesGeneral!$B:$CM,5,FALSE),"")</f>
        <v>CYP3A</v>
      </c>
      <c r="G1436" s="52" t="str">
        <f t="shared" si="29"/>
        <v>Liver--Homogenate-513941-</v>
      </c>
      <c r="H1436" s="12" t="s">
        <v>724</v>
      </c>
      <c r="K1436" s="12" t="s">
        <v>735</v>
      </c>
      <c r="L1436" s="12" t="s">
        <v>793</v>
      </c>
      <c r="M1436" s="12" t="s">
        <v>737</v>
      </c>
      <c r="V1436" s="2">
        <v>100</v>
      </c>
      <c r="W1436" s="2" t="s">
        <v>1115</v>
      </c>
      <c r="X1436" s="2" t="s">
        <v>1088</v>
      </c>
      <c r="AA1436" s="19" t="s">
        <v>770</v>
      </c>
      <c r="AB1436" s="19" t="s">
        <v>794</v>
      </c>
      <c r="AC1436" s="20" t="s">
        <v>730</v>
      </c>
      <c r="AD1436" s="20" t="s">
        <v>1093</v>
      </c>
      <c r="AE1436" s="82">
        <v>4</v>
      </c>
      <c r="AF1436" s="3">
        <v>1</v>
      </c>
      <c r="AG1436" s="3">
        <v>0</v>
      </c>
      <c r="AH1436" s="3">
        <v>77</v>
      </c>
      <c r="AI1436" s="3" t="s">
        <v>767</v>
      </c>
      <c r="AJ1436" s="20" t="s">
        <v>772</v>
      </c>
      <c r="AS1436" s="3">
        <v>34.1</v>
      </c>
      <c r="AT1436" s="3" t="s">
        <v>772</v>
      </c>
      <c r="AW1436" s="3" t="s">
        <v>1089</v>
      </c>
      <c r="AY1436" s="3" t="s">
        <v>917</v>
      </c>
      <c r="AZ1436" s="3">
        <v>1</v>
      </c>
      <c r="BA1436" s="21" t="s">
        <v>733</v>
      </c>
      <c r="BB1436" s="10">
        <v>1</v>
      </c>
      <c r="BF1436" s="4" t="b">
        <f>IF(ISERROR(VLOOKUP(StudiesDetails!B1436,ProteinExpression!A:A,1,FALSE)),FALSE,TRUE)</f>
        <v>1</v>
      </c>
    </row>
    <row r="1437" spans="1:58" x14ac:dyDescent="0.3">
      <c r="A1437">
        <v>319</v>
      </c>
      <c r="B1437">
        <v>1556</v>
      </c>
      <c r="C1437" s="73" t="str">
        <f>IF(AND($A1437&lt;&gt;"",ISNUMBER($A1437)),VLOOKUP($A1437,StudiesGeneral!$B:$CM,2,FALSE),"")</f>
        <v>Lipscomb</v>
      </c>
      <c r="D1437" s="73">
        <f>IF(AND($A1437&lt;&gt;"",ISNUMBER($A1437)),VLOOKUP($A1437,StudiesGeneral!$B:$CM,3,FALSE),"")</f>
        <v>2003</v>
      </c>
      <c r="E1437" s="74" t="str">
        <f>IF(AND($A1437&lt;&gt;"",ISNUMBER($A1437)),VLOOKUP($A1437,StudiesGeneral!$B:$CM,4,FALSE),"")</f>
        <v>https://dx.doi.org/10.1080/15376510309821</v>
      </c>
      <c r="F1437" s="73" t="str">
        <f>IF(AND($A1437&lt;&gt;"",ISNUMBER($A1437)),VLOOKUP($A1437,StudiesGeneral!$B:$CM,5,FALSE),"")</f>
        <v>CYP3A</v>
      </c>
      <c r="G1437" s="52" t="str">
        <f t="shared" si="29"/>
        <v>Liver--Homogenate-1103911-</v>
      </c>
      <c r="H1437" s="12" t="s">
        <v>724</v>
      </c>
      <c r="K1437" s="12" t="s">
        <v>735</v>
      </c>
      <c r="L1437" s="12" t="s">
        <v>793</v>
      </c>
      <c r="M1437" s="12" t="s">
        <v>737</v>
      </c>
      <c r="V1437" s="2">
        <v>113</v>
      </c>
      <c r="W1437" s="2" t="s">
        <v>1115</v>
      </c>
      <c r="X1437" s="2" t="s">
        <v>1088</v>
      </c>
      <c r="AA1437" s="19" t="s">
        <v>770</v>
      </c>
      <c r="AB1437" s="19" t="s">
        <v>794</v>
      </c>
      <c r="AC1437" s="20" t="s">
        <v>730</v>
      </c>
      <c r="AD1437" s="20" t="s">
        <v>1094</v>
      </c>
      <c r="AE1437" s="82">
        <v>5</v>
      </c>
      <c r="AF1437" s="3">
        <v>1</v>
      </c>
      <c r="AG1437" s="3">
        <v>0</v>
      </c>
      <c r="AH1437" s="3">
        <v>54</v>
      </c>
      <c r="AI1437" s="3" t="s">
        <v>767</v>
      </c>
      <c r="AJ1437" s="20" t="s">
        <v>772</v>
      </c>
      <c r="AS1437" s="3">
        <v>26.3</v>
      </c>
      <c r="AT1437" s="3" t="s">
        <v>772</v>
      </c>
      <c r="AW1437" s="3" t="s">
        <v>1089</v>
      </c>
      <c r="AY1437" s="3" t="s">
        <v>917</v>
      </c>
      <c r="AZ1437" s="3">
        <v>1</v>
      </c>
      <c r="BA1437" s="21" t="s">
        <v>881</v>
      </c>
      <c r="BB1437" s="10">
        <v>1</v>
      </c>
      <c r="BF1437" s="4" t="b">
        <f>IF(ISERROR(VLOOKUP(StudiesDetails!B1437,ProteinExpression!A:A,1,FALSE)),FALSE,TRUE)</f>
        <v>1</v>
      </c>
    </row>
    <row r="1438" spans="1:58" x14ac:dyDescent="0.3">
      <c r="A1438">
        <v>319</v>
      </c>
      <c r="B1438">
        <v>1557</v>
      </c>
      <c r="C1438" s="73" t="str">
        <f>IF(AND($A1438&lt;&gt;"",ISNUMBER($A1438)),VLOOKUP($A1438,StudiesGeneral!$B:$CM,2,FALSE),"")</f>
        <v>Lipscomb</v>
      </c>
      <c r="D1438" s="73">
        <f>IF(AND($A1438&lt;&gt;"",ISNUMBER($A1438)),VLOOKUP($A1438,StudiesGeneral!$B:$CM,3,FALSE),"")</f>
        <v>2003</v>
      </c>
      <c r="E1438" s="74" t="str">
        <f>IF(AND($A1438&lt;&gt;"",ISNUMBER($A1438)),VLOOKUP($A1438,StudiesGeneral!$B:$CM,4,FALSE),"")</f>
        <v>https://dx.doi.org/10.1080/15376510309821</v>
      </c>
      <c r="F1438" s="73" t="str">
        <f>IF(AND($A1438&lt;&gt;"",ISNUMBER($A1438)),VLOOKUP($A1438,StudiesGeneral!$B:$CM,5,FALSE),"")</f>
        <v>CYP3A</v>
      </c>
      <c r="G1438" s="52" t="str">
        <f t="shared" si="29"/>
        <v>Liver--Homogenate-317941-</v>
      </c>
      <c r="H1438" s="12" t="s">
        <v>724</v>
      </c>
      <c r="K1438" s="12" t="s">
        <v>735</v>
      </c>
      <c r="L1438" s="12" t="s">
        <v>793</v>
      </c>
      <c r="M1438" s="12" t="s">
        <v>737</v>
      </c>
      <c r="V1438" s="2">
        <v>151</v>
      </c>
      <c r="W1438" s="2" t="s">
        <v>1115</v>
      </c>
      <c r="X1438" s="2" t="s">
        <v>1088</v>
      </c>
      <c r="AA1438" s="19" t="s">
        <v>770</v>
      </c>
      <c r="AB1438" s="19" t="s">
        <v>794</v>
      </c>
      <c r="AC1438" s="20" t="s">
        <v>730</v>
      </c>
      <c r="AD1438" s="20" t="s">
        <v>1095</v>
      </c>
      <c r="AE1438" s="82">
        <v>6</v>
      </c>
      <c r="AF1438" s="3">
        <v>1</v>
      </c>
      <c r="AG1438" s="3">
        <v>0</v>
      </c>
      <c r="AH1438" s="3">
        <v>42</v>
      </c>
      <c r="AI1438" s="3" t="s">
        <v>767</v>
      </c>
      <c r="AJ1438" s="20" t="s">
        <v>772</v>
      </c>
      <c r="AS1438" s="3">
        <v>82.9</v>
      </c>
      <c r="AT1438" s="3" t="s">
        <v>772</v>
      </c>
      <c r="AW1438" s="3" t="s">
        <v>1089</v>
      </c>
      <c r="AY1438" s="3" t="s">
        <v>732</v>
      </c>
      <c r="AZ1438" s="3">
        <v>1</v>
      </c>
      <c r="BA1438" s="21" t="s">
        <v>733</v>
      </c>
      <c r="BB1438" s="10">
        <v>1</v>
      </c>
      <c r="BF1438" s="4" t="b">
        <f>IF(ISERROR(VLOOKUP(StudiesDetails!B1438,ProteinExpression!A:A,1,FALSE)),FALSE,TRUE)</f>
        <v>1</v>
      </c>
    </row>
    <row r="1439" spans="1:58" x14ac:dyDescent="0.3">
      <c r="A1439">
        <v>319</v>
      </c>
      <c r="B1439">
        <v>1558</v>
      </c>
      <c r="C1439" s="73" t="str">
        <f>IF(AND($A1439&lt;&gt;"",ISNUMBER($A1439)),VLOOKUP($A1439,StudiesGeneral!$B:$CM,2,FALSE),"")</f>
        <v>Lipscomb</v>
      </c>
      <c r="D1439" s="73">
        <f>IF(AND($A1439&lt;&gt;"",ISNUMBER($A1439)),VLOOKUP($A1439,StudiesGeneral!$B:$CM,3,FALSE),"")</f>
        <v>2003</v>
      </c>
      <c r="E1439" s="74" t="str">
        <f>IF(AND($A1439&lt;&gt;"",ISNUMBER($A1439)),VLOOKUP($A1439,StudiesGeneral!$B:$CM,4,FALSE),"")</f>
        <v>https://dx.doi.org/10.1080/15376510309821</v>
      </c>
      <c r="F1439" s="73" t="str">
        <f>IF(AND($A1439&lt;&gt;"",ISNUMBER($A1439)),VLOOKUP($A1439,StudiesGeneral!$B:$CM,5,FALSE),"")</f>
        <v>CYP3A</v>
      </c>
      <c r="G1439" s="52" t="str">
        <f t="shared" si="29"/>
        <v>Liver--Homogenate-218962-</v>
      </c>
      <c r="H1439" s="12" t="s">
        <v>724</v>
      </c>
      <c r="K1439" s="12" t="s">
        <v>735</v>
      </c>
      <c r="L1439" s="12" t="s">
        <v>793</v>
      </c>
      <c r="M1439" s="12" t="s">
        <v>737</v>
      </c>
      <c r="V1439" s="2">
        <v>154</v>
      </c>
      <c r="W1439" s="2" t="s">
        <v>1115</v>
      </c>
      <c r="X1439" s="2" t="s">
        <v>1088</v>
      </c>
      <c r="AA1439" s="19" t="s">
        <v>770</v>
      </c>
      <c r="AB1439" s="19" t="s">
        <v>794</v>
      </c>
      <c r="AC1439" s="20" t="s">
        <v>730</v>
      </c>
      <c r="AD1439" s="20" t="s">
        <v>1096</v>
      </c>
      <c r="AE1439" s="82">
        <v>7</v>
      </c>
      <c r="AF1439" s="3">
        <v>1</v>
      </c>
      <c r="AG1439" s="3">
        <v>1</v>
      </c>
      <c r="AH1439" s="3">
        <v>45</v>
      </c>
      <c r="AI1439" s="3" t="s">
        <v>767</v>
      </c>
      <c r="AJ1439" s="20" t="s">
        <v>772</v>
      </c>
      <c r="AS1439" s="79">
        <v>37</v>
      </c>
      <c r="AT1439" s="3" t="s">
        <v>772</v>
      </c>
      <c r="AW1439" s="3" t="s">
        <v>1089</v>
      </c>
      <c r="AY1439" s="3" t="s">
        <v>732</v>
      </c>
      <c r="AZ1439" s="3">
        <v>1</v>
      </c>
      <c r="BA1439" s="21" t="s">
        <v>1097</v>
      </c>
      <c r="BB1439" s="10">
        <v>1</v>
      </c>
      <c r="BF1439" s="4" t="b">
        <f>IF(ISERROR(VLOOKUP(StudiesDetails!B1439,ProteinExpression!A:A,1,FALSE)),FALSE,TRUE)</f>
        <v>1</v>
      </c>
    </row>
    <row r="1440" spans="1:58" x14ac:dyDescent="0.3">
      <c r="A1440">
        <v>319</v>
      </c>
      <c r="B1440">
        <v>1559</v>
      </c>
      <c r="C1440" s="73" t="str">
        <f>IF(AND($A1440&lt;&gt;"",ISNUMBER($A1440)),VLOOKUP($A1440,StudiesGeneral!$B:$CM,2,FALSE),"")</f>
        <v>Lipscomb</v>
      </c>
      <c r="D1440" s="73">
        <f>IF(AND($A1440&lt;&gt;"",ISNUMBER($A1440)),VLOOKUP($A1440,StudiesGeneral!$B:$CM,3,FALSE),"")</f>
        <v>2003</v>
      </c>
      <c r="E1440" s="74" t="str">
        <f>IF(AND($A1440&lt;&gt;"",ISNUMBER($A1440)),VLOOKUP($A1440,StudiesGeneral!$B:$CM,4,FALSE),"")</f>
        <v>https://dx.doi.org/10.1080/15376510309821</v>
      </c>
      <c r="F1440" s="73" t="str">
        <f>IF(AND($A1440&lt;&gt;"",ISNUMBER($A1440)),VLOOKUP($A1440,StudiesGeneral!$B:$CM,5,FALSE),"")</f>
        <v>CYP3A</v>
      </c>
      <c r="G1440" s="52" t="str">
        <f t="shared" si="29"/>
        <v>Liver--Homogenate-325941-</v>
      </c>
      <c r="H1440" s="12" t="s">
        <v>724</v>
      </c>
      <c r="K1440" s="12" t="s">
        <v>735</v>
      </c>
      <c r="L1440" s="12" t="s">
        <v>793</v>
      </c>
      <c r="M1440" s="12" t="s">
        <v>737</v>
      </c>
      <c r="V1440" s="2">
        <v>148</v>
      </c>
      <c r="W1440" s="2" t="s">
        <v>1115</v>
      </c>
      <c r="X1440" s="2" t="s">
        <v>1088</v>
      </c>
      <c r="AA1440" s="19" t="s">
        <v>770</v>
      </c>
      <c r="AB1440" s="19" t="s">
        <v>794</v>
      </c>
      <c r="AC1440" s="20" t="s">
        <v>730</v>
      </c>
      <c r="AD1440" s="20" t="s">
        <v>1098</v>
      </c>
      <c r="AE1440" s="82">
        <v>8</v>
      </c>
      <c r="AF1440" s="3">
        <v>1</v>
      </c>
      <c r="AG1440" s="3">
        <v>1</v>
      </c>
      <c r="AH1440" s="3">
        <v>61</v>
      </c>
      <c r="AI1440" s="3" t="s">
        <v>767</v>
      </c>
      <c r="AJ1440" s="20" t="s">
        <v>772</v>
      </c>
      <c r="AS1440" s="3">
        <v>26.8</v>
      </c>
      <c r="AT1440" s="3" t="s">
        <v>772</v>
      </c>
      <c r="AW1440" s="3" t="s">
        <v>1089</v>
      </c>
      <c r="AY1440" s="3" t="s">
        <v>732</v>
      </c>
      <c r="AZ1440" s="3">
        <v>1</v>
      </c>
      <c r="BA1440" s="21" t="s">
        <v>733</v>
      </c>
      <c r="BB1440" s="10">
        <v>1</v>
      </c>
      <c r="BF1440" s="4" t="b">
        <f>IF(ISERROR(VLOOKUP(StudiesDetails!B1440,ProteinExpression!A:A,1,FALSE)),FALSE,TRUE)</f>
        <v>1</v>
      </c>
    </row>
    <row r="1441" spans="1:58" x14ac:dyDescent="0.3">
      <c r="A1441">
        <v>319</v>
      </c>
      <c r="B1441">
        <v>1560</v>
      </c>
      <c r="C1441" s="73" t="str">
        <f>IF(AND($A1441&lt;&gt;"",ISNUMBER($A1441)),VLOOKUP($A1441,StudiesGeneral!$B:$CM,2,FALSE),"")</f>
        <v>Lipscomb</v>
      </c>
      <c r="D1441" s="73">
        <f>IF(AND($A1441&lt;&gt;"",ISNUMBER($A1441)),VLOOKUP($A1441,StudiesGeneral!$B:$CM,3,FALSE),"")</f>
        <v>2003</v>
      </c>
      <c r="E1441" s="74" t="str">
        <f>IF(AND($A1441&lt;&gt;"",ISNUMBER($A1441)),VLOOKUP($A1441,StudiesGeneral!$B:$CM,4,FALSE),"")</f>
        <v>https://dx.doi.org/10.1080/15376510309821</v>
      </c>
      <c r="F1441" s="73" t="str">
        <f>IF(AND($A1441&lt;&gt;"",ISNUMBER($A1441)),VLOOKUP($A1441,StudiesGeneral!$B:$CM,5,FALSE),"")</f>
        <v>CYP3A</v>
      </c>
      <c r="G1441" s="52" t="str">
        <f t="shared" si="29"/>
        <v>Liver--Homogenate-825941-</v>
      </c>
      <c r="H1441" s="12" t="s">
        <v>724</v>
      </c>
      <c r="K1441" s="12" t="s">
        <v>735</v>
      </c>
      <c r="L1441" s="12" t="s">
        <v>793</v>
      </c>
      <c r="M1441" s="12" t="s">
        <v>737</v>
      </c>
      <c r="V1441" s="2">
        <v>115</v>
      </c>
      <c r="W1441" s="2" t="s">
        <v>1115</v>
      </c>
      <c r="X1441" s="2" t="s">
        <v>1088</v>
      </c>
      <c r="AA1441" s="19" t="s">
        <v>770</v>
      </c>
      <c r="AB1441" s="19" t="s">
        <v>794</v>
      </c>
      <c r="AC1441" s="20" t="s">
        <v>730</v>
      </c>
      <c r="AD1441" s="20" t="s">
        <v>1099</v>
      </c>
      <c r="AE1441" s="82">
        <v>9</v>
      </c>
      <c r="AF1441" s="3">
        <v>1</v>
      </c>
      <c r="AG1441" s="3">
        <v>1</v>
      </c>
      <c r="AH1441" s="3">
        <v>31</v>
      </c>
      <c r="AI1441" s="3" t="s">
        <v>767</v>
      </c>
      <c r="AJ1441" s="20" t="s">
        <v>772</v>
      </c>
      <c r="AS1441" s="79">
        <v>23</v>
      </c>
      <c r="AT1441" s="3" t="s">
        <v>772</v>
      </c>
      <c r="AW1441" s="3" t="s">
        <v>1100</v>
      </c>
      <c r="AY1441" s="3" t="s">
        <v>732</v>
      </c>
      <c r="AZ1441" s="3">
        <v>1</v>
      </c>
      <c r="BA1441" s="21" t="s">
        <v>733</v>
      </c>
      <c r="BB1441" s="10">
        <v>1</v>
      </c>
      <c r="BF1441" s="4" t="b">
        <f>IF(ISERROR(VLOOKUP(StudiesDetails!B1441,ProteinExpression!A:A,1,FALSE)),FALSE,TRUE)</f>
        <v>1</v>
      </c>
    </row>
    <row r="1442" spans="1:58" x14ac:dyDescent="0.3">
      <c r="A1442">
        <v>319</v>
      </c>
      <c r="B1442">
        <v>1561</v>
      </c>
      <c r="C1442" s="73" t="str">
        <f>IF(AND($A1442&lt;&gt;"",ISNUMBER($A1442)),VLOOKUP($A1442,StudiesGeneral!$B:$CM,2,FALSE),"")</f>
        <v>Lipscomb</v>
      </c>
      <c r="D1442" s="73">
        <f>IF(AND($A1442&lt;&gt;"",ISNUMBER($A1442)),VLOOKUP($A1442,StudiesGeneral!$B:$CM,3,FALSE),"")</f>
        <v>2003</v>
      </c>
      <c r="E1442" s="74" t="str">
        <f>IF(AND($A1442&lt;&gt;"",ISNUMBER($A1442)),VLOOKUP($A1442,StudiesGeneral!$B:$CM,4,FALSE),"")</f>
        <v>https://dx.doi.org/10.1080/15376510309821</v>
      </c>
      <c r="F1442" s="73" t="str">
        <f>IF(AND($A1442&lt;&gt;"",ISNUMBER($A1442)),VLOOKUP($A1442,StudiesGeneral!$B:$CM,5,FALSE),"")</f>
        <v>CYP3A</v>
      </c>
      <c r="G1442" s="52" t="str">
        <f t="shared" si="29"/>
        <v>Liver--Homogenate-711953-</v>
      </c>
      <c r="H1442" s="12" t="s">
        <v>724</v>
      </c>
      <c r="K1442" s="12" t="s">
        <v>735</v>
      </c>
      <c r="L1442" s="12" t="s">
        <v>793</v>
      </c>
      <c r="M1442" s="12" t="s">
        <v>737</v>
      </c>
      <c r="V1442" s="2">
        <v>137</v>
      </c>
      <c r="W1442" s="2" t="s">
        <v>1115</v>
      </c>
      <c r="X1442" s="2" t="s">
        <v>1088</v>
      </c>
      <c r="AA1442" s="19" t="s">
        <v>770</v>
      </c>
      <c r="AB1442" s="19" t="s">
        <v>794</v>
      </c>
      <c r="AC1442" s="20" t="s">
        <v>730</v>
      </c>
      <c r="AD1442" s="20" t="s">
        <v>1101</v>
      </c>
      <c r="AE1442" s="82">
        <v>10</v>
      </c>
      <c r="AF1442" s="3">
        <v>1</v>
      </c>
      <c r="AG1442" s="3">
        <v>1</v>
      </c>
      <c r="AH1442" s="3">
        <v>63</v>
      </c>
      <c r="AI1442" s="3" t="s">
        <v>767</v>
      </c>
      <c r="AJ1442" s="20" t="s">
        <v>772</v>
      </c>
      <c r="AS1442" s="3">
        <v>27.7</v>
      </c>
      <c r="AT1442" s="3" t="s">
        <v>772</v>
      </c>
      <c r="AW1442" s="3" t="s">
        <v>1102</v>
      </c>
      <c r="AY1442" s="3" t="s">
        <v>732</v>
      </c>
      <c r="AZ1442" s="3">
        <v>1</v>
      </c>
      <c r="BA1442" s="21" t="s">
        <v>1097</v>
      </c>
      <c r="BB1442" s="10">
        <v>1</v>
      </c>
      <c r="BF1442" s="4" t="b">
        <f>IF(ISERROR(VLOOKUP(StudiesDetails!B1442,ProteinExpression!A:A,1,FALSE)),FALSE,TRUE)</f>
        <v>1</v>
      </c>
    </row>
    <row r="1443" spans="1:58" x14ac:dyDescent="0.3">
      <c r="A1443">
        <v>319</v>
      </c>
      <c r="B1443">
        <v>1562</v>
      </c>
      <c r="C1443" s="73" t="str">
        <f>IF(AND($A1443&lt;&gt;"",ISNUMBER($A1443)),VLOOKUP($A1443,StudiesGeneral!$B:$CM,2,FALSE),"")</f>
        <v>Lipscomb</v>
      </c>
      <c r="D1443" s="73">
        <f>IF(AND($A1443&lt;&gt;"",ISNUMBER($A1443)),VLOOKUP($A1443,StudiesGeneral!$B:$CM,3,FALSE),"")</f>
        <v>2003</v>
      </c>
      <c r="E1443" s="74" t="str">
        <f>IF(AND($A1443&lt;&gt;"",ISNUMBER($A1443)),VLOOKUP($A1443,StudiesGeneral!$B:$CM,4,FALSE),"")</f>
        <v>https://dx.doi.org/10.1080/15376510309821</v>
      </c>
      <c r="F1443" s="73" t="str">
        <f>IF(AND($A1443&lt;&gt;"",ISNUMBER($A1443)),VLOOKUP($A1443,StudiesGeneral!$B:$CM,5,FALSE),"")</f>
        <v>CYP3A</v>
      </c>
      <c r="G1443" s="52" t="str">
        <f t="shared" si="29"/>
        <v>Liver--Homogenate-102921-</v>
      </c>
      <c r="H1443" s="12" t="s">
        <v>724</v>
      </c>
      <c r="K1443" s="12" t="s">
        <v>735</v>
      </c>
      <c r="L1443" s="12" t="s">
        <v>793</v>
      </c>
      <c r="M1443" s="12" t="s">
        <v>737</v>
      </c>
      <c r="V1443" s="2">
        <v>181</v>
      </c>
      <c r="W1443" s="2" t="s">
        <v>1115</v>
      </c>
      <c r="X1443" s="2" t="s">
        <v>1088</v>
      </c>
      <c r="AA1443" s="19" t="s">
        <v>770</v>
      </c>
      <c r="AB1443" s="19" t="s">
        <v>794</v>
      </c>
      <c r="AC1443" s="20" t="s">
        <v>730</v>
      </c>
      <c r="AD1443" s="20" t="s">
        <v>1103</v>
      </c>
      <c r="AE1443" s="82">
        <v>11</v>
      </c>
      <c r="AF1443" s="3">
        <v>1</v>
      </c>
      <c r="AG1443" s="3">
        <v>0</v>
      </c>
      <c r="AH1443" s="3">
        <v>36</v>
      </c>
      <c r="AI1443" s="3" t="s">
        <v>767</v>
      </c>
      <c r="AJ1443" s="20" t="s">
        <v>772</v>
      </c>
      <c r="AS1443" s="3">
        <v>36.9</v>
      </c>
      <c r="AT1443" s="3" t="s">
        <v>772</v>
      </c>
      <c r="AW1443" s="3" t="s">
        <v>1100</v>
      </c>
      <c r="AY1443" s="3" t="s">
        <v>917</v>
      </c>
      <c r="AZ1443" s="3">
        <v>1</v>
      </c>
      <c r="BA1443" s="21" t="s">
        <v>733</v>
      </c>
      <c r="BB1443" s="10">
        <v>1</v>
      </c>
      <c r="BF1443" s="4" t="b">
        <f>IF(ISERROR(VLOOKUP(StudiesDetails!B1443,ProteinExpression!A:A,1,FALSE)),FALSE,TRUE)</f>
        <v>1</v>
      </c>
    </row>
    <row r="1444" spans="1:58" x14ac:dyDescent="0.3">
      <c r="A1444">
        <v>319</v>
      </c>
      <c r="B1444">
        <v>1563</v>
      </c>
      <c r="C1444" s="73" t="str">
        <f>IF(AND($A1444&lt;&gt;"",ISNUMBER($A1444)),VLOOKUP($A1444,StudiesGeneral!$B:$CM,2,FALSE),"")</f>
        <v>Lipscomb</v>
      </c>
      <c r="D1444" s="73">
        <f>IF(AND($A1444&lt;&gt;"",ISNUMBER($A1444)),VLOOKUP($A1444,StudiesGeneral!$B:$CM,3,FALSE),"")</f>
        <v>2003</v>
      </c>
      <c r="E1444" s="74" t="str">
        <f>IF(AND($A1444&lt;&gt;"",ISNUMBER($A1444)),VLOOKUP($A1444,StudiesGeneral!$B:$CM,4,FALSE),"")</f>
        <v>https://dx.doi.org/10.1080/15376510309821</v>
      </c>
      <c r="F1444" s="73" t="str">
        <f>IF(AND($A1444&lt;&gt;"",ISNUMBER($A1444)),VLOOKUP($A1444,StudiesGeneral!$B:$CM,5,FALSE),"")</f>
        <v>CYP3A</v>
      </c>
      <c r="G1444" s="52" t="str">
        <f t="shared" si="29"/>
        <v>Liver--Homogenate-305951-</v>
      </c>
      <c r="H1444" s="12" t="s">
        <v>724</v>
      </c>
      <c r="K1444" s="12" t="s">
        <v>735</v>
      </c>
      <c r="L1444" s="12" t="s">
        <v>793</v>
      </c>
      <c r="M1444" s="12" t="s">
        <v>737</v>
      </c>
      <c r="V1444" s="2">
        <v>180</v>
      </c>
      <c r="W1444" s="2" t="s">
        <v>1115</v>
      </c>
      <c r="X1444" s="2" t="s">
        <v>1088</v>
      </c>
      <c r="AA1444" s="19" t="s">
        <v>770</v>
      </c>
      <c r="AB1444" s="19" t="s">
        <v>794</v>
      </c>
      <c r="AC1444" s="20" t="s">
        <v>730</v>
      </c>
      <c r="AD1444" s="20" t="s">
        <v>1104</v>
      </c>
      <c r="AE1444" s="82">
        <v>12</v>
      </c>
      <c r="AF1444" s="3">
        <v>1</v>
      </c>
      <c r="AG1444" s="3">
        <v>1</v>
      </c>
      <c r="AH1444" s="3">
        <v>32</v>
      </c>
      <c r="AI1444" s="3" t="s">
        <v>767</v>
      </c>
      <c r="AJ1444" s="20" t="s">
        <v>772</v>
      </c>
      <c r="AS1444" s="3">
        <v>27.3</v>
      </c>
      <c r="AT1444" s="3" t="s">
        <v>772</v>
      </c>
      <c r="AW1444" s="3" t="s">
        <v>1102</v>
      </c>
      <c r="AY1444" s="3" t="s">
        <v>732</v>
      </c>
      <c r="AZ1444" s="3">
        <v>1</v>
      </c>
      <c r="BA1444" s="21" t="s">
        <v>733</v>
      </c>
      <c r="BB1444" s="10">
        <v>1</v>
      </c>
      <c r="BF1444" s="4" t="b">
        <f>IF(ISERROR(VLOOKUP(StudiesDetails!B1444,ProteinExpression!A:A,1,FALSE)),FALSE,TRUE)</f>
        <v>1</v>
      </c>
    </row>
    <row r="1445" spans="1:58" x14ac:dyDescent="0.3">
      <c r="A1445">
        <v>319</v>
      </c>
      <c r="B1445">
        <v>1564</v>
      </c>
      <c r="C1445" s="73" t="str">
        <f>IF(AND($A1445&lt;&gt;"",ISNUMBER($A1445)),VLOOKUP($A1445,StudiesGeneral!$B:$CM,2,FALSE),"")</f>
        <v>Lipscomb</v>
      </c>
      <c r="D1445" s="73">
        <f>IF(AND($A1445&lt;&gt;"",ISNUMBER($A1445)),VLOOKUP($A1445,StudiesGeneral!$B:$CM,3,FALSE),"")</f>
        <v>2003</v>
      </c>
      <c r="E1445" s="74" t="str">
        <f>IF(AND($A1445&lt;&gt;"",ISNUMBER($A1445)),VLOOKUP($A1445,StudiesGeneral!$B:$CM,4,FALSE),"")</f>
        <v>https://dx.doi.org/10.1080/15376510309821</v>
      </c>
      <c r="F1445" s="73" t="str">
        <f>IF(AND($A1445&lt;&gt;"",ISNUMBER($A1445)),VLOOKUP($A1445,StudiesGeneral!$B:$CM,5,FALSE),"")</f>
        <v>CYP3A</v>
      </c>
      <c r="G1445" s="52" t="str">
        <f t="shared" si="29"/>
        <v>Liver--Homogenate-210921-</v>
      </c>
      <c r="H1445" s="12" t="s">
        <v>724</v>
      </c>
      <c r="K1445" s="12" t="s">
        <v>735</v>
      </c>
      <c r="L1445" s="12" t="s">
        <v>793</v>
      </c>
      <c r="M1445" s="12" t="s">
        <v>737</v>
      </c>
      <c r="V1445" s="2">
        <v>126</v>
      </c>
      <c r="W1445" s="2" t="s">
        <v>1115</v>
      </c>
      <c r="X1445" s="2" t="s">
        <v>1088</v>
      </c>
      <c r="AA1445" s="19" t="s">
        <v>770</v>
      </c>
      <c r="AB1445" s="19" t="s">
        <v>794</v>
      </c>
      <c r="AC1445" s="20" t="s">
        <v>730</v>
      </c>
      <c r="AD1445" s="20" t="s">
        <v>1105</v>
      </c>
      <c r="AE1445" s="82">
        <v>13</v>
      </c>
      <c r="AF1445" s="3">
        <v>1</v>
      </c>
      <c r="AG1445" s="3">
        <v>0</v>
      </c>
      <c r="AH1445" s="3">
        <v>50</v>
      </c>
      <c r="AI1445" s="3" t="s">
        <v>767</v>
      </c>
      <c r="AJ1445" s="20" t="s">
        <v>772</v>
      </c>
      <c r="AS1445" s="3">
        <v>41.7</v>
      </c>
      <c r="AT1445" s="3" t="s">
        <v>772</v>
      </c>
      <c r="AW1445" s="3" t="s">
        <v>1089</v>
      </c>
      <c r="AY1445" s="3" t="s">
        <v>917</v>
      </c>
      <c r="AZ1445" s="3">
        <v>1</v>
      </c>
      <c r="BA1445" s="21" t="s">
        <v>881</v>
      </c>
      <c r="BB1445" s="10">
        <v>1</v>
      </c>
      <c r="BF1445" s="4" t="b">
        <f>IF(ISERROR(VLOOKUP(StudiesDetails!B1445,ProteinExpression!A:A,1,FALSE)),FALSE,TRUE)</f>
        <v>1</v>
      </c>
    </row>
    <row r="1446" spans="1:58" x14ac:dyDescent="0.3">
      <c r="A1446">
        <v>319</v>
      </c>
      <c r="B1446">
        <v>1565</v>
      </c>
      <c r="C1446" s="73" t="str">
        <f>IF(AND($A1446&lt;&gt;"",ISNUMBER($A1446)),VLOOKUP($A1446,StudiesGeneral!$B:$CM,2,FALSE),"")</f>
        <v>Lipscomb</v>
      </c>
      <c r="D1446" s="73">
        <f>IF(AND($A1446&lt;&gt;"",ISNUMBER($A1446)),VLOOKUP($A1446,StudiesGeneral!$B:$CM,3,FALSE),"")</f>
        <v>2003</v>
      </c>
      <c r="E1446" s="74" t="str">
        <f>IF(AND($A1446&lt;&gt;"",ISNUMBER($A1446)),VLOOKUP($A1446,StudiesGeneral!$B:$CM,4,FALSE),"")</f>
        <v>https://dx.doi.org/10.1080/15376510309821</v>
      </c>
      <c r="F1446" s="73" t="str">
        <f>IF(AND($A1446&lt;&gt;"",ISNUMBER($A1446)),VLOOKUP($A1446,StudiesGeneral!$B:$CM,5,FALSE),"")</f>
        <v>CYP3A</v>
      </c>
      <c r="G1446" s="52" t="str">
        <f t="shared" si="29"/>
        <v>Liver--Homogenate-320951-</v>
      </c>
      <c r="H1446" s="12" t="s">
        <v>724</v>
      </c>
      <c r="K1446" s="12" t="s">
        <v>735</v>
      </c>
      <c r="L1446" s="12" t="s">
        <v>793</v>
      </c>
      <c r="M1446" s="12" t="s">
        <v>737</v>
      </c>
      <c r="V1446" s="2">
        <v>124</v>
      </c>
      <c r="W1446" s="2" t="s">
        <v>1115</v>
      </c>
      <c r="X1446" s="2" t="s">
        <v>1088</v>
      </c>
      <c r="AA1446" s="19" t="s">
        <v>770</v>
      </c>
      <c r="AB1446" s="19" t="s">
        <v>794</v>
      </c>
      <c r="AC1446" s="20" t="s">
        <v>730</v>
      </c>
      <c r="AD1446" s="20" t="s">
        <v>1106</v>
      </c>
      <c r="AE1446" s="82">
        <v>14</v>
      </c>
      <c r="AF1446" s="3">
        <v>1</v>
      </c>
      <c r="AG1446" s="3">
        <v>1</v>
      </c>
      <c r="AH1446" s="3">
        <v>28</v>
      </c>
      <c r="AI1446" s="3" t="s">
        <v>767</v>
      </c>
      <c r="AJ1446" s="20" t="s">
        <v>772</v>
      </c>
      <c r="AS1446" s="3">
        <v>28.3</v>
      </c>
      <c r="AT1446" s="3" t="s">
        <v>772</v>
      </c>
      <c r="AW1446" s="3" t="s">
        <v>1089</v>
      </c>
      <c r="AY1446" s="3" t="s">
        <v>732</v>
      </c>
      <c r="AZ1446" s="3">
        <v>1</v>
      </c>
      <c r="BA1446" s="21" t="s">
        <v>733</v>
      </c>
      <c r="BB1446" s="10">
        <v>1</v>
      </c>
      <c r="BF1446" s="4" t="b">
        <f>IF(ISERROR(VLOOKUP(StudiesDetails!B1446,ProteinExpression!A:A,1,FALSE)),FALSE,TRUE)</f>
        <v>1</v>
      </c>
    </row>
    <row r="1447" spans="1:58" x14ac:dyDescent="0.3">
      <c r="A1447">
        <v>319</v>
      </c>
      <c r="B1447">
        <v>1566</v>
      </c>
      <c r="C1447" s="73" t="str">
        <f>IF(AND($A1447&lt;&gt;"",ISNUMBER($A1447)),VLOOKUP($A1447,StudiesGeneral!$B:$CM,2,FALSE),"")</f>
        <v>Lipscomb</v>
      </c>
      <c r="D1447" s="73">
        <f>IF(AND($A1447&lt;&gt;"",ISNUMBER($A1447)),VLOOKUP($A1447,StudiesGeneral!$B:$CM,3,FALSE),"")</f>
        <v>2003</v>
      </c>
      <c r="E1447" s="74" t="str">
        <f>IF(AND($A1447&lt;&gt;"",ISNUMBER($A1447)),VLOOKUP($A1447,StudiesGeneral!$B:$CM,4,FALSE),"")</f>
        <v>https://dx.doi.org/10.1080/15376510309821</v>
      </c>
      <c r="F1447" s="73" t="str">
        <f>IF(AND($A1447&lt;&gt;"",ISNUMBER($A1447)),VLOOKUP($A1447,StudiesGeneral!$B:$CM,5,FALSE),"")</f>
        <v>CYP3A</v>
      </c>
      <c r="G1447" s="52" t="str">
        <f t="shared" si="29"/>
        <v>Liver--Homogenate-416931-</v>
      </c>
      <c r="H1447" s="12" t="s">
        <v>724</v>
      </c>
      <c r="K1447" s="12" t="s">
        <v>735</v>
      </c>
      <c r="L1447" s="12" t="s">
        <v>793</v>
      </c>
      <c r="M1447" s="12" t="s">
        <v>737</v>
      </c>
      <c r="V1447" s="2">
        <v>122</v>
      </c>
      <c r="W1447" s="2" t="s">
        <v>1115</v>
      </c>
      <c r="X1447" s="2" t="s">
        <v>1088</v>
      </c>
      <c r="AA1447" s="19" t="s">
        <v>770</v>
      </c>
      <c r="AB1447" s="19" t="s">
        <v>794</v>
      </c>
      <c r="AC1447" s="20" t="s">
        <v>730</v>
      </c>
      <c r="AD1447" s="20" t="s">
        <v>1107</v>
      </c>
      <c r="AE1447" s="82">
        <v>15</v>
      </c>
      <c r="AF1447" s="3">
        <v>1</v>
      </c>
      <c r="AG1447" s="3">
        <v>1</v>
      </c>
      <c r="AH1447" s="3">
        <v>32</v>
      </c>
      <c r="AI1447" s="3" t="s">
        <v>767</v>
      </c>
      <c r="AJ1447" s="20" t="s">
        <v>772</v>
      </c>
      <c r="AS1447" s="3">
        <v>21.3</v>
      </c>
      <c r="AT1447" s="3" t="s">
        <v>772</v>
      </c>
      <c r="AW1447" s="3" t="s">
        <v>1100</v>
      </c>
      <c r="AY1447" s="3" t="s">
        <v>732</v>
      </c>
      <c r="AZ1447" s="3">
        <v>1</v>
      </c>
      <c r="BA1447" s="21" t="s">
        <v>733</v>
      </c>
      <c r="BB1447" s="10">
        <v>1</v>
      </c>
      <c r="BF1447" s="4" t="b">
        <f>IF(ISERROR(VLOOKUP(StudiesDetails!B1447,ProteinExpression!A:A,1,FALSE)),FALSE,TRUE)</f>
        <v>1</v>
      </c>
    </row>
    <row r="1448" spans="1:58" x14ac:dyDescent="0.3">
      <c r="A1448">
        <v>319</v>
      </c>
      <c r="B1448">
        <v>1567</v>
      </c>
      <c r="C1448" s="73" t="str">
        <f>IF(AND($A1448&lt;&gt;"",ISNUMBER($A1448)),VLOOKUP($A1448,StudiesGeneral!$B:$CM,2,FALSE),"")</f>
        <v>Lipscomb</v>
      </c>
      <c r="D1448" s="73">
        <f>IF(AND($A1448&lt;&gt;"",ISNUMBER($A1448)),VLOOKUP($A1448,StudiesGeneral!$B:$CM,3,FALSE),"")</f>
        <v>2003</v>
      </c>
      <c r="E1448" s="74" t="str">
        <f>IF(AND($A1448&lt;&gt;"",ISNUMBER($A1448)),VLOOKUP($A1448,StudiesGeneral!$B:$CM,4,FALSE),"")</f>
        <v>https://dx.doi.org/10.1080/15376510309821</v>
      </c>
      <c r="F1448" s="73" t="str">
        <f>IF(AND($A1448&lt;&gt;"",ISNUMBER($A1448)),VLOOKUP($A1448,StudiesGeneral!$B:$CM,5,FALSE),"")</f>
        <v>CYP3A</v>
      </c>
      <c r="G1448" s="52" t="str">
        <f t="shared" si="29"/>
        <v>Liver--Homogenate-518931-</v>
      </c>
      <c r="H1448" s="12" t="s">
        <v>724</v>
      </c>
      <c r="K1448" s="12" t="s">
        <v>735</v>
      </c>
      <c r="L1448" s="12" t="s">
        <v>793</v>
      </c>
      <c r="M1448" s="12" t="s">
        <v>737</v>
      </c>
      <c r="V1448" s="2">
        <v>137</v>
      </c>
      <c r="W1448" s="2" t="s">
        <v>1115</v>
      </c>
      <c r="X1448" s="2" t="s">
        <v>1088</v>
      </c>
      <c r="AA1448" s="19" t="s">
        <v>770</v>
      </c>
      <c r="AB1448" s="19" t="s">
        <v>794</v>
      </c>
      <c r="AC1448" s="20" t="s">
        <v>730</v>
      </c>
      <c r="AD1448" s="20" t="s">
        <v>1108</v>
      </c>
      <c r="AE1448" s="82">
        <v>16</v>
      </c>
      <c r="AF1448" s="3">
        <v>1</v>
      </c>
      <c r="AG1448" s="3">
        <v>1</v>
      </c>
      <c r="AH1448" s="3">
        <v>46</v>
      </c>
      <c r="AI1448" s="3" t="s">
        <v>767</v>
      </c>
      <c r="AJ1448" s="20" t="s">
        <v>772</v>
      </c>
      <c r="AS1448" s="3">
        <v>28.3</v>
      </c>
      <c r="AT1448" s="3" t="s">
        <v>772</v>
      </c>
      <c r="AW1448" s="3" t="s">
        <v>1102</v>
      </c>
      <c r="AY1448" s="3" t="s">
        <v>917</v>
      </c>
      <c r="AZ1448" s="3">
        <v>1</v>
      </c>
      <c r="BA1448" s="21" t="s">
        <v>733</v>
      </c>
      <c r="BB1448" s="10">
        <v>1</v>
      </c>
      <c r="BF1448" s="4" t="b">
        <f>IF(ISERROR(VLOOKUP(StudiesDetails!B1448,ProteinExpression!A:A,1,FALSE)),FALSE,TRUE)</f>
        <v>1</v>
      </c>
    </row>
    <row r="1449" spans="1:58" x14ac:dyDescent="0.3">
      <c r="A1449">
        <v>319</v>
      </c>
      <c r="B1449">
        <v>1568</v>
      </c>
      <c r="C1449" s="73" t="str">
        <f>IF(AND($A1449&lt;&gt;"",ISNUMBER($A1449)),VLOOKUP($A1449,StudiesGeneral!$B:$CM,2,FALSE),"")</f>
        <v>Lipscomb</v>
      </c>
      <c r="D1449" s="73">
        <f>IF(AND($A1449&lt;&gt;"",ISNUMBER($A1449)),VLOOKUP($A1449,StudiesGeneral!$B:$CM,3,FALSE),"")</f>
        <v>2003</v>
      </c>
      <c r="E1449" s="74" t="str">
        <f>IF(AND($A1449&lt;&gt;"",ISNUMBER($A1449)),VLOOKUP($A1449,StudiesGeneral!$B:$CM,4,FALSE),"")</f>
        <v>https://dx.doi.org/10.1080/15376510309821</v>
      </c>
      <c r="F1449" s="73" t="str">
        <f>IF(AND($A1449&lt;&gt;"",ISNUMBER($A1449)),VLOOKUP($A1449,StudiesGeneral!$B:$CM,5,FALSE),"")</f>
        <v>CYP3A</v>
      </c>
      <c r="G1449" s="52" t="str">
        <f t="shared" si="29"/>
        <v>Liver--Homogenate-823941-</v>
      </c>
      <c r="H1449" s="12" t="s">
        <v>724</v>
      </c>
      <c r="K1449" s="12" t="s">
        <v>735</v>
      </c>
      <c r="L1449" s="12" t="s">
        <v>793</v>
      </c>
      <c r="M1449" s="12" t="s">
        <v>737</v>
      </c>
      <c r="V1449" s="2">
        <v>152</v>
      </c>
      <c r="W1449" s="2" t="s">
        <v>1115</v>
      </c>
      <c r="X1449" s="2" t="s">
        <v>1088</v>
      </c>
      <c r="AA1449" s="19" t="s">
        <v>770</v>
      </c>
      <c r="AB1449" s="19" t="s">
        <v>794</v>
      </c>
      <c r="AC1449" s="20" t="s">
        <v>730</v>
      </c>
      <c r="AD1449" s="20" t="s">
        <v>1109</v>
      </c>
      <c r="AE1449" s="82">
        <v>17</v>
      </c>
      <c r="AF1449" s="3">
        <v>1</v>
      </c>
      <c r="AG1449" s="3">
        <v>1</v>
      </c>
      <c r="AH1449" s="3">
        <v>19</v>
      </c>
      <c r="AI1449" s="3" t="s">
        <v>767</v>
      </c>
      <c r="AJ1449" s="20" t="s">
        <v>772</v>
      </c>
      <c r="AW1449" s="3" t="s">
        <v>1110</v>
      </c>
      <c r="AY1449" s="3" t="s">
        <v>917</v>
      </c>
      <c r="AZ1449" s="3">
        <v>1</v>
      </c>
      <c r="BA1449" s="21" t="s">
        <v>881</v>
      </c>
      <c r="BB1449" s="10">
        <v>1</v>
      </c>
      <c r="BF1449" s="4" t="b">
        <f>IF(ISERROR(VLOOKUP(StudiesDetails!B1449,ProteinExpression!A:A,1,FALSE)),FALSE,TRUE)</f>
        <v>1</v>
      </c>
    </row>
    <row r="1450" spans="1:58" x14ac:dyDescent="0.3">
      <c r="A1450">
        <v>319</v>
      </c>
      <c r="B1450">
        <v>1569</v>
      </c>
      <c r="C1450" s="73" t="str">
        <f>IF(AND($A1450&lt;&gt;"",ISNUMBER($A1450)),VLOOKUP($A1450,StudiesGeneral!$B:$CM,2,FALSE),"")</f>
        <v>Lipscomb</v>
      </c>
      <c r="D1450" s="73">
        <f>IF(AND($A1450&lt;&gt;"",ISNUMBER($A1450)),VLOOKUP($A1450,StudiesGeneral!$B:$CM,3,FALSE),"")</f>
        <v>2003</v>
      </c>
      <c r="E1450" s="74" t="str">
        <f>IF(AND($A1450&lt;&gt;"",ISNUMBER($A1450)),VLOOKUP($A1450,StudiesGeneral!$B:$CM,4,FALSE),"")</f>
        <v>https://dx.doi.org/10.1080/15376510309821</v>
      </c>
      <c r="F1450" s="73" t="str">
        <f>IF(AND($A1450&lt;&gt;"",ISNUMBER($A1450)),VLOOKUP($A1450,StudiesGeneral!$B:$CM,5,FALSE),"")</f>
        <v>CYP3A</v>
      </c>
      <c r="G1450" s="52" t="str">
        <f t="shared" si="29"/>
        <v>Liver--Homogenate-926931-</v>
      </c>
      <c r="H1450" s="12" t="s">
        <v>724</v>
      </c>
      <c r="K1450" s="12" t="s">
        <v>735</v>
      </c>
      <c r="L1450" s="12" t="s">
        <v>793</v>
      </c>
      <c r="M1450" s="12" t="s">
        <v>737</v>
      </c>
      <c r="V1450" s="2">
        <v>130</v>
      </c>
      <c r="W1450" s="2" t="s">
        <v>1115</v>
      </c>
      <c r="X1450" s="2" t="s">
        <v>1088</v>
      </c>
      <c r="AA1450" s="19" t="s">
        <v>770</v>
      </c>
      <c r="AB1450" s="19" t="s">
        <v>794</v>
      </c>
      <c r="AC1450" s="20" t="s">
        <v>730</v>
      </c>
      <c r="AD1450" s="20" t="s">
        <v>1111</v>
      </c>
      <c r="AE1450" s="82">
        <v>18</v>
      </c>
      <c r="AF1450" s="3">
        <v>1</v>
      </c>
      <c r="AG1450" s="3">
        <v>0</v>
      </c>
      <c r="AH1450" s="3">
        <v>48</v>
      </c>
      <c r="AI1450" s="3" t="s">
        <v>767</v>
      </c>
      <c r="AJ1450" s="20" t="s">
        <v>772</v>
      </c>
      <c r="AS1450" s="3">
        <v>32.799999999999997</v>
      </c>
      <c r="AT1450" s="3" t="s">
        <v>772</v>
      </c>
      <c r="AW1450" s="3" t="s">
        <v>1112</v>
      </c>
      <c r="AY1450" s="3" t="s">
        <v>732</v>
      </c>
      <c r="AZ1450" s="3">
        <v>1</v>
      </c>
      <c r="BA1450" s="21" t="s">
        <v>733</v>
      </c>
      <c r="BB1450" s="10">
        <v>1</v>
      </c>
      <c r="BF1450" s="4" t="b">
        <f>IF(ISERROR(VLOOKUP(StudiesDetails!B1450,ProteinExpression!A:A,1,FALSE)),FALSE,TRUE)</f>
        <v>1</v>
      </c>
    </row>
    <row r="1451" spans="1:58" x14ac:dyDescent="0.3">
      <c r="A1451">
        <v>319</v>
      </c>
      <c r="B1451">
        <v>1570</v>
      </c>
      <c r="C1451" s="73" t="str">
        <f>IF(AND($A1451&lt;&gt;"",ISNUMBER($A1451)),VLOOKUP($A1451,StudiesGeneral!$B:$CM,2,FALSE),"")</f>
        <v>Lipscomb</v>
      </c>
      <c r="D1451" s="73">
        <f>IF(AND($A1451&lt;&gt;"",ISNUMBER($A1451)),VLOOKUP($A1451,StudiesGeneral!$B:$CM,3,FALSE),"")</f>
        <v>2003</v>
      </c>
      <c r="E1451" s="74" t="str">
        <f>IF(AND($A1451&lt;&gt;"",ISNUMBER($A1451)),VLOOKUP($A1451,StudiesGeneral!$B:$CM,4,FALSE),"")</f>
        <v>https://dx.doi.org/10.1080/15376510309821</v>
      </c>
      <c r="F1451" s="73" t="str">
        <f>IF(AND($A1451&lt;&gt;"",ISNUMBER($A1451)),VLOOKUP($A1451,StudiesGeneral!$B:$CM,5,FALSE),"")</f>
        <v>CYP3A</v>
      </c>
      <c r="G1451" s="52" t="str">
        <f t="shared" si="29"/>
        <v>Liver--Homogenate-929942-</v>
      </c>
      <c r="H1451" s="12" t="s">
        <v>724</v>
      </c>
      <c r="K1451" s="12" t="s">
        <v>735</v>
      </c>
      <c r="L1451" s="12" t="s">
        <v>793</v>
      </c>
      <c r="M1451" s="12" t="s">
        <v>737</v>
      </c>
      <c r="V1451" s="2">
        <v>69</v>
      </c>
      <c r="W1451" s="2" t="s">
        <v>1115</v>
      </c>
      <c r="X1451" s="2" t="s">
        <v>1088</v>
      </c>
      <c r="AA1451" s="19" t="s">
        <v>770</v>
      </c>
      <c r="AB1451" s="19" t="s">
        <v>794</v>
      </c>
      <c r="AC1451" s="20" t="s">
        <v>730</v>
      </c>
      <c r="AD1451" s="20" t="s">
        <v>1113</v>
      </c>
      <c r="AE1451" s="82">
        <v>19</v>
      </c>
      <c r="AF1451" s="3">
        <v>1</v>
      </c>
      <c r="AG1451" s="3">
        <v>0</v>
      </c>
      <c r="AH1451" s="3">
        <v>38</v>
      </c>
      <c r="AI1451" s="3" t="s">
        <v>767</v>
      </c>
      <c r="AJ1451" s="20" t="s">
        <v>772</v>
      </c>
      <c r="AS1451" s="3">
        <v>12.5</v>
      </c>
      <c r="AT1451" s="3" t="s">
        <v>772</v>
      </c>
      <c r="AW1451" s="3" t="s">
        <v>1091</v>
      </c>
      <c r="AY1451" s="3" t="s">
        <v>917</v>
      </c>
      <c r="AZ1451" s="3">
        <v>1</v>
      </c>
      <c r="BA1451" s="21" t="s">
        <v>733</v>
      </c>
      <c r="BB1451" s="10">
        <v>1</v>
      </c>
      <c r="BF1451" s="4" t="b">
        <f>IF(ISERROR(VLOOKUP(StudiesDetails!B1451,ProteinExpression!A:A,1,FALSE)),FALSE,TRUE)</f>
        <v>1</v>
      </c>
    </row>
    <row r="1452" spans="1:58" x14ac:dyDescent="0.3">
      <c r="A1452">
        <v>319</v>
      </c>
      <c r="B1452">
        <v>1571</v>
      </c>
      <c r="C1452" s="73" t="str">
        <f>IF(AND($A1452&lt;&gt;"",ISNUMBER($A1452)),VLOOKUP($A1452,StudiesGeneral!$B:$CM,2,FALSE),"")</f>
        <v>Lipscomb</v>
      </c>
      <c r="D1452" s="73">
        <f>IF(AND($A1452&lt;&gt;"",ISNUMBER($A1452)),VLOOKUP($A1452,StudiesGeneral!$B:$CM,3,FALSE),"")</f>
        <v>2003</v>
      </c>
      <c r="E1452" s="74" t="str">
        <f>IF(AND($A1452&lt;&gt;"",ISNUMBER($A1452)),VLOOKUP($A1452,StudiesGeneral!$B:$CM,4,FALSE),"")</f>
        <v>https://dx.doi.org/10.1080/15376510309821</v>
      </c>
      <c r="F1452" s="73" t="str">
        <f>IF(AND($A1452&lt;&gt;"",ISNUMBER($A1452)),VLOOKUP($A1452,StudiesGeneral!$B:$CM,5,FALSE),"")</f>
        <v>CYP3A</v>
      </c>
      <c r="G1452" s="52" t="str">
        <f t="shared" si="29"/>
        <v>Liver--Homogenate-1101931-</v>
      </c>
      <c r="H1452" s="12" t="s">
        <v>724</v>
      </c>
      <c r="K1452" s="12" t="s">
        <v>735</v>
      </c>
      <c r="L1452" s="12" t="s">
        <v>793</v>
      </c>
      <c r="M1452" s="12" t="s">
        <v>737</v>
      </c>
      <c r="V1452" s="2">
        <v>126</v>
      </c>
      <c r="W1452" s="2" t="s">
        <v>1115</v>
      </c>
      <c r="X1452" s="2" t="s">
        <v>1088</v>
      </c>
      <c r="AA1452" s="19" t="s">
        <v>770</v>
      </c>
      <c r="AB1452" s="19" t="s">
        <v>794</v>
      </c>
      <c r="AC1452" s="20" t="s">
        <v>730</v>
      </c>
      <c r="AD1452" s="20" t="s">
        <v>1114</v>
      </c>
      <c r="AE1452" s="82">
        <v>20</v>
      </c>
      <c r="AF1452" s="3">
        <v>1</v>
      </c>
      <c r="AG1452" s="3">
        <v>0</v>
      </c>
      <c r="AH1452" s="3">
        <v>41</v>
      </c>
      <c r="AI1452" s="3" t="s">
        <v>767</v>
      </c>
      <c r="AJ1452" s="20" t="s">
        <v>772</v>
      </c>
      <c r="AS1452" s="3">
        <v>33.200000000000003</v>
      </c>
      <c r="AT1452" s="3" t="s">
        <v>772</v>
      </c>
      <c r="AW1452" s="3" t="s">
        <v>1100</v>
      </c>
      <c r="AY1452" s="3" t="s">
        <v>732</v>
      </c>
      <c r="AZ1452" s="3">
        <v>1</v>
      </c>
      <c r="BA1452" s="21" t="s">
        <v>733</v>
      </c>
      <c r="BB1452" s="10">
        <v>1</v>
      </c>
      <c r="BF1452" s="4" t="b">
        <f>IF(ISERROR(VLOOKUP(StudiesDetails!B1452,ProteinExpression!A:A,1,FALSE)),FALSE,TRUE)</f>
        <v>1</v>
      </c>
    </row>
    <row r="1453" spans="1:58" s="33" customFormat="1" x14ac:dyDescent="0.3">
      <c r="A1453" s="33">
        <v>320</v>
      </c>
      <c r="B1453" s="33">
        <v>1573</v>
      </c>
      <c r="C1453" s="70" t="str">
        <f>IF(AND($A1453&lt;&gt;"",ISNUMBER($A1453)),VLOOKUP($A1453,StudiesGeneral!$B:$CM,2,FALSE),"")</f>
        <v>Lin</v>
      </c>
      <c r="D1453" s="70">
        <f>IF(AND($A1453&lt;&gt;"",ISNUMBER($A1453)),VLOOKUP($A1453,StudiesGeneral!$B:$CM,3,FALSE),"")</f>
        <v>2002</v>
      </c>
      <c r="E1453" s="71" t="str">
        <f>IF(AND($A1453&lt;&gt;"",ISNUMBER($A1453)),VLOOKUP($A1453,StudiesGeneral!$B:$CM,4,FALSE),"")</f>
        <v>https://dx.doi.org/10.1124/mol.62.1.162</v>
      </c>
      <c r="F1453" s="70" t="str">
        <f>IF(AND($A1453&lt;&gt;"",ISNUMBER($A1453)),VLOOKUP($A1453,StudiesGeneral!$B:$CM,5,FALSE),"")</f>
        <v>CYP3A5</v>
      </c>
      <c r="G1453" s="72" t="str">
        <f t="shared" si="29"/>
        <v>Liver--HLM--*1/*1</v>
      </c>
      <c r="H1453" s="25" t="s">
        <v>724</v>
      </c>
      <c r="I1453" s="25"/>
      <c r="J1453" s="25"/>
      <c r="K1453" s="25" t="s">
        <v>725</v>
      </c>
      <c r="L1453" s="25" t="s">
        <v>726</v>
      </c>
      <c r="M1453" s="25" t="s">
        <v>737</v>
      </c>
      <c r="N1453" s="25"/>
      <c r="O1453" s="25"/>
      <c r="P1453" s="25"/>
      <c r="Q1453" s="26"/>
      <c r="R1453" s="26"/>
      <c r="S1453" s="27"/>
      <c r="T1453" s="27"/>
      <c r="U1453" s="27"/>
      <c r="V1453" s="27"/>
      <c r="W1453" s="27"/>
      <c r="X1453" s="27"/>
      <c r="Y1453" s="27"/>
      <c r="Z1453" s="27"/>
      <c r="AA1453" s="28" t="s">
        <v>770</v>
      </c>
      <c r="AB1453" s="28" t="s">
        <v>729</v>
      </c>
      <c r="AC1453" s="29" t="s">
        <v>730</v>
      </c>
      <c r="AD1453" s="29"/>
      <c r="AE1453" s="83"/>
      <c r="AF1453" s="30">
        <v>1</v>
      </c>
      <c r="AG1453" s="41"/>
      <c r="AH1453" s="41">
        <v>46</v>
      </c>
      <c r="AI1453" s="41" t="s">
        <v>767</v>
      </c>
      <c r="AJ1453" s="42" t="s">
        <v>1069</v>
      </c>
      <c r="AK1453" s="41"/>
      <c r="AL1453" s="42"/>
      <c r="AM1453" s="41">
        <v>7</v>
      </c>
      <c r="AN1453" s="30">
        <v>70</v>
      </c>
      <c r="AO1453" s="30"/>
      <c r="AP1453" s="30"/>
      <c r="AQ1453" s="30"/>
      <c r="AR1453" s="30"/>
      <c r="AS1453" s="30"/>
      <c r="AT1453" s="30"/>
      <c r="AU1453" s="30"/>
      <c r="AV1453" s="30"/>
      <c r="AW1453" s="30"/>
      <c r="AX1453" s="30"/>
      <c r="AY1453" s="30"/>
      <c r="AZ1453" s="30"/>
      <c r="BA1453" s="31" t="s">
        <v>918</v>
      </c>
      <c r="BB1453" s="32">
        <v>1</v>
      </c>
      <c r="BC1453" s="29" t="s">
        <v>741</v>
      </c>
      <c r="BD1453" s="30">
        <v>1</v>
      </c>
      <c r="BE1453" s="75"/>
      <c r="BF1453" s="91" t="b">
        <f>IF(ISERROR(VLOOKUP(StudiesDetails!B1453,ProteinExpression!A:A,1,FALSE)),FALSE,TRUE)</f>
        <v>1</v>
      </c>
    </row>
    <row r="1454" spans="1:58" x14ac:dyDescent="0.3">
      <c r="A1454">
        <v>320</v>
      </c>
      <c r="B1454">
        <v>1574</v>
      </c>
      <c r="C1454" s="73" t="str">
        <f>IF(AND($A1454&lt;&gt;"",ISNUMBER($A1454)),VLOOKUP($A1454,StudiesGeneral!$B:$CM,2,FALSE),"")</f>
        <v>Lin</v>
      </c>
      <c r="D1454" s="73">
        <f>IF(AND($A1454&lt;&gt;"",ISNUMBER($A1454)),VLOOKUP($A1454,StudiesGeneral!$B:$CM,3,FALSE),"")</f>
        <v>2002</v>
      </c>
      <c r="E1454" s="74" t="str">
        <f>IF(AND($A1454&lt;&gt;"",ISNUMBER($A1454)),VLOOKUP($A1454,StudiesGeneral!$B:$CM,4,FALSE),"")</f>
        <v>https://dx.doi.org/10.1124/mol.62.1.162</v>
      </c>
      <c r="F1454" s="73" t="str">
        <f>IF(AND($A1454&lt;&gt;"",ISNUMBER($A1454)),VLOOKUP($A1454,StudiesGeneral!$B:$CM,5,FALSE),"")</f>
        <v>CYP3A5</v>
      </c>
      <c r="G1454" s="52" t="str">
        <f t="shared" si="29"/>
        <v>Liver--HLM--*1/*3</v>
      </c>
      <c r="H1454" s="12" t="s">
        <v>724</v>
      </c>
      <c r="K1454" s="12" t="s">
        <v>725</v>
      </c>
      <c r="L1454" s="12" t="s">
        <v>726</v>
      </c>
      <c r="M1454" s="12" t="s">
        <v>737</v>
      </c>
      <c r="AA1454" s="19" t="s">
        <v>728</v>
      </c>
      <c r="AB1454" s="19" t="s">
        <v>729</v>
      </c>
      <c r="AC1454" s="20" t="s">
        <v>730</v>
      </c>
      <c r="AD1454" s="20"/>
      <c r="AF1454" s="3">
        <v>13</v>
      </c>
      <c r="AG1454" s="45"/>
      <c r="AH1454" s="45">
        <v>46</v>
      </c>
      <c r="AI1454" s="45" t="s">
        <v>767</v>
      </c>
      <c r="AJ1454" s="46" t="s">
        <v>1069</v>
      </c>
      <c r="AK1454" s="45"/>
      <c r="AL1454" s="46"/>
      <c r="AM1454" s="45">
        <v>7</v>
      </c>
      <c r="AN1454" s="3">
        <v>70</v>
      </c>
      <c r="BA1454" s="21" t="s">
        <v>918</v>
      </c>
      <c r="BB1454" s="10">
        <v>13</v>
      </c>
      <c r="BC1454" s="20" t="s">
        <v>856</v>
      </c>
      <c r="BD1454" s="3">
        <v>13</v>
      </c>
      <c r="BF1454" s="4" t="b">
        <f>IF(ISERROR(VLOOKUP(StudiesDetails!B1454,ProteinExpression!A:A,1,FALSE)),FALSE,TRUE)</f>
        <v>1</v>
      </c>
    </row>
    <row r="1455" spans="1:58" x14ac:dyDescent="0.3">
      <c r="A1455">
        <v>320</v>
      </c>
      <c r="B1455">
        <v>1575</v>
      </c>
      <c r="C1455" s="73" t="str">
        <f>IF(AND($A1455&lt;&gt;"",ISNUMBER($A1455)),VLOOKUP($A1455,StudiesGeneral!$B:$CM,2,FALSE),"")</f>
        <v>Lin</v>
      </c>
      <c r="D1455" s="73">
        <f>IF(AND($A1455&lt;&gt;"",ISNUMBER($A1455)),VLOOKUP($A1455,StudiesGeneral!$B:$CM,3,FALSE),"")</f>
        <v>2002</v>
      </c>
      <c r="E1455" s="74" t="str">
        <f>IF(AND($A1455&lt;&gt;"",ISNUMBER($A1455)),VLOOKUP($A1455,StudiesGeneral!$B:$CM,4,FALSE),"")</f>
        <v>https://dx.doi.org/10.1124/mol.62.1.162</v>
      </c>
      <c r="F1455" s="73" t="str">
        <f>IF(AND($A1455&lt;&gt;"",ISNUMBER($A1455)),VLOOKUP($A1455,StudiesGeneral!$B:$CM,5,FALSE),"")</f>
        <v>CYP3A5</v>
      </c>
      <c r="G1455" s="52" t="str">
        <f t="shared" si="29"/>
        <v>Liver--HLM--*3/*3</v>
      </c>
      <c r="H1455" s="12" t="s">
        <v>724</v>
      </c>
      <c r="K1455" s="12" t="s">
        <v>725</v>
      </c>
      <c r="L1455" s="12" t="s">
        <v>726</v>
      </c>
      <c r="M1455" s="12" t="s">
        <v>737</v>
      </c>
      <c r="AA1455" s="19" t="s">
        <v>728</v>
      </c>
      <c r="AB1455" s="19" t="s">
        <v>729</v>
      </c>
      <c r="AC1455" s="20" t="s">
        <v>730</v>
      </c>
      <c r="AD1455" s="20"/>
      <c r="AF1455" s="3">
        <v>36</v>
      </c>
      <c r="AG1455" s="45"/>
      <c r="AH1455" s="45">
        <v>46</v>
      </c>
      <c r="AI1455" s="45" t="s">
        <v>767</v>
      </c>
      <c r="AJ1455" s="46" t="s">
        <v>1069</v>
      </c>
      <c r="AK1455" s="45"/>
      <c r="AL1455" s="46"/>
      <c r="AM1455" s="45">
        <v>7</v>
      </c>
      <c r="AN1455" s="3">
        <v>70</v>
      </c>
      <c r="BA1455" s="21" t="s">
        <v>918</v>
      </c>
      <c r="BB1455" s="10">
        <v>36</v>
      </c>
      <c r="BC1455" s="20" t="s">
        <v>746</v>
      </c>
      <c r="BD1455" s="3">
        <v>36</v>
      </c>
      <c r="BF1455" s="4" t="b">
        <f>IF(ISERROR(VLOOKUP(StudiesDetails!B1455,ProteinExpression!A:A,1,FALSE)),FALSE,TRUE)</f>
        <v>1</v>
      </c>
    </row>
    <row r="1456" spans="1:58" x14ac:dyDescent="0.3">
      <c r="A1456">
        <v>320</v>
      </c>
      <c r="B1456">
        <v>1577</v>
      </c>
      <c r="C1456" s="73" t="str">
        <f>IF(AND($A1456&lt;&gt;"",ISNUMBER($A1456)),VLOOKUP($A1456,StudiesGeneral!$B:$CM,2,FALSE),"")</f>
        <v>Lin</v>
      </c>
      <c r="D1456" s="73">
        <f>IF(AND($A1456&lt;&gt;"",ISNUMBER($A1456)),VLOOKUP($A1456,StudiesGeneral!$B:$CM,3,FALSE),"")</f>
        <v>2002</v>
      </c>
      <c r="E1456" s="74" t="str">
        <f>IF(AND($A1456&lt;&gt;"",ISNUMBER($A1456)),VLOOKUP($A1456,StudiesGeneral!$B:$CM,4,FALSE),"")</f>
        <v>https://dx.doi.org/10.1124/mol.62.1.162</v>
      </c>
      <c r="F1456" s="73" t="str">
        <f>IF(AND($A1456&lt;&gt;"",ISNUMBER($A1456)),VLOOKUP($A1456,StudiesGeneral!$B:$CM,5,FALSE),"")</f>
        <v>CYP3A5</v>
      </c>
      <c r="G1456" s="52" t="str">
        <f t="shared" si="29"/>
        <v>Small intestine-Jejunum-Homogenate--*1/*1</v>
      </c>
      <c r="H1456" s="12" t="s">
        <v>747</v>
      </c>
      <c r="I1456" s="12" t="s">
        <v>749</v>
      </c>
      <c r="K1456" s="12" t="s">
        <v>735</v>
      </c>
      <c r="L1456" s="12" t="s">
        <v>793</v>
      </c>
      <c r="M1456" s="12" t="s">
        <v>737</v>
      </c>
      <c r="N1456" s="12" t="s">
        <v>819</v>
      </c>
      <c r="AA1456" s="19" t="s">
        <v>728</v>
      </c>
      <c r="AB1456" s="19" t="s">
        <v>729</v>
      </c>
      <c r="AC1456" s="20" t="s">
        <v>730</v>
      </c>
      <c r="AD1456" s="20"/>
      <c r="AF1456" s="3">
        <v>2</v>
      </c>
      <c r="AG1456" s="45"/>
      <c r="AH1456" s="45">
        <v>47</v>
      </c>
      <c r="AI1456" s="45" t="s">
        <v>767</v>
      </c>
      <c r="AJ1456" s="46" t="s">
        <v>1069</v>
      </c>
      <c r="AK1456" s="45"/>
      <c r="AL1456" s="46"/>
      <c r="AM1456" s="45">
        <v>13</v>
      </c>
      <c r="BA1456" s="21" t="s">
        <v>918</v>
      </c>
      <c r="BB1456" s="10">
        <v>2</v>
      </c>
      <c r="BC1456" s="20" t="s">
        <v>741</v>
      </c>
      <c r="BD1456" s="3">
        <v>2</v>
      </c>
      <c r="BF1456" s="4" t="b">
        <f>IF(ISERROR(VLOOKUP(StudiesDetails!B1456,ProteinExpression!A:A,1,FALSE)),FALSE,TRUE)</f>
        <v>1</v>
      </c>
    </row>
    <row r="1457" spans="1:58" x14ac:dyDescent="0.3">
      <c r="A1457">
        <v>320</v>
      </c>
      <c r="B1457">
        <v>1578</v>
      </c>
      <c r="C1457" s="73" t="str">
        <f>IF(AND($A1457&lt;&gt;"",ISNUMBER($A1457)),VLOOKUP($A1457,StudiesGeneral!$B:$CM,2,FALSE),"")</f>
        <v>Lin</v>
      </c>
      <c r="D1457" s="73">
        <f>IF(AND($A1457&lt;&gt;"",ISNUMBER($A1457)),VLOOKUP($A1457,StudiesGeneral!$B:$CM,3,FALSE),"")</f>
        <v>2002</v>
      </c>
      <c r="E1457" s="74" t="str">
        <f>IF(AND($A1457&lt;&gt;"",ISNUMBER($A1457)),VLOOKUP($A1457,StudiesGeneral!$B:$CM,4,FALSE),"")</f>
        <v>https://dx.doi.org/10.1124/mol.62.1.162</v>
      </c>
      <c r="F1457" s="73" t="str">
        <f>IF(AND($A1457&lt;&gt;"",ISNUMBER($A1457)),VLOOKUP($A1457,StudiesGeneral!$B:$CM,5,FALSE),"")</f>
        <v>CYP3A5</v>
      </c>
      <c r="G1457" s="52" t="str">
        <f t="shared" si="29"/>
        <v>Small intestine-Jejunum-Homogenate--*1/*3</v>
      </c>
      <c r="H1457" s="12" t="s">
        <v>747</v>
      </c>
      <c r="I1457" s="12" t="s">
        <v>749</v>
      </c>
      <c r="K1457" s="12" t="s">
        <v>735</v>
      </c>
      <c r="L1457" s="12" t="s">
        <v>793</v>
      </c>
      <c r="M1457" s="12" t="s">
        <v>737</v>
      </c>
      <c r="N1457" s="12" t="s">
        <v>819</v>
      </c>
      <c r="AA1457" s="19" t="s">
        <v>728</v>
      </c>
      <c r="AB1457" s="19" t="s">
        <v>729</v>
      </c>
      <c r="AC1457" s="20" t="s">
        <v>730</v>
      </c>
      <c r="AD1457" s="20"/>
      <c r="AF1457" s="3">
        <v>2</v>
      </c>
      <c r="AG1457" s="45"/>
      <c r="AH1457" s="45">
        <v>47</v>
      </c>
      <c r="AI1457" s="45" t="s">
        <v>767</v>
      </c>
      <c r="AJ1457" s="46" t="s">
        <v>1069</v>
      </c>
      <c r="AK1457" s="45"/>
      <c r="AL1457" s="46"/>
      <c r="AM1457" s="45">
        <v>13</v>
      </c>
      <c r="BA1457" s="21" t="s">
        <v>918</v>
      </c>
      <c r="BB1457" s="10">
        <v>2</v>
      </c>
      <c r="BC1457" s="20" t="s">
        <v>856</v>
      </c>
      <c r="BD1457" s="3">
        <v>2</v>
      </c>
      <c r="BF1457" s="4" t="b">
        <f>IF(ISERROR(VLOOKUP(StudiesDetails!B1457,ProteinExpression!A:A,1,FALSE)),FALSE,TRUE)</f>
        <v>1</v>
      </c>
    </row>
    <row r="1458" spans="1:58" x14ac:dyDescent="0.3">
      <c r="A1458">
        <v>320</v>
      </c>
      <c r="B1458">
        <v>1579</v>
      </c>
      <c r="C1458" s="73" t="str">
        <f>IF(AND($A1458&lt;&gt;"",ISNUMBER($A1458)),VLOOKUP($A1458,StudiesGeneral!$B:$CM,2,FALSE),"")</f>
        <v>Lin</v>
      </c>
      <c r="D1458" s="73">
        <f>IF(AND($A1458&lt;&gt;"",ISNUMBER($A1458)),VLOOKUP($A1458,StudiesGeneral!$B:$CM,3,FALSE),"")</f>
        <v>2002</v>
      </c>
      <c r="E1458" s="74" t="str">
        <f>IF(AND($A1458&lt;&gt;"",ISNUMBER($A1458)),VLOOKUP($A1458,StudiesGeneral!$B:$CM,4,FALSE),"")</f>
        <v>https://dx.doi.org/10.1124/mol.62.1.162</v>
      </c>
      <c r="F1458" s="73" t="str">
        <f>IF(AND($A1458&lt;&gt;"",ISNUMBER($A1458)),VLOOKUP($A1458,StudiesGeneral!$B:$CM,5,FALSE),"")</f>
        <v>CYP3A5</v>
      </c>
      <c r="G1458" s="52" t="str">
        <f t="shared" si="29"/>
        <v>Small intestine-Jejunum-Homogenate--*3/*3</v>
      </c>
      <c r="H1458" s="12" t="s">
        <v>747</v>
      </c>
      <c r="I1458" s="12" t="s">
        <v>749</v>
      </c>
      <c r="K1458" s="12" t="s">
        <v>735</v>
      </c>
      <c r="L1458" s="12" t="s">
        <v>793</v>
      </c>
      <c r="M1458" s="12" t="s">
        <v>737</v>
      </c>
      <c r="N1458" s="12" t="s">
        <v>819</v>
      </c>
      <c r="AA1458" s="19" t="s">
        <v>728</v>
      </c>
      <c r="AB1458" s="19" t="s">
        <v>729</v>
      </c>
      <c r="AC1458" s="20" t="s">
        <v>730</v>
      </c>
      <c r="AD1458" s="20"/>
      <c r="AF1458" s="3">
        <v>27</v>
      </c>
      <c r="AG1458" s="45"/>
      <c r="AH1458" s="45">
        <v>47</v>
      </c>
      <c r="AI1458" s="45" t="s">
        <v>767</v>
      </c>
      <c r="AJ1458" s="46" t="s">
        <v>1069</v>
      </c>
      <c r="AK1458" s="45"/>
      <c r="AL1458" s="46"/>
      <c r="AM1458" s="45">
        <v>13</v>
      </c>
      <c r="BA1458" s="21" t="s">
        <v>918</v>
      </c>
      <c r="BB1458" s="10">
        <v>27</v>
      </c>
      <c r="BC1458" s="20" t="s">
        <v>746</v>
      </c>
      <c r="BD1458" s="3">
        <v>27</v>
      </c>
      <c r="BF1458" s="4" t="b">
        <f>IF(ISERROR(VLOOKUP(StudiesDetails!B1458,ProteinExpression!A:A,1,FALSE)),FALSE,TRUE)</f>
        <v>1</v>
      </c>
    </row>
    <row r="1459" spans="1:58" x14ac:dyDescent="0.3">
      <c r="A1459">
        <v>321</v>
      </c>
      <c r="B1459">
        <v>1581</v>
      </c>
      <c r="C1459" s="73" t="str">
        <f>IF(AND($A1459&lt;&gt;"",ISNUMBER($A1459)),VLOOKUP($A1459,StudiesGeneral!$B:$CM,2,FALSE),"")</f>
        <v>Lin</v>
      </c>
      <c r="D1459" s="73">
        <f>IF(AND($A1459&lt;&gt;"",ISNUMBER($A1459)),VLOOKUP($A1459,StudiesGeneral!$B:$CM,3,FALSE),"")</f>
        <v>2002</v>
      </c>
      <c r="E1459" s="74" t="str">
        <f>IF(AND($A1459&lt;&gt;"",ISNUMBER($A1459)),VLOOKUP($A1459,StudiesGeneral!$B:$CM,4,FALSE),"")</f>
        <v>https://dx.doi.org/10.1124/mol.62.1.162</v>
      </c>
      <c r="F1459" s="73" t="str">
        <f>IF(AND($A1459&lt;&gt;"",ISNUMBER($A1459)),VLOOKUP($A1459,StudiesGeneral!$B:$CM,5,FALSE),"")</f>
        <v>CYP3A4</v>
      </c>
      <c r="G1459" s="52" t="str">
        <f t="shared" ref="G1459:G1460" si="30">H1459&amp;"-"&amp;I1459&amp;"-"&amp;L1459&amp;"-"&amp;AD1459&amp;"-"&amp;BC1459</f>
        <v>Liver--HLM--</v>
      </c>
      <c r="H1459" s="12" t="s">
        <v>724</v>
      </c>
      <c r="K1459" s="12" t="s">
        <v>725</v>
      </c>
      <c r="L1459" s="12" t="s">
        <v>726</v>
      </c>
      <c r="M1459" s="12" t="s">
        <v>737</v>
      </c>
      <c r="AA1459" s="19" t="s">
        <v>728</v>
      </c>
      <c r="AB1459" s="19" t="s">
        <v>729</v>
      </c>
      <c r="AC1459" s="20" t="s">
        <v>730</v>
      </c>
      <c r="AE1459" s="82">
        <v>1</v>
      </c>
      <c r="AF1459" s="3">
        <v>60</v>
      </c>
      <c r="AG1459" s="3">
        <v>29</v>
      </c>
      <c r="AH1459" s="3">
        <v>46</v>
      </c>
      <c r="AI1459" s="3" t="s">
        <v>767</v>
      </c>
      <c r="AJ1459" s="20" t="s">
        <v>1069</v>
      </c>
      <c r="AM1459" s="3">
        <v>7</v>
      </c>
      <c r="AN1459" s="3">
        <v>70</v>
      </c>
      <c r="BA1459" s="21" t="s">
        <v>918</v>
      </c>
      <c r="BB1459" s="10">
        <v>60</v>
      </c>
      <c r="BF1459" s="4" t="b">
        <f>IF(ISERROR(VLOOKUP(StudiesDetails!B1459,ProteinExpression!A:A,1,FALSE)),FALSE,TRUE)</f>
        <v>1</v>
      </c>
    </row>
    <row r="1460" spans="1:58" x14ac:dyDescent="0.3">
      <c r="A1460">
        <v>321</v>
      </c>
      <c r="B1460">
        <v>1582</v>
      </c>
      <c r="C1460" s="73" t="str">
        <f>IF(AND($A1460&lt;&gt;"",ISNUMBER($A1460)),VLOOKUP($A1460,StudiesGeneral!$B:$CM,2,FALSE),"")</f>
        <v>Lin</v>
      </c>
      <c r="D1460" s="73">
        <f>IF(AND($A1460&lt;&gt;"",ISNUMBER($A1460)),VLOOKUP($A1460,StudiesGeneral!$B:$CM,3,FALSE),"")</f>
        <v>2002</v>
      </c>
      <c r="E1460" s="74" t="str">
        <f>IF(AND($A1460&lt;&gt;"",ISNUMBER($A1460)),VLOOKUP($A1460,StudiesGeneral!$B:$CM,4,FALSE),"")</f>
        <v>https://dx.doi.org/10.1124/mol.62.1.162</v>
      </c>
      <c r="F1460" s="73" t="str">
        <f>IF(AND($A1460&lt;&gt;"",ISNUMBER($A1460)),VLOOKUP($A1460,StudiesGeneral!$B:$CM,5,FALSE),"")</f>
        <v>CYP3A4</v>
      </c>
      <c r="G1460" s="52" t="str">
        <f t="shared" si="30"/>
        <v>Small intestine-Jejunum-Homogenate--</v>
      </c>
      <c r="H1460" s="12" t="s">
        <v>747</v>
      </c>
      <c r="I1460" s="12" t="s">
        <v>749</v>
      </c>
      <c r="K1460" s="12" t="s">
        <v>735</v>
      </c>
      <c r="L1460" s="12" t="s">
        <v>793</v>
      </c>
      <c r="M1460" s="12" t="s">
        <v>737</v>
      </c>
      <c r="N1460" s="12" t="s">
        <v>819</v>
      </c>
      <c r="AA1460" s="19" t="s">
        <v>728</v>
      </c>
      <c r="AB1460" s="19" t="s">
        <v>729</v>
      </c>
      <c r="AC1460" s="20" t="s">
        <v>730</v>
      </c>
      <c r="AE1460" s="82">
        <v>2</v>
      </c>
      <c r="AF1460" s="3">
        <v>31</v>
      </c>
      <c r="AG1460" s="3">
        <v>14</v>
      </c>
      <c r="AH1460" s="3">
        <v>47</v>
      </c>
      <c r="AI1460" s="3" t="s">
        <v>767</v>
      </c>
      <c r="AJ1460" s="20" t="s">
        <v>1069</v>
      </c>
      <c r="AM1460" s="3">
        <v>13</v>
      </c>
      <c r="AN1460" s="3">
        <v>64</v>
      </c>
      <c r="BA1460" s="21" t="s">
        <v>918</v>
      </c>
      <c r="BB1460" s="10">
        <v>31</v>
      </c>
      <c r="BF1460" s="4" t="b">
        <f>IF(ISERROR(VLOOKUP(StudiesDetails!B1460,ProteinExpression!A:A,1,FALSE)),FALSE,TRUE)</f>
        <v>1</v>
      </c>
    </row>
    <row r="1461" spans="1:58" x14ac:dyDescent="0.3">
      <c r="A1461">
        <v>322</v>
      </c>
      <c r="B1461">
        <v>1583</v>
      </c>
      <c r="C1461" s="73" t="str">
        <f>IF(AND($A1461&lt;&gt;"",ISNUMBER($A1461)),VLOOKUP($A1461,StudiesGeneral!$B:$CM,2,FALSE),"")</f>
        <v>Lin</v>
      </c>
      <c r="D1461" s="73">
        <f>IF(AND($A1461&lt;&gt;"",ISNUMBER($A1461)),VLOOKUP($A1461,StudiesGeneral!$B:$CM,3,FALSE),"")</f>
        <v>2002</v>
      </c>
      <c r="E1461" s="74" t="str">
        <f>IF(AND($A1461&lt;&gt;"",ISNUMBER($A1461)),VLOOKUP($A1461,StudiesGeneral!$B:$CM,4,FALSE),"")</f>
        <v>https://dx.doi.org/10.1124/mol.62.1.162</v>
      </c>
      <c r="F1461" s="73" t="str">
        <f>IF(AND($A1461&lt;&gt;"",ISNUMBER($A1461)),VLOOKUP($A1461,StudiesGeneral!$B:$CM,5,FALSE),"")</f>
        <v>CYP3A</v>
      </c>
      <c r="G1461" s="52" t="str">
        <f t="shared" ref="G1461:G1462" si="31">H1461&amp;"-"&amp;I1461&amp;"-"&amp;L1461&amp;"-"&amp;AD1461&amp;"-"&amp;BC1461</f>
        <v>Liver--HLM--</v>
      </c>
      <c r="H1461" s="12" t="s">
        <v>724</v>
      </c>
      <c r="K1461" s="12" t="s">
        <v>725</v>
      </c>
      <c r="L1461" s="12" t="s">
        <v>726</v>
      </c>
      <c r="M1461" s="12" t="s">
        <v>737</v>
      </c>
      <c r="AA1461" s="19" t="s">
        <v>728</v>
      </c>
      <c r="AB1461" s="19" t="s">
        <v>729</v>
      </c>
      <c r="AC1461" s="20" t="s">
        <v>730</v>
      </c>
      <c r="AE1461" s="82">
        <v>1</v>
      </c>
      <c r="AF1461" s="3">
        <v>60</v>
      </c>
      <c r="AG1461" s="3">
        <v>29</v>
      </c>
      <c r="AH1461" s="3">
        <v>46</v>
      </c>
      <c r="AI1461" s="3" t="s">
        <v>767</v>
      </c>
      <c r="AJ1461" s="20" t="s">
        <v>1069</v>
      </c>
      <c r="AM1461" s="3">
        <v>7</v>
      </c>
      <c r="AN1461" s="3">
        <v>70</v>
      </c>
      <c r="BA1461" s="21" t="s">
        <v>918</v>
      </c>
      <c r="BB1461" s="10">
        <v>60</v>
      </c>
      <c r="BF1461" s="4" t="b">
        <f>IF(ISERROR(VLOOKUP(StudiesDetails!B1461,ProteinExpression!A:A,1,FALSE)),FALSE,TRUE)</f>
        <v>1</v>
      </c>
    </row>
    <row r="1462" spans="1:58" x14ac:dyDescent="0.3">
      <c r="A1462">
        <v>322</v>
      </c>
      <c r="B1462">
        <v>1584</v>
      </c>
      <c r="C1462" s="73" t="str">
        <f>IF(AND($A1462&lt;&gt;"",ISNUMBER($A1462)),VLOOKUP($A1462,StudiesGeneral!$B:$CM,2,FALSE),"")</f>
        <v>Lin</v>
      </c>
      <c r="D1462" s="73">
        <f>IF(AND($A1462&lt;&gt;"",ISNUMBER($A1462)),VLOOKUP($A1462,StudiesGeneral!$B:$CM,3,FALSE),"")</f>
        <v>2002</v>
      </c>
      <c r="E1462" s="74" t="str">
        <f>IF(AND($A1462&lt;&gt;"",ISNUMBER($A1462)),VLOOKUP($A1462,StudiesGeneral!$B:$CM,4,FALSE),"")</f>
        <v>https://dx.doi.org/10.1124/mol.62.1.162</v>
      </c>
      <c r="F1462" s="73" t="str">
        <f>IF(AND($A1462&lt;&gt;"",ISNUMBER($A1462)),VLOOKUP($A1462,StudiesGeneral!$B:$CM,5,FALSE),"")</f>
        <v>CYP3A</v>
      </c>
      <c r="G1462" s="52" t="str">
        <f t="shared" si="31"/>
        <v>Small intestine-Jejunum-Homogenate--</v>
      </c>
      <c r="H1462" s="12" t="s">
        <v>747</v>
      </c>
      <c r="I1462" s="12" t="s">
        <v>749</v>
      </c>
      <c r="K1462" s="12" t="s">
        <v>735</v>
      </c>
      <c r="L1462" s="12" t="s">
        <v>793</v>
      </c>
      <c r="M1462" s="12" t="s">
        <v>737</v>
      </c>
      <c r="N1462" s="12" t="s">
        <v>819</v>
      </c>
      <c r="AA1462" s="19" t="s">
        <v>728</v>
      </c>
      <c r="AB1462" s="19" t="s">
        <v>729</v>
      </c>
      <c r="AC1462" s="20" t="s">
        <v>730</v>
      </c>
      <c r="AE1462" s="82">
        <v>2</v>
      </c>
      <c r="AF1462" s="3">
        <v>31</v>
      </c>
      <c r="AG1462" s="3">
        <v>14</v>
      </c>
      <c r="AH1462" s="3">
        <v>47</v>
      </c>
      <c r="AI1462" s="3" t="s">
        <v>767</v>
      </c>
      <c r="AJ1462" s="20" t="s">
        <v>1069</v>
      </c>
      <c r="AM1462" s="3">
        <v>13</v>
      </c>
      <c r="AN1462" s="3">
        <v>64</v>
      </c>
      <c r="BA1462" s="21" t="s">
        <v>918</v>
      </c>
      <c r="BB1462" s="10">
        <v>31</v>
      </c>
      <c r="BF1462" s="4" t="b">
        <f>IF(ISERROR(VLOOKUP(StudiesDetails!B1462,ProteinExpression!A:A,1,FALSE)),FALSE,TRUE)</f>
        <v>1</v>
      </c>
    </row>
    <row r="1463" spans="1:58" s="33" customFormat="1" x14ac:dyDescent="0.3">
      <c r="A1463" s="33">
        <v>323</v>
      </c>
      <c r="B1463" s="33">
        <v>1585</v>
      </c>
      <c r="C1463" s="70" t="str">
        <f>IF(AND($A1463&lt;&gt;"",ISNUMBER($A1463)),VLOOKUP($A1463,StudiesGeneral!$B:$CM,2,FALSE),"")</f>
        <v>Wolbold</v>
      </c>
      <c r="D1463" s="70">
        <f>IF(AND($A1463&lt;&gt;"",ISNUMBER($A1463)),VLOOKUP($A1463,StudiesGeneral!$B:$CM,3,FALSE),"")</f>
        <v>2003</v>
      </c>
      <c r="E1463" s="71" t="str">
        <f>IF(AND($A1463&lt;&gt;"",ISNUMBER($A1463)),VLOOKUP($A1463,StudiesGeneral!$B:$CM,4,FALSE),"")</f>
        <v>https://dx.doi.org/10.1053/jhep.2003.50393</v>
      </c>
      <c r="F1463" s="70" t="str">
        <f>IF(AND($A1463&lt;&gt;"",ISNUMBER($A1463)),VLOOKUP($A1463,StudiesGeneral!$B:$CM,5,FALSE),"")</f>
        <v>CYP3A4</v>
      </c>
      <c r="G1463" s="72" t="str">
        <f t="shared" ref="G1463" si="32">H1463&amp;"-"&amp;I1463&amp;"-"&amp;L1463&amp;"-"&amp;AD1463&amp;"-"&amp;BC1463</f>
        <v>Liver--HLM-male-</v>
      </c>
      <c r="H1463" s="25" t="s">
        <v>724</v>
      </c>
      <c r="I1463" s="25"/>
      <c r="J1463" s="25"/>
      <c r="K1463" s="25" t="s">
        <v>725</v>
      </c>
      <c r="L1463" s="25" t="s">
        <v>726</v>
      </c>
      <c r="M1463" s="25" t="s">
        <v>737</v>
      </c>
      <c r="N1463" s="25"/>
      <c r="O1463" s="25"/>
      <c r="P1463" s="25"/>
      <c r="Q1463" s="26"/>
      <c r="R1463" s="26"/>
      <c r="S1463" s="27"/>
      <c r="T1463" s="27"/>
      <c r="U1463" s="27"/>
      <c r="V1463" s="27"/>
      <c r="W1463" s="27"/>
      <c r="X1463" s="27"/>
      <c r="Y1463" s="27"/>
      <c r="Z1463" s="27"/>
      <c r="AA1463" s="28" t="s">
        <v>728</v>
      </c>
      <c r="AB1463" s="28" t="s">
        <v>794</v>
      </c>
      <c r="AC1463" s="29" t="s">
        <v>730</v>
      </c>
      <c r="AD1463" s="36" t="s">
        <v>1116</v>
      </c>
      <c r="AE1463" s="83">
        <v>1</v>
      </c>
      <c r="AF1463" s="30">
        <v>48</v>
      </c>
      <c r="AG1463" s="30">
        <v>48</v>
      </c>
      <c r="AH1463" s="30">
        <v>54.9</v>
      </c>
      <c r="AI1463" s="30" t="s">
        <v>767</v>
      </c>
      <c r="AJ1463" s="29" t="s">
        <v>768</v>
      </c>
      <c r="AK1463" s="30">
        <v>16.7</v>
      </c>
      <c r="AL1463" s="29" t="s">
        <v>797</v>
      </c>
      <c r="AM1463" s="30"/>
      <c r="AN1463" s="30"/>
      <c r="AO1463" s="30"/>
      <c r="AP1463" s="30"/>
      <c r="AQ1463" s="30"/>
      <c r="AR1463" s="30"/>
      <c r="AS1463" s="30"/>
      <c r="AT1463" s="30"/>
      <c r="AU1463" s="30"/>
      <c r="AV1463" s="30"/>
      <c r="AW1463" s="30" t="s">
        <v>763</v>
      </c>
      <c r="AX1463" s="30" t="s">
        <v>1117</v>
      </c>
      <c r="AY1463" s="30"/>
      <c r="AZ1463" s="30"/>
      <c r="BA1463" s="31" t="s">
        <v>1118</v>
      </c>
      <c r="BB1463" s="32">
        <v>48</v>
      </c>
      <c r="BC1463" s="29"/>
      <c r="BD1463" s="30"/>
      <c r="BE1463" s="75"/>
      <c r="BF1463" s="91" t="b">
        <f>IF(ISERROR(VLOOKUP(StudiesDetails!B1463,ProteinExpression!A:A,1,FALSE)),FALSE,TRUE)</f>
        <v>1</v>
      </c>
    </row>
    <row r="1464" spans="1:58" x14ac:dyDescent="0.3">
      <c r="A1464">
        <v>323</v>
      </c>
      <c r="B1464">
        <v>1586</v>
      </c>
      <c r="C1464" s="73" t="str">
        <f>IF(AND($A1464&lt;&gt;"",ISNUMBER($A1464)),VLOOKUP($A1464,StudiesGeneral!$B:$CM,2,FALSE),"")</f>
        <v>Wolbold</v>
      </c>
      <c r="D1464" s="73">
        <f>IF(AND($A1464&lt;&gt;"",ISNUMBER($A1464)),VLOOKUP($A1464,StudiesGeneral!$B:$CM,3,FALSE),"")</f>
        <v>2003</v>
      </c>
      <c r="E1464" s="74" t="str">
        <f>IF(AND($A1464&lt;&gt;"",ISNUMBER($A1464)),VLOOKUP($A1464,StudiesGeneral!$B:$CM,4,FALSE),"")</f>
        <v>https://dx.doi.org/10.1053/jhep.2003.50393</v>
      </c>
      <c r="F1464" s="73" t="str">
        <f>IF(AND($A1464&lt;&gt;"",ISNUMBER($A1464)),VLOOKUP($A1464,StudiesGeneral!$B:$CM,5,FALSE),"")</f>
        <v>CYP3A4</v>
      </c>
      <c r="G1464" s="52" t="str">
        <f t="shared" ref="G1464" si="33">H1464&amp;"-"&amp;I1464&amp;"-"&amp;L1464&amp;"-"&amp;AD1464&amp;"-"&amp;BC1464</f>
        <v>Liver--HLM-female-</v>
      </c>
      <c r="H1464" s="12" t="s">
        <v>724</v>
      </c>
      <c r="K1464" s="12" t="s">
        <v>725</v>
      </c>
      <c r="L1464" s="12" t="s">
        <v>726</v>
      </c>
      <c r="M1464" s="12" t="s">
        <v>737</v>
      </c>
      <c r="AA1464" s="19" t="s">
        <v>728</v>
      </c>
      <c r="AB1464" s="19" t="s">
        <v>794</v>
      </c>
      <c r="AC1464" s="20" t="s">
        <v>730</v>
      </c>
      <c r="AD1464" s="37" t="s">
        <v>1119</v>
      </c>
      <c r="AE1464" s="82">
        <v>2</v>
      </c>
      <c r="AF1464" s="3">
        <v>46</v>
      </c>
      <c r="AG1464" s="3">
        <v>0</v>
      </c>
      <c r="AH1464" s="3">
        <v>59.6</v>
      </c>
      <c r="AI1464" s="3" t="s">
        <v>767</v>
      </c>
      <c r="AJ1464" s="20" t="s">
        <v>768</v>
      </c>
      <c r="AK1464" s="3">
        <v>14.4</v>
      </c>
      <c r="AL1464" s="20" t="s">
        <v>797</v>
      </c>
      <c r="AW1464" s="3" t="s">
        <v>763</v>
      </c>
      <c r="AX1464" s="3" t="s">
        <v>1117</v>
      </c>
      <c r="BA1464" s="21" t="s">
        <v>1118</v>
      </c>
      <c r="BB1464" s="10">
        <v>46</v>
      </c>
      <c r="BF1464" s="4" t="b">
        <f>IF(ISERROR(VLOOKUP(StudiesDetails!B1464,ProteinExpression!A:A,1,FALSE)),FALSE,TRUE)</f>
        <v>1</v>
      </c>
    </row>
    <row r="1465" spans="1:58" s="33" customFormat="1" x14ac:dyDescent="0.3">
      <c r="A1465" s="33">
        <v>324</v>
      </c>
      <c r="B1465" s="33">
        <v>1587</v>
      </c>
      <c r="C1465" s="70" t="str">
        <f>IF(AND($A1465&lt;&gt;"",ISNUMBER($A1465)),VLOOKUP($A1465,StudiesGeneral!$B:$CM,2,FALSE),"")</f>
        <v>Westlind-Johnsson</v>
      </c>
      <c r="D1465" s="70">
        <f>IF(AND($A1465&lt;&gt;"",ISNUMBER($A1465)),VLOOKUP($A1465,StudiesGeneral!$B:$CM,3,FALSE),"")</f>
        <v>2003</v>
      </c>
      <c r="E1465" s="71" t="str">
        <f>IF(AND($A1465&lt;&gt;"",ISNUMBER($A1465)),VLOOKUP($A1465,StudiesGeneral!$B:$CM,4,FALSE),"")</f>
        <v>https://dx.doi.org/10.1124/dmd.31.6.755</v>
      </c>
      <c r="F1465" s="70" t="str">
        <f>IF(AND($A1465&lt;&gt;"",ISNUMBER($A1465)),VLOOKUP($A1465,StudiesGeneral!$B:$CM,5,FALSE),"")</f>
        <v>CYP3A4</v>
      </c>
      <c r="G1465" s="72" t="str">
        <f t="shared" ref="G1465" si="34">H1465&amp;"-"&amp;I1465&amp;"-"&amp;L1465&amp;"-"&amp;AD1465&amp;"-"&amp;BC1465</f>
        <v>Liver--HLM-HL19-</v>
      </c>
      <c r="H1465" s="25" t="s">
        <v>724</v>
      </c>
      <c r="I1465" s="25"/>
      <c r="J1465" s="25"/>
      <c r="K1465" s="25" t="s">
        <v>725</v>
      </c>
      <c r="L1465" s="25" t="s">
        <v>726</v>
      </c>
      <c r="M1465" s="25" t="s">
        <v>737</v>
      </c>
      <c r="N1465" s="25"/>
      <c r="O1465" s="25"/>
      <c r="P1465" s="25"/>
      <c r="Q1465" s="26"/>
      <c r="R1465" s="26"/>
      <c r="S1465" s="27"/>
      <c r="T1465" s="27"/>
      <c r="U1465" s="27"/>
      <c r="V1465" s="27"/>
      <c r="W1465" s="27"/>
      <c r="X1465" s="27"/>
      <c r="Y1465" s="27"/>
      <c r="Z1465" s="27"/>
      <c r="AA1465" s="28" t="s">
        <v>770</v>
      </c>
      <c r="AB1465" s="28" t="s">
        <v>794</v>
      </c>
      <c r="AC1465" s="29" t="s">
        <v>730</v>
      </c>
      <c r="AD1465" s="36" t="s">
        <v>1120</v>
      </c>
      <c r="AE1465" s="83">
        <v>1</v>
      </c>
      <c r="AF1465" s="30">
        <v>1</v>
      </c>
      <c r="AG1465" s="30">
        <v>1</v>
      </c>
      <c r="AH1465" s="30">
        <v>13</v>
      </c>
      <c r="AI1465" s="30" t="s">
        <v>767</v>
      </c>
      <c r="AJ1465" s="29" t="s">
        <v>772</v>
      </c>
      <c r="AK1465" s="30"/>
      <c r="AL1465" s="29"/>
      <c r="AM1465" s="30"/>
      <c r="AN1465" s="30"/>
      <c r="AO1465" s="30"/>
      <c r="AP1465" s="30"/>
      <c r="AQ1465" s="30"/>
      <c r="AR1465" s="30"/>
      <c r="AS1465" s="30"/>
      <c r="AT1465" s="30"/>
      <c r="AU1465" s="30"/>
      <c r="AV1465" s="30"/>
      <c r="AW1465" s="30" t="s">
        <v>1121</v>
      </c>
      <c r="AX1465" s="30"/>
      <c r="AY1465" s="30"/>
      <c r="AZ1465" s="30"/>
      <c r="BA1465" s="31" t="s">
        <v>733</v>
      </c>
      <c r="BB1465" s="32"/>
      <c r="BC1465" s="29"/>
      <c r="BD1465" s="30"/>
      <c r="BE1465" s="75"/>
      <c r="BF1465" s="91" t="b">
        <f>IF(ISERROR(VLOOKUP(StudiesDetails!B1465,ProteinExpression!A:A,1,FALSE)),FALSE,TRUE)</f>
        <v>1</v>
      </c>
    </row>
    <row r="1466" spans="1:58" x14ac:dyDescent="0.3">
      <c r="A1466">
        <v>324</v>
      </c>
      <c r="B1466">
        <v>1588</v>
      </c>
      <c r="C1466" s="73" t="str">
        <f>IF(AND($A1466&lt;&gt;"",ISNUMBER($A1466)),VLOOKUP($A1466,StudiesGeneral!$B:$CM,2,FALSE),"")</f>
        <v>Westlind-Johnsson</v>
      </c>
      <c r="D1466" s="73">
        <f>IF(AND($A1466&lt;&gt;"",ISNUMBER($A1466)),VLOOKUP($A1466,StudiesGeneral!$B:$CM,3,FALSE),"")</f>
        <v>2003</v>
      </c>
      <c r="E1466" s="74" t="str">
        <f>IF(AND($A1466&lt;&gt;"",ISNUMBER($A1466)),VLOOKUP($A1466,StudiesGeneral!$B:$CM,4,FALSE),"")</f>
        <v>https://dx.doi.org/10.1124/dmd.31.6.755</v>
      </c>
      <c r="F1466" s="73" t="str">
        <f>IF(AND($A1466&lt;&gt;"",ISNUMBER($A1466)),VLOOKUP($A1466,StudiesGeneral!$B:$CM,5,FALSE),"")</f>
        <v>CYP3A4</v>
      </c>
      <c r="G1466" s="52" t="str">
        <f t="shared" ref="G1466:G1510" si="35">H1466&amp;"-"&amp;I1466&amp;"-"&amp;L1466&amp;"-"&amp;AD1466&amp;"-"&amp;BC1466</f>
        <v>Liver--HLM-HL21-</v>
      </c>
      <c r="H1466" s="12" t="s">
        <v>724</v>
      </c>
      <c r="K1466" s="12" t="s">
        <v>725</v>
      </c>
      <c r="L1466" s="12" t="s">
        <v>726</v>
      </c>
      <c r="M1466" s="12" t="s">
        <v>737</v>
      </c>
      <c r="AA1466" s="19" t="s">
        <v>770</v>
      </c>
      <c r="AB1466" s="19" t="s">
        <v>794</v>
      </c>
      <c r="AC1466" s="20" t="s">
        <v>730</v>
      </c>
      <c r="AD1466" s="20" t="s">
        <v>1122</v>
      </c>
      <c r="AE1466" s="82">
        <v>2</v>
      </c>
      <c r="AF1466" s="3">
        <v>1</v>
      </c>
      <c r="AG1466" s="3">
        <v>1</v>
      </c>
      <c r="AH1466" s="3">
        <v>65</v>
      </c>
      <c r="AI1466" s="3" t="s">
        <v>767</v>
      </c>
      <c r="AJ1466" s="20" t="s">
        <v>772</v>
      </c>
      <c r="AW1466" s="3" t="s">
        <v>1121</v>
      </c>
      <c r="BA1466" s="21" t="s">
        <v>733</v>
      </c>
      <c r="BF1466" s="4" t="b">
        <f>IF(ISERROR(VLOOKUP(StudiesDetails!B1466,ProteinExpression!A:A,1,FALSE)),FALSE,TRUE)</f>
        <v>1</v>
      </c>
    </row>
    <row r="1467" spans="1:58" x14ac:dyDescent="0.3">
      <c r="A1467">
        <v>324</v>
      </c>
      <c r="B1467">
        <v>1589</v>
      </c>
      <c r="C1467" s="73" t="str">
        <f>IF(AND($A1467&lt;&gt;"",ISNUMBER($A1467)),VLOOKUP($A1467,StudiesGeneral!$B:$CM,2,FALSE),"")</f>
        <v>Westlind-Johnsson</v>
      </c>
      <c r="D1467" s="73">
        <f>IF(AND($A1467&lt;&gt;"",ISNUMBER($A1467)),VLOOKUP($A1467,StudiesGeneral!$B:$CM,3,FALSE),"")</f>
        <v>2003</v>
      </c>
      <c r="E1467" s="74" t="str">
        <f>IF(AND($A1467&lt;&gt;"",ISNUMBER($A1467)),VLOOKUP($A1467,StudiesGeneral!$B:$CM,4,FALSE),"")</f>
        <v>https://dx.doi.org/10.1124/dmd.31.6.755</v>
      </c>
      <c r="F1467" s="73" t="str">
        <f>IF(AND($A1467&lt;&gt;"",ISNUMBER($A1467)),VLOOKUP($A1467,StudiesGeneral!$B:$CM,5,FALSE),"")</f>
        <v>CYP3A4</v>
      </c>
      <c r="G1467" s="52" t="str">
        <f t="shared" si="35"/>
        <v>Liver--HLM-HL25-</v>
      </c>
      <c r="H1467" s="12" t="s">
        <v>724</v>
      </c>
      <c r="K1467" s="12" t="s">
        <v>725</v>
      </c>
      <c r="L1467" s="12" t="s">
        <v>726</v>
      </c>
      <c r="M1467" s="12" t="s">
        <v>737</v>
      </c>
      <c r="AA1467" s="19" t="s">
        <v>770</v>
      </c>
      <c r="AB1467" s="19" t="s">
        <v>794</v>
      </c>
      <c r="AC1467" s="20" t="s">
        <v>730</v>
      </c>
      <c r="AD1467" s="20" t="s">
        <v>1123</v>
      </c>
      <c r="AE1467" s="82">
        <v>3</v>
      </c>
      <c r="AF1467" s="3">
        <v>1</v>
      </c>
      <c r="AG1467" s="3">
        <v>0</v>
      </c>
      <c r="AH1467" s="3">
        <v>52</v>
      </c>
      <c r="AI1467" s="3" t="s">
        <v>767</v>
      </c>
      <c r="AJ1467" s="20" t="s">
        <v>772</v>
      </c>
      <c r="AW1467" s="3" t="s">
        <v>1121</v>
      </c>
      <c r="BA1467" s="21" t="s">
        <v>733</v>
      </c>
      <c r="BF1467" s="4" t="b">
        <f>IF(ISERROR(VLOOKUP(StudiesDetails!B1467,ProteinExpression!A:A,1,FALSE)),FALSE,TRUE)</f>
        <v>1</v>
      </c>
    </row>
    <row r="1468" spans="1:58" x14ac:dyDescent="0.3">
      <c r="A1468">
        <v>324</v>
      </c>
      <c r="B1468">
        <v>1590</v>
      </c>
      <c r="C1468" s="73" t="str">
        <f>IF(AND($A1468&lt;&gt;"",ISNUMBER($A1468)),VLOOKUP($A1468,StudiesGeneral!$B:$CM,2,FALSE),"")</f>
        <v>Westlind-Johnsson</v>
      </c>
      <c r="D1468" s="73">
        <f>IF(AND($A1468&lt;&gt;"",ISNUMBER($A1468)),VLOOKUP($A1468,StudiesGeneral!$B:$CM,3,FALSE),"")</f>
        <v>2003</v>
      </c>
      <c r="E1468" s="74" t="str">
        <f>IF(AND($A1468&lt;&gt;"",ISNUMBER($A1468)),VLOOKUP($A1468,StudiesGeneral!$B:$CM,4,FALSE),"")</f>
        <v>https://dx.doi.org/10.1124/dmd.31.6.755</v>
      </c>
      <c r="F1468" s="73" t="str">
        <f>IF(AND($A1468&lt;&gt;"",ISNUMBER($A1468)),VLOOKUP($A1468,StudiesGeneral!$B:$CM,5,FALSE),"")</f>
        <v>CYP3A4</v>
      </c>
      <c r="G1468" s="52" t="str">
        <f t="shared" si="35"/>
        <v>Liver--HLM-HL39-</v>
      </c>
      <c r="H1468" s="12" t="s">
        <v>724</v>
      </c>
      <c r="K1468" s="12" t="s">
        <v>725</v>
      </c>
      <c r="L1468" s="12" t="s">
        <v>726</v>
      </c>
      <c r="M1468" s="12" t="s">
        <v>737</v>
      </c>
      <c r="AA1468" s="19" t="s">
        <v>770</v>
      </c>
      <c r="AB1468" s="19" t="s">
        <v>794</v>
      </c>
      <c r="AC1468" s="20" t="s">
        <v>730</v>
      </c>
      <c r="AD1468" s="20" t="s">
        <v>1124</v>
      </c>
      <c r="AE1468" s="82">
        <v>4</v>
      </c>
      <c r="AF1468" s="3">
        <v>1</v>
      </c>
      <c r="AG1468" s="3">
        <v>0</v>
      </c>
      <c r="AH1468" s="3">
        <v>62</v>
      </c>
      <c r="AI1468" s="3" t="s">
        <v>767</v>
      </c>
      <c r="AJ1468" s="20" t="s">
        <v>772</v>
      </c>
      <c r="AW1468" s="3" t="s">
        <v>1121</v>
      </c>
      <c r="BA1468" s="21" t="s">
        <v>733</v>
      </c>
      <c r="BF1468" s="4" t="b">
        <f>IF(ISERROR(VLOOKUP(StudiesDetails!B1468,ProteinExpression!A:A,1,FALSE)),FALSE,TRUE)</f>
        <v>1</v>
      </c>
    </row>
    <row r="1469" spans="1:58" x14ac:dyDescent="0.3">
      <c r="A1469">
        <v>324</v>
      </c>
      <c r="B1469">
        <v>1591</v>
      </c>
      <c r="C1469" s="73" t="str">
        <f>IF(AND($A1469&lt;&gt;"",ISNUMBER($A1469)),VLOOKUP($A1469,StudiesGeneral!$B:$CM,2,FALSE),"")</f>
        <v>Westlind-Johnsson</v>
      </c>
      <c r="D1469" s="73">
        <f>IF(AND($A1469&lt;&gt;"",ISNUMBER($A1469)),VLOOKUP($A1469,StudiesGeneral!$B:$CM,3,FALSE),"")</f>
        <v>2003</v>
      </c>
      <c r="E1469" s="74" t="str">
        <f>IF(AND($A1469&lt;&gt;"",ISNUMBER($A1469)),VLOOKUP($A1469,StudiesGeneral!$B:$CM,4,FALSE),"")</f>
        <v>https://dx.doi.org/10.1124/dmd.31.6.755</v>
      </c>
      <c r="F1469" s="73" t="str">
        <f>IF(AND($A1469&lt;&gt;"",ISNUMBER($A1469)),VLOOKUP($A1469,StudiesGeneral!$B:$CM,5,FALSE),"")</f>
        <v>CYP3A4</v>
      </c>
      <c r="G1469" s="52" t="str">
        <f t="shared" si="35"/>
        <v>Liver--HLM-HL41-</v>
      </c>
      <c r="H1469" s="12" t="s">
        <v>724</v>
      </c>
      <c r="K1469" s="12" t="s">
        <v>725</v>
      </c>
      <c r="L1469" s="12" t="s">
        <v>726</v>
      </c>
      <c r="M1469" s="12" t="s">
        <v>737</v>
      </c>
      <c r="AA1469" s="19" t="s">
        <v>770</v>
      </c>
      <c r="AB1469" s="19" t="s">
        <v>794</v>
      </c>
      <c r="AC1469" s="20" t="s">
        <v>730</v>
      </c>
      <c r="AD1469" s="20" t="s">
        <v>1125</v>
      </c>
      <c r="AE1469" s="82">
        <v>5</v>
      </c>
      <c r="AF1469" s="3">
        <v>1</v>
      </c>
      <c r="AG1469" s="3">
        <v>1</v>
      </c>
      <c r="AH1469" s="3">
        <v>34</v>
      </c>
      <c r="AI1469" s="3" t="s">
        <v>767</v>
      </c>
      <c r="AJ1469" s="20" t="s">
        <v>772</v>
      </c>
      <c r="AW1469" s="3" t="s">
        <v>1121</v>
      </c>
      <c r="BA1469" s="21" t="s">
        <v>733</v>
      </c>
      <c r="BF1469" s="4" t="b">
        <f>IF(ISERROR(VLOOKUP(StudiesDetails!B1469,ProteinExpression!A:A,1,FALSE)),FALSE,TRUE)</f>
        <v>1</v>
      </c>
    </row>
    <row r="1470" spans="1:58" x14ac:dyDescent="0.3">
      <c r="A1470">
        <v>324</v>
      </c>
      <c r="B1470">
        <v>1592</v>
      </c>
      <c r="C1470" s="73" t="str">
        <f>IF(AND($A1470&lt;&gt;"",ISNUMBER($A1470)),VLOOKUP($A1470,StudiesGeneral!$B:$CM,2,FALSE),"")</f>
        <v>Westlind-Johnsson</v>
      </c>
      <c r="D1470" s="73">
        <f>IF(AND($A1470&lt;&gt;"",ISNUMBER($A1470)),VLOOKUP($A1470,StudiesGeneral!$B:$CM,3,FALSE),"")</f>
        <v>2003</v>
      </c>
      <c r="E1470" s="74" t="str">
        <f>IF(AND($A1470&lt;&gt;"",ISNUMBER($A1470)),VLOOKUP($A1470,StudiesGeneral!$B:$CM,4,FALSE),"")</f>
        <v>https://dx.doi.org/10.1124/dmd.31.6.755</v>
      </c>
      <c r="F1470" s="73" t="str">
        <f>IF(AND($A1470&lt;&gt;"",ISNUMBER($A1470)),VLOOKUP($A1470,StudiesGeneral!$B:$CM,5,FALSE),"")</f>
        <v>CYP3A4</v>
      </c>
      <c r="G1470" s="52" t="str">
        <f t="shared" si="35"/>
        <v>Liver--HLM-HL42-</v>
      </c>
      <c r="H1470" s="12" t="s">
        <v>724</v>
      </c>
      <c r="K1470" s="12" t="s">
        <v>725</v>
      </c>
      <c r="L1470" s="12" t="s">
        <v>726</v>
      </c>
      <c r="M1470" s="12" t="s">
        <v>737</v>
      </c>
      <c r="AA1470" s="19" t="s">
        <v>770</v>
      </c>
      <c r="AB1470" s="19" t="s">
        <v>794</v>
      </c>
      <c r="AC1470" s="20" t="s">
        <v>730</v>
      </c>
      <c r="AD1470" s="20" t="s">
        <v>1126</v>
      </c>
      <c r="AE1470" s="82">
        <v>6</v>
      </c>
      <c r="AF1470" s="3">
        <v>1</v>
      </c>
      <c r="AG1470" s="3">
        <v>1</v>
      </c>
      <c r="AH1470" s="3">
        <v>31</v>
      </c>
      <c r="AI1470" s="3" t="s">
        <v>767</v>
      </c>
      <c r="AJ1470" s="20" t="s">
        <v>772</v>
      </c>
      <c r="AW1470" s="3" t="s">
        <v>1121</v>
      </c>
      <c r="BA1470" s="21" t="s">
        <v>733</v>
      </c>
      <c r="BF1470" s="4" t="b">
        <f>IF(ISERROR(VLOOKUP(StudiesDetails!B1470,ProteinExpression!A:A,1,FALSE)),FALSE,TRUE)</f>
        <v>1</v>
      </c>
    </row>
    <row r="1471" spans="1:58" x14ac:dyDescent="0.3">
      <c r="A1471">
        <v>324</v>
      </c>
      <c r="B1471">
        <v>1593</v>
      </c>
      <c r="C1471" s="73" t="str">
        <f>IF(AND($A1471&lt;&gt;"",ISNUMBER($A1471)),VLOOKUP($A1471,StudiesGeneral!$B:$CM,2,FALSE),"")</f>
        <v>Westlind-Johnsson</v>
      </c>
      <c r="D1471" s="73">
        <f>IF(AND($A1471&lt;&gt;"",ISNUMBER($A1471)),VLOOKUP($A1471,StudiesGeneral!$B:$CM,3,FALSE),"")</f>
        <v>2003</v>
      </c>
      <c r="E1471" s="74" t="str">
        <f>IF(AND($A1471&lt;&gt;"",ISNUMBER($A1471)),VLOOKUP($A1471,StudiesGeneral!$B:$CM,4,FALSE),"")</f>
        <v>https://dx.doi.org/10.1124/dmd.31.6.755</v>
      </c>
      <c r="F1471" s="73" t="str">
        <f>IF(AND($A1471&lt;&gt;"",ISNUMBER($A1471)),VLOOKUP($A1471,StudiesGeneral!$B:$CM,5,FALSE),"")</f>
        <v>CYP3A4</v>
      </c>
      <c r="G1471" s="52" t="str">
        <f t="shared" si="35"/>
        <v>Liver--HLM-HL43-</v>
      </c>
      <c r="H1471" s="12" t="s">
        <v>724</v>
      </c>
      <c r="K1471" s="12" t="s">
        <v>725</v>
      </c>
      <c r="L1471" s="12" t="s">
        <v>726</v>
      </c>
      <c r="M1471" s="12" t="s">
        <v>737</v>
      </c>
      <c r="AA1471" s="19" t="s">
        <v>770</v>
      </c>
      <c r="AB1471" s="19" t="s">
        <v>794</v>
      </c>
      <c r="AC1471" s="20" t="s">
        <v>730</v>
      </c>
      <c r="AD1471" s="20" t="s">
        <v>1127</v>
      </c>
      <c r="AE1471" s="82">
        <v>7</v>
      </c>
      <c r="AF1471" s="3">
        <v>1</v>
      </c>
      <c r="AG1471" s="3">
        <v>1</v>
      </c>
      <c r="AH1471" s="3">
        <v>41</v>
      </c>
      <c r="AI1471" s="3" t="s">
        <v>767</v>
      </c>
      <c r="AJ1471" s="20" t="s">
        <v>772</v>
      </c>
      <c r="AW1471" s="3" t="s">
        <v>1121</v>
      </c>
      <c r="BA1471" s="21" t="s">
        <v>733</v>
      </c>
      <c r="BF1471" s="4" t="b">
        <f>IF(ISERROR(VLOOKUP(StudiesDetails!B1471,ProteinExpression!A:A,1,FALSE)),FALSE,TRUE)</f>
        <v>1</v>
      </c>
    </row>
    <row r="1472" spans="1:58" x14ac:dyDescent="0.3">
      <c r="A1472">
        <v>324</v>
      </c>
      <c r="B1472">
        <v>1594</v>
      </c>
      <c r="C1472" s="73" t="str">
        <f>IF(AND($A1472&lt;&gt;"",ISNUMBER($A1472)),VLOOKUP($A1472,StudiesGeneral!$B:$CM,2,FALSE),"")</f>
        <v>Westlind-Johnsson</v>
      </c>
      <c r="D1472" s="73">
        <f>IF(AND($A1472&lt;&gt;"",ISNUMBER($A1472)),VLOOKUP($A1472,StudiesGeneral!$B:$CM,3,FALSE),"")</f>
        <v>2003</v>
      </c>
      <c r="E1472" s="74" t="str">
        <f>IF(AND($A1472&lt;&gt;"",ISNUMBER($A1472)),VLOOKUP($A1472,StudiesGeneral!$B:$CM,4,FALSE),"")</f>
        <v>https://dx.doi.org/10.1124/dmd.31.6.755</v>
      </c>
      <c r="F1472" s="73" t="str">
        <f>IF(AND($A1472&lt;&gt;"",ISNUMBER($A1472)),VLOOKUP($A1472,StudiesGeneral!$B:$CM,5,FALSE),"")</f>
        <v>CYP3A4</v>
      </c>
      <c r="G1472" s="52" t="str">
        <f t="shared" si="35"/>
        <v>Liver--HLM-HL46-</v>
      </c>
      <c r="H1472" s="12" t="s">
        <v>724</v>
      </c>
      <c r="K1472" s="12" t="s">
        <v>725</v>
      </c>
      <c r="L1472" s="12" t="s">
        <v>726</v>
      </c>
      <c r="M1472" s="12" t="s">
        <v>737</v>
      </c>
      <c r="AA1472" s="19" t="s">
        <v>770</v>
      </c>
      <c r="AB1472" s="19" t="s">
        <v>794</v>
      </c>
      <c r="AC1472" s="20" t="s">
        <v>730</v>
      </c>
      <c r="AD1472" s="20" t="s">
        <v>1128</v>
      </c>
      <c r="AE1472" s="82">
        <v>8</v>
      </c>
      <c r="AF1472" s="3">
        <v>1</v>
      </c>
      <c r="AG1472" s="3">
        <v>1</v>
      </c>
      <c r="AW1472" s="3" t="s">
        <v>1121</v>
      </c>
      <c r="BF1472" s="4" t="b">
        <f>IF(ISERROR(VLOOKUP(StudiesDetails!B1472,ProteinExpression!A:A,1,FALSE)),FALSE,TRUE)</f>
        <v>1</v>
      </c>
    </row>
    <row r="1473" spans="1:58" x14ac:dyDescent="0.3">
      <c r="A1473">
        <v>324</v>
      </c>
      <c r="B1473">
        <v>1595</v>
      </c>
      <c r="C1473" s="73" t="str">
        <f>IF(AND($A1473&lt;&gt;"",ISNUMBER($A1473)),VLOOKUP($A1473,StudiesGeneral!$B:$CM,2,FALSE),"")</f>
        <v>Westlind-Johnsson</v>
      </c>
      <c r="D1473" s="73">
        <f>IF(AND($A1473&lt;&gt;"",ISNUMBER($A1473)),VLOOKUP($A1473,StudiesGeneral!$B:$CM,3,FALSE),"")</f>
        <v>2003</v>
      </c>
      <c r="E1473" s="74" t="str">
        <f>IF(AND($A1473&lt;&gt;"",ISNUMBER($A1473)),VLOOKUP($A1473,StudiesGeneral!$B:$CM,4,FALSE),"")</f>
        <v>https://dx.doi.org/10.1124/dmd.31.6.755</v>
      </c>
      <c r="F1473" s="73" t="str">
        <f>IF(AND($A1473&lt;&gt;"",ISNUMBER($A1473)),VLOOKUP($A1473,StudiesGeneral!$B:$CM,5,FALSE),"")</f>
        <v>CYP3A4</v>
      </c>
      <c r="G1473" s="52" t="str">
        <f t="shared" si="35"/>
        <v>Liver--HLM-HL48-</v>
      </c>
      <c r="H1473" s="12" t="s">
        <v>724</v>
      </c>
      <c r="K1473" s="12" t="s">
        <v>725</v>
      </c>
      <c r="L1473" s="12" t="s">
        <v>726</v>
      </c>
      <c r="M1473" s="12" t="s">
        <v>737</v>
      </c>
      <c r="AA1473" s="19" t="s">
        <v>770</v>
      </c>
      <c r="AB1473" s="19" t="s">
        <v>794</v>
      </c>
      <c r="AC1473" s="20" t="s">
        <v>730</v>
      </c>
      <c r="AD1473" s="20" t="s">
        <v>1129</v>
      </c>
      <c r="AE1473" s="82">
        <v>9</v>
      </c>
      <c r="AF1473" s="3">
        <v>1</v>
      </c>
      <c r="AG1473" s="3">
        <v>1</v>
      </c>
      <c r="AH1473" s="3">
        <v>61</v>
      </c>
      <c r="AI1473" s="3" t="s">
        <v>767</v>
      </c>
      <c r="AJ1473" s="20" t="s">
        <v>772</v>
      </c>
      <c r="AW1473" s="3" t="s">
        <v>1121</v>
      </c>
      <c r="BA1473" s="21" t="s">
        <v>733</v>
      </c>
      <c r="BF1473" s="4" t="b">
        <f>IF(ISERROR(VLOOKUP(StudiesDetails!B1473,ProteinExpression!A:A,1,FALSE)),FALSE,TRUE)</f>
        <v>1</v>
      </c>
    </row>
    <row r="1474" spans="1:58" x14ac:dyDescent="0.3">
      <c r="A1474">
        <v>324</v>
      </c>
      <c r="B1474">
        <v>1596</v>
      </c>
      <c r="C1474" s="73" t="str">
        <f>IF(AND($A1474&lt;&gt;"",ISNUMBER($A1474)),VLOOKUP($A1474,StudiesGeneral!$B:$CM,2,FALSE),"")</f>
        <v>Westlind-Johnsson</v>
      </c>
      <c r="D1474" s="73">
        <f>IF(AND($A1474&lt;&gt;"",ISNUMBER($A1474)),VLOOKUP($A1474,StudiesGeneral!$B:$CM,3,FALSE),"")</f>
        <v>2003</v>
      </c>
      <c r="E1474" s="74" t="str">
        <f>IF(AND($A1474&lt;&gt;"",ISNUMBER($A1474)),VLOOKUP($A1474,StudiesGeneral!$B:$CM,4,FALSE),"")</f>
        <v>https://dx.doi.org/10.1124/dmd.31.6.755</v>
      </c>
      <c r="F1474" s="73" t="str">
        <f>IF(AND($A1474&lt;&gt;"",ISNUMBER($A1474)),VLOOKUP($A1474,StudiesGeneral!$B:$CM,5,FALSE),"")</f>
        <v>CYP3A4</v>
      </c>
      <c r="G1474" s="52" t="str">
        <f t="shared" si="35"/>
        <v>Liver--HLM-HL49-</v>
      </c>
      <c r="H1474" s="12" t="s">
        <v>724</v>
      </c>
      <c r="K1474" s="12" t="s">
        <v>725</v>
      </c>
      <c r="L1474" s="12" t="s">
        <v>726</v>
      </c>
      <c r="M1474" s="12" t="s">
        <v>737</v>
      </c>
      <c r="AA1474" s="19" t="s">
        <v>770</v>
      </c>
      <c r="AB1474" s="19" t="s">
        <v>794</v>
      </c>
      <c r="AC1474" s="20" t="s">
        <v>730</v>
      </c>
      <c r="AD1474" s="20" t="s">
        <v>1130</v>
      </c>
      <c r="AE1474" s="82">
        <v>10</v>
      </c>
      <c r="AF1474" s="3">
        <v>1</v>
      </c>
      <c r="AG1474" s="3">
        <v>1</v>
      </c>
      <c r="AH1474" s="3">
        <v>49</v>
      </c>
      <c r="AI1474" s="3" t="s">
        <v>767</v>
      </c>
      <c r="AJ1474" s="20" t="s">
        <v>772</v>
      </c>
      <c r="AW1474" s="3" t="s">
        <v>1121</v>
      </c>
      <c r="BA1474" s="21" t="s">
        <v>733</v>
      </c>
      <c r="BF1474" s="4" t="b">
        <f>IF(ISERROR(VLOOKUP(StudiesDetails!B1474,ProteinExpression!A:A,1,FALSE)),FALSE,TRUE)</f>
        <v>1</v>
      </c>
    </row>
    <row r="1475" spans="1:58" x14ac:dyDescent="0.3">
      <c r="A1475">
        <v>324</v>
      </c>
      <c r="B1475">
        <v>1597</v>
      </c>
      <c r="C1475" s="73" t="str">
        <f>IF(AND($A1475&lt;&gt;"",ISNUMBER($A1475)),VLOOKUP($A1475,StudiesGeneral!$B:$CM,2,FALSE),"")</f>
        <v>Westlind-Johnsson</v>
      </c>
      <c r="D1475" s="73">
        <f>IF(AND($A1475&lt;&gt;"",ISNUMBER($A1475)),VLOOKUP($A1475,StudiesGeneral!$B:$CM,3,FALSE),"")</f>
        <v>2003</v>
      </c>
      <c r="E1475" s="74" t="str">
        <f>IF(AND($A1475&lt;&gt;"",ISNUMBER($A1475)),VLOOKUP($A1475,StudiesGeneral!$B:$CM,4,FALSE),"")</f>
        <v>https://dx.doi.org/10.1124/dmd.31.6.755</v>
      </c>
      <c r="F1475" s="73" t="str">
        <f>IF(AND($A1475&lt;&gt;"",ISNUMBER($A1475)),VLOOKUP($A1475,StudiesGeneral!$B:$CM,5,FALSE),"")</f>
        <v>CYP3A4</v>
      </c>
      <c r="G1475" s="52" t="str">
        <f t="shared" si="35"/>
        <v>Liver--HLM-HL50-</v>
      </c>
      <c r="H1475" s="12" t="s">
        <v>724</v>
      </c>
      <c r="K1475" s="12" t="s">
        <v>725</v>
      </c>
      <c r="L1475" s="12" t="s">
        <v>726</v>
      </c>
      <c r="M1475" s="12" t="s">
        <v>737</v>
      </c>
      <c r="AA1475" s="19" t="s">
        <v>770</v>
      </c>
      <c r="AB1475" s="19" t="s">
        <v>794</v>
      </c>
      <c r="AC1475" s="20" t="s">
        <v>730</v>
      </c>
      <c r="AD1475" s="20" t="s">
        <v>1131</v>
      </c>
      <c r="AE1475" s="82">
        <v>11</v>
      </c>
      <c r="AF1475" s="3">
        <v>1</v>
      </c>
      <c r="AG1475" s="3">
        <v>1</v>
      </c>
      <c r="AH1475" s="3">
        <v>27</v>
      </c>
      <c r="AI1475" s="3" t="s">
        <v>767</v>
      </c>
      <c r="AJ1475" s="20" t="s">
        <v>772</v>
      </c>
      <c r="AW1475" s="3" t="s">
        <v>1121</v>
      </c>
      <c r="BA1475" s="21" t="s">
        <v>733</v>
      </c>
      <c r="BF1475" s="4" t="b">
        <f>IF(ISERROR(VLOOKUP(StudiesDetails!B1475,ProteinExpression!A:A,1,FALSE)),FALSE,TRUE)</f>
        <v>1</v>
      </c>
    </row>
    <row r="1476" spans="1:58" x14ac:dyDescent="0.3">
      <c r="A1476">
        <v>324</v>
      </c>
      <c r="B1476">
        <v>1598</v>
      </c>
      <c r="C1476" s="73" t="str">
        <f>IF(AND($A1476&lt;&gt;"",ISNUMBER($A1476)),VLOOKUP($A1476,StudiesGeneral!$B:$CM,2,FALSE),"")</f>
        <v>Westlind-Johnsson</v>
      </c>
      <c r="D1476" s="73">
        <f>IF(AND($A1476&lt;&gt;"",ISNUMBER($A1476)),VLOOKUP($A1476,StudiesGeneral!$B:$CM,3,FALSE),"")</f>
        <v>2003</v>
      </c>
      <c r="E1476" s="74" t="str">
        <f>IF(AND($A1476&lt;&gt;"",ISNUMBER($A1476)),VLOOKUP($A1476,StudiesGeneral!$B:$CM,4,FALSE),"")</f>
        <v>https://dx.doi.org/10.1124/dmd.31.6.755</v>
      </c>
      <c r="F1476" s="73" t="str">
        <f>IF(AND($A1476&lt;&gt;"",ISNUMBER($A1476)),VLOOKUP($A1476,StudiesGeneral!$B:$CM,5,FALSE),"")</f>
        <v>CYP3A4</v>
      </c>
      <c r="G1476" s="52" t="str">
        <f t="shared" si="35"/>
        <v>Liver--HLM-HL51-</v>
      </c>
      <c r="H1476" s="12" t="s">
        <v>724</v>
      </c>
      <c r="K1476" s="12" t="s">
        <v>725</v>
      </c>
      <c r="L1476" s="12" t="s">
        <v>726</v>
      </c>
      <c r="M1476" s="12" t="s">
        <v>737</v>
      </c>
      <c r="AA1476" s="19" t="s">
        <v>770</v>
      </c>
      <c r="AB1476" s="19" t="s">
        <v>794</v>
      </c>
      <c r="AC1476" s="20" t="s">
        <v>730</v>
      </c>
      <c r="AD1476" s="20" t="s">
        <v>1132</v>
      </c>
      <c r="AE1476" s="82">
        <v>12</v>
      </c>
      <c r="AF1476" s="3">
        <v>1</v>
      </c>
      <c r="AG1476" s="3">
        <v>0</v>
      </c>
      <c r="AH1476" s="3">
        <v>69</v>
      </c>
      <c r="AI1476" s="3" t="s">
        <v>767</v>
      </c>
      <c r="AJ1476" s="20" t="s">
        <v>772</v>
      </c>
      <c r="AW1476" s="3" t="s">
        <v>1121</v>
      </c>
      <c r="BA1476" s="21" t="s">
        <v>733</v>
      </c>
      <c r="BF1476" s="4" t="b">
        <f>IF(ISERROR(VLOOKUP(StudiesDetails!B1476,ProteinExpression!A:A,1,FALSE)),FALSE,TRUE)</f>
        <v>1</v>
      </c>
    </row>
    <row r="1477" spans="1:58" x14ac:dyDescent="0.3">
      <c r="A1477">
        <v>324</v>
      </c>
      <c r="B1477">
        <v>1599</v>
      </c>
      <c r="C1477" s="73" t="str">
        <f>IF(AND($A1477&lt;&gt;"",ISNUMBER($A1477)),VLOOKUP($A1477,StudiesGeneral!$B:$CM,2,FALSE),"")</f>
        <v>Westlind-Johnsson</v>
      </c>
      <c r="D1477" s="73">
        <f>IF(AND($A1477&lt;&gt;"",ISNUMBER($A1477)),VLOOKUP($A1477,StudiesGeneral!$B:$CM,3,FALSE),"")</f>
        <v>2003</v>
      </c>
      <c r="E1477" s="74" t="str">
        <f>IF(AND($A1477&lt;&gt;"",ISNUMBER($A1477)),VLOOKUP($A1477,StudiesGeneral!$B:$CM,4,FALSE),"")</f>
        <v>https://dx.doi.org/10.1124/dmd.31.6.755</v>
      </c>
      <c r="F1477" s="73" t="str">
        <f>IF(AND($A1477&lt;&gt;"",ISNUMBER($A1477)),VLOOKUP($A1477,StudiesGeneral!$B:$CM,5,FALSE),"")</f>
        <v>CYP3A4</v>
      </c>
      <c r="G1477" s="52" t="str">
        <f t="shared" si="35"/>
        <v>Liver--HLM-HL52-</v>
      </c>
      <c r="H1477" s="12" t="s">
        <v>724</v>
      </c>
      <c r="K1477" s="12" t="s">
        <v>725</v>
      </c>
      <c r="L1477" s="12" t="s">
        <v>726</v>
      </c>
      <c r="M1477" s="12" t="s">
        <v>737</v>
      </c>
      <c r="AA1477" s="19" t="s">
        <v>770</v>
      </c>
      <c r="AB1477" s="19" t="s">
        <v>794</v>
      </c>
      <c r="AC1477" s="20" t="s">
        <v>730</v>
      </c>
      <c r="AD1477" s="20" t="s">
        <v>1133</v>
      </c>
      <c r="AE1477" s="82">
        <v>13</v>
      </c>
      <c r="AF1477" s="3">
        <v>1</v>
      </c>
      <c r="AG1477" s="3">
        <v>1</v>
      </c>
      <c r="AH1477" s="3">
        <v>23</v>
      </c>
      <c r="AI1477" s="3" t="s">
        <v>767</v>
      </c>
      <c r="AJ1477" s="20" t="s">
        <v>772</v>
      </c>
      <c r="AW1477" s="3" t="s">
        <v>1121</v>
      </c>
      <c r="BA1477" s="21" t="s">
        <v>733</v>
      </c>
      <c r="BF1477" s="4" t="b">
        <f>IF(ISERROR(VLOOKUP(StudiesDetails!B1477,ProteinExpression!A:A,1,FALSE)),FALSE,TRUE)</f>
        <v>1</v>
      </c>
    </row>
    <row r="1478" spans="1:58" x14ac:dyDescent="0.3">
      <c r="A1478">
        <v>324</v>
      </c>
      <c r="B1478">
        <v>1600</v>
      </c>
      <c r="C1478" s="73" t="str">
        <f>IF(AND($A1478&lt;&gt;"",ISNUMBER($A1478)),VLOOKUP($A1478,StudiesGeneral!$B:$CM,2,FALSE),"")</f>
        <v>Westlind-Johnsson</v>
      </c>
      <c r="D1478" s="73">
        <f>IF(AND($A1478&lt;&gt;"",ISNUMBER($A1478)),VLOOKUP($A1478,StudiesGeneral!$B:$CM,3,FALSE),"")</f>
        <v>2003</v>
      </c>
      <c r="E1478" s="74" t="str">
        <f>IF(AND($A1478&lt;&gt;"",ISNUMBER($A1478)),VLOOKUP($A1478,StudiesGeneral!$B:$CM,4,FALSE),"")</f>
        <v>https://dx.doi.org/10.1124/dmd.31.6.755</v>
      </c>
      <c r="F1478" s="73" t="str">
        <f>IF(AND($A1478&lt;&gt;"",ISNUMBER($A1478)),VLOOKUP($A1478,StudiesGeneral!$B:$CM,5,FALSE),"")</f>
        <v>CYP3A4</v>
      </c>
      <c r="G1478" s="52" t="str">
        <f t="shared" si="35"/>
        <v>Liver--HLM-HL53-</v>
      </c>
      <c r="H1478" s="12" t="s">
        <v>724</v>
      </c>
      <c r="K1478" s="12" t="s">
        <v>725</v>
      </c>
      <c r="L1478" s="12" t="s">
        <v>726</v>
      </c>
      <c r="M1478" s="12" t="s">
        <v>737</v>
      </c>
      <c r="AA1478" s="19" t="s">
        <v>770</v>
      </c>
      <c r="AB1478" s="19" t="s">
        <v>794</v>
      </c>
      <c r="AC1478" s="20" t="s">
        <v>730</v>
      </c>
      <c r="AD1478" s="20" t="s">
        <v>1134</v>
      </c>
      <c r="AE1478" s="82">
        <v>14</v>
      </c>
      <c r="AF1478" s="3">
        <v>1</v>
      </c>
      <c r="AG1478" s="3">
        <v>1</v>
      </c>
      <c r="AH1478" s="3">
        <v>22</v>
      </c>
      <c r="AI1478" s="3" t="s">
        <v>767</v>
      </c>
      <c r="AJ1478" s="20" t="s">
        <v>772</v>
      </c>
      <c r="AW1478" s="3" t="s">
        <v>1121</v>
      </c>
      <c r="BA1478" s="21" t="s">
        <v>733</v>
      </c>
      <c r="BF1478" s="4" t="b">
        <f>IF(ISERROR(VLOOKUP(StudiesDetails!B1478,ProteinExpression!A:A,1,FALSE)),FALSE,TRUE)</f>
        <v>1</v>
      </c>
    </row>
    <row r="1479" spans="1:58" x14ac:dyDescent="0.3">
      <c r="A1479">
        <v>324</v>
      </c>
      <c r="B1479">
        <v>1601</v>
      </c>
      <c r="C1479" s="73" t="str">
        <f>IF(AND($A1479&lt;&gt;"",ISNUMBER($A1479)),VLOOKUP($A1479,StudiesGeneral!$B:$CM,2,FALSE),"")</f>
        <v>Westlind-Johnsson</v>
      </c>
      <c r="D1479" s="73">
        <f>IF(AND($A1479&lt;&gt;"",ISNUMBER($A1479)),VLOOKUP($A1479,StudiesGeneral!$B:$CM,3,FALSE),"")</f>
        <v>2003</v>
      </c>
      <c r="E1479" s="74" t="str">
        <f>IF(AND($A1479&lt;&gt;"",ISNUMBER($A1479)),VLOOKUP($A1479,StudiesGeneral!$B:$CM,4,FALSE),"")</f>
        <v>https://dx.doi.org/10.1124/dmd.31.6.755</v>
      </c>
      <c r="F1479" s="73" t="str">
        <f>IF(AND($A1479&lt;&gt;"",ISNUMBER($A1479)),VLOOKUP($A1479,StudiesGeneral!$B:$CM,5,FALSE),"")</f>
        <v>CYP3A4</v>
      </c>
      <c r="G1479" s="52" t="str">
        <f t="shared" si="35"/>
        <v>Liver--HLM-HL55-</v>
      </c>
      <c r="H1479" s="12" t="s">
        <v>724</v>
      </c>
      <c r="K1479" s="12" t="s">
        <v>725</v>
      </c>
      <c r="L1479" s="12" t="s">
        <v>726</v>
      </c>
      <c r="M1479" s="12" t="s">
        <v>737</v>
      </c>
      <c r="AA1479" s="19" t="s">
        <v>770</v>
      </c>
      <c r="AB1479" s="19" t="s">
        <v>794</v>
      </c>
      <c r="AC1479" s="20" t="s">
        <v>730</v>
      </c>
      <c r="AD1479" s="20" t="s">
        <v>1135</v>
      </c>
      <c r="AE1479" s="82">
        <v>15</v>
      </c>
      <c r="AF1479" s="3">
        <v>1</v>
      </c>
      <c r="AG1479" s="3">
        <v>1</v>
      </c>
      <c r="AH1479" s="3">
        <v>28</v>
      </c>
      <c r="AI1479" s="3" t="s">
        <v>767</v>
      </c>
      <c r="AJ1479" s="20" t="s">
        <v>772</v>
      </c>
      <c r="AW1479" s="3" t="s">
        <v>1121</v>
      </c>
      <c r="BA1479" s="21" t="s">
        <v>733</v>
      </c>
      <c r="BF1479" s="4" t="b">
        <f>IF(ISERROR(VLOOKUP(StudiesDetails!B1479,ProteinExpression!A:A,1,FALSE)),FALSE,TRUE)</f>
        <v>1</v>
      </c>
    </row>
    <row r="1480" spans="1:58" x14ac:dyDescent="0.3">
      <c r="A1480">
        <v>324</v>
      </c>
      <c r="B1480">
        <v>1602</v>
      </c>
      <c r="C1480" s="73" t="str">
        <f>IF(AND($A1480&lt;&gt;"",ISNUMBER($A1480)),VLOOKUP($A1480,StudiesGeneral!$B:$CM,2,FALSE),"")</f>
        <v>Westlind-Johnsson</v>
      </c>
      <c r="D1480" s="73">
        <f>IF(AND($A1480&lt;&gt;"",ISNUMBER($A1480)),VLOOKUP($A1480,StudiesGeneral!$B:$CM,3,FALSE),"")</f>
        <v>2003</v>
      </c>
      <c r="E1480" s="74" t="str">
        <f>IF(AND($A1480&lt;&gt;"",ISNUMBER($A1480)),VLOOKUP($A1480,StudiesGeneral!$B:$CM,4,FALSE),"")</f>
        <v>https://dx.doi.org/10.1124/dmd.31.6.755</v>
      </c>
      <c r="F1480" s="73" t="str">
        <f>IF(AND($A1480&lt;&gt;"",ISNUMBER($A1480)),VLOOKUP($A1480,StudiesGeneral!$B:$CM,5,FALSE),"")</f>
        <v>CYP3A4</v>
      </c>
      <c r="G1480" s="52" t="str">
        <f t="shared" si="35"/>
        <v>Liver--HLM-HL110-</v>
      </c>
      <c r="H1480" s="12" t="s">
        <v>724</v>
      </c>
      <c r="K1480" s="12" t="s">
        <v>725</v>
      </c>
      <c r="L1480" s="12" t="s">
        <v>726</v>
      </c>
      <c r="M1480" s="12" t="s">
        <v>737</v>
      </c>
      <c r="AA1480" s="19" t="s">
        <v>770</v>
      </c>
      <c r="AB1480" s="19" t="s">
        <v>794</v>
      </c>
      <c r="AC1480" s="20" t="s">
        <v>730</v>
      </c>
      <c r="AD1480" s="20" t="s">
        <v>1136</v>
      </c>
      <c r="AE1480" s="82">
        <v>16</v>
      </c>
      <c r="AF1480" s="3">
        <v>1</v>
      </c>
      <c r="AG1480" s="3">
        <v>0</v>
      </c>
      <c r="AH1480" s="3">
        <v>40</v>
      </c>
      <c r="AI1480" s="3" t="s">
        <v>767</v>
      </c>
      <c r="AJ1480" s="20" t="s">
        <v>772</v>
      </c>
      <c r="AW1480" s="3" t="s">
        <v>763</v>
      </c>
      <c r="AX1480" s="3" t="s">
        <v>1137</v>
      </c>
      <c r="BA1480" s="21" t="s">
        <v>733</v>
      </c>
      <c r="BF1480" s="4" t="b">
        <f>IF(ISERROR(VLOOKUP(StudiesDetails!B1480,ProteinExpression!A:A,1,FALSE)),FALSE,TRUE)</f>
        <v>1</v>
      </c>
    </row>
    <row r="1481" spans="1:58" x14ac:dyDescent="0.3">
      <c r="A1481">
        <v>324</v>
      </c>
      <c r="B1481">
        <v>1603</v>
      </c>
      <c r="C1481" s="73" t="str">
        <f>IF(AND($A1481&lt;&gt;"",ISNUMBER($A1481)),VLOOKUP($A1481,StudiesGeneral!$B:$CM,2,FALSE),"")</f>
        <v>Westlind-Johnsson</v>
      </c>
      <c r="D1481" s="73">
        <f>IF(AND($A1481&lt;&gt;"",ISNUMBER($A1481)),VLOOKUP($A1481,StudiesGeneral!$B:$CM,3,FALSE),"")</f>
        <v>2003</v>
      </c>
      <c r="E1481" s="74" t="str">
        <f>IF(AND($A1481&lt;&gt;"",ISNUMBER($A1481)),VLOOKUP($A1481,StudiesGeneral!$B:$CM,4,FALSE),"")</f>
        <v>https://dx.doi.org/10.1124/dmd.31.6.755</v>
      </c>
      <c r="F1481" s="73" t="str">
        <f>IF(AND($A1481&lt;&gt;"",ISNUMBER($A1481)),VLOOKUP($A1481,StudiesGeneral!$B:$CM,5,FALSE),"")</f>
        <v>CYP3A4</v>
      </c>
      <c r="G1481" s="52" t="str">
        <f t="shared" si="35"/>
        <v>Liver--HLM-HL112-</v>
      </c>
      <c r="H1481" s="12" t="s">
        <v>724</v>
      </c>
      <c r="K1481" s="12" t="s">
        <v>725</v>
      </c>
      <c r="L1481" s="12" t="s">
        <v>726</v>
      </c>
      <c r="M1481" s="12" t="s">
        <v>737</v>
      </c>
      <c r="AA1481" s="19" t="s">
        <v>770</v>
      </c>
      <c r="AB1481" s="19" t="s">
        <v>794</v>
      </c>
      <c r="AC1481" s="20" t="s">
        <v>730</v>
      </c>
      <c r="AD1481" s="20" t="s">
        <v>1138</v>
      </c>
      <c r="AE1481" s="82">
        <v>17</v>
      </c>
      <c r="AF1481" s="3">
        <v>1</v>
      </c>
      <c r="AG1481" s="3">
        <v>0</v>
      </c>
      <c r="AH1481" s="3">
        <v>66</v>
      </c>
      <c r="AI1481" s="3" t="s">
        <v>767</v>
      </c>
      <c r="AJ1481" s="20" t="s">
        <v>772</v>
      </c>
      <c r="AW1481" s="3" t="s">
        <v>763</v>
      </c>
      <c r="AX1481" s="3" t="s">
        <v>1137</v>
      </c>
      <c r="BA1481" s="21" t="s">
        <v>733</v>
      </c>
      <c r="BF1481" s="4" t="b">
        <f>IF(ISERROR(VLOOKUP(StudiesDetails!B1481,ProteinExpression!A:A,1,FALSE)),FALSE,TRUE)</f>
        <v>1</v>
      </c>
    </row>
    <row r="1482" spans="1:58" x14ac:dyDescent="0.3">
      <c r="A1482">
        <v>324</v>
      </c>
      <c r="B1482">
        <v>1604</v>
      </c>
      <c r="C1482" s="73" t="str">
        <f>IF(AND($A1482&lt;&gt;"",ISNUMBER($A1482)),VLOOKUP($A1482,StudiesGeneral!$B:$CM,2,FALSE),"")</f>
        <v>Westlind-Johnsson</v>
      </c>
      <c r="D1482" s="73">
        <f>IF(AND($A1482&lt;&gt;"",ISNUMBER($A1482)),VLOOKUP($A1482,StudiesGeneral!$B:$CM,3,FALSE),"")</f>
        <v>2003</v>
      </c>
      <c r="E1482" s="74" t="str">
        <f>IF(AND($A1482&lt;&gt;"",ISNUMBER($A1482)),VLOOKUP($A1482,StudiesGeneral!$B:$CM,4,FALSE),"")</f>
        <v>https://dx.doi.org/10.1124/dmd.31.6.755</v>
      </c>
      <c r="F1482" s="73" t="str">
        <f>IF(AND($A1482&lt;&gt;"",ISNUMBER($A1482)),VLOOKUP($A1482,StudiesGeneral!$B:$CM,5,FALSE),"")</f>
        <v>CYP3A4</v>
      </c>
      <c r="G1482" s="52" t="str">
        <f t="shared" si="35"/>
        <v>Liver--HLM-HL113-</v>
      </c>
      <c r="H1482" s="12" t="s">
        <v>724</v>
      </c>
      <c r="K1482" s="12" t="s">
        <v>725</v>
      </c>
      <c r="L1482" s="12" t="s">
        <v>726</v>
      </c>
      <c r="M1482" s="12" t="s">
        <v>737</v>
      </c>
      <c r="AA1482" s="19" t="s">
        <v>770</v>
      </c>
      <c r="AB1482" s="19" t="s">
        <v>794</v>
      </c>
      <c r="AC1482" s="20" t="s">
        <v>730</v>
      </c>
      <c r="AD1482" s="20" t="s">
        <v>1139</v>
      </c>
      <c r="AE1482" s="82">
        <v>18</v>
      </c>
      <c r="AF1482" s="3">
        <v>1</v>
      </c>
      <c r="AG1482" s="3">
        <v>0</v>
      </c>
      <c r="AH1482" s="3">
        <v>62</v>
      </c>
      <c r="AI1482" s="3" t="s">
        <v>767</v>
      </c>
      <c r="AJ1482" s="20" t="s">
        <v>772</v>
      </c>
      <c r="AW1482" s="3" t="s">
        <v>763</v>
      </c>
      <c r="AX1482" s="3" t="s">
        <v>1137</v>
      </c>
      <c r="BA1482" s="21" t="s">
        <v>733</v>
      </c>
      <c r="BF1482" s="4" t="b">
        <f>IF(ISERROR(VLOOKUP(StudiesDetails!B1482,ProteinExpression!A:A,1,FALSE)),FALSE,TRUE)</f>
        <v>1</v>
      </c>
    </row>
    <row r="1483" spans="1:58" x14ac:dyDescent="0.3">
      <c r="A1483">
        <v>324</v>
      </c>
      <c r="B1483">
        <v>1605</v>
      </c>
      <c r="C1483" s="73" t="str">
        <f>IF(AND($A1483&lt;&gt;"",ISNUMBER($A1483)),VLOOKUP($A1483,StudiesGeneral!$B:$CM,2,FALSE),"")</f>
        <v>Westlind-Johnsson</v>
      </c>
      <c r="D1483" s="73">
        <f>IF(AND($A1483&lt;&gt;"",ISNUMBER($A1483)),VLOOKUP($A1483,StudiesGeneral!$B:$CM,3,FALSE),"")</f>
        <v>2003</v>
      </c>
      <c r="E1483" s="74" t="str">
        <f>IF(AND($A1483&lt;&gt;"",ISNUMBER($A1483)),VLOOKUP($A1483,StudiesGeneral!$B:$CM,4,FALSE),"")</f>
        <v>https://dx.doi.org/10.1124/dmd.31.6.755</v>
      </c>
      <c r="F1483" s="73" t="str">
        <f>IF(AND($A1483&lt;&gt;"",ISNUMBER($A1483)),VLOOKUP($A1483,StudiesGeneral!$B:$CM,5,FALSE),"")</f>
        <v>CYP3A4</v>
      </c>
      <c r="G1483" s="52" t="str">
        <f t="shared" si="35"/>
        <v>Liver--HLM-HL115-</v>
      </c>
      <c r="H1483" s="12" t="s">
        <v>724</v>
      </c>
      <c r="K1483" s="12" t="s">
        <v>725</v>
      </c>
      <c r="L1483" s="12" t="s">
        <v>726</v>
      </c>
      <c r="M1483" s="12" t="s">
        <v>737</v>
      </c>
      <c r="AA1483" s="19" t="s">
        <v>770</v>
      </c>
      <c r="AB1483" s="19" t="s">
        <v>794</v>
      </c>
      <c r="AC1483" s="20" t="s">
        <v>730</v>
      </c>
      <c r="AD1483" s="20" t="s">
        <v>1140</v>
      </c>
      <c r="AE1483" s="82">
        <v>19</v>
      </c>
      <c r="AF1483" s="3">
        <v>1</v>
      </c>
      <c r="AG1483" s="3">
        <v>0</v>
      </c>
      <c r="AH1483" s="3">
        <v>34</v>
      </c>
      <c r="AI1483" s="3" t="s">
        <v>767</v>
      </c>
      <c r="AJ1483" s="20" t="s">
        <v>772</v>
      </c>
      <c r="AW1483" s="3" t="s">
        <v>763</v>
      </c>
      <c r="AX1483" s="3" t="s">
        <v>1137</v>
      </c>
      <c r="BA1483" s="21" t="s">
        <v>733</v>
      </c>
      <c r="BF1483" s="4" t="b">
        <f>IF(ISERROR(VLOOKUP(StudiesDetails!B1483,ProteinExpression!A:A,1,FALSE)),FALSE,TRUE)</f>
        <v>1</v>
      </c>
    </row>
    <row r="1484" spans="1:58" x14ac:dyDescent="0.3">
      <c r="A1484">
        <v>324</v>
      </c>
      <c r="B1484">
        <v>1606</v>
      </c>
      <c r="C1484" s="73" t="str">
        <f>IF(AND($A1484&lt;&gt;"",ISNUMBER($A1484)),VLOOKUP($A1484,StudiesGeneral!$B:$CM,2,FALSE),"")</f>
        <v>Westlind-Johnsson</v>
      </c>
      <c r="D1484" s="73">
        <f>IF(AND($A1484&lt;&gt;"",ISNUMBER($A1484)),VLOOKUP($A1484,StudiesGeneral!$B:$CM,3,FALSE),"")</f>
        <v>2003</v>
      </c>
      <c r="E1484" s="74" t="str">
        <f>IF(AND($A1484&lt;&gt;"",ISNUMBER($A1484)),VLOOKUP($A1484,StudiesGeneral!$B:$CM,4,FALSE),"")</f>
        <v>https://dx.doi.org/10.1124/dmd.31.6.755</v>
      </c>
      <c r="F1484" s="73" t="str">
        <f>IF(AND($A1484&lt;&gt;"",ISNUMBER($A1484)),VLOOKUP($A1484,StudiesGeneral!$B:$CM,5,FALSE),"")</f>
        <v>CYP3A4</v>
      </c>
      <c r="G1484" s="52" t="str">
        <f t="shared" si="35"/>
        <v>Liver--HLM-HL116-</v>
      </c>
      <c r="H1484" s="12" t="s">
        <v>724</v>
      </c>
      <c r="K1484" s="12" t="s">
        <v>725</v>
      </c>
      <c r="L1484" s="12" t="s">
        <v>726</v>
      </c>
      <c r="M1484" s="12" t="s">
        <v>737</v>
      </c>
      <c r="AA1484" s="19" t="s">
        <v>770</v>
      </c>
      <c r="AB1484" s="19" t="s">
        <v>794</v>
      </c>
      <c r="AC1484" s="20" t="s">
        <v>730</v>
      </c>
      <c r="AD1484" s="20" t="s">
        <v>1141</v>
      </c>
      <c r="AE1484" s="82">
        <v>20</v>
      </c>
      <c r="AF1484" s="3">
        <v>1</v>
      </c>
      <c r="AG1484" s="3">
        <v>0</v>
      </c>
      <c r="AH1484" s="3">
        <v>85</v>
      </c>
      <c r="AI1484" s="3" t="s">
        <v>767</v>
      </c>
      <c r="AJ1484" s="20" t="s">
        <v>772</v>
      </c>
      <c r="AW1484" s="3" t="s">
        <v>763</v>
      </c>
      <c r="AX1484" s="3" t="s">
        <v>1137</v>
      </c>
      <c r="BA1484" s="21" t="s">
        <v>733</v>
      </c>
      <c r="BF1484" s="4" t="b">
        <f>IF(ISERROR(VLOOKUP(StudiesDetails!B1484,ProteinExpression!A:A,1,FALSE)),FALSE,TRUE)</f>
        <v>1</v>
      </c>
    </row>
    <row r="1485" spans="1:58" x14ac:dyDescent="0.3">
      <c r="A1485">
        <v>324</v>
      </c>
      <c r="B1485">
        <v>1607</v>
      </c>
      <c r="C1485" s="73" t="str">
        <f>IF(AND($A1485&lt;&gt;"",ISNUMBER($A1485)),VLOOKUP($A1485,StudiesGeneral!$B:$CM,2,FALSE),"")</f>
        <v>Westlind-Johnsson</v>
      </c>
      <c r="D1485" s="73">
        <f>IF(AND($A1485&lt;&gt;"",ISNUMBER($A1485)),VLOOKUP($A1485,StudiesGeneral!$B:$CM,3,FALSE),"")</f>
        <v>2003</v>
      </c>
      <c r="E1485" s="74" t="str">
        <f>IF(AND($A1485&lt;&gt;"",ISNUMBER($A1485)),VLOOKUP($A1485,StudiesGeneral!$B:$CM,4,FALSE),"")</f>
        <v>https://dx.doi.org/10.1124/dmd.31.6.755</v>
      </c>
      <c r="F1485" s="73" t="str">
        <f>IF(AND($A1485&lt;&gt;"",ISNUMBER($A1485)),VLOOKUP($A1485,StudiesGeneral!$B:$CM,5,FALSE),"")</f>
        <v>CYP3A4</v>
      </c>
      <c r="G1485" s="52" t="str">
        <f t="shared" si="35"/>
        <v>Liver--HLM-HL117-</v>
      </c>
      <c r="H1485" s="12" t="s">
        <v>724</v>
      </c>
      <c r="K1485" s="12" t="s">
        <v>725</v>
      </c>
      <c r="L1485" s="12" t="s">
        <v>726</v>
      </c>
      <c r="M1485" s="12" t="s">
        <v>737</v>
      </c>
      <c r="AA1485" s="19" t="s">
        <v>770</v>
      </c>
      <c r="AB1485" s="19" t="s">
        <v>794</v>
      </c>
      <c r="AC1485" s="20" t="s">
        <v>730</v>
      </c>
      <c r="AD1485" s="20" t="s">
        <v>1142</v>
      </c>
      <c r="AE1485" s="82">
        <v>21</v>
      </c>
      <c r="AF1485" s="3">
        <v>1</v>
      </c>
      <c r="AG1485" s="3">
        <v>1</v>
      </c>
      <c r="AH1485" s="3">
        <v>61</v>
      </c>
      <c r="AI1485" s="3" t="s">
        <v>767</v>
      </c>
      <c r="AJ1485" s="20" t="s">
        <v>772</v>
      </c>
      <c r="AW1485" s="3" t="s">
        <v>763</v>
      </c>
      <c r="AX1485" s="3" t="s">
        <v>1137</v>
      </c>
      <c r="BA1485" s="21" t="s">
        <v>733</v>
      </c>
      <c r="BF1485" s="4" t="b">
        <f>IF(ISERROR(VLOOKUP(StudiesDetails!B1485,ProteinExpression!A:A,1,FALSE)),FALSE,TRUE)</f>
        <v>1</v>
      </c>
    </row>
    <row r="1486" spans="1:58" x14ac:dyDescent="0.3">
      <c r="A1486">
        <v>324</v>
      </c>
      <c r="B1486">
        <v>1608</v>
      </c>
      <c r="C1486" s="73" t="str">
        <f>IF(AND($A1486&lt;&gt;"",ISNUMBER($A1486)),VLOOKUP($A1486,StudiesGeneral!$B:$CM,2,FALSE),"")</f>
        <v>Westlind-Johnsson</v>
      </c>
      <c r="D1486" s="73">
        <f>IF(AND($A1486&lt;&gt;"",ISNUMBER($A1486)),VLOOKUP($A1486,StudiesGeneral!$B:$CM,3,FALSE),"")</f>
        <v>2003</v>
      </c>
      <c r="E1486" s="74" t="str">
        <f>IF(AND($A1486&lt;&gt;"",ISNUMBER($A1486)),VLOOKUP($A1486,StudiesGeneral!$B:$CM,4,FALSE),"")</f>
        <v>https://dx.doi.org/10.1124/dmd.31.6.755</v>
      </c>
      <c r="F1486" s="73" t="str">
        <f>IF(AND($A1486&lt;&gt;"",ISNUMBER($A1486)),VLOOKUP($A1486,StudiesGeneral!$B:$CM,5,FALSE),"")</f>
        <v>CYP3A4</v>
      </c>
      <c r="G1486" s="52" t="str">
        <f t="shared" si="35"/>
        <v>Liver--HLM-HL118-</v>
      </c>
      <c r="H1486" s="12" t="s">
        <v>724</v>
      </c>
      <c r="K1486" s="12" t="s">
        <v>725</v>
      </c>
      <c r="L1486" s="12" t="s">
        <v>726</v>
      </c>
      <c r="M1486" s="12" t="s">
        <v>737</v>
      </c>
      <c r="AA1486" s="19" t="s">
        <v>770</v>
      </c>
      <c r="AB1486" s="19" t="s">
        <v>794</v>
      </c>
      <c r="AC1486" s="20" t="s">
        <v>730</v>
      </c>
      <c r="AD1486" s="20" t="s">
        <v>1143</v>
      </c>
      <c r="AE1486" s="82">
        <v>22</v>
      </c>
      <c r="AF1486" s="3">
        <v>1</v>
      </c>
      <c r="AG1486" s="3">
        <v>1</v>
      </c>
      <c r="AH1486" s="3">
        <v>56</v>
      </c>
      <c r="AI1486" s="3" t="s">
        <v>767</v>
      </c>
      <c r="AJ1486" s="20" t="s">
        <v>772</v>
      </c>
      <c r="AW1486" s="3" t="s">
        <v>763</v>
      </c>
      <c r="AX1486" s="3" t="s">
        <v>1137</v>
      </c>
      <c r="BA1486" s="21" t="s">
        <v>733</v>
      </c>
      <c r="BF1486" s="4" t="b">
        <f>IF(ISERROR(VLOOKUP(StudiesDetails!B1486,ProteinExpression!A:A,1,FALSE)),FALSE,TRUE)</f>
        <v>1</v>
      </c>
    </row>
    <row r="1487" spans="1:58" x14ac:dyDescent="0.3">
      <c r="A1487">
        <v>324</v>
      </c>
      <c r="B1487">
        <v>1609</v>
      </c>
      <c r="C1487" s="73" t="str">
        <f>IF(AND($A1487&lt;&gt;"",ISNUMBER($A1487)),VLOOKUP($A1487,StudiesGeneral!$B:$CM,2,FALSE),"")</f>
        <v>Westlind-Johnsson</v>
      </c>
      <c r="D1487" s="73">
        <f>IF(AND($A1487&lt;&gt;"",ISNUMBER($A1487)),VLOOKUP($A1487,StudiesGeneral!$B:$CM,3,FALSE),"")</f>
        <v>2003</v>
      </c>
      <c r="E1487" s="74" t="str">
        <f>IF(AND($A1487&lt;&gt;"",ISNUMBER($A1487)),VLOOKUP($A1487,StudiesGeneral!$B:$CM,4,FALSE),"")</f>
        <v>https://dx.doi.org/10.1124/dmd.31.6.755</v>
      </c>
      <c r="F1487" s="73" t="str">
        <f>IF(AND($A1487&lt;&gt;"",ISNUMBER($A1487)),VLOOKUP($A1487,StudiesGeneral!$B:$CM,5,FALSE),"")</f>
        <v>CYP3A4</v>
      </c>
      <c r="G1487" s="52" t="str">
        <f t="shared" si="35"/>
        <v>Liver--HLM-HL119-</v>
      </c>
      <c r="H1487" s="12" t="s">
        <v>724</v>
      </c>
      <c r="K1487" s="12" t="s">
        <v>725</v>
      </c>
      <c r="L1487" s="12" t="s">
        <v>726</v>
      </c>
      <c r="M1487" s="12" t="s">
        <v>737</v>
      </c>
      <c r="AA1487" s="19" t="s">
        <v>770</v>
      </c>
      <c r="AB1487" s="19" t="s">
        <v>794</v>
      </c>
      <c r="AC1487" s="20" t="s">
        <v>730</v>
      </c>
      <c r="AD1487" s="20" t="s">
        <v>1144</v>
      </c>
      <c r="AE1487" s="82">
        <v>23</v>
      </c>
      <c r="AF1487" s="3">
        <v>1</v>
      </c>
      <c r="AG1487" s="3">
        <v>1</v>
      </c>
      <c r="AH1487" s="3">
        <v>70</v>
      </c>
      <c r="AI1487" s="3" t="s">
        <v>767</v>
      </c>
      <c r="AJ1487" s="20" t="s">
        <v>772</v>
      </c>
      <c r="AW1487" s="3" t="s">
        <v>763</v>
      </c>
      <c r="AX1487" s="3" t="s">
        <v>1137</v>
      </c>
      <c r="BA1487" s="21" t="s">
        <v>733</v>
      </c>
      <c r="BF1487" s="4" t="b">
        <f>IF(ISERROR(VLOOKUP(StudiesDetails!B1487,ProteinExpression!A:A,1,FALSE)),FALSE,TRUE)</f>
        <v>1</v>
      </c>
    </row>
    <row r="1488" spans="1:58" x14ac:dyDescent="0.3">
      <c r="A1488">
        <v>324</v>
      </c>
      <c r="B1488">
        <v>1610</v>
      </c>
      <c r="C1488" s="73" t="str">
        <f>IF(AND($A1488&lt;&gt;"",ISNUMBER($A1488)),VLOOKUP($A1488,StudiesGeneral!$B:$CM,2,FALSE),"")</f>
        <v>Westlind-Johnsson</v>
      </c>
      <c r="D1488" s="73">
        <f>IF(AND($A1488&lt;&gt;"",ISNUMBER($A1488)),VLOOKUP($A1488,StudiesGeneral!$B:$CM,3,FALSE),"")</f>
        <v>2003</v>
      </c>
      <c r="E1488" s="74" t="str">
        <f>IF(AND($A1488&lt;&gt;"",ISNUMBER($A1488)),VLOOKUP($A1488,StudiesGeneral!$B:$CM,4,FALSE),"")</f>
        <v>https://dx.doi.org/10.1124/dmd.31.6.755</v>
      </c>
      <c r="F1488" s="73" t="str">
        <f>IF(AND($A1488&lt;&gt;"",ISNUMBER($A1488)),VLOOKUP($A1488,StudiesGeneral!$B:$CM,5,FALSE),"")</f>
        <v>CYP3A4</v>
      </c>
      <c r="G1488" s="52" t="str">
        <f t="shared" si="35"/>
        <v>Liver--HLM-HL120-</v>
      </c>
      <c r="H1488" s="12" t="s">
        <v>724</v>
      </c>
      <c r="K1488" s="12" t="s">
        <v>725</v>
      </c>
      <c r="L1488" s="12" t="s">
        <v>726</v>
      </c>
      <c r="M1488" s="12" t="s">
        <v>737</v>
      </c>
      <c r="AA1488" s="19" t="s">
        <v>770</v>
      </c>
      <c r="AB1488" s="19" t="s">
        <v>794</v>
      </c>
      <c r="AC1488" s="20" t="s">
        <v>730</v>
      </c>
      <c r="AD1488" s="20" t="s">
        <v>1145</v>
      </c>
      <c r="AE1488" s="82">
        <v>24</v>
      </c>
      <c r="AF1488" s="3">
        <v>1</v>
      </c>
      <c r="AG1488" s="3">
        <v>0</v>
      </c>
      <c r="AH1488" s="3">
        <v>78</v>
      </c>
      <c r="AI1488" s="3" t="s">
        <v>767</v>
      </c>
      <c r="AJ1488" s="20" t="s">
        <v>772</v>
      </c>
      <c r="AW1488" s="3" t="s">
        <v>763</v>
      </c>
      <c r="AX1488" s="3" t="s">
        <v>1137</v>
      </c>
      <c r="BA1488" s="21" t="s">
        <v>733</v>
      </c>
      <c r="BF1488" s="4" t="b">
        <f>IF(ISERROR(VLOOKUP(StudiesDetails!B1488,ProteinExpression!A:A,1,FALSE)),FALSE,TRUE)</f>
        <v>1</v>
      </c>
    </row>
    <row r="1489" spans="1:58" x14ac:dyDescent="0.3">
      <c r="A1489">
        <v>324</v>
      </c>
      <c r="B1489">
        <v>1611</v>
      </c>
      <c r="C1489" s="73" t="str">
        <f>IF(AND($A1489&lt;&gt;"",ISNUMBER($A1489)),VLOOKUP($A1489,StudiesGeneral!$B:$CM,2,FALSE),"")</f>
        <v>Westlind-Johnsson</v>
      </c>
      <c r="D1489" s="73">
        <f>IF(AND($A1489&lt;&gt;"",ISNUMBER($A1489)),VLOOKUP($A1489,StudiesGeneral!$B:$CM,3,FALSE),"")</f>
        <v>2003</v>
      </c>
      <c r="E1489" s="74" t="str">
        <f>IF(AND($A1489&lt;&gt;"",ISNUMBER($A1489)),VLOOKUP($A1489,StudiesGeneral!$B:$CM,4,FALSE),"")</f>
        <v>https://dx.doi.org/10.1124/dmd.31.6.755</v>
      </c>
      <c r="F1489" s="73" t="str">
        <f>IF(AND($A1489&lt;&gt;"",ISNUMBER($A1489)),VLOOKUP($A1489,StudiesGeneral!$B:$CM,5,FALSE),"")</f>
        <v>CYP3A4</v>
      </c>
      <c r="G1489" s="52" t="str">
        <f t="shared" si="35"/>
        <v>Liver--HLM-HL121-</v>
      </c>
      <c r="H1489" s="12" t="s">
        <v>724</v>
      </c>
      <c r="K1489" s="12" t="s">
        <v>725</v>
      </c>
      <c r="L1489" s="12" t="s">
        <v>726</v>
      </c>
      <c r="M1489" s="12" t="s">
        <v>737</v>
      </c>
      <c r="AA1489" s="19" t="s">
        <v>770</v>
      </c>
      <c r="AB1489" s="19" t="s">
        <v>794</v>
      </c>
      <c r="AC1489" s="20" t="s">
        <v>730</v>
      </c>
      <c r="AD1489" s="20" t="s">
        <v>1146</v>
      </c>
      <c r="AE1489" s="82">
        <v>25</v>
      </c>
      <c r="AF1489" s="3">
        <v>1</v>
      </c>
      <c r="AG1489" s="3">
        <v>1</v>
      </c>
      <c r="AH1489" s="3">
        <v>61</v>
      </c>
      <c r="AI1489" s="3" t="s">
        <v>767</v>
      </c>
      <c r="AJ1489" s="20" t="s">
        <v>772</v>
      </c>
      <c r="AW1489" s="3" t="s">
        <v>763</v>
      </c>
      <c r="AX1489" s="3" t="s">
        <v>1137</v>
      </c>
      <c r="BA1489" s="21" t="s">
        <v>733</v>
      </c>
      <c r="BF1489" s="4" t="b">
        <f>IF(ISERROR(VLOOKUP(StudiesDetails!B1489,ProteinExpression!A:A,1,FALSE)),FALSE,TRUE)</f>
        <v>1</v>
      </c>
    </row>
    <row r="1490" spans="1:58" x14ac:dyDescent="0.3">
      <c r="A1490">
        <v>324</v>
      </c>
      <c r="B1490">
        <v>1612</v>
      </c>
      <c r="C1490" s="73" t="str">
        <f>IF(AND($A1490&lt;&gt;"",ISNUMBER($A1490)),VLOOKUP($A1490,StudiesGeneral!$B:$CM,2,FALSE),"")</f>
        <v>Westlind-Johnsson</v>
      </c>
      <c r="D1490" s="73">
        <f>IF(AND($A1490&lt;&gt;"",ISNUMBER($A1490)),VLOOKUP($A1490,StudiesGeneral!$B:$CM,3,FALSE),"")</f>
        <v>2003</v>
      </c>
      <c r="E1490" s="74" t="str">
        <f>IF(AND($A1490&lt;&gt;"",ISNUMBER($A1490)),VLOOKUP($A1490,StudiesGeneral!$B:$CM,4,FALSE),"")</f>
        <v>https://dx.doi.org/10.1124/dmd.31.6.755</v>
      </c>
      <c r="F1490" s="73" t="str">
        <f>IF(AND($A1490&lt;&gt;"",ISNUMBER($A1490)),VLOOKUP($A1490,StudiesGeneral!$B:$CM,5,FALSE),"")</f>
        <v>CYP3A4</v>
      </c>
      <c r="G1490" s="52" t="str">
        <f t="shared" si="35"/>
        <v>Liver--HLM-HL122-</v>
      </c>
      <c r="H1490" s="12" t="s">
        <v>724</v>
      </c>
      <c r="K1490" s="12" t="s">
        <v>725</v>
      </c>
      <c r="L1490" s="12" t="s">
        <v>726</v>
      </c>
      <c r="M1490" s="12" t="s">
        <v>737</v>
      </c>
      <c r="AA1490" s="19" t="s">
        <v>770</v>
      </c>
      <c r="AB1490" s="19" t="s">
        <v>794</v>
      </c>
      <c r="AC1490" s="20" t="s">
        <v>730</v>
      </c>
      <c r="AD1490" s="20" t="s">
        <v>1147</v>
      </c>
      <c r="AE1490" s="82">
        <v>26</v>
      </c>
      <c r="AF1490" s="3">
        <v>1</v>
      </c>
      <c r="AG1490" s="3">
        <v>1</v>
      </c>
      <c r="AH1490" s="3">
        <v>63</v>
      </c>
      <c r="AI1490" s="3" t="s">
        <v>767</v>
      </c>
      <c r="AJ1490" s="20" t="s">
        <v>772</v>
      </c>
      <c r="AW1490" s="3" t="s">
        <v>763</v>
      </c>
      <c r="AX1490" s="3" t="s">
        <v>1137</v>
      </c>
      <c r="BA1490" s="21" t="s">
        <v>733</v>
      </c>
      <c r="BF1490" s="4" t="b">
        <f>IF(ISERROR(VLOOKUP(StudiesDetails!B1490,ProteinExpression!A:A,1,FALSE)),FALSE,TRUE)</f>
        <v>1</v>
      </c>
    </row>
    <row r="1491" spans="1:58" x14ac:dyDescent="0.3">
      <c r="A1491">
        <v>324</v>
      </c>
      <c r="B1491">
        <v>1613</v>
      </c>
      <c r="C1491" s="73" t="str">
        <f>IF(AND($A1491&lt;&gt;"",ISNUMBER($A1491)),VLOOKUP($A1491,StudiesGeneral!$B:$CM,2,FALSE),"")</f>
        <v>Westlind-Johnsson</v>
      </c>
      <c r="D1491" s="73">
        <f>IF(AND($A1491&lt;&gt;"",ISNUMBER($A1491)),VLOOKUP($A1491,StudiesGeneral!$B:$CM,3,FALSE),"")</f>
        <v>2003</v>
      </c>
      <c r="E1491" s="74" t="str">
        <f>IF(AND($A1491&lt;&gt;"",ISNUMBER($A1491)),VLOOKUP($A1491,StudiesGeneral!$B:$CM,4,FALSE),"")</f>
        <v>https://dx.doi.org/10.1124/dmd.31.6.755</v>
      </c>
      <c r="F1491" s="73" t="str">
        <f>IF(AND($A1491&lt;&gt;"",ISNUMBER($A1491)),VLOOKUP($A1491,StudiesGeneral!$B:$CM,5,FALSE),"")</f>
        <v>CYP3A4</v>
      </c>
      <c r="G1491" s="52" t="str">
        <f t="shared" si="35"/>
        <v>Liver--HLM-HL123-</v>
      </c>
      <c r="H1491" s="12" t="s">
        <v>724</v>
      </c>
      <c r="K1491" s="12" t="s">
        <v>725</v>
      </c>
      <c r="L1491" s="12" t="s">
        <v>726</v>
      </c>
      <c r="M1491" s="12" t="s">
        <v>737</v>
      </c>
      <c r="AA1491" s="19" t="s">
        <v>770</v>
      </c>
      <c r="AB1491" s="19" t="s">
        <v>794</v>
      </c>
      <c r="AC1491" s="20" t="s">
        <v>730</v>
      </c>
      <c r="AD1491" s="20" t="s">
        <v>1148</v>
      </c>
      <c r="AE1491" s="82">
        <v>27</v>
      </c>
      <c r="AF1491" s="3">
        <v>1</v>
      </c>
      <c r="AG1491" s="3">
        <v>1</v>
      </c>
      <c r="AH1491" s="3">
        <v>67</v>
      </c>
      <c r="AI1491" s="3" t="s">
        <v>767</v>
      </c>
      <c r="AJ1491" s="20" t="s">
        <v>772</v>
      </c>
      <c r="AW1491" s="3" t="s">
        <v>763</v>
      </c>
      <c r="AX1491" s="3" t="s">
        <v>1137</v>
      </c>
      <c r="BA1491" s="21" t="s">
        <v>733</v>
      </c>
      <c r="BF1491" s="4" t="b">
        <f>IF(ISERROR(VLOOKUP(StudiesDetails!B1491,ProteinExpression!A:A,1,FALSE)),FALSE,TRUE)</f>
        <v>1</v>
      </c>
    </row>
    <row r="1492" spans="1:58" x14ac:dyDescent="0.3">
      <c r="A1492">
        <v>324</v>
      </c>
      <c r="B1492">
        <v>1614</v>
      </c>
      <c r="C1492" s="73" t="str">
        <f>IF(AND($A1492&lt;&gt;"",ISNUMBER($A1492)),VLOOKUP($A1492,StudiesGeneral!$B:$CM,2,FALSE),"")</f>
        <v>Westlind-Johnsson</v>
      </c>
      <c r="D1492" s="73">
        <f>IF(AND($A1492&lt;&gt;"",ISNUMBER($A1492)),VLOOKUP($A1492,StudiesGeneral!$B:$CM,3,FALSE),"")</f>
        <v>2003</v>
      </c>
      <c r="E1492" s="74" t="str">
        <f>IF(AND($A1492&lt;&gt;"",ISNUMBER($A1492)),VLOOKUP($A1492,StudiesGeneral!$B:$CM,4,FALSE),"")</f>
        <v>https://dx.doi.org/10.1124/dmd.31.6.755</v>
      </c>
      <c r="F1492" s="73" t="str">
        <f>IF(AND($A1492&lt;&gt;"",ISNUMBER($A1492)),VLOOKUP($A1492,StudiesGeneral!$B:$CM,5,FALSE),"")</f>
        <v>CYP3A4</v>
      </c>
      <c r="G1492" s="52" t="str">
        <f t="shared" si="35"/>
        <v>Liver--HLM-HL124-</v>
      </c>
      <c r="H1492" s="12" t="s">
        <v>724</v>
      </c>
      <c r="K1492" s="12" t="s">
        <v>725</v>
      </c>
      <c r="L1492" s="12" t="s">
        <v>726</v>
      </c>
      <c r="M1492" s="12" t="s">
        <v>737</v>
      </c>
      <c r="AA1492" s="19" t="s">
        <v>770</v>
      </c>
      <c r="AB1492" s="19" t="s">
        <v>794</v>
      </c>
      <c r="AC1492" s="20" t="s">
        <v>730</v>
      </c>
      <c r="AD1492" s="20" t="s">
        <v>1149</v>
      </c>
      <c r="AE1492" s="82">
        <v>28</v>
      </c>
      <c r="AF1492" s="3">
        <v>1</v>
      </c>
      <c r="AG1492" s="3">
        <v>1</v>
      </c>
      <c r="AH1492" s="3">
        <v>62</v>
      </c>
      <c r="AI1492" s="3" t="s">
        <v>767</v>
      </c>
      <c r="AJ1492" s="20" t="s">
        <v>772</v>
      </c>
      <c r="AW1492" s="3" t="s">
        <v>763</v>
      </c>
      <c r="AX1492" s="3" t="s">
        <v>1137</v>
      </c>
      <c r="BA1492" s="21" t="s">
        <v>733</v>
      </c>
      <c r="BF1492" s="4" t="b">
        <f>IF(ISERROR(VLOOKUP(StudiesDetails!B1492,ProteinExpression!A:A,1,FALSE)),FALSE,TRUE)</f>
        <v>1</v>
      </c>
    </row>
    <row r="1493" spans="1:58" x14ac:dyDescent="0.3">
      <c r="A1493">
        <v>324</v>
      </c>
      <c r="B1493">
        <v>1615</v>
      </c>
      <c r="C1493" s="73" t="str">
        <f>IF(AND($A1493&lt;&gt;"",ISNUMBER($A1493)),VLOOKUP($A1493,StudiesGeneral!$B:$CM,2,FALSE),"")</f>
        <v>Westlind-Johnsson</v>
      </c>
      <c r="D1493" s="73">
        <f>IF(AND($A1493&lt;&gt;"",ISNUMBER($A1493)),VLOOKUP($A1493,StudiesGeneral!$B:$CM,3,FALSE),"")</f>
        <v>2003</v>
      </c>
      <c r="E1493" s="74" t="str">
        <f>IF(AND($A1493&lt;&gt;"",ISNUMBER($A1493)),VLOOKUP($A1493,StudiesGeneral!$B:$CM,4,FALSE),"")</f>
        <v>https://dx.doi.org/10.1124/dmd.31.6.755</v>
      </c>
      <c r="F1493" s="73" t="str">
        <f>IF(AND($A1493&lt;&gt;"",ISNUMBER($A1493)),VLOOKUP($A1493,StudiesGeneral!$B:$CM,5,FALSE),"")</f>
        <v>CYP3A4</v>
      </c>
      <c r="G1493" s="52" t="str">
        <f t="shared" si="35"/>
        <v>Liver--HLM-HL126-</v>
      </c>
      <c r="H1493" s="12" t="s">
        <v>724</v>
      </c>
      <c r="K1493" s="12" t="s">
        <v>725</v>
      </c>
      <c r="L1493" s="12" t="s">
        <v>726</v>
      </c>
      <c r="M1493" s="12" t="s">
        <v>737</v>
      </c>
      <c r="AA1493" s="19" t="s">
        <v>770</v>
      </c>
      <c r="AB1493" s="19" t="s">
        <v>794</v>
      </c>
      <c r="AC1493" s="20" t="s">
        <v>730</v>
      </c>
      <c r="AD1493" s="20" t="s">
        <v>1150</v>
      </c>
      <c r="AE1493" s="82">
        <v>29</v>
      </c>
      <c r="AF1493" s="3">
        <v>1</v>
      </c>
      <c r="AG1493" s="3">
        <v>1</v>
      </c>
      <c r="AH1493" s="3">
        <v>67</v>
      </c>
      <c r="AI1493" s="3" t="s">
        <v>767</v>
      </c>
      <c r="AJ1493" s="20" t="s">
        <v>772</v>
      </c>
      <c r="AW1493" s="3" t="s">
        <v>763</v>
      </c>
      <c r="AX1493" s="3" t="s">
        <v>1137</v>
      </c>
      <c r="BA1493" s="21" t="s">
        <v>733</v>
      </c>
      <c r="BF1493" s="4" t="b">
        <f>IF(ISERROR(VLOOKUP(StudiesDetails!B1493,ProteinExpression!A:A,1,FALSE)),FALSE,TRUE)</f>
        <v>1</v>
      </c>
    </row>
    <row r="1494" spans="1:58" x14ac:dyDescent="0.3">
      <c r="A1494">
        <v>324</v>
      </c>
      <c r="B1494">
        <v>1616</v>
      </c>
      <c r="C1494" s="73" t="str">
        <f>IF(AND($A1494&lt;&gt;"",ISNUMBER($A1494)),VLOOKUP($A1494,StudiesGeneral!$B:$CM,2,FALSE),"")</f>
        <v>Westlind-Johnsson</v>
      </c>
      <c r="D1494" s="73">
        <f>IF(AND($A1494&lt;&gt;"",ISNUMBER($A1494)),VLOOKUP($A1494,StudiesGeneral!$B:$CM,3,FALSE),"")</f>
        <v>2003</v>
      </c>
      <c r="E1494" s="74" t="str">
        <f>IF(AND($A1494&lt;&gt;"",ISNUMBER($A1494)),VLOOKUP($A1494,StudiesGeneral!$B:$CM,4,FALSE),"")</f>
        <v>https://dx.doi.org/10.1124/dmd.31.6.755</v>
      </c>
      <c r="F1494" s="73" t="str">
        <f>IF(AND($A1494&lt;&gt;"",ISNUMBER($A1494)),VLOOKUP($A1494,StudiesGeneral!$B:$CM,5,FALSE),"")</f>
        <v>CYP3A4</v>
      </c>
      <c r="G1494" s="52" t="str">
        <f t="shared" si="35"/>
        <v>Liver--HLM-HL127-</v>
      </c>
      <c r="H1494" s="12" t="s">
        <v>724</v>
      </c>
      <c r="K1494" s="12" t="s">
        <v>725</v>
      </c>
      <c r="L1494" s="12" t="s">
        <v>726</v>
      </c>
      <c r="M1494" s="12" t="s">
        <v>737</v>
      </c>
      <c r="AA1494" s="19" t="s">
        <v>770</v>
      </c>
      <c r="AB1494" s="19" t="s">
        <v>794</v>
      </c>
      <c r="AC1494" s="20" t="s">
        <v>730</v>
      </c>
      <c r="AD1494" s="20" t="s">
        <v>1151</v>
      </c>
      <c r="AE1494" s="82">
        <v>30</v>
      </c>
      <c r="AF1494" s="3">
        <v>1</v>
      </c>
      <c r="AG1494" s="3">
        <v>0</v>
      </c>
      <c r="AH1494" s="3">
        <v>60</v>
      </c>
      <c r="AI1494" s="3" t="s">
        <v>767</v>
      </c>
      <c r="AJ1494" s="20" t="s">
        <v>772</v>
      </c>
      <c r="AW1494" s="3" t="s">
        <v>763</v>
      </c>
      <c r="AX1494" s="3" t="s">
        <v>1137</v>
      </c>
      <c r="BA1494" s="21" t="s">
        <v>733</v>
      </c>
      <c r="BF1494" s="4" t="b">
        <f>IF(ISERROR(VLOOKUP(StudiesDetails!B1494,ProteinExpression!A:A,1,FALSE)),FALSE,TRUE)</f>
        <v>1</v>
      </c>
    </row>
    <row r="1495" spans="1:58" x14ac:dyDescent="0.3">
      <c r="A1495">
        <v>324</v>
      </c>
      <c r="B1495">
        <v>1617</v>
      </c>
      <c r="C1495" s="73" t="str">
        <f>IF(AND($A1495&lt;&gt;"",ISNUMBER($A1495)),VLOOKUP($A1495,StudiesGeneral!$B:$CM,2,FALSE),"")</f>
        <v>Westlind-Johnsson</v>
      </c>
      <c r="D1495" s="73">
        <f>IF(AND($A1495&lt;&gt;"",ISNUMBER($A1495)),VLOOKUP($A1495,StudiesGeneral!$B:$CM,3,FALSE),"")</f>
        <v>2003</v>
      </c>
      <c r="E1495" s="74" t="str">
        <f>IF(AND($A1495&lt;&gt;"",ISNUMBER($A1495)),VLOOKUP($A1495,StudiesGeneral!$B:$CM,4,FALSE),"")</f>
        <v>https://dx.doi.org/10.1124/dmd.31.6.755</v>
      </c>
      <c r="F1495" s="73" t="str">
        <f>IF(AND($A1495&lt;&gt;"",ISNUMBER($A1495)),VLOOKUP($A1495,StudiesGeneral!$B:$CM,5,FALSE),"")</f>
        <v>CYP3A4</v>
      </c>
      <c r="G1495" s="52" t="str">
        <f t="shared" si="35"/>
        <v>Liver--HLM-HL128-</v>
      </c>
      <c r="H1495" s="12" t="s">
        <v>724</v>
      </c>
      <c r="K1495" s="12" t="s">
        <v>725</v>
      </c>
      <c r="L1495" s="12" t="s">
        <v>726</v>
      </c>
      <c r="M1495" s="12" t="s">
        <v>737</v>
      </c>
      <c r="AA1495" s="19" t="s">
        <v>770</v>
      </c>
      <c r="AB1495" s="19" t="s">
        <v>794</v>
      </c>
      <c r="AC1495" s="20" t="s">
        <v>730</v>
      </c>
      <c r="AD1495" s="20" t="s">
        <v>1152</v>
      </c>
      <c r="AE1495" s="82">
        <v>31</v>
      </c>
      <c r="AF1495" s="3">
        <v>1</v>
      </c>
      <c r="AG1495" s="3">
        <v>0</v>
      </c>
      <c r="AH1495" s="3">
        <v>68</v>
      </c>
      <c r="AI1495" s="3" t="s">
        <v>767</v>
      </c>
      <c r="AJ1495" s="20" t="s">
        <v>772</v>
      </c>
      <c r="AW1495" s="3" t="s">
        <v>763</v>
      </c>
      <c r="AX1495" s="3" t="s">
        <v>1137</v>
      </c>
      <c r="BA1495" s="21" t="s">
        <v>733</v>
      </c>
      <c r="BF1495" s="4" t="b">
        <f>IF(ISERROR(VLOOKUP(StudiesDetails!B1495,ProteinExpression!A:A,1,FALSE)),FALSE,TRUE)</f>
        <v>1</v>
      </c>
    </row>
    <row r="1496" spans="1:58" x14ac:dyDescent="0.3">
      <c r="A1496">
        <v>324</v>
      </c>
      <c r="B1496">
        <v>1618</v>
      </c>
      <c r="C1496" s="73" t="str">
        <f>IF(AND($A1496&lt;&gt;"",ISNUMBER($A1496)),VLOOKUP($A1496,StudiesGeneral!$B:$CM,2,FALSE),"")</f>
        <v>Westlind-Johnsson</v>
      </c>
      <c r="D1496" s="73">
        <f>IF(AND($A1496&lt;&gt;"",ISNUMBER($A1496)),VLOOKUP($A1496,StudiesGeneral!$B:$CM,3,FALSE),"")</f>
        <v>2003</v>
      </c>
      <c r="E1496" s="74" t="str">
        <f>IF(AND($A1496&lt;&gt;"",ISNUMBER($A1496)),VLOOKUP($A1496,StudiesGeneral!$B:$CM,4,FALSE),"")</f>
        <v>https://dx.doi.org/10.1124/dmd.31.6.755</v>
      </c>
      <c r="F1496" s="73" t="str">
        <f>IF(AND($A1496&lt;&gt;"",ISNUMBER($A1496)),VLOOKUP($A1496,StudiesGeneral!$B:$CM,5,FALSE),"")</f>
        <v>CYP3A4</v>
      </c>
      <c r="G1496" s="52" t="str">
        <f t="shared" si="35"/>
        <v>Liver--HLM-HL129-</v>
      </c>
      <c r="H1496" s="12" t="s">
        <v>724</v>
      </c>
      <c r="K1496" s="12" t="s">
        <v>725</v>
      </c>
      <c r="L1496" s="12" t="s">
        <v>726</v>
      </c>
      <c r="M1496" s="12" t="s">
        <v>737</v>
      </c>
      <c r="AA1496" s="19" t="s">
        <v>770</v>
      </c>
      <c r="AB1496" s="19" t="s">
        <v>794</v>
      </c>
      <c r="AC1496" s="20" t="s">
        <v>730</v>
      </c>
      <c r="AD1496" s="20" t="s">
        <v>1153</v>
      </c>
      <c r="AE1496" s="82">
        <v>32</v>
      </c>
      <c r="AF1496" s="3">
        <v>1</v>
      </c>
      <c r="AG1496" s="3">
        <v>0</v>
      </c>
      <c r="AH1496" s="3">
        <v>61</v>
      </c>
      <c r="AI1496" s="3" t="s">
        <v>767</v>
      </c>
      <c r="AJ1496" s="20" t="s">
        <v>772</v>
      </c>
      <c r="AW1496" s="3" t="s">
        <v>763</v>
      </c>
      <c r="AX1496" s="3" t="s">
        <v>1137</v>
      </c>
      <c r="BA1496" s="21" t="s">
        <v>733</v>
      </c>
      <c r="BF1496" s="4" t="b">
        <f>IF(ISERROR(VLOOKUP(StudiesDetails!B1496,ProteinExpression!A:A,1,FALSE)),FALSE,TRUE)</f>
        <v>1</v>
      </c>
    </row>
    <row r="1497" spans="1:58" x14ac:dyDescent="0.3">
      <c r="A1497">
        <v>324</v>
      </c>
      <c r="B1497">
        <v>1619</v>
      </c>
      <c r="C1497" s="73" t="str">
        <f>IF(AND($A1497&lt;&gt;"",ISNUMBER($A1497)),VLOOKUP($A1497,StudiesGeneral!$B:$CM,2,FALSE),"")</f>
        <v>Westlind-Johnsson</v>
      </c>
      <c r="D1497" s="73">
        <f>IF(AND($A1497&lt;&gt;"",ISNUMBER($A1497)),VLOOKUP($A1497,StudiesGeneral!$B:$CM,3,FALSE),"")</f>
        <v>2003</v>
      </c>
      <c r="E1497" s="74" t="str">
        <f>IF(AND($A1497&lt;&gt;"",ISNUMBER($A1497)),VLOOKUP($A1497,StudiesGeneral!$B:$CM,4,FALSE),"")</f>
        <v>https://dx.doi.org/10.1124/dmd.31.6.755</v>
      </c>
      <c r="F1497" s="73" t="str">
        <f>IF(AND($A1497&lt;&gt;"",ISNUMBER($A1497)),VLOOKUP($A1497,StudiesGeneral!$B:$CM,5,FALSE),"")</f>
        <v>CYP3A4</v>
      </c>
      <c r="G1497" s="52" t="str">
        <f t="shared" si="35"/>
        <v>Liver--HLM-IIAM1005941-</v>
      </c>
      <c r="H1497" s="12" t="s">
        <v>724</v>
      </c>
      <c r="K1497" s="12" t="s">
        <v>725</v>
      </c>
      <c r="L1497" s="12" t="s">
        <v>726</v>
      </c>
      <c r="M1497" s="12" t="s">
        <v>737</v>
      </c>
      <c r="AA1497" s="19" t="s">
        <v>770</v>
      </c>
      <c r="AB1497" s="19" t="s">
        <v>794</v>
      </c>
      <c r="AC1497" s="20" t="s">
        <v>730</v>
      </c>
      <c r="AD1497" s="20" t="s">
        <v>1154</v>
      </c>
      <c r="AE1497" s="82">
        <v>33</v>
      </c>
      <c r="AF1497" s="3">
        <v>1</v>
      </c>
      <c r="AG1497" s="3">
        <v>1</v>
      </c>
      <c r="AH1497" s="3">
        <v>63</v>
      </c>
      <c r="AI1497" s="3" t="s">
        <v>767</v>
      </c>
      <c r="AJ1497" s="20" t="s">
        <v>772</v>
      </c>
      <c r="BA1497" s="21" t="s">
        <v>733</v>
      </c>
      <c r="BF1497" s="4" t="b">
        <f>IF(ISERROR(VLOOKUP(StudiesDetails!B1497,ProteinExpression!A:A,1,FALSE)),FALSE,TRUE)</f>
        <v>1</v>
      </c>
    </row>
    <row r="1498" spans="1:58" x14ac:dyDescent="0.3">
      <c r="A1498">
        <v>324</v>
      </c>
      <c r="B1498">
        <v>1620</v>
      </c>
      <c r="C1498" s="73" t="str">
        <f>IF(AND($A1498&lt;&gt;"",ISNUMBER($A1498)),VLOOKUP($A1498,StudiesGeneral!$B:$CM,2,FALSE),"")</f>
        <v>Westlind-Johnsson</v>
      </c>
      <c r="D1498" s="73">
        <f>IF(AND($A1498&lt;&gt;"",ISNUMBER($A1498)),VLOOKUP($A1498,StudiesGeneral!$B:$CM,3,FALSE),"")</f>
        <v>2003</v>
      </c>
      <c r="E1498" s="74" t="str">
        <f>IF(AND($A1498&lt;&gt;"",ISNUMBER($A1498)),VLOOKUP($A1498,StudiesGeneral!$B:$CM,4,FALSE),"")</f>
        <v>https://dx.doi.org/10.1124/dmd.31.6.755</v>
      </c>
      <c r="F1498" s="73" t="str">
        <f>IF(AND($A1498&lt;&gt;"",ISNUMBER($A1498)),VLOOKUP($A1498,StudiesGeneral!$B:$CM,5,FALSE),"")</f>
        <v>CYP3A4</v>
      </c>
      <c r="G1498" s="52" t="str">
        <f t="shared" si="35"/>
        <v>Liver--HLM-IIAM1014941-</v>
      </c>
      <c r="H1498" s="12" t="s">
        <v>724</v>
      </c>
      <c r="K1498" s="12" t="s">
        <v>725</v>
      </c>
      <c r="L1498" s="12" t="s">
        <v>726</v>
      </c>
      <c r="M1498" s="12" t="s">
        <v>737</v>
      </c>
      <c r="AA1498" s="19" t="s">
        <v>770</v>
      </c>
      <c r="AB1498" s="19" t="s">
        <v>794</v>
      </c>
      <c r="AC1498" s="20" t="s">
        <v>730</v>
      </c>
      <c r="AD1498" s="20" t="s">
        <v>1155</v>
      </c>
      <c r="AE1498" s="82">
        <v>34</v>
      </c>
      <c r="AF1498" s="3">
        <v>1</v>
      </c>
      <c r="AG1498" s="3">
        <v>1</v>
      </c>
      <c r="AH1498" s="3">
        <v>41</v>
      </c>
      <c r="AI1498" s="3" t="s">
        <v>767</v>
      </c>
      <c r="AJ1498" s="20" t="s">
        <v>772</v>
      </c>
      <c r="BA1498" s="21" t="s">
        <v>733</v>
      </c>
      <c r="BF1498" s="4" t="b">
        <f>IF(ISERROR(VLOOKUP(StudiesDetails!B1498,ProteinExpression!A:A,1,FALSE)),FALSE,TRUE)</f>
        <v>1</v>
      </c>
    </row>
    <row r="1499" spans="1:58" x14ac:dyDescent="0.3">
      <c r="A1499">
        <v>324</v>
      </c>
      <c r="B1499">
        <v>1621</v>
      </c>
      <c r="C1499" s="73" t="str">
        <f>IF(AND($A1499&lt;&gt;"",ISNUMBER($A1499)),VLOOKUP($A1499,StudiesGeneral!$B:$CM,2,FALSE),"")</f>
        <v>Westlind-Johnsson</v>
      </c>
      <c r="D1499" s="73">
        <f>IF(AND($A1499&lt;&gt;"",ISNUMBER($A1499)),VLOOKUP($A1499,StudiesGeneral!$B:$CM,3,FALSE),"")</f>
        <v>2003</v>
      </c>
      <c r="E1499" s="74" t="str">
        <f>IF(AND($A1499&lt;&gt;"",ISNUMBER($A1499)),VLOOKUP($A1499,StudiesGeneral!$B:$CM,4,FALSE),"")</f>
        <v>https://dx.doi.org/10.1124/dmd.31.6.755</v>
      </c>
      <c r="F1499" s="73" t="str">
        <f>IF(AND($A1499&lt;&gt;"",ISNUMBER($A1499)),VLOOKUP($A1499,StudiesGeneral!$B:$CM,5,FALSE),"")</f>
        <v>CYP3A4</v>
      </c>
      <c r="G1499" s="52" t="str">
        <f t="shared" si="35"/>
        <v>Liver--HLM-IIAM1101931-</v>
      </c>
      <c r="H1499" s="12" t="s">
        <v>724</v>
      </c>
      <c r="K1499" s="12" t="s">
        <v>725</v>
      </c>
      <c r="L1499" s="12" t="s">
        <v>726</v>
      </c>
      <c r="M1499" s="12" t="s">
        <v>737</v>
      </c>
      <c r="AA1499" s="19" t="s">
        <v>770</v>
      </c>
      <c r="AB1499" s="19" t="s">
        <v>794</v>
      </c>
      <c r="AC1499" s="20" t="s">
        <v>730</v>
      </c>
      <c r="AD1499" s="20" t="s">
        <v>1156</v>
      </c>
      <c r="AE1499" s="82">
        <v>35</v>
      </c>
      <c r="AF1499" s="3">
        <v>1</v>
      </c>
      <c r="AG1499" s="3">
        <v>0</v>
      </c>
      <c r="AH1499" s="3">
        <v>41</v>
      </c>
      <c r="AI1499" s="3" t="s">
        <v>767</v>
      </c>
      <c r="AJ1499" s="20" t="s">
        <v>772</v>
      </c>
      <c r="BA1499" s="21" t="s">
        <v>733</v>
      </c>
      <c r="BF1499" s="4" t="b">
        <f>IF(ISERROR(VLOOKUP(StudiesDetails!B1499,ProteinExpression!A:A,1,FALSE)),FALSE,TRUE)</f>
        <v>1</v>
      </c>
    </row>
    <row r="1500" spans="1:58" x14ac:dyDescent="0.3">
      <c r="A1500">
        <v>324</v>
      </c>
      <c r="B1500">
        <v>1622</v>
      </c>
      <c r="C1500" s="73" t="str">
        <f>IF(AND($A1500&lt;&gt;"",ISNUMBER($A1500)),VLOOKUP($A1500,StudiesGeneral!$B:$CM,2,FALSE),"")</f>
        <v>Westlind-Johnsson</v>
      </c>
      <c r="D1500" s="73">
        <f>IF(AND($A1500&lt;&gt;"",ISNUMBER($A1500)),VLOOKUP($A1500,StudiesGeneral!$B:$CM,3,FALSE),"")</f>
        <v>2003</v>
      </c>
      <c r="E1500" s="74" t="str">
        <f>IF(AND($A1500&lt;&gt;"",ISNUMBER($A1500)),VLOOKUP($A1500,StudiesGeneral!$B:$CM,4,FALSE),"")</f>
        <v>https://dx.doi.org/10.1124/dmd.31.6.755</v>
      </c>
      <c r="F1500" s="73" t="str">
        <f>IF(AND($A1500&lt;&gt;"",ISNUMBER($A1500)),VLOOKUP($A1500,StudiesGeneral!$B:$CM,5,FALSE),"")</f>
        <v>CYP3A4</v>
      </c>
      <c r="G1500" s="52" t="str">
        <f t="shared" si="35"/>
        <v>Liver--HLM-IIAM113961-</v>
      </c>
      <c r="H1500" s="12" t="s">
        <v>724</v>
      </c>
      <c r="K1500" s="12" t="s">
        <v>725</v>
      </c>
      <c r="L1500" s="12" t="s">
        <v>726</v>
      </c>
      <c r="M1500" s="12" t="s">
        <v>737</v>
      </c>
      <c r="AA1500" s="19" t="s">
        <v>770</v>
      </c>
      <c r="AB1500" s="19" t="s">
        <v>794</v>
      </c>
      <c r="AC1500" s="20" t="s">
        <v>730</v>
      </c>
      <c r="AD1500" s="20" t="s">
        <v>1157</v>
      </c>
      <c r="AE1500" s="82">
        <v>36</v>
      </c>
      <c r="AF1500" s="3">
        <v>1</v>
      </c>
      <c r="AG1500" s="3">
        <v>0</v>
      </c>
      <c r="AH1500" s="3">
        <v>38</v>
      </c>
      <c r="AI1500" s="3" t="s">
        <v>767</v>
      </c>
      <c r="AJ1500" s="20" t="s">
        <v>772</v>
      </c>
      <c r="BA1500" s="21" t="s">
        <v>733</v>
      </c>
      <c r="BF1500" s="4" t="b">
        <f>IF(ISERROR(VLOOKUP(StudiesDetails!B1500,ProteinExpression!A:A,1,FALSE)),FALSE,TRUE)</f>
        <v>1</v>
      </c>
    </row>
    <row r="1501" spans="1:58" x14ac:dyDescent="0.3">
      <c r="A1501">
        <v>324</v>
      </c>
      <c r="B1501">
        <v>1623</v>
      </c>
      <c r="C1501" s="73" t="str">
        <f>IF(AND($A1501&lt;&gt;"",ISNUMBER($A1501)),VLOOKUP($A1501,StudiesGeneral!$B:$CM,2,FALSE),"")</f>
        <v>Westlind-Johnsson</v>
      </c>
      <c r="D1501" s="73">
        <f>IF(AND($A1501&lt;&gt;"",ISNUMBER($A1501)),VLOOKUP($A1501,StudiesGeneral!$B:$CM,3,FALSE),"")</f>
        <v>2003</v>
      </c>
      <c r="E1501" s="74" t="str">
        <f>IF(AND($A1501&lt;&gt;"",ISNUMBER($A1501)),VLOOKUP($A1501,StudiesGeneral!$B:$CM,4,FALSE),"")</f>
        <v>https://dx.doi.org/10.1124/dmd.31.6.755</v>
      </c>
      <c r="F1501" s="73" t="str">
        <f>IF(AND($A1501&lt;&gt;"",ISNUMBER($A1501)),VLOOKUP($A1501,StudiesGeneral!$B:$CM,5,FALSE),"")</f>
        <v>CYP3A4</v>
      </c>
      <c r="G1501" s="52" t="str">
        <f t="shared" si="35"/>
        <v>Liver--HLM-IIAM305951-</v>
      </c>
      <c r="H1501" s="12" t="s">
        <v>724</v>
      </c>
      <c r="K1501" s="12" t="s">
        <v>725</v>
      </c>
      <c r="L1501" s="12" t="s">
        <v>726</v>
      </c>
      <c r="M1501" s="12" t="s">
        <v>737</v>
      </c>
      <c r="AA1501" s="19" t="s">
        <v>770</v>
      </c>
      <c r="AB1501" s="19" t="s">
        <v>794</v>
      </c>
      <c r="AC1501" s="20" t="s">
        <v>730</v>
      </c>
      <c r="AD1501" s="20" t="s">
        <v>1158</v>
      </c>
      <c r="AE1501" s="82">
        <v>37</v>
      </c>
      <c r="AF1501" s="3">
        <v>1</v>
      </c>
      <c r="AG1501" s="3">
        <v>1</v>
      </c>
      <c r="AH1501" s="3">
        <v>32</v>
      </c>
      <c r="AI1501" s="3" t="s">
        <v>767</v>
      </c>
      <c r="AJ1501" s="20" t="s">
        <v>772</v>
      </c>
      <c r="BA1501" s="21" t="s">
        <v>733</v>
      </c>
      <c r="BF1501" s="4" t="b">
        <f>IF(ISERROR(VLOOKUP(StudiesDetails!B1501,ProteinExpression!A:A,1,FALSE)),FALSE,TRUE)</f>
        <v>1</v>
      </c>
    </row>
    <row r="1502" spans="1:58" x14ac:dyDescent="0.3">
      <c r="A1502">
        <v>324</v>
      </c>
      <c r="B1502">
        <v>1624</v>
      </c>
      <c r="C1502" s="73" t="str">
        <f>IF(AND($A1502&lt;&gt;"",ISNUMBER($A1502)),VLOOKUP($A1502,StudiesGeneral!$B:$CM,2,FALSE),"")</f>
        <v>Westlind-Johnsson</v>
      </c>
      <c r="D1502" s="73">
        <f>IF(AND($A1502&lt;&gt;"",ISNUMBER($A1502)),VLOOKUP($A1502,StudiesGeneral!$B:$CM,3,FALSE),"")</f>
        <v>2003</v>
      </c>
      <c r="E1502" s="74" t="str">
        <f>IF(AND($A1502&lt;&gt;"",ISNUMBER($A1502)),VLOOKUP($A1502,StudiesGeneral!$B:$CM,4,FALSE),"")</f>
        <v>https://dx.doi.org/10.1124/dmd.31.6.755</v>
      </c>
      <c r="F1502" s="73" t="str">
        <f>IF(AND($A1502&lt;&gt;"",ISNUMBER($A1502)),VLOOKUP($A1502,StudiesGeneral!$B:$CM,5,FALSE),"")</f>
        <v>CYP3A4</v>
      </c>
      <c r="G1502" s="52" t="str">
        <f t="shared" si="35"/>
        <v>Liver--HLM-IIAM306951-</v>
      </c>
      <c r="H1502" s="12" t="s">
        <v>724</v>
      </c>
      <c r="K1502" s="12" t="s">
        <v>725</v>
      </c>
      <c r="L1502" s="12" t="s">
        <v>726</v>
      </c>
      <c r="M1502" s="12" t="s">
        <v>737</v>
      </c>
      <c r="AA1502" s="19" t="s">
        <v>770</v>
      </c>
      <c r="AB1502" s="19" t="s">
        <v>794</v>
      </c>
      <c r="AC1502" s="20" t="s">
        <v>730</v>
      </c>
      <c r="AD1502" s="20" t="s">
        <v>1159</v>
      </c>
      <c r="AE1502" s="82">
        <v>38</v>
      </c>
      <c r="AF1502" s="3">
        <v>1</v>
      </c>
      <c r="AG1502" s="3">
        <v>0</v>
      </c>
      <c r="AH1502" s="3">
        <v>59</v>
      </c>
      <c r="AI1502" s="3" t="s">
        <v>767</v>
      </c>
      <c r="AJ1502" s="20" t="s">
        <v>772</v>
      </c>
      <c r="BA1502" s="21" t="s">
        <v>733</v>
      </c>
      <c r="BF1502" s="4" t="b">
        <f>IF(ISERROR(VLOOKUP(StudiesDetails!B1502,ProteinExpression!A:A,1,FALSE)),FALSE,TRUE)</f>
        <v>1</v>
      </c>
    </row>
    <row r="1503" spans="1:58" x14ac:dyDescent="0.3">
      <c r="A1503">
        <v>324</v>
      </c>
      <c r="B1503">
        <v>1625</v>
      </c>
      <c r="C1503" s="73" t="str">
        <f>IF(AND($A1503&lt;&gt;"",ISNUMBER($A1503)),VLOOKUP($A1503,StudiesGeneral!$B:$CM,2,FALSE),"")</f>
        <v>Westlind-Johnsson</v>
      </c>
      <c r="D1503" s="73">
        <f>IF(AND($A1503&lt;&gt;"",ISNUMBER($A1503)),VLOOKUP($A1503,StudiesGeneral!$B:$CM,3,FALSE),"")</f>
        <v>2003</v>
      </c>
      <c r="E1503" s="74" t="str">
        <f>IF(AND($A1503&lt;&gt;"",ISNUMBER($A1503)),VLOOKUP($A1503,StudiesGeneral!$B:$CM,4,FALSE),"")</f>
        <v>https://dx.doi.org/10.1124/dmd.31.6.755</v>
      </c>
      <c r="F1503" s="73" t="str">
        <f>IF(AND($A1503&lt;&gt;"",ISNUMBER($A1503)),VLOOKUP($A1503,StudiesGeneral!$B:$CM,5,FALSE),"")</f>
        <v>CYP3A4</v>
      </c>
      <c r="G1503" s="52" t="str">
        <f t="shared" si="35"/>
        <v>Liver--HLM-IIAM307961-</v>
      </c>
      <c r="H1503" s="12" t="s">
        <v>724</v>
      </c>
      <c r="K1503" s="12" t="s">
        <v>725</v>
      </c>
      <c r="L1503" s="12" t="s">
        <v>726</v>
      </c>
      <c r="M1503" s="12" t="s">
        <v>737</v>
      </c>
      <c r="AA1503" s="19" t="s">
        <v>770</v>
      </c>
      <c r="AB1503" s="19" t="s">
        <v>794</v>
      </c>
      <c r="AC1503" s="20" t="s">
        <v>730</v>
      </c>
      <c r="AD1503" s="20" t="s">
        <v>1160</v>
      </c>
      <c r="AE1503" s="82">
        <v>39</v>
      </c>
      <c r="AF1503" s="3">
        <v>1</v>
      </c>
      <c r="AG1503" s="3">
        <v>0</v>
      </c>
      <c r="AH1503" s="3">
        <v>45</v>
      </c>
      <c r="AI1503" s="3" t="s">
        <v>767</v>
      </c>
      <c r="AJ1503" s="20" t="s">
        <v>772</v>
      </c>
      <c r="BA1503" s="21" t="s">
        <v>733</v>
      </c>
      <c r="BF1503" s="4" t="b">
        <f>IF(ISERROR(VLOOKUP(StudiesDetails!B1503,ProteinExpression!A:A,1,FALSE)),FALSE,TRUE)</f>
        <v>1</v>
      </c>
    </row>
    <row r="1504" spans="1:58" x14ac:dyDescent="0.3">
      <c r="A1504">
        <v>324</v>
      </c>
      <c r="B1504">
        <v>1626</v>
      </c>
      <c r="C1504" s="73" t="str">
        <f>IF(AND($A1504&lt;&gt;"",ISNUMBER($A1504)),VLOOKUP($A1504,StudiesGeneral!$B:$CM,2,FALSE),"")</f>
        <v>Westlind-Johnsson</v>
      </c>
      <c r="D1504" s="73">
        <f>IF(AND($A1504&lt;&gt;"",ISNUMBER($A1504)),VLOOKUP($A1504,StudiesGeneral!$B:$CM,3,FALSE),"")</f>
        <v>2003</v>
      </c>
      <c r="E1504" s="74" t="str">
        <f>IF(AND($A1504&lt;&gt;"",ISNUMBER($A1504)),VLOOKUP($A1504,StudiesGeneral!$B:$CM,4,FALSE),"")</f>
        <v>https://dx.doi.org/10.1124/dmd.31.6.755</v>
      </c>
      <c r="F1504" s="73" t="str">
        <f>IF(AND($A1504&lt;&gt;"",ISNUMBER($A1504)),VLOOKUP($A1504,StudiesGeneral!$B:$CM,5,FALSE),"")</f>
        <v>CYP3A4</v>
      </c>
      <c r="G1504" s="52" t="str">
        <f t="shared" si="35"/>
        <v>Liver--HLM-IIAM308951-</v>
      </c>
      <c r="H1504" s="12" t="s">
        <v>724</v>
      </c>
      <c r="K1504" s="12" t="s">
        <v>725</v>
      </c>
      <c r="L1504" s="12" t="s">
        <v>726</v>
      </c>
      <c r="M1504" s="12" t="s">
        <v>737</v>
      </c>
      <c r="AA1504" s="19" t="s">
        <v>770</v>
      </c>
      <c r="AB1504" s="19" t="s">
        <v>794</v>
      </c>
      <c r="AC1504" s="20" t="s">
        <v>730</v>
      </c>
      <c r="AD1504" s="20" t="s">
        <v>1161</v>
      </c>
      <c r="AE1504" s="82">
        <v>40</v>
      </c>
      <c r="AF1504" s="3">
        <v>1</v>
      </c>
      <c r="AG1504" s="3">
        <v>0</v>
      </c>
      <c r="AH1504" s="3">
        <v>64</v>
      </c>
      <c r="AI1504" s="3" t="s">
        <v>767</v>
      </c>
      <c r="AJ1504" s="20" t="s">
        <v>772</v>
      </c>
      <c r="BA1504" s="21" t="s">
        <v>733</v>
      </c>
      <c r="BF1504" s="4" t="b">
        <f>IF(ISERROR(VLOOKUP(StudiesDetails!B1504,ProteinExpression!A:A,1,FALSE)),FALSE,TRUE)</f>
        <v>1</v>
      </c>
    </row>
    <row r="1505" spans="1:58" x14ac:dyDescent="0.3">
      <c r="A1505">
        <v>324</v>
      </c>
      <c r="B1505">
        <v>1627</v>
      </c>
      <c r="C1505" s="73" t="str">
        <f>IF(AND($A1505&lt;&gt;"",ISNUMBER($A1505)),VLOOKUP($A1505,StudiesGeneral!$B:$CM,2,FALSE),"")</f>
        <v>Westlind-Johnsson</v>
      </c>
      <c r="D1505" s="73">
        <f>IF(AND($A1505&lt;&gt;"",ISNUMBER($A1505)),VLOOKUP($A1505,StudiesGeneral!$B:$CM,3,FALSE),"")</f>
        <v>2003</v>
      </c>
      <c r="E1505" s="74" t="str">
        <f>IF(AND($A1505&lt;&gt;"",ISNUMBER($A1505)),VLOOKUP($A1505,StudiesGeneral!$B:$CM,4,FALSE),"")</f>
        <v>https://dx.doi.org/10.1124/dmd.31.6.755</v>
      </c>
      <c r="F1505" s="73" t="str">
        <f>IF(AND($A1505&lt;&gt;"",ISNUMBER($A1505)),VLOOKUP($A1505,StudiesGeneral!$B:$CM,5,FALSE),"")</f>
        <v>CYP3A4</v>
      </c>
      <c r="G1505" s="52" t="str">
        <f t="shared" si="35"/>
        <v>Liver--HLM-IIAM 320951-</v>
      </c>
      <c r="H1505" s="12" t="s">
        <v>724</v>
      </c>
      <c r="K1505" s="12" t="s">
        <v>725</v>
      </c>
      <c r="L1505" s="12" t="s">
        <v>726</v>
      </c>
      <c r="M1505" s="12" t="s">
        <v>737</v>
      </c>
      <c r="AA1505" s="19" t="s">
        <v>770</v>
      </c>
      <c r="AB1505" s="19" t="s">
        <v>794</v>
      </c>
      <c r="AC1505" s="20" t="s">
        <v>730</v>
      </c>
      <c r="AD1505" s="20" t="s">
        <v>1162</v>
      </c>
      <c r="AE1505" s="82">
        <v>41</v>
      </c>
      <c r="AF1505" s="3">
        <v>1</v>
      </c>
      <c r="AG1505" s="3">
        <v>1</v>
      </c>
      <c r="AH1505" s="3">
        <v>28</v>
      </c>
      <c r="AI1505" s="3" t="s">
        <v>767</v>
      </c>
      <c r="AJ1505" s="20" t="s">
        <v>772</v>
      </c>
      <c r="BA1505" s="21" t="s">
        <v>733</v>
      </c>
      <c r="BF1505" s="4" t="b">
        <f>IF(ISERROR(VLOOKUP(StudiesDetails!B1505,ProteinExpression!A:A,1,FALSE)),FALSE,TRUE)</f>
        <v>1</v>
      </c>
    </row>
    <row r="1506" spans="1:58" x14ac:dyDescent="0.3">
      <c r="A1506">
        <v>324</v>
      </c>
      <c r="B1506">
        <v>1628</v>
      </c>
      <c r="C1506" s="73" t="str">
        <f>IF(AND($A1506&lt;&gt;"",ISNUMBER($A1506)),VLOOKUP($A1506,StudiesGeneral!$B:$CM,2,FALSE),"")</f>
        <v>Westlind-Johnsson</v>
      </c>
      <c r="D1506" s="73">
        <f>IF(AND($A1506&lt;&gt;"",ISNUMBER($A1506)),VLOOKUP($A1506,StudiesGeneral!$B:$CM,3,FALSE),"")</f>
        <v>2003</v>
      </c>
      <c r="E1506" s="74" t="str">
        <f>IF(AND($A1506&lt;&gt;"",ISNUMBER($A1506)),VLOOKUP($A1506,StudiesGeneral!$B:$CM,4,FALSE),"")</f>
        <v>https://dx.doi.org/10.1124/dmd.31.6.755</v>
      </c>
      <c r="F1506" s="73" t="str">
        <f>IF(AND($A1506&lt;&gt;"",ISNUMBER($A1506)),VLOOKUP($A1506,StudiesGeneral!$B:$CM,5,FALSE),"")</f>
        <v>CYP3A4</v>
      </c>
      <c r="G1506" s="52" t="str">
        <f t="shared" si="35"/>
        <v>Liver--HLM-IIAM416931-</v>
      </c>
      <c r="H1506" s="12" t="s">
        <v>724</v>
      </c>
      <c r="K1506" s="12" t="s">
        <v>725</v>
      </c>
      <c r="L1506" s="12" t="s">
        <v>726</v>
      </c>
      <c r="M1506" s="12" t="s">
        <v>737</v>
      </c>
      <c r="AA1506" s="19" t="s">
        <v>770</v>
      </c>
      <c r="AB1506" s="19" t="s">
        <v>794</v>
      </c>
      <c r="AC1506" s="20" t="s">
        <v>730</v>
      </c>
      <c r="AD1506" s="20" t="s">
        <v>1163</v>
      </c>
      <c r="AE1506" s="82">
        <v>42</v>
      </c>
      <c r="AF1506" s="3">
        <v>1</v>
      </c>
      <c r="AG1506" s="3">
        <v>1</v>
      </c>
      <c r="AH1506" s="3">
        <v>32</v>
      </c>
      <c r="AI1506" s="3" t="s">
        <v>767</v>
      </c>
      <c r="AJ1506" s="20" t="s">
        <v>772</v>
      </c>
      <c r="BA1506" s="21" t="s">
        <v>733</v>
      </c>
      <c r="BF1506" s="4" t="b">
        <f>IF(ISERROR(VLOOKUP(StudiesDetails!B1506,ProteinExpression!A:A,1,FALSE)),FALSE,TRUE)</f>
        <v>1</v>
      </c>
    </row>
    <row r="1507" spans="1:58" x14ac:dyDescent="0.3">
      <c r="A1507">
        <v>324</v>
      </c>
      <c r="B1507">
        <v>1629</v>
      </c>
      <c r="C1507" s="73" t="str">
        <f>IF(AND($A1507&lt;&gt;"",ISNUMBER($A1507)),VLOOKUP($A1507,StudiesGeneral!$B:$CM,2,FALSE),"")</f>
        <v>Westlind-Johnsson</v>
      </c>
      <c r="D1507" s="73">
        <f>IF(AND($A1507&lt;&gt;"",ISNUMBER($A1507)),VLOOKUP($A1507,StudiesGeneral!$B:$CM,3,FALSE),"")</f>
        <v>2003</v>
      </c>
      <c r="E1507" s="74" t="str">
        <f>IF(AND($A1507&lt;&gt;"",ISNUMBER($A1507)),VLOOKUP($A1507,StudiesGeneral!$B:$CM,4,FALSE),"")</f>
        <v>https://dx.doi.org/10.1124/dmd.31.6.755</v>
      </c>
      <c r="F1507" s="73" t="str">
        <f>IF(AND($A1507&lt;&gt;"",ISNUMBER($A1507)),VLOOKUP($A1507,StudiesGeneral!$B:$CM,5,FALSE),"")</f>
        <v>CYP3A4</v>
      </c>
      <c r="G1507" s="52" t="str">
        <f t="shared" si="35"/>
        <v>Liver--HLM-IIAM523931-</v>
      </c>
      <c r="H1507" s="12" t="s">
        <v>724</v>
      </c>
      <c r="K1507" s="12" t="s">
        <v>725</v>
      </c>
      <c r="L1507" s="12" t="s">
        <v>726</v>
      </c>
      <c r="M1507" s="12" t="s">
        <v>737</v>
      </c>
      <c r="AA1507" s="19" t="s">
        <v>770</v>
      </c>
      <c r="AB1507" s="19" t="s">
        <v>794</v>
      </c>
      <c r="AC1507" s="20" t="s">
        <v>730</v>
      </c>
      <c r="AD1507" s="20" t="s">
        <v>1164</v>
      </c>
      <c r="AE1507" s="82">
        <v>43</v>
      </c>
      <c r="AF1507" s="3">
        <v>1</v>
      </c>
      <c r="AG1507" s="3">
        <v>0</v>
      </c>
      <c r="AH1507" s="3">
        <v>60</v>
      </c>
      <c r="AI1507" s="3" t="s">
        <v>767</v>
      </c>
      <c r="AJ1507" s="20" t="s">
        <v>772</v>
      </c>
      <c r="BA1507" s="21" t="s">
        <v>733</v>
      </c>
      <c r="BF1507" s="4" t="b">
        <f>IF(ISERROR(VLOOKUP(StudiesDetails!B1507,ProteinExpression!A:A,1,FALSE)),FALSE,TRUE)</f>
        <v>1</v>
      </c>
    </row>
    <row r="1508" spans="1:58" x14ac:dyDescent="0.3">
      <c r="A1508">
        <v>324</v>
      </c>
      <c r="B1508">
        <v>1630</v>
      </c>
      <c r="C1508" s="73" t="str">
        <f>IF(AND($A1508&lt;&gt;"",ISNUMBER($A1508)),VLOOKUP($A1508,StudiesGeneral!$B:$CM,2,FALSE),"")</f>
        <v>Westlind-Johnsson</v>
      </c>
      <c r="D1508" s="73">
        <f>IF(AND($A1508&lt;&gt;"",ISNUMBER($A1508)),VLOOKUP($A1508,StudiesGeneral!$B:$CM,3,FALSE),"")</f>
        <v>2003</v>
      </c>
      <c r="E1508" s="74" t="str">
        <f>IF(AND($A1508&lt;&gt;"",ISNUMBER($A1508)),VLOOKUP($A1508,StudiesGeneral!$B:$CM,4,FALSE),"")</f>
        <v>https://dx.doi.org/10.1124/dmd.31.6.755</v>
      </c>
      <c r="F1508" s="73" t="str">
        <f>IF(AND($A1508&lt;&gt;"",ISNUMBER($A1508)),VLOOKUP($A1508,StudiesGeneral!$B:$CM,5,FALSE),"")</f>
        <v>CYP3A4</v>
      </c>
      <c r="G1508" s="52" t="str">
        <f t="shared" si="35"/>
        <v>Liver--HLM-IIAM602941-</v>
      </c>
      <c r="H1508" s="12" t="s">
        <v>724</v>
      </c>
      <c r="K1508" s="12" t="s">
        <v>725</v>
      </c>
      <c r="L1508" s="12" t="s">
        <v>726</v>
      </c>
      <c r="M1508" s="12" t="s">
        <v>737</v>
      </c>
      <c r="AA1508" s="19" t="s">
        <v>770</v>
      </c>
      <c r="AB1508" s="19" t="s">
        <v>794</v>
      </c>
      <c r="AC1508" s="20" t="s">
        <v>730</v>
      </c>
      <c r="AD1508" s="20" t="s">
        <v>1165</v>
      </c>
      <c r="AE1508" s="82">
        <v>44</v>
      </c>
      <c r="AF1508" s="3">
        <v>1</v>
      </c>
      <c r="AG1508" s="3">
        <v>1</v>
      </c>
      <c r="AH1508" s="3">
        <v>47</v>
      </c>
      <c r="AI1508" s="3" t="s">
        <v>767</v>
      </c>
      <c r="AJ1508" s="20" t="s">
        <v>772</v>
      </c>
      <c r="BA1508" s="21" t="s">
        <v>733</v>
      </c>
      <c r="BF1508" s="4" t="b">
        <f>IF(ISERROR(VLOOKUP(StudiesDetails!B1508,ProteinExpression!A:A,1,FALSE)),FALSE,TRUE)</f>
        <v>1</v>
      </c>
    </row>
    <row r="1509" spans="1:58" x14ac:dyDescent="0.3">
      <c r="A1509">
        <v>324</v>
      </c>
      <c r="B1509">
        <v>1631</v>
      </c>
      <c r="C1509" s="73" t="str">
        <f>IF(AND($A1509&lt;&gt;"",ISNUMBER($A1509)),VLOOKUP($A1509,StudiesGeneral!$B:$CM,2,FALSE),"")</f>
        <v>Westlind-Johnsson</v>
      </c>
      <c r="D1509" s="73">
        <f>IF(AND($A1509&lt;&gt;"",ISNUMBER($A1509)),VLOOKUP($A1509,StudiesGeneral!$B:$CM,3,FALSE),"")</f>
        <v>2003</v>
      </c>
      <c r="E1509" s="74" t="str">
        <f>IF(AND($A1509&lt;&gt;"",ISNUMBER($A1509)),VLOOKUP($A1509,StudiesGeneral!$B:$CM,4,FALSE),"")</f>
        <v>https://dx.doi.org/10.1124/dmd.31.6.755</v>
      </c>
      <c r="F1509" s="73" t="str">
        <f>IF(AND($A1509&lt;&gt;"",ISNUMBER($A1509)),VLOOKUP($A1509,StudiesGeneral!$B:$CM,5,FALSE),"")</f>
        <v>CYP3A4</v>
      </c>
      <c r="G1509" s="52" t="str">
        <f t="shared" si="35"/>
        <v>Liver--HLM-IIAM625961-</v>
      </c>
      <c r="H1509" s="12" t="s">
        <v>724</v>
      </c>
      <c r="K1509" s="12" t="s">
        <v>725</v>
      </c>
      <c r="L1509" s="12" t="s">
        <v>726</v>
      </c>
      <c r="M1509" s="12" t="s">
        <v>737</v>
      </c>
      <c r="AA1509" s="19" t="s">
        <v>770</v>
      </c>
      <c r="AB1509" s="19" t="s">
        <v>794</v>
      </c>
      <c r="AC1509" s="20" t="s">
        <v>730</v>
      </c>
      <c r="AD1509" s="20" t="s">
        <v>1166</v>
      </c>
      <c r="AE1509" s="82">
        <v>45</v>
      </c>
      <c r="AF1509" s="3">
        <v>1</v>
      </c>
      <c r="AG1509" s="3">
        <v>0</v>
      </c>
      <c r="AH1509" s="3">
        <v>42</v>
      </c>
      <c r="AI1509" s="3" t="s">
        <v>767</v>
      </c>
      <c r="AJ1509" s="20" t="s">
        <v>772</v>
      </c>
      <c r="BA1509" s="21" t="s">
        <v>733</v>
      </c>
      <c r="BF1509" s="4" t="b">
        <f>IF(ISERROR(VLOOKUP(StudiesDetails!B1509,ProteinExpression!A:A,1,FALSE)),FALSE,TRUE)</f>
        <v>1</v>
      </c>
    </row>
    <row r="1510" spans="1:58" x14ac:dyDescent="0.3">
      <c r="A1510">
        <v>324</v>
      </c>
      <c r="B1510">
        <v>1632</v>
      </c>
      <c r="C1510" s="73" t="str">
        <f>IF(AND($A1510&lt;&gt;"",ISNUMBER($A1510)),VLOOKUP($A1510,StudiesGeneral!$B:$CM,2,FALSE),"")</f>
        <v>Westlind-Johnsson</v>
      </c>
      <c r="D1510" s="73">
        <f>IF(AND($A1510&lt;&gt;"",ISNUMBER($A1510)),VLOOKUP($A1510,StudiesGeneral!$B:$CM,3,FALSE),"")</f>
        <v>2003</v>
      </c>
      <c r="E1510" s="74" t="str">
        <f>IF(AND($A1510&lt;&gt;"",ISNUMBER($A1510)),VLOOKUP($A1510,StudiesGeneral!$B:$CM,4,FALSE),"")</f>
        <v>https://dx.doi.org/10.1124/dmd.31.6.755</v>
      </c>
      <c r="F1510" s="73" t="str">
        <f>IF(AND($A1510&lt;&gt;"",ISNUMBER($A1510)),VLOOKUP($A1510,StudiesGeneral!$B:$CM,5,FALSE),"")</f>
        <v>CYP3A4</v>
      </c>
      <c r="G1510" s="52" t="str">
        <f t="shared" si="35"/>
        <v>Liver--HLM-IIAM628951-</v>
      </c>
      <c r="H1510" s="12" t="s">
        <v>724</v>
      </c>
      <c r="K1510" s="12" t="s">
        <v>725</v>
      </c>
      <c r="L1510" s="12" t="s">
        <v>726</v>
      </c>
      <c r="M1510" s="12" t="s">
        <v>737</v>
      </c>
      <c r="AA1510" s="19" t="s">
        <v>770</v>
      </c>
      <c r="AB1510" s="19" t="s">
        <v>794</v>
      </c>
      <c r="AC1510" s="20" t="s">
        <v>730</v>
      </c>
      <c r="AD1510" s="20" t="s">
        <v>1167</v>
      </c>
      <c r="AE1510" s="82">
        <v>46</v>
      </c>
      <c r="AF1510" s="3">
        <v>1</v>
      </c>
      <c r="AG1510" s="3">
        <v>1</v>
      </c>
      <c r="AH1510" s="3">
        <v>54</v>
      </c>
      <c r="AI1510" s="3" t="s">
        <v>767</v>
      </c>
      <c r="AJ1510" s="20" t="s">
        <v>772</v>
      </c>
      <c r="BA1510" s="21" t="s">
        <v>733</v>
      </c>
      <c r="BF1510" s="4" t="b">
        <f>IF(ISERROR(VLOOKUP(StudiesDetails!B1510,ProteinExpression!A:A,1,FALSE)),FALSE,TRUE)</f>
        <v>1</v>
      </c>
    </row>
    <row r="1511" spans="1:58" s="33" customFormat="1" x14ac:dyDescent="0.3">
      <c r="A1511" s="33">
        <v>325</v>
      </c>
      <c r="B1511" s="33">
        <v>1633</v>
      </c>
      <c r="C1511" s="70" t="str">
        <f>IF(AND($A1511&lt;&gt;"",ISNUMBER($A1511)),VLOOKUP($A1511,StudiesGeneral!$B:$CM,2,FALSE),"")</f>
        <v>Westlind-Johnsson</v>
      </c>
      <c r="D1511" s="70">
        <f>IF(AND($A1511&lt;&gt;"",ISNUMBER($A1511)),VLOOKUP($A1511,StudiesGeneral!$B:$CM,3,FALSE),"")</f>
        <v>2003</v>
      </c>
      <c r="E1511" s="71" t="str">
        <f>IF(AND($A1511&lt;&gt;"",ISNUMBER($A1511)),VLOOKUP($A1511,StudiesGeneral!$B:$CM,4,FALSE),"")</f>
        <v>https://dx.doi.org/10.1124/dmd.31.6.755</v>
      </c>
      <c r="F1511" s="70" t="str">
        <f>IF(AND($A1511&lt;&gt;"",ISNUMBER($A1511)),VLOOKUP($A1511,StudiesGeneral!$B:$CM,5,FALSE),"")</f>
        <v>CYP3A5</v>
      </c>
      <c r="G1511" s="72" t="str">
        <f t="shared" ref="G1511:G1556" si="36">H1511&amp;"-"&amp;I1511&amp;"-"&amp;L1511&amp;"-"&amp;AD1511&amp;"-"&amp;BC1511</f>
        <v>Liver--HLM-HL19-*3/*3</v>
      </c>
      <c r="H1511" s="25" t="s">
        <v>724</v>
      </c>
      <c r="I1511" s="25"/>
      <c r="J1511" s="25"/>
      <c r="K1511" s="25" t="s">
        <v>725</v>
      </c>
      <c r="L1511" s="25" t="s">
        <v>726</v>
      </c>
      <c r="M1511" s="25" t="s">
        <v>737</v>
      </c>
      <c r="N1511" s="25"/>
      <c r="O1511" s="25"/>
      <c r="P1511" s="25"/>
      <c r="Q1511" s="26"/>
      <c r="R1511" s="26"/>
      <c r="S1511" s="27"/>
      <c r="T1511" s="27"/>
      <c r="U1511" s="27"/>
      <c r="V1511" s="27"/>
      <c r="W1511" s="27"/>
      <c r="X1511" s="27"/>
      <c r="Y1511" s="27"/>
      <c r="Z1511" s="27"/>
      <c r="AA1511" s="28" t="s">
        <v>770</v>
      </c>
      <c r="AB1511" s="28" t="s">
        <v>794</v>
      </c>
      <c r="AC1511" s="29" t="s">
        <v>730</v>
      </c>
      <c r="AD1511" s="36" t="s">
        <v>1120</v>
      </c>
      <c r="AE1511" s="83">
        <v>1</v>
      </c>
      <c r="AF1511" s="30">
        <v>1</v>
      </c>
      <c r="AG1511" s="30">
        <v>1</v>
      </c>
      <c r="AH1511" s="30">
        <v>13</v>
      </c>
      <c r="AI1511" s="30" t="s">
        <v>767</v>
      </c>
      <c r="AJ1511" s="29" t="s">
        <v>772</v>
      </c>
      <c r="AK1511" s="30"/>
      <c r="AL1511" s="29"/>
      <c r="AM1511" s="30"/>
      <c r="AN1511" s="30"/>
      <c r="AO1511" s="30"/>
      <c r="AP1511" s="30"/>
      <c r="AQ1511" s="30"/>
      <c r="AR1511" s="30"/>
      <c r="AS1511" s="30"/>
      <c r="AT1511" s="30"/>
      <c r="AU1511" s="30"/>
      <c r="AV1511" s="30"/>
      <c r="AW1511" s="30" t="s">
        <v>1121</v>
      </c>
      <c r="AX1511" s="30"/>
      <c r="AY1511" s="30"/>
      <c r="AZ1511" s="30"/>
      <c r="BA1511" s="31" t="s">
        <v>733</v>
      </c>
      <c r="BB1511" s="32">
        <v>1</v>
      </c>
      <c r="BC1511" s="29" t="s">
        <v>746</v>
      </c>
      <c r="BD1511" s="30">
        <v>1</v>
      </c>
      <c r="BE1511" s="75"/>
      <c r="BF1511" s="91" t="b">
        <f>IF(ISERROR(VLOOKUP(StudiesDetails!B1511,ProteinExpression!A:A,1,FALSE)),FALSE,TRUE)</f>
        <v>1</v>
      </c>
    </row>
    <row r="1512" spans="1:58" x14ac:dyDescent="0.3">
      <c r="A1512">
        <v>325</v>
      </c>
      <c r="B1512">
        <v>1634</v>
      </c>
      <c r="C1512" s="73" t="str">
        <f>IF(AND($A1512&lt;&gt;"",ISNUMBER($A1512)),VLOOKUP($A1512,StudiesGeneral!$B:$CM,2,FALSE),"")</f>
        <v>Westlind-Johnsson</v>
      </c>
      <c r="D1512" s="73">
        <f>IF(AND($A1512&lt;&gt;"",ISNUMBER($A1512)),VLOOKUP($A1512,StudiesGeneral!$B:$CM,3,FALSE),"")</f>
        <v>2003</v>
      </c>
      <c r="E1512" s="74" t="str">
        <f>IF(AND($A1512&lt;&gt;"",ISNUMBER($A1512)),VLOOKUP($A1512,StudiesGeneral!$B:$CM,4,FALSE),"")</f>
        <v>https://dx.doi.org/10.1124/dmd.31.6.755</v>
      </c>
      <c r="F1512" s="73" t="str">
        <f>IF(AND($A1512&lt;&gt;"",ISNUMBER($A1512)),VLOOKUP($A1512,StudiesGeneral!$B:$CM,5,FALSE),"")</f>
        <v>CYP3A5</v>
      </c>
      <c r="G1512" s="52" t="str">
        <f t="shared" si="36"/>
        <v>Liver--HLM-HL21-*3/*3</v>
      </c>
      <c r="H1512" s="12" t="s">
        <v>724</v>
      </c>
      <c r="K1512" s="12" t="s">
        <v>725</v>
      </c>
      <c r="L1512" s="12" t="s">
        <v>726</v>
      </c>
      <c r="M1512" s="12" t="s">
        <v>737</v>
      </c>
      <c r="AA1512" s="19" t="s">
        <v>770</v>
      </c>
      <c r="AB1512" s="19" t="s">
        <v>794</v>
      </c>
      <c r="AC1512" s="20" t="s">
        <v>730</v>
      </c>
      <c r="AD1512" s="20" t="s">
        <v>1122</v>
      </c>
      <c r="AE1512" s="82">
        <v>2</v>
      </c>
      <c r="AF1512" s="3">
        <v>1</v>
      </c>
      <c r="AG1512" s="3">
        <v>1</v>
      </c>
      <c r="AH1512" s="3">
        <v>65</v>
      </c>
      <c r="AI1512" s="3" t="s">
        <v>767</v>
      </c>
      <c r="AJ1512" s="20" t="s">
        <v>772</v>
      </c>
      <c r="AW1512" s="3" t="s">
        <v>1121</v>
      </c>
      <c r="BA1512" s="21" t="s">
        <v>733</v>
      </c>
      <c r="BB1512" s="10">
        <v>1</v>
      </c>
      <c r="BC1512" s="20" t="s">
        <v>746</v>
      </c>
      <c r="BD1512" s="3">
        <v>1</v>
      </c>
      <c r="BF1512" s="4" t="b">
        <f>IF(ISERROR(VLOOKUP(StudiesDetails!B1512,ProteinExpression!A:A,1,FALSE)),FALSE,TRUE)</f>
        <v>1</v>
      </c>
    </row>
    <row r="1513" spans="1:58" x14ac:dyDescent="0.3">
      <c r="A1513">
        <v>325</v>
      </c>
      <c r="B1513">
        <v>1635</v>
      </c>
      <c r="C1513" s="73" t="str">
        <f>IF(AND($A1513&lt;&gt;"",ISNUMBER($A1513)),VLOOKUP($A1513,StudiesGeneral!$B:$CM,2,FALSE),"")</f>
        <v>Westlind-Johnsson</v>
      </c>
      <c r="D1513" s="73">
        <f>IF(AND($A1513&lt;&gt;"",ISNUMBER($A1513)),VLOOKUP($A1513,StudiesGeneral!$B:$CM,3,FALSE),"")</f>
        <v>2003</v>
      </c>
      <c r="E1513" s="74" t="str">
        <f>IF(AND($A1513&lt;&gt;"",ISNUMBER($A1513)),VLOOKUP($A1513,StudiesGeneral!$B:$CM,4,FALSE),"")</f>
        <v>https://dx.doi.org/10.1124/dmd.31.6.755</v>
      </c>
      <c r="F1513" s="73" t="str">
        <f>IF(AND($A1513&lt;&gt;"",ISNUMBER($A1513)),VLOOKUP($A1513,StudiesGeneral!$B:$CM,5,FALSE),"")</f>
        <v>CYP3A5</v>
      </c>
      <c r="G1513" s="52" t="str">
        <f t="shared" si="36"/>
        <v>Liver--HLM-HL25-*3/*3</v>
      </c>
      <c r="H1513" s="12" t="s">
        <v>724</v>
      </c>
      <c r="K1513" s="12" t="s">
        <v>725</v>
      </c>
      <c r="L1513" s="12" t="s">
        <v>726</v>
      </c>
      <c r="M1513" s="12" t="s">
        <v>737</v>
      </c>
      <c r="AA1513" s="19" t="s">
        <v>770</v>
      </c>
      <c r="AB1513" s="19" t="s">
        <v>794</v>
      </c>
      <c r="AC1513" s="20" t="s">
        <v>730</v>
      </c>
      <c r="AD1513" s="20" t="s">
        <v>1123</v>
      </c>
      <c r="AE1513" s="82">
        <v>3</v>
      </c>
      <c r="AF1513" s="3">
        <v>1</v>
      </c>
      <c r="AG1513" s="3">
        <v>0</v>
      </c>
      <c r="AH1513" s="3">
        <v>52</v>
      </c>
      <c r="AI1513" s="3" t="s">
        <v>767</v>
      </c>
      <c r="AJ1513" s="20" t="s">
        <v>772</v>
      </c>
      <c r="AW1513" s="3" t="s">
        <v>1121</v>
      </c>
      <c r="BA1513" s="21" t="s">
        <v>733</v>
      </c>
      <c r="BB1513" s="10">
        <v>1</v>
      </c>
      <c r="BC1513" s="20" t="s">
        <v>746</v>
      </c>
      <c r="BD1513" s="3">
        <v>1</v>
      </c>
      <c r="BF1513" s="4" t="b">
        <f>IF(ISERROR(VLOOKUP(StudiesDetails!B1513,ProteinExpression!A:A,1,FALSE)),FALSE,TRUE)</f>
        <v>1</v>
      </c>
    </row>
    <row r="1514" spans="1:58" x14ac:dyDescent="0.3">
      <c r="A1514">
        <v>325</v>
      </c>
      <c r="B1514">
        <v>1636</v>
      </c>
      <c r="C1514" s="73" t="str">
        <f>IF(AND($A1514&lt;&gt;"",ISNUMBER($A1514)),VLOOKUP($A1514,StudiesGeneral!$B:$CM,2,FALSE),"")</f>
        <v>Westlind-Johnsson</v>
      </c>
      <c r="D1514" s="73">
        <f>IF(AND($A1514&lt;&gt;"",ISNUMBER($A1514)),VLOOKUP($A1514,StudiesGeneral!$B:$CM,3,FALSE),"")</f>
        <v>2003</v>
      </c>
      <c r="E1514" s="74" t="str">
        <f>IF(AND($A1514&lt;&gt;"",ISNUMBER($A1514)),VLOOKUP($A1514,StudiesGeneral!$B:$CM,4,FALSE),"")</f>
        <v>https://dx.doi.org/10.1124/dmd.31.6.755</v>
      </c>
      <c r="F1514" s="73" t="str">
        <f>IF(AND($A1514&lt;&gt;"",ISNUMBER($A1514)),VLOOKUP($A1514,StudiesGeneral!$B:$CM,5,FALSE),"")</f>
        <v>CYP3A5</v>
      </c>
      <c r="G1514" s="52" t="str">
        <f t="shared" si="36"/>
        <v>Liver--HLM-HL39-*3/*3</v>
      </c>
      <c r="H1514" s="12" t="s">
        <v>724</v>
      </c>
      <c r="K1514" s="12" t="s">
        <v>725</v>
      </c>
      <c r="L1514" s="12" t="s">
        <v>726</v>
      </c>
      <c r="M1514" s="12" t="s">
        <v>737</v>
      </c>
      <c r="AA1514" s="19" t="s">
        <v>770</v>
      </c>
      <c r="AB1514" s="19" t="s">
        <v>794</v>
      </c>
      <c r="AC1514" s="20" t="s">
        <v>730</v>
      </c>
      <c r="AD1514" s="20" t="s">
        <v>1124</v>
      </c>
      <c r="AE1514" s="82">
        <v>4</v>
      </c>
      <c r="AF1514" s="3">
        <v>1</v>
      </c>
      <c r="AG1514" s="3">
        <v>0</v>
      </c>
      <c r="AH1514" s="3">
        <v>62</v>
      </c>
      <c r="AI1514" s="3" t="s">
        <v>767</v>
      </c>
      <c r="AJ1514" s="20" t="s">
        <v>772</v>
      </c>
      <c r="AW1514" s="3" t="s">
        <v>1121</v>
      </c>
      <c r="BA1514" s="21" t="s">
        <v>733</v>
      </c>
      <c r="BB1514" s="10">
        <v>1</v>
      </c>
      <c r="BC1514" s="20" t="s">
        <v>746</v>
      </c>
      <c r="BD1514" s="3">
        <v>1</v>
      </c>
      <c r="BF1514" s="4" t="b">
        <f>IF(ISERROR(VLOOKUP(StudiesDetails!B1514,ProteinExpression!A:A,1,FALSE)),FALSE,TRUE)</f>
        <v>1</v>
      </c>
    </row>
    <row r="1515" spans="1:58" x14ac:dyDescent="0.3">
      <c r="A1515">
        <v>325</v>
      </c>
      <c r="B1515">
        <v>1637</v>
      </c>
      <c r="C1515" s="73" t="str">
        <f>IF(AND($A1515&lt;&gt;"",ISNUMBER($A1515)),VLOOKUP($A1515,StudiesGeneral!$B:$CM,2,FALSE),"")</f>
        <v>Westlind-Johnsson</v>
      </c>
      <c r="D1515" s="73">
        <f>IF(AND($A1515&lt;&gt;"",ISNUMBER($A1515)),VLOOKUP($A1515,StudiesGeneral!$B:$CM,3,FALSE),"")</f>
        <v>2003</v>
      </c>
      <c r="E1515" s="74" t="str">
        <f>IF(AND($A1515&lt;&gt;"",ISNUMBER($A1515)),VLOOKUP($A1515,StudiesGeneral!$B:$CM,4,FALSE),"")</f>
        <v>https://dx.doi.org/10.1124/dmd.31.6.755</v>
      </c>
      <c r="F1515" s="73" t="str">
        <f>IF(AND($A1515&lt;&gt;"",ISNUMBER($A1515)),VLOOKUP($A1515,StudiesGeneral!$B:$CM,5,FALSE),"")</f>
        <v>CYP3A5</v>
      </c>
      <c r="G1515" s="52" t="str">
        <f t="shared" si="36"/>
        <v>Liver--HLM-HL41-*3/*3</v>
      </c>
      <c r="H1515" s="12" t="s">
        <v>724</v>
      </c>
      <c r="K1515" s="12" t="s">
        <v>725</v>
      </c>
      <c r="L1515" s="12" t="s">
        <v>726</v>
      </c>
      <c r="M1515" s="12" t="s">
        <v>737</v>
      </c>
      <c r="AA1515" s="19" t="s">
        <v>770</v>
      </c>
      <c r="AB1515" s="19" t="s">
        <v>794</v>
      </c>
      <c r="AC1515" s="20" t="s">
        <v>730</v>
      </c>
      <c r="AD1515" s="20" t="s">
        <v>1125</v>
      </c>
      <c r="AE1515" s="82">
        <v>5</v>
      </c>
      <c r="AF1515" s="3">
        <v>1</v>
      </c>
      <c r="AG1515" s="3">
        <v>1</v>
      </c>
      <c r="AH1515" s="3">
        <v>34</v>
      </c>
      <c r="AI1515" s="3" t="s">
        <v>767</v>
      </c>
      <c r="AJ1515" s="20" t="s">
        <v>772</v>
      </c>
      <c r="AW1515" s="3" t="s">
        <v>1121</v>
      </c>
      <c r="BA1515" s="21" t="s">
        <v>733</v>
      </c>
      <c r="BB1515" s="10">
        <v>1</v>
      </c>
      <c r="BC1515" s="20" t="s">
        <v>746</v>
      </c>
      <c r="BD1515" s="3">
        <v>1</v>
      </c>
      <c r="BF1515" s="4" t="b">
        <f>IF(ISERROR(VLOOKUP(StudiesDetails!B1515,ProteinExpression!A:A,1,FALSE)),FALSE,TRUE)</f>
        <v>1</v>
      </c>
    </row>
    <row r="1516" spans="1:58" x14ac:dyDescent="0.3">
      <c r="A1516">
        <v>325</v>
      </c>
      <c r="B1516">
        <v>1638</v>
      </c>
      <c r="C1516" s="73" t="str">
        <f>IF(AND($A1516&lt;&gt;"",ISNUMBER($A1516)),VLOOKUP($A1516,StudiesGeneral!$B:$CM,2,FALSE),"")</f>
        <v>Westlind-Johnsson</v>
      </c>
      <c r="D1516" s="73">
        <f>IF(AND($A1516&lt;&gt;"",ISNUMBER($A1516)),VLOOKUP($A1516,StudiesGeneral!$B:$CM,3,FALSE),"")</f>
        <v>2003</v>
      </c>
      <c r="E1516" s="74" t="str">
        <f>IF(AND($A1516&lt;&gt;"",ISNUMBER($A1516)),VLOOKUP($A1516,StudiesGeneral!$B:$CM,4,FALSE),"")</f>
        <v>https://dx.doi.org/10.1124/dmd.31.6.755</v>
      </c>
      <c r="F1516" s="73" t="str">
        <f>IF(AND($A1516&lt;&gt;"",ISNUMBER($A1516)),VLOOKUP($A1516,StudiesGeneral!$B:$CM,5,FALSE),"")</f>
        <v>CYP3A5</v>
      </c>
      <c r="G1516" s="52" t="str">
        <f t="shared" si="36"/>
        <v>Liver--HLM-HL42-*3/*3</v>
      </c>
      <c r="H1516" s="12" t="s">
        <v>724</v>
      </c>
      <c r="K1516" s="12" t="s">
        <v>725</v>
      </c>
      <c r="L1516" s="12" t="s">
        <v>726</v>
      </c>
      <c r="M1516" s="12" t="s">
        <v>737</v>
      </c>
      <c r="AA1516" s="19" t="s">
        <v>770</v>
      </c>
      <c r="AB1516" s="19" t="s">
        <v>794</v>
      </c>
      <c r="AC1516" s="20" t="s">
        <v>730</v>
      </c>
      <c r="AD1516" s="20" t="s">
        <v>1126</v>
      </c>
      <c r="AE1516" s="82">
        <v>6</v>
      </c>
      <c r="AF1516" s="3">
        <v>1</v>
      </c>
      <c r="AG1516" s="3">
        <v>1</v>
      </c>
      <c r="AH1516" s="3">
        <v>31</v>
      </c>
      <c r="AI1516" s="3" t="s">
        <v>767</v>
      </c>
      <c r="AJ1516" s="20" t="s">
        <v>772</v>
      </c>
      <c r="AW1516" s="3" t="s">
        <v>1121</v>
      </c>
      <c r="BA1516" s="21" t="s">
        <v>733</v>
      </c>
      <c r="BB1516" s="10">
        <v>1</v>
      </c>
      <c r="BC1516" s="20" t="s">
        <v>746</v>
      </c>
      <c r="BD1516" s="3">
        <v>1</v>
      </c>
      <c r="BF1516" s="4" t="b">
        <f>IF(ISERROR(VLOOKUP(StudiesDetails!B1516,ProteinExpression!A:A,1,FALSE)),FALSE,TRUE)</f>
        <v>1</v>
      </c>
    </row>
    <row r="1517" spans="1:58" x14ac:dyDescent="0.3">
      <c r="A1517">
        <v>325</v>
      </c>
      <c r="B1517">
        <v>1639</v>
      </c>
      <c r="C1517" s="73" t="str">
        <f>IF(AND($A1517&lt;&gt;"",ISNUMBER($A1517)),VLOOKUP($A1517,StudiesGeneral!$B:$CM,2,FALSE),"")</f>
        <v>Westlind-Johnsson</v>
      </c>
      <c r="D1517" s="73">
        <f>IF(AND($A1517&lt;&gt;"",ISNUMBER($A1517)),VLOOKUP($A1517,StudiesGeneral!$B:$CM,3,FALSE),"")</f>
        <v>2003</v>
      </c>
      <c r="E1517" s="74" t="str">
        <f>IF(AND($A1517&lt;&gt;"",ISNUMBER($A1517)),VLOOKUP($A1517,StudiesGeneral!$B:$CM,4,FALSE),"")</f>
        <v>https://dx.doi.org/10.1124/dmd.31.6.755</v>
      </c>
      <c r="F1517" s="73" t="str">
        <f>IF(AND($A1517&lt;&gt;"",ISNUMBER($A1517)),VLOOKUP($A1517,StudiesGeneral!$B:$CM,5,FALSE),"")</f>
        <v>CYP3A5</v>
      </c>
      <c r="G1517" s="52" t="str">
        <f t="shared" si="36"/>
        <v>Liver--HLM-HL43-*3/*3</v>
      </c>
      <c r="H1517" s="12" t="s">
        <v>724</v>
      </c>
      <c r="K1517" s="12" t="s">
        <v>725</v>
      </c>
      <c r="L1517" s="12" t="s">
        <v>726</v>
      </c>
      <c r="M1517" s="12" t="s">
        <v>737</v>
      </c>
      <c r="AA1517" s="19" t="s">
        <v>770</v>
      </c>
      <c r="AB1517" s="19" t="s">
        <v>794</v>
      </c>
      <c r="AC1517" s="20" t="s">
        <v>730</v>
      </c>
      <c r="AD1517" s="20" t="s">
        <v>1127</v>
      </c>
      <c r="AE1517" s="82">
        <v>7</v>
      </c>
      <c r="AF1517" s="3">
        <v>1</v>
      </c>
      <c r="AG1517" s="3">
        <v>1</v>
      </c>
      <c r="AH1517" s="3">
        <v>41</v>
      </c>
      <c r="AI1517" s="3" t="s">
        <v>767</v>
      </c>
      <c r="AJ1517" s="20" t="s">
        <v>772</v>
      </c>
      <c r="AW1517" s="3" t="s">
        <v>1121</v>
      </c>
      <c r="BA1517" s="21" t="s">
        <v>733</v>
      </c>
      <c r="BB1517" s="10">
        <v>1</v>
      </c>
      <c r="BC1517" s="20" t="s">
        <v>746</v>
      </c>
      <c r="BD1517" s="3">
        <v>1</v>
      </c>
      <c r="BF1517" s="4" t="b">
        <f>IF(ISERROR(VLOOKUP(StudiesDetails!B1517,ProteinExpression!A:A,1,FALSE)),FALSE,TRUE)</f>
        <v>1</v>
      </c>
    </row>
    <row r="1518" spans="1:58" x14ac:dyDescent="0.3">
      <c r="A1518">
        <v>325</v>
      </c>
      <c r="B1518">
        <v>1640</v>
      </c>
      <c r="C1518" s="73" t="str">
        <f>IF(AND($A1518&lt;&gt;"",ISNUMBER($A1518)),VLOOKUP($A1518,StudiesGeneral!$B:$CM,2,FALSE),"")</f>
        <v>Westlind-Johnsson</v>
      </c>
      <c r="D1518" s="73">
        <f>IF(AND($A1518&lt;&gt;"",ISNUMBER($A1518)),VLOOKUP($A1518,StudiesGeneral!$B:$CM,3,FALSE),"")</f>
        <v>2003</v>
      </c>
      <c r="E1518" s="74" t="str">
        <f>IF(AND($A1518&lt;&gt;"",ISNUMBER($A1518)),VLOOKUP($A1518,StudiesGeneral!$B:$CM,4,FALSE),"")</f>
        <v>https://dx.doi.org/10.1124/dmd.31.6.755</v>
      </c>
      <c r="F1518" s="73" t="str">
        <f>IF(AND($A1518&lt;&gt;"",ISNUMBER($A1518)),VLOOKUP($A1518,StudiesGeneral!$B:$CM,5,FALSE),"")</f>
        <v>CYP3A5</v>
      </c>
      <c r="G1518" s="52" t="str">
        <f t="shared" si="36"/>
        <v>Liver--HLM-HL46-*3/*3</v>
      </c>
      <c r="H1518" s="12" t="s">
        <v>724</v>
      </c>
      <c r="K1518" s="12" t="s">
        <v>725</v>
      </c>
      <c r="L1518" s="12" t="s">
        <v>726</v>
      </c>
      <c r="M1518" s="12" t="s">
        <v>737</v>
      </c>
      <c r="AA1518" s="19" t="s">
        <v>770</v>
      </c>
      <c r="AB1518" s="19" t="s">
        <v>794</v>
      </c>
      <c r="AC1518" s="20" t="s">
        <v>730</v>
      </c>
      <c r="AD1518" s="20" t="s">
        <v>1128</v>
      </c>
      <c r="AE1518" s="82">
        <v>8</v>
      </c>
      <c r="AF1518" s="3">
        <v>1</v>
      </c>
      <c r="AG1518" s="3">
        <v>1</v>
      </c>
      <c r="AW1518" s="3" t="s">
        <v>1121</v>
      </c>
      <c r="BC1518" s="20" t="s">
        <v>746</v>
      </c>
      <c r="BD1518" s="3">
        <v>1</v>
      </c>
      <c r="BF1518" s="4" t="b">
        <f>IF(ISERROR(VLOOKUP(StudiesDetails!B1518,ProteinExpression!A:A,1,FALSE)),FALSE,TRUE)</f>
        <v>1</v>
      </c>
    </row>
    <row r="1519" spans="1:58" x14ac:dyDescent="0.3">
      <c r="A1519">
        <v>325</v>
      </c>
      <c r="B1519">
        <v>1641</v>
      </c>
      <c r="C1519" s="73" t="str">
        <f>IF(AND($A1519&lt;&gt;"",ISNUMBER($A1519)),VLOOKUP($A1519,StudiesGeneral!$B:$CM,2,FALSE),"")</f>
        <v>Westlind-Johnsson</v>
      </c>
      <c r="D1519" s="73">
        <f>IF(AND($A1519&lt;&gt;"",ISNUMBER($A1519)),VLOOKUP($A1519,StudiesGeneral!$B:$CM,3,FALSE),"")</f>
        <v>2003</v>
      </c>
      <c r="E1519" s="74" t="str">
        <f>IF(AND($A1519&lt;&gt;"",ISNUMBER($A1519)),VLOOKUP($A1519,StudiesGeneral!$B:$CM,4,FALSE),"")</f>
        <v>https://dx.doi.org/10.1124/dmd.31.6.755</v>
      </c>
      <c r="F1519" s="73" t="str">
        <f>IF(AND($A1519&lt;&gt;"",ISNUMBER($A1519)),VLOOKUP($A1519,StudiesGeneral!$B:$CM,5,FALSE),"")</f>
        <v>CYP3A5</v>
      </c>
      <c r="G1519" s="52" t="str">
        <f t="shared" si="36"/>
        <v>Liver--HLM-HL48-*3/*3</v>
      </c>
      <c r="H1519" s="12" t="s">
        <v>724</v>
      </c>
      <c r="K1519" s="12" t="s">
        <v>725</v>
      </c>
      <c r="L1519" s="12" t="s">
        <v>726</v>
      </c>
      <c r="M1519" s="12" t="s">
        <v>737</v>
      </c>
      <c r="AA1519" s="19" t="s">
        <v>770</v>
      </c>
      <c r="AB1519" s="19" t="s">
        <v>794</v>
      </c>
      <c r="AC1519" s="20" t="s">
        <v>730</v>
      </c>
      <c r="AD1519" s="20" t="s">
        <v>1129</v>
      </c>
      <c r="AE1519" s="82">
        <v>9</v>
      </c>
      <c r="AF1519" s="3">
        <v>1</v>
      </c>
      <c r="AG1519" s="3">
        <v>1</v>
      </c>
      <c r="AH1519" s="3">
        <v>61</v>
      </c>
      <c r="AI1519" s="3" t="s">
        <v>767</v>
      </c>
      <c r="AJ1519" s="20" t="s">
        <v>772</v>
      </c>
      <c r="AW1519" s="3" t="s">
        <v>1121</v>
      </c>
      <c r="BA1519" s="21" t="s">
        <v>733</v>
      </c>
      <c r="BB1519" s="10">
        <v>1</v>
      </c>
      <c r="BC1519" s="20" t="s">
        <v>746</v>
      </c>
      <c r="BD1519" s="3">
        <v>1</v>
      </c>
      <c r="BF1519" s="4" t="b">
        <f>IF(ISERROR(VLOOKUP(StudiesDetails!B1519,ProteinExpression!A:A,1,FALSE)),FALSE,TRUE)</f>
        <v>1</v>
      </c>
    </row>
    <row r="1520" spans="1:58" x14ac:dyDescent="0.3">
      <c r="A1520">
        <v>325</v>
      </c>
      <c r="B1520">
        <v>1642</v>
      </c>
      <c r="C1520" s="73" t="str">
        <f>IF(AND($A1520&lt;&gt;"",ISNUMBER($A1520)),VLOOKUP($A1520,StudiesGeneral!$B:$CM,2,FALSE),"")</f>
        <v>Westlind-Johnsson</v>
      </c>
      <c r="D1520" s="73">
        <f>IF(AND($A1520&lt;&gt;"",ISNUMBER($A1520)),VLOOKUP($A1520,StudiesGeneral!$B:$CM,3,FALSE),"")</f>
        <v>2003</v>
      </c>
      <c r="E1520" s="74" t="str">
        <f>IF(AND($A1520&lt;&gt;"",ISNUMBER($A1520)),VLOOKUP($A1520,StudiesGeneral!$B:$CM,4,FALSE),"")</f>
        <v>https://dx.doi.org/10.1124/dmd.31.6.755</v>
      </c>
      <c r="F1520" s="73" t="str">
        <f>IF(AND($A1520&lt;&gt;"",ISNUMBER($A1520)),VLOOKUP($A1520,StudiesGeneral!$B:$CM,5,FALSE),"")</f>
        <v>CYP3A5</v>
      </c>
      <c r="G1520" s="52" t="str">
        <f t="shared" si="36"/>
        <v>Liver--HLM-HL49-*3/*3</v>
      </c>
      <c r="H1520" s="12" t="s">
        <v>724</v>
      </c>
      <c r="K1520" s="12" t="s">
        <v>725</v>
      </c>
      <c r="L1520" s="12" t="s">
        <v>726</v>
      </c>
      <c r="M1520" s="12" t="s">
        <v>737</v>
      </c>
      <c r="AA1520" s="19" t="s">
        <v>770</v>
      </c>
      <c r="AB1520" s="19" t="s">
        <v>794</v>
      </c>
      <c r="AC1520" s="20" t="s">
        <v>730</v>
      </c>
      <c r="AD1520" s="20" t="s">
        <v>1130</v>
      </c>
      <c r="AE1520" s="82">
        <v>10</v>
      </c>
      <c r="AF1520" s="3">
        <v>1</v>
      </c>
      <c r="AG1520" s="3">
        <v>1</v>
      </c>
      <c r="AH1520" s="3">
        <v>49</v>
      </c>
      <c r="AI1520" s="3" t="s">
        <v>767</v>
      </c>
      <c r="AJ1520" s="20" t="s">
        <v>772</v>
      </c>
      <c r="AW1520" s="3" t="s">
        <v>1121</v>
      </c>
      <c r="BA1520" s="21" t="s">
        <v>733</v>
      </c>
      <c r="BB1520" s="10">
        <v>1</v>
      </c>
      <c r="BC1520" s="20" t="s">
        <v>746</v>
      </c>
      <c r="BD1520" s="3">
        <v>1</v>
      </c>
      <c r="BF1520" s="4" t="b">
        <f>IF(ISERROR(VLOOKUP(StudiesDetails!B1520,ProteinExpression!A:A,1,FALSE)),FALSE,TRUE)</f>
        <v>1</v>
      </c>
    </row>
    <row r="1521" spans="1:58" x14ac:dyDescent="0.3">
      <c r="A1521">
        <v>325</v>
      </c>
      <c r="B1521">
        <v>1643</v>
      </c>
      <c r="C1521" s="73" t="str">
        <f>IF(AND($A1521&lt;&gt;"",ISNUMBER($A1521)),VLOOKUP($A1521,StudiesGeneral!$B:$CM,2,FALSE),"")</f>
        <v>Westlind-Johnsson</v>
      </c>
      <c r="D1521" s="73">
        <f>IF(AND($A1521&lt;&gt;"",ISNUMBER($A1521)),VLOOKUP($A1521,StudiesGeneral!$B:$CM,3,FALSE),"")</f>
        <v>2003</v>
      </c>
      <c r="E1521" s="74" t="str">
        <f>IF(AND($A1521&lt;&gt;"",ISNUMBER($A1521)),VLOOKUP($A1521,StudiesGeneral!$B:$CM,4,FALSE),"")</f>
        <v>https://dx.doi.org/10.1124/dmd.31.6.755</v>
      </c>
      <c r="F1521" s="73" t="str">
        <f>IF(AND($A1521&lt;&gt;"",ISNUMBER($A1521)),VLOOKUP($A1521,StudiesGeneral!$B:$CM,5,FALSE),"")</f>
        <v>CYP3A5</v>
      </c>
      <c r="G1521" s="52" t="str">
        <f t="shared" si="36"/>
        <v>Liver--HLM-HL50-*3/*3</v>
      </c>
      <c r="H1521" s="12" t="s">
        <v>724</v>
      </c>
      <c r="K1521" s="12" t="s">
        <v>725</v>
      </c>
      <c r="L1521" s="12" t="s">
        <v>726</v>
      </c>
      <c r="M1521" s="12" t="s">
        <v>737</v>
      </c>
      <c r="AA1521" s="19" t="s">
        <v>770</v>
      </c>
      <c r="AB1521" s="19" t="s">
        <v>794</v>
      </c>
      <c r="AC1521" s="20" t="s">
        <v>730</v>
      </c>
      <c r="AD1521" s="20" t="s">
        <v>1131</v>
      </c>
      <c r="AE1521" s="82">
        <v>11</v>
      </c>
      <c r="AF1521" s="3">
        <v>1</v>
      </c>
      <c r="AG1521" s="3">
        <v>1</v>
      </c>
      <c r="AH1521" s="3">
        <v>27</v>
      </c>
      <c r="AI1521" s="3" t="s">
        <v>767</v>
      </c>
      <c r="AJ1521" s="20" t="s">
        <v>772</v>
      </c>
      <c r="AW1521" s="3" t="s">
        <v>1121</v>
      </c>
      <c r="BA1521" s="21" t="s">
        <v>733</v>
      </c>
      <c r="BB1521" s="10">
        <v>1</v>
      </c>
      <c r="BC1521" s="20" t="s">
        <v>746</v>
      </c>
      <c r="BD1521" s="3">
        <v>1</v>
      </c>
      <c r="BF1521" s="4" t="b">
        <f>IF(ISERROR(VLOOKUP(StudiesDetails!B1521,ProteinExpression!A:A,1,FALSE)),FALSE,TRUE)</f>
        <v>1</v>
      </c>
    </row>
    <row r="1522" spans="1:58" x14ac:dyDescent="0.3">
      <c r="A1522">
        <v>325</v>
      </c>
      <c r="B1522">
        <v>1644</v>
      </c>
      <c r="C1522" s="73" t="str">
        <f>IF(AND($A1522&lt;&gt;"",ISNUMBER($A1522)),VLOOKUP($A1522,StudiesGeneral!$B:$CM,2,FALSE),"")</f>
        <v>Westlind-Johnsson</v>
      </c>
      <c r="D1522" s="73">
        <f>IF(AND($A1522&lt;&gt;"",ISNUMBER($A1522)),VLOOKUP($A1522,StudiesGeneral!$B:$CM,3,FALSE),"")</f>
        <v>2003</v>
      </c>
      <c r="E1522" s="74" t="str">
        <f>IF(AND($A1522&lt;&gt;"",ISNUMBER($A1522)),VLOOKUP($A1522,StudiesGeneral!$B:$CM,4,FALSE),"")</f>
        <v>https://dx.doi.org/10.1124/dmd.31.6.755</v>
      </c>
      <c r="F1522" s="73" t="str">
        <f>IF(AND($A1522&lt;&gt;"",ISNUMBER($A1522)),VLOOKUP($A1522,StudiesGeneral!$B:$CM,5,FALSE),"")</f>
        <v>CYP3A5</v>
      </c>
      <c r="G1522" s="52" t="str">
        <f t="shared" si="36"/>
        <v>Liver--HLM-HL51-*3/*3</v>
      </c>
      <c r="H1522" s="12" t="s">
        <v>724</v>
      </c>
      <c r="K1522" s="12" t="s">
        <v>725</v>
      </c>
      <c r="L1522" s="12" t="s">
        <v>726</v>
      </c>
      <c r="M1522" s="12" t="s">
        <v>737</v>
      </c>
      <c r="AA1522" s="19" t="s">
        <v>770</v>
      </c>
      <c r="AB1522" s="19" t="s">
        <v>794</v>
      </c>
      <c r="AC1522" s="20" t="s">
        <v>730</v>
      </c>
      <c r="AD1522" s="20" t="s">
        <v>1132</v>
      </c>
      <c r="AE1522" s="82">
        <v>12</v>
      </c>
      <c r="AF1522" s="3">
        <v>1</v>
      </c>
      <c r="AG1522" s="3">
        <v>0</v>
      </c>
      <c r="AH1522" s="3">
        <v>69</v>
      </c>
      <c r="AI1522" s="3" t="s">
        <v>767</v>
      </c>
      <c r="AJ1522" s="20" t="s">
        <v>772</v>
      </c>
      <c r="AW1522" s="3" t="s">
        <v>1121</v>
      </c>
      <c r="BA1522" s="21" t="s">
        <v>733</v>
      </c>
      <c r="BB1522" s="10">
        <v>1</v>
      </c>
      <c r="BC1522" s="20" t="s">
        <v>746</v>
      </c>
      <c r="BD1522" s="3">
        <v>1</v>
      </c>
      <c r="BF1522" s="4" t="b">
        <f>IF(ISERROR(VLOOKUP(StudiesDetails!B1522,ProteinExpression!A:A,1,FALSE)),FALSE,TRUE)</f>
        <v>1</v>
      </c>
    </row>
    <row r="1523" spans="1:58" x14ac:dyDescent="0.3">
      <c r="A1523">
        <v>325</v>
      </c>
      <c r="B1523">
        <v>1645</v>
      </c>
      <c r="C1523" s="73" t="str">
        <f>IF(AND($A1523&lt;&gt;"",ISNUMBER($A1523)),VLOOKUP($A1523,StudiesGeneral!$B:$CM,2,FALSE),"")</f>
        <v>Westlind-Johnsson</v>
      </c>
      <c r="D1523" s="73">
        <f>IF(AND($A1523&lt;&gt;"",ISNUMBER($A1523)),VLOOKUP($A1523,StudiesGeneral!$B:$CM,3,FALSE),"")</f>
        <v>2003</v>
      </c>
      <c r="E1523" s="74" t="str">
        <f>IF(AND($A1523&lt;&gt;"",ISNUMBER($A1523)),VLOOKUP($A1523,StudiesGeneral!$B:$CM,4,FALSE),"")</f>
        <v>https://dx.doi.org/10.1124/dmd.31.6.755</v>
      </c>
      <c r="F1523" s="73" t="str">
        <f>IF(AND($A1523&lt;&gt;"",ISNUMBER($A1523)),VLOOKUP($A1523,StudiesGeneral!$B:$CM,5,FALSE),"")</f>
        <v>CYP3A5</v>
      </c>
      <c r="G1523" s="52" t="str">
        <f t="shared" si="36"/>
        <v>Liver--HLM-HL52-*3/*3</v>
      </c>
      <c r="H1523" s="12" t="s">
        <v>724</v>
      </c>
      <c r="K1523" s="12" t="s">
        <v>725</v>
      </c>
      <c r="L1523" s="12" t="s">
        <v>726</v>
      </c>
      <c r="M1523" s="12" t="s">
        <v>737</v>
      </c>
      <c r="AA1523" s="19" t="s">
        <v>770</v>
      </c>
      <c r="AB1523" s="19" t="s">
        <v>794</v>
      </c>
      <c r="AC1523" s="20" t="s">
        <v>730</v>
      </c>
      <c r="AD1523" s="20" t="s">
        <v>1133</v>
      </c>
      <c r="AE1523" s="82">
        <v>13</v>
      </c>
      <c r="AF1523" s="3">
        <v>1</v>
      </c>
      <c r="AG1523" s="3">
        <v>1</v>
      </c>
      <c r="AH1523" s="3">
        <v>23</v>
      </c>
      <c r="AI1523" s="3" t="s">
        <v>767</v>
      </c>
      <c r="AJ1523" s="20" t="s">
        <v>772</v>
      </c>
      <c r="AW1523" s="3" t="s">
        <v>1121</v>
      </c>
      <c r="BA1523" s="21" t="s">
        <v>733</v>
      </c>
      <c r="BB1523" s="10">
        <v>1</v>
      </c>
      <c r="BC1523" s="20" t="s">
        <v>746</v>
      </c>
      <c r="BD1523" s="3">
        <v>1</v>
      </c>
      <c r="BF1523" s="4" t="b">
        <f>IF(ISERROR(VLOOKUP(StudiesDetails!B1523,ProteinExpression!A:A,1,FALSE)),FALSE,TRUE)</f>
        <v>1</v>
      </c>
    </row>
    <row r="1524" spans="1:58" x14ac:dyDescent="0.3">
      <c r="A1524">
        <v>325</v>
      </c>
      <c r="B1524">
        <v>1646</v>
      </c>
      <c r="C1524" s="73" t="str">
        <f>IF(AND($A1524&lt;&gt;"",ISNUMBER($A1524)),VLOOKUP($A1524,StudiesGeneral!$B:$CM,2,FALSE),"")</f>
        <v>Westlind-Johnsson</v>
      </c>
      <c r="D1524" s="73">
        <f>IF(AND($A1524&lt;&gt;"",ISNUMBER($A1524)),VLOOKUP($A1524,StudiesGeneral!$B:$CM,3,FALSE),"")</f>
        <v>2003</v>
      </c>
      <c r="E1524" s="74" t="str">
        <f>IF(AND($A1524&lt;&gt;"",ISNUMBER($A1524)),VLOOKUP($A1524,StudiesGeneral!$B:$CM,4,FALSE),"")</f>
        <v>https://dx.doi.org/10.1124/dmd.31.6.755</v>
      </c>
      <c r="F1524" s="73" t="str">
        <f>IF(AND($A1524&lt;&gt;"",ISNUMBER($A1524)),VLOOKUP($A1524,StudiesGeneral!$B:$CM,5,FALSE),"")</f>
        <v>CYP3A5</v>
      </c>
      <c r="G1524" s="52" t="str">
        <f t="shared" si="36"/>
        <v>Liver--HLM-HL53-*3/*3</v>
      </c>
      <c r="H1524" s="12" t="s">
        <v>724</v>
      </c>
      <c r="K1524" s="12" t="s">
        <v>725</v>
      </c>
      <c r="L1524" s="12" t="s">
        <v>726</v>
      </c>
      <c r="M1524" s="12" t="s">
        <v>737</v>
      </c>
      <c r="AA1524" s="19" t="s">
        <v>770</v>
      </c>
      <c r="AB1524" s="19" t="s">
        <v>794</v>
      </c>
      <c r="AC1524" s="20" t="s">
        <v>730</v>
      </c>
      <c r="AD1524" s="20" t="s">
        <v>1134</v>
      </c>
      <c r="AE1524" s="82">
        <v>14</v>
      </c>
      <c r="AF1524" s="3">
        <v>1</v>
      </c>
      <c r="AG1524" s="3">
        <v>1</v>
      </c>
      <c r="AH1524" s="3">
        <v>22</v>
      </c>
      <c r="AI1524" s="3" t="s">
        <v>767</v>
      </c>
      <c r="AJ1524" s="20" t="s">
        <v>772</v>
      </c>
      <c r="AW1524" s="3" t="s">
        <v>1121</v>
      </c>
      <c r="BA1524" s="21" t="s">
        <v>733</v>
      </c>
      <c r="BB1524" s="10">
        <v>1</v>
      </c>
      <c r="BC1524" s="20" t="s">
        <v>746</v>
      </c>
      <c r="BD1524" s="3">
        <v>1</v>
      </c>
      <c r="BF1524" s="4" t="b">
        <f>IF(ISERROR(VLOOKUP(StudiesDetails!B1524,ProteinExpression!A:A,1,FALSE)),FALSE,TRUE)</f>
        <v>1</v>
      </c>
    </row>
    <row r="1525" spans="1:58" x14ac:dyDescent="0.3">
      <c r="A1525">
        <v>325</v>
      </c>
      <c r="B1525">
        <v>1647</v>
      </c>
      <c r="C1525" s="73" t="str">
        <f>IF(AND($A1525&lt;&gt;"",ISNUMBER($A1525)),VLOOKUP($A1525,StudiesGeneral!$B:$CM,2,FALSE),"")</f>
        <v>Westlind-Johnsson</v>
      </c>
      <c r="D1525" s="73">
        <f>IF(AND($A1525&lt;&gt;"",ISNUMBER($A1525)),VLOOKUP($A1525,StudiesGeneral!$B:$CM,3,FALSE),"")</f>
        <v>2003</v>
      </c>
      <c r="E1525" s="74" t="str">
        <f>IF(AND($A1525&lt;&gt;"",ISNUMBER($A1525)),VLOOKUP($A1525,StudiesGeneral!$B:$CM,4,FALSE),"")</f>
        <v>https://dx.doi.org/10.1124/dmd.31.6.755</v>
      </c>
      <c r="F1525" s="73" t="str">
        <f>IF(AND($A1525&lt;&gt;"",ISNUMBER($A1525)),VLOOKUP($A1525,StudiesGeneral!$B:$CM,5,FALSE),"")</f>
        <v>CYP3A5</v>
      </c>
      <c r="G1525" s="52" t="str">
        <f t="shared" si="36"/>
        <v>Liver--HLM-HL55-*3/*3</v>
      </c>
      <c r="H1525" s="12" t="s">
        <v>724</v>
      </c>
      <c r="K1525" s="12" t="s">
        <v>725</v>
      </c>
      <c r="L1525" s="12" t="s">
        <v>726</v>
      </c>
      <c r="M1525" s="12" t="s">
        <v>737</v>
      </c>
      <c r="AA1525" s="19" t="s">
        <v>770</v>
      </c>
      <c r="AB1525" s="19" t="s">
        <v>794</v>
      </c>
      <c r="AC1525" s="20" t="s">
        <v>730</v>
      </c>
      <c r="AD1525" s="20" t="s">
        <v>1135</v>
      </c>
      <c r="AE1525" s="82">
        <v>15</v>
      </c>
      <c r="AF1525" s="3">
        <v>1</v>
      </c>
      <c r="AG1525" s="3">
        <v>1</v>
      </c>
      <c r="AH1525" s="3">
        <v>28</v>
      </c>
      <c r="AI1525" s="3" t="s">
        <v>767</v>
      </c>
      <c r="AJ1525" s="20" t="s">
        <v>772</v>
      </c>
      <c r="AW1525" s="3" t="s">
        <v>1121</v>
      </c>
      <c r="BA1525" s="21" t="s">
        <v>733</v>
      </c>
      <c r="BB1525" s="10">
        <v>1</v>
      </c>
      <c r="BC1525" s="20" t="s">
        <v>746</v>
      </c>
      <c r="BD1525" s="3">
        <v>1</v>
      </c>
      <c r="BF1525" s="4" t="b">
        <f>IF(ISERROR(VLOOKUP(StudiesDetails!B1525,ProteinExpression!A:A,1,FALSE)),FALSE,TRUE)</f>
        <v>1</v>
      </c>
    </row>
    <row r="1526" spans="1:58" x14ac:dyDescent="0.3">
      <c r="A1526">
        <v>325</v>
      </c>
      <c r="B1526">
        <v>1648</v>
      </c>
      <c r="C1526" s="73" t="str">
        <f>IF(AND($A1526&lt;&gt;"",ISNUMBER($A1526)),VLOOKUP($A1526,StudiesGeneral!$B:$CM,2,FALSE),"")</f>
        <v>Westlind-Johnsson</v>
      </c>
      <c r="D1526" s="73">
        <f>IF(AND($A1526&lt;&gt;"",ISNUMBER($A1526)),VLOOKUP($A1526,StudiesGeneral!$B:$CM,3,FALSE),"")</f>
        <v>2003</v>
      </c>
      <c r="E1526" s="74" t="str">
        <f>IF(AND($A1526&lt;&gt;"",ISNUMBER($A1526)),VLOOKUP($A1526,StudiesGeneral!$B:$CM,4,FALSE),"")</f>
        <v>https://dx.doi.org/10.1124/dmd.31.6.755</v>
      </c>
      <c r="F1526" s="73" t="str">
        <f>IF(AND($A1526&lt;&gt;"",ISNUMBER($A1526)),VLOOKUP($A1526,StudiesGeneral!$B:$CM,5,FALSE),"")</f>
        <v>CYP3A5</v>
      </c>
      <c r="G1526" s="52" t="str">
        <f t="shared" si="36"/>
        <v>Liver--HLM-HL110-*1/*3</v>
      </c>
      <c r="H1526" s="12" t="s">
        <v>724</v>
      </c>
      <c r="K1526" s="12" t="s">
        <v>725</v>
      </c>
      <c r="L1526" s="12" t="s">
        <v>726</v>
      </c>
      <c r="M1526" s="12" t="s">
        <v>737</v>
      </c>
      <c r="AA1526" s="19" t="s">
        <v>770</v>
      </c>
      <c r="AB1526" s="19" t="s">
        <v>794</v>
      </c>
      <c r="AC1526" s="20" t="s">
        <v>730</v>
      </c>
      <c r="AD1526" s="20" t="s">
        <v>1136</v>
      </c>
      <c r="AE1526" s="82">
        <v>16</v>
      </c>
      <c r="AF1526" s="3">
        <v>1</v>
      </c>
      <c r="AG1526" s="3">
        <v>0</v>
      </c>
      <c r="AH1526" s="3">
        <v>40</v>
      </c>
      <c r="AI1526" s="3" t="s">
        <v>767</v>
      </c>
      <c r="AJ1526" s="20" t="s">
        <v>772</v>
      </c>
      <c r="AW1526" s="3" t="s">
        <v>763</v>
      </c>
      <c r="AX1526" s="3" t="s">
        <v>1137</v>
      </c>
      <c r="BA1526" s="21" t="s">
        <v>733</v>
      </c>
      <c r="BB1526" s="10">
        <v>1</v>
      </c>
      <c r="BC1526" s="20" t="s">
        <v>856</v>
      </c>
      <c r="BD1526" s="3">
        <v>1</v>
      </c>
      <c r="BF1526" s="4" t="b">
        <f>IF(ISERROR(VLOOKUP(StudiesDetails!B1526,ProteinExpression!A:A,1,FALSE)),FALSE,TRUE)</f>
        <v>1</v>
      </c>
    </row>
    <row r="1527" spans="1:58" x14ac:dyDescent="0.3">
      <c r="A1527">
        <v>325</v>
      </c>
      <c r="B1527">
        <v>1649</v>
      </c>
      <c r="C1527" s="73" t="str">
        <f>IF(AND($A1527&lt;&gt;"",ISNUMBER($A1527)),VLOOKUP($A1527,StudiesGeneral!$B:$CM,2,FALSE),"")</f>
        <v>Westlind-Johnsson</v>
      </c>
      <c r="D1527" s="73">
        <f>IF(AND($A1527&lt;&gt;"",ISNUMBER($A1527)),VLOOKUP($A1527,StudiesGeneral!$B:$CM,3,FALSE),"")</f>
        <v>2003</v>
      </c>
      <c r="E1527" s="74" t="str">
        <f>IF(AND($A1527&lt;&gt;"",ISNUMBER($A1527)),VLOOKUP($A1527,StudiesGeneral!$B:$CM,4,FALSE),"")</f>
        <v>https://dx.doi.org/10.1124/dmd.31.6.755</v>
      </c>
      <c r="F1527" s="73" t="str">
        <f>IF(AND($A1527&lt;&gt;"",ISNUMBER($A1527)),VLOOKUP($A1527,StudiesGeneral!$B:$CM,5,FALSE),"")</f>
        <v>CYP3A5</v>
      </c>
      <c r="G1527" s="52" t="str">
        <f t="shared" si="36"/>
        <v>Liver--HLM-HL112-*3/*3</v>
      </c>
      <c r="H1527" s="12" t="s">
        <v>724</v>
      </c>
      <c r="K1527" s="12" t="s">
        <v>725</v>
      </c>
      <c r="L1527" s="12" t="s">
        <v>726</v>
      </c>
      <c r="M1527" s="12" t="s">
        <v>737</v>
      </c>
      <c r="AA1527" s="19" t="s">
        <v>770</v>
      </c>
      <c r="AB1527" s="19" t="s">
        <v>794</v>
      </c>
      <c r="AC1527" s="20" t="s">
        <v>730</v>
      </c>
      <c r="AD1527" s="20" t="s">
        <v>1138</v>
      </c>
      <c r="AE1527" s="82">
        <v>17</v>
      </c>
      <c r="AF1527" s="3">
        <v>1</v>
      </c>
      <c r="AG1527" s="3">
        <v>0</v>
      </c>
      <c r="AH1527" s="3">
        <v>66</v>
      </c>
      <c r="AI1527" s="3" t="s">
        <v>767</v>
      </c>
      <c r="AJ1527" s="20" t="s">
        <v>772</v>
      </c>
      <c r="AW1527" s="3" t="s">
        <v>763</v>
      </c>
      <c r="AX1527" s="3" t="s">
        <v>1137</v>
      </c>
      <c r="BA1527" s="21" t="s">
        <v>733</v>
      </c>
      <c r="BB1527" s="10">
        <v>1</v>
      </c>
      <c r="BC1527" s="20" t="s">
        <v>746</v>
      </c>
      <c r="BD1527" s="3">
        <v>1</v>
      </c>
      <c r="BF1527" s="4" t="b">
        <f>IF(ISERROR(VLOOKUP(StudiesDetails!B1527,ProteinExpression!A:A,1,FALSE)),FALSE,TRUE)</f>
        <v>1</v>
      </c>
    </row>
    <row r="1528" spans="1:58" x14ac:dyDescent="0.3">
      <c r="A1528">
        <v>325</v>
      </c>
      <c r="B1528">
        <v>1650</v>
      </c>
      <c r="C1528" s="73" t="str">
        <f>IF(AND($A1528&lt;&gt;"",ISNUMBER($A1528)),VLOOKUP($A1528,StudiesGeneral!$B:$CM,2,FALSE),"")</f>
        <v>Westlind-Johnsson</v>
      </c>
      <c r="D1528" s="73">
        <f>IF(AND($A1528&lt;&gt;"",ISNUMBER($A1528)),VLOOKUP($A1528,StudiesGeneral!$B:$CM,3,FALSE),"")</f>
        <v>2003</v>
      </c>
      <c r="E1528" s="74" t="str">
        <f>IF(AND($A1528&lt;&gt;"",ISNUMBER($A1528)),VLOOKUP($A1528,StudiesGeneral!$B:$CM,4,FALSE),"")</f>
        <v>https://dx.doi.org/10.1124/dmd.31.6.755</v>
      </c>
      <c r="F1528" s="73" t="str">
        <f>IF(AND($A1528&lt;&gt;"",ISNUMBER($A1528)),VLOOKUP($A1528,StudiesGeneral!$B:$CM,5,FALSE),"")</f>
        <v>CYP3A5</v>
      </c>
      <c r="G1528" s="52" t="str">
        <f t="shared" si="36"/>
        <v>Liver--HLM-HL113-*3/*3</v>
      </c>
      <c r="H1528" s="12" t="s">
        <v>724</v>
      </c>
      <c r="K1528" s="12" t="s">
        <v>725</v>
      </c>
      <c r="L1528" s="12" t="s">
        <v>726</v>
      </c>
      <c r="M1528" s="12" t="s">
        <v>737</v>
      </c>
      <c r="AA1528" s="19" t="s">
        <v>770</v>
      </c>
      <c r="AB1528" s="19" t="s">
        <v>794</v>
      </c>
      <c r="AC1528" s="20" t="s">
        <v>730</v>
      </c>
      <c r="AD1528" s="20" t="s">
        <v>1139</v>
      </c>
      <c r="AE1528" s="82">
        <v>18</v>
      </c>
      <c r="AF1528" s="3">
        <v>1</v>
      </c>
      <c r="AG1528" s="3">
        <v>0</v>
      </c>
      <c r="AH1528" s="3">
        <v>62</v>
      </c>
      <c r="AI1528" s="3" t="s">
        <v>767</v>
      </c>
      <c r="AJ1528" s="20" t="s">
        <v>772</v>
      </c>
      <c r="AW1528" s="3" t="s">
        <v>763</v>
      </c>
      <c r="AX1528" s="3" t="s">
        <v>1137</v>
      </c>
      <c r="BA1528" s="21" t="s">
        <v>733</v>
      </c>
      <c r="BB1528" s="10">
        <v>1</v>
      </c>
      <c r="BC1528" s="20" t="s">
        <v>746</v>
      </c>
      <c r="BD1528" s="3">
        <v>1</v>
      </c>
      <c r="BF1528" s="4" t="b">
        <f>IF(ISERROR(VLOOKUP(StudiesDetails!B1528,ProteinExpression!A:A,1,FALSE)),FALSE,TRUE)</f>
        <v>1</v>
      </c>
    </row>
    <row r="1529" spans="1:58" x14ac:dyDescent="0.3">
      <c r="A1529">
        <v>325</v>
      </c>
      <c r="B1529">
        <v>1651</v>
      </c>
      <c r="C1529" s="73" t="str">
        <f>IF(AND($A1529&lt;&gt;"",ISNUMBER($A1529)),VLOOKUP($A1529,StudiesGeneral!$B:$CM,2,FALSE),"")</f>
        <v>Westlind-Johnsson</v>
      </c>
      <c r="D1529" s="73">
        <f>IF(AND($A1529&lt;&gt;"",ISNUMBER($A1529)),VLOOKUP($A1529,StudiesGeneral!$B:$CM,3,FALSE),"")</f>
        <v>2003</v>
      </c>
      <c r="E1529" s="74" t="str">
        <f>IF(AND($A1529&lt;&gt;"",ISNUMBER($A1529)),VLOOKUP($A1529,StudiesGeneral!$B:$CM,4,FALSE),"")</f>
        <v>https://dx.doi.org/10.1124/dmd.31.6.755</v>
      </c>
      <c r="F1529" s="73" t="str">
        <f>IF(AND($A1529&lt;&gt;"",ISNUMBER($A1529)),VLOOKUP($A1529,StudiesGeneral!$B:$CM,5,FALSE),"")</f>
        <v>CYP3A5</v>
      </c>
      <c r="G1529" s="52" t="str">
        <f t="shared" si="36"/>
        <v>Liver--HLM-HL115-*3/*3</v>
      </c>
      <c r="H1529" s="12" t="s">
        <v>724</v>
      </c>
      <c r="K1529" s="12" t="s">
        <v>725</v>
      </c>
      <c r="L1529" s="12" t="s">
        <v>726</v>
      </c>
      <c r="M1529" s="12" t="s">
        <v>737</v>
      </c>
      <c r="AA1529" s="19" t="s">
        <v>770</v>
      </c>
      <c r="AB1529" s="19" t="s">
        <v>794</v>
      </c>
      <c r="AC1529" s="20" t="s">
        <v>730</v>
      </c>
      <c r="AD1529" s="20" t="s">
        <v>1140</v>
      </c>
      <c r="AE1529" s="82">
        <v>19</v>
      </c>
      <c r="AF1529" s="3">
        <v>1</v>
      </c>
      <c r="AG1529" s="3">
        <v>0</v>
      </c>
      <c r="AH1529" s="3">
        <v>34</v>
      </c>
      <c r="AI1529" s="3" t="s">
        <v>767</v>
      </c>
      <c r="AJ1529" s="20" t="s">
        <v>772</v>
      </c>
      <c r="AW1529" s="3" t="s">
        <v>763</v>
      </c>
      <c r="AX1529" s="3" t="s">
        <v>1137</v>
      </c>
      <c r="BA1529" s="21" t="s">
        <v>733</v>
      </c>
      <c r="BB1529" s="10">
        <v>1</v>
      </c>
      <c r="BC1529" s="20" t="s">
        <v>746</v>
      </c>
      <c r="BD1529" s="3">
        <v>1</v>
      </c>
      <c r="BF1529" s="4" t="b">
        <f>IF(ISERROR(VLOOKUP(StudiesDetails!B1529,ProteinExpression!A:A,1,FALSE)),FALSE,TRUE)</f>
        <v>1</v>
      </c>
    </row>
    <row r="1530" spans="1:58" x14ac:dyDescent="0.3">
      <c r="A1530">
        <v>325</v>
      </c>
      <c r="B1530">
        <v>1652</v>
      </c>
      <c r="C1530" s="73" t="str">
        <f>IF(AND($A1530&lt;&gt;"",ISNUMBER($A1530)),VLOOKUP($A1530,StudiesGeneral!$B:$CM,2,FALSE),"")</f>
        <v>Westlind-Johnsson</v>
      </c>
      <c r="D1530" s="73">
        <f>IF(AND($A1530&lt;&gt;"",ISNUMBER($A1530)),VLOOKUP($A1530,StudiesGeneral!$B:$CM,3,FALSE),"")</f>
        <v>2003</v>
      </c>
      <c r="E1530" s="74" t="str">
        <f>IF(AND($A1530&lt;&gt;"",ISNUMBER($A1530)),VLOOKUP($A1530,StudiesGeneral!$B:$CM,4,FALSE),"")</f>
        <v>https://dx.doi.org/10.1124/dmd.31.6.755</v>
      </c>
      <c r="F1530" s="73" t="str">
        <f>IF(AND($A1530&lt;&gt;"",ISNUMBER($A1530)),VLOOKUP($A1530,StudiesGeneral!$B:$CM,5,FALSE),"")</f>
        <v>CYP3A5</v>
      </c>
      <c r="G1530" s="52" t="str">
        <f t="shared" si="36"/>
        <v>Liver--HLM-HL116-*3/*3</v>
      </c>
      <c r="H1530" s="12" t="s">
        <v>724</v>
      </c>
      <c r="K1530" s="12" t="s">
        <v>725</v>
      </c>
      <c r="L1530" s="12" t="s">
        <v>726</v>
      </c>
      <c r="M1530" s="12" t="s">
        <v>737</v>
      </c>
      <c r="AA1530" s="19" t="s">
        <v>770</v>
      </c>
      <c r="AB1530" s="19" t="s">
        <v>794</v>
      </c>
      <c r="AC1530" s="20" t="s">
        <v>730</v>
      </c>
      <c r="AD1530" s="20" t="s">
        <v>1141</v>
      </c>
      <c r="AE1530" s="82">
        <v>20</v>
      </c>
      <c r="AF1530" s="3">
        <v>1</v>
      </c>
      <c r="AG1530" s="3">
        <v>0</v>
      </c>
      <c r="AH1530" s="3">
        <v>85</v>
      </c>
      <c r="AI1530" s="3" t="s">
        <v>767</v>
      </c>
      <c r="AJ1530" s="20" t="s">
        <v>772</v>
      </c>
      <c r="AW1530" s="3" t="s">
        <v>763</v>
      </c>
      <c r="AX1530" s="3" t="s">
        <v>1137</v>
      </c>
      <c r="BA1530" s="21" t="s">
        <v>733</v>
      </c>
      <c r="BB1530" s="10">
        <v>1</v>
      </c>
      <c r="BC1530" s="20" t="s">
        <v>746</v>
      </c>
      <c r="BD1530" s="3">
        <v>1</v>
      </c>
      <c r="BF1530" s="4" t="b">
        <f>IF(ISERROR(VLOOKUP(StudiesDetails!B1530,ProteinExpression!A:A,1,FALSE)),FALSE,TRUE)</f>
        <v>1</v>
      </c>
    </row>
    <row r="1531" spans="1:58" x14ac:dyDescent="0.3">
      <c r="A1531">
        <v>325</v>
      </c>
      <c r="B1531">
        <v>1653</v>
      </c>
      <c r="C1531" s="73" t="str">
        <f>IF(AND($A1531&lt;&gt;"",ISNUMBER($A1531)),VLOOKUP($A1531,StudiesGeneral!$B:$CM,2,FALSE),"")</f>
        <v>Westlind-Johnsson</v>
      </c>
      <c r="D1531" s="73">
        <f>IF(AND($A1531&lt;&gt;"",ISNUMBER($A1531)),VLOOKUP($A1531,StudiesGeneral!$B:$CM,3,FALSE),"")</f>
        <v>2003</v>
      </c>
      <c r="E1531" s="74" t="str">
        <f>IF(AND($A1531&lt;&gt;"",ISNUMBER($A1531)),VLOOKUP($A1531,StudiesGeneral!$B:$CM,4,FALSE),"")</f>
        <v>https://dx.doi.org/10.1124/dmd.31.6.755</v>
      </c>
      <c r="F1531" s="73" t="str">
        <f>IF(AND($A1531&lt;&gt;"",ISNUMBER($A1531)),VLOOKUP($A1531,StudiesGeneral!$B:$CM,5,FALSE),"")</f>
        <v>CYP3A5</v>
      </c>
      <c r="G1531" s="52" t="str">
        <f t="shared" si="36"/>
        <v>Liver--HLM-HL117-*3/*3</v>
      </c>
      <c r="H1531" s="12" t="s">
        <v>724</v>
      </c>
      <c r="K1531" s="12" t="s">
        <v>725</v>
      </c>
      <c r="L1531" s="12" t="s">
        <v>726</v>
      </c>
      <c r="M1531" s="12" t="s">
        <v>737</v>
      </c>
      <c r="AA1531" s="19" t="s">
        <v>770</v>
      </c>
      <c r="AB1531" s="19" t="s">
        <v>794</v>
      </c>
      <c r="AC1531" s="20" t="s">
        <v>730</v>
      </c>
      <c r="AD1531" s="20" t="s">
        <v>1142</v>
      </c>
      <c r="AE1531" s="82">
        <v>21</v>
      </c>
      <c r="AF1531" s="3">
        <v>1</v>
      </c>
      <c r="AG1531" s="3">
        <v>1</v>
      </c>
      <c r="AH1531" s="3">
        <v>61</v>
      </c>
      <c r="AI1531" s="3" t="s">
        <v>767</v>
      </c>
      <c r="AJ1531" s="20" t="s">
        <v>772</v>
      </c>
      <c r="AW1531" s="3" t="s">
        <v>763</v>
      </c>
      <c r="AX1531" s="3" t="s">
        <v>1137</v>
      </c>
      <c r="BA1531" s="21" t="s">
        <v>733</v>
      </c>
      <c r="BB1531" s="10">
        <v>1</v>
      </c>
      <c r="BC1531" s="20" t="s">
        <v>746</v>
      </c>
      <c r="BD1531" s="3">
        <v>1</v>
      </c>
      <c r="BF1531" s="4" t="b">
        <f>IF(ISERROR(VLOOKUP(StudiesDetails!B1531,ProteinExpression!A:A,1,FALSE)),FALSE,TRUE)</f>
        <v>1</v>
      </c>
    </row>
    <row r="1532" spans="1:58" x14ac:dyDescent="0.3">
      <c r="A1532">
        <v>325</v>
      </c>
      <c r="B1532">
        <v>1654</v>
      </c>
      <c r="C1532" s="73" t="str">
        <f>IF(AND($A1532&lt;&gt;"",ISNUMBER($A1532)),VLOOKUP($A1532,StudiesGeneral!$B:$CM,2,FALSE),"")</f>
        <v>Westlind-Johnsson</v>
      </c>
      <c r="D1532" s="73">
        <f>IF(AND($A1532&lt;&gt;"",ISNUMBER($A1532)),VLOOKUP($A1532,StudiesGeneral!$B:$CM,3,FALSE),"")</f>
        <v>2003</v>
      </c>
      <c r="E1532" s="74" t="str">
        <f>IF(AND($A1532&lt;&gt;"",ISNUMBER($A1532)),VLOOKUP($A1532,StudiesGeneral!$B:$CM,4,FALSE),"")</f>
        <v>https://dx.doi.org/10.1124/dmd.31.6.755</v>
      </c>
      <c r="F1532" s="73" t="str">
        <f>IF(AND($A1532&lt;&gt;"",ISNUMBER($A1532)),VLOOKUP($A1532,StudiesGeneral!$B:$CM,5,FALSE),"")</f>
        <v>CYP3A5</v>
      </c>
      <c r="G1532" s="52" t="str">
        <f t="shared" si="36"/>
        <v>Liver--HLM-HL118-*1/*3</v>
      </c>
      <c r="H1532" s="12" t="s">
        <v>724</v>
      </c>
      <c r="K1532" s="12" t="s">
        <v>725</v>
      </c>
      <c r="L1532" s="12" t="s">
        <v>726</v>
      </c>
      <c r="M1532" s="12" t="s">
        <v>737</v>
      </c>
      <c r="AA1532" s="19" t="s">
        <v>770</v>
      </c>
      <c r="AB1532" s="19" t="s">
        <v>794</v>
      </c>
      <c r="AC1532" s="20" t="s">
        <v>730</v>
      </c>
      <c r="AD1532" s="20" t="s">
        <v>1143</v>
      </c>
      <c r="AE1532" s="82">
        <v>22</v>
      </c>
      <c r="AF1532" s="3">
        <v>1</v>
      </c>
      <c r="AG1532" s="3">
        <v>1</v>
      </c>
      <c r="AH1532" s="3">
        <v>56</v>
      </c>
      <c r="AI1532" s="3" t="s">
        <v>767</v>
      </c>
      <c r="AJ1532" s="20" t="s">
        <v>772</v>
      </c>
      <c r="AW1532" s="3" t="s">
        <v>763</v>
      </c>
      <c r="AX1532" s="3" t="s">
        <v>1137</v>
      </c>
      <c r="BA1532" s="21" t="s">
        <v>733</v>
      </c>
      <c r="BB1532" s="10">
        <v>1</v>
      </c>
      <c r="BC1532" s="20" t="s">
        <v>856</v>
      </c>
      <c r="BD1532" s="3">
        <v>1</v>
      </c>
      <c r="BF1532" s="4" t="b">
        <f>IF(ISERROR(VLOOKUP(StudiesDetails!B1532,ProteinExpression!A:A,1,FALSE)),FALSE,TRUE)</f>
        <v>1</v>
      </c>
    </row>
    <row r="1533" spans="1:58" x14ac:dyDescent="0.3">
      <c r="A1533">
        <v>325</v>
      </c>
      <c r="B1533">
        <v>1655</v>
      </c>
      <c r="C1533" s="73" t="str">
        <f>IF(AND($A1533&lt;&gt;"",ISNUMBER($A1533)),VLOOKUP($A1533,StudiesGeneral!$B:$CM,2,FALSE),"")</f>
        <v>Westlind-Johnsson</v>
      </c>
      <c r="D1533" s="73">
        <f>IF(AND($A1533&lt;&gt;"",ISNUMBER($A1533)),VLOOKUP($A1533,StudiesGeneral!$B:$CM,3,FALSE),"")</f>
        <v>2003</v>
      </c>
      <c r="E1533" s="74" t="str">
        <f>IF(AND($A1533&lt;&gt;"",ISNUMBER($A1533)),VLOOKUP($A1533,StudiesGeneral!$B:$CM,4,FALSE),"")</f>
        <v>https://dx.doi.org/10.1124/dmd.31.6.755</v>
      </c>
      <c r="F1533" s="73" t="str">
        <f>IF(AND($A1533&lt;&gt;"",ISNUMBER($A1533)),VLOOKUP($A1533,StudiesGeneral!$B:$CM,5,FALSE),"")</f>
        <v>CYP3A5</v>
      </c>
      <c r="G1533" s="52" t="str">
        <f t="shared" si="36"/>
        <v>Liver--HLM-HL119-*3/*3</v>
      </c>
      <c r="H1533" s="12" t="s">
        <v>724</v>
      </c>
      <c r="K1533" s="12" t="s">
        <v>725</v>
      </c>
      <c r="L1533" s="12" t="s">
        <v>726</v>
      </c>
      <c r="M1533" s="12" t="s">
        <v>737</v>
      </c>
      <c r="AA1533" s="19" t="s">
        <v>770</v>
      </c>
      <c r="AB1533" s="19" t="s">
        <v>794</v>
      </c>
      <c r="AC1533" s="20" t="s">
        <v>730</v>
      </c>
      <c r="AD1533" s="20" t="s">
        <v>1144</v>
      </c>
      <c r="AE1533" s="82">
        <v>23</v>
      </c>
      <c r="AF1533" s="3">
        <v>1</v>
      </c>
      <c r="AG1533" s="3">
        <v>1</v>
      </c>
      <c r="AH1533" s="3">
        <v>70</v>
      </c>
      <c r="AI1533" s="3" t="s">
        <v>767</v>
      </c>
      <c r="AJ1533" s="20" t="s">
        <v>772</v>
      </c>
      <c r="AW1533" s="3" t="s">
        <v>763</v>
      </c>
      <c r="AX1533" s="3" t="s">
        <v>1137</v>
      </c>
      <c r="BA1533" s="21" t="s">
        <v>733</v>
      </c>
      <c r="BB1533" s="10">
        <v>1</v>
      </c>
      <c r="BC1533" s="20" t="s">
        <v>746</v>
      </c>
      <c r="BD1533" s="3">
        <v>1</v>
      </c>
      <c r="BF1533" s="4" t="b">
        <f>IF(ISERROR(VLOOKUP(StudiesDetails!B1533,ProteinExpression!A:A,1,FALSE)),FALSE,TRUE)</f>
        <v>1</v>
      </c>
    </row>
    <row r="1534" spans="1:58" x14ac:dyDescent="0.3">
      <c r="A1534">
        <v>325</v>
      </c>
      <c r="B1534">
        <v>1656</v>
      </c>
      <c r="C1534" s="73" t="str">
        <f>IF(AND($A1534&lt;&gt;"",ISNUMBER($A1534)),VLOOKUP($A1534,StudiesGeneral!$B:$CM,2,FALSE),"")</f>
        <v>Westlind-Johnsson</v>
      </c>
      <c r="D1534" s="73">
        <f>IF(AND($A1534&lt;&gt;"",ISNUMBER($A1534)),VLOOKUP($A1534,StudiesGeneral!$B:$CM,3,FALSE),"")</f>
        <v>2003</v>
      </c>
      <c r="E1534" s="74" t="str">
        <f>IF(AND($A1534&lt;&gt;"",ISNUMBER($A1534)),VLOOKUP($A1534,StudiesGeneral!$B:$CM,4,FALSE),"")</f>
        <v>https://dx.doi.org/10.1124/dmd.31.6.755</v>
      </c>
      <c r="F1534" s="73" t="str">
        <f>IF(AND($A1534&lt;&gt;"",ISNUMBER($A1534)),VLOOKUP($A1534,StudiesGeneral!$B:$CM,5,FALSE),"")</f>
        <v>CYP3A5</v>
      </c>
      <c r="G1534" s="52" t="str">
        <f t="shared" si="36"/>
        <v>Liver--HLM-HL120-*1/*3</v>
      </c>
      <c r="H1534" s="12" t="s">
        <v>724</v>
      </c>
      <c r="K1534" s="12" t="s">
        <v>725</v>
      </c>
      <c r="L1534" s="12" t="s">
        <v>726</v>
      </c>
      <c r="M1534" s="12" t="s">
        <v>737</v>
      </c>
      <c r="AA1534" s="19" t="s">
        <v>770</v>
      </c>
      <c r="AB1534" s="19" t="s">
        <v>794</v>
      </c>
      <c r="AC1534" s="20" t="s">
        <v>730</v>
      </c>
      <c r="AD1534" s="20" t="s">
        <v>1145</v>
      </c>
      <c r="AE1534" s="82">
        <v>24</v>
      </c>
      <c r="AF1534" s="3">
        <v>1</v>
      </c>
      <c r="AG1534" s="3">
        <v>0</v>
      </c>
      <c r="AH1534" s="3">
        <v>78</v>
      </c>
      <c r="AI1534" s="3" t="s">
        <v>767</v>
      </c>
      <c r="AJ1534" s="20" t="s">
        <v>772</v>
      </c>
      <c r="AW1534" s="3" t="s">
        <v>763</v>
      </c>
      <c r="AX1534" s="3" t="s">
        <v>1137</v>
      </c>
      <c r="BA1534" s="21" t="s">
        <v>733</v>
      </c>
      <c r="BB1534" s="10">
        <v>1</v>
      </c>
      <c r="BC1534" s="20" t="s">
        <v>856</v>
      </c>
      <c r="BD1534" s="3">
        <v>1</v>
      </c>
      <c r="BF1534" s="4" t="b">
        <f>IF(ISERROR(VLOOKUP(StudiesDetails!B1534,ProteinExpression!A:A,1,FALSE)),FALSE,TRUE)</f>
        <v>1</v>
      </c>
    </row>
    <row r="1535" spans="1:58" x14ac:dyDescent="0.3">
      <c r="A1535">
        <v>325</v>
      </c>
      <c r="B1535">
        <v>1657</v>
      </c>
      <c r="C1535" s="73" t="str">
        <f>IF(AND($A1535&lt;&gt;"",ISNUMBER($A1535)),VLOOKUP($A1535,StudiesGeneral!$B:$CM,2,FALSE),"")</f>
        <v>Westlind-Johnsson</v>
      </c>
      <c r="D1535" s="73">
        <f>IF(AND($A1535&lt;&gt;"",ISNUMBER($A1535)),VLOOKUP($A1535,StudiesGeneral!$B:$CM,3,FALSE),"")</f>
        <v>2003</v>
      </c>
      <c r="E1535" s="74" t="str">
        <f>IF(AND($A1535&lt;&gt;"",ISNUMBER($A1535)),VLOOKUP($A1535,StudiesGeneral!$B:$CM,4,FALSE),"")</f>
        <v>https://dx.doi.org/10.1124/dmd.31.6.755</v>
      </c>
      <c r="F1535" s="73" t="str">
        <f>IF(AND($A1535&lt;&gt;"",ISNUMBER($A1535)),VLOOKUP($A1535,StudiesGeneral!$B:$CM,5,FALSE),"")</f>
        <v>CYP3A5</v>
      </c>
      <c r="G1535" s="52" t="str">
        <f t="shared" si="36"/>
        <v>Liver--HLM-HL121-*3/*3</v>
      </c>
      <c r="H1535" s="12" t="s">
        <v>724</v>
      </c>
      <c r="K1535" s="12" t="s">
        <v>725</v>
      </c>
      <c r="L1535" s="12" t="s">
        <v>726</v>
      </c>
      <c r="M1535" s="12" t="s">
        <v>737</v>
      </c>
      <c r="AA1535" s="19" t="s">
        <v>770</v>
      </c>
      <c r="AB1535" s="19" t="s">
        <v>794</v>
      </c>
      <c r="AC1535" s="20" t="s">
        <v>730</v>
      </c>
      <c r="AD1535" s="20" t="s">
        <v>1146</v>
      </c>
      <c r="AE1535" s="82">
        <v>25</v>
      </c>
      <c r="AF1535" s="3">
        <v>1</v>
      </c>
      <c r="AG1535" s="3">
        <v>1</v>
      </c>
      <c r="AH1535" s="3">
        <v>61</v>
      </c>
      <c r="AI1535" s="3" t="s">
        <v>767</v>
      </c>
      <c r="AJ1535" s="20" t="s">
        <v>772</v>
      </c>
      <c r="AW1535" s="3" t="s">
        <v>763</v>
      </c>
      <c r="AX1535" s="3" t="s">
        <v>1137</v>
      </c>
      <c r="BA1535" s="21" t="s">
        <v>733</v>
      </c>
      <c r="BB1535" s="10">
        <v>1</v>
      </c>
      <c r="BC1535" s="20" t="s">
        <v>746</v>
      </c>
      <c r="BD1535" s="3">
        <v>1</v>
      </c>
      <c r="BF1535" s="4" t="b">
        <f>IF(ISERROR(VLOOKUP(StudiesDetails!B1535,ProteinExpression!A:A,1,FALSE)),FALSE,TRUE)</f>
        <v>1</v>
      </c>
    </row>
    <row r="1536" spans="1:58" x14ac:dyDescent="0.3">
      <c r="A1536">
        <v>325</v>
      </c>
      <c r="B1536">
        <v>1658</v>
      </c>
      <c r="C1536" s="73" t="str">
        <f>IF(AND($A1536&lt;&gt;"",ISNUMBER($A1536)),VLOOKUP($A1536,StudiesGeneral!$B:$CM,2,FALSE),"")</f>
        <v>Westlind-Johnsson</v>
      </c>
      <c r="D1536" s="73">
        <f>IF(AND($A1536&lt;&gt;"",ISNUMBER($A1536)),VLOOKUP($A1536,StudiesGeneral!$B:$CM,3,FALSE),"")</f>
        <v>2003</v>
      </c>
      <c r="E1536" s="74" t="str">
        <f>IF(AND($A1536&lt;&gt;"",ISNUMBER($A1536)),VLOOKUP($A1536,StudiesGeneral!$B:$CM,4,FALSE),"")</f>
        <v>https://dx.doi.org/10.1124/dmd.31.6.755</v>
      </c>
      <c r="F1536" s="73" t="str">
        <f>IF(AND($A1536&lt;&gt;"",ISNUMBER($A1536)),VLOOKUP($A1536,StudiesGeneral!$B:$CM,5,FALSE),"")</f>
        <v>CYP3A5</v>
      </c>
      <c r="G1536" s="52" t="str">
        <f t="shared" si="36"/>
        <v>Liver--HLM-HL122-*3/*3</v>
      </c>
      <c r="H1536" s="12" t="s">
        <v>724</v>
      </c>
      <c r="K1536" s="12" t="s">
        <v>725</v>
      </c>
      <c r="L1536" s="12" t="s">
        <v>726</v>
      </c>
      <c r="M1536" s="12" t="s">
        <v>737</v>
      </c>
      <c r="AA1536" s="19" t="s">
        <v>770</v>
      </c>
      <c r="AB1536" s="19" t="s">
        <v>794</v>
      </c>
      <c r="AC1536" s="20" t="s">
        <v>730</v>
      </c>
      <c r="AD1536" s="20" t="s">
        <v>1147</v>
      </c>
      <c r="AE1536" s="82">
        <v>26</v>
      </c>
      <c r="AF1536" s="3">
        <v>1</v>
      </c>
      <c r="AG1536" s="3">
        <v>1</v>
      </c>
      <c r="AH1536" s="3">
        <v>63</v>
      </c>
      <c r="AI1536" s="3" t="s">
        <v>767</v>
      </c>
      <c r="AJ1536" s="20" t="s">
        <v>772</v>
      </c>
      <c r="AW1536" s="3" t="s">
        <v>763</v>
      </c>
      <c r="AX1536" s="3" t="s">
        <v>1137</v>
      </c>
      <c r="BA1536" s="21" t="s">
        <v>733</v>
      </c>
      <c r="BB1536" s="10">
        <v>1</v>
      </c>
      <c r="BC1536" s="20" t="s">
        <v>746</v>
      </c>
      <c r="BD1536" s="3">
        <v>1</v>
      </c>
      <c r="BF1536" s="4" t="b">
        <f>IF(ISERROR(VLOOKUP(StudiesDetails!B1536,ProteinExpression!A:A,1,FALSE)),FALSE,TRUE)</f>
        <v>1</v>
      </c>
    </row>
    <row r="1537" spans="1:58" x14ac:dyDescent="0.3">
      <c r="A1537">
        <v>325</v>
      </c>
      <c r="B1537">
        <v>1659</v>
      </c>
      <c r="C1537" s="73" t="str">
        <f>IF(AND($A1537&lt;&gt;"",ISNUMBER($A1537)),VLOOKUP($A1537,StudiesGeneral!$B:$CM,2,FALSE),"")</f>
        <v>Westlind-Johnsson</v>
      </c>
      <c r="D1537" s="73">
        <f>IF(AND($A1537&lt;&gt;"",ISNUMBER($A1537)),VLOOKUP($A1537,StudiesGeneral!$B:$CM,3,FALSE),"")</f>
        <v>2003</v>
      </c>
      <c r="E1537" s="74" t="str">
        <f>IF(AND($A1537&lt;&gt;"",ISNUMBER($A1537)),VLOOKUP($A1537,StudiesGeneral!$B:$CM,4,FALSE),"")</f>
        <v>https://dx.doi.org/10.1124/dmd.31.6.755</v>
      </c>
      <c r="F1537" s="73" t="str">
        <f>IF(AND($A1537&lt;&gt;"",ISNUMBER($A1537)),VLOOKUP($A1537,StudiesGeneral!$B:$CM,5,FALSE),"")</f>
        <v>CYP3A5</v>
      </c>
      <c r="G1537" s="52" t="str">
        <f t="shared" si="36"/>
        <v>Liver--HLM-HL123-*3/*3</v>
      </c>
      <c r="H1537" s="12" t="s">
        <v>724</v>
      </c>
      <c r="K1537" s="12" t="s">
        <v>725</v>
      </c>
      <c r="L1537" s="12" t="s">
        <v>726</v>
      </c>
      <c r="M1537" s="12" t="s">
        <v>737</v>
      </c>
      <c r="AA1537" s="19" t="s">
        <v>770</v>
      </c>
      <c r="AB1537" s="19" t="s">
        <v>794</v>
      </c>
      <c r="AC1537" s="20" t="s">
        <v>730</v>
      </c>
      <c r="AD1537" s="20" t="s">
        <v>1148</v>
      </c>
      <c r="AE1537" s="82">
        <v>27</v>
      </c>
      <c r="AF1537" s="3">
        <v>1</v>
      </c>
      <c r="AG1537" s="3">
        <v>1</v>
      </c>
      <c r="AH1537" s="3">
        <v>67</v>
      </c>
      <c r="AI1537" s="3" t="s">
        <v>767</v>
      </c>
      <c r="AJ1537" s="20" t="s">
        <v>772</v>
      </c>
      <c r="AW1537" s="3" t="s">
        <v>763</v>
      </c>
      <c r="AX1537" s="3" t="s">
        <v>1137</v>
      </c>
      <c r="BA1537" s="21" t="s">
        <v>733</v>
      </c>
      <c r="BB1537" s="10">
        <v>1</v>
      </c>
      <c r="BC1537" s="20" t="s">
        <v>746</v>
      </c>
      <c r="BD1537" s="3">
        <v>1</v>
      </c>
      <c r="BF1537" s="4" t="b">
        <f>IF(ISERROR(VLOOKUP(StudiesDetails!B1537,ProteinExpression!A:A,1,FALSE)),FALSE,TRUE)</f>
        <v>1</v>
      </c>
    </row>
    <row r="1538" spans="1:58" x14ac:dyDescent="0.3">
      <c r="A1538">
        <v>325</v>
      </c>
      <c r="B1538">
        <v>1660</v>
      </c>
      <c r="C1538" s="73" t="str">
        <f>IF(AND($A1538&lt;&gt;"",ISNUMBER($A1538)),VLOOKUP($A1538,StudiesGeneral!$B:$CM,2,FALSE),"")</f>
        <v>Westlind-Johnsson</v>
      </c>
      <c r="D1538" s="73">
        <f>IF(AND($A1538&lt;&gt;"",ISNUMBER($A1538)),VLOOKUP($A1538,StudiesGeneral!$B:$CM,3,FALSE),"")</f>
        <v>2003</v>
      </c>
      <c r="E1538" s="74" t="str">
        <f>IF(AND($A1538&lt;&gt;"",ISNUMBER($A1538)),VLOOKUP($A1538,StudiesGeneral!$B:$CM,4,FALSE),"")</f>
        <v>https://dx.doi.org/10.1124/dmd.31.6.755</v>
      </c>
      <c r="F1538" s="73" t="str">
        <f>IF(AND($A1538&lt;&gt;"",ISNUMBER($A1538)),VLOOKUP($A1538,StudiesGeneral!$B:$CM,5,FALSE),"")</f>
        <v>CYP3A5</v>
      </c>
      <c r="G1538" s="52" t="str">
        <f t="shared" si="36"/>
        <v>Liver--HLM-HL124-*3/*3</v>
      </c>
      <c r="H1538" s="12" t="s">
        <v>724</v>
      </c>
      <c r="K1538" s="12" t="s">
        <v>725</v>
      </c>
      <c r="L1538" s="12" t="s">
        <v>726</v>
      </c>
      <c r="M1538" s="12" t="s">
        <v>737</v>
      </c>
      <c r="AA1538" s="19" t="s">
        <v>770</v>
      </c>
      <c r="AB1538" s="19" t="s">
        <v>794</v>
      </c>
      <c r="AC1538" s="20" t="s">
        <v>730</v>
      </c>
      <c r="AD1538" s="20" t="s">
        <v>1149</v>
      </c>
      <c r="AE1538" s="82">
        <v>28</v>
      </c>
      <c r="AF1538" s="3">
        <v>1</v>
      </c>
      <c r="AG1538" s="3">
        <v>1</v>
      </c>
      <c r="AH1538" s="3">
        <v>62</v>
      </c>
      <c r="AI1538" s="3" t="s">
        <v>767</v>
      </c>
      <c r="AJ1538" s="20" t="s">
        <v>772</v>
      </c>
      <c r="AW1538" s="3" t="s">
        <v>763</v>
      </c>
      <c r="AX1538" s="3" t="s">
        <v>1137</v>
      </c>
      <c r="BA1538" s="21" t="s">
        <v>733</v>
      </c>
      <c r="BB1538" s="10">
        <v>1</v>
      </c>
      <c r="BC1538" s="20" t="s">
        <v>746</v>
      </c>
      <c r="BD1538" s="3">
        <v>1</v>
      </c>
      <c r="BF1538" s="4" t="b">
        <f>IF(ISERROR(VLOOKUP(StudiesDetails!B1538,ProteinExpression!A:A,1,FALSE)),FALSE,TRUE)</f>
        <v>1</v>
      </c>
    </row>
    <row r="1539" spans="1:58" x14ac:dyDescent="0.3">
      <c r="A1539">
        <v>325</v>
      </c>
      <c r="B1539">
        <v>1661</v>
      </c>
      <c r="C1539" s="73" t="str">
        <f>IF(AND($A1539&lt;&gt;"",ISNUMBER($A1539)),VLOOKUP($A1539,StudiesGeneral!$B:$CM,2,FALSE),"")</f>
        <v>Westlind-Johnsson</v>
      </c>
      <c r="D1539" s="73">
        <f>IF(AND($A1539&lt;&gt;"",ISNUMBER($A1539)),VLOOKUP($A1539,StudiesGeneral!$B:$CM,3,FALSE),"")</f>
        <v>2003</v>
      </c>
      <c r="E1539" s="74" t="str">
        <f>IF(AND($A1539&lt;&gt;"",ISNUMBER($A1539)),VLOOKUP($A1539,StudiesGeneral!$B:$CM,4,FALSE),"")</f>
        <v>https://dx.doi.org/10.1124/dmd.31.6.755</v>
      </c>
      <c r="F1539" s="73" t="str">
        <f>IF(AND($A1539&lt;&gt;"",ISNUMBER($A1539)),VLOOKUP($A1539,StudiesGeneral!$B:$CM,5,FALSE),"")</f>
        <v>CYP3A5</v>
      </c>
      <c r="G1539" s="52" t="str">
        <f t="shared" si="36"/>
        <v>Liver--HLM-HL126-*3/*3</v>
      </c>
      <c r="H1539" s="12" t="s">
        <v>724</v>
      </c>
      <c r="K1539" s="12" t="s">
        <v>725</v>
      </c>
      <c r="L1539" s="12" t="s">
        <v>726</v>
      </c>
      <c r="M1539" s="12" t="s">
        <v>737</v>
      </c>
      <c r="AA1539" s="19" t="s">
        <v>770</v>
      </c>
      <c r="AB1539" s="19" t="s">
        <v>794</v>
      </c>
      <c r="AC1539" s="20" t="s">
        <v>730</v>
      </c>
      <c r="AD1539" s="20" t="s">
        <v>1150</v>
      </c>
      <c r="AE1539" s="82">
        <v>29</v>
      </c>
      <c r="AF1539" s="3">
        <v>1</v>
      </c>
      <c r="AG1539" s="3">
        <v>1</v>
      </c>
      <c r="AH1539" s="3">
        <v>67</v>
      </c>
      <c r="AI1539" s="3" t="s">
        <v>767</v>
      </c>
      <c r="AJ1539" s="20" t="s">
        <v>772</v>
      </c>
      <c r="AW1539" s="3" t="s">
        <v>763</v>
      </c>
      <c r="AX1539" s="3" t="s">
        <v>1137</v>
      </c>
      <c r="BA1539" s="21" t="s">
        <v>733</v>
      </c>
      <c r="BB1539" s="10">
        <v>1</v>
      </c>
      <c r="BC1539" s="20" t="s">
        <v>746</v>
      </c>
      <c r="BD1539" s="3">
        <v>1</v>
      </c>
      <c r="BF1539" s="4" t="b">
        <f>IF(ISERROR(VLOOKUP(StudiesDetails!B1539,ProteinExpression!A:A,1,FALSE)),FALSE,TRUE)</f>
        <v>1</v>
      </c>
    </row>
    <row r="1540" spans="1:58" x14ac:dyDescent="0.3">
      <c r="A1540">
        <v>325</v>
      </c>
      <c r="B1540">
        <v>1662</v>
      </c>
      <c r="C1540" s="73" t="str">
        <f>IF(AND($A1540&lt;&gt;"",ISNUMBER($A1540)),VLOOKUP($A1540,StudiesGeneral!$B:$CM,2,FALSE),"")</f>
        <v>Westlind-Johnsson</v>
      </c>
      <c r="D1540" s="73">
        <f>IF(AND($A1540&lt;&gt;"",ISNUMBER($A1540)),VLOOKUP($A1540,StudiesGeneral!$B:$CM,3,FALSE),"")</f>
        <v>2003</v>
      </c>
      <c r="E1540" s="74" t="str">
        <f>IF(AND($A1540&lt;&gt;"",ISNUMBER($A1540)),VLOOKUP($A1540,StudiesGeneral!$B:$CM,4,FALSE),"")</f>
        <v>https://dx.doi.org/10.1124/dmd.31.6.755</v>
      </c>
      <c r="F1540" s="73" t="str">
        <f>IF(AND($A1540&lt;&gt;"",ISNUMBER($A1540)),VLOOKUP($A1540,StudiesGeneral!$B:$CM,5,FALSE),"")</f>
        <v>CYP3A5</v>
      </c>
      <c r="G1540" s="52" t="str">
        <f t="shared" si="36"/>
        <v>Liver--HLM-HL127-*3/*3</v>
      </c>
      <c r="H1540" s="12" t="s">
        <v>724</v>
      </c>
      <c r="K1540" s="12" t="s">
        <v>725</v>
      </c>
      <c r="L1540" s="12" t="s">
        <v>726</v>
      </c>
      <c r="M1540" s="12" t="s">
        <v>737</v>
      </c>
      <c r="AA1540" s="19" t="s">
        <v>770</v>
      </c>
      <c r="AB1540" s="19" t="s">
        <v>794</v>
      </c>
      <c r="AC1540" s="20" t="s">
        <v>730</v>
      </c>
      <c r="AD1540" s="20" t="s">
        <v>1151</v>
      </c>
      <c r="AE1540" s="82">
        <v>30</v>
      </c>
      <c r="AF1540" s="3">
        <v>1</v>
      </c>
      <c r="AG1540" s="3">
        <v>0</v>
      </c>
      <c r="AH1540" s="3">
        <v>60</v>
      </c>
      <c r="AI1540" s="3" t="s">
        <v>767</v>
      </c>
      <c r="AJ1540" s="20" t="s">
        <v>772</v>
      </c>
      <c r="AW1540" s="3" t="s">
        <v>763</v>
      </c>
      <c r="AX1540" s="3" t="s">
        <v>1137</v>
      </c>
      <c r="BA1540" s="21" t="s">
        <v>733</v>
      </c>
      <c r="BB1540" s="10">
        <v>1</v>
      </c>
      <c r="BC1540" s="20" t="s">
        <v>746</v>
      </c>
      <c r="BD1540" s="3">
        <v>1</v>
      </c>
      <c r="BF1540" s="4" t="b">
        <f>IF(ISERROR(VLOOKUP(StudiesDetails!B1540,ProteinExpression!A:A,1,FALSE)),FALSE,TRUE)</f>
        <v>1</v>
      </c>
    </row>
    <row r="1541" spans="1:58" x14ac:dyDescent="0.3">
      <c r="A1541">
        <v>325</v>
      </c>
      <c r="B1541">
        <v>1663</v>
      </c>
      <c r="C1541" s="73" t="str">
        <f>IF(AND($A1541&lt;&gt;"",ISNUMBER($A1541)),VLOOKUP($A1541,StudiesGeneral!$B:$CM,2,FALSE),"")</f>
        <v>Westlind-Johnsson</v>
      </c>
      <c r="D1541" s="73">
        <f>IF(AND($A1541&lt;&gt;"",ISNUMBER($A1541)),VLOOKUP($A1541,StudiesGeneral!$B:$CM,3,FALSE),"")</f>
        <v>2003</v>
      </c>
      <c r="E1541" s="74" t="str">
        <f>IF(AND($A1541&lt;&gt;"",ISNUMBER($A1541)),VLOOKUP($A1541,StudiesGeneral!$B:$CM,4,FALSE),"")</f>
        <v>https://dx.doi.org/10.1124/dmd.31.6.755</v>
      </c>
      <c r="F1541" s="73" t="str">
        <f>IF(AND($A1541&lt;&gt;"",ISNUMBER($A1541)),VLOOKUP($A1541,StudiesGeneral!$B:$CM,5,FALSE),"")</f>
        <v>CYP3A5</v>
      </c>
      <c r="G1541" s="52" t="str">
        <f t="shared" si="36"/>
        <v>Liver--HLM-HL128-*3/*3</v>
      </c>
      <c r="H1541" s="12" t="s">
        <v>724</v>
      </c>
      <c r="K1541" s="12" t="s">
        <v>725</v>
      </c>
      <c r="L1541" s="12" t="s">
        <v>726</v>
      </c>
      <c r="M1541" s="12" t="s">
        <v>737</v>
      </c>
      <c r="AA1541" s="19" t="s">
        <v>770</v>
      </c>
      <c r="AB1541" s="19" t="s">
        <v>794</v>
      </c>
      <c r="AC1541" s="20" t="s">
        <v>730</v>
      </c>
      <c r="AD1541" s="20" t="s">
        <v>1152</v>
      </c>
      <c r="AE1541" s="82">
        <v>31</v>
      </c>
      <c r="AF1541" s="3">
        <v>1</v>
      </c>
      <c r="AG1541" s="3">
        <v>0</v>
      </c>
      <c r="AH1541" s="3">
        <v>68</v>
      </c>
      <c r="AI1541" s="3" t="s">
        <v>767</v>
      </c>
      <c r="AJ1541" s="20" t="s">
        <v>772</v>
      </c>
      <c r="AW1541" s="3" t="s">
        <v>763</v>
      </c>
      <c r="AX1541" s="3" t="s">
        <v>1137</v>
      </c>
      <c r="BA1541" s="21" t="s">
        <v>733</v>
      </c>
      <c r="BB1541" s="10">
        <v>1</v>
      </c>
      <c r="BC1541" s="20" t="s">
        <v>746</v>
      </c>
      <c r="BD1541" s="3">
        <v>1</v>
      </c>
      <c r="BF1541" s="4" t="b">
        <f>IF(ISERROR(VLOOKUP(StudiesDetails!B1541,ProteinExpression!A:A,1,FALSE)),FALSE,TRUE)</f>
        <v>1</v>
      </c>
    </row>
    <row r="1542" spans="1:58" x14ac:dyDescent="0.3">
      <c r="A1542">
        <v>325</v>
      </c>
      <c r="B1542">
        <v>1664</v>
      </c>
      <c r="C1542" s="73" t="str">
        <f>IF(AND($A1542&lt;&gt;"",ISNUMBER($A1542)),VLOOKUP($A1542,StudiesGeneral!$B:$CM,2,FALSE),"")</f>
        <v>Westlind-Johnsson</v>
      </c>
      <c r="D1542" s="73">
        <f>IF(AND($A1542&lt;&gt;"",ISNUMBER($A1542)),VLOOKUP($A1542,StudiesGeneral!$B:$CM,3,FALSE),"")</f>
        <v>2003</v>
      </c>
      <c r="E1542" s="74" t="str">
        <f>IF(AND($A1542&lt;&gt;"",ISNUMBER($A1542)),VLOOKUP($A1542,StudiesGeneral!$B:$CM,4,FALSE),"")</f>
        <v>https://dx.doi.org/10.1124/dmd.31.6.755</v>
      </c>
      <c r="F1542" s="73" t="str">
        <f>IF(AND($A1542&lt;&gt;"",ISNUMBER($A1542)),VLOOKUP($A1542,StudiesGeneral!$B:$CM,5,FALSE),"")</f>
        <v>CYP3A5</v>
      </c>
      <c r="G1542" s="52" t="str">
        <f t="shared" si="36"/>
        <v>Liver--HLM-HL129-*3/*3</v>
      </c>
      <c r="H1542" s="12" t="s">
        <v>724</v>
      </c>
      <c r="K1542" s="12" t="s">
        <v>725</v>
      </c>
      <c r="L1542" s="12" t="s">
        <v>726</v>
      </c>
      <c r="M1542" s="12" t="s">
        <v>737</v>
      </c>
      <c r="AA1542" s="19" t="s">
        <v>770</v>
      </c>
      <c r="AB1542" s="19" t="s">
        <v>794</v>
      </c>
      <c r="AC1542" s="20" t="s">
        <v>730</v>
      </c>
      <c r="AD1542" s="20" t="s">
        <v>1153</v>
      </c>
      <c r="AE1542" s="82">
        <v>32</v>
      </c>
      <c r="AF1542" s="3">
        <v>1</v>
      </c>
      <c r="AG1542" s="3">
        <v>0</v>
      </c>
      <c r="AH1542" s="3">
        <v>61</v>
      </c>
      <c r="AI1542" s="3" t="s">
        <v>767</v>
      </c>
      <c r="AJ1542" s="20" t="s">
        <v>772</v>
      </c>
      <c r="AW1542" s="3" t="s">
        <v>763</v>
      </c>
      <c r="AX1542" s="3" t="s">
        <v>1137</v>
      </c>
      <c r="BA1542" s="21" t="s">
        <v>733</v>
      </c>
      <c r="BB1542" s="10">
        <v>1</v>
      </c>
      <c r="BC1542" s="20" t="s">
        <v>746</v>
      </c>
      <c r="BD1542" s="3">
        <v>1</v>
      </c>
      <c r="BF1542" s="4" t="b">
        <f>IF(ISERROR(VLOOKUP(StudiesDetails!B1542,ProteinExpression!A:A,1,FALSE)),FALSE,TRUE)</f>
        <v>1</v>
      </c>
    </row>
    <row r="1543" spans="1:58" x14ac:dyDescent="0.3">
      <c r="A1543">
        <v>325</v>
      </c>
      <c r="B1543">
        <v>1665</v>
      </c>
      <c r="C1543" s="73" t="str">
        <f>IF(AND($A1543&lt;&gt;"",ISNUMBER($A1543)),VLOOKUP($A1543,StudiesGeneral!$B:$CM,2,FALSE),"")</f>
        <v>Westlind-Johnsson</v>
      </c>
      <c r="D1543" s="73">
        <f>IF(AND($A1543&lt;&gt;"",ISNUMBER($A1543)),VLOOKUP($A1543,StudiesGeneral!$B:$CM,3,FALSE),"")</f>
        <v>2003</v>
      </c>
      <c r="E1543" s="74" t="str">
        <f>IF(AND($A1543&lt;&gt;"",ISNUMBER($A1543)),VLOOKUP($A1543,StudiesGeneral!$B:$CM,4,FALSE),"")</f>
        <v>https://dx.doi.org/10.1124/dmd.31.6.755</v>
      </c>
      <c r="F1543" s="73" t="str">
        <f>IF(AND($A1543&lt;&gt;"",ISNUMBER($A1543)),VLOOKUP($A1543,StudiesGeneral!$B:$CM,5,FALSE),"")</f>
        <v>CYP3A5</v>
      </c>
      <c r="G1543" s="52" t="str">
        <f t="shared" si="36"/>
        <v>Liver--HLM-IIAM1005941-*3/*3</v>
      </c>
      <c r="H1543" s="12" t="s">
        <v>724</v>
      </c>
      <c r="K1543" s="12" t="s">
        <v>725</v>
      </c>
      <c r="L1543" s="12" t="s">
        <v>726</v>
      </c>
      <c r="M1543" s="12" t="s">
        <v>737</v>
      </c>
      <c r="AA1543" s="19" t="s">
        <v>770</v>
      </c>
      <c r="AB1543" s="19" t="s">
        <v>794</v>
      </c>
      <c r="AC1543" s="20" t="s">
        <v>730</v>
      </c>
      <c r="AD1543" s="20" t="s">
        <v>1154</v>
      </c>
      <c r="AE1543" s="82">
        <v>33</v>
      </c>
      <c r="AF1543" s="3">
        <v>1</v>
      </c>
      <c r="AG1543" s="3">
        <v>1</v>
      </c>
      <c r="AH1543" s="3">
        <v>63</v>
      </c>
      <c r="AI1543" s="3" t="s">
        <v>767</v>
      </c>
      <c r="AJ1543" s="20" t="s">
        <v>772</v>
      </c>
      <c r="BA1543" s="21" t="s">
        <v>733</v>
      </c>
      <c r="BB1543" s="10">
        <v>1</v>
      </c>
      <c r="BC1543" s="20" t="s">
        <v>746</v>
      </c>
      <c r="BD1543" s="3">
        <v>1</v>
      </c>
      <c r="BF1543" s="4" t="b">
        <f>IF(ISERROR(VLOOKUP(StudiesDetails!B1543,ProteinExpression!A:A,1,FALSE)),FALSE,TRUE)</f>
        <v>1</v>
      </c>
    </row>
    <row r="1544" spans="1:58" x14ac:dyDescent="0.3">
      <c r="A1544">
        <v>325</v>
      </c>
      <c r="B1544">
        <v>1666</v>
      </c>
      <c r="C1544" s="73" t="str">
        <f>IF(AND($A1544&lt;&gt;"",ISNUMBER($A1544)),VLOOKUP($A1544,StudiesGeneral!$B:$CM,2,FALSE),"")</f>
        <v>Westlind-Johnsson</v>
      </c>
      <c r="D1544" s="73">
        <f>IF(AND($A1544&lt;&gt;"",ISNUMBER($A1544)),VLOOKUP($A1544,StudiesGeneral!$B:$CM,3,FALSE),"")</f>
        <v>2003</v>
      </c>
      <c r="E1544" s="74" t="str">
        <f>IF(AND($A1544&lt;&gt;"",ISNUMBER($A1544)),VLOOKUP($A1544,StudiesGeneral!$B:$CM,4,FALSE),"")</f>
        <v>https://dx.doi.org/10.1124/dmd.31.6.755</v>
      </c>
      <c r="F1544" s="73" t="str">
        <f>IF(AND($A1544&lt;&gt;"",ISNUMBER($A1544)),VLOOKUP($A1544,StudiesGeneral!$B:$CM,5,FALSE),"")</f>
        <v>CYP3A5</v>
      </c>
      <c r="G1544" s="52" t="str">
        <f t="shared" si="36"/>
        <v>Liver--HLM-IIAM1014941-*3/*3</v>
      </c>
      <c r="H1544" s="12" t="s">
        <v>724</v>
      </c>
      <c r="K1544" s="12" t="s">
        <v>725</v>
      </c>
      <c r="L1544" s="12" t="s">
        <v>726</v>
      </c>
      <c r="M1544" s="12" t="s">
        <v>737</v>
      </c>
      <c r="AA1544" s="19" t="s">
        <v>770</v>
      </c>
      <c r="AB1544" s="19" t="s">
        <v>794</v>
      </c>
      <c r="AC1544" s="20" t="s">
        <v>730</v>
      </c>
      <c r="AD1544" s="20" t="s">
        <v>1155</v>
      </c>
      <c r="AE1544" s="82">
        <v>34</v>
      </c>
      <c r="AF1544" s="3">
        <v>1</v>
      </c>
      <c r="AG1544" s="3">
        <v>1</v>
      </c>
      <c r="AH1544" s="3">
        <v>41</v>
      </c>
      <c r="AI1544" s="3" t="s">
        <v>767</v>
      </c>
      <c r="AJ1544" s="20" t="s">
        <v>772</v>
      </c>
      <c r="BA1544" s="21" t="s">
        <v>733</v>
      </c>
      <c r="BB1544" s="10">
        <v>1</v>
      </c>
      <c r="BC1544" s="20" t="s">
        <v>746</v>
      </c>
      <c r="BD1544" s="3">
        <v>1</v>
      </c>
      <c r="BF1544" s="4" t="b">
        <f>IF(ISERROR(VLOOKUP(StudiesDetails!B1544,ProteinExpression!A:A,1,FALSE)),FALSE,TRUE)</f>
        <v>1</v>
      </c>
    </row>
    <row r="1545" spans="1:58" x14ac:dyDescent="0.3">
      <c r="A1545">
        <v>325</v>
      </c>
      <c r="B1545">
        <v>1667</v>
      </c>
      <c r="C1545" s="73" t="str">
        <f>IF(AND($A1545&lt;&gt;"",ISNUMBER($A1545)),VLOOKUP($A1545,StudiesGeneral!$B:$CM,2,FALSE),"")</f>
        <v>Westlind-Johnsson</v>
      </c>
      <c r="D1545" s="73">
        <f>IF(AND($A1545&lt;&gt;"",ISNUMBER($A1545)),VLOOKUP($A1545,StudiesGeneral!$B:$CM,3,FALSE),"")</f>
        <v>2003</v>
      </c>
      <c r="E1545" s="74" t="str">
        <f>IF(AND($A1545&lt;&gt;"",ISNUMBER($A1545)),VLOOKUP($A1545,StudiesGeneral!$B:$CM,4,FALSE),"")</f>
        <v>https://dx.doi.org/10.1124/dmd.31.6.755</v>
      </c>
      <c r="F1545" s="73" t="str">
        <f>IF(AND($A1545&lt;&gt;"",ISNUMBER($A1545)),VLOOKUP($A1545,StudiesGeneral!$B:$CM,5,FALSE),"")</f>
        <v>CYP3A5</v>
      </c>
      <c r="G1545" s="52" t="str">
        <f t="shared" si="36"/>
        <v>Liver--HLM-IIAM1101931-*1/*3</v>
      </c>
      <c r="H1545" s="12" t="s">
        <v>724</v>
      </c>
      <c r="K1545" s="12" t="s">
        <v>725</v>
      </c>
      <c r="L1545" s="12" t="s">
        <v>726</v>
      </c>
      <c r="M1545" s="12" t="s">
        <v>737</v>
      </c>
      <c r="AA1545" s="19" t="s">
        <v>770</v>
      </c>
      <c r="AB1545" s="19" t="s">
        <v>794</v>
      </c>
      <c r="AC1545" s="20" t="s">
        <v>730</v>
      </c>
      <c r="AD1545" s="20" t="s">
        <v>1156</v>
      </c>
      <c r="AE1545" s="82">
        <v>35</v>
      </c>
      <c r="AF1545" s="3">
        <v>1</v>
      </c>
      <c r="AG1545" s="3">
        <v>0</v>
      </c>
      <c r="AH1545" s="3">
        <v>41</v>
      </c>
      <c r="AI1545" s="3" t="s">
        <v>767</v>
      </c>
      <c r="AJ1545" s="20" t="s">
        <v>772</v>
      </c>
      <c r="BA1545" s="21" t="s">
        <v>733</v>
      </c>
      <c r="BB1545" s="10">
        <v>1</v>
      </c>
      <c r="BC1545" s="20" t="s">
        <v>856</v>
      </c>
      <c r="BD1545" s="3">
        <v>1</v>
      </c>
      <c r="BF1545" s="4" t="b">
        <f>IF(ISERROR(VLOOKUP(StudiesDetails!B1545,ProteinExpression!A:A,1,FALSE)),FALSE,TRUE)</f>
        <v>1</v>
      </c>
    </row>
    <row r="1546" spans="1:58" x14ac:dyDescent="0.3">
      <c r="A1546">
        <v>325</v>
      </c>
      <c r="B1546">
        <v>1668</v>
      </c>
      <c r="C1546" s="73" t="str">
        <f>IF(AND($A1546&lt;&gt;"",ISNUMBER($A1546)),VLOOKUP($A1546,StudiesGeneral!$B:$CM,2,FALSE),"")</f>
        <v>Westlind-Johnsson</v>
      </c>
      <c r="D1546" s="73">
        <f>IF(AND($A1546&lt;&gt;"",ISNUMBER($A1546)),VLOOKUP($A1546,StudiesGeneral!$B:$CM,3,FALSE),"")</f>
        <v>2003</v>
      </c>
      <c r="E1546" s="74" t="str">
        <f>IF(AND($A1546&lt;&gt;"",ISNUMBER($A1546)),VLOOKUP($A1546,StudiesGeneral!$B:$CM,4,FALSE),"")</f>
        <v>https://dx.doi.org/10.1124/dmd.31.6.755</v>
      </c>
      <c r="F1546" s="73" t="str">
        <f>IF(AND($A1546&lt;&gt;"",ISNUMBER($A1546)),VLOOKUP($A1546,StudiesGeneral!$B:$CM,5,FALSE),"")</f>
        <v>CYP3A5</v>
      </c>
      <c r="G1546" s="52" t="str">
        <f t="shared" si="36"/>
        <v>Liver--HLM-IIAM113961-*3/*3</v>
      </c>
      <c r="H1546" s="12" t="s">
        <v>724</v>
      </c>
      <c r="K1546" s="12" t="s">
        <v>725</v>
      </c>
      <c r="L1546" s="12" t="s">
        <v>726</v>
      </c>
      <c r="M1546" s="12" t="s">
        <v>737</v>
      </c>
      <c r="AA1546" s="19" t="s">
        <v>770</v>
      </c>
      <c r="AB1546" s="19" t="s">
        <v>794</v>
      </c>
      <c r="AC1546" s="20" t="s">
        <v>730</v>
      </c>
      <c r="AD1546" s="20" t="s">
        <v>1157</v>
      </c>
      <c r="AE1546" s="82">
        <v>36</v>
      </c>
      <c r="AF1546" s="3">
        <v>1</v>
      </c>
      <c r="AG1546" s="3">
        <v>0</v>
      </c>
      <c r="AH1546" s="3">
        <v>38</v>
      </c>
      <c r="AI1546" s="3" t="s">
        <v>767</v>
      </c>
      <c r="AJ1546" s="20" t="s">
        <v>772</v>
      </c>
      <c r="BA1546" s="21" t="s">
        <v>733</v>
      </c>
      <c r="BB1546" s="10">
        <v>1</v>
      </c>
      <c r="BC1546" s="20" t="s">
        <v>746</v>
      </c>
      <c r="BD1546" s="3">
        <v>1</v>
      </c>
      <c r="BF1546" s="4" t="b">
        <f>IF(ISERROR(VLOOKUP(StudiesDetails!B1546,ProteinExpression!A:A,1,FALSE)),FALSE,TRUE)</f>
        <v>1</v>
      </c>
    </row>
    <row r="1547" spans="1:58" x14ac:dyDescent="0.3">
      <c r="A1547">
        <v>325</v>
      </c>
      <c r="B1547">
        <v>1669</v>
      </c>
      <c r="C1547" s="73" t="str">
        <f>IF(AND($A1547&lt;&gt;"",ISNUMBER($A1547)),VLOOKUP($A1547,StudiesGeneral!$B:$CM,2,FALSE),"")</f>
        <v>Westlind-Johnsson</v>
      </c>
      <c r="D1547" s="73">
        <f>IF(AND($A1547&lt;&gt;"",ISNUMBER($A1547)),VLOOKUP($A1547,StudiesGeneral!$B:$CM,3,FALSE),"")</f>
        <v>2003</v>
      </c>
      <c r="E1547" s="74" t="str">
        <f>IF(AND($A1547&lt;&gt;"",ISNUMBER($A1547)),VLOOKUP($A1547,StudiesGeneral!$B:$CM,4,FALSE),"")</f>
        <v>https://dx.doi.org/10.1124/dmd.31.6.755</v>
      </c>
      <c r="F1547" s="73" t="str">
        <f>IF(AND($A1547&lt;&gt;"",ISNUMBER($A1547)),VLOOKUP($A1547,StudiesGeneral!$B:$CM,5,FALSE),"")</f>
        <v>CYP3A5</v>
      </c>
      <c r="G1547" s="52" t="str">
        <f t="shared" si="36"/>
        <v>Liver--HLM-IIAM305951-*3/*3</v>
      </c>
      <c r="H1547" s="12" t="s">
        <v>724</v>
      </c>
      <c r="K1547" s="12" t="s">
        <v>725</v>
      </c>
      <c r="L1547" s="12" t="s">
        <v>726</v>
      </c>
      <c r="M1547" s="12" t="s">
        <v>737</v>
      </c>
      <c r="AA1547" s="19" t="s">
        <v>770</v>
      </c>
      <c r="AB1547" s="19" t="s">
        <v>794</v>
      </c>
      <c r="AC1547" s="20" t="s">
        <v>730</v>
      </c>
      <c r="AD1547" s="20" t="s">
        <v>1158</v>
      </c>
      <c r="AE1547" s="82">
        <v>37</v>
      </c>
      <c r="AF1547" s="3">
        <v>1</v>
      </c>
      <c r="AG1547" s="3">
        <v>1</v>
      </c>
      <c r="AH1547" s="3">
        <v>32</v>
      </c>
      <c r="AI1547" s="3" t="s">
        <v>767</v>
      </c>
      <c r="AJ1547" s="20" t="s">
        <v>772</v>
      </c>
      <c r="BA1547" s="21" t="s">
        <v>733</v>
      </c>
      <c r="BB1547" s="10">
        <v>1</v>
      </c>
      <c r="BC1547" s="20" t="s">
        <v>746</v>
      </c>
      <c r="BD1547" s="3">
        <v>1</v>
      </c>
      <c r="BF1547" s="4" t="b">
        <f>IF(ISERROR(VLOOKUP(StudiesDetails!B1547,ProteinExpression!A:A,1,FALSE)),FALSE,TRUE)</f>
        <v>1</v>
      </c>
    </row>
    <row r="1548" spans="1:58" x14ac:dyDescent="0.3">
      <c r="A1548">
        <v>325</v>
      </c>
      <c r="B1548">
        <v>1670</v>
      </c>
      <c r="C1548" s="73" t="str">
        <f>IF(AND($A1548&lt;&gt;"",ISNUMBER($A1548)),VLOOKUP($A1548,StudiesGeneral!$B:$CM,2,FALSE),"")</f>
        <v>Westlind-Johnsson</v>
      </c>
      <c r="D1548" s="73">
        <f>IF(AND($A1548&lt;&gt;"",ISNUMBER($A1548)),VLOOKUP($A1548,StudiesGeneral!$B:$CM,3,FALSE),"")</f>
        <v>2003</v>
      </c>
      <c r="E1548" s="74" t="str">
        <f>IF(AND($A1548&lt;&gt;"",ISNUMBER($A1548)),VLOOKUP($A1548,StudiesGeneral!$B:$CM,4,FALSE),"")</f>
        <v>https://dx.doi.org/10.1124/dmd.31.6.755</v>
      </c>
      <c r="F1548" s="73" t="str">
        <f>IF(AND($A1548&lt;&gt;"",ISNUMBER($A1548)),VLOOKUP($A1548,StudiesGeneral!$B:$CM,5,FALSE),"")</f>
        <v>CYP3A5</v>
      </c>
      <c r="G1548" s="52" t="str">
        <f t="shared" si="36"/>
        <v>Liver--HLM-IIAM306951-*3/*3</v>
      </c>
      <c r="H1548" s="12" t="s">
        <v>724</v>
      </c>
      <c r="K1548" s="12" t="s">
        <v>725</v>
      </c>
      <c r="L1548" s="12" t="s">
        <v>726</v>
      </c>
      <c r="M1548" s="12" t="s">
        <v>737</v>
      </c>
      <c r="AA1548" s="19" t="s">
        <v>770</v>
      </c>
      <c r="AB1548" s="19" t="s">
        <v>794</v>
      </c>
      <c r="AC1548" s="20" t="s">
        <v>730</v>
      </c>
      <c r="AD1548" s="20" t="s">
        <v>1159</v>
      </c>
      <c r="AE1548" s="82">
        <v>38</v>
      </c>
      <c r="AF1548" s="3">
        <v>1</v>
      </c>
      <c r="AG1548" s="3">
        <v>0</v>
      </c>
      <c r="AH1548" s="3">
        <v>59</v>
      </c>
      <c r="AI1548" s="3" t="s">
        <v>767</v>
      </c>
      <c r="AJ1548" s="20" t="s">
        <v>772</v>
      </c>
      <c r="BA1548" s="21" t="s">
        <v>733</v>
      </c>
      <c r="BB1548" s="10">
        <v>1</v>
      </c>
      <c r="BC1548" s="20" t="s">
        <v>746</v>
      </c>
      <c r="BD1548" s="3">
        <v>1</v>
      </c>
      <c r="BF1548" s="4" t="b">
        <f>IF(ISERROR(VLOOKUP(StudiesDetails!B1548,ProteinExpression!A:A,1,FALSE)),FALSE,TRUE)</f>
        <v>1</v>
      </c>
    </row>
    <row r="1549" spans="1:58" x14ac:dyDescent="0.3">
      <c r="A1549">
        <v>325</v>
      </c>
      <c r="B1549">
        <v>1671</v>
      </c>
      <c r="C1549" s="73" t="str">
        <f>IF(AND($A1549&lt;&gt;"",ISNUMBER($A1549)),VLOOKUP($A1549,StudiesGeneral!$B:$CM,2,FALSE),"")</f>
        <v>Westlind-Johnsson</v>
      </c>
      <c r="D1549" s="73">
        <f>IF(AND($A1549&lt;&gt;"",ISNUMBER($A1549)),VLOOKUP($A1549,StudiesGeneral!$B:$CM,3,FALSE),"")</f>
        <v>2003</v>
      </c>
      <c r="E1549" s="74" t="str">
        <f>IF(AND($A1549&lt;&gt;"",ISNUMBER($A1549)),VLOOKUP($A1549,StudiesGeneral!$B:$CM,4,FALSE),"")</f>
        <v>https://dx.doi.org/10.1124/dmd.31.6.755</v>
      </c>
      <c r="F1549" s="73" t="str">
        <f>IF(AND($A1549&lt;&gt;"",ISNUMBER($A1549)),VLOOKUP($A1549,StudiesGeneral!$B:$CM,5,FALSE),"")</f>
        <v>CYP3A5</v>
      </c>
      <c r="G1549" s="52" t="str">
        <f t="shared" si="36"/>
        <v>Liver--HLM-IIAM307961-*3/*3</v>
      </c>
      <c r="H1549" s="12" t="s">
        <v>724</v>
      </c>
      <c r="K1549" s="12" t="s">
        <v>725</v>
      </c>
      <c r="L1549" s="12" t="s">
        <v>726</v>
      </c>
      <c r="M1549" s="12" t="s">
        <v>737</v>
      </c>
      <c r="AA1549" s="19" t="s">
        <v>770</v>
      </c>
      <c r="AB1549" s="19" t="s">
        <v>794</v>
      </c>
      <c r="AC1549" s="20" t="s">
        <v>730</v>
      </c>
      <c r="AD1549" s="20" t="s">
        <v>1160</v>
      </c>
      <c r="AE1549" s="82">
        <v>39</v>
      </c>
      <c r="AF1549" s="3">
        <v>1</v>
      </c>
      <c r="AG1549" s="3">
        <v>0</v>
      </c>
      <c r="AH1549" s="3">
        <v>45</v>
      </c>
      <c r="AI1549" s="3" t="s">
        <v>767</v>
      </c>
      <c r="AJ1549" s="20" t="s">
        <v>772</v>
      </c>
      <c r="BA1549" s="21" t="s">
        <v>733</v>
      </c>
      <c r="BB1549" s="10">
        <v>1</v>
      </c>
      <c r="BC1549" s="20" t="s">
        <v>746</v>
      </c>
      <c r="BD1549" s="3">
        <v>1</v>
      </c>
      <c r="BF1549" s="4" t="b">
        <f>IF(ISERROR(VLOOKUP(StudiesDetails!B1549,ProteinExpression!A:A,1,FALSE)),FALSE,TRUE)</f>
        <v>1</v>
      </c>
    </row>
    <row r="1550" spans="1:58" x14ac:dyDescent="0.3">
      <c r="A1550">
        <v>325</v>
      </c>
      <c r="B1550">
        <v>1672</v>
      </c>
      <c r="C1550" s="73" t="str">
        <f>IF(AND($A1550&lt;&gt;"",ISNUMBER($A1550)),VLOOKUP($A1550,StudiesGeneral!$B:$CM,2,FALSE),"")</f>
        <v>Westlind-Johnsson</v>
      </c>
      <c r="D1550" s="73">
        <f>IF(AND($A1550&lt;&gt;"",ISNUMBER($A1550)),VLOOKUP($A1550,StudiesGeneral!$B:$CM,3,FALSE),"")</f>
        <v>2003</v>
      </c>
      <c r="E1550" s="74" t="str">
        <f>IF(AND($A1550&lt;&gt;"",ISNUMBER($A1550)),VLOOKUP($A1550,StudiesGeneral!$B:$CM,4,FALSE),"")</f>
        <v>https://dx.doi.org/10.1124/dmd.31.6.755</v>
      </c>
      <c r="F1550" s="73" t="str">
        <f>IF(AND($A1550&lt;&gt;"",ISNUMBER($A1550)),VLOOKUP($A1550,StudiesGeneral!$B:$CM,5,FALSE),"")</f>
        <v>CYP3A5</v>
      </c>
      <c r="G1550" s="52" t="str">
        <f t="shared" si="36"/>
        <v>Liver--HLM-IIAM308951-*3/*3</v>
      </c>
      <c r="H1550" s="12" t="s">
        <v>724</v>
      </c>
      <c r="K1550" s="12" t="s">
        <v>725</v>
      </c>
      <c r="L1550" s="12" t="s">
        <v>726</v>
      </c>
      <c r="M1550" s="12" t="s">
        <v>737</v>
      </c>
      <c r="AA1550" s="19" t="s">
        <v>770</v>
      </c>
      <c r="AB1550" s="19" t="s">
        <v>794</v>
      </c>
      <c r="AC1550" s="20" t="s">
        <v>730</v>
      </c>
      <c r="AD1550" s="20" t="s">
        <v>1161</v>
      </c>
      <c r="AE1550" s="82">
        <v>40</v>
      </c>
      <c r="AF1550" s="3">
        <v>1</v>
      </c>
      <c r="AG1550" s="3">
        <v>0</v>
      </c>
      <c r="AH1550" s="3">
        <v>64</v>
      </c>
      <c r="AI1550" s="3" t="s">
        <v>767</v>
      </c>
      <c r="AJ1550" s="20" t="s">
        <v>772</v>
      </c>
      <c r="BA1550" s="21" t="s">
        <v>733</v>
      </c>
      <c r="BB1550" s="10">
        <v>1</v>
      </c>
      <c r="BC1550" s="20" t="s">
        <v>746</v>
      </c>
      <c r="BD1550" s="3">
        <v>1</v>
      </c>
      <c r="BF1550" s="4" t="b">
        <f>IF(ISERROR(VLOOKUP(StudiesDetails!B1550,ProteinExpression!A:A,1,FALSE)),FALSE,TRUE)</f>
        <v>1</v>
      </c>
    </row>
    <row r="1551" spans="1:58" x14ac:dyDescent="0.3">
      <c r="A1551">
        <v>325</v>
      </c>
      <c r="B1551">
        <v>1673</v>
      </c>
      <c r="C1551" s="73" t="str">
        <f>IF(AND($A1551&lt;&gt;"",ISNUMBER($A1551)),VLOOKUP($A1551,StudiesGeneral!$B:$CM,2,FALSE),"")</f>
        <v>Westlind-Johnsson</v>
      </c>
      <c r="D1551" s="73">
        <f>IF(AND($A1551&lt;&gt;"",ISNUMBER($A1551)),VLOOKUP($A1551,StudiesGeneral!$B:$CM,3,FALSE),"")</f>
        <v>2003</v>
      </c>
      <c r="E1551" s="74" t="str">
        <f>IF(AND($A1551&lt;&gt;"",ISNUMBER($A1551)),VLOOKUP($A1551,StudiesGeneral!$B:$CM,4,FALSE),"")</f>
        <v>https://dx.doi.org/10.1124/dmd.31.6.755</v>
      </c>
      <c r="F1551" s="73" t="str">
        <f>IF(AND($A1551&lt;&gt;"",ISNUMBER($A1551)),VLOOKUP($A1551,StudiesGeneral!$B:$CM,5,FALSE),"")</f>
        <v>CYP3A5</v>
      </c>
      <c r="G1551" s="52" t="str">
        <f t="shared" si="36"/>
        <v>Liver--HLM-IIAM 320951-*3/*3</v>
      </c>
      <c r="H1551" s="12" t="s">
        <v>724</v>
      </c>
      <c r="K1551" s="12" t="s">
        <v>725</v>
      </c>
      <c r="L1551" s="12" t="s">
        <v>726</v>
      </c>
      <c r="M1551" s="12" t="s">
        <v>737</v>
      </c>
      <c r="AA1551" s="19" t="s">
        <v>770</v>
      </c>
      <c r="AB1551" s="19" t="s">
        <v>794</v>
      </c>
      <c r="AC1551" s="20" t="s">
        <v>730</v>
      </c>
      <c r="AD1551" s="20" t="s">
        <v>1162</v>
      </c>
      <c r="AE1551" s="82">
        <v>41</v>
      </c>
      <c r="AF1551" s="3">
        <v>1</v>
      </c>
      <c r="AG1551" s="3">
        <v>1</v>
      </c>
      <c r="AH1551" s="3">
        <v>28</v>
      </c>
      <c r="AI1551" s="3" t="s">
        <v>767</v>
      </c>
      <c r="AJ1551" s="20" t="s">
        <v>772</v>
      </c>
      <c r="BA1551" s="21" t="s">
        <v>733</v>
      </c>
      <c r="BB1551" s="10">
        <v>1</v>
      </c>
      <c r="BC1551" s="20" t="s">
        <v>746</v>
      </c>
      <c r="BD1551" s="3">
        <v>1</v>
      </c>
      <c r="BF1551" s="4" t="b">
        <f>IF(ISERROR(VLOOKUP(StudiesDetails!B1551,ProteinExpression!A:A,1,FALSE)),FALSE,TRUE)</f>
        <v>1</v>
      </c>
    </row>
    <row r="1552" spans="1:58" x14ac:dyDescent="0.3">
      <c r="A1552">
        <v>325</v>
      </c>
      <c r="B1552">
        <v>1674</v>
      </c>
      <c r="C1552" s="73" t="str">
        <f>IF(AND($A1552&lt;&gt;"",ISNUMBER($A1552)),VLOOKUP($A1552,StudiesGeneral!$B:$CM,2,FALSE),"")</f>
        <v>Westlind-Johnsson</v>
      </c>
      <c r="D1552" s="73">
        <f>IF(AND($A1552&lt;&gt;"",ISNUMBER($A1552)),VLOOKUP($A1552,StudiesGeneral!$B:$CM,3,FALSE),"")</f>
        <v>2003</v>
      </c>
      <c r="E1552" s="74" t="str">
        <f>IF(AND($A1552&lt;&gt;"",ISNUMBER($A1552)),VLOOKUP($A1552,StudiesGeneral!$B:$CM,4,FALSE),"")</f>
        <v>https://dx.doi.org/10.1124/dmd.31.6.755</v>
      </c>
      <c r="F1552" s="73" t="str">
        <f>IF(AND($A1552&lt;&gt;"",ISNUMBER($A1552)),VLOOKUP($A1552,StudiesGeneral!$B:$CM,5,FALSE),"")</f>
        <v>CYP3A5</v>
      </c>
      <c r="G1552" s="52" t="str">
        <f t="shared" si="36"/>
        <v>Liver--HLM-IIAM416931-*3/*3</v>
      </c>
      <c r="H1552" s="12" t="s">
        <v>724</v>
      </c>
      <c r="K1552" s="12" t="s">
        <v>725</v>
      </c>
      <c r="L1552" s="12" t="s">
        <v>726</v>
      </c>
      <c r="M1552" s="12" t="s">
        <v>737</v>
      </c>
      <c r="AA1552" s="19" t="s">
        <v>770</v>
      </c>
      <c r="AB1552" s="19" t="s">
        <v>794</v>
      </c>
      <c r="AC1552" s="20" t="s">
        <v>730</v>
      </c>
      <c r="AD1552" s="20" t="s">
        <v>1163</v>
      </c>
      <c r="AE1552" s="82">
        <v>42</v>
      </c>
      <c r="AF1552" s="3">
        <v>1</v>
      </c>
      <c r="AG1552" s="3">
        <v>1</v>
      </c>
      <c r="AH1552" s="3">
        <v>32</v>
      </c>
      <c r="AI1552" s="3" t="s">
        <v>767</v>
      </c>
      <c r="AJ1552" s="20" t="s">
        <v>772</v>
      </c>
      <c r="BA1552" s="21" t="s">
        <v>733</v>
      </c>
      <c r="BB1552" s="10">
        <v>1</v>
      </c>
      <c r="BC1552" s="20" t="s">
        <v>746</v>
      </c>
      <c r="BD1552" s="3">
        <v>1</v>
      </c>
      <c r="BF1552" s="4" t="b">
        <f>IF(ISERROR(VLOOKUP(StudiesDetails!B1552,ProteinExpression!A:A,1,FALSE)),FALSE,TRUE)</f>
        <v>1</v>
      </c>
    </row>
    <row r="1553" spans="1:58" x14ac:dyDescent="0.3">
      <c r="A1553">
        <v>325</v>
      </c>
      <c r="B1553">
        <v>1675</v>
      </c>
      <c r="C1553" s="73" t="str">
        <f>IF(AND($A1553&lt;&gt;"",ISNUMBER($A1553)),VLOOKUP($A1553,StudiesGeneral!$B:$CM,2,FALSE),"")</f>
        <v>Westlind-Johnsson</v>
      </c>
      <c r="D1553" s="73">
        <f>IF(AND($A1553&lt;&gt;"",ISNUMBER($A1553)),VLOOKUP($A1553,StudiesGeneral!$B:$CM,3,FALSE),"")</f>
        <v>2003</v>
      </c>
      <c r="E1553" s="74" t="str">
        <f>IF(AND($A1553&lt;&gt;"",ISNUMBER($A1553)),VLOOKUP($A1553,StudiesGeneral!$B:$CM,4,FALSE),"")</f>
        <v>https://dx.doi.org/10.1124/dmd.31.6.755</v>
      </c>
      <c r="F1553" s="73" t="str">
        <f>IF(AND($A1553&lt;&gt;"",ISNUMBER($A1553)),VLOOKUP($A1553,StudiesGeneral!$B:$CM,5,FALSE),"")</f>
        <v>CYP3A5</v>
      </c>
      <c r="G1553" s="52" t="str">
        <f t="shared" si="36"/>
        <v>Liver--HLM-IIAM523931-*3/*3</v>
      </c>
      <c r="H1553" s="12" t="s">
        <v>724</v>
      </c>
      <c r="K1553" s="12" t="s">
        <v>725</v>
      </c>
      <c r="L1553" s="12" t="s">
        <v>726</v>
      </c>
      <c r="M1553" s="12" t="s">
        <v>737</v>
      </c>
      <c r="AA1553" s="19" t="s">
        <v>770</v>
      </c>
      <c r="AB1553" s="19" t="s">
        <v>794</v>
      </c>
      <c r="AC1553" s="20" t="s">
        <v>730</v>
      </c>
      <c r="AD1553" s="20" t="s">
        <v>1164</v>
      </c>
      <c r="AE1553" s="82">
        <v>43</v>
      </c>
      <c r="AF1553" s="3">
        <v>1</v>
      </c>
      <c r="AG1553" s="3">
        <v>0</v>
      </c>
      <c r="AH1553" s="3">
        <v>60</v>
      </c>
      <c r="AI1553" s="3" t="s">
        <v>767</v>
      </c>
      <c r="AJ1553" s="20" t="s">
        <v>772</v>
      </c>
      <c r="BA1553" s="21" t="s">
        <v>733</v>
      </c>
      <c r="BB1553" s="10">
        <v>1</v>
      </c>
      <c r="BC1553" s="20" t="s">
        <v>746</v>
      </c>
      <c r="BD1553" s="3">
        <v>1</v>
      </c>
      <c r="BF1553" s="4" t="b">
        <f>IF(ISERROR(VLOOKUP(StudiesDetails!B1553,ProteinExpression!A:A,1,FALSE)),FALSE,TRUE)</f>
        <v>1</v>
      </c>
    </row>
    <row r="1554" spans="1:58" x14ac:dyDescent="0.3">
      <c r="A1554">
        <v>325</v>
      </c>
      <c r="B1554">
        <v>1676</v>
      </c>
      <c r="C1554" s="73" t="str">
        <f>IF(AND($A1554&lt;&gt;"",ISNUMBER($A1554)),VLOOKUP($A1554,StudiesGeneral!$B:$CM,2,FALSE),"")</f>
        <v>Westlind-Johnsson</v>
      </c>
      <c r="D1554" s="73">
        <f>IF(AND($A1554&lt;&gt;"",ISNUMBER($A1554)),VLOOKUP($A1554,StudiesGeneral!$B:$CM,3,FALSE),"")</f>
        <v>2003</v>
      </c>
      <c r="E1554" s="74" t="str">
        <f>IF(AND($A1554&lt;&gt;"",ISNUMBER($A1554)),VLOOKUP($A1554,StudiesGeneral!$B:$CM,4,FALSE),"")</f>
        <v>https://dx.doi.org/10.1124/dmd.31.6.755</v>
      </c>
      <c r="F1554" s="73" t="str">
        <f>IF(AND($A1554&lt;&gt;"",ISNUMBER($A1554)),VLOOKUP($A1554,StudiesGeneral!$B:$CM,5,FALSE),"")</f>
        <v>CYP3A5</v>
      </c>
      <c r="G1554" s="52" t="str">
        <f t="shared" si="36"/>
        <v>Liver--HLM-IIAM602941-*3/*3</v>
      </c>
      <c r="H1554" s="12" t="s">
        <v>724</v>
      </c>
      <c r="K1554" s="12" t="s">
        <v>725</v>
      </c>
      <c r="L1554" s="12" t="s">
        <v>726</v>
      </c>
      <c r="M1554" s="12" t="s">
        <v>737</v>
      </c>
      <c r="AA1554" s="19" t="s">
        <v>770</v>
      </c>
      <c r="AB1554" s="19" t="s">
        <v>794</v>
      </c>
      <c r="AC1554" s="20" t="s">
        <v>730</v>
      </c>
      <c r="AD1554" s="20" t="s">
        <v>1165</v>
      </c>
      <c r="AE1554" s="82">
        <v>44</v>
      </c>
      <c r="AF1554" s="3">
        <v>1</v>
      </c>
      <c r="AG1554" s="3">
        <v>1</v>
      </c>
      <c r="AH1554" s="3">
        <v>47</v>
      </c>
      <c r="AI1554" s="3" t="s">
        <v>767</v>
      </c>
      <c r="AJ1554" s="20" t="s">
        <v>772</v>
      </c>
      <c r="BA1554" s="21" t="s">
        <v>733</v>
      </c>
      <c r="BB1554" s="10">
        <v>1</v>
      </c>
      <c r="BC1554" s="20" t="s">
        <v>746</v>
      </c>
      <c r="BD1554" s="3">
        <v>1</v>
      </c>
      <c r="BF1554" s="4" t="b">
        <f>IF(ISERROR(VLOOKUP(StudiesDetails!B1554,ProteinExpression!A:A,1,FALSE)),FALSE,TRUE)</f>
        <v>1</v>
      </c>
    </row>
    <row r="1555" spans="1:58" x14ac:dyDescent="0.3">
      <c r="A1555">
        <v>325</v>
      </c>
      <c r="B1555">
        <v>1677</v>
      </c>
      <c r="C1555" s="73" t="str">
        <f>IF(AND($A1555&lt;&gt;"",ISNUMBER($A1555)),VLOOKUP($A1555,StudiesGeneral!$B:$CM,2,FALSE),"")</f>
        <v>Westlind-Johnsson</v>
      </c>
      <c r="D1555" s="73">
        <f>IF(AND($A1555&lt;&gt;"",ISNUMBER($A1555)),VLOOKUP($A1555,StudiesGeneral!$B:$CM,3,FALSE),"")</f>
        <v>2003</v>
      </c>
      <c r="E1555" s="74" t="str">
        <f>IF(AND($A1555&lt;&gt;"",ISNUMBER($A1555)),VLOOKUP($A1555,StudiesGeneral!$B:$CM,4,FALSE),"")</f>
        <v>https://dx.doi.org/10.1124/dmd.31.6.755</v>
      </c>
      <c r="F1555" s="73" t="str">
        <f>IF(AND($A1555&lt;&gt;"",ISNUMBER($A1555)),VLOOKUP($A1555,StudiesGeneral!$B:$CM,5,FALSE),"")</f>
        <v>CYP3A5</v>
      </c>
      <c r="G1555" s="52" t="str">
        <f t="shared" si="36"/>
        <v>Liver--HLM-IIAM625961-*3/*3</v>
      </c>
      <c r="H1555" s="12" t="s">
        <v>724</v>
      </c>
      <c r="K1555" s="12" t="s">
        <v>725</v>
      </c>
      <c r="L1555" s="12" t="s">
        <v>726</v>
      </c>
      <c r="M1555" s="12" t="s">
        <v>737</v>
      </c>
      <c r="AA1555" s="19" t="s">
        <v>770</v>
      </c>
      <c r="AB1555" s="19" t="s">
        <v>794</v>
      </c>
      <c r="AC1555" s="20" t="s">
        <v>730</v>
      </c>
      <c r="AD1555" s="20" t="s">
        <v>1166</v>
      </c>
      <c r="AE1555" s="82">
        <v>45</v>
      </c>
      <c r="AF1555" s="3">
        <v>1</v>
      </c>
      <c r="AG1555" s="3">
        <v>0</v>
      </c>
      <c r="AH1555" s="3">
        <v>42</v>
      </c>
      <c r="AI1555" s="3" t="s">
        <v>767</v>
      </c>
      <c r="AJ1555" s="20" t="s">
        <v>772</v>
      </c>
      <c r="BA1555" s="21" t="s">
        <v>733</v>
      </c>
      <c r="BB1555" s="10">
        <v>1</v>
      </c>
      <c r="BC1555" s="20" t="s">
        <v>746</v>
      </c>
      <c r="BD1555" s="3">
        <v>1</v>
      </c>
      <c r="BF1555" s="4" t="b">
        <f>IF(ISERROR(VLOOKUP(StudiesDetails!B1555,ProteinExpression!A:A,1,FALSE)),FALSE,TRUE)</f>
        <v>1</v>
      </c>
    </row>
    <row r="1556" spans="1:58" x14ac:dyDescent="0.3">
      <c r="A1556">
        <v>325</v>
      </c>
      <c r="B1556">
        <v>1678</v>
      </c>
      <c r="C1556" s="73" t="str">
        <f>IF(AND($A1556&lt;&gt;"",ISNUMBER($A1556)),VLOOKUP($A1556,StudiesGeneral!$B:$CM,2,FALSE),"")</f>
        <v>Westlind-Johnsson</v>
      </c>
      <c r="D1556" s="73">
        <f>IF(AND($A1556&lt;&gt;"",ISNUMBER($A1556)),VLOOKUP($A1556,StudiesGeneral!$B:$CM,3,FALSE),"")</f>
        <v>2003</v>
      </c>
      <c r="E1556" s="74" t="str">
        <f>IF(AND($A1556&lt;&gt;"",ISNUMBER($A1556)),VLOOKUP($A1556,StudiesGeneral!$B:$CM,4,FALSE),"")</f>
        <v>https://dx.doi.org/10.1124/dmd.31.6.755</v>
      </c>
      <c r="F1556" s="73" t="str">
        <f>IF(AND($A1556&lt;&gt;"",ISNUMBER($A1556)),VLOOKUP($A1556,StudiesGeneral!$B:$CM,5,FALSE),"")</f>
        <v>CYP3A5</v>
      </c>
      <c r="G1556" s="52" t="str">
        <f t="shared" si="36"/>
        <v>Liver--HLM-IIAM628951-*3/*3</v>
      </c>
      <c r="H1556" s="12" t="s">
        <v>724</v>
      </c>
      <c r="K1556" s="12" t="s">
        <v>725</v>
      </c>
      <c r="L1556" s="12" t="s">
        <v>726</v>
      </c>
      <c r="M1556" s="12" t="s">
        <v>737</v>
      </c>
      <c r="AA1556" s="19" t="s">
        <v>770</v>
      </c>
      <c r="AB1556" s="19" t="s">
        <v>794</v>
      </c>
      <c r="AC1556" s="20" t="s">
        <v>730</v>
      </c>
      <c r="AD1556" s="20" t="s">
        <v>1167</v>
      </c>
      <c r="AE1556" s="82">
        <v>46</v>
      </c>
      <c r="AF1556" s="3">
        <v>1</v>
      </c>
      <c r="AG1556" s="3">
        <v>1</v>
      </c>
      <c r="AH1556" s="3">
        <v>54</v>
      </c>
      <c r="AI1556" s="3" t="s">
        <v>767</v>
      </c>
      <c r="AJ1556" s="20" t="s">
        <v>772</v>
      </c>
      <c r="BA1556" s="21" t="s">
        <v>733</v>
      </c>
      <c r="BB1556" s="10">
        <v>1</v>
      </c>
      <c r="BC1556" s="20" t="s">
        <v>746</v>
      </c>
      <c r="BD1556" s="3">
        <v>1</v>
      </c>
      <c r="BF1556" s="4" t="b">
        <f>IF(ISERROR(VLOOKUP(StudiesDetails!B1556,ProteinExpression!A:A,1,FALSE)),FALSE,TRUE)</f>
        <v>1</v>
      </c>
    </row>
    <row r="1557" spans="1:58" s="33" customFormat="1" x14ac:dyDescent="0.3">
      <c r="A1557" s="33">
        <v>326</v>
      </c>
      <c r="B1557" s="33">
        <v>1679</v>
      </c>
      <c r="C1557" s="70" t="str">
        <f>IF(AND($A1557&lt;&gt;"",ISNUMBER($A1557)),VLOOKUP($A1557,StudiesGeneral!$B:$CM,2,FALSE),"")</f>
        <v>Tateishi</v>
      </c>
      <c r="D1557" s="70">
        <f>IF(AND($A1557&lt;&gt;"",ISNUMBER($A1557)),VLOOKUP($A1557,StudiesGeneral!$B:$CM,3,FALSE),"")</f>
        <v>1999</v>
      </c>
      <c r="E1557" s="71" t="str">
        <f>IF(AND($A1557&lt;&gt;"",ISNUMBER($A1557)),VLOOKUP($A1557,StudiesGeneral!$B:$CM,4,FALSE),"")</f>
        <v>https://dx.doi.org/10.1016/s0006-2952(98)00375-x</v>
      </c>
      <c r="F1557" s="70" t="str">
        <f>IF(AND($A1557&lt;&gt;"",ISNUMBER($A1557)),VLOOKUP($A1557,StudiesGeneral!$B:$CM,5,FALSE),"")</f>
        <v>CYP3A4</v>
      </c>
      <c r="G1557" s="72" t="str">
        <f t="shared" ref="G1557:G1586" si="37">H1557&amp;"-"&amp;I1557&amp;"-"&amp;L1557&amp;"-"&amp;AD1557&amp;"-"&amp;BC1557</f>
        <v>Liver--HLM-C-1-</v>
      </c>
      <c r="H1557" s="25" t="s">
        <v>724</v>
      </c>
      <c r="I1557" s="25"/>
      <c r="J1557" s="25"/>
      <c r="K1557" s="25" t="s">
        <v>725</v>
      </c>
      <c r="L1557" s="25" t="s">
        <v>726</v>
      </c>
      <c r="M1557" s="25" t="s">
        <v>737</v>
      </c>
      <c r="N1557" s="25"/>
      <c r="O1557" s="25"/>
      <c r="P1557" s="25"/>
      <c r="Q1557" s="26"/>
      <c r="R1557" s="26"/>
      <c r="S1557" s="27"/>
      <c r="T1557" s="27"/>
      <c r="U1557" s="27"/>
      <c r="V1557" s="27"/>
      <c r="W1557" s="27"/>
      <c r="X1557" s="27"/>
      <c r="Y1557" s="27"/>
      <c r="Z1557" s="27"/>
      <c r="AA1557" s="28" t="s">
        <v>770</v>
      </c>
      <c r="AB1557" s="28" t="s">
        <v>1017</v>
      </c>
      <c r="AC1557" s="29" t="s">
        <v>730</v>
      </c>
      <c r="AD1557" s="36" t="s">
        <v>1168</v>
      </c>
      <c r="AE1557" s="83">
        <v>1</v>
      </c>
      <c r="AF1557" s="30">
        <v>1</v>
      </c>
      <c r="AG1557" s="30">
        <v>1</v>
      </c>
      <c r="AH1557" s="30">
        <v>49</v>
      </c>
      <c r="AI1557" s="30" t="s">
        <v>767</v>
      </c>
      <c r="AJ1557" s="29" t="s">
        <v>772</v>
      </c>
      <c r="AK1557" s="30"/>
      <c r="AL1557" s="29"/>
      <c r="AM1557" s="30"/>
      <c r="AN1557" s="30"/>
      <c r="AO1557" s="30"/>
      <c r="AP1557" s="30"/>
      <c r="AQ1557" s="30"/>
      <c r="AR1557" s="30"/>
      <c r="AS1557" s="30"/>
      <c r="AT1557" s="30"/>
      <c r="AU1557" s="30"/>
      <c r="AV1557" s="30"/>
      <c r="AW1557" s="30" t="s">
        <v>763</v>
      </c>
      <c r="AX1557" s="30" t="s">
        <v>1169</v>
      </c>
      <c r="AY1557" s="30"/>
      <c r="AZ1557" s="30"/>
      <c r="BA1557" s="31" t="s">
        <v>733</v>
      </c>
      <c r="BB1557" s="32">
        <v>1</v>
      </c>
      <c r="BC1557" s="29"/>
      <c r="BD1557" s="30"/>
      <c r="BE1557" s="75"/>
      <c r="BF1557" s="91" t="b">
        <f>IF(ISERROR(VLOOKUP(StudiesDetails!B1557,ProteinExpression!A:A,1,FALSE)),FALSE,TRUE)</f>
        <v>1</v>
      </c>
    </row>
    <row r="1558" spans="1:58" x14ac:dyDescent="0.3">
      <c r="A1558">
        <v>326</v>
      </c>
      <c r="B1558">
        <v>1680</v>
      </c>
      <c r="C1558" s="73" t="str">
        <f>IF(AND($A1558&lt;&gt;"",ISNUMBER($A1558)),VLOOKUP($A1558,StudiesGeneral!$B:$CM,2,FALSE),"")</f>
        <v>Tateishi</v>
      </c>
      <c r="D1558" s="73">
        <f>IF(AND($A1558&lt;&gt;"",ISNUMBER($A1558)),VLOOKUP($A1558,StudiesGeneral!$B:$CM,3,FALSE),"")</f>
        <v>1999</v>
      </c>
      <c r="E1558" s="74" t="str">
        <f>IF(AND($A1558&lt;&gt;"",ISNUMBER($A1558)),VLOOKUP($A1558,StudiesGeneral!$B:$CM,4,FALSE),"")</f>
        <v>https://dx.doi.org/10.1016/s0006-2952(98)00375-x</v>
      </c>
      <c r="F1558" s="73" t="str">
        <f>IF(AND($A1558&lt;&gt;"",ISNUMBER($A1558)),VLOOKUP($A1558,StudiesGeneral!$B:$CM,5,FALSE),"")</f>
        <v>CYP3A4</v>
      </c>
      <c r="G1558" s="52" t="str">
        <f t="shared" si="37"/>
        <v>Liver--HLM-C-2-</v>
      </c>
      <c r="H1558" s="12" t="s">
        <v>724</v>
      </c>
      <c r="K1558" s="12" t="s">
        <v>725</v>
      </c>
      <c r="L1558" s="12" t="s">
        <v>726</v>
      </c>
      <c r="M1558" s="12" t="s">
        <v>737</v>
      </c>
      <c r="AA1558" s="19" t="s">
        <v>770</v>
      </c>
      <c r="AB1558" s="19" t="s">
        <v>1017</v>
      </c>
      <c r="AC1558" s="20" t="s">
        <v>730</v>
      </c>
      <c r="AD1558" s="37" t="s">
        <v>1170</v>
      </c>
      <c r="AE1558" s="82">
        <v>2</v>
      </c>
      <c r="AF1558" s="3">
        <v>1</v>
      </c>
      <c r="AG1558" s="3">
        <v>1</v>
      </c>
      <c r="AH1558" s="3">
        <v>71</v>
      </c>
      <c r="AI1558" s="3" t="s">
        <v>767</v>
      </c>
      <c r="AJ1558" s="20" t="s">
        <v>772</v>
      </c>
      <c r="AW1558" s="3" t="s">
        <v>763</v>
      </c>
      <c r="AX1558" s="3" t="s">
        <v>1169</v>
      </c>
      <c r="BA1558" s="21" t="s">
        <v>733</v>
      </c>
      <c r="BB1558" s="10">
        <v>1</v>
      </c>
      <c r="BF1558" s="4" t="b">
        <f>IF(ISERROR(VLOOKUP(StudiesDetails!B1558,ProteinExpression!A:A,1,FALSE)),FALSE,TRUE)</f>
        <v>1</v>
      </c>
    </row>
    <row r="1559" spans="1:58" x14ac:dyDescent="0.3">
      <c r="A1559">
        <v>326</v>
      </c>
      <c r="B1559">
        <v>1681</v>
      </c>
      <c r="C1559" s="73" t="str">
        <f>IF(AND($A1559&lt;&gt;"",ISNUMBER($A1559)),VLOOKUP($A1559,StudiesGeneral!$B:$CM,2,FALSE),"")</f>
        <v>Tateishi</v>
      </c>
      <c r="D1559" s="73">
        <f>IF(AND($A1559&lt;&gt;"",ISNUMBER($A1559)),VLOOKUP($A1559,StudiesGeneral!$B:$CM,3,FALSE),"")</f>
        <v>1999</v>
      </c>
      <c r="E1559" s="74" t="str">
        <f>IF(AND($A1559&lt;&gt;"",ISNUMBER($A1559)),VLOOKUP($A1559,StudiesGeneral!$B:$CM,4,FALSE),"")</f>
        <v>https://dx.doi.org/10.1016/s0006-2952(98)00375-x</v>
      </c>
      <c r="F1559" s="73" t="str">
        <f>IF(AND($A1559&lt;&gt;"",ISNUMBER($A1559)),VLOOKUP($A1559,StudiesGeneral!$B:$CM,5,FALSE),"")</f>
        <v>CYP3A4</v>
      </c>
      <c r="G1559" s="52" t="str">
        <f t="shared" si="37"/>
        <v>Liver--HLM-C-3-</v>
      </c>
      <c r="H1559" s="12" t="s">
        <v>724</v>
      </c>
      <c r="K1559" s="12" t="s">
        <v>725</v>
      </c>
      <c r="L1559" s="12" t="s">
        <v>726</v>
      </c>
      <c r="M1559" s="12" t="s">
        <v>737</v>
      </c>
      <c r="AA1559" s="19" t="s">
        <v>770</v>
      </c>
      <c r="AB1559" s="19" t="s">
        <v>1017</v>
      </c>
      <c r="AC1559" s="20" t="s">
        <v>730</v>
      </c>
      <c r="AD1559" s="37" t="s">
        <v>1171</v>
      </c>
      <c r="AE1559" s="82">
        <v>3</v>
      </c>
      <c r="AF1559" s="3">
        <v>1</v>
      </c>
      <c r="AG1559" s="3">
        <v>1</v>
      </c>
      <c r="AH1559" s="3">
        <v>46</v>
      </c>
      <c r="AI1559" s="3" t="s">
        <v>767</v>
      </c>
      <c r="AJ1559" s="20" t="s">
        <v>772</v>
      </c>
      <c r="AW1559" s="3" t="s">
        <v>763</v>
      </c>
      <c r="AX1559" s="3" t="s">
        <v>1169</v>
      </c>
      <c r="BA1559" s="21" t="s">
        <v>733</v>
      </c>
      <c r="BB1559" s="10">
        <v>1</v>
      </c>
      <c r="BF1559" s="4" t="b">
        <f>IF(ISERROR(VLOOKUP(StudiesDetails!B1559,ProteinExpression!A:A,1,FALSE)),FALSE,TRUE)</f>
        <v>1</v>
      </c>
    </row>
    <row r="1560" spans="1:58" x14ac:dyDescent="0.3">
      <c r="A1560">
        <v>326</v>
      </c>
      <c r="B1560">
        <v>1682</v>
      </c>
      <c r="C1560" s="73" t="str">
        <f>IF(AND($A1560&lt;&gt;"",ISNUMBER($A1560)),VLOOKUP($A1560,StudiesGeneral!$B:$CM,2,FALSE),"")</f>
        <v>Tateishi</v>
      </c>
      <c r="D1560" s="73">
        <f>IF(AND($A1560&lt;&gt;"",ISNUMBER($A1560)),VLOOKUP($A1560,StudiesGeneral!$B:$CM,3,FALSE),"")</f>
        <v>1999</v>
      </c>
      <c r="E1560" s="74" t="str">
        <f>IF(AND($A1560&lt;&gt;"",ISNUMBER($A1560)),VLOOKUP($A1560,StudiesGeneral!$B:$CM,4,FALSE),"")</f>
        <v>https://dx.doi.org/10.1016/s0006-2952(98)00375-x</v>
      </c>
      <c r="F1560" s="73" t="str">
        <f>IF(AND($A1560&lt;&gt;"",ISNUMBER($A1560)),VLOOKUP($A1560,StudiesGeneral!$B:$CM,5,FALSE),"")</f>
        <v>CYP3A4</v>
      </c>
      <c r="G1560" s="52" t="str">
        <f t="shared" si="37"/>
        <v>Liver--HLM-C-4-</v>
      </c>
      <c r="H1560" s="12" t="s">
        <v>724</v>
      </c>
      <c r="K1560" s="12" t="s">
        <v>725</v>
      </c>
      <c r="L1560" s="12" t="s">
        <v>726</v>
      </c>
      <c r="M1560" s="12" t="s">
        <v>737</v>
      </c>
      <c r="AA1560" s="19" t="s">
        <v>770</v>
      </c>
      <c r="AB1560" s="19" t="s">
        <v>1017</v>
      </c>
      <c r="AC1560" s="20" t="s">
        <v>730</v>
      </c>
      <c r="AD1560" s="37" t="s">
        <v>1172</v>
      </c>
      <c r="AE1560" s="82">
        <v>4</v>
      </c>
      <c r="AF1560" s="3">
        <v>1</v>
      </c>
      <c r="AG1560" s="3">
        <v>1</v>
      </c>
      <c r="AH1560" s="3">
        <v>48</v>
      </c>
      <c r="AI1560" s="3" t="s">
        <v>767</v>
      </c>
      <c r="AJ1560" s="20" t="s">
        <v>772</v>
      </c>
      <c r="AW1560" s="3" t="s">
        <v>763</v>
      </c>
      <c r="AX1560" s="3" t="s">
        <v>1169</v>
      </c>
      <c r="BA1560" s="21" t="s">
        <v>733</v>
      </c>
      <c r="BB1560" s="10">
        <v>1</v>
      </c>
      <c r="BF1560" s="4" t="b">
        <f>IF(ISERROR(VLOOKUP(StudiesDetails!B1560,ProteinExpression!A:A,1,FALSE)),FALSE,TRUE)</f>
        <v>1</v>
      </c>
    </row>
    <row r="1561" spans="1:58" x14ac:dyDescent="0.3">
      <c r="A1561">
        <v>326</v>
      </c>
      <c r="B1561">
        <v>1683</v>
      </c>
      <c r="C1561" s="73" t="str">
        <f>IF(AND($A1561&lt;&gt;"",ISNUMBER($A1561)),VLOOKUP($A1561,StudiesGeneral!$B:$CM,2,FALSE),"")</f>
        <v>Tateishi</v>
      </c>
      <c r="D1561" s="73">
        <f>IF(AND($A1561&lt;&gt;"",ISNUMBER($A1561)),VLOOKUP($A1561,StudiesGeneral!$B:$CM,3,FALSE),"")</f>
        <v>1999</v>
      </c>
      <c r="E1561" s="74" t="str">
        <f>IF(AND($A1561&lt;&gt;"",ISNUMBER($A1561)),VLOOKUP($A1561,StudiesGeneral!$B:$CM,4,FALSE),"")</f>
        <v>https://dx.doi.org/10.1016/s0006-2952(98)00375-x</v>
      </c>
      <c r="F1561" s="73" t="str">
        <f>IF(AND($A1561&lt;&gt;"",ISNUMBER($A1561)),VLOOKUP($A1561,StudiesGeneral!$B:$CM,5,FALSE),"")</f>
        <v>CYP3A4</v>
      </c>
      <c r="G1561" s="52" t="str">
        <f t="shared" si="37"/>
        <v>Liver--HLM-C-5-</v>
      </c>
      <c r="H1561" s="12" t="s">
        <v>724</v>
      </c>
      <c r="K1561" s="12" t="s">
        <v>725</v>
      </c>
      <c r="L1561" s="12" t="s">
        <v>726</v>
      </c>
      <c r="M1561" s="12" t="s">
        <v>737</v>
      </c>
      <c r="AA1561" s="19" t="s">
        <v>770</v>
      </c>
      <c r="AB1561" s="19" t="s">
        <v>1017</v>
      </c>
      <c r="AC1561" s="20" t="s">
        <v>730</v>
      </c>
      <c r="AD1561" s="37" t="s">
        <v>1173</v>
      </c>
      <c r="AE1561" s="82">
        <v>5</v>
      </c>
      <c r="AF1561" s="3">
        <v>1</v>
      </c>
      <c r="AG1561" s="3">
        <v>1</v>
      </c>
      <c r="AH1561" s="3">
        <v>18</v>
      </c>
      <c r="AI1561" s="3" t="s">
        <v>767</v>
      </c>
      <c r="AJ1561" s="20" t="s">
        <v>772</v>
      </c>
      <c r="AW1561" s="3" t="s">
        <v>763</v>
      </c>
      <c r="AX1561" s="3" t="s">
        <v>1169</v>
      </c>
      <c r="BA1561" s="21" t="s">
        <v>733</v>
      </c>
      <c r="BB1561" s="10">
        <v>1</v>
      </c>
      <c r="BF1561" s="4" t="b">
        <f>IF(ISERROR(VLOOKUP(StudiesDetails!B1561,ProteinExpression!A:A,1,FALSE)),FALSE,TRUE)</f>
        <v>1</v>
      </c>
    </row>
    <row r="1562" spans="1:58" x14ac:dyDescent="0.3">
      <c r="A1562">
        <v>326</v>
      </c>
      <c r="B1562">
        <v>1684</v>
      </c>
      <c r="C1562" s="73" t="str">
        <f>IF(AND($A1562&lt;&gt;"",ISNUMBER($A1562)),VLOOKUP($A1562,StudiesGeneral!$B:$CM,2,FALSE),"")</f>
        <v>Tateishi</v>
      </c>
      <c r="D1562" s="73">
        <f>IF(AND($A1562&lt;&gt;"",ISNUMBER($A1562)),VLOOKUP($A1562,StudiesGeneral!$B:$CM,3,FALSE),"")</f>
        <v>1999</v>
      </c>
      <c r="E1562" s="74" t="str">
        <f>IF(AND($A1562&lt;&gt;"",ISNUMBER($A1562)),VLOOKUP($A1562,StudiesGeneral!$B:$CM,4,FALSE),"")</f>
        <v>https://dx.doi.org/10.1016/s0006-2952(98)00375-x</v>
      </c>
      <c r="F1562" s="73" t="str">
        <f>IF(AND($A1562&lt;&gt;"",ISNUMBER($A1562)),VLOOKUP($A1562,StudiesGeneral!$B:$CM,5,FALSE),"")</f>
        <v>CYP3A4</v>
      </c>
      <c r="G1562" s="52" t="str">
        <f t="shared" si="37"/>
        <v>Liver--HLM-C-6-</v>
      </c>
      <c r="H1562" s="12" t="s">
        <v>724</v>
      </c>
      <c r="K1562" s="12" t="s">
        <v>725</v>
      </c>
      <c r="L1562" s="12" t="s">
        <v>726</v>
      </c>
      <c r="M1562" s="12" t="s">
        <v>737</v>
      </c>
      <c r="AA1562" s="19" t="s">
        <v>770</v>
      </c>
      <c r="AB1562" s="19" t="s">
        <v>1017</v>
      </c>
      <c r="AC1562" s="20" t="s">
        <v>730</v>
      </c>
      <c r="AD1562" s="37" t="s">
        <v>1174</v>
      </c>
      <c r="AE1562" s="82">
        <v>6</v>
      </c>
      <c r="AF1562" s="3">
        <v>1</v>
      </c>
      <c r="AG1562" s="3">
        <v>1</v>
      </c>
      <c r="AH1562" s="3">
        <v>34</v>
      </c>
      <c r="AI1562" s="3" t="s">
        <v>767</v>
      </c>
      <c r="AJ1562" s="20" t="s">
        <v>772</v>
      </c>
      <c r="AW1562" s="3" t="s">
        <v>763</v>
      </c>
      <c r="AX1562" s="3" t="s">
        <v>1169</v>
      </c>
      <c r="BA1562" s="21" t="s">
        <v>733</v>
      </c>
      <c r="BB1562" s="10">
        <v>1</v>
      </c>
      <c r="BF1562" s="4" t="b">
        <f>IF(ISERROR(VLOOKUP(StudiesDetails!B1562,ProteinExpression!A:A,1,FALSE)),FALSE,TRUE)</f>
        <v>1</v>
      </c>
    </row>
    <row r="1563" spans="1:58" x14ac:dyDescent="0.3">
      <c r="A1563">
        <v>326</v>
      </c>
      <c r="B1563">
        <v>1685</v>
      </c>
      <c r="C1563" s="73" t="str">
        <f>IF(AND($A1563&lt;&gt;"",ISNUMBER($A1563)),VLOOKUP($A1563,StudiesGeneral!$B:$CM,2,FALSE),"")</f>
        <v>Tateishi</v>
      </c>
      <c r="D1563" s="73">
        <f>IF(AND($A1563&lt;&gt;"",ISNUMBER($A1563)),VLOOKUP($A1563,StudiesGeneral!$B:$CM,3,FALSE),"")</f>
        <v>1999</v>
      </c>
      <c r="E1563" s="74" t="str">
        <f>IF(AND($A1563&lt;&gt;"",ISNUMBER($A1563)),VLOOKUP($A1563,StudiesGeneral!$B:$CM,4,FALSE),"")</f>
        <v>https://dx.doi.org/10.1016/s0006-2952(98)00375-x</v>
      </c>
      <c r="F1563" s="73" t="str">
        <f>IF(AND($A1563&lt;&gt;"",ISNUMBER($A1563)),VLOOKUP($A1563,StudiesGeneral!$B:$CM,5,FALSE),"")</f>
        <v>CYP3A4</v>
      </c>
      <c r="G1563" s="52" t="str">
        <f t="shared" si="37"/>
        <v>Liver--HLM-C-7-</v>
      </c>
      <c r="H1563" s="12" t="s">
        <v>724</v>
      </c>
      <c r="K1563" s="12" t="s">
        <v>725</v>
      </c>
      <c r="L1563" s="12" t="s">
        <v>726</v>
      </c>
      <c r="M1563" s="12" t="s">
        <v>737</v>
      </c>
      <c r="AA1563" s="19" t="s">
        <v>770</v>
      </c>
      <c r="AB1563" s="19" t="s">
        <v>1017</v>
      </c>
      <c r="AC1563" s="20" t="s">
        <v>730</v>
      </c>
      <c r="AD1563" s="37" t="s">
        <v>1175</v>
      </c>
      <c r="AE1563" s="82">
        <v>7</v>
      </c>
      <c r="AF1563" s="3">
        <v>1</v>
      </c>
      <c r="AG1563" s="3">
        <v>1</v>
      </c>
      <c r="AH1563" s="3">
        <v>24</v>
      </c>
      <c r="AI1563" s="3" t="s">
        <v>767</v>
      </c>
      <c r="AJ1563" s="20" t="s">
        <v>772</v>
      </c>
      <c r="AW1563" s="3" t="s">
        <v>763</v>
      </c>
      <c r="AX1563" s="3" t="s">
        <v>1176</v>
      </c>
      <c r="BA1563" s="21" t="s">
        <v>733</v>
      </c>
      <c r="BB1563" s="10">
        <v>1</v>
      </c>
      <c r="BF1563" s="4" t="b">
        <f>IF(ISERROR(VLOOKUP(StudiesDetails!B1563,ProteinExpression!A:A,1,FALSE)),FALSE,TRUE)</f>
        <v>1</v>
      </c>
    </row>
    <row r="1564" spans="1:58" x14ac:dyDescent="0.3">
      <c r="A1564">
        <v>326</v>
      </c>
      <c r="B1564">
        <v>1686</v>
      </c>
      <c r="C1564" s="73" t="str">
        <f>IF(AND($A1564&lt;&gt;"",ISNUMBER($A1564)),VLOOKUP($A1564,StudiesGeneral!$B:$CM,2,FALSE),"")</f>
        <v>Tateishi</v>
      </c>
      <c r="D1564" s="73">
        <f>IF(AND($A1564&lt;&gt;"",ISNUMBER($A1564)),VLOOKUP($A1564,StudiesGeneral!$B:$CM,3,FALSE),"")</f>
        <v>1999</v>
      </c>
      <c r="E1564" s="74" t="str">
        <f>IF(AND($A1564&lt;&gt;"",ISNUMBER($A1564)),VLOOKUP($A1564,StudiesGeneral!$B:$CM,4,FALSE),"")</f>
        <v>https://dx.doi.org/10.1016/s0006-2952(98)00375-x</v>
      </c>
      <c r="F1564" s="73" t="str">
        <f>IF(AND($A1564&lt;&gt;"",ISNUMBER($A1564)),VLOOKUP($A1564,StudiesGeneral!$B:$CM,5,FALSE),"")</f>
        <v>CYP3A4</v>
      </c>
      <c r="G1564" s="52" t="str">
        <f t="shared" si="37"/>
        <v>Liver--HLM-C-8-</v>
      </c>
      <c r="H1564" s="12" t="s">
        <v>724</v>
      </c>
      <c r="K1564" s="12" t="s">
        <v>725</v>
      </c>
      <c r="L1564" s="12" t="s">
        <v>726</v>
      </c>
      <c r="M1564" s="12" t="s">
        <v>737</v>
      </c>
      <c r="AA1564" s="19" t="s">
        <v>770</v>
      </c>
      <c r="AB1564" s="19" t="s">
        <v>1017</v>
      </c>
      <c r="AC1564" s="20" t="s">
        <v>730</v>
      </c>
      <c r="AD1564" s="37" t="s">
        <v>1177</v>
      </c>
      <c r="AE1564" s="82">
        <v>8</v>
      </c>
      <c r="AF1564" s="3">
        <v>1</v>
      </c>
      <c r="AG1564" s="3">
        <v>0</v>
      </c>
      <c r="AH1564" s="3">
        <v>41</v>
      </c>
      <c r="AI1564" s="3" t="s">
        <v>767</v>
      </c>
      <c r="AJ1564" s="20" t="s">
        <v>772</v>
      </c>
      <c r="AW1564" s="3" t="s">
        <v>763</v>
      </c>
      <c r="AX1564" s="3" t="s">
        <v>1178</v>
      </c>
      <c r="BA1564" s="21" t="s">
        <v>733</v>
      </c>
      <c r="BB1564" s="10">
        <v>1</v>
      </c>
      <c r="BF1564" s="4" t="b">
        <f>IF(ISERROR(VLOOKUP(StudiesDetails!B1564,ProteinExpression!A:A,1,FALSE)),FALSE,TRUE)</f>
        <v>1</v>
      </c>
    </row>
    <row r="1565" spans="1:58" x14ac:dyDescent="0.3">
      <c r="A1565">
        <v>326</v>
      </c>
      <c r="B1565">
        <v>1687</v>
      </c>
      <c r="C1565" s="73" t="str">
        <f>IF(AND($A1565&lt;&gt;"",ISNUMBER($A1565)),VLOOKUP($A1565,StudiesGeneral!$B:$CM,2,FALSE),"")</f>
        <v>Tateishi</v>
      </c>
      <c r="D1565" s="73">
        <f>IF(AND($A1565&lt;&gt;"",ISNUMBER($A1565)),VLOOKUP($A1565,StudiesGeneral!$B:$CM,3,FALSE),"")</f>
        <v>1999</v>
      </c>
      <c r="E1565" s="74" t="str">
        <f>IF(AND($A1565&lt;&gt;"",ISNUMBER($A1565)),VLOOKUP($A1565,StudiesGeneral!$B:$CM,4,FALSE),"")</f>
        <v>https://dx.doi.org/10.1016/s0006-2952(98)00375-x</v>
      </c>
      <c r="F1565" s="73" t="str">
        <f>IF(AND($A1565&lt;&gt;"",ISNUMBER($A1565)),VLOOKUP($A1565,StudiesGeneral!$B:$CM,5,FALSE),"")</f>
        <v>CYP3A4</v>
      </c>
      <c r="G1565" s="52" t="str">
        <f t="shared" si="37"/>
        <v>Liver--HLM-C-9-</v>
      </c>
      <c r="H1565" s="12" t="s">
        <v>724</v>
      </c>
      <c r="K1565" s="12" t="s">
        <v>725</v>
      </c>
      <c r="L1565" s="12" t="s">
        <v>726</v>
      </c>
      <c r="M1565" s="12" t="s">
        <v>737</v>
      </c>
      <c r="AA1565" s="19" t="s">
        <v>770</v>
      </c>
      <c r="AB1565" s="19" t="s">
        <v>1017</v>
      </c>
      <c r="AC1565" s="20" t="s">
        <v>730</v>
      </c>
      <c r="AD1565" s="37" t="s">
        <v>1179</v>
      </c>
      <c r="AE1565" s="82">
        <v>9</v>
      </c>
      <c r="AF1565" s="3">
        <v>1</v>
      </c>
      <c r="AG1565" s="3">
        <v>0</v>
      </c>
      <c r="AH1565" s="3">
        <v>66</v>
      </c>
      <c r="AI1565" s="3" t="s">
        <v>767</v>
      </c>
      <c r="AJ1565" s="20" t="s">
        <v>772</v>
      </c>
      <c r="AW1565" s="3" t="s">
        <v>763</v>
      </c>
      <c r="AX1565" s="3" t="s">
        <v>1169</v>
      </c>
      <c r="BA1565" s="21" t="s">
        <v>733</v>
      </c>
      <c r="BB1565" s="10">
        <v>1</v>
      </c>
      <c r="BF1565" s="4" t="b">
        <f>IF(ISERROR(VLOOKUP(StudiesDetails!B1565,ProteinExpression!A:A,1,FALSE)),FALSE,TRUE)</f>
        <v>1</v>
      </c>
    </row>
    <row r="1566" spans="1:58" x14ac:dyDescent="0.3">
      <c r="A1566">
        <v>326</v>
      </c>
      <c r="B1566">
        <v>1688</v>
      </c>
      <c r="C1566" s="73" t="str">
        <f>IF(AND($A1566&lt;&gt;"",ISNUMBER($A1566)),VLOOKUP($A1566,StudiesGeneral!$B:$CM,2,FALSE),"")</f>
        <v>Tateishi</v>
      </c>
      <c r="D1566" s="73">
        <f>IF(AND($A1566&lt;&gt;"",ISNUMBER($A1566)),VLOOKUP($A1566,StudiesGeneral!$B:$CM,3,FALSE),"")</f>
        <v>1999</v>
      </c>
      <c r="E1566" s="74" t="str">
        <f>IF(AND($A1566&lt;&gt;"",ISNUMBER($A1566)),VLOOKUP($A1566,StudiesGeneral!$B:$CM,4,FALSE),"")</f>
        <v>https://dx.doi.org/10.1016/s0006-2952(98)00375-x</v>
      </c>
      <c r="F1566" s="73" t="str">
        <f>IF(AND($A1566&lt;&gt;"",ISNUMBER($A1566)),VLOOKUP($A1566,StudiesGeneral!$B:$CM,5,FALSE),"")</f>
        <v>CYP3A4</v>
      </c>
      <c r="G1566" s="52" t="str">
        <f t="shared" si="37"/>
        <v>Liver--HLM-C-10-</v>
      </c>
      <c r="H1566" s="12" t="s">
        <v>724</v>
      </c>
      <c r="K1566" s="12" t="s">
        <v>725</v>
      </c>
      <c r="L1566" s="12" t="s">
        <v>726</v>
      </c>
      <c r="M1566" s="12" t="s">
        <v>737</v>
      </c>
      <c r="AA1566" s="19" t="s">
        <v>770</v>
      </c>
      <c r="AB1566" s="19" t="s">
        <v>1017</v>
      </c>
      <c r="AC1566" s="20" t="s">
        <v>730</v>
      </c>
      <c r="AD1566" s="37" t="s">
        <v>1180</v>
      </c>
      <c r="AE1566" s="82">
        <v>10</v>
      </c>
      <c r="AF1566" s="3">
        <v>1</v>
      </c>
      <c r="AG1566" s="3">
        <v>1</v>
      </c>
      <c r="AH1566" s="3">
        <v>44</v>
      </c>
      <c r="AI1566" s="3" t="s">
        <v>767</v>
      </c>
      <c r="AJ1566" s="20" t="s">
        <v>772</v>
      </c>
      <c r="AW1566" s="3" t="s">
        <v>763</v>
      </c>
      <c r="AX1566" s="3" t="s">
        <v>1169</v>
      </c>
      <c r="BA1566" s="21" t="s">
        <v>733</v>
      </c>
      <c r="BB1566" s="10">
        <v>1</v>
      </c>
      <c r="BF1566" s="4" t="b">
        <f>IF(ISERROR(VLOOKUP(StudiesDetails!B1566,ProteinExpression!A:A,1,FALSE)),FALSE,TRUE)</f>
        <v>1</v>
      </c>
    </row>
    <row r="1567" spans="1:58" x14ac:dyDescent="0.3">
      <c r="A1567">
        <v>326</v>
      </c>
      <c r="B1567">
        <v>1689</v>
      </c>
      <c r="C1567" s="73" t="str">
        <f>IF(AND($A1567&lt;&gt;"",ISNUMBER($A1567)),VLOOKUP($A1567,StudiesGeneral!$B:$CM,2,FALSE),"")</f>
        <v>Tateishi</v>
      </c>
      <c r="D1567" s="73">
        <f>IF(AND($A1567&lt;&gt;"",ISNUMBER($A1567)),VLOOKUP($A1567,StudiesGeneral!$B:$CM,3,FALSE),"")</f>
        <v>1999</v>
      </c>
      <c r="E1567" s="74" t="str">
        <f>IF(AND($A1567&lt;&gt;"",ISNUMBER($A1567)),VLOOKUP($A1567,StudiesGeneral!$B:$CM,4,FALSE),"")</f>
        <v>https://dx.doi.org/10.1016/s0006-2952(98)00375-x</v>
      </c>
      <c r="F1567" s="73" t="str">
        <f>IF(AND($A1567&lt;&gt;"",ISNUMBER($A1567)),VLOOKUP($A1567,StudiesGeneral!$B:$CM,5,FALSE),"")</f>
        <v>CYP3A4</v>
      </c>
      <c r="G1567" s="52" t="str">
        <f t="shared" si="37"/>
        <v>Liver--HLM-C-11-</v>
      </c>
      <c r="H1567" s="12" t="s">
        <v>724</v>
      </c>
      <c r="K1567" s="12" t="s">
        <v>725</v>
      </c>
      <c r="L1567" s="12" t="s">
        <v>726</v>
      </c>
      <c r="M1567" s="12" t="s">
        <v>737</v>
      </c>
      <c r="AA1567" s="19" t="s">
        <v>770</v>
      </c>
      <c r="AB1567" s="19" t="s">
        <v>1017</v>
      </c>
      <c r="AC1567" s="20" t="s">
        <v>730</v>
      </c>
      <c r="AD1567" s="37" t="s">
        <v>1181</v>
      </c>
      <c r="AE1567" s="82">
        <v>11</v>
      </c>
      <c r="AF1567" s="3">
        <v>1</v>
      </c>
      <c r="AG1567" s="3">
        <v>0</v>
      </c>
      <c r="AH1567" s="3">
        <v>71</v>
      </c>
      <c r="AI1567" s="3" t="s">
        <v>767</v>
      </c>
      <c r="AJ1567" s="20" t="s">
        <v>772</v>
      </c>
      <c r="AW1567" s="3" t="s">
        <v>763</v>
      </c>
      <c r="AX1567" s="3" t="s">
        <v>1169</v>
      </c>
      <c r="BA1567" s="21" t="s">
        <v>733</v>
      </c>
      <c r="BB1567" s="10">
        <v>1</v>
      </c>
      <c r="BF1567" s="4" t="b">
        <f>IF(ISERROR(VLOOKUP(StudiesDetails!B1567,ProteinExpression!A:A,1,FALSE)),FALSE,TRUE)</f>
        <v>1</v>
      </c>
    </row>
    <row r="1568" spans="1:58" x14ac:dyDescent="0.3">
      <c r="A1568">
        <v>326</v>
      </c>
      <c r="B1568">
        <v>1690</v>
      </c>
      <c r="C1568" s="73" t="str">
        <f>IF(AND($A1568&lt;&gt;"",ISNUMBER($A1568)),VLOOKUP($A1568,StudiesGeneral!$B:$CM,2,FALSE),"")</f>
        <v>Tateishi</v>
      </c>
      <c r="D1568" s="73">
        <f>IF(AND($A1568&lt;&gt;"",ISNUMBER($A1568)),VLOOKUP($A1568,StudiesGeneral!$B:$CM,3,FALSE),"")</f>
        <v>1999</v>
      </c>
      <c r="E1568" s="74" t="str">
        <f>IF(AND($A1568&lt;&gt;"",ISNUMBER($A1568)),VLOOKUP($A1568,StudiesGeneral!$B:$CM,4,FALSE),"")</f>
        <v>https://dx.doi.org/10.1016/s0006-2952(98)00375-x</v>
      </c>
      <c r="F1568" s="73" t="str">
        <f>IF(AND($A1568&lt;&gt;"",ISNUMBER($A1568)),VLOOKUP($A1568,StudiesGeneral!$B:$CM,5,FALSE),"")</f>
        <v>CYP3A4</v>
      </c>
      <c r="G1568" s="52" t="str">
        <f t="shared" si="37"/>
        <v>Liver--HLM-C-12-</v>
      </c>
      <c r="H1568" s="12" t="s">
        <v>724</v>
      </c>
      <c r="K1568" s="12" t="s">
        <v>725</v>
      </c>
      <c r="L1568" s="12" t="s">
        <v>726</v>
      </c>
      <c r="M1568" s="12" t="s">
        <v>737</v>
      </c>
      <c r="AA1568" s="19" t="s">
        <v>770</v>
      </c>
      <c r="AB1568" s="19" t="s">
        <v>1017</v>
      </c>
      <c r="AC1568" s="20" t="s">
        <v>730</v>
      </c>
      <c r="AD1568" s="37" t="s">
        <v>1182</v>
      </c>
      <c r="AE1568" s="82">
        <v>12</v>
      </c>
      <c r="AF1568" s="3">
        <v>1</v>
      </c>
      <c r="AG1568" s="3">
        <v>1</v>
      </c>
      <c r="AH1568" s="3">
        <v>25</v>
      </c>
      <c r="AI1568" s="3" t="s">
        <v>767</v>
      </c>
      <c r="AJ1568" s="20" t="s">
        <v>772</v>
      </c>
      <c r="AW1568" s="3" t="s">
        <v>763</v>
      </c>
      <c r="AX1568" s="3" t="s">
        <v>1169</v>
      </c>
      <c r="BA1568" s="21" t="s">
        <v>733</v>
      </c>
      <c r="BB1568" s="10">
        <v>1</v>
      </c>
      <c r="BF1568" s="4" t="b">
        <f>IF(ISERROR(VLOOKUP(StudiesDetails!B1568,ProteinExpression!A:A,1,FALSE)),FALSE,TRUE)</f>
        <v>1</v>
      </c>
    </row>
    <row r="1569" spans="1:58" x14ac:dyDescent="0.3">
      <c r="A1569">
        <v>326</v>
      </c>
      <c r="B1569">
        <v>1691</v>
      </c>
      <c r="C1569" s="73" t="str">
        <f>IF(AND($A1569&lt;&gt;"",ISNUMBER($A1569)),VLOOKUP($A1569,StudiesGeneral!$B:$CM,2,FALSE),"")</f>
        <v>Tateishi</v>
      </c>
      <c r="D1569" s="73">
        <f>IF(AND($A1569&lt;&gt;"",ISNUMBER($A1569)),VLOOKUP($A1569,StudiesGeneral!$B:$CM,3,FALSE),"")</f>
        <v>1999</v>
      </c>
      <c r="E1569" s="74" t="str">
        <f>IF(AND($A1569&lt;&gt;"",ISNUMBER($A1569)),VLOOKUP($A1569,StudiesGeneral!$B:$CM,4,FALSE),"")</f>
        <v>https://dx.doi.org/10.1016/s0006-2952(98)00375-x</v>
      </c>
      <c r="F1569" s="73" t="str">
        <f>IF(AND($A1569&lt;&gt;"",ISNUMBER($A1569)),VLOOKUP($A1569,StudiesGeneral!$B:$CM,5,FALSE),"")</f>
        <v>CYP3A4</v>
      </c>
      <c r="G1569" s="52" t="str">
        <f t="shared" si="37"/>
        <v>Liver--HLM-C-13-</v>
      </c>
      <c r="H1569" s="12" t="s">
        <v>724</v>
      </c>
      <c r="K1569" s="12" t="s">
        <v>725</v>
      </c>
      <c r="L1569" s="12" t="s">
        <v>726</v>
      </c>
      <c r="M1569" s="12" t="s">
        <v>737</v>
      </c>
      <c r="AA1569" s="19" t="s">
        <v>770</v>
      </c>
      <c r="AB1569" s="19" t="s">
        <v>1017</v>
      </c>
      <c r="AC1569" s="20" t="s">
        <v>730</v>
      </c>
      <c r="AD1569" s="37" t="s">
        <v>1183</v>
      </c>
      <c r="AE1569" s="82">
        <v>13</v>
      </c>
      <c r="AF1569" s="3">
        <v>1</v>
      </c>
      <c r="AG1569" s="3">
        <v>1</v>
      </c>
      <c r="AH1569" s="3">
        <v>30</v>
      </c>
      <c r="AI1569" s="3" t="s">
        <v>767</v>
      </c>
      <c r="AJ1569" s="20" t="s">
        <v>772</v>
      </c>
      <c r="AW1569" s="3" t="s">
        <v>763</v>
      </c>
      <c r="AX1569" s="3" t="s">
        <v>1169</v>
      </c>
      <c r="BA1569" s="21" t="s">
        <v>733</v>
      </c>
      <c r="BB1569" s="10">
        <v>1</v>
      </c>
      <c r="BF1569" s="4" t="b">
        <f>IF(ISERROR(VLOOKUP(StudiesDetails!B1569,ProteinExpression!A:A,1,FALSE)),FALSE,TRUE)</f>
        <v>1</v>
      </c>
    </row>
    <row r="1570" spans="1:58" x14ac:dyDescent="0.3">
      <c r="A1570">
        <v>326</v>
      </c>
      <c r="B1570">
        <v>1692</v>
      </c>
      <c r="C1570" s="73" t="str">
        <f>IF(AND($A1570&lt;&gt;"",ISNUMBER($A1570)),VLOOKUP($A1570,StudiesGeneral!$B:$CM,2,FALSE),"")</f>
        <v>Tateishi</v>
      </c>
      <c r="D1570" s="73">
        <f>IF(AND($A1570&lt;&gt;"",ISNUMBER($A1570)),VLOOKUP($A1570,StudiesGeneral!$B:$CM,3,FALSE),"")</f>
        <v>1999</v>
      </c>
      <c r="E1570" s="74" t="str">
        <f>IF(AND($A1570&lt;&gt;"",ISNUMBER($A1570)),VLOOKUP($A1570,StudiesGeneral!$B:$CM,4,FALSE),"")</f>
        <v>https://dx.doi.org/10.1016/s0006-2952(98)00375-x</v>
      </c>
      <c r="F1570" s="73" t="str">
        <f>IF(AND($A1570&lt;&gt;"",ISNUMBER($A1570)),VLOOKUP($A1570,StudiesGeneral!$B:$CM,5,FALSE),"")</f>
        <v>CYP3A4</v>
      </c>
      <c r="G1570" s="52" t="str">
        <f t="shared" si="37"/>
        <v>Liver--HLM-C-14-</v>
      </c>
      <c r="H1570" s="12" t="s">
        <v>724</v>
      </c>
      <c r="K1570" s="12" t="s">
        <v>725</v>
      </c>
      <c r="L1570" s="12" t="s">
        <v>726</v>
      </c>
      <c r="M1570" s="12" t="s">
        <v>737</v>
      </c>
      <c r="AA1570" s="19" t="s">
        <v>770</v>
      </c>
      <c r="AB1570" s="19" t="s">
        <v>1017</v>
      </c>
      <c r="AC1570" s="20" t="s">
        <v>730</v>
      </c>
      <c r="AD1570" s="37" t="s">
        <v>1184</v>
      </c>
      <c r="AE1570" s="82">
        <v>14</v>
      </c>
      <c r="AF1570" s="3">
        <v>1</v>
      </c>
      <c r="AG1570" s="3">
        <v>1</v>
      </c>
      <c r="AH1570" s="3">
        <v>49</v>
      </c>
      <c r="AI1570" s="3" t="s">
        <v>767</v>
      </c>
      <c r="AJ1570" s="20" t="s">
        <v>772</v>
      </c>
      <c r="AW1570" s="3" t="s">
        <v>763</v>
      </c>
      <c r="AX1570" s="3" t="s">
        <v>1169</v>
      </c>
      <c r="BA1570" s="21" t="s">
        <v>733</v>
      </c>
      <c r="BB1570" s="10">
        <v>1</v>
      </c>
      <c r="BF1570" s="4" t="b">
        <f>IF(ISERROR(VLOOKUP(StudiesDetails!B1570,ProteinExpression!A:A,1,FALSE)),FALSE,TRUE)</f>
        <v>1</v>
      </c>
    </row>
    <row r="1571" spans="1:58" x14ac:dyDescent="0.3">
      <c r="A1571">
        <v>326</v>
      </c>
      <c r="B1571">
        <v>1693</v>
      </c>
      <c r="C1571" s="73" t="str">
        <f>IF(AND($A1571&lt;&gt;"",ISNUMBER($A1571)),VLOOKUP($A1571,StudiesGeneral!$B:$CM,2,FALSE),"")</f>
        <v>Tateishi</v>
      </c>
      <c r="D1571" s="73">
        <f>IF(AND($A1571&lt;&gt;"",ISNUMBER($A1571)),VLOOKUP($A1571,StudiesGeneral!$B:$CM,3,FALSE),"")</f>
        <v>1999</v>
      </c>
      <c r="E1571" s="74" t="str">
        <f>IF(AND($A1571&lt;&gt;"",ISNUMBER($A1571)),VLOOKUP($A1571,StudiesGeneral!$B:$CM,4,FALSE),"")</f>
        <v>https://dx.doi.org/10.1016/s0006-2952(98)00375-x</v>
      </c>
      <c r="F1571" s="73" t="str">
        <f>IF(AND($A1571&lt;&gt;"",ISNUMBER($A1571)),VLOOKUP($A1571,StudiesGeneral!$B:$CM,5,FALSE),"")</f>
        <v>CYP3A4</v>
      </c>
      <c r="G1571" s="52" t="str">
        <f t="shared" si="37"/>
        <v>Liver--HLM-C-15-</v>
      </c>
      <c r="H1571" s="12" t="s">
        <v>724</v>
      </c>
      <c r="K1571" s="12" t="s">
        <v>725</v>
      </c>
      <c r="L1571" s="12" t="s">
        <v>726</v>
      </c>
      <c r="M1571" s="12" t="s">
        <v>737</v>
      </c>
      <c r="AA1571" s="19" t="s">
        <v>770</v>
      </c>
      <c r="AB1571" s="19" t="s">
        <v>1017</v>
      </c>
      <c r="AC1571" s="20" t="s">
        <v>730</v>
      </c>
      <c r="AD1571" s="37" t="s">
        <v>1185</v>
      </c>
      <c r="AE1571" s="82">
        <v>15</v>
      </c>
      <c r="AF1571" s="3">
        <v>1</v>
      </c>
      <c r="AG1571" s="3">
        <v>0</v>
      </c>
      <c r="AH1571" s="3">
        <v>52</v>
      </c>
      <c r="AI1571" s="3" t="s">
        <v>767</v>
      </c>
      <c r="AJ1571" s="20" t="s">
        <v>772</v>
      </c>
      <c r="AW1571" s="3" t="s">
        <v>763</v>
      </c>
      <c r="AX1571" s="3" t="s">
        <v>1169</v>
      </c>
      <c r="BA1571" s="21" t="s">
        <v>733</v>
      </c>
      <c r="BB1571" s="10">
        <v>1</v>
      </c>
      <c r="BF1571" s="4" t="b">
        <f>IF(ISERROR(VLOOKUP(StudiesDetails!B1571,ProteinExpression!A:A,1,FALSE)),FALSE,TRUE)</f>
        <v>1</v>
      </c>
    </row>
    <row r="1572" spans="1:58" x14ac:dyDescent="0.3">
      <c r="A1572">
        <v>326</v>
      </c>
      <c r="B1572">
        <v>1694</v>
      </c>
      <c r="C1572" s="73" t="str">
        <f>IF(AND($A1572&lt;&gt;"",ISNUMBER($A1572)),VLOOKUP($A1572,StudiesGeneral!$B:$CM,2,FALSE),"")</f>
        <v>Tateishi</v>
      </c>
      <c r="D1572" s="73">
        <f>IF(AND($A1572&lt;&gt;"",ISNUMBER($A1572)),VLOOKUP($A1572,StudiesGeneral!$B:$CM,3,FALSE),"")</f>
        <v>1999</v>
      </c>
      <c r="E1572" s="74" t="str">
        <f>IF(AND($A1572&lt;&gt;"",ISNUMBER($A1572)),VLOOKUP($A1572,StudiesGeneral!$B:$CM,4,FALSE),"")</f>
        <v>https://dx.doi.org/10.1016/s0006-2952(98)00375-x</v>
      </c>
      <c r="F1572" s="73" t="str">
        <f>IF(AND($A1572&lt;&gt;"",ISNUMBER($A1572)),VLOOKUP($A1572,StudiesGeneral!$B:$CM,5,FALSE),"")</f>
        <v>CYP3A4</v>
      </c>
      <c r="G1572" s="52" t="str">
        <f t="shared" si="37"/>
        <v>Liver--HLM-J-1-</v>
      </c>
      <c r="H1572" s="12" t="s">
        <v>724</v>
      </c>
      <c r="K1572" s="12" t="s">
        <v>725</v>
      </c>
      <c r="L1572" s="12" t="s">
        <v>726</v>
      </c>
      <c r="M1572" s="12" t="s">
        <v>737</v>
      </c>
      <c r="AA1572" s="19" t="s">
        <v>770</v>
      </c>
      <c r="AB1572" s="19" t="s">
        <v>1017</v>
      </c>
      <c r="AC1572" s="20" t="s">
        <v>730</v>
      </c>
      <c r="AD1572" s="37" t="s">
        <v>1186</v>
      </c>
      <c r="AE1572" s="82">
        <v>16</v>
      </c>
      <c r="AF1572" s="3">
        <v>1</v>
      </c>
      <c r="AG1572" s="3">
        <v>0</v>
      </c>
      <c r="AH1572" s="3">
        <v>51</v>
      </c>
      <c r="AI1572" s="3" t="s">
        <v>767</v>
      </c>
      <c r="AJ1572" s="20" t="s">
        <v>772</v>
      </c>
      <c r="AW1572" s="3" t="s">
        <v>763</v>
      </c>
      <c r="AX1572" s="3" t="s">
        <v>1187</v>
      </c>
      <c r="BA1572" s="21" t="s">
        <v>1188</v>
      </c>
      <c r="BB1572" s="10">
        <v>1</v>
      </c>
      <c r="BF1572" s="4" t="b">
        <f>IF(ISERROR(VLOOKUP(StudiesDetails!B1572,ProteinExpression!A:A,1,FALSE)),FALSE,TRUE)</f>
        <v>1</v>
      </c>
    </row>
    <row r="1573" spans="1:58" x14ac:dyDescent="0.3">
      <c r="A1573">
        <v>326</v>
      </c>
      <c r="B1573">
        <v>1695</v>
      </c>
      <c r="C1573" s="73" t="str">
        <f>IF(AND($A1573&lt;&gt;"",ISNUMBER($A1573)),VLOOKUP($A1573,StudiesGeneral!$B:$CM,2,FALSE),"")</f>
        <v>Tateishi</v>
      </c>
      <c r="D1573" s="73">
        <f>IF(AND($A1573&lt;&gt;"",ISNUMBER($A1573)),VLOOKUP($A1573,StudiesGeneral!$B:$CM,3,FALSE),"")</f>
        <v>1999</v>
      </c>
      <c r="E1573" s="74" t="str">
        <f>IF(AND($A1573&lt;&gt;"",ISNUMBER($A1573)),VLOOKUP($A1573,StudiesGeneral!$B:$CM,4,FALSE),"")</f>
        <v>https://dx.doi.org/10.1016/s0006-2952(98)00375-x</v>
      </c>
      <c r="F1573" s="73" t="str">
        <f>IF(AND($A1573&lt;&gt;"",ISNUMBER($A1573)),VLOOKUP($A1573,StudiesGeneral!$B:$CM,5,FALSE),"")</f>
        <v>CYP3A4</v>
      </c>
      <c r="G1573" s="52" t="str">
        <f t="shared" si="37"/>
        <v>Liver--HLM-J-2-</v>
      </c>
      <c r="H1573" s="12" t="s">
        <v>724</v>
      </c>
      <c r="K1573" s="12" t="s">
        <v>725</v>
      </c>
      <c r="L1573" s="12" t="s">
        <v>726</v>
      </c>
      <c r="M1573" s="12" t="s">
        <v>737</v>
      </c>
      <c r="AA1573" s="19" t="s">
        <v>770</v>
      </c>
      <c r="AB1573" s="19" t="s">
        <v>1017</v>
      </c>
      <c r="AC1573" s="20" t="s">
        <v>730</v>
      </c>
      <c r="AD1573" s="37" t="s">
        <v>1189</v>
      </c>
      <c r="AE1573" s="82">
        <v>17</v>
      </c>
      <c r="AF1573" s="3">
        <v>1</v>
      </c>
      <c r="AG1573" s="3">
        <v>1</v>
      </c>
      <c r="AH1573" s="3">
        <v>48</v>
      </c>
      <c r="AI1573" s="3" t="s">
        <v>767</v>
      </c>
      <c r="AJ1573" s="20" t="s">
        <v>772</v>
      </c>
      <c r="AW1573" s="3" t="s">
        <v>763</v>
      </c>
      <c r="AX1573" s="3" t="s">
        <v>1190</v>
      </c>
      <c r="BA1573" s="21" t="s">
        <v>1188</v>
      </c>
      <c r="BB1573" s="10">
        <v>1</v>
      </c>
      <c r="BF1573" s="4" t="b">
        <f>IF(ISERROR(VLOOKUP(StudiesDetails!B1573,ProteinExpression!A:A,1,FALSE)),FALSE,TRUE)</f>
        <v>1</v>
      </c>
    </row>
    <row r="1574" spans="1:58" x14ac:dyDescent="0.3">
      <c r="A1574">
        <v>326</v>
      </c>
      <c r="B1574">
        <v>1696</v>
      </c>
      <c r="C1574" s="73" t="str">
        <f>IF(AND($A1574&lt;&gt;"",ISNUMBER($A1574)),VLOOKUP($A1574,StudiesGeneral!$B:$CM,2,FALSE),"")</f>
        <v>Tateishi</v>
      </c>
      <c r="D1574" s="73">
        <f>IF(AND($A1574&lt;&gt;"",ISNUMBER($A1574)),VLOOKUP($A1574,StudiesGeneral!$B:$CM,3,FALSE),"")</f>
        <v>1999</v>
      </c>
      <c r="E1574" s="74" t="str">
        <f>IF(AND($A1574&lt;&gt;"",ISNUMBER($A1574)),VLOOKUP($A1574,StudiesGeneral!$B:$CM,4,FALSE),"")</f>
        <v>https://dx.doi.org/10.1016/s0006-2952(98)00375-x</v>
      </c>
      <c r="F1574" s="73" t="str">
        <f>IF(AND($A1574&lt;&gt;"",ISNUMBER($A1574)),VLOOKUP($A1574,StudiesGeneral!$B:$CM,5,FALSE),"")</f>
        <v>CYP3A4</v>
      </c>
      <c r="G1574" s="52" t="str">
        <f t="shared" si="37"/>
        <v>Liver--HLM-J-3-</v>
      </c>
      <c r="H1574" s="12" t="s">
        <v>724</v>
      </c>
      <c r="K1574" s="12" t="s">
        <v>725</v>
      </c>
      <c r="L1574" s="12" t="s">
        <v>726</v>
      </c>
      <c r="M1574" s="12" t="s">
        <v>737</v>
      </c>
      <c r="AA1574" s="19" t="s">
        <v>770</v>
      </c>
      <c r="AB1574" s="19" t="s">
        <v>1017</v>
      </c>
      <c r="AC1574" s="20" t="s">
        <v>730</v>
      </c>
      <c r="AD1574" s="37" t="s">
        <v>1191</v>
      </c>
      <c r="AE1574" s="82">
        <v>18</v>
      </c>
      <c r="AF1574" s="3">
        <v>1</v>
      </c>
      <c r="AG1574" s="3">
        <v>1</v>
      </c>
      <c r="AH1574" s="3">
        <v>70</v>
      </c>
      <c r="AI1574" s="3" t="s">
        <v>767</v>
      </c>
      <c r="AJ1574" s="20" t="s">
        <v>772</v>
      </c>
      <c r="AW1574" s="3" t="s">
        <v>763</v>
      </c>
      <c r="AX1574" s="3" t="s">
        <v>1190</v>
      </c>
      <c r="BA1574" s="21" t="s">
        <v>1188</v>
      </c>
      <c r="BB1574" s="10">
        <v>1</v>
      </c>
      <c r="BF1574" s="4" t="b">
        <f>IF(ISERROR(VLOOKUP(StudiesDetails!B1574,ProteinExpression!A:A,1,FALSE)),FALSE,TRUE)</f>
        <v>1</v>
      </c>
    </row>
    <row r="1575" spans="1:58" x14ac:dyDescent="0.3">
      <c r="A1575">
        <v>326</v>
      </c>
      <c r="B1575">
        <v>1697</v>
      </c>
      <c r="C1575" s="73" t="str">
        <f>IF(AND($A1575&lt;&gt;"",ISNUMBER($A1575)),VLOOKUP($A1575,StudiesGeneral!$B:$CM,2,FALSE),"")</f>
        <v>Tateishi</v>
      </c>
      <c r="D1575" s="73">
        <f>IF(AND($A1575&lt;&gt;"",ISNUMBER($A1575)),VLOOKUP($A1575,StudiesGeneral!$B:$CM,3,FALSE),"")</f>
        <v>1999</v>
      </c>
      <c r="E1575" s="74" t="str">
        <f>IF(AND($A1575&lt;&gt;"",ISNUMBER($A1575)),VLOOKUP($A1575,StudiesGeneral!$B:$CM,4,FALSE),"")</f>
        <v>https://dx.doi.org/10.1016/s0006-2952(98)00375-x</v>
      </c>
      <c r="F1575" s="73" t="str">
        <f>IF(AND($A1575&lt;&gt;"",ISNUMBER($A1575)),VLOOKUP($A1575,StudiesGeneral!$B:$CM,5,FALSE),"")</f>
        <v>CYP3A4</v>
      </c>
      <c r="G1575" s="52" t="str">
        <f t="shared" si="37"/>
        <v>Liver--HLM-J-4-</v>
      </c>
      <c r="H1575" s="12" t="s">
        <v>724</v>
      </c>
      <c r="K1575" s="12" t="s">
        <v>725</v>
      </c>
      <c r="L1575" s="12" t="s">
        <v>726</v>
      </c>
      <c r="M1575" s="12" t="s">
        <v>737</v>
      </c>
      <c r="AA1575" s="19" t="s">
        <v>770</v>
      </c>
      <c r="AB1575" s="19" t="s">
        <v>1017</v>
      </c>
      <c r="AC1575" s="20" t="s">
        <v>730</v>
      </c>
      <c r="AD1575" s="37" t="s">
        <v>1192</v>
      </c>
      <c r="AE1575" s="82">
        <v>19</v>
      </c>
      <c r="AF1575" s="3">
        <v>1</v>
      </c>
      <c r="AG1575" s="3">
        <v>1</v>
      </c>
      <c r="AH1575" s="3">
        <v>78</v>
      </c>
      <c r="AI1575" s="3" t="s">
        <v>767</v>
      </c>
      <c r="AJ1575" s="20" t="s">
        <v>772</v>
      </c>
      <c r="AW1575" s="3" t="s">
        <v>763</v>
      </c>
      <c r="AX1575" s="3" t="s">
        <v>1190</v>
      </c>
      <c r="BA1575" s="21" t="s">
        <v>1188</v>
      </c>
      <c r="BB1575" s="10">
        <v>1</v>
      </c>
      <c r="BF1575" s="4" t="b">
        <f>IF(ISERROR(VLOOKUP(StudiesDetails!B1575,ProteinExpression!A:A,1,FALSE)),FALSE,TRUE)</f>
        <v>1</v>
      </c>
    </row>
    <row r="1576" spans="1:58" x14ac:dyDescent="0.3">
      <c r="A1576">
        <v>326</v>
      </c>
      <c r="B1576">
        <v>1698</v>
      </c>
      <c r="C1576" s="73" t="str">
        <f>IF(AND($A1576&lt;&gt;"",ISNUMBER($A1576)),VLOOKUP($A1576,StudiesGeneral!$B:$CM,2,FALSE),"")</f>
        <v>Tateishi</v>
      </c>
      <c r="D1576" s="73">
        <f>IF(AND($A1576&lt;&gt;"",ISNUMBER($A1576)),VLOOKUP($A1576,StudiesGeneral!$B:$CM,3,FALSE),"")</f>
        <v>1999</v>
      </c>
      <c r="E1576" s="74" t="str">
        <f>IF(AND($A1576&lt;&gt;"",ISNUMBER($A1576)),VLOOKUP($A1576,StudiesGeneral!$B:$CM,4,FALSE),"")</f>
        <v>https://dx.doi.org/10.1016/s0006-2952(98)00375-x</v>
      </c>
      <c r="F1576" s="73" t="str">
        <f>IF(AND($A1576&lt;&gt;"",ISNUMBER($A1576)),VLOOKUP($A1576,StudiesGeneral!$B:$CM,5,FALSE),"")</f>
        <v>CYP3A4</v>
      </c>
      <c r="G1576" s="52" t="str">
        <f t="shared" si="37"/>
        <v>Liver--HLM-J-5-</v>
      </c>
      <c r="H1576" s="12" t="s">
        <v>724</v>
      </c>
      <c r="K1576" s="12" t="s">
        <v>725</v>
      </c>
      <c r="L1576" s="12" t="s">
        <v>726</v>
      </c>
      <c r="M1576" s="12" t="s">
        <v>737</v>
      </c>
      <c r="AA1576" s="19" t="s">
        <v>770</v>
      </c>
      <c r="AB1576" s="19" t="s">
        <v>1017</v>
      </c>
      <c r="AC1576" s="20" t="s">
        <v>730</v>
      </c>
      <c r="AD1576" s="37" t="s">
        <v>1193</v>
      </c>
      <c r="AE1576" s="82">
        <v>20</v>
      </c>
      <c r="AF1576" s="3">
        <v>1</v>
      </c>
      <c r="AG1576" s="3">
        <v>0</v>
      </c>
      <c r="AH1576" s="3">
        <v>51</v>
      </c>
      <c r="AI1576" s="3" t="s">
        <v>767</v>
      </c>
      <c r="AJ1576" s="20" t="s">
        <v>772</v>
      </c>
      <c r="AW1576" s="3" t="s">
        <v>763</v>
      </c>
      <c r="AX1576" s="3" t="s">
        <v>1187</v>
      </c>
      <c r="BA1576" s="21" t="s">
        <v>1188</v>
      </c>
      <c r="BB1576" s="10">
        <v>1</v>
      </c>
      <c r="BF1576" s="4" t="b">
        <f>IF(ISERROR(VLOOKUP(StudiesDetails!B1576,ProteinExpression!A:A,1,FALSE)),FALSE,TRUE)</f>
        <v>1</v>
      </c>
    </row>
    <row r="1577" spans="1:58" x14ac:dyDescent="0.3">
      <c r="A1577">
        <v>326</v>
      </c>
      <c r="B1577">
        <v>1699</v>
      </c>
      <c r="C1577" s="73" t="str">
        <f>IF(AND($A1577&lt;&gt;"",ISNUMBER($A1577)),VLOOKUP($A1577,StudiesGeneral!$B:$CM,2,FALSE),"")</f>
        <v>Tateishi</v>
      </c>
      <c r="D1577" s="73">
        <f>IF(AND($A1577&lt;&gt;"",ISNUMBER($A1577)),VLOOKUP($A1577,StudiesGeneral!$B:$CM,3,FALSE),"")</f>
        <v>1999</v>
      </c>
      <c r="E1577" s="74" t="str">
        <f>IF(AND($A1577&lt;&gt;"",ISNUMBER($A1577)),VLOOKUP($A1577,StudiesGeneral!$B:$CM,4,FALSE),"")</f>
        <v>https://dx.doi.org/10.1016/s0006-2952(98)00375-x</v>
      </c>
      <c r="F1577" s="73" t="str">
        <f>IF(AND($A1577&lt;&gt;"",ISNUMBER($A1577)),VLOOKUP($A1577,StudiesGeneral!$B:$CM,5,FALSE),"")</f>
        <v>CYP3A4</v>
      </c>
      <c r="G1577" s="52" t="str">
        <f t="shared" si="37"/>
        <v>Liver--HLM-J-6-</v>
      </c>
      <c r="H1577" s="12" t="s">
        <v>724</v>
      </c>
      <c r="K1577" s="12" t="s">
        <v>725</v>
      </c>
      <c r="L1577" s="12" t="s">
        <v>726</v>
      </c>
      <c r="M1577" s="12" t="s">
        <v>737</v>
      </c>
      <c r="AA1577" s="19" t="s">
        <v>770</v>
      </c>
      <c r="AB1577" s="19" t="s">
        <v>1017</v>
      </c>
      <c r="AC1577" s="20" t="s">
        <v>730</v>
      </c>
      <c r="AD1577" s="37" t="s">
        <v>1194</v>
      </c>
      <c r="AE1577" s="82">
        <v>21</v>
      </c>
      <c r="AF1577" s="3">
        <v>1</v>
      </c>
      <c r="AG1577" s="3">
        <v>1</v>
      </c>
      <c r="AH1577" s="3">
        <v>56</v>
      </c>
      <c r="AI1577" s="3" t="s">
        <v>767</v>
      </c>
      <c r="AJ1577" s="20" t="s">
        <v>772</v>
      </c>
      <c r="AW1577" s="3" t="s">
        <v>763</v>
      </c>
      <c r="AX1577" s="3" t="s">
        <v>1190</v>
      </c>
      <c r="BA1577" s="21" t="s">
        <v>1188</v>
      </c>
      <c r="BB1577" s="10">
        <v>1</v>
      </c>
      <c r="BF1577" s="4" t="b">
        <f>IF(ISERROR(VLOOKUP(StudiesDetails!B1577,ProteinExpression!A:A,1,FALSE)),FALSE,TRUE)</f>
        <v>1</v>
      </c>
    </row>
    <row r="1578" spans="1:58" x14ac:dyDescent="0.3">
      <c r="A1578">
        <v>326</v>
      </c>
      <c r="B1578">
        <v>1700</v>
      </c>
      <c r="C1578" s="73" t="str">
        <f>IF(AND($A1578&lt;&gt;"",ISNUMBER($A1578)),VLOOKUP($A1578,StudiesGeneral!$B:$CM,2,FALSE),"")</f>
        <v>Tateishi</v>
      </c>
      <c r="D1578" s="73">
        <f>IF(AND($A1578&lt;&gt;"",ISNUMBER($A1578)),VLOOKUP($A1578,StudiesGeneral!$B:$CM,3,FALSE),"")</f>
        <v>1999</v>
      </c>
      <c r="E1578" s="74" t="str">
        <f>IF(AND($A1578&lt;&gt;"",ISNUMBER($A1578)),VLOOKUP($A1578,StudiesGeneral!$B:$CM,4,FALSE),"")</f>
        <v>https://dx.doi.org/10.1016/s0006-2952(98)00375-x</v>
      </c>
      <c r="F1578" s="73" t="str">
        <f>IF(AND($A1578&lt;&gt;"",ISNUMBER($A1578)),VLOOKUP($A1578,StudiesGeneral!$B:$CM,5,FALSE),"")</f>
        <v>CYP3A4</v>
      </c>
      <c r="G1578" s="52" t="str">
        <f t="shared" si="37"/>
        <v>Liver--HLM-J-7-</v>
      </c>
      <c r="H1578" s="12" t="s">
        <v>724</v>
      </c>
      <c r="K1578" s="12" t="s">
        <v>725</v>
      </c>
      <c r="L1578" s="12" t="s">
        <v>726</v>
      </c>
      <c r="M1578" s="12" t="s">
        <v>737</v>
      </c>
      <c r="AA1578" s="19" t="s">
        <v>770</v>
      </c>
      <c r="AB1578" s="19" t="s">
        <v>1017</v>
      </c>
      <c r="AC1578" s="20" t="s">
        <v>730</v>
      </c>
      <c r="AD1578" s="37" t="s">
        <v>1195</v>
      </c>
      <c r="AE1578" s="82">
        <v>22</v>
      </c>
      <c r="AF1578" s="3">
        <v>1</v>
      </c>
      <c r="AG1578" s="3">
        <v>1</v>
      </c>
      <c r="AH1578" s="3">
        <v>64</v>
      </c>
      <c r="AI1578" s="3" t="s">
        <v>767</v>
      </c>
      <c r="AJ1578" s="20" t="s">
        <v>772</v>
      </c>
      <c r="AW1578" s="3" t="s">
        <v>763</v>
      </c>
      <c r="AX1578" s="3" t="s">
        <v>1190</v>
      </c>
      <c r="BA1578" s="21" t="s">
        <v>1188</v>
      </c>
      <c r="BB1578" s="10">
        <v>1</v>
      </c>
      <c r="BF1578" s="4" t="b">
        <f>IF(ISERROR(VLOOKUP(StudiesDetails!B1578,ProteinExpression!A:A,1,FALSE)),FALSE,TRUE)</f>
        <v>1</v>
      </c>
    </row>
    <row r="1579" spans="1:58" x14ac:dyDescent="0.3">
      <c r="A1579">
        <v>326</v>
      </c>
      <c r="B1579">
        <v>1701</v>
      </c>
      <c r="C1579" s="73" t="str">
        <f>IF(AND($A1579&lt;&gt;"",ISNUMBER($A1579)),VLOOKUP($A1579,StudiesGeneral!$B:$CM,2,FALSE),"")</f>
        <v>Tateishi</v>
      </c>
      <c r="D1579" s="73">
        <f>IF(AND($A1579&lt;&gt;"",ISNUMBER($A1579)),VLOOKUP($A1579,StudiesGeneral!$B:$CM,3,FALSE),"")</f>
        <v>1999</v>
      </c>
      <c r="E1579" s="74" t="str">
        <f>IF(AND($A1579&lt;&gt;"",ISNUMBER($A1579)),VLOOKUP($A1579,StudiesGeneral!$B:$CM,4,FALSE),"")</f>
        <v>https://dx.doi.org/10.1016/s0006-2952(98)00375-x</v>
      </c>
      <c r="F1579" s="73" t="str">
        <f>IF(AND($A1579&lt;&gt;"",ISNUMBER($A1579)),VLOOKUP($A1579,StudiesGeneral!$B:$CM,5,FALSE),"")</f>
        <v>CYP3A4</v>
      </c>
      <c r="G1579" s="52" t="str">
        <f t="shared" si="37"/>
        <v>Liver--HLM-J-8-</v>
      </c>
      <c r="H1579" s="12" t="s">
        <v>724</v>
      </c>
      <c r="K1579" s="12" t="s">
        <v>725</v>
      </c>
      <c r="L1579" s="12" t="s">
        <v>726</v>
      </c>
      <c r="M1579" s="12" t="s">
        <v>737</v>
      </c>
      <c r="AA1579" s="19" t="s">
        <v>770</v>
      </c>
      <c r="AB1579" s="19" t="s">
        <v>1017</v>
      </c>
      <c r="AC1579" s="20" t="s">
        <v>730</v>
      </c>
      <c r="AD1579" s="37" t="s">
        <v>1196</v>
      </c>
      <c r="AE1579" s="82">
        <v>23</v>
      </c>
      <c r="AF1579" s="3">
        <v>1</v>
      </c>
      <c r="AG1579" s="3">
        <v>1</v>
      </c>
      <c r="AH1579" s="3">
        <v>36</v>
      </c>
      <c r="AI1579" s="3" t="s">
        <v>767</v>
      </c>
      <c r="AJ1579" s="20" t="s">
        <v>772</v>
      </c>
      <c r="AW1579" s="3" t="s">
        <v>763</v>
      </c>
      <c r="AX1579" s="3" t="s">
        <v>1190</v>
      </c>
      <c r="BA1579" s="21" t="s">
        <v>1188</v>
      </c>
      <c r="BB1579" s="10">
        <v>1</v>
      </c>
      <c r="BF1579" s="4" t="b">
        <f>IF(ISERROR(VLOOKUP(StudiesDetails!B1579,ProteinExpression!A:A,1,FALSE)),FALSE,TRUE)</f>
        <v>1</v>
      </c>
    </row>
    <row r="1580" spans="1:58" x14ac:dyDescent="0.3">
      <c r="A1580">
        <v>326</v>
      </c>
      <c r="B1580">
        <v>1702</v>
      </c>
      <c r="C1580" s="73" t="str">
        <f>IF(AND($A1580&lt;&gt;"",ISNUMBER($A1580)),VLOOKUP($A1580,StudiesGeneral!$B:$CM,2,FALSE),"")</f>
        <v>Tateishi</v>
      </c>
      <c r="D1580" s="73">
        <f>IF(AND($A1580&lt;&gt;"",ISNUMBER($A1580)),VLOOKUP($A1580,StudiesGeneral!$B:$CM,3,FALSE),"")</f>
        <v>1999</v>
      </c>
      <c r="E1580" s="74" t="str">
        <f>IF(AND($A1580&lt;&gt;"",ISNUMBER($A1580)),VLOOKUP($A1580,StudiesGeneral!$B:$CM,4,FALSE),"")</f>
        <v>https://dx.doi.org/10.1016/s0006-2952(98)00375-x</v>
      </c>
      <c r="F1580" s="73" t="str">
        <f>IF(AND($A1580&lt;&gt;"",ISNUMBER($A1580)),VLOOKUP($A1580,StudiesGeneral!$B:$CM,5,FALSE),"")</f>
        <v>CYP3A4</v>
      </c>
      <c r="G1580" s="52" t="str">
        <f t="shared" si="37"/>
        <v>Liver--HLM-J-9-</v>
      </c>
      <c r="H1580" s="12" t="s">
        <v>724</v>
      </c>
      <c r="K1580" s="12" t="s">
        <v>725</v>
      </c>
      <c r="L1580" s="12" t="s">
        <v>726</v>
      </c>
      <c r="M1580" s="12" t="s">
        <v>737</v>
      </c>
      <c r="AA1580" s="19" t="s">
        <v>770</v>
      </c>
      <c r="AB1580" s="19" t="s">
        <v>1017</v>
      </c>
      <c r="AC1580" s="20" t="s">
        <v>730</v>
      </c>
      <c r="AD1580" s="37" t="s">
        <v>1197</v>
      </c>
      <c r="AE1580" s="82">
        <v>24</v>
      </c>
      <c r="AF1580" s="3">
        <v>1</v>
      </c>
      <c r="AG1580" s="3">
        <v>1</v>
      </c>
      <c r="AH1580" s="3">
        <v>61</v>
      </c>
      <c r="AI1580" s="3" t="s">
        <v>767</v>
      </c>
      <c r="AJ1580" s="20" t="s">
        <v>772</v>
      </c>
      <c r="AW1580" s="3" t="s">
        <v>763</v>
      </c>
      <c r="AX1580" s="3" t="s">
        <v>1198</v>
      </c>
      <c r="BA1580" s="21" t="s">
        <v>1188</v>
      </c>
      <c r="BB1580" s="10">
        <v>1</v>
      </c>
      <c r="BF1580" s="4" t="b">
        <f>IF(ISERROR(VLOOKUP(StudiesDetails!B1580,ProteinExpression!A:A,1,FALSE)),FALSE,TRUE)</f>
        <v>1</v>
      </c>
    </row>
    <row r="1581" spans="1:58" x14ac:dyDescent="0.3">
      <c r="A1581">
        <v>326</v>
      </c>
      <c r="B1581">
        <v>1703</v>
      </c>
      <c r="C1581" s="73" t="str">
        <f>IF(AND($A1581&lt;&gt;"",ISNUMBER($A1581)),VLOOKUP($A1581,StudiesGeneral!$B:$CM,2,FALSE),"")</f>
        <v>Tateishi</v>
      </c>
      <c r="D1581" s="73">
        <f>IF(AND($A1581&lt;&gt;"",ISNUMBER($A1581)),VLOOKUP($A1581,StudiesGeneral!$B:$CM,3,FALSE),"")</f>
        <v>1999</v>
      </c>
      <c r="E1581" s="74" t="str">
        <f>IF(AND($A1581&lt;&gt;"",ISNUMBER($A1581)),VLOOKUP($A1581,StudiesGeneral!$B:$CM,4,FALSE),"")</f>
        <v>https://dx.doi.org/10.1016/s0006-2952(98)00375-x</v>
      </c>
      <c r="F1581" s="73" t="str">
        <f>IF(AND($A1581&lt;&gt;"",ISNUMBER($A1581)),VLOOKUP($A1581,StudiesGeneral!$B:$CM,5,FALSE),"")</f>
        <v>CYP3A4</v>
      </c>
      <c r="G1581" s="52" t="str">
        <f t="shared" si="37"/>
        <v>Liver--HLM-J-10-</v>
      </c>
      <c r="H1581" s="12" t="s">
        <v>724</v>
      </c>
      <c r="K1581" s="12" t="s">
        <v>725</v>
      </c>
      <c r="L1581" s="12" t="s">
        <v>726</v>
      </c>
      <c r="M1581" s="12" t="s">
        <v>737</v>
      </c>
      <c r="AA1581" s="19" t="s">
        <v>770</v>
      </c>
      <c r="AB1581" s="19" t="s">
        <v>1017</v>
      </c>
      <c r="AC1581" s="20" t="s">
        <v>730</v>
      </c>
      <c r="AD1581" s="37" t="s">
        <v>1199</v>
      </c>
      <c r="AE1581" s="82">
        <v>25</v>
      </c>
      <c r="AF1581" s="3">
        <v>1</v>
      </c>
      <c r="AG1581" s="3">
        <v>0</v>
      </c>
      <c r="AH1581" s="3">
        <v>65</v>
      </c>
      <c r="AI1581" s="3" t="s">
        <v>767</v>
      </c>
      <c r="AJ1581" s="20" t="s">
        <v>772</v>
      </c>
      <c r="AW1581" s="3" t="s">
        <v>763</v>
      </c>
      <c r="AX1581" s="3" t="s">
        <v>1190</v>
      </c>
      <c r="BA1581" s="21" t="s">
        <v>1188</v>
      </c>
      <c r="BB1581" s="10">
        <v>1</v>
      </c>
      <c r="BF1581" s="4" t="b">
        <f>IF(ISERROR(VLOOKUP(StudiesDetails!B1581,ProteinExpression!A:A,1,FALSE)),FALSE,TRUE)</f>
        <v>1</v>
      </c>
    </row>
    <row r="1582" spans="1:58" x14ac:dyDescent="0.3">
      <c r="A1582">
        <v>326</v>
      </c>
      <c r="B1582">
        <v>1704</v>
      </c>
      <c r="C1582" s="73" t="str">
        <f>IF(AND($A1582&lt;&gt;"",ISNUMBER($A1582)),VLOOKUP($A1582,StudiesGeneral!$B:$CM,2,FALSE),"")</f>
        <v>Tateishi</v>
      </c>
      <c r="D1582" s="73">
        <f>IF(AND($A1582&lt;&gt;"",ISNUMBER($A1582)),VLOOKUP($A1582,StudiesGeneral!$B:$CM,3,FALSE),"")</f>
        <v>1999</v>
      </c>
      <c r="E1582" s="74" t="str">
        <f>IF(AND($A1582&lt;&gt;"",ISNUMBER($A1582)),VLOOKUP($A1582,StudiesGeneral!$B:$CM,4,FALSE),"")</f>
        <v>https://dx.doi.org/10.1016/s0006-2952(98)00375-x</v>
      </c>
      <c r="F1582" s="73" t="str">
        <f>IF(AND($A1582&lt;&gt;"",ISNUMBER($A1582)),VLOOKUP($A1582,StudiesGeneral!$B:$CM,5,FALSE),"")</f>
        <v>CYP3A4</v>
      </c>
      <c r="G1582" s="52" t="str">
        <f t="shared" si="37"/>
        <v>Liver--HLM-J-11-</v>
      </c>
      <c r="H1582" s="12" t="s">
        <v>724</v>
      </c>
      <c r="K1582" s="12" t="s">
        <v>725</v>
      </c>
      <c r="L1582" s="12" t="s">
        <v>726</v>
      </c>
      <c r="M1582" s="12" t="s">
        <v>737</v>
      </c>
      <c r="AA1582" s="19" t="s">
        <v>770</v>
      </c>
      <c r="AB1582" s="19" t="s">
        <v>1017</v>
      </c>
      <c r="AC1582" s="20" t="s">
        <v>730</v>
      </c>
      <c r="AD1582" s="37" t="s">
        <v>1200</v>
      </c>
      <c r="AE1582" s="82">
        <v>26</v>
      </c>
      <c r="AF1582" s="3">
        <v>1</v>
      </c>
      <c r="AG1582" s="3">
        <v>1</v>
      </c>
      <c r="AH1582" s="3">
        <v>61</v>
      </c>
      <c r="AI1582" s="3" t="s">
        <v>767</v>
      </c>
      <c r="AJ1582" s="20" t="s">
        <v>772</v>
      </c>
      <c r="AW1582" s="3" t="s">
        <v>763</v>
      </c>
      <c r="AX1582" s="3" t="s">
        <v>1190</v>
      </c>
      <c r="BA1582" s="21" t="s">
        <v>1188</v>
      </c>
      <c r="BB1582" s="10">
        <v>1</v>
      </c>
      <c r="BF1582" s="4" t="b">
        <f>IF(ISERROR(VLOOKUP(StudiesDetails!B1582,ProteinExpression!A:A,1,FALSE)),FALSE,TRUE)</f>
        <v>1</v>
      </c>
    </row>
    <row r="1583" spans="1:58" x14ac:dyDescent="0.3">
      <c r="A1583">
        <v>326</v>
      </c>
      <c r="B1583">
        <v>1705</v>
      </c>
      <c r="C1583" s="73" t="str">
        <f>IF(AND($A1583&lt;&gt;"",ISNUMBER($A1583)),VLOOKUP($A1583,StudiesGeneral!$B:$CM,2,FALSE),"")</f>
        <v>Tateishi</v>
      </c>
      <c r="D1583" s="73">
        <f>IF(AND($A1583&lt;&gt;"",ISNUMBER($A1583)),VLOOKUP($A1583,StudiesGeneral!$B:$CM,3,FALSE),"")</f>
        <v>1999</v>
      </c>
      <c r="E1583" s="74" t="str">
        <f>IF(AND($A1583&lt;&gt;"",ISNUMBER($A1583)),VLOOKUP($A1583,StudiesGeneral!$B:$CM,4,FALSE),"")</f>
        <v>https://dx.doi.org/10.1016/s0006-2952(98)00375-x</v>
      </c>
      <c r="F1583" s="73" t="str">
        <f>IF(AND($A1583&lt;&gt;"",ISNUMBER($A1583)),VLOOKUP($A1583,StudiesGeneral!$B:$CM,5,FALSE),"")</f>
        <v>CYP3A4</v>
      </c>
      <c r="G1583" s="52" t="str">
        <f t="shared" si="37"/>
        <v>Liver--HLM-J-12-</v>
      </c>
      <c r="H1583" s="12" t="s">
        <v>724</v>
      </c>
      <c r="K1583" s="12" t="s">
        <v>725</v>
      </c>
      <c r="L1583" s="12" t="s">
        <v>726</v>
      </c>
      <c r="M1583" s="12" t="s">
        <v>737</v>
      </c>
      <c r="AA1583" s="19" t="s">
        <v>770</v>
      </c>
      <c r="AB1583" s="19" t="s">
        <v>1017</v>
      </c>
      <c r="AC1583" s="20" t="s">
        <v>730</v>
      </c>
      <c r="AD1583" s="37" t="s">
        <v>1201</v>
      </c>
      <c r="AE1583" s="82">
        <v>27</v>
      </c>
      <c r="AF1583" s="3">
        <v>1</v>
      </c>
      <c r="AG1583" s="3">
        <v>1</v>
      </c>
      <c r="AH1583" s="3">
        <v>49</v>
      </c>
      <c r="AI1583" s="3" t="s">
        <v>767</v>
      </c>
      <c r="AJ1583" s="20" t="s">
        <v>772</v>
      </c>
      <c r="AW1583" s="3" t="s">
        <v>763</v>
      </c>
      <c r="AX1583" s="3" t="s">
        <v>1190</v>
      </c>
      <c r="BA1583" s="21" t="s">
        <v>1188</v>
      </c>
      <c r="BB1583" s="10">
        <v>1</v>
      </c>
      <c r="BF1583" s="4" t="b">
        <f>IF(ISERROR(VLOOKUP(StudiesDetails!B1583,ProteinExpression!A:A,1,FALSE)),FALSE,TRUE)</f>
        <v>1</v>
      </c>
    </row>
    <row r="1584" spans="1:58" x14ac:dyDescent="0.3">
      <c r="A1584">
        <v>326</v>
      </c>
      <c r="B1584">
        <v>1706</v>
      </c>
      <c r="C1584" s="73" t="str">
        <f>IF(AND($A1584&lt;&gt;"",ISNUMBER($A1584)),VLOOKUP($A1584,StudiesGeneral!$B:$CM,2,FALSE),"")</f>
        <v>Tateishi</v>
      </c>
      <c r="D1584" s="73">
        <f>IF(AND($A1584&lt;&gt;"",ISNUMBER($A1584)),VLOOKUP($A1584,StudiesGeneral!$B:$CM,3,FALSE),"")</f>
        <v>1999</v>
      </c>
      <c r="E1584" s="74" t="str">
        <f>IF(AND($A1584&lt;&gt;"",ISNUMBER($A1584)),VLOOKUP($A1584,StudiesGeneral!$B:$CM,4,FALSE),"")</f>
        <v>https://dx.doi.org/10.1016/s0006-2952(98)00375-x</v>
      </c>
      <c r="F1584" s="73" t="str">
        <f>IF(AND($A1584&lt;&gt;"",ISNUMBER($A1584)),VLOOKUP($A1584,StudiesGeneral!$B:$CM,5,FALSE),"")</f>
        <v>CYP3A4</v>
      </c>
      <c r="G1584" s="52" t="str">
        <f t="shared" si="37"/>
        <v>Liver--HLM-J-13-</v>
      </c>
      <c r="H1584" s="12" t="s">
        <v>724</v>
      </c>
      <c r="K1584" s="12" t="s">
        <v>725</v>
      </c>
      <c r="L1584" s="12" t="s">
        <v>726</v>
      </c>
      <c r="M1584" s="12" t="s">
        <v>737</v>
      </c>
      <c r="AA1584" s="19" t="s">
        <v>770</v>
      </c>
      <c r="AB1584" s="19" t="s">
        <v>1017</v>
      </c>
      <c r="AC1584" s="20" t="s">
        <v>730</v>
      </c>
      <c r="AD1584" s="37" t="s">
        <v>1202</v>
      </c>
      <c r="AE1584" s="82">
        <v>28</v>
      </c>
      <c r="AF1584" s="3">
        <v>1</v>
      </c>
      <c r="AG1584" s="3">
        <v>1</v>
      </c>
      <c r="AH1584" s="3">
        <v>63</v>
      </c>
      <c r="AI1584" s="3" t="s">
        <v>767</v>
      </c>
      <c r="AJ1584" s="20" t="s">
        <v>772</v>
      </c>
      <c r="AW1584" s="3" t="s">
        <v>763</v>
      </c>
      <c r="AX1584" s="3" t="s">
        <v>1190</v>
      </c>
      <c r="BA1584" s="21" t="s">
        <v>1188</v>
      </c>
      <c r="BB1584" s="10">
        <v>1</v>
      </c>
      <c r="BF1584" s="4" t="b">
        <f>IF(ISERROR(VLOOKUP(StudiesDetails!B1584,ProteinExpression!A:A,1,FALSE)),FALSE,TRUE)</f>
        <v>1</v>
      </c>
    </row>
    <row r="1585" spans="1:58" x14ac:dyDescent="0.3">
      <c r="A1585">
        <v>326</v>
      </c>
      <c r="B1585">
        <v>1707</v>
      </c>
      <c r="C1585" s="73" t="str">
        <f>IF(AND($A1585&lt;&gt;"",ISNUMBER($A1585)),VLOOKUP($A1585,StudiesGeneral!$B:$CM,2,FALSE),"")</f>
        <v>Tateishi</v>
      </c>
      <c r="D1585" s="73">
        <f>IF(AND($A1585&lt;&gt;"",ISNUMBER($A1585)),VLOOKUP($A1585,StudiesGeneral!$B:$CM,3,FALSE),"")</f>
        <v>1999</v>
      </c>
      <c r="E1585" s="74" t="str">
        <f>IF(AND($A1585&lt;&gt;"",ISNUMBER($A1585)),VLOOKUP($A1585,StudiesGeneral!$B:$CM,4,FALSE),"")</f>
        <v>https://dx.doi.org/10.1016/s0006-2952(98)00375-x</v>
      </c>
      <c r="F1585" s="73" t="str">
        <f>IF(AND($A1585&lt;&gt;"",ISNUMBER($A1585)),VLOOKUP($A1585,StudiesGeneral!$B:$CM,5,FALSE),"")</f>
        <v>CYP3A4</v>
      </c>
      <c r="G1585" s="52" t="str">
        <f t="shared" si="37"/>
        <v>Liver--HLM-J-14-</v>
      </c>
      <c r="H1585" s="12" t="s">
        <v>724</v>
      </c>
      <c r="K1585" s="12" t="s">
        <v>725</v>
      </c>
      <c r="L1585" s="12" t="s">
        <v>726</v>
      </c>
      <c r="M1585" s="12" t="s">
        <v>737</v>
      </c>
      <c r="AA1585" s="19" t="s">
        <v>770</v>
      </c>
      <c r="AB1585" s="19" t="s">
        <v>1017</v>
      </c>
      <c r="AC1585" s="20" t="s">
        <v>730</v>
      </c>
      <c r="AD1585" s="37" t="s">
        <v>1203</v>
      </c>
      <c r="AE1585" s="82">
        <v>29</v>
      </c>
      <c r="AF1585" s="3">
        <v>1</v>
      </c>
      <c r="AG1585" s="3">
        <v>1</v>
      </c>
      <c r="AH1585" s="3">
        <v>51</v>
      </c>
      <c r="AI1585" s="3" t="s">
        <v>767</v>
      </c>
      <c r="AJ1585" s="20" t="s">
        <v>772</v>
      </c>
      <c r="AW1585" s="3" t="s">
        <v>763</v>
      </c>
      <c r="AX1585" s="3" t="s">
        <v>1198</v>
      </c>
      <c r="BA1585" s="21" t="s">
        <v>1188</v>
      </c>
      <c r="BB1585" s="10">
        <v>1</v>
      </c>
      <c r="BF1585" s="4" t="b">
        <f>IF(ISERROR(VLOOKUP(StudiesDetails!B1585,ProteinExpression!A:A,1,FALSE)),FALSE,TRUE)</f>
        <v>1</v>
      </c>
    </row>
    <row r="1586" spans="1:58" x14ac:dyDescent="0.3">
      <c r="A1586">
        <v>326</v>
      </c>
      <c r="B1586">
        <v>1708</v>
      </c>
      <c r="C1586" s="73" t="str">
        <f>IF(AND($A1586&lt;&gt;"",ISNUMBER($A1586)),VLOOKUP($A1586,StudiesGeneral!$B:$CM,2,FALSE),"")</f>
        <v>Tateishi</v>
      </c>
      <c r="D1586" s="73">
        <f>IF(AND($A1586&lt;&gt;"",ISNUMBER($A1586)),VLOOKUP($A1586,StudiesGeneral!$B:$CM,3,FALSE),"")</f>
        <v>1999</v>
      </c>
      <c r="E1586" s="74" t="str">
        <f>IF(AND($A1586&lt;&gt;"",ISNUMBER($A1586)),VLOOKUP($A1586,StudiesGeneral!$B:$CM,4,FALSE),"")</f>
        <v>https://dx.doi.org/10.1016/s0006-2952(98)00375-x</v>
      </c>
      <c r="F1586" s="73" t="str">
        <f>IF(AND($A1586&lt;&gt;"",ISNUMBER($A1586)),VLOOKUP($A1586,StudiesGeneral!$B:$CM,5,FALSE),"")</f>
        <v>CYP3A4</v>
      </c>
      <c r="G1586" s="52" t="str">
        <f t="shared" si="37"/>
        <v>Liver--HLM-J-15-</v>
      </c>
      <c r="H1586" s="12" t="s">
        <v>724</v>
      </c>
      <c r="K1586" s="12" t="s">
        <v>725</v>
      </c>
      <c r="L1586" s="12" t="s">
        <v>726</v>
      </c>
      <c r="M1586" s="12" t="s">
        <v>737</v>
      </c>
      <c r="AA1586" s="19" t="s">
        <v>770</v>
      </c>
      <c r="AB1586" s="19" t="s">
        <v>1017</v>
      </c>
      <c r="AC1586" s="20" t="s">
        <v>730</v>
      </c>
      <c r="AD1586" s="37" t="s">
        <v>1204</v>
      </c>
      <c r="AE1586" s="82">
        <v>30</v>
      </c>
      <c r="AF1586" s="3">
        <v>1</v>
      </c>
      <c r="AG1586" s="3">
        <v>1</v>
      </c>
      <c r="AH1586" s="3">
        <v>65</v>
      </c>
      <c r="AI1586" s="3" t="s">
        <v>767</v>
      </c>
      <c r="AJ1586" s="20" t="s">
        <v>772</v>
      </c>
      <c r="AW1586" s="3" t="s">
        <v>763</v>
      </c>
      <c r="AX1586" s="3" t="s">
        <v>1190</v>
      </c>
      <c r="BA1586" s="21" t="s">
        <v>1188</v>
      </c>
      <c r="BB1586" s="10">
        <v>1</v>
      </c>
      <c r="BF1586" s="4" t="b">
        <f>IF(ISERROR(VLOOKUP(StudiesDetails!B1586,ProteinExpression!A:A,1,FALSE)),FALSE,TRUE)</f>
        <v>1</v>
      </c>
    </row>
    <row r="1587" spans="1:58" s="33" customFormat="1" x14ac:dyDescent="0.3">
      <c r="A1587" s="33">
        <v>327</v>
      </c>
      <c r="B1587" s="33">
        <v>1709</v>
      </c>
      <c r="C1587" s="70" t="str">
        <f>IF(AND($A1587&lt;&gt;"",ISNUMBER($A1587)),VLOOKUP($A1587,StudiesGeneral!$B:$CM,2,FALSE),"")</f>
        <v>Tateishi</v>
      </c>
      <c r="D1587" s="70">
        <f>IF(AND($A1587&lt;&gt;"",ISNUMBER($A1587)),VLOOKUP($A1587,StudiesGeneral!$B:$CM,3,FALSE),"")</f>
        <v>1999</v>
      </c>
      <c r="E1587" s="71" t="str">
        <f>IF(AND($A1587&lt;&gt;"",ISNUMBER($A1587)),VLOOKUP($A1587,StudiesGeneral!$B:$CM,4,FALSE),"")</f>
        <v>https://dx.doi.org/10.1016/s0006-2952(98)00375-x</v>
      </c>
      <c r="F1587" s="70" t="str">
        <f>IF(AND($A1587&lt;&gt;"",ISNUMBER($A1587)),VLOOKUP($A1587,StudiesGeneral!$B:$CM,5,FALSE),"")</f>
        <v>CYP3A5</v>
      </c>
      <c r="G1587" s="72" t="str">
        <f t="shared" ref="G1587:G1646" si="38">H1587&amp;"-"&amp;I1587&amp;"-"&amp;L1587&amp;"-"&amp;AD1587&amp;"-"&amp;BC1587</f>
        <v>Liver--HLM-C-1-</v>
      </c>
      <c r="H1587" s="25" t="s">
        <v>724</v>
      </c>
      <c r="I1587" s="25"/>
      <c r="J1587" s="25"/>
      <c r="K1587" s="25" t="s">
        <v>725</v>
      </c>
      <c r="L1587" s="25" t="s">
        <v>726</v>
      </c>
      <c r="M1587" s="25" t="s">
        <v>737</v>
      </c>
      <c r="N1587" s="25"/>
      <c r="O1587" s="25"/>
      <c r="P1587" s="25"/>
      <c r="Q1587" s="26"/>
      <c r="R1587" s="26"/>
      <c r="S1587" s="27"/>
      <c r="T1587" s="27"/>
      <c r="U1587" s="27"/>
      <c r="V1587" s="27"/>
      <c r="W1587" s="27"/>
      <c r="X1587" s="27"/>
      <c r="Y1587" s="27"/>
      <c r="Z1587" s="27"/>
      <c r="AA1587" s="28" t="s">
        <v>770</v>
      </c>
      <c r="AB1587" s="28" t="s">
        <v>1017</v>
      </c>
      <c r="AC1587" s="29" t="s">
        <v>730</v>
      </c>
      <c r="AD1587" s="36" t="s">
        <v>1168</v>
      </c>
      <c r="AE1587" s="83">
        <v>1</v>
      </c>
      <c r="AF1587" s="30">
        <v>1</v>
      </c>
      <c r="AG1587" s="30">
        <v>1</v>
      </c>
      <c r="AH1587" s="30">
        <v>49</v>
      </c>
      <c r="AI1587" s="30" t="s">
        <v>767</v>
      </c>
      <c r="AJ1587" s="29" t="s">
        <v>772</v>
      </c>
      <c r="AK1587" s="30"/>
      <c r="AL1587" s="29"/>
      <c r="AM1587" s="30"/>
      <c r="AN1587" s="30"/>
      <c r="AO1587" s="30"/>
      <c r="AP1587" s="30"/>
      <c r="AQ1587" s="30"/>
      <c r="AR1587" s="30"/>
      <c r="AS1587" s="30"/>
      <c r="AT1587" s="30"/>
      <c r="AU1587" s="30"/>
      <c r="AV1587" s="30"/>
      <c r="AW1587" s="30" t="s">
        <v>763</v>
      </c>
      <c r="AX1587" s="30" t="s">
        <v>1169</v>
      </c>
      <c r="AY1587" s="30"/>
      <c r="AZ1587" s="30"/>
      <c r="BA1587" s="31" t="s">
        <v>733</v>
      </c>
      <c r="BB1587" s="32">
        <v>1</v>
      </c>
      <c r="BC1587" s="29"/>
      <c r="BD1587" s="30"/>
      <c r="BE1587" s="75"/>
      <c r="BF1587" s="91" t="b">
        <f>IF(ISERROR(VLOOKUP(StudiesDetails!B1587,ProteinExpression!A:A,1,FALSE)),FALSE,TRUE)</f>
        <v>1</v>
      </c>
    </row>
    <row r="1588" spans="1:58" x14ac:dyDescent="0.3">
      <c r="A1588">
        <v>327</v>
      </c>
      <c r="B1588">
        <v>1710</v>
      </c>
      <c r="C1588" s="73" t="str">
        <f>IF(AND($A1588&lt;&gt;"",ISNUMBER($A1588)),VLOOKUP($A1588,StudiesGeneral!$B:$CM,2,FALSE),"")</f>
        <v>Tateishi</v>
      </c>
      <c r="D1588" s="73">
        <f>IF(AND($A1588&lt;&gt;"",ISNUMBER($A1588)),VLOOKUP($A1588,StudiesGeneral!$B:$CM,3,FALSE),"")</f>
        <v>1999</v>
      </c>
      <c r="E1588" s="74" t="str">
        <f>IF(AND($A1588&lt;&gt;"",ISNUMBER($A1588)),VLOOKUP($A1588,StudiesGeneral!$B:$CM,4,FALSE),"")</f>
        <v>https://dx.doi.org/10.1016/s0006-2952(98)00375-x</v>
      </c>
      <c r="F1588" s="73" t="str">
        <f>IF(AND($A1588&lt;&gt;"",ISNUMBER($A1588)),VLOOKUP($A1588,StudiesGeneral!$B:$CM,5,FALSE),"")</f>
        <v>CYP3A5</v>
      </c>
      <c r="G1588" s="52" t="str">
        <f t="shared" si="38"/>
        <v>Liver--HLM-C-2-</v>
      </c>
      <c r="H1588" s="12" t="s">
        <v>724</v>
      </c>
      <c r="K1588" s="12" t="s">
        <v>725</v>
      </c>
      <c r="L1588" s="12" t="s">
        <v>726</v>
      </c>
      <c r="M1588" s="12" t="s">
        <v>737</v>
      </c>
      <c r="AA1588" s="19" t="s">
        <v>770</v>
      </c>
      <c r="AB1588" s="19" t="s">
        <v>1017</v>
      </c>
      <c r="AC1588" s="20" t="s">
        <v>730</v>
      </c>
      <c r="AD1588" s="37" t="s">
        <v>1170</v>
      </c>
      <c r="AE1588" s="82">
        <v>2</v>
      </c>
      <c r="AF1588" s="3">
        <v>1</v>
      </c>
      <c r="AG1588" s="3">
        <v>1</v>
      </c>
      <c r="AH1588" s="3">
        <v>71</v>
      </c>
      <c r="AI1588" s="3" t="s">
        <v>767</v>
      </c>
      <c r="AJ1588" s="20" t="s">
        <v>772</v>
      </c>
      <c r="AW1588" s="3" t="s">
        <v>763</v>
      </c>
      <c r="AX1588" s="3" t="s">
        <v>1169</v>
      </c>
      <c r="BA1588" s="21" t="s">
        <v>733</v>
      </c>
      <c r="BB1588" s="10">
        <v>1</v>
      </c>
      <c r="BF1588" s="4" t="b">
        <f>IF(ISERROR(VLOOKUP(StudiesDetails!B1588,ProteinExpression!A:A,1,FALSE)),FALSE,TRUE)</f>
        <v>1</v>
      </c>
    </row>
    <row r="1589" spans="1:58" x14ac:dyDescent="0.3">
      <c r="A1589">
        <v>327</v>
      </c>
      <c r="B1589">
        <v>1711</v>
      </c>
      <c r="C1589" s="73" t="str">
        <f>IF(AND($A1589&lt;&gt;"",ISNUMBER($A1589)),VLOOKUP($A1589,StudiesGeneral!$B:$CM,2,FALSE),"")</f>
        <v>Tateishi</v>
      </c>
      <c r="D1589" s="73">
        <f>IF(AND($A1589&lt;&gt;"",ISNUMBER($A1589)),VLOOKUP($A1589,StudiesGeneral!$B:$CM,3,FALSE),"")</f>
        <v>1999</v>
      </c>
      <c r="E1589" s="74" t="str">
        <f>IF(AND($A1589&lt;&gt;"",ISNUMBER($A1589)),VLOOKUP($A1589,StudiesGeneral!$B:$CM,4,FALSE),"")</f>
        <v>https://dx.doi.org/10.1016/s0006-2952(98)00375-x</v>
      </c>
      <c r="F1589" s="73" t="str">
        <f>IF(AND($A1589&lt;&gt;"",ISNUMBER($A1589)),VLOOKUP($A1589,StudiesGeneral!$B:$CM,5,FALSE),"")</f>
        <v>CYP3A5</v>
      </c>
      <c r="G1589" s="52" t="str">
        <f t="shared" si="38"/>
        <v>Liver--HLM-C-3-</v>
      </c>
      <c r="H1589" s="12" t="s">
        <v>724</v>
      </c>
      <c r="K1589" s="12" t="s">
        <v>725</v>
      </c>
      <c r="L1589" s="12" t="s">
        <v>726</v>
      </c>
      <c r="M1589" s="12" t="s">
        <v>737</v>
      </c>
      <c r="AA1589" s="19" t="s">
        <v>770</v>
      </c>
      <c r="AB1589" s="19" t="s">
        <v>1017</v>
      </c>
      <c r="AC1589" s="20" t="s">
        <v>730</v>
      </c>
      <c r="AD1589" s="37" t="s">
        <v>1171</v>
      </c>
      <c r="AE1589" s="82">
        <v>3</v>
      </c>
      <c r="AF1589" s="3">
        <v>1</v>
      </c>
      <c r="AG1589" s="3">
        <v>1</v>
      </c>
      <c r="AH1589" s="3">
        <v>46</v>
      </c>
      <c r="AI1589" s="3" t="s">
        <v>767</v>
      </c>
      <c r="AJ1589" s="20" t="s">
        <v>772</v>
      </c>
      <c r="AW1589" s="3" t="s">
        <v>763</v>
      </c>
      <c r="AX1589" s="3" t="s">
        <v>1169</v>
      </c>
      <c r="BA1589" s="21" t="s">
        <v>733</v>
      </c>
      <c r="BB1589" s="10">
        <v>1</v>
      </c>
      <c r="BF1589" s="4" t="b">
        <f>IF(ISERROR(VLOOKUP(StudiesDetails!B1589,ProteinExpression!A:A,1,FALSE)),FALSE,TRUE)</f>
        <v>1</v>
      </c>
    </row>
    <row r="1590" spans="1:58" x14ac:dyDescent="0.3">
      <c r="A1590">
        <v>327</v>
      </c>
      <c r="B1590">
        <v>1712</v>
      </c>
      <c r="C1590" s="73" t="str">
        <f>IF(AND($A1590&lt;&gt;"",ISNUMBER($A1590)),VLOOKUP($A1590,StudiesGeneral!$B:$CM,2,FALSE),"")</f>
        <v>Tateishi</v>
      </c>
      <c r="D1590" s="73">
        <f>IF(AND($A1590&lt;&gt;"",ISNUMBER($A1590)),VLOOKUP($A1590,StudiesGeneral!$B:$CM,3,FALSE),"")</f>
        <v>1999</v>
      </c>
      <c r="E1590" s="74" t="str">
        <f>IF(AND($A1590&lt;&gt;"",ISNUMBER($A1590)),VLOOKUP($A1590,StudiesGeneral!$B:$CM,4,FALSE),"")</f>
        <v>https://dx.doi.org/10.1016/s0006-2952(98)00375-x</v>
      </c>
      <c r="F1590" s="73" t="str">
        <f>IF(AND($A1590&lt;&gt;"",ISNUMBER($A1590)),VLOOKUP($A1590,StudiesGeneral!$B:$CM,5,FALSE),"")</f>
        <v>CYP3A5</v>
      </c>
      <c r="G1590" s="52" t="str">
        <f t="shared" si="38"/>
        <v>Liver--HLM-C-4-</v>
      </c>
      <c r="H1590" s="12" t="s">
        <v>724</v>
      </c>
      <c r="K1590" s="12" t="s">
        <v>725</v>
      </c>
      <c r="L1590" s="12" t="s">
        <v>726</v>
      </c>
      <c r="M1590" s="12" t="s">
        <v>737</v>
      </c>
      <c r="AA1590" s="19" t="s">
        <v>770</v>
      </c>
      <c r="AB1590" s="19" t="s">
        <v>1017</v>
      </c>
      <c r="AC1590" s="20" t="s">
        <v>730</v>
      </c>
      <c r="AD1590" s="37" t="s">
        <v>1172</v>
      </c>
      <c r="AE1590" s="82">
        <v>4</v>
      </c>
      <c r="AF1590" s="3">
        <v>1</v>
      </c>
      <c r="AG1590" s="3">
        <v>1</v>
      </c>
      <c r="AH1590" s="3">
        <v>48</v>
      </c>
      <c r="AI1590" s="3" t="s">
        <v>767</v>
      </c>
      <c r="AJ1590" s="20" t="s">
        <v>772</v>
      </c>
      <c r="AW1590" s="3" t="s">
        <v>763</v>
      </c>
      <c r="AX1590" s="3" t="s">
        <v>1169</v>
      </c>
      <c r="BA1590" s="21" t="s">
        <v>733</v>
      </c>
      <c r="BB1590" s="10">
        <v>1</v>
      </c>
      <c r="BF1590" s="4" t="b">
        <f>IF(ISERROR(VLOOKUP(StudiesDetails!B1590,ProteinExpression!A:A,1,FALSE)),FALSE,TRUE)</f>
        <v>1</v>
      </c>
    </row>
    <row r="1591" spans="1:58" x14ac:dyDescent="0.3">
      <c r="A1591">
        <v>327</v>
      </c>
      <c r="B1591">
        <v>1713</v>
      </c>
      <c r="C1591" s="73" t="str">
        <f>IF(AND($A1591&lt;&gt;"",ISNUMBER($A1591)),VLOOKUP($A1591,StudiesGeneral!$B:$CM,2,FALSE),"")</f>
        <v>Tateishi</v>
      </c>
      <c r="D1591" s="73">
        <f>IF(AND($A1591&lt;&gt;"",ISNUMBER($A1591)),VLOOKUP($A1591,StudiesGeneral!$B:$CM,3,FALSE),"")</f>
        <v>1999</v>
      </c>
      <c r="E1591" s="74" t="str">
        <f>IF(AND($A1591&lt;&gt;"",ISNUMBER($A1591)),VLOOKUP($A1591,StudiesGeneral!$B:$CM,4,FALSE),"")</f>
        <v>https://dx.doi.org/10.1016/s0006-2952(98)00375-x</v>
      </c>
      <c r="F1591" s="73" t="str">
        <f>IF(AND($A1591&lt;&gt;"",ISNUMBER($A1591)),VLOOKUP($A1591,StudiesGeneral!$B:$CM,5,FALSE),"")</f>
        <v>CYP3A5</v>
      </c>
      <c r="G1591" s="52" t="str">
        <f t="shared" si="38"/>
        <v>Liver--HLM-C-5-</v>
      </c>
      <c r="H1591" s="12" t="s">
        <v>724</v>
      </c>
      <c r="K1591" s="12" t="s">
        <v>725</v>
      </c>
      <c r="L1591" s="12" t="s">
        <v>726</v>
      </c>
      <c r="M1591" s="12" t="s">
        <v>737</v>
      </c>
      <c r="AA1591" s="19" t="s">
        <v>770</v>
      </c>
      <c r="AB1591" s="19" t="s">
        <v>1017</v>
      </c>
      <c r="AC1591" s="20" t="s">
        <v>730</v>
      </c>
      <c r="AD1591" s="37" t="s">
        <v>1173</v>
      </c>
      <c r="AE1591" s="82">
        <v>5</v>
      </c>
      <c r="AF1591" s="3">
        <v>1</v>
      </c>
      <c r="AG1591" s="3">
        <v>1</v>
      </c>
      <c r="AH1591" s="3">
        <v>18</v>
      </c>
      <c r="AI1591" s="3" t="s">
        <v>767</v>
      </c>
      <c r="AJ1591" s="20" t="s">
        <v>772</v>
      </c>
      <c r="AW1591" s="3" t="s">
        <v>763</v>
      </c>
      <c r="AX1591" s="3" t="s">
        <v>1169</v>
      </c>
      <c r="BA1591" s="21" t="s">
        <v>733</v>
      </c>
      <c r="BB1591" s="10">
        <v>1</v>
      </c>
      <c r="BF1591" s="4" t="b">
        <f>IF(ISERROR(VLOOKUP(StudiesDetails!B1591,ProteinExpression!A:A,1,FALSE)),FALSE,TRUE)</f>
        <v>1</v>
      </c>
    </row>
    <row r="1592" spans="1:58" x14ac:dyDescent="0.3">
      <c r="A1592">
        <v>327</v>
      </c>
      <c r="B1592">
        <v>1714</v>
      </c>
      <c r="C1592" s="73" t="str">
        <f>IF(AND($A1592&lt;&gt;"",ISNUMBER($A1592)),VLOOKUP($A1592,StudiesGeneral!$B:$CM,2,FALSE),"")</f>
        <v>Tateishi</v>
      </c>
      <c r="D1592" s="73">
        <f>IF(AND($A1592&lt;&gt;"",ISNUMBER($A1592)),VLOOKUP($A1592,StudiesGeneral!$B:$CM,3,FALSE),"")</f>
        <v>1999</v>
      </c>
      <c r="E1592" s="74" t="str">
        <f>IF(AND($A1592&lt;&gt;"",ISNUMBER($A1592)),VLOOKUP($A1592,StudiesGeneral!$B:$CM,4,FALSE),"")</f>
        <v>https://dx.doi.org/10.1016/s0006-2952(98)00375-x</v>
      </c>
      <c r="F1592" s="73" t="str">
        <f>IF(AND($A1592&lt;&gt;"",ISNUMBER($A1592)),VLOOKUP($A1592,StudiesGeneral!$B:$CM,5,FALSE),"")</f>
        <v>CYP3A5</v>
      </c>
      <c r="G1592" s="52" t="str">
        <f t="shared" si="38"/>
        <v>Liver--HLM-C-6-</v>
      </c>
      <c r="H1592" s="12" t="s">
        <v>724</v>
      </c>
      <c r="K1592" s="12" t="s">
        <v>725</v>
      </c>
      <c r="L1592" s="12" t="s">
        <v>726</v>
      </c>
      <c r="M1592" s="12" t="s">
        <v>737</v>
      </c>
      <c r="AA1592" s="19" t="s">
        <v>770</v>
      </c>
      <c r="AB1592" s="19" t="s">
        <v>1017</v>
      </c>
      <c r="AC1592" s="20" t="s">
        <v>730</v>
      </c>
      <c r="AD1592" s="37" t="s">
        <v>1174</v>
      </c>
      <c r="AE1592" s="82">
        <v>6</v>
      </c>
      <c r="AF1592" s="3">
        <v>1</v>
      </c>
      <c r="AG1592" s="3">
        <v>1</v>
      </c>
      <c r="AH1592" s="3">
        <v>34</v>
      </c>
      <c r="AI1592" s="3" t="s">
        <v>767</v>
      </c>
      <c r="AJ1592" s="20" t="s">
        <v>772</v>
      </c>
      <c r="AW1592" s="3" t="s">
        <v>763</v>
      </c>
      <c r="AX1592" s="3" t="s">
        <v>1169</v>
      </c>
      <c r="BA1592" s="21" t="s">
        <v>733</v>
      </c>
      <c r="BB1592" s="10">
        <v>1</v>
      </c>
      <c r="BF1592" s="4" t="b">
        <f>IF(ISERROR(VLOOKUP(StudiesDetails!B1592,ProteinExpression!A:A,1,FALSE)),FALSE,TRUE)</f>
        <v>1</v>
      </c>
    </row>
    <row r="1593" spans="1:58" x14ac:dyDescent="0.3">
      <c r="A1593">
        <v>327</v>
      </c>
      <c r="B1593">
        <v>1715</v>
      </c>
      <c r="C1593" s="73" t="str">
        <f>IF(AND($A1593&lt;&gt;"",ISNUMBER($A1593)),VLOOKUP($A1593,StudiesGeneral!$B:$CM,2,FALSE),"")</f>
        <v>Tateishi</v>
      </c>
      <c r="D1593" s="73">
        <f>IF(AND($A1593&lt;&gt;"",ISNUMBER($A1593)),VLOOKUP($A1593,StudiesGeneral!$B:$CM,3,FALSE),"")</f>
        <v>1999</v>
      </c>
      <c r="E1593" s="74" t="str">
        <f>IF(AND($A1593&lt;&gt;"",ISNUMBER($A1593)),VLOOKUP($A1593,StudiesGeneral!$B:$CM,4,FALSE),"")</f>
        <v>https://dx.doi.org/10.1016/s0006-2952(98)00375-x</v>
      </c>
      <c r="F1593" s="73" t="str">
        <f>IF(AND($A1593&lt;&gt;"",ISNUMBER($A1593)),VLOOKUP($A1593,StudiesGeneral!$B:$CM,5,FALSE),"")</f>
        <v>CYP3A5</v>
      </c>
      <c r="G1593" s="52" t="str">
        <f t="shared" si="38"/>
        <v>Liver--HLM-C-7-</v>
      </c>
      <c r="H1593" s="12" t="s">
        <v>724</v>
      </c>
      <c r="K1593" s="12" t="s">
        <v>725</v>
      </c>
      <c r="L1593" s="12" t="s">
        <v>726</v>
      </c>
      <c r="M1593" s="12" t="s">
        <v>737</v>
      </c>
      <c r="AA1593" s="19" t="s">
        <v>770</v>
      </c>
      <c r="AB1593" s="19" t="s">
        <v>1017</v>
      </c>
      <c r="AC1593" s="20" t="s">
        <v>730</v>
      </c>
      <c r="AD1593" s="37" t="s">
        <v>1175</v>
      </c>
      <c r="AE1593" s="82">
        <v>7</v>
      </c>
      <c r="AF1593" s="3">
        <v>1</v>
      </c>
      <c r="AG1593" s="3">
        <v>1</v>
      </c>
      <c r="AH1593" s="3">
        <v>24</v>
      </c>
      <c r="AI1593" s="3" t="s">
        <v>767</v>
      </c>
      <c r="AJ1593" s="20" t="s">
        <v>772</v>
      </c>
      <c r="AW1593" s="3" t="s">
        <v>763</v>
      </c>
      <c r="AX1593" s="3" t="s">
        <v>1176</v>
      </c>
      <c r="BA1593" s="21" t="s">
        <v>733</v>
      </c>
      <c r="BB1593" s="10">
        <v>1</v>
      </c>
      <c r="BF1593" s="4" t="b">
        <f>IF(ISERROR(VLOOKUP(StudiesDetails!B1593,ProteinExpression!A:A,1,FALSE)),FALSE,TRUE)</f>
        <v>1</v>
      </c>
    </row>
    <row r="1594" spans="1:58" x14ac:dyDescent="0.3">
      <c r="A1594">
        <v>327</v>
      </c>
      <c r="B1594">
        <v>1716</v>
      </c>
      <c r="C1594" s="73" t="str">
        <f>IF(AND($A1594&lt;&gt;"",ISNUMBER($A1594)),VLOOKUP($A1594,StudiesGeneral!$B:$CM,2,FALSE),"")</f>
        <v>Tateishi</v>
      </c>
      <c r="D1594" s="73">
        <f>IF(AND($A1594&lt;&gt;"",ISNUMBER($A1594)),VLOOKUP($A1594,StudiesGeneral!$B:$CM,3,FALSE),"")</f>
        <v>1999</v>
      </c>
      <c r="E1594" s="74" t="str">
        <f>IF(AND($A1594&lt;&gt;"",ISNUMBER($A1594)),VLOOKUP($A1594,StudiesGeneral!$B:$CM,4,FALSE),"")</f>
        <v>https://dx.doi.org/10.1016/s0006-2952(98)00375-x</v>
      </c>
      <c r="F1594" s="73" t="str">
        <f>IF(AND($A1594&lt;&gt;"",ISNUMBER($A1594)),VLOOKUP($A1594,StudiesGeneral!$B:$CM,5,FALSE),"")</f>
        <v>CYP3A5</v>
      </c>
      <c r="G1594" s="52" t="str">
        <f t="shared" si="38"/>
        <v>Liver--HLM-C-8-</v>
      </c>
      <c r="H1594" s="12" t="s">
        <v>724</v>
      </c>
      <c r="K1594" s="12" t="s">
        <v>725</v>
      </c>
      <c r="L1594" s="12" t="s">
        <v>726</v>
      </c>
      <c r="M1594" s="12" t="s">
        <v>737</v>
      </c>
      <c r="AA1594" s="19" t="s">
        <v>770</v>
      </c>
      <c r="AB1594" s="19" t="s">
        <v>1017</v>
      </c>
      <c r="AC1594" s="20" t="s">
        <v>730</v>
      </c>
      <c r="AD1594" s="37" t="s">
        <v>1177</v>
      </c>
      <c r="AE1594" s="82">
        <v>8</v>
      </c>
      <c r="AF1594" s="3">
        <v>1</v>
      </c>
      <c r="AG1594" s="3">
        <v>0</v>
      </c>
      <c r="AH1594" s="3">
        <v>41</v>
      </c>
      <c r="AI1594" s="3" t="s">
        <v>767</v>
      </c>
      <c r="AJ1594" s="20" t="s">
        <v>772</v>
      </c>
      <c r="AW1594" s="3" t="s">
        <v>763</v>
      </c>
      <c r="AX1594" s="3" t="s">
        <v>1178</v>
      </c>
      <c r="BA1594" s="21" t="s">
        <v>733</v>
      </c>
      <c r="BB1594" s="10">
        <v>1</v>
      </c>
      <c r="BF1594" s="4" t="b">
        <f>IF(ISERROR(VLOOKUP(StudiesDetails!B1594,ProteinExpression!A:A,1,FALSE)),FALSE,TRUE)</f>
        <v>1</v>
      </c>
    </row>
    <row r="1595" spans="1:58" x14ac:dyDescent="0.3">
      <c r="A1595">
        <v>327</v>
      </c>
      <c r="B1595">
        <v>1717</v>
      </c>
      <c r="C1595" s="73" t="str">
        <f>IF(AND($A1595&lt;&gt;"",ISNUMBER($A1595)),VLOOKUP($A1595,StudiesGeneral!$B:$CM,2,FALSE),"")</f>
        <v>Tateishi</v>
      </c>
      <c r="D1595" s="73">
        <f>IF(AND($A1595&lt;&gt;"",ISNUMBER($A1595)),VLOOKUP($A1595,StudiesGeneral!$B:$CM,3,FALSE),"")</f>
        <v>1999</v>
      </c>
      <c r="E1595" s="74" t="str">
        <f>IF(AND($A1595&lt;&gt;"",ISNUMBER($A1595)),VLOOKUP($A1595,StudiesGeneral!$B:$CM,4,FALSE),"")</f>
        <v>https://dx.doi.org/10.1016/s0006-2952(98)00375-x</v>
      </c>
      <c r="F1595" s="73" t="str">
        <f>IF(AND($A1595&lt;&gt;"",ISNUMBER($A1595)),VLOOKUP($A1595,StudiesGeneral!$B:$CM,5,FALSE),"")</f>
        <v>CYP3A5</v>
      </c>
      <c r="G1595" s="52" t="str">
        <f t="shared" si="38"/>
        <v>Liver--HLM-C-9-</v>
      </c>
      <c r="H1595" s="12" t="s">
        <v>724</v>
      </c>
      <c r="K1595" s="12" t="s">
        <v>725</v>
      </c>
      <c r="L1595" s="12" t="s">
        <v>726</v>
      </c>
      <c r="M1595" s="12" t="s">
        <v>737</v>
      </c>
      <c r="AA1595" s="19" t="s">
        <v>770</v>
      </c>
      <c r="AB1595" s="19" t="s">
        <v>1017</v>
      </c>
      <c r="AC1595" s="20" t="s">
        <v>730</v>
      </c>
      <c r="AD1595" s="37" t="s">
        <v>1179</v>
      </c>
      <c r="AE1595" s="82">
        <v>9</v>
      </c>
      <c r="AF1595" s="3">
        <v>1</v>
      </c>
      <c r="AG1595" s="3">
        <v>0</v>
      </c>
      <c r="AH1595" s="3">
        <v>66</v>
      </c>
      <c r="AI1595" s="3" t="s">
        <v>767</v>
      </c>
      <c r="AJ1595" s="20" t="s">
        <v>772</v>
      </c>
      <c r="AW1595" s="3" t="s">
        <v>763</v>
      </c>
      <c r="AX1595" s="3" t="s">
        <v>1169</v>
      </c>
      <c r="BA1595" s="21" t="s">
        <v>733</v>
      </c>
      <c r="BB1595" s="10">
        <v>1</v>
      </c>
      <c r="BF1595" s="4" t="b">
        <f>IF(ISERROR(VLOOKUP(StudiesDetails!B1595,ProteinExpression!A:A,1,FALSE)),FALSE,TRUE)</f>
        <v>1</v>
      </c>
    </row>
    <row r="1596" spans="1:58" x14ac:dyDescent="0.3">
      <c r="A1596">
        <v>327</v>
      </c>
      <c r="B1596">
        <v>1718</v>
      </c>
      <c r="C1596" s="73" t="str">
        <f>IF(AND($A1596&lt;&gt;"",ISNUMBER($A1596)),VLOOKUP($A1596,StudiesGeneral!$B:$CM,2,FALSE),"")</f>
        <v>Tateishi</v>
      </c>
      <c r="D1596" s="73">
        <f>IF(AND($A1596&lt;&gt;"",ISNUMBER($A1596)),VLOOKUP($A1596,StudiesGeneral!$B:$CM,3,FALSE),"")</f>
        <v>1999</v>
      </c>
      <c r="E1596" s="74" t="str">
        <f>IF(AND($A1596&lt;&gt;"",ISNUMBER($A1596)),VLOOKUP($A1596,StudiesGeneral!$B:$CM,4,FALSE),"")</f>
        <v>https://dx.doi.org/10.1016/s0006-2952(98)00375-x</v>
      </c>
      <c r="F1596" s="73" t="str">
        <f>IF(AND($A1596&lt;&gt;"",ISNUMBER($A1596)),VLOOKUP($A1596,StudiesGeneral!$B:$CM,5,FALSE),"")</f>
        <v>CYP3A5</v>
      </c>
      <c r="G1596" s="52" t="str">
        <f t="shared" si="38"/>
        <v>Liver--HLM-C-10-</v>
      </c>
      <c r="H1596" s="12" t="s">
        <v>724</v>
      </c>
      <c r="K1596" s="12" t="s">
        <v>725</v>
      </c>
      <c r="L1596" s="12" t="s">
        <v>726</v>
      </c>
      <c r="M1596" s="12" t="s">
        <v>737</v>
      </c>
      <c r="AA1596" s="19" t="s">
        <v>770</v>
      </c>
      <c r="AB1596" s="19" t="s">
        <v>1017</v>
      </c>
      <c r="AC1596" s="20" t="s">
        <v>730</v>
      </c>
      <c r="AD1596" s="37" t="s">
        <v>1180</v>
      </c>
      <c r="AE1596" s="82">
        <v>10</v>
      </c>
      <c r="AF1596" s="3">
        <v>1</v>
      </c>
      <c r="AG1596" s="3">
        <v>1</v>
      </c>
      <c r="AH1596" s="3">
        <v>44</v>
      </c>
      <c r="AI1596" s="3" t="s">
        <v>767</v>
      </c>
      <c r="AJ1596" s="20" t="s">
        <v>772</v>
      </c>
      <c r="AW1596" s="3" t="s">
        <v>763</v>
      </c>
      <c r="AX1596" s="3" t="s">
        <v>1169</v>
      </c>
      <c r="BA1596" s="21" t="s">
        <v>733</v>
      </c>
      <c r="BB1596" s="10">
        <v>1</v>
      </c>
      <c r="BF1596" s="4" t="b">
        <f>IF(ISERROR(VLOOKUP(StudiesDetails!B1596,ProteinExpression!A:A,1,FALSE)),FALSE,TRUE)</f>
        <v>1</v>
      </c>
    </row>
    <row r="1597" spans="1:58" x14ac:dyDescent="0.3">
      <c r="A1597">
        <v>327</v>
      </c>
      <c r="B1597">
        <v>1719</v>
      </c>
      <c r="C1597" s="73" t="str">
        <f>IF(AND($A1597&lt;&gt;"",ISNUMBER($A1597)),VLOOKUP($A1597,StudiesGeneral!$B:$CM,2,FALSE),"")</f>
        <v>Tateishi</v>
      </c>
      <c r="D1597" s="73">
        <f>IF(AND($A1597&lt;&gt;"",ISNUMBER($A1597)),VLOOKUP($A1597,StudiesGeneral!$B:$CM,3,FALSE),"")</f>
        <v>1999</v>
      </c>
      <c r="E1597" s="74" t="str">
        <f>IF(AND($A1597&lt;&gt;"",ISNUMBER($A1597)),VLOOKUP($A1597,StudiesGeneral!$B:$CM,4,FALSE),"")</f>
        <v>https://dx.doi.org/10.1016/s0006-2952(98)00375-x</v>
      </c>
      <c r="F1597" s="73" t="str">
        <f>IF(AND($A1597&lt;&gt;"",ISNUMBER($A1597)),VLOOKUP($A1597,StudiesGeneral!$B:$CM,5,FALSE),"")</f>
        <v>CYP3A5</v>
      </c>
      <c r="G1597" s="52" t="str">
        <f t="shared" si="38"/>
        <v>Liver--HLM-C-11-</v>
      </c>
      <c r="H1597" s="12" t="s">
        <v>724</v>
      </c>
      <c r="K1597" s="12" t="s">
        <v>725</v>
      </c>
      <c r="L1597" s="12" t="s">
        <v>726</v>
      </c>
      <c r="M1597" s="12" t="s">
        <v>737</v>
      </c>
      <c r="AA1597" s="19" t="s">
        <v>770</v>
      </c>
      <c r="AB1597" s="19" t="s">
        <v>1017</v>
      </c>
      <c r="AC1597" s="20" t="s">
        <v>730</v>
      </c>
      <c r="AD1597" s="37" t="s">
        <v>1181</v>
      </c>
      <c r="AE1597" s="82">
        <v>11</v>
      </c>
      <c r="AF1597" s="3">
        <v>1</v>
      </c>
      <c r="AG1597" s="3">
        <v>0</v>
      </c>
      <c r="AH1597" s="3">
        <v>71</v>
      </c>
      <c r="AI1597" s="3" t="s">
        <v>767</v>
      </c>
      <c r="AJ1597" s="20" t="s">
        <v>772</v>
      </c>
      <c r="AW1597" s="3" t="s">
        <v>763</v>
      </c>
      <c r="AX1597" s="3" t="s">
        <v>1169</v>
      </c>
      <c r="BA1597" s="21" t="s">
        <v>733</v>
      </c>
      <c r="BB1597" s="10">
        <v>1</v>
      </c>
      <c r="BF1597" s="4" t="b">
        <f>IF(ISERROR(VLOOKUP(StudiesDetails!B1597,ProteinExpression!A:A,1,FALSE)),FALSE,TRUE)</f>
        <v>1</v>
      </c>
    </row>
    <row r="1598" spans="1:58" x14ac:dyDescent="0.3">
      <c r="A1598">
        <v>327</v>
      </c>
      <c r="B1598">
        <v>1720</v>
      </c>
      <c r="C1598" s="73" t="str">
        <f>IF(AND($A1598&lt;&gt;"",ISNUMBER($A1598)),VLOOKUP($A1598,StudiesGeneral!$B:$CM,2,FALSE),"")</f>
        <v>Tateishi</v>
      </c>
      <c r="D1598" s="73">
        <f>IF(AND($A1598&lt;&gt;"",ISNUMBER($A1598)),VLOOKUP($A1598,StudiesGeneral!$B:$CM,3,FALSE),"")</f>
        <v>1999</v>
      </c>
      <c r="E1598" s="74" t="str">
        <f>IF(AND($A1598&lt;&gt;"",ISNUMBER($A1598)),VLOOKUP($A1598,StudiesGeneral!$B:$CM,4,FALSE),"")</f>
        <v>https://dx.doi.org/10.1016/s0006-2952(98)00375-x</v>
      </c>
      <c r="F1598" s="73" t="str">
        <f>IF(AND($A1598&lt;&gt;"",ISNUMBER($A1598)),VLOOKUP($A1598,StudiesGeneral!$B:$CM,5,FALSE),"")</f>
        <v>CYP3A5</v>
      </c>
      <c r="G1598" s="52" t="str">
        <f t="shared" si="38"/>
        <v>Liver--HLM-C-12-</v>
      </c>
      <c r="H1598" s="12" t="s">
        <v>724</v>
      </c>
      <c r="K1598" s="12" t="s">
        <v>725</v>
      </c>
      <c r="L1598" s="12" t="s">
        <v>726</v>
      </c>
      <c r="M1598" s="12" t="s">
        <v>737</v>
      </c>
      <c r="AA1598" s="19" t="s">
        <v>770</v>
      </c>
      <c r="AB1598" s="19" t="s">
        <v>1017</v>
      </c>
      <c r="AC1598" s="20" t="s">
        <v>730</v>
      </c>
      <c r="AD1598" s="37" t="s">
        <v>1182</v>
      </c>
      <c r="AE1598" s="82">
        <v>12</v>
      </c>
      <c r="AF1598" s="3">
        <v>1</v>
      </c>
      <c r="AG1598" s="3">
        <v>1</v>
      </c>
      <c r="AH1598" s="3">
        <v>25</v>
      </c>
      <c r="AI1598" s="3" t="s">
        <v>767</v>
      </c>
      <c r="AJ1598" s="20" t="s">
        <v>772</v>
      </c>
      <c r="AW1598" s="3" t="s">
        <v>763</v>
      </c>
      <c r="AX1598" s="3" t="s">
        <v>1169</v>
      </c>
      <c r="BA1598" s="21" t="s">
        <v>733</v>
      </c>
      <c r="BB1598" s="10">
        <v>1</v>
      </c>
      <c r="BF1598" s="4" t="b">
        <f>IF(ISERROR(VLOOKUP(StudiesDetails!B1598,ProteinExpression!A:A,1,FALSE)),FALSE,TRUE)</f>
        <v>1</v>
      </c>
    </row>
    <row r="1599" spans="1:58" x14ac:dyDescent="0.3">
      <c r="A1599">
        <v>327</v>
      </c>
      <c r="B1599">
        <v>1721</v>
      </c>
      <c r="C1599" s="73" t="str">
        <f>IF(AND($A1599&lt;&gt;"",ISNUMBER($A1599)),VLOOKUP($A1599,StudiesGeneral!$B:$CM,2,FALSE),"")</f>
        <v>Tateishi</v>
      </c>
      <c r="D1599" s="73">
        <f>IF(AND($A1599&lt;&gt;"",ISNUMBER($A1599)),VLOOKUP($A1599,StudiesGeneral!$B:$CM,3,FALSE),"")</f>
        <v>1999</v>
      </c>
      <c r="E1599" s="74" t="str">
        <f>IF(AND($A1599&lt;&gt;"",ISNUMBER($A1599)),VLOOKUP($A1599,StudiesGeneral!$B:$CM,4,FALSE),"")</f>
        <v>https://dx.doi.org/10.1016/s0006-2952(98)00375-x</v>
      </c>
      <c r="F1599" s="73" t="str">
        <f>IF(AND($A1599&lt;&gt;"",ISNUMBER($A1599)),VLOOKUP($A1599,StudiesGeneral!$B:$CM,5,FALSE),"")</f>
        <v>CYP3A5</v>
      </c>
      <c r="G1599" s="52" t="str">
        <f t="shared" si="38"/>
        <v>Liver--HLM-C-13-</v>
      </c>
      <c r="H1599" s="12" t="s">
        <v>724</v>
      </c>
      <c r="K1599" s="12" t="s">
        <v>725</v>
      </c>
      <c r="L1599" s="12" t="s">
        <v>726</v>
      </c>
      <c r="M1599" s="12" t="s">
        <v>737</v>
      </c>
      <c r="AA1599" s="19" t="s">
        <v>770</v>
      </c>
      <c r="AB1599" s="19" t="s">
        <v>1017</v>
      </c>
      <c r="AC1599" s="20" t="s">
        <v>730</v>
      </c>
      <c r="AD1599" s="37" t="s">
        <v>1183</v>
      </c>
      <c r="AE1599" s="82">
        <v>13</v>
      </c>
      <c r="AF1599" s="3">
        <v>1</v>
      </c>
      <c r="AG1599" s="3">
        <v>1</v>
      </c>
      <c r="AH1599" s="3">
        <v>30</v>
      </c>
      <c r="AI1599" s="3" t="s">
        <v>767</v>
      </c>
      <c r="AJ1599" s="20" t="s">
        <v>772</v>
      </c>
      <c r="AW1599" s="3" t="s">
        <v>763</v>
      </c>
      <c r="AX1599" s="3" t="s">
        <v>1169</v>
      </c>
      <c r="BA1599" s="21" t="s">
        <v>733</v>
      </c>
      <c r="BB1599" s="10">
        <v>1</v>
      </c>
      <c r="BF1599" s="4" t="b">
        <f>IF(ISERROR(VLOOKUP(StudiesDetails!B1599,ProteinExpression!A:A,1,FALSE)),FALSE,TRUE)</f>
        <v>1</v>
      </c>
    </row>
    <row r="1600" spans="1:58" x14ac:dyDescent="0.3">
      <c r="A1600">
        <v>327</v>
      </c>
      <c r="B1600">
        <v>1722</v>
      </c>
      <c r="C1600" s="73" t="str">
        <f>IF(AND($A1600&lt;&gt;"",ISNUMBER($A1600)),VLOOKUP($A1600,StudiesGeneral!$B:$CM,2,FALSE),"")</f>
        <v>Tateishi</v>
      </c>
      <c r="D1600" s="73">
        <f>IF(AND($A1600&lt;&gt;"",ISNUMBER($A1600)),VLOOKUP($A1600,StudiesGeneral!$B:$CM,3,FALSE),"")</f>
        <v>1999</v>
      </c>
      <c r="E1600" s="74" t="str">
        <f>IF(AND($A1600&lt;&gt;"",ISNUMBER($A1600)),VLOOKUP($A1600,StudiesGeneral!$B:$CM,4,FALSE),"")</f>
        <v>https://dx.doi.org/10.1016/s0006-2952(98)00375-x</v>
      </c>
      <c r="F1600" s="73" t="str">
        <f>IF(AND($A1600&lt;&gt;"",ISNUMBER($A1600)),VLOOKUP($A1600,StudiesGeneral!$B:$CM,5,FALSE),"")</f>
        <v>CYP3A5</v>
      </c>
      <c r="G1600" s="52" t="str">
        <f t="shared" si="38"/>
        <v>Liver--HLM-C-14-</v>
      </c>
      <c r="H1600" s="12" t="s">
        <v>724</v>
      </c>
      <c r="K1600" s="12" t="s">
        <v>725</v>
      </c>
      <c r="L1600" s="12" t="s">
        <v>726</v>
      </c>
      <c r="M1600" s="12" t="s">
        <v>737</v>
      </c>
      <c r="AA1600" s="19" t="s">
        <v>770</v>
      </c>
      <c r="AB1600" s="19" t="s">
        <v>1017</v>
      </c>
      <c r="AC1600" s="20" t="s">
        <v>730</v>
      </c>
      <c r="AD1600" s="37" t="s">
        <v>1184</v>
      </c>
      <c r="AE1600" s="82">
        <v>14</v>
      </c>
      <c r="AF1600" s="3">
        <v>1</v>
      </c>
      <c r="AG1600" s="3">
        <v>1</v>
      </c>
      <c r="AH1600" s="3">
        <v>49</v>
      </c>
      <c r="AI1600" s="3" t="s">
        <v>767</v>
      </c>
      <c r="AJ1600" s="20" t="s">
        <v>772</v>
      </c>
      <c r="AW1600" s="3" t="s">
        <v>763</v>
      </c>
      <c r="AX1600" s="3" t="s">
        <v>1169</v>
      </c>
      <c r="BA1600" s="21" t="s">
        <v>733</v>
      </c>
      <c r="BB1600" s="10">
        <v>1</v>
      </c>
      <c r="BF1600" s="4" t="b">
        <f>IF(ISERROR(VLOOKUP(StudiesDetails!B1600,ProteinExpression!A:A,1,FALSE)),FALSE,TRUE)</f>
        <v>1</v>
      </c>
    </row>
    <row r="1601" spans="1:58" x14ac:dyDescent="0.3">
      <c r="A1601">
        <v>327</v>
      </c>
      <c r="B1601">
        <v>1723</v>
      </c>
      <c r="C1601" s="73" t="str">
        <f>IF(AND($A1601&lt;&gt;"",ISNUMBER($A1601)),VLOOKUP($A1601,StudiesGeneral!$B:$CM,2,FALSE),"")</f>
        <v>Tateishi</v>
      </c>
      <c r="D1601" s="73">
        <f>IF(AND($A1601&lt;&gt;"",ISNUMBER($A1601)),VLOOKUP($A1601,StudiesGeneral!$B:$CM,3,FALSE),"")</f>
        <v>1999</v>
      </c>
      <c r="E1601" s="74" t="str">
        <f>IF(AND($A1601&lt;&gt;"",ISNUMBER($A1601)),VLOOKUP($A1601,StudiesGeneral!$B:$CM,4,FALSE),"")</f>
        <v>https://dx.doi.org/10.1016/s0006-2952(98)00375-x</v>
      </c>
      <c r="F1601" s="73" t="str">
        <f>IF(AND($A1601&lt;&gt;"",ISNUMBER($A1601)),VLOOKUP($A1601,StudiesGeneral!$B:$CM,5,FALSE),"")</f>
        <v>CYP3A5</v>
      </c>
      <c r="G1601" s="52" t="str">
        <f t="shared" si="38"/>
        <v>Liver--HLM-C-15-</v>
      </c>
      <c r="H1601" s="12" t="s">
        <v>724</v>
      </c>
      <c r="K1601" s="12" t="s">
        <v>725</v>
      </c>
      <c r="L1601" s="12" t="s">
        <v>726</v>
      </c>
      <c r="M1601" s="12" t="s">
        <v>737</v>
      </c>
      <c r="AA1601" s="19" t="s">
        <v>770</v>
      </c>
      <c r="AB1601" s="19" t="s">
        <v>1017</v>
      </c>
      <c r="AC1601" s="20" t="s">
        <v>730</v>
      </c>
      <c r="AD1601" s="37" t="s">
        <v>1185</v>
      </c>
      <c r="AE1601" s="82">
        <v>15</v>
      </c>
      <c r="AF1601" s="3">
        <v>1</v>
      </c>
      <c r="AG1601" s="3">
        <v>0</v>
      </c>
      <c r="AH1601" s="3">
        <v>52</v>
      </c>
      <c r="AI1601" s="3" t="s">
        <v>767</v>
      </c>
      <c r="AJ1601" s="20" t="s">
        <v>772</v>
      </c>
      <c r="AW1601" s="3" t="s">
        <v>763</v>
      </c>
      <c r="AX1601" s="3" t="s">
        <v>1169</v>
      </c>
      <c r="BA1601" s="21" t="s">
        <v>733</v>
      </c>
      <c r="BB1601" s="10">
        <v>1</v>
      </c>
      <c r="BF1601" s="4" t="b">
        <f>IF(ISERROR(VLOOKUP(StudiesDetails!B1601,ProteinExpression!A:A,1,FALSE)),FALSE,TRUE)</f>
        <v>1</v>
      </c>
    </row>
    <row r="1602" spans="1:58" x14ac:dyDescent="0.3">
      <c r="A1602">
        <v>327</v>
      </c>
      <c r="B1602">
        <v>1724</v>
      </c>
      <c r="C1602" s="73" t="str">
        <f>IF(AND($A1602&lt;&gt;"",ISNUMBER($A1602)),VLOOKUP($A1602,StudiesGeneral!$B:$CM,2,FALSE),"")</f>
        <v>Tateishi</v>
      </c>
      <c r="D1602" s="73">
        <f>IF(AND($A1602&lt;&gt;"",ISNUMBER($A1602)),VLOOKUP($A1602,StudiesGeneral!$B:$CM,3,FALSE),"")</f>
        <v>1999</v>
      </c>
      <c r="E1602" s="74" t="str">
        <f>IF(AND($A1602&lt;&gt;"",ISNUMBER($A1602)),VLOOKUP($A1602,StudiesGeneral!$B:$CM,4,FALSE),"")</f>
        <v>https://dx.doi.org/10.1016/s0006-2952(98)00375-x</v>
      </c>
      <c r="F1602" s="73" t="str">
        <f>IF(AND($A1602&lt;&gt;"",ISNUMBER($A1602)),VLOOKUP($A1602,StudiesGeneral!$B:$CM,5,FALSE),"")</f>
        <v>CYP3A5</v>
      </c>
      <c r="G1602" s="52" t="str">
        <f t="shared" si="38"/>
        <v>Liver--HLM-J-1-</v>
      </c>
      <c r="H1602" s="12" t="s">
        <v>724</v>
      </c>
      <c r="K1602" s="12" t="s">
        <v>725</v>
      </c>
      <c r="L1602" s="12" t="s">
        <v>726</v>
      </c>
      <c r="M1602" s="12" t="s">
        <v>737</v>
      </c>
      <c r="AA1602" s="19" t="s">
        <v>770</v>
      </c>
      <c r="AB1602" s="19" t="s">
        <v>1017</v>
      </c>
      <c r="AC1602" s="20" t="s">
        <v>730</v>
      </c>
      <c r="AD1602" s="37" t="s">
        <v>1186</v>
      </c>
      <c r="AE1602" s="82">
        <v>16</v>
      </c>
      <c r="AF1602" s="3">
        <v>1</v>
      </c>
      <c r="AG1602" s="3">
        <v>0</v>
      </c>
      <c r="AH1602" s="3">
        <v>51</v>
      </c>
      <c r="AI1602" s="3" t="s">
        <v>767</v>
      </c>
      <c r="AJ1602" s="20" t="s">
        <v>772</v>
      </c>
      <c r="AW1602" s="3" t="s">
        <v>763</v>
      </c>
      <c r="AX1602" s="3" t="s">
        <v>1187</v>
      </c>
      <c r="BA1602" s="21" t="s">
        <v>1188</v>
      </c>
      <c r="BB1602" s="10">
        <v>1</v>
      </c>
      <c r="BF1602" s="4" t="b">
        <f>IF(ISERROR(VLOOKUP(StudiesDetails!B1602,ProteinExpression!A:A,1,FALSE)),FALSE,TRUE)</f>
        <v>1</v>
      </c>
    </row>
    <row r="1603" spans="1:58" x14ac:dyDescent="0.3">
      <c r="A1603">
        <v>327</v>
      </c>
      <c r="B1603">
        <v>1725</v>
      </c>
      <c r="C1603" s="73" t="str">
        <f>IF(AND($A1603&lt;&gt;"",ISNUMBER($A1603)),VLOOKUP($A1603,StudiesGeneral!$B:$CM,2,FALSE),"")</f>
        <v>Tateishi</v>
      </c>
      <c r="D1603" s="73">
        <f>IF(AND($A1603&lt;&gt;"",ISNUMBER($A1603)),VLOOKUP($A1603,StudiesGeneral!$B:$CM,3,FALSE),"")</f>
        <v>1999</v>
      </c>
      <c r="E1603" s="74" t="str">
        <f>IF(AND($A1603&lt;&gt;"",ISNUMBER($A1603)),VLOOKUP($A1603,StudiesGeneral!$B:$CM,4,FALSE),"")</f>
        <v>https://dx.doi.org/10.1016/s0006-2952(98)00375-x</v>
      </c>
      <c r="F1603" s="73" t="str">
        <f>IF(AND($A1603&lt;&gt;"",ISNUMBER($A1603)),VLOOKUP($A1603,StudiesGeneral!$B:$CM,5,FALSE),"")</f>
        <v>CYP3A5</v>
      </c>
      <c r="G1603" s="52" t="str">
        <f t="shared" si="38"/>
        <v>Liver--HLM-J-2-</v>
      </c>
      <c r="H1603" s="12" t="s">
        <v>724</v>
      </c>
      <c r="K1603" s="12" t="s">
        <v>725</v>
      </c>
      <c r="L1603" s="12" t="s">
        <v>726</v>
      </c>
      <c r="M1603" s="12" t="s">
        <v>737</v>
      </c>
      <c r="AA1603" s="19" t="s">
        <v>770</v>
      </c>
      <c r="AB1603" s="19" t="s">
        <v>1017</v>
      </c>
      <c r="AC1603" s="20" t="s">
        <v>730</v>
      </c>
      <c r="AD1603" s="37" t="s">
        <v>1189</v>
      </c>
      <c r="AE1603" s="82">
        <v>17</v>
      </c>
      <c r="AF1603" s="3">
        <v>1</v>
      </c>
      <c r="AG1603" s="3">
        <v>1</v>
      </c>
      <c r="AH1603" s="3">
        <v>48</v>
      </c>
      <c r="AI1603" s="3" t="s">
        <v>767</v>
      </c>
      <c r="AJ1603" s="20" t="s">
        <v>772</v>
      </c>
      <c r="AW1603" s="3" t="s">
        <v>763</v>
      </c>
      <c r="AX1603" s="3" t="s">
        <v>1190</v>
      </c>
      <c r="BA1603" s="21" t="s">
        <v>1188</v>
      </c>
      <c r="BB1603" s="10">
        <v>1</v>
      </c>
      <c r="BF1603" s="4" t="b">
        <f>IF(ISERROR(VLOOKUP(StudiesDetails!B1603,ProteinExpression!A:A,1,FALSE)),FALSE,TRUE)</f>
        <v>1</v>
      </c>
    </row>
    <row r="1604" spans="1:58" x14ac:dyDescent="0.3">
      <c r="A1604">
        <v>327</v>
      </c>
      <c r="B1604">
        <v>1726</v>
      </c>
      <c r="C1604" s="73" t="str">
        <f>IF(AND($A1604&lt;&gt;"",ISNUMBER($A1604)),VLOOKUP($A1604,StudiesGeneral!$B:$CM,2,FALSE),"")</f>
        <v>Tateishi</v>
      </c>
      <c r="D1604" s="73">
        <f>IF(AND($A1604&lt;&gt;"",ISNUMBER($A1604)),VLOOKUP($A1604,StudiesGeneral!$B:$CM,3,FALSE),"")</f>
        <v>1999</v>
      </c>
      <c r="E1604" s="74" t="str">
        <f>IF(AND($A1604&lt;&gt;"",ISNUMBER($A1604)),VLOOKUP($A1604,StudiesGeneral!$B:$CM,4,FALSE),"")</f>
        <v>https://dx.doi.org/10.1016/s0006-2952(98)00375-x</v>
      </c>
      <c r="F1604" s="73" t="str">
        <f>IF(AND($A1604&lt;&gt;"",ISNUMBER($A1604)),VLOOKUP($A1604,StudiesGeneral!$B:$CM,5,FALSE),"")</f>
        <v>CYP3A5</v>
      </c>
      <c r="G1604" s="52" t="str">
        <f t="shared" si="38"/>
        <v>Liver--HLM-J-3-</v>
      </c>
      <c r="H1604" s="12" t="s">
        <v>724</v>
      </c>
      <c r="K1604" s="12" t="s">
        <v>725</v>
      </c>
      <c r="L1604" s="12" t="s">
        <v>726</v>
      </c>
      <c r="M1604" s="12" t="s">
        <v>737</v>
      </c>
      <c r="AA1604" s="19" t="s">
        <v>770</v>
      </c>
      <c r="AB1604" s="19" t="s">
        <v>1017</v>
      </c>
      <c r="AC1604" s="20" t="s">
        <v>730</v>
      </c>
      <c r="AD1604" s="37" t="s">
        <v>1191</v>
      </c>
      <c r="AE1604" s="82">
        <v>18</v>
      </c>
      <c r="AF1604" s="3">
        <v>1</v>
      </c>
      <c r="AG1604" s="3">
        <v>1</v>
      </c>
      <c r="AH1604" s="3">
        <v>70</v>
      </c>
      <c r="AI1604" s="3" t="s">
        <v>767</v>
      </c>
      <c r="AJ1604" s="20" t="s">
        <v>772</v>
      </c>
      <c r="AW1604" s="3" t="s">
        <v>763</v>
      </c>
      <c r="AX1604" s="3" t="s">
        <v>1190</v>
      </c>
      <c r="BA1604" s="21" t="s">
        <v>1188</v>
      </c>
      <c r="BB1604" s="10">
        <v>1</v>
      </c>
      <c r="BF1604" s="4" t="b">
        <f>IF(ISERROR(VLOOKUP(StudiesDetails!B1604,ProteinExpression!A:A,1,FALSE)),FALSE,TRUE)</f>
        <v>1</v>
      </c>
    </row>
    <row r="1605" spans="1:58" x14ac:dyDescent="0.3">
      <c r="A1605">
        <v>327</v>
      </c>
      <c r="B1605">
        <v>1727</v>
      </c>
      <c r="C1605" s="73" t="str">
        <f>IF(AND($A1605&lt;&gt;"",ISNUMBER($A1605)),VLOOKUP($A1605,StudiesGeneral!$B:$CM,2,FALSE),"")</f>
        <v>Tateishi</v>
      </c>
      <c r="D1605" s="73">
        <f>IF(AND($A1605&lt;&gt;"",ISNUMBER($A1605)),VLOOKUP($A1605,StudiesGeneral!$B:$CM,3,FALSE),"")</f>
        <v>1999</v>
      </c>
      <c r="E1605" s="74" t="str">
        <f>IF(AND($A1605&lt;&gt;"",ISNUMBER($A1605)),VLOOKUP($A1605,StudiesGeneral!$B:$CM,4,FALSE),"")</f>
        <v>https://dx.doi.org/10.1016/s0006-2952(98)00375-x</v>
      </c>
      <c r="F1605" s="73" t="str">
        <f>IF(AND($A1605&lt;&gt;"",ISNUMBER($A1605)),VLOOKUP($A1605,StudiesGeneral!$B:$CM,5,FALSE),"")</f>
        <v>CYP3A5</v>
      </c>
      <c r="G1605" s="52" t="str">
        <f t="shared" si="38"/>
        <v>Liver--HLM-J-4-</v>
      </c>
      <c r="H1605" s="12" t="s">
        <v>724</v>
      </c>
      <c r="K1605" s="12" t="s">
        <v>725</v>
      </c>
      <c r="L1605" s="12" t="s">
        <v>726</v>
      </c>
      <c r="M1605" s="12" t="s">
        <v>737</v>
      </c>
      <c r="AA1605" s="19" t="s">
        <v>770</v>
      </c>
      <c r="AB1605" s="19" t="s">
        <v>1017</v>
      </c>
      <c r="AC1605" s="20" t="s">
        <v>730</v>
      </c>
      <c r="AD1605" s="37" t="s">
        <v>1192</v>
      </c>
      <c r="AE1605" s="82">
        <v>19</v>
      </c>
      <c r="AF1605" s="3">
        <v>1</v>
      </c>
      <c r="AG1605" s="3">
        <v>1</v>
      </c>
      <c r="AH1605" s="3">
        <v>78</v>
      </c>
      <c r="AI1605" s="3" t="s">
        <v>767</v>
      </c>
      <c r="AJ1605" s="20" t="s">
        <v>772</v>
      </c>
      <c r="AW1605" s="3" t="s">
        <v>763</v>
      </c>
      <c r="AX1605" s="3" t="s">
        <v>1190</v>
      </c>
      <c r="BA1605" s="21" t="s">
        <v>1188</v>
      </c>
      <c r="BB1605" s="10">
        <v>1</v>
      </c>
      <c r="BF1605" s="4" t="b">
        <f>IF(ISERROR(VLOOKUP(StudiesDetails!B1605,ProteinExpression!A:A,1,FALSE)),FALSE,TRUE)</f>
        <v>1</v>
      </c>
    </row>
    <row r="1606" spans="1:58" x14ac:dyDescent="0.3">
      <c r="A1606">
        <v>327</v>
      </c>
      <c r="B1606">
        <v>1728</v>
      </c>
      <c r="C1606" s="73" t="str">
        <f>IF(AND($A1606&lt;&gt;"",ISNUMBER($A1606)),VLOOKUP($A1606,StudiesGeneral!$B:$CM,2,FALSE),"")</f>
        <v>Tateishi</v>
      </c>
      <c r="D1606" s="73">
        <f>IF(AND($A1606&lt;&gt;"",ISNUMBER($A1606)),VLOOKUP($A1606,StudiesGeneral!$B:$CM,3,FALSE),"")</f>
        <v>1999</v>
      </c>
      <c r="E1606" s="74" t="str">
        <f>IF(AND($A1606&lt;&gt;"",ISNUMBER($A1606)),VLOOKUP($A1606,StudiesGeneral!$B:$CM,4,FALSE),"")</f>
        <v>https://dx.doi.org/10.1016/s0006-2952(98)00375-x</v>
      </c>
      <c r="F1606" s="73" t="str">
        <f>IF(AND($A1606&lt;&gt;"",ISNUMBER($A1606)),VLOOKUP($A1606,StudiesGeneral!$B:$CM,5,FALSE),"")</f>
        <v>CYP3A5</v>
      </c>
      <c r="G1606" s="52" t="str">
        <f t="shared" si="38"/>
        <v>Liver--HLM-J-5-</v>
      </c>
      <c r="H1606" s="12" t="s">
        <v>724</v>
      </c>
      <c r="K1606" s="12" t="s">
        <v>725</v>
      </c>
      <c r="L1606" s="12" t="s">
        <v>726</v>
      </c>
      <c r="M1606" s="12" t="s">
        <v>737</v>
      </c>
      <c r="AA1606" s="19" t="s">
        <v>770</v>
      </c>
      <c r="AB1606" s="19" t="s">
        <v>1017</v>
      </c>
      <c r="AC1606" s="20" t="s">
        <v>730</v>
      </c>
      <c r="AD1606" s="37" t="s">
        <v>1193</v>
      </c>
      <c r="AE1606" s="82">
        <v>20</v>
      </c>
      <c r="AF1606" s="3">
        <v>1</v>
      </c>
      <c r="AG1606" s="3">
        <v>0</v>
      </c>
      <c r="AH1606" s="3">
        <v>51</v>
      </c>
      <c r="AI1606" s="3" t="s">
        <v>767</v>
      </c>
      <c r="AJ1606" s="20" t="s">
        <v>772</v>
      </c>
      <c r="AW1606" s="3" t="s">
        <v>763</v>
      </c>
      <c r="AX1606" s="3" t="s">
        <v>1187</v>
      </c>
      <c r="BA1606" s="21" t="s">
        <v>1188</v>
      </c>
      <c r="BB1606" s="10">
        <v>1</v>
      </c>
      <c r="BF1606" s="4" t="b">
        <f>IF(ISERROR(VLOOKUP(StudiesDetails!B1606,ProteinExpression!A:A,1,FALSE)),FALSE,TRUE)</f>
        <v>1</v>
      </c>
    </row>
    <row r="1607" spans="1:58" x14ac:dyDescent="0.3">
      <c r="A1607">
        <v>327</v>
      </c>
      <c r="B1607">
        <v>1729</v>
      </c>
      <c r="C1607" s="73" t="str">
        <f>IF(AND($A1607&lt;&gt;"",ISNUMBER($A1607)),VLOOKUP($A1607,StudiesGeneral!$B:$CM,2,FALSE),"")</f>
        <v>Tateishi</v>
      </c>
      <c r="D1607" s="73">
        <f>IF(AND($A1607&lt;&gt;"",ISNUMBER($A1607)),VLOOKUP($A1607,StudiesGeneral!$B:$CM,3,FALSE),"")</f>
        <v>1999</v>
      </c>
      <c r="E1607" s="74" t="str">
        <f>IF(AND($A1607&lt;&gt;"",ISNUMBER($A1607)),VLOOKUP($A1607,StudiesGeneral!$B:$CM,4,FALSE),"")</f>
        <v>https://dx.doi.org/10.1016/s0006-2952(98)00375-x</v>
      </c>
      <c r="F1607" s="73" t="str">
        <f>IF(AND($A1607&lt;&gt;"",ISNUMBER($A1607)),VLOOKUP($A1607,StudiesGeneral!$B:$CM,5,FALSE),"")</f>
        <v>CYP3A5</v>
      </c>
      <c r="G1607" s="52" t="str">
        <f t="shared" si="38"/>
        <v>Liver--HLM-J-6-</v>
      </c>
      <c r="H1607" s="12" t="s">
        <v>724</v>
      </c>
      <c r="K1607" s="12" t="s">
        <v>725</v>
      </c>
      <c r="L1607" s="12" t="s">
        <v>726</v>
      </c>
      <c r="M1607" s="12" t="s">
        <v>737</v>
      </c>
      <c r="AA1607" s="19" t="s">
        <v>770</v>
      </c>
      <c r="AB1607" s="19" t="s">
        <v>1017</v>
      </c>
      <c r="AC1607" s="20" t="s">
        <v>730</v>
      </c>
      <c r="AD1607" s="37" t="s">
        <v>1194</v>
      </c>
      <c r="AE1607" s="82">
        <v>21</v>
      </c>
      <c r="AF1607" s="3">
        <v>1</v>
      </c>
      <c r="AG1607" s="3">
        <v>1</v>
      </c>
      <c r="AH1607" s="3">
        <v>56</v>
      </c>
      <c r="AI1607" s="3" t="s">
        <v>767</v>
      </c>
      <c r="AJ1607" s="20" t="s">
        <v>772</v>
      </c>
      <c r="AW1607" s="3" t="s">
        <v>763</v>
      </c>
      <c r="AX1607" s="3" t="s">
        <v>1190</v>
      </c>
      <c r="BA1607" s="21" t="s">
        <v>1188</v>
      </c>
      <c r="BB1607" s="10">
        <v>1</v>
      </c>
      <c r="BF1607" s="4" t="b">
        <f>IF(ISERROR(VLOOKUP(StudiesDetails!B1607,ProteinExpression!A:A,1,FALSE)),FALSE,TRUE)</f>
        <v>1</v>
      </c>
    </row>
    <row r="1608" spans="1:58" x14ac:dyDescent="0.3">
      <c r="A1608">
        <v>327</v>
      </c>
      <c r="B1608">
        <v>1730</v>
      </c>
      <c r="C1608" s="73" t="str">
        <f>IF(AND($A1608&lt;&gt;"",ISNUMBER($A1608)),VLOOKUP($A1608,StudiesGeneral!$B:$CM,2,FALSE),"")</f>
        <v>Tateishi</v>
      </c>
      <c r="D1608" s="73">
        <f>IF(AND($A1608&lt;&gt;"",ISNUMBER($A1608)),VLOOKUP($A1608,StudiesGeneral!$B:$CM,3,FALSE),"")</f>
        <v>1999</v>
      </c>
      <c r="E1608" s="74" t="str">
        <f>IF(AND($A1608&lt;&gt;"",ISNUMBER($A1608)),VLOOKUP($A1608,StudiesGeneral!$B:$CM,4,FALSE),"")</f>
        <v>https://dx.doi.org/10.1016/s0006-2952(98)00375-x</v>
      </c>
      <c r="F1608" s="73" t="str">
        <f>IF(AND($A1608&lt;&gt;"",ISNUMBER($A1608)),VLOOKUP($A1608,StudiesGeneral!$B:$CM,5,FALSE),"")</f>
        <v>CYP3A5</v>
      </c>
      <c r="G1608" s="52" t="str">
        <f t="shared" si="38"/>
        <v>Liver--HLM-J-7-</v>
      </c>
      <c r="H1608" s="12" t="s">
        <v>724</v>
      </c>
      <c r="K1608" s="12" t="s">
        <v>725</v>
      </c>
      <c r="L1608" s="12" t="s">
        <v>726</v>
      </c>
      <c r="M1608" s="12" t="s">
        <v>737</v>
      </c>
      <c r="AA1608" s="19" t="s">
        <v>770</v>
      </c>
      <c r="AB1608" s="19" t="s">
        <v>1017</v>
      </c>
      <c r="AC1608" s="20" t="s">
        <v>730</v>
      </c>
      <c r="AD1608" s="37" t="s">
        <v>1195</v>
      </c>
      <c r="AE1608" s="82">
        <v>22</v>
      </c>
      <c r="AF1608" s="3">
        <v>1</v>
      </c>
      <c r="AG1608" s="3">
        <v>1</v>
      </c>
      <c r="AH1608" s="3">
        <v>64</v>
      </c>
      <c r="AI1608" s="3" t="s">
        <v>767</v>
      </c>
      <c r="AJ1608" s="20" t="s">
        <v>772</v>
      </c>
      <c r="AW1608" s="3" t="s">
        <v>763</v>
      </c>
      <c r="AX1608" s="3" t="s">
        <v>1190</v>
      </c>
      <c r="BA1608" s="21" t="s">
        <v>1188</v>
      </c>
      <c r="BB1608" s="10">
        <v>1</v>
      </c>
      <c r="BF1608" s="4" t="b">
        <f>IF(ISERROR(VLOOKUP(StudiesDetails!B1608,ProteinExpression!A:A,1,FALSE)),FALSE,TRUE)</f>
        <v>1</v>
      </c>
    </row>
    <row r="1609" spans="1:58" x14ac:dyDescent="0.3">
      <c r="A1609">
        <v>327</v>
      </c>
      <c r="B1609">
        <v>1731</v>
      </c>
      <c r="C1609" s="73" t="str">
        <f>IF(AND($A1609&lt;&gt;"",ISNUMBER($A1609)),VLOOKUP($A1609,StudiesGeneral!$B:$CM,2,FALSE),"")</f>
        <v>Tateishi</v>
      </c>
      <c r="D1609" s="73">
        <f>IF(AND($A1609&lt;&gt;"",ISNUMBER($A1609)),VLOOKUP($A1609,StudiesGeneral!$B:$CM,3,FALSE),"")</f>
        <v>1999</v>
      </c>
      <c r="E1609" s="74" t="str">
        <f>IF(AND($A1609&lt;&gt;"",ISNUMBER($A1609)),VLOOKUP($A1609,StudiesGeneral!$B:$CM,4,FALSE),"")</f>
        <v>https://dx.doi.org/10.1016/s0006-2952(98)00375-x</v>
      </c>
      <c r="F1609" s="73" t="str">
        <f>IF(AND($A1609&lt;&gt;"",ISNUMBER($A1609)),VLOOKUP($A1609,StudiesGeneral!$B:$CM,5,FALSE),"")</f>
        <v>CYP3A5</v>
      </c>
      <c r="G1609" s="52" t="str">
        <f t="shared" si="38"/>
        <v>Liver--HLM-J-8-</v>
      </c>
      <c r="H1609" s="12" t="s">
        <v>724</v>
      </c>
      <c r="K1609" s="12" t="s">
        <v>725</v>
      </c>
      <c r="L1609" s="12" t="s">
        <v>726</v>
      </c>
      <c r="M1609" s="12" t="s">
        <v>737</v>
      </c>
      <c r="AA1609" s="19" t="s">
        <v>770</v>
      </c>
      <c r="AB1609" s="19" t="s">
        <v>1017</v>
      </c>
      <c r="AC1609" s="20" t="s">
        <v>730</v>
      </c>
      <c r="AD1609" s="37" t="s">
        <v>1196</v>
      </c>
      <c r="AE1609" s="82">
        <v>23</v>
      </c>
      <c r="AF1609" s="3">
        <v>1</v>
      </c>
      <c r="AG1609" s="3">
        <v>1</v>
      </c>
      <c r="AH1609" s="3">
        <v>36</v>
      </c>
      <c r="AI1609" s="3" t="s">
        <v>767</v>
      </c>
      <c r="AJ1609" s="20" t="s">
        <v>772</v>
      </c>
      <c r="AW1609" s="3" t="s">
        <v>763</v>
      </c>
      <c r="AX1609" s="3" t="s">
        <v>1190</v>
      </c>
      <c r="BA1609" s="21" t="s">
        <v>1188</v>
      </c>
      <c r="BB1609" s="10">
        <v>1</v>
      </c>
      <c r="BF1609" s="4" t="b">
        <f>IF(ISERROR(VLOOKUP(StudiesDetails!B1609,ProteinExpression!A:A,1,FALSE)),FALSE,TRUE)</f>
        <v>1</v>
      </c>
    </row>
    <row r="1610" spans="1:58" x14ac:dyDescent="0.3">
      <c r="A1610">
        <v>327</v>
      </c>
      <c r="B1610">
        <v>1732</v>
      </c>
      <c r="C1610" s="73" t="str">
        <f>IF(AND($A1610&lt;&gt;"",ISNUMBER($A1610)),VLOOKUP($A1610,StudiesGeneral!$B:$CM,2,FALSE),"")</f>
        <v>Tateishi</v>
      </c>
      <c r="D1610" s="73">
        <f>IF(AND($A1610&lt;&gt;"",ISNUMBER($A1610)),VLOOKUP($A1610,StudiesGeneral!$B:$CM,3,FALSE),"")</f>
        <v>1999</v>
      </c>
      <c r="E1610" s="74" t="str">
        <f>IF(AND($A1610&lt;&gt;"",ISNUMBER($A1610)),VLOOKUP($A1610,StudiesGeneral!$B:$CM,4,FALSE),"")</f>
        <v>https://dx.doi.org/10.1016/s0006-2952(98)00375-x</v>
      </c>
      <c r="F1610" s="73" t="str">
        <f>IF(AND($A1610&lt;&gt;"",ISNUMBER($A1610)),VLOOKUP($A1610,StudiesGeneral!$B:$CM,5,FALSE),"")</f>
        <v>CYP3A5</v>
      </c>
      <c r="G1610" s="52" t="str">
        <f t="shared" si="38"/>
        <v>Liver--HLM-J-9-</v>
      </c>
      <c r="H1610" s="12" t="s">
        <v>724</v>
      </c>
      <c r="K1610" s="12" t="s">
        <v>725</v>
      </c>
      <c r="L1610" s="12" t="s">
        <v>726</v>
      </c>
      <c r="M1610" s="12" t="s">
        <v>737</v>
      </c>
      <c r="AA1610" s="19" t="s">
        <v>770</v>
      </c>
      <c r="AB1610" s="19" t="s">
        <v>1017</v>
      </c>
      <c r="AC1610" s="20" t="s">
        <v>730</v>
      </c>
      <c r="AD1610" s="37" t="s">
        <v>1197</v>
      </c>
      <c r="AE1610" s="82">
        <v>24</v>
      </c>
      <c r="AF1610" s="3">
        <v>1</v>
      </c>
      <c r="AG1610" s="3">
        <v>1</v>
      </c>
      <c r="AH1610" s="3">
        <v>61</v>
      </c>
      <c r="AI1610" s="3" t="s">
        <v>767</v>
      </c>
      <c r="AJ1610" s="20" t="s">
        <v>772</v>
      </c>
      <c r="AW1610" s="3" t="s">
        <v>763</v>
      </c>
      <c r="AX1610" s="3" t="s">
        <v>1198</v>
      </c>
      <c r="BA1610" s="21" t="s">
        <v>1188</v>
      </c>
      <c r="BB1610" s="10">
        <v>1</v>
      </c>
      <c r="BF1610" s="4" t="b">
        <f>IF(ISERROR(VLOOKUP(StudiesDetails!B1610,ProteinExpression!A:A,1,FALSE)),FALSE,TRUE)</f>
        <v>1</v>
      </c>
    </row>
    <row r="1611" spans="1:58" x14ac:dyDescent="0.3">
      <c r="A1611">
        <v>327</v>
      </c>
      <c r="B1611">
        <v>1733</v>
      </c>
      <c r="C1611" s="73" t="str">
        <f>IF(AND($A1611&lt;&gt;"",ISNUMBER($A1611)),VLOOKUP($A1611,StudiesGeneral!$B:$CM,2,FALSE),"")</f>
        <v>Tateishi</v>
      </c>
      <c r="D1611" s="73">
        <f>IF(AND($A1611&lt;&gt;"",ISNUMBER($A1611)),VLOOKUP($A1611,StudiesGeneral!$B:$CM,3,FALSE),"")</f>
        <v>1999</v>
      </c>
      <c r="E1611" s="74" t="str">
        <f>IF(AND($A1611&lt;&gt;"",ISNUMBER($A1611)),VLOOKUP($A1611,StudiesGeneral!$B:$CM,4,FALSE),"")</f>
        <v>https://dx.doi.org/10.1016/s0006-2952(98)00375-x</v>
      </c>
      <c r="F1611" s="73" t="str">
        <f>IF(AND($A1611&lt;&gt;"",ISNUMBER($A1611)),VLOOKUP($A1611,StudiesGeneral!$B:$CM,5,FALSE),"")</f>
        <v>CYP3A5</v>
      </c>
      <c r="G1611" s="52" t="str">
        <f t="shared" si="38"/>
        <v>Liver--HLM-J-10-</v>
      </c>
      <c r="H1611" s="12" t="s">
        <v>724</v>
      </c>
      <c r="K1611" s="12" t="s">
        <v>725</v>
      </c>
      <c r="L1611" s="12" t="s">
        <v>726</v>
      </c>
      <c r="M1611" s="12" t="s">
        <v>737</v>
      </c>
      <c r="AA1611" s="19" t="s">
        <v>770</v>
      </c>
      <c r="AB1611" s="19" t="s">
        <v>1017</v>
      </c>
      <c r="AC1611" s="20" t="s">
        <v>730</v>
      </c>
      <c r="AD1611" s="37" t="s">
        <v>1199</v>
      </c>
      <c r="AE1611" s="82">
        <v>25</v>
      </c>
      <c r="AF1611" s="3">
        <v>1</v>
      </c>
      <c r="AG1611" s="3">
        <v>0</v>
      </c>
      <c r="AH1611" s="3">
        <v>65</v>
      </c>
      <c r="AI1611" s="3" t="s">
        <v>767</v>
      </c>
      <c r="AJ1611" s="20" t="s">
        <v>772</v>
      </c>
      <c r="AW1611" s="3" t="s">
        <v>763</v>
      </c>
      <c r="AX1611" s="3" t="s">
        <v>1190</v>
      </c>
      <c r="BA1611" s="21" t="s">
        <v>1188</v>
      </c>
      <c r="BB1611" s="10">
        <v>1</v>
      </c>
      <c r="BF1611" s="4" t="b">
        <f>IF(ISERROR(VLOOKUP(StudiesDetails!B1611,ProteinExpression!A:A,1,FALSE)),FALSE,TRUE)</f>
        <v>1</v>
      </c>
    </row>
    <row r="1612" spans="1:58" x14ac:dyDescent="0.3">
      <c r="A1612">
        <v>327</v>
      </c>
      <c r="B1612">
        <v>1734</v>
      </c>
      <c r="C1612" s="73" t="str">
        <f>IF(AND($A1612&lt;&gt;"",ISNUMBER($A1612)),VLOOKUP($A1612,StudiesGeneral!$B:$CM,2,FALSE),"")</f>
        <v>Tateishi</v>
      </c>
      <c r="D1612" s="73">
        <f>IF(AND($A1612&lt;&gt;"",ISNUMBER($A1612)),VLOOKUP($A1612,StudiesGeneral!$B:$CM,3,FALSE),"")</f>
        <v>1999</v>
      </c>
      <c r="E1612" s="74" t="str">
        <f>IF(AND($A1612&lt;&gt;"",ISNUMBER($A1612)),VLOOKUP($A1612,StudiesGeneral!$B:$CM,4,FALSE),"")</f>
        <v>https://dx.doi.org/10.1016/s0006-2952(98)00375-x</v>
      </c>
      <c r="F1612" s="73" t="str">
        <f>IF(AND($A1612&lt;&gt;"",ISNUMBER($A1612)),VLOOKUP($A1612,StudiesGeneral!$B:$CM,5,FALSE),"")</f>
        <v>CYP3A5</v>
      </c>
      <c r="G1612" s="52" t="str">
        <f t="shared" si="38"/>
        <v>Liver--HLM-J-11-</v>
      </c>
      <c r="H1612" s="12" t="s">
        <v>724</v>
      </c>
      <c r="K1612" s="12" t="s">
        <v>725</v>
      </c>
      <c r="L1612" s="12" t="s">
        <v>726</v>
      </c>
      <c r="M1612" s="12" t="s">
        <v>737</v>
      </c>
      <c r="AA1612" s="19" t="s">
        <v>770</v>
      </c>
      <c r="AB1612" s="19" t="s">
        <v>1017</v>
      </c>
      <c r="AC1612" s="20" t="s">
        <v>730</v>
      </c>
      <c r="AD1612" s="37" t="s">
        <v>1200</v>
      </c>
      <c r="AE1612" s="82">
        <v>26</v>
      </c>
      <c r="AF1612" s="3">
        <v>1</v>
      </c>
      <c r="AG1612" s="3">
        <v>1</v>
      </c>
      <c r="AH1612" s="3">
        <v>61</v>
      </c>
      <c r="AI1612" s="3" t="s">
        <v>767</v>
      </c>
      <c r="AJ1612" s="20" t="s">
        <v>772</v>
      </c>
      <c r="AW1612" s="3" t="s">
        <v>763</v>
      </c>
      <c r="AX1612" s="3" t="s">
        <v>1190</v>
      </c>
      <c r="BA1612" s="21" t="s">
        <v>1188</v>
      </c>
      <c r="BB1612" s="10">
        <v>1</v>
      </c>
      <c r="BF1612" s="4" t="b">
        <f>IF(ISERROR(VLOOKUP(StudiesDetails!B1612,ProteinExpression!A:A,1,FALSE)),FALSE,TRUE)</f>
        <v>1</v>
      </c>
    </row>
    <row r="1613" spans="1:58" x14ac:dyDescent="0.3">
      <c r="A1613">
        <v>327</v>
      </c>
      <c r="B1613">
        <v>1735</v>
      </c>
      <c r="C1613" s="73" t="str">
        <f>IF(AND($A1613&lt;&gt;"",ISNUMBER($A1613)),VLOOKUP($A1613,StudiesGeneral!$B:$CM,2,FALSE),"")</f>
        <v>Tateishi</v>
      </c>
      <c r="D1613" s="73">
        <f>IF(AND($A1613&lt;&gt;"",ISNUMBER($A1613)),VLOOKUP($A1613,StudiesGeneral!$B:$CM,3,FALSE),"")</f>
        <v>1999</v>
      </c>
      <c r="E1613" s="74" t="str">
        <f>IF(AND($A1613&lt;&gt;"",ISNUMBER($A1613)),VLOOKUP($A1613,StudiesGeneral!$B:$CM,4,FALSE),"")</f>
        <v>https://dx.doi.org/10.1016/s0006-2952(98)00375-x</v>
      </c>
      <c r="F1613" s="73" t="str">
        <f>IF(AND($A1613&lt;&gt;"",ISNUMBER($A1613)),VLOOKUP($A1613,StudiesGeneral!$B:$CM,5,FALSE),"")</f>
        <v>CYP3A5</v>
      </c>
      <c r="G1613" s="52" t="str">
        <f t="shared" si="38"/>
        <v>Liver--HLM-J-12-</v>
      </c>
      <c r="H1613" s="12" t="s">
        <v>724</v>
      </c>
      <c r="K1613" s="12" t="s">
        <v>725</v>
      </c>
      <c r="L1613" s="12" t="s">
        <v>726</v>
      </c>
      <c r="M1613" s="12" t="s">
        <v>737</v>
      </c>
      <c r="AA1613" s="19" t="s">
        <v>770</v>
      </c>
      <c r="AB1613" s="19" t="s">
        <v>1017</v>
      </c>
      <c r="AC1613" s="20" t="s">
        <v>730</v>
      </c>
      <c r="AD1613" s="37" t="s">
        <v>1201</v>
      </c>
      <c r="AE1613" s="82">
        <v>27</v>
      </c>
      <c r="AF1613" s="3">
        <v>1</v>
      </c>
      <c r="AG1613" s="3">
        <v>1</v>
      </c>
      <c r="AH1613" s="3">
        <v>49</v>
      </c>
      <c r="AI1613" s="3" t="s">
        <v>767</v>
      </c>
      <c r="AJ1613" s="20" t="s">
        <v>772</v>
      </c>
      <c r="AW1613" s="3" t="s">
        <v>763</v>
      </c>
      <c r="AX1613" s="3" t="s">
        <v>1190</v>
      </c>
      <c r="BA1613" s="21" t="s">
        <v>1188</v>
      </c>
      <c r="BB1613" s="10">
        <v>1</v>
      </c>
      <c r="BF1613" s="4" t="b">
        <f>IF(ISERROR(VLOOKUP(StudiesDetails!B1613,ProteinExpression!A:A,1,FALSE)),FALSE,TRUE)</f>
        <v>1</v>
      </c>
    </row>
    <row r="1614" spans="1:58" x14ac:dyDescent="0.3">
      <c r="A1614">
        <v>327</v>
      </c>
      <c r="B1614">
        <v>1736</v>
      </c>
      <c r="C1614" s="73" t="str">
        <f>IF(AND($A1614&lt;&gt;"",ISNUMBER($A1614)),VLOOKUP($A1614,StudiesGeneral!$B:$CM,2,FALSE),"")</f>
        <v>Tateishi</v>
      </c>
      <c r="D1614" s="73">
        <f>IF(AND($A1614&lt;&gt;"",ISNUMBER($A1614)),VLOOKUP($A1614,StudiesGeneral!$B:$CM,3,FALSE),"")</f>
        <v>1999</v>
      </c>
      <c r="E1614" s="74" t="str">
        <f>IF(AND($A1614&lt;&gt;"",ISNUMBER($A1614)),VLOOKUP($A1614,StudiesGeneral!$B:$CM,4,FALSE),"")</f>
        <v>https://dx.doi.org/10.1016/s0006-2952(98)00375-x</v>
      </c>
      <c r="F1614" s="73" t="str">
        <f>IF(AND($A1614&lt;&gt;"",ISNUMBER($A1614)),VLOOKUP($A1614,StudiesGeneral!$B:$CM,5,FALSE),"")</f>
        <v>CYP3A5</v>
      </c>
      <c r="G1614" s="52" t="str">
        <f t="shared" si="38"/>
        <v>Liver--HLM-J-13-</v>
      </c>
      <c r="H1614" s="12" t="s">
        <v>724</v>
      </c>
      <c r="K1614" s="12" t="s">
        <v>725</v>
      </c>
      <c r="L1614" s="12" t="s">
        <v>726</v>
      </c>
      <c r="M1614" s="12" t="s">
        <v>737</v>
      </c>
      <c r="AA1614" s="19" t="s">
        <v>770</v>
      </c>
      <c r="AB1614" s="19" t="s">
        <v>1017</v>
      </c>
      <c r="AC1614" s="20" t="s">
        <v>730</v>
      </c>
      <c r="AD1614" s="37" t="s">
        <v>1202</v>
      </c>
      <c r="AE1614" s="82">
        <v>28</v>
      </c>
      <c r="AF1614" s="3">
        <v>1</v>
      </c>
      <c r="AG1614" s="3">
        <v>1</v>
      </c>
      <c r="AH1614" s="3">
        <v>63</v>
      </c>
      <c r="AI1614" s="3" t="s">
        <v>767</v>
      </c>
      <c r="AJ1614" s="20" t="s">
        <v>772</v>
      </c>
      <c r="AW1614" s="3" t="s">
        <v>763</v>
      </c>
      <c r="AX1614" s="3" t="s">
        <v>1190</v>
      </c>
      <c r="BA1614" s="21" t="s">
        <v>1188</v>
      </c>
      <c r="BB1614" s="10">
        <v>1</v>
      </c>
      <c r="BF1614" s="4" t="b">
        <f>IF(ISERROR(VLOOKUP(StudiesDetails!B1614,ProteinExpression!A:A,1,FALSE)),FALSE,TRUE)</f>
        <v>1</v>
      </c>
    </row>
    <row r="1615" spans="1:58" x14ac:dyDescent="0.3">
      <c r="A1615">
        <v>327</v>
      </c>
      <c r="B1615">
        <v>1737</v>
      </c>
      <c r="C1615" s="73" t="str">
        <f>IF(AND($A1615&lt;&gt;"",ISNUMBER($A1615)),VLOOKUP($A1615,StudiesGeneral!$B:$CM,2,FALSE),"")</f>
        <v>Tateishi</v>
      </c>
      <c r="D1615" s="73">
        <f>IF(AND($A1615&lt;&gt;"",ISNUMBER($A1615)),VLOOKUP($A1615,StudiesGeneral!$B:$CM,3,FALSE),"")</f>
        <v>1999</v>
      </c>
      <c r="E1615" s="74" t="str">
        <f>IF(AND($A1615&lt;&gt;"",ISNUMBER($A1615)),VLOOKUP($A1615,StudiesGeneral!$B:$CM,4,FALSE),"")</f>
        <v>https://dx.doi.org/10.1016/s0006-2952(98)00375-x</v>
      </c>
      <c r="F1615" s="73" t="str">
        <f>IF(AND($A1615&lt;&gt;"",ISNUMBER($A1615)),VLOOKUP($A1615,StudiesGeneral!$B:$CM,5,FALSE),"")</f>
        <v>CYP3A5</v>
      </c>
      <c r="G1615" s="52" t="str">
        <f t="shared" si="38"/>
        <v>Liver--HLM-J-14-</v>
      </c>
      <c r="H1615" s="12" t="s">
        <v>724</v>
      </c>
      <c r="K1615" s="12" t="s">
        <v>725</v>
      </c>
      <c r="L1615" s="12" t="s">
        <v>726</v>
      </c>
      <c r="M1615" s="12" t="s">
        <v>737</v>
      </c>
      <c r="AA1615" s="19" t="s">
        <v>770</v>
      </c>
      <c r="AB1615" s="19" t="s">
        <v>1017</v>
      </c>
      <c r="AC1615" s="20" t="s">
        <v>730</v>
      </c>
      <c r="AD1615" s="37" t="s">
        <v>1203</v>
      </c>
      <c r="AE1615" s="82">
        <v>29</v>
      </c>
      <c r="AF1615" s="3">
        <v>1</v>
      </c>
      <c r="AG1615" s="3">
        <v>1</v>
      </c>
      <c r="AH1615" s="3">
        <v>51</v>
      </c>
      <c r="AI1615" s="3" t="s">
        <v>767</v>
      </c>
      <c r="AJ1615" s="20" t="s">
        <v>772</v>
      </c>
      <c r="AW1615" s="3" t="s">
        <v>763</v>
      </c>
      <c r="AX1615" s="3" t="s">
        <v>1198</v>
      </c>
      <c r="BA1615" s="21" t="s">
        <v>1188</v>
      </c>
      <c r="BB1615" s="10">
        <v>1</v>
      </c>
      <c r="BF1615" s="4" t="b">
        <f>IF(ISERROR(VLOOKUP(StudiesDetails!B1615,ProteinExpression!A:A,1,FALSE)),FALSE,TRUE)</f>
        <v>1</v>
      </c>
    </row>
    <row r="1616" spans="1:58" x14ac:dyDescent="0.3">
      <c r="A1616">
        <v>327</v>
      </c>
      <c r="B1616">
        <v>1738</v>
      </c>
      <c r="C1616" s="73" t="str">
        <f>IF(AND($A1616&lt;&gt;"",ISNUMBER($A1616)),VLOOKUP($A1616,StudiesGeneral!$B:$CM,2,FALSE),"")</f>
        <v>Tateishi</v>
      </c>
      <c r="D1616" s="73">
        <f>IF(AND($A1616&lt;&gt;"",ISNUMBER($A1616)),VLOOKUP($A1616,StudiesGeneral!$B:$CM,3,FALSE),"")</f>
        <v>1999</v>
      </c>
      <c r="E1616" s="74" t="str">
        <f>IF(AND($A1616&lt;&gt;"",ISNUMBER($A1616)),VLOOKUP($A1616,StudiesGeneral!$B:$CM,4,FALSE),"")</f>
        <v>https://dx.doi.org/10.1016/s0006-2952(98)00375-x</v>
      </c>
      <c r="F1616" s="73" t="str">
        <f>IF(AND($A1616&lt;&gt;"",ISNUMBER($A1616)),VLOOKUP($A1616,StudiesGeneral!$B:$CM,5,FALSE),"")</f>
        <v>CYP3A5</v>
      </c>
      <c r="G1616" s="52" t="str">
        <f t="shared" si="38"/>
        <v>Liver--HLM-J-15-</v>
      </c>
      <c r="H1616" s="12" t="s">
        <v>724</v>
      </c>
      <c r="K1616" s="12" t="s">
        <v>725</v>
      </c>
      <c r="L1616" s="12" t="s">
        <v>726</v>
      </c>
      <c r="M1616" s="12" t="s">
        <v>737</v>
      </c>
      <c r="AA1616" s="19" t="s">
        <v>770</v>
      </c>
      <c r="AB1616" s="19" t="s">
        <v>1017</v>
      </c>
      <c r="AC1616" s="20" t="s">
        <v>730</v>
      </c>
      <c r="AD1616" s="37" t="s">
        <v>1204</v>
      </c>
      <c r="AE1616" s="82">
        <v>30</v>
      </c>
      <c r="AF1616" s="3">
        <v>1</v>
      </c>
      <c r="AG1616" s="3">
        <v>1</v>
      </c>
      <c r="AH1616" s="3">
        <v>65</v>
      </c>
      <c r="AI1616" s="3" t="s">
        <v>767</v>
      </c>
      <c r="AJ1616" s="20" t="s">
        <v>772</v>
      </c>
      <c r="AW1616" s="3" t="s">
        <v>763</v>
      </c>
      <c r="AX1616" s="3" t="s">
        <v>1190</v>
      </c>
      <c r="BA1616" s="21" t="s">
        <v>1188</v>
      </c>
      <c r="BB1616" s="10">
        <v>1</v>
      </c>
      <c r="BF1616" s="4" t="b">
        <f>IF(ISERROR(VLOOKUP(StudiesDetails!B1616,ProteinExpression!A:A,1,FALSE)),FALSE,TRUE)</f>
        <v>1</v>
      </c>
    </row>
    <row r="1617" spans="1:58" s="33" customFormat="1" x14ac:dyDescent="0.3">
      <c r="A1617" s="33">
        <v>328</v>
      </c>
      <c r="B1617" s="33">
        <v>1739</v>
      </c>
      <c r="C1617" s="70" t="str">
        <f>IF(AND($A1617&lt;&gt;"",ISNUMBER($A1617)),VLOOKUP($A1617,StudiesGeneral!$B:$CM,2,FALSE),"")</f>
        <v>Tateishi</v>
      </c>
      <c r="D1617" s="70">
        <f>IF(AND($A1617&lt;&gt;"",ISNUMBER($A1617)),VLOOKUP($A1617,StudiesGeneral!$B:$CM,3,FALSE),"")</f>
        <v>1999</v>
      </c>
      <c r="E1617" s="71" t="str">
        <f>IF(AND($A1617&lt;&gt;"",ISNUMBER($A1617)),VLOOKUP($A1617,StudiesGeneral!$B:$CM,4,FALSE),"")</f>
        <v>https://dx.doi.org/10.1016/s0006-2952(98)00375-x</v>
      </c>
      <c r="F1617" s="70" t="str">
        <f>IF(AND($A1617&lt;&gt;"",ISNUMBER($A1617)),VLOOKUP($A1617,StudiesGeneral!$B:$CM,5,FALSE),"")</f>
        <v>CYP3A7</v>
      </c>
      <c r="G1617" s="72" t="str">
        <f t="shared" si="38"/>
        <v>Liver--HLM-C-1-</v>
      </c>
      <c r="H1617" s="25" t="s">
        <v>724</v>
      </c>
      <c r="I1617" s="25"/>
      <c r="J1617" s="25"/>
      <c r="K1617" s="25" t="s">
        <v>725</v>
      </c>
      <c r="L1617" s="25" t="s">
        <v>726</v>
      </c>
      <c r="M1617" s="25" t="s">
        <v>737</v>
      </c>
      <c r="N1617" s="25"/>
      <c r="O1617" s="25"/>
      <c r="P1617" s="25"/>
      <c r="Q1617" s="26"/>
      <c r="R1617" s="26"/>
      <c r="S1617" s="27"/>
      <c r="T1617" s="27"/>
      <c r="U1617" s="27"/>
      <c r="V1617" s="27"/>
      <c r="W1617" s="27"/>
      <c r="X1617" s="27"/>
      <c r="Y1617" s="27"/>
      <c r="Z1617" s="27"/>
      <c r="AA1617" s="28" t="s">
        <v>770</v>
      </c>
      <c r="AB1617" s="28" t="s">
        <v>1017</v>
      </c>
      <c r="AC1617" s="29" t="s">
        <v>730</v>
      </c>
      <c r="AD1617" s="36" t="s">
        <v>1168</v>
      </c>
      <c r="AE1617" s="83">
        <v>1</v>
      </c>
      <c r="AF1617" s="30">
        <v>1</v>
      </c>
      <c r="AG1617" s="30">
        <v>1</v>
      </c>
      <c r="AH1617" s="30">
        <v>49</v>
      </c>
      <c r="AI1617" s="30" t="s">
        <v>767</v>
      </c>
      <c r="AJ1617" s="29" t="s">
        <v>772</v>
      </c>
      <c r="AK1617" s="30"/>
      <c r="AL1617" s="29"/>
      <c r="AM1617" s="30"/>
      <c r="AN1617" s="30"/>
      <c r="AO1617" s="30"/>
      <c r="AP1617" s="30"/>
      <c r="AQ1617" s="30"/>
      <c r="AR1617" s="30"/>
      <c r="AS1617" s="30"/>
      <c r="AT1617" s="30"/>
      <c r="AU1617" s="30"/>
      <c r="AV1617" s="30"/>
      <c r="AW1617" s="30" t="s">
        <v>763</v>
      </c>
      <c r="AX1617" s="30" t="s">
        <v>1169</v>
      </c>
      <c r="AY1617" s="30"/>
      <c r="AZ1617" s="30"/>
      <c r="BA1617" s="31" t="s">
        <v>733</v>
      </c>
      <c r="BB1617" s="32">
        <v>1</v>
      </c>
      <c r="BC1617" s="29"/>
      <c r="BD1617" s="30"/>
      <c r="BE1617" s="75"/>
      <c r="BF1617" s="91" t="b">
        <f>IF(ISERROR(VLOOKUP(StudiesDetails!B1617,ProteinExpression!A:A,1,FALSE)),FALSE,TRUE)</f>
        <v>1</v>
      </c>
    </row>
    <row r="1618" spans="1:58" x14ac:dyDescent="0.3">
      <c r="A1618">
        <v>328</v>
      </c>
      <c r="B1618">
        <v>1740</v>
      </c>
      <c r="C1618" s="73" t="str">
        <f>IF(AND($A1618&lt;&gt;"",ISNUMBER($A1618)),VLOOKUP($A1618,StudiesGeneral!$B:$CM,2,FALSE),"")</f>
        <v>Tateishi</v>
      </c>
      <c r="D1618" s="73">
        <f>IF(AND($A1618&lt;&gt;"",ISNUMBER($A1618)),VLOOKUP($A1618,StudiesGeneral!$B:$CM,3,FALSE),"")</f>
        <v>1999</v>
      </c>
      <c r="E1618" s="74" t="str">
        <f>IF(AND($A1618&lt;&gt;"",ISNUMBER($A1618)),VLOOKUP($A1618,StudiesGeneral!$B:$CM,4,FALSE),"")</f>
        <v>https://dx.doi.org/10.1016/s0006-2952(98)00375-x</v>
      </c>
      <c r="F1618" s="73" t="str">
        <f>IF(AND($A1618&lt;&gt;"",ISNUMBER($A1618)),VLOOKUP($A1618,StudiesGeneral!$B:$CM,5,FALSE),"")</f>
        <v>CYP3A7</v>
      </c>
      <c r="G1618" s="52" t="str">
        <f t="shared" si="38"/>
        <v>Liver--HLM-C-2-</v>
      </c>
      <c r="H1618" s="12" t="s">
        <v>724</v>
      </c>
      <c r="K1618" s="12" t="s">
        <v>725</v>
      </c>
      <c r="L1618" s="12" t="s">
        <v>726</v>
      </c>
      <c r="M1618" s="12" t="s">
        <v>737</v>
      </c>
      <c r="AA1618" s="19" t="s">
        <v>770</v>
      </c>
      <c r="AB1618" s="19" t="s">
        <v>1017</v>
      </c>
      <c r="AC1618" s="20" t="s">
        <v>730</v>
      </c>
      <c r="AD1618" s="37" t="s">
        <v>1170</v>
      </c>
      <c r="AE1618" s="82">
        <v>2</v>
      </c>
      <c r="AF1618" s="3">
        <v>1</v>
      </c>
      <c r="AG1618" s="3">
        <v>1</v>
      </c>
      <c r="AH1618" s="3">
        <v>71</v>
      </c>
      <c r="AI1618" s="3" t="s">
        <v>767</v>
      </c>
      <c r="AJ1618" s="20" t="s">
        <v>772</v>
      </c>
      <c r="AW1618" s="3" t="s">
        <v>763</v>
      </c>
      <c r="AX1618" s="3" t="s">
        <v>1169</v>
      </c>
      <c r="BA1618" s="21" t="s">
        <v>733</v>
      </c>
      <c r="BB1618" s="10">
        <v>1</v>
      </c>
      <c r="BF1618" s="4" t="b">
        <f>IF(ISERROR(VLOOKUP(StudiesDetails!B1618,ProteinExpression!A:A,1,FALSE)),FALSE,TRUE)</f>
        <v>1</v>
      </c>
    </row>
    <row r="1619" spans="1:58" x14ac:dyDescent="0.3">
      <c r="A1619">
        <v>328</v>
      </c>
      <c r="B1619">
        <v>1741</v>
      </c>
      <c r="C1619" s="73" t="str">
        <f>IF(AND($A1619&lt;&gt;"",ISNUMBER($A1619)),VLOOKUP($A1619,StudiesGeneral!$B:$CM,2,FALSE),"")</f>
        <v>Tateishi</v>
      </c>
      <c r="D1619" s="73">
        <f>IF(AND($A1619&lt;&gt;"",ISNUMBER($A1619)),VLOOKUP($A1619,StudiesGeneral!$B:$CM,3,FALSE),"")</f>
        <v>1999</v>
      </c>
      <c r="E1619" s="74" t="str">
        <f>IF(AND($A1619&lt;&gt;"",ISNUMBER($A1619)),VLOOKUP($A1619,StudiesGeneral!$B:$CM,4,FALSE),"")</f>
        <v>https://dx.doi.org/10.1016/s0006-2952(98)00375-x</v>
      </c>
      <c r="F1619" s="73" t="str">
        <f>IF(AND($A1619&lt;&gt;"",ISNUMBER($A1619)),VLOOKUP($A1619,StudiesGeneral!$B:$CM,5,FALSE),"")</f>
        <v>CYP3A7</v>
      </c>
      <c r="G1619" s="52" t="str">
        <f t="shared" si="38"/>
        <v>Liver--HLM-C-3-</v>
      </c>
      <c r="H1619" s="12" t="s">
        <v>724</v>
      </c>
      <c r="K1619" s="12" t="s">
        <v>725</v>
      </c>
      <c r="L1619" s="12" t="s">
        <v>726</v>
      </c>
      <c r="M1619" s="12" t="s">
        <v>737</v>
      </c>
      <c r="AA1619" s="19" t="s">
        <v>770</v>
      </c>
      <c r="AB1619" s="19" t="s">
        <v>1017</v>
      </c>
      <c r="AC1619" s="20" t="s">
        <v>730</v>
      </c>
      <c r="AD1619" s="37" t="s">
        <v>1171</v>
      </c>
      <c r="AE1619" s="82">
        <v>3</v>
      </c>
      <c r="AF1619" s="3">
        <v>1</v>
      </c>
      <c r="AG1619" s="3">
        <v>1</v>
      </c>
      <c r="AH1619" s="3">
        <v>46</v>
      </c>
      <c r="AI1619" s="3" t="s">
        <v>767</v>
      </c>
      <c r="AJ1619" s="20" t="s">
        <v>772</v>
      </c>
      <c r="AW1619" s="3" t="s">
        <v>763</v>
      </c>
      <c r="AX1619" s="3" t="s">
        <v>1169</v>
      </c>
      <c r="BA1619" s="21" t="s">
        <v>733</v>
      </c>
      <c r="BB1619" s="10">
        <v>1</v>
      </c>
      <c r="BF1619" s="4" t="b">
        <f>IF(ISERROR(VLOOKUP(StudiesDetails!B1619,ProteinExpression!A:A,1,FALSE)),FALSE,TRUE)</f>
        <v>1</v>
      </c>
    </row>
    <row r="1620" spans="1:58" x14ac:dyDescent="0.3">
      <c r="A1620">
        <v>328</v>
      </c>
      <c r="B1620">
        <v>1742</v>
      </c>
      <c r="C1620" s="73" t="str">
        <f>IF(AND($A1620&lt;&gt;"",ISNUMBER($A1620)),VLOOKUP($A1620,StudiesGeneral!$B:$CM,2,FALSE),"")</f>
        <v>Tateishi</v>
      </c>
      <c r="D1620" s="73">
        <f>IF(AND($A1620&lt;&gt;"",ISNUMBER($A1620)),VLOOKUP($A1620,StudiesGeneral!$B:$CM,3,FALSE),"")</f>
        <v>1999</v>
      </c>
      <c r="E1620" s="74" t="str">
        <f>IF(AND($A1620&lt;&gt;"",ISNUMBER($A1620)),VLOOKUP($A1620,StudiesGeneral!$B:$CM,4,FALSE),"")</f>
        <v>https://dx.doi.org/10.1016/s0006-2952(98)00375-x</v>
      </c>
      <c r="F1620" s="73" t="str">
        <f>IF(AND($A1620&lt;&gt;"",ISNUMBER($A1620)),VLOOKUP($A1620,StudiesGeneral!$B:$CM,5,FALSE),"")</f>
        <v>CYP3A7</v>
      </c>
      <c r="G1620" s="52" t="str">
        <f t="shared" si="38"/>
        <v>Liver--HLM-C-4-</v>
      </c>
      <c r="H1620" s="12" t="s">
        <v>724</v>
      </c>
      <c r="K1620" s="12" t="s">
        <v>725</v>
      </c>
      <c r="L1620" s="12" t="s">
        <v>726</v>
      </c>
      <c r="M1620" s="12" t="s">
        <v>737</v>
      </c>
      <c r="AA1620" s="19" t="s">
        <v>770</v>
      </c>
      <c r="AB1620" s="19" t="s">
        <v>1017</v>
      </c>
      <c r="AC1620" s="20" t="s">
        <v>730</v>
      </c>
      <c r="AD1620" s="37" t="s">
        <v>1172</v>
      </c>
      <c r="AE1620" s="82">
        <v>4</v>
      </c>
      <c r="AF1620" s="3">
        <v>1</v>
      </c>
      <c r="AG1620" s="3">
        <v>1</v>
      </c>
      <c r="AH1620" s="3">
        <v>48</v>
      </c>
      <c r="AI1620" s="3" t="s">
        <v>767</v>
      </c>
      <c r="AJ1620" s="20" t="s">
        <v>772</v>
      </c>
      <c r="AW1620" s="3" t="s">
        <v>763</v>
      </c>
      <c r="AX1620" s="3" t="s">
        <v>1169</v>
      </c>
      <c r="BA1620" s="21" t="s">
        <v>733</v>
      </c>
      <c r="BB1620" s="10">
        <v>1</v>
      </c>
      <c r="BF1620" s="4" t="b">
        <f>IF(ISERROR(VLOOKUP(StudiesDetails!B1620,ProteinExpression!A:A,1,FALSE)),FALSE,TRUE)</f>
        <v>1</v>
      </c>
    </row>
    <row r="1621" spans="1:58" x14ac:dyDescent="0.3">
      <c r="A1621">
        <v>328</v>
      </c>
      <c r="B1621">
        <v>1743</v>
      </c>
      <c r="C1621" s="73" t="str">
        <f>IF(AND($A1621&lt;&gt;"",ISNUMBER($A1621)),VLOOKUP($A1621,StudiesGeneral!$B:$CM,2,FALSE),"")</f>
        <v>Tateishi</v>
      </c>
      <c r="D1621" s="73">
        <f>IF(AND($A1621&lt;&gt;"",ISNUMBER($A1621)),VLOOKUP($A1621,StudiesGeneral!$B:$CM,3,FALSE),"")</f>
        <v>1999</v>
      </c>
      <c r="E1621" s="74" t="str">
        <f>IF(AND($A1621&lt;&gt;"",ISNUMBER($A1621)),VLOOKUP($A1621,StudiesGeneral!$B:$CM,4,FALSE),"")</f>
        <v>https://dx.doi.org/10.1016/s0006-2952(98)00375-x</v>
      </c>
      <c r="F1621" s="73" t="str">
        <f>IF(AND($A1621&lt;&gt;"",ISNUMBER($A1621)),VLOOKUP($A1621,StudiesGeneral!$B:$CM,5,FALSE),"")</f>
        <v>CYP3A7</v>
      </c>
      <c r="G1621" s="52" t="str">
        <f t="shared" si="38"/>
        <v>Liver--HLM-C-5-</v>
      </c>
      <c r="H1621" s="12" t="s">
        <v>724</v>
      </c>
      <c r="K1621" s="12" t="s">
        <v>725</v>
      </c>
      <c r="L1621" s="12" t="s">
        <v>726</v>
      </c>
      <c r="M1621" s="12" t="s">
        <v>737</v>
      </c>
      <c r="AA1621" s="19" t="s">
        <v>770</v>
      </c>
      <c r="AB1621" s="19" t="s">
        <v>1017</v>
      </c>
      <c r="AC1621" s="20" t="s">
        <v>730</v>
      </c>
      <c r="AD1621" s="37" t="s">
        <v>1173</v>
      </c>
      <c r="AE1621" s="82">
        <v>5</v>
      </c>
      <c r="AF1621" s="3">
        <v>1</v>
      </c>
      <c r="AG1621" s="3">
        <v>1</v>
      </c>
      <c r="AH1621" s="3">
        <v>18</v>
      </c>
      <c r="AI1621" s="3" t="s">
        <v>767</v>
      </c>
      <c r="AJ1621" s="20" t="s">
        <v>772</v>
      </c>
      <c r="AW1621" s="3" t="s">
        <v>763</v>
      </c>
      <c r="AX1621" s="3" t="s">
        <v>1169</v>
      </c>
      <c r="BA1621" s="21" t="s">
        <v>733</v>
      </c>
      <c r="BB1621" s="10">
        <v>1</v>
      </c>
      <c r="BF1621" s="4" t="b">
        <f>IF(ISERROR(VLOOKUP(StudiesDetails!B1621,ProteinExpression!A:A,1,FALSE)),FALSE,TRUE)</f>
        <v>1</v>
      </c>
    </row>
    <row r="1622" spans="1:58" x14ac:dyDescent="0.3">
      <c r="A1622">
        <v>328</v>
      </c>
      <c r="B1622">
        <v>1744</v>
      </c>
      <c r="C1622" s="73" t="str">
        <f>IF(AND($A1622&lt;&gt;"",ISNUMBER($A1622)),VLOOKUP($A1622,StudiesGeneral!$B:$CM,2,FALSE),"")</f>
        <v>Tateishi</v>
      </c>
      <c r="D1622" s="73">
        <f>IF(AND($A1622&lt;&gt;"",ISNUMBER($A1622)),VLOOKUP($A1622,StudiesGeneral!$B:$CM,3,FALSE),"")</f>
        <v>1999</v>
      </c>
      <c r="E1622" s="74" t="str">
        <f>IF(AND($A1622&lt;&gt;"",ISNUMBER($A1622)),VLOOKUP($A1622,StudiesGeneral!$B:$CM,4,FALSE),"")</f>
        <v>https://dx.doi.org/10.1016/s0006-2952(98)00375-x</v>
      </c>
      <c r="F1622" s="73" t="str">
        <f>IF(AND($A1622&lt;&gt;"",ISNUMBER($A1622)),VLOOKUP($A1622,StudiesGeneral!$B:$CM,5,FALSE),"")</f>
        <v>CYP3A7</v>
      </c>
      <c r="G1622" s="52" t="str">
        <f t="shared" si="38"/>
        <v>Liver--HLM-C-6-</v>
      </c>
      <c r="H1622" s="12" t="s">
        <v>724</v>
      </c>
      <c r="K1622" s="12" t="s">
        <v>725</v>
      </c>
      <c r="L1622" s="12" t="s">
        <v>726</v>
      </c>
      <c r="M1622" s="12" t="s">
        <v>737</v>
      </c>
      <c r="AA1622" s="19" t="s">
        <v>770</v>
      </c>
      <c r="AB1622" s="19" t="s">
        <v>1017</v>
      </c>
      <c r="AC1622" s="20" t="s">
        <v>730</v>
      </c>
      <c r="AD1622" s="37" t="s">
        <v>1174</v>
      </c>
      <c r="AE1622" s="82">
        <v>6</v>
      </c>
      <c r="AF1622" s="3">
        <v>1</v>
      </c>
      <c r="AG1622" s="3">
        <v>1</v>
      </c>
      <c r="AH1622" s="3">
        <v>34</v>
      </c>
      <c r="AI1622" s="3" t="s">
        <v>767</v>
      </c>
      <c r="AJ1622" s="20" t="s">
        <v>772</v>
      </c>
      <c r="AW1622" s="3" t="s">
        <v>763</v>
      </c>
      <c r="AX1622" s="3" t="s">
        <v>1169</v>
      </c>
      <c r="BA1622" s="21" t="s">
        <v>733</v>
      </c>
      <c r="BB1622" s="10">
        <v>1</v>
      </c>
      <c r="BF1622" s="4" t="b">
        <f>IF(ISERROR(VLOOKUP(StudiesDetails!B1622,ProteinExpression!A:A,1,FALSE)),FALSE,TRUE)</f>
        <v>1</v>
      </c>
    </row>
    <row r="1623" spans="1:58" x14ac:dyDescent="0.3">
      <c r="A1623">
        <v>328</v>
      </c>
      <c r="B1623">
        <v>1745</v>
      </c>
      <c r="C1623" s="73" t="str">
        <f>IF(AND($A1623&lt;&gt;"",ISNUMBER($A1623)),VLOOKUP($A1623,StudiesGeneral!$B:$CM,2,FALSE),"")</f>
        <v>Tateishi</v>
      </c>
      <c r="D1623" s="73">
        <f>IF(AND($A1623&lt;&gt;"",ISNUMBER($A1623)),VLOOKUP($A1623,StudiesGeneral!$B:$CM,3,FALSE),"")</f>
        <v>1999</v>
      </c>
      <c r="E1623" s="74" t="str">
        <f>IF(AND($A1623&lt;&gt;"",ISNUMBER($A1623)),VLOOKUP($A1623,StudiesGeneral!$B:$CM,4,FALSE),"")</f>
        <v>https://dx.doi.org/10.1016/s0006-2952(98)00375-x</v>
      </c>
      <c r="F1623" s="73" t="str">
        <f>IF(AND($A1623&lt;&gt;"",ISNUMBER($A1623)),VLOOKUP($A1623,StudiesGeneral!$B:$CM,5,FALSE),"")</f>
        <v>CYP3A7</v>
      </c>
      <c r="G1623" s="52" t="str">
        <f t="shared" si="38"/>
        <v>Liver--HLM-C-7-</v>
      </c>
      <c r="H1623" s="12" t="s">
        <v>724</v>
      </c>
      <c r="K1623" s="12" t="s">
        <v>725</v>
      </c>
      <c r="L1623" s="12" t="s">
        <v>726</v>
      </c>
      <c r="M1623" s="12" t="s">
        <v>737</v>
      </c>
      <c r="AA1623" s="19" t="s">
        <v>770</v>
      </c>
      <c r="AB1623" s="19" t="s">
        <v>1017</v>
      </c>
      <c r="AC1623" s="20" t="s">
        <v>730</v>
      </c>
      <c r="AD1623" s="37" t="s">
        <v>1175</v>
      </c>
      <c r="AE1623" s="82">
        <v>7</v>
      </c>
      <c r="AF1623" s="3">
        <v>1</v>
      </c>
      <c r="AG1623" s="3">
        <v>1</v>
      </c>
      <c r="AH1623" s="3">
        <v>24</v>
      </c>
      <c r="AI1623" s="3" t="s">
        <v>767</v>
      </c>
      <c r="AJ1623" s="20" t="s">
        <v>772</v>
      </c>
      <c r="AW1623" s="3" t="s">
        <v>763</v>
      </c>
      <c r="AX1623" s="3" t="s">
        <v>1176</v>
      </c>
      <c r="BA1623" s="21" t="s">
        <v>733</v>
      </c>
      <c r="BB1623" s="10">
        <v>1</v>
      </c>
      <c r="BF1623" s="4" t="b">
        <f>IF(ISERROR(VLOOKUP(StudiesDetails!B1623,ProteinExpression!A:A,1,FALSE)),FALSE,TRUE)</f>
        <v>1</v>
      </c>
    </row>
    <row r="1624" spans="1:58" x14ac:dyDescent="0.3">
      <c r="A1624">
        <v>328</v>
      </c>
      <c r="B1624">
        <v>1746</v>
      </c>
      <c r="C1624" s="73" t="str">
        <f>IF(AND($A1624&lt;&gt;"",ISNUMBER($A1624)),VLOOKUP($A1624,StudiesGeneral!$B:$CM,2,FALSE),"")</f>
        <v>Tateishi</v>
      </c>
      <c r="D1624" s="73">
        <f>IF(AND($A1624&lt;&gt;"",ISNUMBER($A1624)),VLOOKUP($A1624,StudiesGeneral!$B:$CM,3,FALSE),"")</f>
        <v>1999</v>
      </c>
      <c r="E1624" s="74" t="str">
        <f>IF(AND($A1624&lt;&gt;"",ISNUMBER($A1624)),VLOOKUP($A1624,StudiesGeneral!$B:$CM,4,FALSE),"")</f>
        <v>https://dx.doi.org/10.1016/s0006-2952(98)00375-x</v>
      </c>
      <c r="F1624" s="73" t="str">
        <f>IF(AND($A1624&lt;&gt;"",ISNUMBER($A1624)),VLOOKUP($A1624,StudiesGeneral!$B:$CM,5,FALSE),"")</f>
        <v>CYP3A7</v>
      </c>
      <c r="G1624" s="52" t="str">
        <f t="shared" si="38"/>
        <v>Liver--HLM-C-8-</v>
      </c>
      <c r="H1624" s="12" t="s">
        <v>724</v>
      </c>
      <c r="K1624" s="12" t="s">
        <v>725</v>
      </c>
      <c r="L1624" s="12" t="s">
        <v>726</v>
      </c>
      <c r="M1624" s="12" t="s">
        <v>737</v>
      </c>
      <c r="AA1624" s="19" t="s">
        <v>770</v>
      </c>
      <c r="AB1624" s="19" t="s">
        <v>1017</v>
      </c>
      <c r="AC1624" s="20" t="s">
        <v>730</v>
      </c>
      <c r="AD1624" s="37" t="s">
        <v>1177</v>
      </c>
      <c r="AE1624" s="82">
        <v>8</v>
      </c>
      <c r="AF1624" s="3">
        <v>1</v>
      </c>
      <c r="AG1624" s="3">
        <v>0</v>
      </c>
      <c r="AH1624" s="3">
        <v>41</v>
      </c>
      <c r="AI1624" s="3" t="s">
        <v>767</v>
      </c>
      <c r="AJ1624" s="20" t="s">
        <v>772</v>
      </c>
      <c r="AW1624" s="3" t="s">
        <v>763</v>
      </c>
      <c r="AX1624" s="3" t="s">
        <v>1178</v>
      </c>
      <c r="BA1624" s="21" t="s">
        <v>733</v>
      </c>
      <c r="BB1624" s="10">
        <v>1</v>
      </c>
      <c r="BF1624" s="4" t="b">
        <f>IF(ISERROR(VLOOKUP(StudiesDetails!B1624,ProteinExpression!A:A,1,FALSE)),FALSE,TRUE)</f>
        <v>1</v>
      </c>
    </row>
    <row r="1625" spans="1:58" x14ac:dyDescent="0.3">
      <c r="A1625">
        <v>328</v>
      </c>
      <c r="B1625">
        <v>1747</v>
      </c>
      <c r="C1625" s="73" t="str">
        <f>IF(AND($A1625&lt;&gt;"",ISNUMBER($A1625)),VLOOKUP($A1625,StudiesGeneral!$B:$CM,2,FALSE),"")</f>
        <v>Tateishi</v>
      </c>
      <c r="D1625" s="73">
        <f>IF(AND($A1625&lt;&gt;"",ISNUMBER($A1625)),VLOOKUP($A1625,StudiesGeneral!$B:$CM,3,FALSE),"")</f>
        <v>1999</v>
      </c>
      <c r="E1625" s="74" t="str">
        <f>IF(AND($A1625&lt;&gt;"",ISNUMBER($A1625)),VLOOKUP($A1625,StudiesGeneral!$B:$CM,4,FALSE),"")</f>
        <v>https://dx.doi.org/10.1016/s0006-2952(98)00375-x</v>
      </c>
      <c r="F1625" s="73" t="str">
        <f>IF(AND($A1625&lt;&gt;"",ISNUMBER($A1625)),VLOOKUP($A1625,StudiesGeneral!$B:$CM,5,FALSE),"")</f>
        <v>CYP3A7</v>
      </c>
      <c r="G1625" s="52" t="str">
        <f t="shared" si="38"/>
        <v>Liver--HLM-C-9-</v>
      </c>
      <c r="H1625" s="12" t="s">
        <v>724</v>
      </c>
      <c r="K1625" s="12" t="s">
        <v>725</v>
      </c>
      <c r="L1625" s="12" t="s">
        <v>726</v>
      </c>
      <c r="M1625" s="12" t="s">
        <v>737</v>
      </c>
      <c r="AA1625" s="19" t="s">
        <v>770</v>
      </c>
      <c r="AB1625" s="19" t="s">
        <v>1017</v>
      </c>
      <c r="AC1625" s="20" t="s">
        <v>730</v>
      </c>
      <c r="AD1625" s="37" t="s">
        <v>1179</v>
      </c>
      <c r="AE1625" s="82">
        <v>9</v>
      </c>
      <c r="AF1625" s="3">
        <v>1</v>
      </c>
      <c r="AG1625" s="3">
        <v>0</v>
      </c>
      <c r="AH1625" s="3">
        <v>66</v>
      </c>
      <c r="AI1625" s="3" t="s">
        <v>767</v>
      </c>
      <c r="AJ1625" s="20" t="s">
        <v>772</v>
      </c>
      <c r="AW1625" s="3" t="s">
        <v>763</v>
      </c>
      <c r="AX1625" s="3" t="s">
        <v>1169</v>
      </c>
      <c r="BA1625" s="21" t="s">
        <v>733</v>
      </c>
      <c r="BB1625" s="10">
        <v>1</v>
      </c>
      <c r="BF1625" s="4" t="b">
        <f>IF(ISERROR(VLOOKUP(StudiesDetails!B1625,ProteinExpression!A:A,1,FALSE)),FALSE,TRUE)</f>
        <v>1</v>
      </c>
    </row>
    <row r="1626" spans="1:58" x14ac:dyDescent="0.3">
      <c r="A1626">
        <v>328</v>
      </c>
      <c r="B1626">
        <v>1748</v>
      </c>
      <c r="C1626" s="73" t="str">
        <f>IF(AND($A1626&lt;&gt;"",ISNUMBER($A1626)),VLOOKUP($A1626,StudiesGeneral!$B:$CM,2,FALSE),"")</f>
        <v>Tateishi</v>
      </c>
      <c r="D1626" s="73">
        <f>IF(AND($A1626&lt;&gt;"",ISNUMBER($A1626)),VLOOKUP($A1626,StudiesGeneral!$B:$CM,3,FALSE),"")</f>
        <v>1999</v>
      </c>
      <c r="E1626" s="74" t="str">
        <f>IF(AND($A1626&lt;&gt;"",ISNUMBER($A1626)),VLOOKUP($A1626,StudiesGeneral!$B:$CM,4,FALSE),"")</f>
        <v>https://dx.doi.org/10.1016/s0006-2952(98)00375-x</v>
      </c>
      <c r="F1626" s="73" t="str">
        <f>IF(AND($A1626&lt;&gt;"",ISNUMBER($A1626)),VLOOKUP($A1626,StudiesGeneral!$B:$CM,5,FALSE),"")</f>
        <v>CYP3A7</v>
      </c>
      <c r="G1626" s="52" t="str">
        <f t="shared" si="38"/>
        <v>Liver--HLM-C-10-</v>
      </c>
      <c r="H1626" s="12" t="s">
        <v>724</v>
      </c>
      <c r="K1626" s="12" t="s">
        <v>725</v>
      </c>
      <c r="L1626" s="12" t="s">
        <v>726</v>
      </c>
      <c r="M1626" s="12" t="s">
        <v>737</v>
      </c>
      <c r="AA1626" s="19" t="s">
        <v>770</v>
      </c>
      <c r="AB1626" s="19" t="s">
        <v>1017</v>
      </c>
      <c r="AC1626" s="20" t="s">
        <v>730</v>
      </c>
      <c r="AD1626" s="37" t="s">
        <v>1180</v>
      </c>
      <c r="AE1626" s="82">
        <v>10</v>
      </c>
      <c r="AF1626" s="3">
        <v>1</v>
      </c>
      <c r="AG1626" s="3">
        <v>1</v>
      </c>
      <c r="AH1626" s="3">
        <v>44</v>
      </c>
      <c r="AI1626" s="3" t="s">
        <v>767</v>
      </c>
      <c r="AJ1626" s="20" t="s">
        <v>772</v>
      </c>
      <c r="AW1626" s="3" t="s">
        <v>763</v>
      </c>
      <c r="AX1626" s="3" t="s">
        <v>1169</v>
      </c>
      <c r="BA1626" s="21" t="s">
        <v>733</v>
      </c>
      <c r="BB1626" s="10">
        <v>1</v>
      </c>
      <c r="BF1626" s="4" t="b">
        <f>IF(ISERROR(VLOOKUP(StudiesDetails!B1626,ProteinExpression!A:A,1,FALSE)),FALSE,TRUE)</f>
        <v>1</v>
      </c>
    </row>
    <row r="1627" spans="1:58" x14ac:dyDescent="0.3">
      <c r="A1627">
        <v>328</v>
      </c>
      <c r="B1627">
        <v>1749</v>
      </c>
      <c r="C1627" s="73" t="str">
        <f>IF(AND($A1627&lt;&gt;"",ISNUMBER($A1627)),VLOOKUP($A1627,StudiesGeneral!$B:$CM,2,FALSE),"")</f>
        <v>Tateishi</v>
      </c>
      <c r="D1627" s="73">
        <f>IF(AND($A1627&lt;&gt;"",ISNUMBER($A1627)),VLOOKUP($A1627,StudiesGeneral!$B:$CM,3,FALSE),"")</f>
        <v>1999</v>
      </c>
      <c r="E1627" s="74" t="str">
        <f>IF(AND($A1627&lt;&gt;"",ISNUMBER($A1627)),VLOOKUP($A1627,StudiesGeneral!$B:$CM,4,FALSE),"")</f>
        <v>https://dx.doi.org/10.1016/s0006-2952(98)00375-x</v>
      </c>
      <c r="F1627" s="73" t="str">
        <f>IF(AND($A1627&lt;&gt;"",ISNUMBER($A1627)),VLOOKUP($A1627,StudiesGeneral!$B:$CM,5,FALSE),"")</f>
        <v>CYP3A7</v>
      </c>
      <c r="G1627" s="52" t="str">
        <f t="shared" si="38"/>
        <v>Liver--HLM-C-11-</v>
      </c>
      <c r="H1627" s="12" t="s">
        <v>724</v>
      </c>
      <c r="K1627" s="12" t="s">
        <v>725</v>
      </c>
      <c r="L1627" s="12" t="s">
        <v>726</v>
      </c>
      <c r="M1627" s="12" t="s">
        <v>737</v>
      </c>
      <c r="AA1627" s="19" t="s">
        <v>770</v>
      </c>
      <c r="AB1627" s="19" t="s">
        <v>1017</v>
      </c>
      <c r="AC1627" s="20" t="s">
        <v>730</v>
      </c>
      <c r="AD1627" s="37" t="s">
        <v>1181</v>
      </c>
      <c r="AE1627" s="82">
        <v>11</v>
      </c>
      <c r="AF1627" s="3">
        <v>1</v>
      </c>
      <c r="AG1627" s="3">
        <v>0</v>
      </c>
      <c r="AH1627" s="3">
        <v>71</v>
      </c>
      <c r="AI1627" s="3" t="s">
        <v>767</v>
      </c>
      <c r="AJ1627" s="20" t="s">
        <v>772</v>
      </c>
      <c r="AW1627" s="3" t="s">
        <v>763</v>
      </c>
      <c r="AX1627" s="3" t="s">
        <v>1169</v>
      </c>
      <c r="BA1627" s="21" t="s">
        <v>733</v>
      </c>
      <c r="BB1627" s="10">
        <v>1</v>
      </c>
      <c r="BF1627" s="4" t="b">
        <f>IF(ISERROR(VLOOKUP(StudiesDetails!B1627,ProteinExpression!A:A,1,FALSE)),FALSE,TRUE)</f>
        <v>1</v>
      </c>
    </row>
    <row r="1628" spans="1:58" x14ac:dyDescent="0.3">
      <c r="A1628">
        <v>328</v>
      </c>
      <c r="B1628">
        <v>1750</v>
      </c>
      <c r="C1628" s="73" t="str">
        <f>IF(AND($A1628&lt;&gt;"",ISNUMBER($A1628)),VLOOKUP($A1628,StudiesGeneral!$B:$CM,2,FALSE),"")</f>
        <v>Tateishi</v>
      </c>
      <c r="D1628" s="73">
        <f>IF(AND($A1628&lt;&gt;"",ISNUMBER($A1628)),VLOOKUP($A1628,StudiesGeneral!$B:$CM,3,FALSE),"")</f>
        <v>1999</v>
      </c>
      <c r="E1628" s="74" t="str">
        <f>IF(AND($A1628&lt;&gt;"",ISNUMBER($A1628)),VLOOKUP($A1628,StudiesGeneral!$B:$CM,4,FALSE),"")</f>
        <v>https://dx.doi.org/10.1016/s0006-2952(98)00375-x</v>
      </c>
      <c r="F1628" s="73" t="str">
        <f>IF(AND($A1628&lt;&gt;"",ISNUMBER($A1628)),VLOOKUP($A1628,StudiesGeneral!$B:$CM,5,FALSE),"")</f>
        <v>CYP3A7</v>
      </c>
      <c r="G1628" s="52" t="str">
        <f t="shared" si="38"/>
        <v>Liver--HLM-C-12-</v>
      </c>
      <c r="H1628" s="12" t="s">
        <v>724</v>
      </c>
      <c r="K1628" s="12" t="s">
        <v>725</v>
      </c>
      <c r="L1628" s="12" t="s">
        <v>726</v>
      </c>
      <c r="M1628" s="12" t="s">
        <v>737</v>
      </c>
      <c r="AA1628" s="19" t="s">
        <v>770</v>
      </c>
      <c r="AB1628" s="19" t="s">
        <v>1017</v>
      </c>
      <c r="AC1628" s="20" t="s">
        <v>730</v>
      </c>
      <c r="AD1628" s="37" t="s">
        <v>1182</v>
      </c>
      <c r="AE1628" s="82">
        <v>12</v>
      </c>
      <c r="AF1628" s="3">
        <v>1</v>
      </c>
      <c r="AG1628" s="3">
        <v>1</v>
      </c>
      <c r="AH1628" s="3">
        <v>25</v>
      </c>
      <c r="AI1628" s="3" t="s">
        <v>767</v>
      </c>
      <c r="AJ1628" s="20" t="s">
        <v>772</v>
      </c>
      <c r="AW1628" s="3" t="s">
        <v>763</v>
      </c>
      <c r="AX1628" s="3" t="s">
        <v>1169</v>
      </c>
      <c r="BA1628" s="21" t="s">
        <v>733</v>
      </c>
      <c r="BB1628" s="10">
        <v>1</v>
      </c>
      <c r="BF1628" s="4" t="b">
        <f>IF(ISERROR(VLOOKUP(StudiesDetails!B1628,ProteinExpression!A:A,1,FALSE)),FALSE,TRUE)</f>
        <v>1</v>
      </c>
    </row>
    <row r="1629" spans="1:58" x14ac:dyDescent="0.3">
      <c r="A1629">
        <v>328</v>
      </c>
      <c r="B1629">
        <v>1751</v>
      </c>
      <c r="C1629" s="73" t="str">
        <f>IF(AND($A1629&lt;&gt;"",ISNUMBER($A1629)),VLOOKUP($A1629,StudiesGeneral!$B:$CM,2,FALSE),"")</f>
        <v>Tateishi</v>
      </c>
      <c r="D1629" s="73">
        <f>IF(AND($A1629&lt;&gt;"",ISNUMBER($A1629)),VLOOKUP($A1629,StudiesGeneral!$B:$CM,3,FALSE),"")</f>
        <v>1999</v>
      </c>
      <c r="E1629" s="74" t="str">
        <f>IF(AND($A1629&lt;&gt;"",ISNUMBER($A1629)),VLOOKUP($A1629,StudiesGeneral!$B:$CM,4,FALSE),"")</f>
        <v>https://dx.doi.org/10.1016/s0006-2952(98)00375-x</v>
      </c>
      <c r="F1629" s="73" t="str">
        <f>IF(AND($A1629&lt;&gt;"",ISNUMBER($A1629)),VLOOKUP($A1629,StudiesGeneral!$B:$CM,5,FALSE),"")</f>
        <v>CYP3A7</v>
      </c>
      <c r="G1629" s="52" t="str">
        <f t="shared" si="38"/>
        <v>Liver--HLM-C-13-</v>
      </c>
      <c r="H1629" s="12" t="s">
        <v>724</v>
      </c>
      <c r="K1629" s="12" t="s">
        <v>725</v>
      </c>
      <c r="L1629" s="12" t="s">
        <v>726</v>
      </c>
      <c r="M1629" s="12" t="s">
        <v>737</v>
      </c>
      <c r="AA1629" s="19" t="s">
        <v>770</v>
      </c>
      <c r="AB1629" s="19" t="s">
        <v>1017</v>
      </c>
      <c r="AC1629" s="20" t="s">
        <v>730</v>
      </c>
      <c r="AD1629" s="37" t="s">
        <v>1183</v>
      </c>
      <c r="AE1629" s="82">
        <v>13</v>
      </c>
      <c r="AF1629" s="3">
        <v>1</v>
      </c>
      <c r="AG1629" s="3">
        <v>1</v>
      </c>
      <c r="AH1629" s="3">
        <v>30</v>
      </c>
      <c r="AI1629" s="3" t="s">
        <v>767</v>
      </c>
      <c r="AJ1629" s="20" t="s">
        <v>772</v>
      </c>
      <c r="AW1629" s="3" t="s">
        <v>763</v>
      </c>
      <c r="AX1629" s="3" t="s">
        <v>1169</v>
      </c>
      <c r="BA1629" s="21" t="s">
        <v>733</v>
      </c>
      <c r="BB1629" s="10">
        <v>1</v>
      </c>
      <c r="BF1629" s="4" t="b">
        <f>IF(ISERROR(VLOOKUP(StudiesDetails!B1629,ProteinExpression!A:A,1,FALSE)),FALSE,TRUE)</f>
        <v>1</v>
      </c>
    </row>
    <row r="1630" spans="1:58" x14ac:dyDescent="0.3">
      <c r="A1630">
        <v>328</v>
      </c>
      <c r="B1630">
        <v>1752</v>
      </c>
      <c r="C1630" s="73" t="str">
        <f>IF(AND($A1630&lt;&gt;"",ISNUMBER($A1630)),VLOOKUP($A1630,StudiesGeneral!$B:$CM,2,FALSE),"")</f>
        <v>Tateishi</v>
      </c>
      <c r="D1630" s="73">
        <f>IF(AND($A1630&lt;&gt;"",ISNUMBER($A1630)),VLOOKUP($A1630,StudiesGeneral!$B:$CM,3,FALSE),"")</f>
        <v>1999</v>
      </c>
      <c r="E1630" s="74" t="str">
        <f>IF(AND($A1630&lt;&gt;"",ISNUMBER($A1630)),VLOOKUP($A1630,StudiesGeneral!$B:$CM,4,FALSE),"")</f>
        <v>https://dx.doi.org/10.1016/s0006-2952(98)00375-x</v>
      </c>
      <c r="F1630" s="73" t="str">
        <f>IF(AND($A1630&lt;&gt;"",ISNUMBER($A1630)),VLOOKUP($A1630,StudiesGeneral!$B:$CM,5,FALSE),"")</f>
        <v>CYP3A7</v>
      </c>
      <c r="G1630" s="52" t="str">
        <f t="shared" si="38"/>
        <v>Liver--HLM-C-14-</v>
      </c>
      <c r="H1630" s="12" t="s">
        <v>724</v>
      </c>
      <c r="K1630" s="12" t="s">
        <v>725</v>
      </c>
      <c r="L1630" s="12" t="s">
        <v>726</v>
      </c>
      <c r="M1630" s="12" t="s">
        <v>737</v>
      </c>
      <c r="AA1630" s="19" t="s">
        <v>770</v>
      </c>
      <c r="AB1630" s="19" t="s">
        <v>1017</v>
      </c>
      <c r="AC1630" s="20" t="s">
        <v>730</v>
      </c>
      <c r="AD1630" s="37" t="s">
        <v>1184</v>
      </c>
      <c r="AE1630" s="82">
        <v>14</v>
      </c>
      <c r="AF1630" s="3">
        <v>1</v>
      </c>
      <c r="AG1630" s="3">
        <v>1</v>
      </c>
      <c r="AH1630" s="3">
        <v>49</v>
      </c>
      <c r="AI1630" s="3" t="s">
        <v>767</v>
      </c>
      <c r="AJ1630" s="20" t="s">
        <v>772</v>
      </c>
      <c r="AW1630" s="3" t="s">
        <v>763</v>
      </c>
      <c r="AX1630" s="3" t="s">
        <v>1169</v>
      </c>
      <c r="BA1630" s="21" t="s">
        <v>733</v>
      </c>
      <c r="BB1630" s="10">
        <v>1</v>
      </c>
      <c r="BF1630" s="4" t="b">
        <f>IF(ISERROR(VLOOKUP(StudiesDetails!B1630,ProteinExpression!A:A,1,FALSE)),FALSE,TRUE)</f>
        <v>1</v>
      </c>
    </row>
    <row r="1631" spans="1:58" x14ac:dyDescent="0.3">
      <c r="A1631">
        <v>328</v>
      </c>
      <c r="B1631">
        <v>1753</v>
      </c>
      <c r="C1631" s="73" t="str">
        <f>IF(AND($A1631&lt;&gt;"",ISNUMBER($A1631)),VLOOKUP($A1631,StudiesGeneral!$B:$CM,2,FALSE),"")</f>
        <v>Tateishi</v>
      </c>
      <c r="D1631" s="73">
        <f>IF(AND($A1631&lt;&gt;"",ISNUMBER($A1631)),VLOOKUP($A1631,StudiesGeneral!$B:$CM,3,FALSE),"")</f>
        <v>1999</v>
      </c>
      <c r="E1631" s="74" t="str">
        <f>IF(AND($A1631&lt;&gt;"",ISNUMBER($A1631)),VLOOKUP($A1631,StudiesGeneral!$B:$CM,4,FALSE),"")</f>
        <v>https://dx.doi.org/10.1016/s0006-2952(98)00375-x</v>
      </c>
      <c r="F1631" s="73" t="str">
        <f>IF(AND($A1631&lt;&gt;"",ISNUMBER($A1631)),VLOOKUP($A1631,StudiesGeneral!$B:$CM,5,FALSE),"")</f>
        <v>CYP3A7</v>
      </c>
      <c r="G1631" s="52" t="str">
        <f t="shared" si="38"/>
        <v>Liver--HLM-C-15-</v>
      </c>
      <c r="H1631" s="12" t="s">
        <v>724</v>
      </c>
      <c r="K1631" s="12" t="s">
        <v>725</v>
      </c>
      <c r="L1631" s="12" t="s">
        <v>726</v>
      </c>
      <c r="M1631" s="12" t="s">
        <v>737</v>
      </c>
      <c r="AA1631" s="19" t="s">
        <v>770</v>
      </c>
      <c r="AB1631" s="19" t="s">
        <v>1017</v>
      </c>
      <c r="AC1631" s="20" t="s">
        <v>730</v>
      </c>
      <c r="AD1631" s="37" t="s">
        <v>1185</v>
      </c>
      <c r="AE1631" s="82">
        <v>15</v>
      </c>
      <c r="AF1631" s="3">
        <v>1</v>
      </c>
      <c r="AG1631" s="3">
        <v>0</v>
      </c>
      <c r="AH1631" s="3">
        <v>52</v>
      </c>
      <c r="AI1631" s="3" t="s">
        <v>767</v>
      </c>
      <c r="AJ1631" s="20" t="s">
        <v>772</v>
      </c>
      <c r="AW1631" s="3" t="s">
        <v>763</v>
      </c>
      <c r="AX1631" s="3" t="s">
        <v>1169</v>
      </c>
      <c r="BA1631" s="21" t="s">
        <v>733</v>
      </c>
      <c r="BB1631" s="10">
        <v>1</v>
      </c>
      <c r="BF1631" s="4" t="b">
        <f>IF(ISERROR(VLOOKUP(StudiesDetails!B1631,ProteinExpression!A:A,1,FALSE)),FALSE,TRUE)</f>
        <v>1</v>
      </c>
    </row>
    <row r="1632" spans="1:58" x14ac:dyDescent="0.3">
      <c r="A1632">
        <v>328</v>
      </c>
      <c r="B1632">
        <v>1754</v>
      </c>
      <c r="C1632" s="73" t="str">
        <f>IF(AND($A1632&lt;&gt;"",ISNUMBER($A1632)),VLOOKUP($A1632,StudiesGeneral!$B:$CM,2,FALSE),"")</f>
        <v>Tateishi</v>
      </c>
      <c r="D1632" s="73">
        <f>IF(AND($A1632&lt;&gt;"",ISNUMBER($A1632)),VLOOKUP($A1632,StudiesGeneral!$B:$CM,3,FALSE),"")</f>
        <v>1999</v>
      </c>
      <c r="E1632" s="74" t="str">
        <f>IF(AND($A1632&lt;&gt;"",ISNUMBER($A1632)),VLOOKUP($A1632,StudiesGeneral!$B:$CM,4,FALSE),"")</f>
        <v>https://dx.doi.org/10.1016/s0006-2952(98)00375-x</v>
      </c>
      <c r="F1632" s="73" t="str">
        <f>IF(AND($A1632&lt;&gt;"",ISNUMBER($A1632)),VLOOKUP($A1632,StudiesGeneral!$B:$CM,5,FALSE),"")</f>
        <v>CYP3A7</v>
      </c>
      <c r="G1632" s="52" t="str">
        <f t="shared" si="38"/>
        <v>Liver--HLM-J-1-</v>
      </c>
      <c r="H1632" s="12" t="s">
        <v>724</v>
      </c>
      <c r="K1632" s="12" t="s">
        <v>725</v>
      </c>
      <c r="L1632" s="12" t="s">
        <v>726</v>
      </c>
      <c r="M1632" s="12" t="s">
        <v>737</v>
      </c>
      <c r="AA1632" s="19" t="s">
        <v>770</v>
      </c>
      <c r="AB1632" s="19" t="s">
        <v>1017</v>
      </c>
      <c r="AC1632" s="20" t="s">
        <v>730</v>
      </c>
      <c r="AD1632" s="37" t="s">
        <v>1186</v>
      </c>
      <c r="AE1632" s="82">
        <v>16</v>
      </c>
      <c r="AF1632" s="3">
        <v>1</v>
      </c>
      <c r="AG1632" s="3">
        <v>0</v>
      </c>
      <c r="AH1632" s="3">
        <v>51</v>
      </c>
      <c r="AI1632" s="3" t="s">
        <v>767</v>
      </c>
      <c r="AJ1632" s="20" t="s">
        <v>772</v>
      </c>
      <c r="AW1632" s="3" t="s">
        <v>763</v>
      </c>
      <c r="AX1632" s="3" t="s">
        <v>1187</v>
      </c>
      <c r="BA1632" s="21" t="s">
        <v>1188</v>
      </c>
      <c r="BB1632" s="10">
        <v>1</v>
      </c>
      <c r="BF1632" s="4" t="b">
        <f>IF(ISERROR(VLOOKUP(StudiesDetails!B1632,ProteinExpression!A:A,1,FALSE)),FALSE,TRUE)</f>
        <v>1</v>
      </c>
    </row>
    <row r="1633" spans="1:58" x14ac:dyDescent="0.3">
      <c r="A1633">
        <v>328</v>
      </c>
      <c r="B1633">
        <v>1755</v>
      </c>
      <c r="C1633" s="73" t="str">
        <f>IF(AND($A1633&lt;&gt;"",ISNUMBER($A1633)),VLOOKUP($A1633,StudiesGeneral!$B:$CM,2,FALSE),"")</f>
        <v>Tateishi</v>
      </c>
      <c r="D1633" s="73">
        <f>IF(AND($A1633&lt;&gt;"",ISNUMBER($A1633)),VLOOKUP($A1633,StudiesGeneral!$B:$CM,3,FALSE),"")</f>
        <v>1999</v>
      </c>
      <c r="E1633" s="74" t="str">
        <f>IF(AND($A1633&lt;&gt;"",ISNUMBER($A1633)),VLOOKUP($A1633,StudiesGeneral!$B:$CM,4,FALSE),"")</f>
        <v>https://dx.doi.org/10.1016/s0006-2952(98)00375-x</v>
      </c>
      <c r="F1633" s="73" t="str">
        <f>IF(AND($A1633&lt;&gt;"",ISNUMBER($A1633)),VLOOKUP($A1633,StudiesGeneral!$B:$CM,5,FALSE),"")</f>
        <v>CYP3A7</v>
      </c>
      <c r="G1633" s="52" t="str">
        <f t="shared" si="38"/>
        <v>Liver--HLM-J-2-</v>
      </c>
      <c r="H1633" s="12" t="s">
        <v>724</v>
      </c>
      <c r="K1633" s="12" t="s">
        <v>725</v>
      </c>
      <c r="L1633" s="12" t="s">
        <v>726</v>
      </c>
      <c r="M1633" s="12" t="s">
        <v>737</v>
      </c>
      <c r="AA1633" s="19" t="s">
        <v>770</v>
      </c>
      <c r="AB1633" s="19" t="s">
        <v>1017</v>
      </c>
      <c r="AC1633" s="20" t="s">
        <v>730</v>
      </c>
      <c r="AD1633" s="37" t="s">
        <v>1189</v>
      </c>
      <c r="AE1633" s="82">
        <v>17</v>
      </c>
      <c r="AF1633" s="3">
        <v>1</v>
      </c>
      <c r="AG1633" s="3">
        <v>1</v>
      </c>
      <c r="AH1633" s="3">
        <v>48</v>
      </c>
      <c r="AI1633" s="3" t="s">
        <v>767</v>
      </c>
      <c r="AJ1633" s="20" t="s">
        <v>772</v>
      </c>
      <c r="AW1633" s="3" t="s">
        <v>763</v>
      </c>
      <c r="AX1633" s="3" t="s">
        <v>1190</v>
      </c>
      <c r="BA1633" s="21" t="s">
        <v>1188</v>
      </c>
      <c r="BB1633" s="10">
        <v>1</v>
      </c>
      <c r="BF1633" s="4" t="b">
        <f>IF(ISERROR(VLOOKUP(StudiesDetails!B1633,ProteinExpression!A:A,1,FALSE)),FALSE,TRUE)</f>
        <v>1</v>
      </c>
    </row>
    <row r="1634" spans="1:58" x14ac:dyDescent="0.3">
      <c r="A1634">
        <v>328</v>
      </c>
      <c r="B1634">
        <v>1756</v>
      </c>
      <c r="C1634" s="73" t="str">
        <f>IF(AND($A1634&lt;&gt;"",ISNUMBER($A1634)),VLOOKUP($A1634,StudiesGeneral!$B:$CM,2,FALSE),"")</f>
        <v>Tateishi</v>
      </c>
      <c r="D1634" s="73">
        <f>IF(AND($A1634&lt;&gt;"",ISNUMBER($A1634)),VLOOKUP($A1634,StudiesGeneral!$B:$CM,3,FALSE),"")</f>
        <v>1999</v>
      </c>
      <c r="E1634" s="74" t="str">
        <f>IF(AND($A1634&lt;&gt;"",ISNUMBER($A1634)),VLOOKUP($A1634,StudiesGeneral!$B:$CM,4,FALSE),"")</f>
        <v>https://dx.doi.org/10.1016/s0006-2952(98)00375-x</v>
      </c>
      <c r="F1634" s="73" t="str">
        <f>IF(AND($A1634&lt;&gt;"",ISNUMBER($A1634)),VLOOKUP($A1634,StudiesGeneral!$B:$CM,5,FALSE),"")</f>
        <v>CYP3A7</v>
      </c>
      <c r="G1634" s="52" t="str">
        <f t="shared" si="38"/>
        <v>Liver--HLM-J-3-</v>
      </c>
      <c r="H1634" s="12" t="s">
        <v>724</v>
      </c>
      <c r="K1634" s="12" t="s">
        <v>725</v>
      </c>
      <c r="L1634" s="12" t="s">
        <v>726</v>
      </c>
      <c r="M1634" s="12" t="s">
        <v>737</v>
      </c>
      <c r="AA1634" s="19" t="s">
        <v>770</v>
      </c>
      <c r="AB1634" s="19" t="s">
        <v>1017</v>
      </c>
      <c r="AC1634" s="20" t="s">
        <v>730</v>
      </c>
      <c r="AD1634" s="37" t="s">
        <v>1191</v>
      </c>
      <c r="AE1634" s="82">
        <v>18</v>
      </c>
      <c r="AF1634" s="3">
        <v>1</v>
      </c>
      <c r="AG1634" s="3">
        <v>1</v>
      </c>
      <c r="AH1634" s="3">
        <v>70</v>
      </c>
      <c r="AI1634" s="3" t="s">
        <v>767</v>
      </c>
      <c r="AJ1634" s="20" t="s">
        <v>772</v>
      </c>
      <c r="AW1634" s="3" t="s">
        <v>763</v>
      </c>
      <c r="AX1634" s="3" t="s">
        <v>1190</v>
      </c>
      <c r="BA1634" s="21" t="s">
        <v>1188</v>
      </c>
      <c r="BB1634" s="10">
        <v>1</v>
      </c>
      <c r="BF1634" s="4" t="b">
        <f>IF(ISERROR(VLOOKUP(StudiesDetails!B1634,ProteinExpression!A:A,1,FALSE)),FALSE,TRUE)</f>
        <v>1</v>
      </c>
    </row>
    <row r="1635" spans="1:58" x14ac:dyDescent="0.3">
      <c r="A1635">
        <v>328</v>
      </c>
      <c r="B1635">
        <v>1757</v>
      </c>
      <c r="C1635" s="73" t="str">
        <f>IF(AND($A1635&lt;&gt;"",ISNUMBER($A1635)),VLOOKUP($A1635,StudiesGeneral!$B:$CM,2,FALSE),"")</f>
        <v>Tateishi</v>
      </c>
      <c r="D1635" s="73">
        <f>IF(AND($A1635&lt;&gt;"",ISNUMBER($A1635)),VLOOKUP($A1635,StudiesGeneral!$B:$CM,3,FALSE),"")</f>
        <v>1999</v>
      </c>
      <c r="E1635" s="74" t="str">
        <f>IF(AND($A1635&lt;&gt;"",ISNUMBER($A1635)),VLOOKUP($A1635,StudiesGeneral!$B:$CM,4,FALSE),"")</f>
        <v>https://dx.doi.org/10.1016/s0006-2952(98)00375-x</v>
      </c>
      <c r="F1635" s="73" t="str">
        <f>IF(AND($A1635&lt;&gt;"",ISNUMBER($A1635)),VLOOKUP($A1635,StudiesGeneral!$B:$CM,5,FALSE),"")</f>
        <v>CYP3A7</v>
      </c>
      <c r="G1635" s="52" t="str">
        <f t="shared" si="38"/>
        <v>Liver--HLM-J-4-</v>
      </c>
      <c r="H1635" s="12" t="s">
        <v>724</v>
      </c>
      <c r="K1635" s="12" t="s">
        <v>725</v>
      </c>
      <c r="L1635" s="12" t="s">
        <v>726</v>
      </c>
      <c r="M1635" s="12" t="s">
        <v>737</v>
      </c>
      <c r="AA1635" s="19" t="s">
        <v>770</v>
      </c>
      <c r="AB1635" s="19" t="s">
        <v>1017</v>
      </c>
      <c r="AC1635" s="20" t="s">
        <v>730</v>
      </c>
      <c r="AD1635" s="37" t="s">
        <v>1192</v>
      </c>
      <c r="AE1635" s="82">
        <v>19</v>
      </c>
      <c r="AF1635" s="3">
        <v>1</v>
      </c>
      <c r="AG1635" s="3">
        <v>1</v>
      </c>
      <c r="AH1635" s="3">
        <v>78</v>
      </c>
      <c r="AI1635" s="3" t="s">
        <v>767</v>
      </c>
      <c r="AJ1635" s="20" t="s">
        <v>772</v>
      </c>
      <c r="AW1635" s="3" t="s">
        <v>763</v>
      </c>
      <c r="AX1635" s="3" t="s">
        <v>1190</v>
      </c>
      <c r="BA1635" s="21" t="s">
        <v>1188</v>
      </c>
      <c r="BB1635" s="10">
        <v>1</v>
      </c>
      <c r="BF1635" s="4" t="b">
        <f>IF(ISERROR(VLOOKUP(StudiesDetails!B1635,ProteinExpression!A:A,1,FALSE)),FALSE,TRUE)</f>
        <v>1</v>
      </c>
    </row>
    <row r="1636" spans="1:58" x14ac:dyDescent="0.3">
      <c r="A1636">
        <v>328</v>
      </c>
      <c r="B1636">
        <v>1758</v>
      </c>
      <c r="C1636" s="73" t="str">
        <f>IF(AND($A1636&lt;&gt;"",ISNUMBER($A1636)),VLOOKUP($A1636,StudiesGeneral!$B:$CM,2,FALSE),"")</f>
        <v>Tateishi</v>
      </c>
      <c r="D1636" s="73">
        <f>IF(AND($A1636&lt;&gt;"",ISNUMBER($A1636)),VLOOKUP($A1636,StudiesGeneral!$B:$CM,3,FALSE),"")</f>
        <v>1999</v>
      </c>
      <c r="E1636" s="74" t="str">
        <f>IF(AND($A1636&lt;&gt;"",ISNUMBER($A1636)),VLOOKUP($A1636,StudiesGeneral!$B:$CM,4,FALSE),"")</f>
        <v>https://dx.doi.org/10.1016/s0006-2952(98)00375-x</v>
      </c>
      <c r="F1636" s="73" t="str">
        <f>IF(AND($A1636&lt;&gt;"",ISNUMBER($A1636)),VLOOKUP($A1636,StudiesGeneral!$B:$CM,5,FALSE),"")</f>
        <v>CYP3A7</v>
      </c>
      <c r="G1636" s="52" t="str">
        <f t="shared" si="38"/>
        <v>Liver--HLM-J-5-</v>
      </c>
      <c r="H1636" s="12" t="s">
        <v>724</v>
      </c>
      <c r="K1636" s="12" t="s">
        <v>725</v>
      </c>
      <c r="L1636" s="12" t="s">
        <v>726</v>
      </c>
      <c r="M1636" s="12" t="s">
        <v>737</v>
      </c>
      <c r="AA1636" s="19" t="s">
        <v>770</v>
      </c>
      <c r="AB1636" s="19" t="s">
        <v>1017</v>
      </c>
      <c r="AC1636" s="20" t="s">
        <v>730</v>
      </c>
      <c r="AD1636" s="37" t="s">
        <v>1193</v>
      </c>
      <c r="AE1636" s="82">
        <v>20</v>
      </c>
      <c r="AF1636" s="3">
        <v>1</v>
      </c>
      <c r="AG1636" s="3">
        <v>0</v>
      </c>
      <c r="AH1636" s="3">
        <v>51</v>
      </c>
      <c r="AI1636" s="3" t="s">
        <v>767</v>
      </c>
      <c r="AJ1636" s="20" t="s">
        <v>772</v>
      </c>
      <c r="AW1636" s="3" t="s">
        <v>763</v>
      </c>
      <c r="AX1636" s="3" t="s">
        <v>1187</v>
      </c>
      <c r="BA1636" s="21" t="s">
        <v>1188</v>
      </c>
      <c r="BB1636" s="10">
        <v>1</v>
      </c>
      <c r="BF1636" s="4" t="b">
        <f>IF(ISERROR(VLOOKUP(StudiesDetails!B1636,ProteinExpression!A:A,1,FALSE)),FALSE,TRUE)</f>
        <v>1</v>
      </c>
    </row>
    <row r="1637" spans="1:58" x14ac:dyDescent="0.3">
      <c r="A1637">
        <v>328</v>
      </c>
      <c r="B1637">
        <v>1759</v>
      </c>
      <c r="C1637" s="73" t="str">
        <f>IF(AND($A1637&lt;&gt;"",ISNUMBER($A1637)),VLOOKUP($A1637,StudiesGeneral!$B:$CM,2,FALSE),"")</f>
        <v>Tateishi</v>
      </c>
      <c r="D1637" s="73">
        <f>IF(AND($A1637&lt;&gt;"",ISNUMBER($A1637)),VLOOKUP($A1637,StudiesGeneral!$B:$CM,3,FALSE),"")</f>
        <v>1999</v>
      </c>
      <c r="E1637" s="74" t="str">
        <f>IF(AND($A1637&lt;&gt;"",ISNUMBER($A1637)),VLOOKUP($A1637,StudiesGeneral!$B:$CM,4,FALSE),"")</f>
        <v>https://dx.doi.org/10.1016/s0006-2952(98)00375-x</v>
      </c>
      <c r="F1637" s="73" t="str">
        <f>IF(AND($A1637&lt;&gt;"",ISNUMBER($A1637)),VLOOKUP($A1637,StudiesGeneral!$B:$CM,5,FALSE),"")</f>
        <v>CYP3A7</v>
      </c>
      <c r="G1637" s="52" t="str">
        <f t="shared" si="38"/>
        <v>Liver--HLM-J-6-</v>
      </c>
      <c r="H1637" s="12" t="s">
        <v>724</v>
      </c>
      <c r="K1637" s="12" t="s">
        <v>725</v>
      </c>
      <c r="L1637" s="12" t="s">
        <v>726</v>
      </c>
      <c r="M1637" s="12" t="s">
        <v>737</v>
      </c>
      <c r="AA1637" s="19" t="s">
        <v>770</v>
      </c>
      <c r="AB1637" s="19" t="s">
        <v>1017</v>
      </c>
      <c r="AC1637" s="20" t="s">
        <v>730</v>
      </c>
      <c r="AD1637" s="37" t="s">
        <v>1194</v>
      </c>
      <c r="AE1637" s="82">
        <v>21</v>
      </c>
      <c r="AF1637" s="3">
        <v>1</v>
      </c>
      <c r="AG1637" s="3">
        <v>1</v>
      </c>
      <c r="AH1637" s="3">
        <v>56</v>
      </c>
      <c r="AI1637" s="3" t="s">
        <v>767</v>
      </c>
      <c r="AJ1637" s="20" t="s">
        <v>772</v>
      </c>
      <c r="AW1637" s="3" t="s">
        <v>763</v>
      </c>
      <c r="AX1637" s="3" t="s">
        <v>1190</v>
      </c>
      <c r="BA1637" s="21" t="s">
        <v>1188</v>
      </c>
      <c r="BB1637" s="10">
        <v>1</v>
      </c>
      <c r="BF1637" s="4" t="b">
        <f>IF(ISERROR(VLOOKUP(StudiesDetails!B1637,ProteinExpression!A:A,1,FALSE)),FALSE,TRUE)</f>
        <v>1</v>
      </c>
    </row>
    <row r="1638" spans="1:58" x14ac:dyDescent="0.3">
      <c r="A1638">
        <v>328</v>
      </c>
      <c r="B1638">
        <v>1760</v>
      </c>
      <c r="C1638" s="73" t="str">
        <f>IF(AND($A1638&lt;&gt;"",ISNUMBER($A1638)),VLOOKUP($A1638,StudiesGeneral!$B:$CM,2,FALSE),"")</f>
        <v>Tateishi</v>
      </c>
      <c r="D1638" s="73">
        <f>IF(AND($A1638&lt;&gt;"",ISNUMBER($A1638)),VLOOKUP($A1638,StudiesGeneral!$B:$CM,3,FALSE),"")</f>
        <v>1999</v>
      </c>
      <c r="E1638" s="74" t="str">
        <f>IF(AND($A1638&lt;&gt;"",ISNUMBER($A1638)),VLOOKUP($A1638,StudiesGeneral!$B:$CM,4,FALSE),"")</f>
        <v>https://dx.doi.org/10.1016/s0006-2952(98)00375-x</v>
      </c>
      <c r="F1638" s="73" t="str">
        <f>IF(AND($A1638&lt;&gt;"",ISNUMBER($A1638)),VLOOKUP($A1638,StudiesGeneral!$B:$CM,5,FALSE),"")</f>
        <v>CYP3A7</v>
      </c>
      <c r="G1638" s="52" t="str">
        <f t="shared" si="38"/>
        <v>Liver--HLM-J-7-</v>
      </c>
      <c r="H1638" s="12" t="s">
        <v>724</v>
      </c>
      <c r="K1638" s="12" t="s">
        <v>725</v>
      </c>
      <c r="L1638" s="12" t="s">
        <v>726</v>
      </c>
      <c r="M1638" s="12" t="s">
        <v>737</v>
      </c>
      <c r="AA1638" s="19" t="s">
        <v>770</v>
      </c>
      <c r="AB1638" s="19" t="s">
        <v>1017</v>
      </c>
      <c r="AC1638" s="20" t="s">
        <v>730</v>
      </c>
      <c r="AD1638" s="37" t="s">
        <v>1195</v>
      </c>
      <c r="AE1638" s="82">
        <v>22</v>
      </c>
      <c r="AF1638" s="3">
        <v>1</v>
      </c>
      <c r="AG1638" s="3">
        <v>1</v>
      </c>
      <c r="AH1638" s="3">
        <v>64</v>
      </c>
      <c r="AI1638" s="3" t="s">
        <v>767</v>
      </c>
      <c r="AJ1638" s="20" t="s">
        <v>772</v>
      </c>
      <c r="AW1638" s="3" t="s">
        <v>763</v>
      </c>
      <c r="AX1638" s="3" t="s">
        <v>1190</v>
      </c>
      <c r="BA1638" s="21" t="s">
        <v>1188</v>
      </c>
      <c r="BB1638" s="10">
        <v>1</v>
      </c>
      <c r="BF1638" s="4" t="b">
        <f>IF(ISERROR(VLOOKUP(StudiesDetails!B1638,ProteinExpression!A:A,1,FALSE)),FALSE,TRUE)</f>
        <v>1</v>
      </c>
    </row>
    <row r="1639" spans="1:58" x14ac:dyDescent="0.3">
      <c r="A1639">
        <v>328</v>
      </c>
      <c r="B1639">
        <v>1761</v>
      </c>
      <c r="C1639" s="73" t="str">
        <f>IF(AND($A1639&lt;&gt;"",ISNUMBER($A1639)),VLOOKUP($A1639,StudiesGeneral!$B:$CM,2,FALSE),"")</f>
        <v>Tateishi</v>
      </c>
      <c r="D1639" s="73">
        <f>IF(AND($A1639&lt;&gt;"",ISNUMBER($A1639)),VLOOKUP($A1639,StudiesGeneral!$B:$CM,3,FALSE),"")</f>
        <v>1999</v>
      </c>
      <c r="E1639" s="74" t="str">
        <f>IF(AND($A1639&lt;&gt;"",ISNUMBER($A1639)),VLOOKUP($A1639,StudiesGeneral!$B:$CM,4,FALSE),"")</f>
        <v>https://dx.doi.org/10.1016/s0006-2952(98)00375-x</v>
      </c>
      <c r="F1639" s="73" t="str">
        <f>IF(AND($A1639&lt;&gt;"",ISNUMBER($A1639)),VLOOKUP($A1639,StudiesGeneral!$B:$CM,5,FALSE),"")</f>
        <v>CYP3A7</v>
      </c>
      <c r="G1639" s="52" t="str">
        <f t="shared" si="38"/>
        <v>Liver--HLM-J-8-</v>
      </c>
      <c r="H1639" s="12" t="s">
        <v>724</v>
      </c>
      <c r="K1639" s="12" t="s">
        <v>725</v>
      </c>
      <c r="L1639" s="12" t="s">
        <v>726</v>
      </c>
      <c r="M1639" s="12" t="s">
        <v>737</v>
      </c>
      <c r="AA1639" s="19" t="s">
        <v>770</v>
      </c>
      <c r="AB1639" s="19" t="s">
        <v>1017</v>
      </c>
      <c r="AC1639" s="20" t="s">
        <v>730</v>
      </c>
      <c r="AD1639" s="37" t="s">
        <v>1196</v>
      </c>
      <c r="AE1639" s="82">
        <v>23</v>
      </c>
      <c r="AF1639" s="3">
        <v>1</v>
      </c>
      <c r="AG1639" s="3">
        <v>1</v>
      </c>
      <c r="AH1639" s="3">
        <v>36</v>
      </c>
      <c r="AI1639" s="3" t="s">
        <v>767</v>
      </c>
      <c r="AJ1639" s="20" t="s">
        <v>772</v>
      </c>
      <c r="AW1639" s="3" t="s">
        <v>763</v>
      </c>
      <c r="AX1639" s="3" t="s">
        <v>1190</v>
      </c>
      <c r="BA1639" s="21" t="s">
        <v>1188</v>
      </c>
      <c r="BB1639" s="10">
        <v>1</v>
      </c>
      <c r="BF1639" s="4" t="b">
        <f>IF(ISERROR(VLOOKUP(StudiesDetails!B1639,ProteinExpression!A:A,1,FALSE)),FALSE,TRUE)</f>
        <v>1</v>
      </c>
    </row>
    <row r="1640" spans="1:58" x14ac:dyDescent="0.3">
      <c r="A1640">
        <v>328</v>
      </c>
      <c r="B1640">
        <v>1762</v>
      </c>
      <c r="C1640" s="73" t="str">
        <f>IF(AND($A1640&lt;&gt;"",ISNUMBER($A1640)),VLOOKUP($A1640,StudiesGeneral!$B:$CM,2,FALSE),"")</f>
        <v>Tateishi</v>
      </c>
      <c r="D1640" s="73">
        <f>IF(AND($A1640&lt;&gt;"",ISNUMBER($A1640)),VLOOKUP($A1640,StudiesGeneral!$B:$CM,3,FALSE),"")</f>
        <v>1999</v>
      </c>
      <c r="E1640" s="74" t="str">
        <f>IF(AND($A1640&lt;&gt;"",ISNUMBER($A1640)),VLOOKUP($A1640,StudiesGeneral!$B:$CM,4,FALSE),"")</f>
        <v>https://dx.doi.org/10.1016/s0006-2952(98)00375-x</v>
      </c>
      <c r="F1640" s="73" t="str">
        <f>IF(AND($A1640&lt;&gt;"",ISNUMBER($A1640)),VLOOKUP($A1640,StudiesGeneral!$B:$CM,5,FALSE),"")</f>
        <v>CYP3A7</v>
      </c>
      <c r="G1640" s="52" t="str">
        <f t="shared" si="38"/>
        <v>Liver--HLM-J-9-</v>
      </c>
      <c r="H1640" s="12" t="s">
        <v>724</v>
      </c>
      <c r="K1640" s="12" t="s">
        <v>725</v>
      </c>
      <c r="L1640" s="12" t="s">
        <v>726</v>
      </c>
      <c r="M1640" s="12" t="s">
        <v>737</v>
      </c>
      <c r="AA1640" s="19" t="s">
        <v>770</v>
      </c>
      <c r="AB1640" s="19" t="s">
        <v>1017</v>
      </c>
      <c r="AC1640" s="20" t="s">
        <v>730</v>
      </c>
      <c r="AD1640" s="37" t="s">
        <v>1197</v>
      </c>
      <c r="AE1640" s="82">
        <v>24</v>
      </c>
      <c r="AF1640" s="3">
        <v>1</v>
      </c>
      <c r="AG1640" s="3">
        <v>1</v>
      </c>
      <c r="AH1640" s="3">
        <v>61</v>
      </c>
      <c r="AI1640" s="3" t="s">
        <v>767</v>
      </c>
      <c r="AJ1640" s="20" t="s">
        <v>772</v>
      </c>
      <c r="AW1640" s="3" t="s">
        <v>763</v>
      </c>
      <c r="AX1640" s="3" t="s">
        <v>1198</v>
      </c>
      <c r="BA1640" s="21" t="s">
        <v>1188</v>
      </c>
      <c r="BB1640" s="10">
        <v>1</v>
      </c>
      <c r="BF1640" s="4" t="b">
        <f>IF(ISERROR(VLOOKUP(StudiesDetails!B1640,ProteinExpression!A:A,1,FALSE)),FALSE,TRUE)</f>
        <v>1</v>
      </c>
    </row>
    <row r="1641" spans="1:58" x14ac:dyDescent="0.3">
      <c r="A1641">
        <v>328</v>
      </c>
      <c r="B1641">
        <v>1763</v>
      </c>
      <c r="C1641" s="73" t="str">
        <f>IF(AND($A1641&lt;&gt;"",ISNUMBER($A1641)),VLOOKUP($A1641,StudiesGeneral!$B:$CM,2,FALSE),"")</f>
        <v>Tateishi</v>
      </c>
      <c r="D1641" s="73">
        <f>IF(AND($A1641&lt;&gt;"",ISNUMBER($A1641)),VLOOKUP($A1641,StudiesGeneral!$B:$CM,3,FALSE),"")</f>
        <v>1999</v>
      </c>
      <c r="E1641" s="74" t="str">
        <f>IF(AND($A1641&lt;&gt;"",ISNUMBER($A1641)),VLOOKUP($A1641,StudiesGeneral!$B:$CM,4,FALSE),"")</f>
        <v>https://dx.doi.org/10.1016/s0006-2952(98)00375-x</v>
      </c>
      <c r="F1641" s="73" t="str">
        <f>IF(AND($A1641&lt;&gt;"",ISNUMBER($A1641)),VLOOKUP($A1641,StudiesGeneral!$B:$CM,5,FALSE),"")</f>
        <v>CYP3A7</v>
      </c>
      <c r="G1641" s="52" t="str">
        <f t="shared" si="38"/>
        <v>Liver--HLM-J-10-</v>
      </c>
      <c r="H1641" s="12" t="s">
        <v>724</v>
      </c>
      <c r="K1641" s="12" t="s">
        <v>725</v>
      </c>
      <c r="L1641" s="12" t="s">
        <v>726</v>
      </c>
      <c r="M1641" s="12" t="s">
        <v>737</v>
      </c>
      <c r="AA1641" s="19" t="s">
        <v>770</v>
      </c>
      <c r="AB1641" s="19" t="s">
        <v>1017</v>
      </c>
      <c r="AC1641" s="20" t="s">
        <v>730</v>
      </c>
      <c r="AD1641" s="37" t="s">
        <v>1199</v>
      </c>
      <c r="AE1641" s="82">
        <v>25</v>
      </c>
      <c r="AF1641" s="3">
        <v>1</v>
      </c>
      <c r="AG1641" s="3">
        <v>0</v>
      </c>
      <c r="AH1641" s="3">
        <v>65</v>
      </c>
      <c r="AI1641" s="3" t="s">
        <v>767</v>
      </c>
      <c r="AJ1641" s="20" t="s">
        <v>772</v>
      </c>
      <c r="AW1641" s="3" t="s">
        <v>763</v>
      </c>
      <c r="AX1641" s="3" t="s">
        <v>1190</v>
      </c>
      <c r="BA1641" s="21" t="s">
        <v>1188</v>
      </c>
      <c r="BB1641" s="10">
        <v>1</v>
      </c>
      <c r="BF1641" s="4" t="b">
        <f>IF(ISERROR(VLOOKUP(StudiesDetails!B1641,ProteinExpression!A:A,1,FALSE)),FALSE,TRUE)</f>
        <v>1</v>
      </c>
    </row>
    <row r="1642" spans="1:58" x14ac:dyDescent="0.3">
      <c r="A1642">
        <v>328</v>
      </c>
      <c r="B1642">
        <v>1764</v>
      </c>
      <c r="C1642" s="73" t="str">
        <f>IF(AND($A1642&lt;&gt;"",ISNUMBER($A1642)),VLOOKUP($A1642,StudiesGeneral!$B:$CM,2,FALSE),"")</f>
        <v>Tateishi</v>
      </c>
      <c r="D1642" s="73">
        <f>IF(AND($A1642&lt;&gt;"",ISNUMBER($A1642)),VLOOKUP($A1642,StudiesGeneral!$B:$CM,3,FALSE),"")</f>
        <v>1999</v>
      </c>
      <c r="E1642" s="74" t="str">
        <f>IF(AND($A1642&lt;&gt;"",ISNUMBER($A1642)),VLOOKUP($A1642,StudiesGeneral!$B:$CM,4,FALSE),"")</f>
        <v>https://dx.doi.org/10.1016/s0006-2952(98)00375-x</v>
      </c>
      <c r="F1642" s="73" t="str">
        <f>IF(AND($A1642&lt;&gt;"",ISNUMBER($A1642)),VLOOKUP($A1642,StudiesGeneral!$B:$CM,5,FALSE),"")</f>
        <v>CYP3A7</v>
      </c>
      <c r="G1642" s="52" t="str">
        <f t="shared" si="38"/>
        <v>Liver--HLM-J-11-</v>
      </c>
      <c r="H1642" s="12" t="s">
        <v>724</v>
      </c>
      <c r="K1642" s="12" t="s">
        <v>725</v>
      </c>
      <c r="L1642" s="12" t="s">
        <v>726</v>
      </c>
      <c r="M1642" s="12" t="s">
        <v>737</v>
      </c>
      <c r="AA1642" s="19" t="s">
        <v>770</v>
      </c>
      <c r="AB1642" s="19" t="s">
        <v>1017</v>
      </c>
      <c r="AC1642" s="20" t="s">
        <v>730</v>
      </c>
      <c r="AD1642" s="37" t="s">
        <v>1200</v>
      </c>
      <c r="AE1642" s="82">
        <v>26</v>
      </c>
      <c r="AF1642" s="3">
        <v>1</v>
      </c>
      <c r="AG1642" s="3">
        <v>1</v>
      </c>
      <c r="AH1642" s="3">
        <v>61</v>
      </c>
      <c r="AI1642" s="3" t="s">
        <v>767</v>
      </c>
      <c r="AJ1642" s="20" t="s">
        <v>772</v>
      </c>
      <c r="AW1642" s="3" t="s">
        <v>763</v>
      </c>
      <c r="AX1642" s="3" t="s">
        <v>1190</v>
      </c>
      <c r="BA1642" s="21" t="s">
        <v>1188</v>
      </c>
      <c r="BB1642" s="10">
        <v>1</v>
      </c>
      <c r="BF1642" s="4" t="b">
        <f>IF(ISERROR(VLOOKUP(StudiesDetails!B1642,ProteinExpression!A:A,1,FALSE)),FALSE,TRUE)</f>
        <v>1</v>
      </c>
    </row>
    <row r="1643" spans="1:58" x14ac:dyDescent="0.3">
      <c r="A1643">
        <v>328</v>
      </c>
      <c r="B1643">
        <v>1765</v>
      </c>
      <c r="C1643" s="73" t="str">
        <f>IF(AND($A1643&lt;&gt;"",ISNUMBER($A1643)),VLOOKUP($A1643,StudiesGeneral!$B:$CM,2,FALSE),"")</f>
        <v>Tateishi</v>
      </c>
      <c r="D1643" s="73">
        <f>IF(AND($A1643&lt;&gt;"",ISNUMBER($A1643)),VLOOKUP($A1643,StudiesGeneral!$B:$CM,3,FALSE),"")</f>
        <v>1999</v>
      </c>
      <c r="E1643" s="74" t="str">
        <f>IF(AND($A1643&lt;&gt;"",ISNUMBER($A1643)),VLOOKUP($A1643,StudiesGeneral!$B:$CM,4,FALSE),"")</f>
        <v>https://dx.doi.org/10.1016/s0006-2952(98)00375-x</v>
      </c>
      <c r="F1643" s="73" t="str">
        <f>IF(AND($A1643&lt;&gt;"",ISNUMBER($A1643)),VLOOKUP($A1643,StudiesGeneral!$B:$CM,5,FALSE),"")</f>
        <v>CYP3A7</v>
      </c>
      <c r="G1643" s="52" t="str">
        <f t="shared" si="38"/>
        <v>Liver--HLM-J-12-</v>
      </c>
      <c r="H1643" s="12" t="s">
        <v>724</v>
      </c>
      <c r="K1643" s="12" t="s">
        <v>725</v>
      </c>
      <c r="L1643" s="12" t="s">
        <v>726</v>
      </c>
      <c r="M1643" s="12" t="s">
        <v>737</v>
      </c>
      <c r="AA1643" s="19" t="s">
        <v>770</v>
      </c>
      <c r="AB1643" s="19" t="s">
        <v>1017</v>
      </c>
      <c r="AC1643" s="20" t="s">
        <v>730</v>
      </c>
      <c r="AD1643" s="37" t="s">
        <v>1201</v>
      </c>
      <c r="AE1643" s="82">
        <v>27</v>
      </c>
      <c r="AF1643" s="3">
        <v>1</v>
      </c>
      <c r="AG1643" s="3">
        <v>1</v>
      </c>
      <c r="AH1643" s="3">
        <v>49</v>
      </c>
      <c r="AI1643" s="3" t="s">
        <v>767</v>
      </c>
      <c r="AJ1643" s="20" t="s">
        <v>772</v>
      </c>
      <c r="AW1643" s="3" t="s">
        <v>763</v>
      </c>
      <c r="AX1643" s="3" t="s">
        <v>1190</v>
      </c>
      <c r="BA1643" s="21" t="s">
        <v>1188</v>
      </c>
      <c r="BB1643" s="10">
        <v>1</v>
      </c>
      <c r="BF1643" s="4" t="b">
        <f>IF(ISERROR(VLOOKUP(StudiesDetails!B1643,ProteinExpression!A:A,1,FALSE)),FALSE,TRUE)</f>
        <v>1</v>
      </c>
    </row>
    <row r="1644" spans="1:58" x14ac:dyDescent="0.3">
      <c r="A1644">
        <v>328</v>
      </c>
      <c r="B1644">
        <v>1766</v>
      </c>
      <c r="C1644" s="73" t="str">
        <f>IF(AND($A1644&lt;&gt;"",ISNUMBER($A1644)),VLOOKUP($A1644,StudiesGeneral!$B:$CM,2,FALSE),"")</f>
        <v>Tateishi</v>
      </c>
      <c r="D1644" s="73">
        <f>IF(AND($A1644&lt;&gt;"",ISNUMBER($A1644)),VLOOKUP($A1644,StudiesGeneral!$B:$CM,3,FALSE),"")</f>
        <v>1999</v>
      </c>
      <c r="E1644" s="74" t="str">
        <f>IF(AND($A1644&lt;&gt;"",ISNUMBER($A1644)),VLOOKUP($A1644,StudiesGeneral!$B:$CM,4,FALSE),"")</f>
        <v>https://dx.doi.org/10.1016/s0006-2952(98)00375-x</v>
      </c>
      <c r="F1644" s="73" t="str">
        <f>IF(AND($A1644&lt;&gt;"",ISNUMBER($A1644)),VLOOKUP($A1644,StudiesGeneral!$B:$CM,5,FALSE),"")</f>
        <v>CYP3A7</v>
      </c>
      <c r="G1644" s="52" t="str">
        <f t="shared" si="38"/>
        <v>Liver--HLM-J-13-</v>
      </c>
      <c r="H1644" s="12" t="s">
        <v>724</v>
      </c>
      <c r="K1644" s="12" t="s">
        <v>725</v>
      </c>
      <c r="L1644" s="12" t="s">
        <v>726</v>
      </c>
      <c r="M1644" s="12" t="s">
        <v>737</v>
      </c>
      <c r="AA1644" s="19" t="s">
        <v>770</v>
      </c>
      <c r="AB1644" s="19" t="s">
        <v>1017</v>
      </c>
      <c r="AC1644" s="20" t="s">
        <v>730</v>
      </c>
      <c r="AD1644" s="37" t="s">
        <v>1202</v>
      </c>
      <c r="AE1644" s="82">
        <v>28</v>
      </c>
      <c r="AF1644" s="3">
        <v>1</v>
      </c>
      <c r="AG1644" s="3">
        <v>1</v>
      </c>
      <c r="AH1644" s="3">
        <v>63</v>
      </c>
      <c r="AI1644" s="3" t="s">
        <v>767</v>
      </c>
      <c r="AJ1644" s="20" t="s">
        <v>772</v>
      </c>
      <c r="AW1644" s="3" t="s">
        <v>763</v>
      </c>
      <c r="AX1644" s="3" t="s">
        <v>1190</v>
      </c>
      <c r="BA1644" s="21" t="s">
        <v>1188</v>
      </c>
      <c r="BB1644" s="10">
        <v>1</v>
      </c>
      <c r="BF1644" s="4" t="b">
        <f>IF(ISERROR(VLOOKUP(StudiesDetails!B1644,ProteinExpression!A:A,1,FALSE)),FALSE,TRUE)</f>
        <v>1</v>
      </c>
    </row>
    <row r="1645" spans="1:58" x14ac:dyDescent="0.3">
      <c r="A1645">
        <v>328</v>
      </c>
      <c r="B1645">
        <v>1767</v>
      </c>
      <c r="C1645" s="73" t="str">
        <f>IF(AND($A1645&lt;&gt;"",ISNUMBER($A1645)),VLOOKUP($A1645,StudiesGeneral!$B:$CM,2,FALSE),"")</f>
        <v>Tateishi</v>
      </c>
      <c r="D1645" s="73">
        <f>IF(AND($A1645&lt;&gt;"",ISNUMBER($A1645)),VLOOKUP($A1645,StudiesGeneral!$B:$CM,3,FALSE),"")</f>
        <v>1999</v>
      </c>
      <c r="E1645" s="74" t="str">
        <f>IF(AND($A1645&lt;&gt;"",ISNUMBER($A1645)),VLOOKUP($A1645,StudiesGeneral!$B:$CM,4,FALSE),"")</f>
        <v>https://dx.doi.org/10.1016/s0006-2952(98)00375-x</v>
      </c>
      <c r="F1645" s="73" t="str">
        <f>IF(AND($A1645&lt;&gt;"",ISNUMBER($A1645)),VLOOKUP($A1645,StudiesGeneral!$B:$CM,5,FALSE),"")</f>
        <v>CYP3A7</v>
      </c>
      <c r="G1645" s="52" t="str">
        <f t="shared" si="38"/>
        <v>Liver--HLM-J-14-</v>
      </c>
      <c r="H1645" s="12" t="s">
        <v>724</v>
      </c>
      <c r="K1645" s="12" t="s">
        <v>725</v>
      </c>
      <c r="L1645" s="12" t="s">
        <v>726</v>
      </c>
      <c r="M1645" s="12" t="s">
        <v>737</v>
      </c>
      <c r="AA1645" s="19" t="s">
        <v>770</v>
      </c>
      <c r="AB1645" s="19" t="s">
        <v>1017</v>
      </c>
      <c r="AC1645" s="20" t="s">
        <v>730</v>
      </c>
      <c r="AD1645" s="37" t="s">
        <v>1203</v>
      </c>
      <c r="AE1645" s="82">
        <v>29</v>
      </c>
      <c r="AF1645" s="3">
        <v>1</v>
      </c>
      <c r="AG1645" s="3">
        <v>1</v>
      </c>
      <c r="AH1645" s="3">
        <v>51</v>
      </c>
      <c r="AI1645" s="3" t="s">
        <v>767</v>
      </c>
      <c r="AJ1645" s="20" t="s">
        <v>772</v>
      </c>
      <c r="AW1645" s="3" t="s">
        <v>763</v>
      </c>
      <c r="AX1645" s="3" t="s">
        <v>1198</v>
      </c>
      <c r="BA1645" s="21" t="s">
        <v>1188</v>
      </c>
      <c r="BB1645" s="10">
        <v>1</v>
      </c>
      <c r="BF1645" s="4" t="b">
        <f>IF(ISERROR(VLOOKUP(StudiesDetails!B1645,ProteinExpression!A:A,1,FALSE)),FALSE,TRUE)</f>
        <v>1</v>
      </c>
    </row>
    <row r="1646" spans="1:58" x14ac:dyDescent="0.3">
      <c r="A1646">
        <v>328</v>
      </c>
      <c r="B1646">
        <v>1768</v>
      </c>
      <c r="C1646" s="73" t="str">
        <f>IF(AND($A1646&lt;&gt;"",ISNUMBER($A1646)),VLOOKUP($A1646,StudiesGeneral!$B:$CM,2,FALSE),"")</f>
        <v>Tateishi</v>
      </c>
      <c r="D1646" s="73">
        <f>IF(AND($A1646&lt;&gt;"",ISNUMBER($A1646)),VLOOKUP($A1646,StudiesGeneral!$B:$CM,3,FALSE),"")</f>
        <v>1999</v>
      </c>
      <c r="E1646" s="74" t="str">
        <f>IF(AND($A1646&lt;&gt;"",ISNUMBER($A1646)),VLOOKUP($A1646,StudiesGeneral!$B:$CM,4,FALSE),"")</f>
        <v>https://dx.doi.org/10.1016/s0006-2952(98)00375-x</v>
      </c>
      <c r="F1646" s="73" t="str">
        <f>IF(AND($A1646&lt;&gt;"",ISNUMBER($A1646)),VLOOKUP($A1646,StudiesGeneral!$B:$CM,5,FALSE),"")</f>
        <v>CYP3A7</v>
      </c>
      <c r="G1646" s="52" t="str">
        <f t="shared" si="38"/>
        <v>Liver--HLM-J-15-</v>
      </c>
      <c r="H1646" s="12" t="s">
        <v>724</v>
      </c>
      <c r="K1646" s="12" t="s">
        <v>725</v>
      </c>
      <c r="L1646" s="12" t="s">
        <v>726</v>
      </c>
      <c r="M1646" s="12" t="s">
        <v>737</v>
      </c>
      <c r="AA1646" s="19" t="s">
        <v>770</v>
      </c>
      <c r="AB1646" s="19" t="s">
        <v>1017</v>
      </c>
      <c r="AC1646" s="20" t="s">
        <v>730</v>
      </c>
      <c r="AD1646" s="37" t="s">
        <v>1204</v>
      </c>
      <c r="AE1646" s="82">
        <v>30</v>
      </c>
      <c r="AF1646" s="3">
        <v>1</v>
      </c>
      <c r="AG1646" s="3">
        <v>1</v>
      </c>
      <c r="AH1646" s="3">
        <v>65</v>
      </c>
      <c r="AI1646" s="3" t="s">
        <v>767</v>
      </c>
      <c r="AJ1646" s="20" t="s">
        <v>772</v>
      </c>
      <c r="AW1646" s="3" t="s">
        <v>763</v>
      </c>
      <c r="AX1646" s="3" t="s">
        <v>1190</v>
      </c>
      <c r="BA1646" s="21" t="s">
        <v>1188</v>
      </c>
      <c r="BB1646" s="10">
        <v>1</v>
      </c>
      <c r="BF1646" s="4" t="b">
        <f>IF(ISERROR(VLOOKUP(StudiesDetails!B1646,ProteinExpression!A:A,1,FALSE)),FALSE,TRUE)</f>
        <v>1</v>
      </c>
    </row>
    <row r="1647" spans="1:58" s="33" customFormat="1" x14ac:dyDescent="0.3">
      <c r="A1647" s="33">
        <v>330</v>
      </c>
      <c r="B1647" s="33">
        <v>1769</v>
      </c>
      <c r="C1647" s="70" t="str">
        <f>IF(AND($A1647&lt;&gt;"",ISNUMBER($A1647)),VLOOKUP($A1647,StudiesGeneral!$B:$CM,2,FALSE),"")</f>
        <v>King</v>
      </c>
      <c r="D1647" s="70">
        <f>IF(AND($A1647&lt;&gt;"",ISNUMBER($A1647)),VLOOKUP($A1647,StudiesGeneral!$B:$CM,3,FALSE),"")</f>
        <v>2003</v>
      </c>
      <c r="E1647" s="71" t="str">
        <f>IF(AND($A1647&lt;&gt;"",ISNUMBER($A1647)),VLOOKUP($A1647,StudiesGeneral!$B:$CM,4,FALSE),"")</f>
        <v>https://dx.doi.org/10.1046/j.1365-2125.2003.01798.x</v>
      </c>
      <c r="F1647" s="70" t="str">
        <f>IF(AND($A1647&lt;&gt;"",ISNUMBER($A1647)),VLOOKUP($A1647,StudiesGeneral!$B:$CM,5,FALSE),"")</f>
        <v>CYP3A5</v>
      </c>
      <c r="G1647" s="72" t="str">
        <f t="shared" ref="G1647" si="39">H1647&amp;"-"&amp;I1647&amp;"-"&amp;L1647&amp;"-"&amp;AD1647&amp;"-"&amp;BC1647</f>
        <v>Liver--HLM--</v>
      </c>
      <c r="H1647" s="25" t="s">
        <v>724</v>
      </c>
      <c r="I1647" s="25"/>
      <c r="J1647" s="25"/>
      <c r="K1647" s="25" t="s">
        <v>725</v>
      </c>
      <c r="L1647" s="25" t="s">
        <v>726</v>
      </c>
      <c r="M1647" s="25"/>
      <c r="N1647" s="25"/>
      <c r="O1647" s="25"/>
      <c r="P1647" s="25"/>
      <c r="Q1647" s="26"/>
      <c r="R1647" s="26"/>
      <c r="S1647" s="27"/>
      <c r="T1647" s="27"/>
      <c r="U1647" s="27"/>
      <c r="V1647" s="27"/>
      <c r="W1647" s="27"/>
      <c r="X1647" s="27"/>
      <c r="Y1647" s="27"/>
      <c r="Z1647" s="27"/>
      <c r="AA1647" s="28" t="s">
        <v>728</v>
      </c>
      <c r="AB1647" s="28" t="s">
        <v>1205</v>
      </c>
      <c r="AC1647" s="29" t="s">
        <v>730</v>
      </c>
      <c r="AD1647" s="36"/>
      <c r="AE1647" s="83">
        <v>1</v>
      </c>
      <c r="AF1647" s="30">
        <v>5</v>
      </c>
      <c r="AG1647" s="30"/>
      <c r="AH1647" s="30"/>
      <c r="AI1647" s="30"/>
      <c r="AJ1647" s="29"/>
      <c r="AK1647" s="30"/>
      <c r="AL1647" s="29"/>
      <c r="AM1647" s="30"/>
      <c r="AN1647" s="30"/>
      <c r="AO1647" s="30"/>
      <c r="AP1647" s="30"/>
      <c r="AQ1647" s="30"/>
      <c r="AR1647" s="30"/>
      <c r="AS1647" s="30"/>
      <c r="AT1647" s="30"/>
      <c r="AU1647" s="30"/>
      <c r="AV1647" s="30"/>
      <c r="AW1647" s="30"/>
      <c r="AX1647" s="30"/>
      <c r="AY1647" s="30"/>
      <c r="AZ1647" s="30"/>
      <c r="BA1647" s="31" t="s">
        <v>733</v>
      </c>
      <c r="BB1647" s="32">
        <v>5</v>
      </c>
      <c r="BC1647" s="29"/>
      <c r="BD1647" s="30"/>
      <c r="BE1647" s="75"/>
      <c r="BF1647" s="91" t="b">
        <f>IF(ISERROR(VLOOKUP(StudiesDetails!B1647,ProteinExpression!A:A,1,FALSE)),FALSE,TRUE)</f>
        <v>1</v>
      </c>
    </row>
    <row r="1648" spans="1:58" x14ac:dyDescent="0.3">
      <c r="A1648">
        <v>330</v>
      </c>
      <c r="B1648">
        <v>1770</v>
      </c>
      <c r="C1648" s="73" t="str">
        <f>IF(AND($A1648&lt;&gt;"",ISNUMBER($A1648)),VLOOKUP($A1648,StudiesGeneral!$B:$CM,2,FALSE),"")</f>
        <v>King</v>
      </c>
      <c r="D1648" s="73">
        <f>IF(AND($A1648&lt;&gt;"",ISNUMBER($A1648)),VLOOKUP($A1648,StudiesGeneral!$B:$CM,3,FALSE),"")</f>
        <v>2003</v>
      </c>
      <c r="E1648" s="74" t="str">
        <f>IF(AND($A1648&lt;&gt;"",ISNUMBER($A1648)),VLOOKUP($A1648,StudiesGeneral!$B:$CM,4,FALSE),"")</f>
        <v>https://dx.doi.org/10.1046/j.1365-2125.2003.01798.x</v>
      </c>
      <c r="F1648" s="73" t="str">
        <f>IF(AND($A1648&lt;&gt;"",ISNUMBER($A1648)),VLOOKUP($A1648,StudiesGeneral!$B:$CM,5,FALSE),"")</f>
        <v>CYP3A5</v>
      </c>
      <c r="G1648" s="52" t="str">
        <f t="shared" ref="G1648:G1650" si="40">H1648&amp;"-"&amp;I1648&amp;"-"&amp;L1648&amp;"-"&amp;AD1648&amp;"-"&amp;BC1648</f>
        <v>Liver--HLM--</v>
      </c>
      <c r="H1648" s="12" t="s">
        <v>724</v>
      </c>
      <c r="K1648" s="12" t="s">
        <v>725</v>
      </c>
      <c r="L1648" s="12" t="s">
        <v>726</v>
      </c>
      <c r="AA1648" s="19" t="s">
        <v>728</v>
      </c>
      <c r="AB1648" s="19" t="s">
        <v>1205</v>
      </c>
      <c r="AC1648" s="20" t="s">
        <v>730</v>
      </c>
      <c r="AF1648" s="3">
        <v>3</v>
      </c>
      <c r="BA1648" s="21" t="s">
        <v>733</v>
      </c>
      <c r="BB1648" s="10">
        <v>3</v>
      </c>
      <c r="BF1648" s="4" t="b">
        <f>IF(ISERROR(VLOOKUP(StudiesDetails!B1648,ProteinExpression!A:A,1,FALSE)),FALSE,TRUE)</f>
        <v>1</v>
      </c>
    </row>
    <row r="1649" spans="1:58" x14ac:dyDescent="0.3">
      <c r="A1649">
        <v>330</v>
      </c>
      <c r="B1649">
        <v>1771</v>
      </c>
      <c r="C1649" s="73" t="str">
        <f>IF(AND($A1649&lt;&gt;"",ISNUMBER($A1649)),VLOOKUP($A1649,StudiesGeneral!$B:$CM,2,FALSE),"")</f>
        <v>King</v>
      </c>
      <c r="D1649" s="73">
        <f>IF(AND($A1649&lt;&gt;"",ISNUMBER($A1649)),VLOOKUP($A1649,StudiesGeneral!$B:$CM,3,FALSE),"")</f>
        <v>2003</v>
      </c>
      <c r="E1649" s="74" t="str">
        <f>IF(AND($A1649&lt;&gt;"",ISNUMBER($A1649)),VLOOKUP($A1649,StudiesGeneral!$B:$CM,4,FALSE),"")</f>
        <v>https://dx.doi.org/10.1046/j.1365-2125.2003.01798.x</v>
      </c>
      <c r="F1649" s="73" t="str">
        <f>IF(AND($A1649&lt;&gt;"",ISNUMBER($A1649)),VLOOKUP($A1649,StudiesGeneral!$B:$CM,5,FALSE),"")</f>
        <v>CYP3A5</v>
      </c>
      <c r="G1649" s="52" t="str">
        <f t="shared" si="40"/>
        <v>Liver--HLM--</v>
      </c>
      <c r="H1649" s="12" t="s">
        <v>724</v>
      </c>
      <c r="K1649" s="12" t="s">
        <v>725</v>
      </c>
      <c r="L1649" s="12" t="s">
        <v>726</v>
      </c>
      <c r="AA1649" s="19" t="s">
        <v>728</v>
      </c>
      <c r="AB1649" s="19" t="s">
        <v>1205</v>
      </c>
      <c r="AC1649" s="20" t="s">
        <v>730</v>
      </c>
      <c r="AF1649" s="3">
        <v>14</v>
      </c>
      <c r="BA1649" s="21" t="s">
        <v>733</v>
      </c>
      <c r="BB1649" s="10">
        <v>14</v>
      </c>
      <c r="BF1649" s="4" t="b">
        <f>IF(ISERROR(VLOOKUP(StudiesDetails!B1649,ProteinExpression!A:A,1,FALSE)),FALSE,TRUE)</f>
        <v>1</v>
      </c>
    </row>
    <row r="1650" spans="1:58" x14ac:dyDescent="0.3">
      <c r="A1650">
        <v>329</v>
      </c>
      <c r="B1650">
        <v>1772</v>
      </c>
      <c r="C1650" s="73" t="str">
        <f>IF(AND($A1650&lt;&gt;"",ISNUMBER($A1650)),VLOOKUP($A1650,StudiesGeneral!$B:$CM,2,FALSE),"")</f>
        <v>King</v>
      </c>
      <c r="D1650" s="73">
        <f>IF(AND($A1650&lt;&gt;"",ISNUMBER($A1650)),VLOOKUP($A1650,StudiesGeneral!$B:$CM,3,FALSE),"")</f>
        <v>2003</v>
      </c>
      <c r="E1650" s="74" t="str">
        <f>IF(AND($A1650&lt;&gt;"",ISNUMBER($A1650)),VLOOKUP($A1650,StudiesGeneral!$B:$CM,4,FALSE),"")</f>
        <v>https://dx.doi.org/10.1046/j.1365-2125.2003.01798.x</v>
      </c>
      <c r="F1650" s="73" t="str">
        <f>IF(AND($A1650&lt;&gt;"",ISNUMBER($A1650)),VLOOKUP($A1650,StudiesGeneral!$B:$CM,5,FALSE),"")</f>
        <v>CYP3A4</v>
      </c>
      <c r="G1650" s="52" t="str">
        <f t="shared" si="40"/>
        <v>Liver--HLM--</v>
      </c>
      <c r="H1650" s="12" t="s">
        <v>724</v>
      </c>
      <c r="K1650" s="12" t="s">
        <v>725</v>
      </c>
      <c r="L1650" s="12" t="s">
        <v>726</v>
      </c>
      <c r="AA1650" s="19" t="s">
        <v>728</v>
      </c>
      <c r="AB1650" s="19" t="s">
        <v>1205</v>
      </c>
      <c r="AC1650" s="20" t="s">
        <v>730</v>
      </c>
      <c r="AE1650" s="82">
        <v>1</v>
      </c>
      <c r="AF1650" s="3">
        <v>5</v>
      </c>
      <c r="BA1650" s="21" t="s">
        <v>733</v>
      </c>
      <c r="BB1650" s="10">
        <v>22</v>
      </c>
      <c r="BF1650" s="4" t="b">
        <f>IF(ISERROR(VLOOKUP(StudiesDetails!B1650,ProteinExpression!A:A,1,FALSE)),FALSE,TRUE)</f>
        <v>1</v>
      </c>
    </row>
    <row r="1651" spans="1:58" s="33" customFormat="1" x14ac:dyDescent="0.3">
      <c r="A1651" s="33">
        <v>335</v>
      </c>
      <c r="B1651" s="33">
        <v>1773</v>
      </c>
      <c r="C1651" s="70" t="str">
        <f>IF(AND($A1651&lt;&gt;"",ISNUMBER($A1651)),VLOOKUP($A1651,StudiesGeneral!$B:$CM,2,FALSE),"")</f>
        <v>Snawder</v>
      </c>
      <c r="D1651" s="70">
        <f>IF(AND($A1651&lt;&gt;"",ISNUMBER($A1651)),VLOOKUP($A1651,StudiesGeneral!$B:$CM,3,FALSE),"")</f>
        <v>2000</v>
      </c>
      <c r="E1651" s="71" t="str">
        <f>IF(AND($A1651&lt;&gt;"",ISNUMBER($A1651)),VLOOKUP($A1651,StudiesGeneral!$B:$CM,4,FALSE),"")</f>
        <v>https://dx.doi.org/10.1006/rtph.2000.1424</v>
      </c>
      <c r="F1651" s="70" t="str">
        <f>IF(AND($A1651&lt;&gt;"",ISNUMBER($A1651)),VLOOKUP($A1651,StudiesGeneral!$B:$CM,5,FALSE),"")</f>
        <v>CYP3A</v>
      </c>
      <c r="G1651" s="72" t="str">
        <f t="shared" ref="G1651" si="41">H1651&amp;"-"&amp;I1651&amp;"-"&amp;L1651&amp;"-"&amp;AD1651&amp;"-"&amp;BC1651</f>
        <v>Liver--HLM--</v>
      </c>
      <c r="H1651" s="25" t="s">
        <v>724</v>
      </c>
      <c r="I1651" s="25"/>
      <c r="J1651" s="25"/>
      <c r="K1651" s="25" t="s">
        <v>725</v>
      </c>
      <c r="L1651" s="25" t="s">
        <v>726</v>
      </c>
      <c r="M1651" s="25"/>
      <c r="N1651" s="25"/>
      <c r="O1651" s="25"/>
      <c r="P1651" s="25"/>
      <c r="Q1651" s="26"/>
      <c r="R1651" s="26"/>
      <c r="S1651" s="27"/>
      <c r="T1651" s="27"/>
      <c r="U1651" s="27"/>
      <c r="V1651" s="27"/>
      <c r="W1651" s="27"/>
      <c r="X1651" s="27"/>
      <c r="Y1651" s="27"/>
      <c r="Z1651" s="27"/>
      <c r="AA1651" s="28" t="s">
        <v>728</v>
      </c>
      <c r="AB1651" s="28" t="s">
        <v>821</v>
      </c>
      <c r="AC1651" s="29" t="s">
        <v>730</v>
      </c>
      <c r="AD1651" s="36"/>
      <c r="AE1651" s="83">
        <v>1</v>
      </c>
      <c r="AF1651" s="30">
        <v>40</v>
      </c>
      <c r="AG1651" s="30">
        <v>22</v>
      </c>
      <c r="AH1651" s="95">
        <f>AVERAGE(41,42,51,50,43,26,22,50,60,36,47,50,45,50,40,65,46,32,32,42,51,48,24,39,47,25,60,52,42,40,43,24,22,47,31,49,47,23,38)</f>
        <v>41.589743589743591</v>
      </c>
      <c r="AI1651" s="95" t="s">
        <v>767</v>
      </c>
      <c r="AJ1651" s="29" t="s">
        <v>768</v>
      </c>
      <c r="AK1651" s="30"/>
      <c r="AL1651" s="29"/>
      <c r="AM1651" s="30">
        <v>22</v>
      </c>
      <c r="AN1651" s="30">
        <v>65</v>
      </c>
      <c r="AO1651" s="30"/>
      <c r="AP1651" s="30"/>
      <c r="AQ1651" s="30"/>
      <c r="AR1651" s="30"/>
      <c r="AS1651" s="30"/>
      <c r="AT1651" s="30"/>
      <c r="AU1651" s="30"/>
      <c r="AV1651" s="30"/>
      <c r="AW1651" s="30" t="s">
        <v>1206</v>
      </c>
      <c r="AX1651" s="30"/>
      <c r="AY1651" s="30" t="s">
        <v>732</v>
      </c>
      <c r="AZ1651" s="30">
        <v>20</v>
      </c>
      <c r="BA1651" s="31" t="s">
        <v>733</v>
      </c>
      <c r="BB1651" s="32">
        <v>34</v>
      </c>
      <c r="BC1651" s="29"/>
      <c r="BD1651" s="30"/>
      <c r="BE1651" s="75"/>
      <c r="BF1651" s="91" t="b">
        <f>IF(ISERROR(VLOOKUP(StudiesDetails!B1651,ProteinExpression!A:A,1,FALSE)),FALSE,TRUE)</f>
        <v>1</v>
      </c>
    </row>
    <row r="1652" spans="1:58" s="33" customFormat="1" x14ac:dyDescent="0.3">
      <c r="A1652" s="33">
        <v>338</v>
      </c>
      <c r="B1652" s="33">
        <v>1774</v>
      </c>
      <c r="C1652" s="70" t="str">
        <f>IF(AND($A1652&lt;&gt;"",ISNUMBER($A1652)),VLOOKUP($A1652,StudiesGeneral!$B:$CM,2,FALSE),"")</f>
        <v>Stiborova</v>
      </c>
      <c r="D1652" s="70">
        <f>IF(AND($A1652&lt;&gt;"",ISNUMBER($A1652)),VLOOKUP($A1652,StudiesGeneral!$B:$CM,3,FALSE),"")</f>
        <v>2005</v>
      </c>
      <c r="E1652" s="71" t="str">
        <f>IF(AND($A1652&lt;&gt;"",ISNUMBER($A1652)),VLOOKUP($A1652,StudiesGeneral!$B:$CM,4,FALSE),"")</f>
        <v>https://doi.org/10.1016/j.canlet.2004.07.036</v>
      </c>
      <c r="F1652" s="70" t="str">
        <f>IF(AND($A1652&lt;&gt;"",ISNUMBER($A1652)),VLOOKUP($A1652,StudiesGeneral!$B:$CM,5,FALSE),"")</f>
        <v>CYP3A4</v>
      </c>
      <c r="G1652" s="72" t="str">
        <f t="shared" ref="G1652:G1663" si="42">H1652&amp;"-"&amp;I1652&amp;"-"&amp;L1652&amp;"-"&amp;AD1652&amp;"-"&amp;BC1652</f>
        <v>Liver--HLM-HK23-</v>
      </c>
      <c r="H1652" s="25" t="s">
        <v>724</v>
      </c>
      <c r="I1652" s="25"/>
      <c r="J1652" s="25"/>
      <c r="K1652" s="25" t="s">
        <v>725</v>
      </c>
      <c r="L1652" s="25" t="s">
        <v>726</v>
      </c>
      <c r="M1652" s="25" t="s">
        <v>737</v>
      </c>
      <c r="N1652" s="25"/>
      <c r="O1652" s="25"/>
      <c r="P1652" s="25"/>
      <c r="Q1652" s="26"/>
      <c r="R1652" s="26"/>
      <c r="S1652" s="27"/>
      <c r="T1652" s="27"/>
      <c r="U1652" s="27"/>
      <c r="V1652" s="27"/>
      <c r="W1652" s="27"/>
      <c r="X1652" s="27"/>
      <c r="Y1652" s="27"/>
      <c r="Z1652" s="27"/>
      <c r="AA1652" s="28" t="s">
        <v>770</v>
      </c>
      <c r="AB1652" s="28" t="s">
        <v>1017</v>
      </c>
      <c r="AC1652" s="29" t="s">
        <v>730</v>
      </c>
      <c r="AD1652" s="36" t="s">
        <v>1207</v>
      </c>
      <c r="AE1652" s="83">
        <v>1</v>
      </c>
      <c r="AF1652" s="30">
        <v>1</v>
      </c>
      <c r="AG1652" s="30"/>
      <c r="AH1652" s="30"/>
      <c r="AI1652" s="30"/>
      <c r="AJ1652" s="29"/>
      <c r="AK1652" s="30"/>
      <c r="AL1652" s="29"/>
      <c r="AM1652" s="30">
        <v>2</v>
      </c>
      <c r="AN1652" s="30">
        <v>71</v>
      </c>
      <c r="AO1652" s="30"/>
      <c r="AP1652" s="30"/>
      <c r="AQ1652" s="30"/>
      <c r="AR1652" s="30"/>
      <c r="AS1652" s="30"/>
      <c r="AT1652" s="30"/>
      <c r="AU1652" s="30"/>
      <c r="AV1652" s="30"/>
      <c r="AW1652" s="30"/>
      <c r="AX1652" s="30"/>
      <c r="AY1652" s="30"/>
      <c r="AZ1652" s="30"/>
      <c r="BA1652" s="31" t="s">
        <v>1208</v>
      </c>
      <c r="BB1652" s="32">
        <v>1</v>
      </c>
      <c r="BC1652" s="29"/>
      <c r="BD1652" s="30"/>
      <c r="BE1652" s="75"/>
      <c r="BF1652" s="91" t="b">
        <f>IF(ISERROR(VLOOKUP(StudiesDetails!B1652,ProteinExpression!A:A,1,FALSE)),FALSE,TRUE)</f>
        <v>1</v>
      </c>
    </row>
    <row r="1653" spans="1:58" x14ac:dyDescent="0.3">
      <c r="A1653">
        <v>338</v>
      </c>
      <c r="B1653">
        <v>1775</v>
      </c>
      <c r="C1653" s="73" t="str">
        <f>IF(AND($A1653&lt;&gt;"",ISNUMBER($A1653)),VLOOKUP($A1653,StudiesGeneral!$B:$CM,2,FALSE),"")</f>
        <v>Stiborova</v>
      </c>
      <c r="D1653" s="73">
        <f>IF(AND($A1653&lt;&gt;"",ISNUMBER($A1653)),VLOOKUP($A1653,StudiesGeneral!$B:$CM,3,FALSE),"")</f>
        <v>2005</v>
      </c>
      <c r="E1653" s="74" t="str">
        <f>IF(AND($A1653&lt;&gt;"",ISNUMBER($A1653)),VLOOKUP($A1653,StudiesGeneral!$B:$CM,4,FALSE),"")</f>
        <v>https://doi.org/10.1016/j.canlet.2004.07.036</v>
      </c>
      <c r="F1653" s="73" t="str">
        <f>IF(AND($A1653&lt;&gt;"",ISNUMBER($A1653)),VLOOKUP($A1653,StudiesGeneral!$B:$CM,5,FALSE),"")</f>
        <v>CYP3A4</v>
      </c>
      <c r="G1653" s="52" t="str">
        <f t="shared" si="42"/>
        <v>Liver--HLM-HK34-</v>
      </c>
      <c r="H1653" s="12" t="s">
        <v>724</v>
      </c>
      <c r="K1653" s="12" t="s">
        <v>725</v>
      </c>
      <c r="L1653" s="12" t="s">
        <v>726</v>
      </c>
      <c r="M1653" s="12" t="s">
        <v>737</v>
      </c>
      <c r="AA1653" s="19" t="s">
        <v>770</v>
      </c>
      <c r="AB1653" s="19" t="s">
        <v>1017</v>
      </c>
      <c r="AC1653" s="20" t="s">
        <v>730</v>
      </c>
      <c r="AD1653" s="37" t="s">
        <v>1209</v>
      </c>
      <c r="AE1653" s="82">
        <v>2</v>
      </c>
      <c r="AF1653" s="3">
        <v>1</v>
      </c>
      <c r="AM1653" s="3">
        <v>2</v>
      </c>
      <c r="AN1653" s="3">
        <v>71</v>
      </c>
      <c r="BA1653" s="21" t="s">
        <v>1208</v>
      </c>
      <c r="BB1653" s="10">
        <v>1</v>
      </c>
      <c r="BF1653" s="4" t="b">
        <f>IF(ISERROR(VLOOKUP(StudiesDetails!B1653,ProteinExpression!A:A,1,FALSE)),FALSE,TRUE)</f>
        <v>1</v>
      </c>
    </row>
    <row r="1654" spans="1:58" x14ac:dyDescent="0.3">
      <c r="A1654">
        <v>338</v>
      </c>
      <c r="B1654">
        <v>1776</v>
      </c>
      <c r="C1654" s="73" t="str">
        <f>IF(AND($A1654&lt;&gt;"",ISNUMBER($A1654)),VLOOKUP($A1654,StudiesGeneral!$B:$CM,2,FALSE),"")</f>
        <v>Stiborova</v>
      </c>
      <c r="D1654" s="73">
        <f>IF(AND($A1654&lt;&gt;"",ISNUMBER($A1654)),VLOOKUP($A1654,StudiesGeneral!$B:$CM,3,FALSE),"")</f>
        <v>2005</v>
      </c>
      <c r="E1654" s="74" t="str">
        <f>IF(AND($A1654&lt;&gt;"",ISNUMBER($A1654)),VLOOKUP($A1654,StudiesGeneral!$B:$CM,4,FALSE),"")</f>
        <v>https://doi.org/10.1016/j.canlet.2004.07.036</v>
      </c>
      <c r="F1654" s="73" t="str">
        <f>IF(AND($A1654&lt;&gt;"",ISNUMBER($A1654)),VLOOKUP($A1654,StudiesGeneral!$B:$CM,5,FALSE),"")</f>
        <v>CYP3A4</v>
      </c>
      <c r="G1654" s="52" t="str">
        <f t="shared" si="42"/>
        <v>Liver--HLM-HK42-</v>
      </c>
      <c r="H1654" s="12" t="s">
        <v>724</v>
      </c>
      <c r="K1654" s="12" t="s">
        <v>725</v>
      </c>
      <c r="L1654" s="12" t="s">
        <v>726</v>
      </c>
      <c r="M1654" s="12" t="s">
        <v>737</v>
      </c>
      <c r="AA1654" s="19" t="s">
        <v>770</v>
      </c>
      <c r="AB1654" s="19" t="s">
        <v>1017</v>
      </c>
      <c r="AC1654" s="20" t="s">
        <v>730</v>
      </c>
      <c r="AD1654" s="37" t="s">
        <v>1210</v>
      </c>
      <c r="AE1654" s="82">
        <v>3</v>
      </c>
      <c r="AF1654" s="3">
        <v>1</v>
      </c>
      <c r="AM1654" s="3">
        <v>2</v>
      </c>
      <c r="AN1654" s="3">
        <v>71</v>
      </c>
      <c r="BA1654" s="21" t="s">
        <v>1208</v>
      </c>
      <c r="BB1654" s="10">
        <v>1</v>
      </c>
      <c r="BF1654" s="4" t="b">
        <f>IF(ISERROR(VLOOKUP(StudiesDetails!B1654,ProteinExpression!A:A,1,FALSE)),FALSE,TRUE)</f>
        <v>1</v>
      </c>
    </row>
    <row r="1655" spans="1:58" x14ac:dyDescent="0.3">
      <c r="A1655">
        <v>338</v>
      </c>
      <c r="B1655">
        <v>1777</v>
      </c>
      <c r="C1655" s="73" t="str">
        <f>IF(AND($A1655&lt;&gt;"",ISNUMBER($A1655)),VLOOKUP($A1655,StudiesGeneral!$B:$CM,2,FALSE),"")</f>
        <v>Stiborova</v>
      </c>
      <c r="D1655" s="73">
        <f>IF(AND($A1655&lt;&gt;"",ISNUMBER($A1655)),VLOOKUP($A1655,StudiesGeneral!$B:$CM,3,FALSE),"")</f>
        <v>2005</v>
      </c>
      <c r="E1655" s="74" t="str">
        <f>IF(AND($A1655&lt;&gt;"",ISNUMBER($A1655)),VLOOKUP($A1655,StudiesGeneral!$B:$CM,4,FALSE),"")</f>
        <v>https://doi.org/10.1016/j.canlet.2004.07.036</v>
      </c>
      <c r="F1655" s="73" t="str">
        <f>IF(AND($A1655&lt;&gt;"",ISNUMBER($A1655)),VLOOKUP($A1655,StudiesGeneral!$B:$CM,5,FALSE),"")</f>
        <v>CYP3A4</v>
      </c>
      <c r="G1655" s="52" t="str">
        <f t="shared" si="42"/>
        <v>Liver--HLM-HK43-</v>
      </c>
      <c r="H1655" s="12" t="s">
        <v>724</v>
      </c>
      <c r="K1655" s="12" t="s">
        <v>725</v>
      </c>
      <c r="L1655" s="12" t="s">
        <v>726</v>
      </c>
      <c r="M1655" s="12" t="s">
        <v>737</v>
      </c>
      <c r="AA1655" s="19" t="s">
        <v>770</v>
      </c>
      <c r="AB1655" s="19" t="s">
        <v>1017</v>
      </c>
      <c r="AC1655" s="20" t="s">
        <v>730</v>
      </c>
      <c r="AD1655" s="37" t="s">
        <v>1211</v>
      </c>
      <c r="AE1655" s="82">
        <v>4</v>
      </c>
      <c r="AF1655" s="3">
        <v>1</v>
      </c>
      <c r="AM1655" s="3">
        <v>2</v>
      </c>
      <c r="AN1655" s="3">
        <v>71</v>
      </c>
      <c r="BA1655" s="21" t="s">
        <v>1208</v>
      </c>
      <c r="BB1655" s="10">
        <v>1</v>
      </c>
      <c r="BF1655" s="4" t="b">
        <f>IF(ISERROR(VLOOKUP(StudiesDetails!B1655,ProteinExpression!A:A,1,FALSE)),FALSE,TRUE)</f>
        <v>1</v>
      </c>
    </row>
    <row r="1656" spans="1:58" x14ac:dyDescent="0.3">
      <c r="A1656">
        <v>338</v>
      </c>
      <c r="B1656">
        <v>1778</v>
      </c>
      <c r="C1656" s="73" t="str">
        <f>IF(AND($A1656&lt;&gt;"",ISNUMBER($A1656)),VLOOKUP($A1656,StudiesGeneral!$B:$CM,2,FALSE),"")</f>
        <v>Stiborova</v>
      </c>
      <c r="D1656" s="73">
        <f>IF(AND($A1656&lt;&gt;"",ISNUMBER($A1656)),VLOOKUP($A1656,StudiesGeneral!$B:$CM,3,FALSE),"")</f>
        <v>2005</v>
      </c>
      <c r="E1656" s="74" t="str">
        <f>IF(AND($A1656&lt;&gt;"",ISNUMBER($A1656)),VLOOKUP($A1656,StudiesGeneral!$B:$CM,4,FALSE),"")</f>
        <v>https://doi.org/10.1016/j.canlet.2004.07.036</v>
      </c>
      <c r="F1656" s="73" t="str">
        <f>IF(AND($A1656&lt;&gt;"",ISNUMBER($A1656)),VLOOKUP($A1656,StudiesGeneral!$B:$CM,5,FALSE),"")</f>
        <v>CYP3A4</v>
      </c>
      <c r="G1656" s="52" t="str">
        <f t="shared" si="42"/>
        <v>Liver--HLM-HK56-</v>
      </c>
      <c r="H1656" s="12" t="s">
        <v>724</v>
      </c>
      <c r="K1656" s="12" t="s">
        <v>725</v>
      </c>
      <c r="L1656" s="12" t="s">
        <v>726</v>
      </c>
      <c r="M1656" s="12" t="s">
        <v>737</v>
      </c>
      <c r="AA1656" s="19" t="s">
        <v>770</v>
      </c>
      <c r="AB1656" s="19" t="s">
        <v>1017</v>
      </c>
      <c r="AC1656" s="20" t="s">
        <v>730</v>
      </c>
      <c r="AD1656" s="37" t="s">
        <v>1212</v>
      </c>
      <c r="AE1656" s="82">
        <v>5</v>
      </c>
      <c r="AF1656" s="3">
        <v>1</v>
      </c>
      <c r="AM1656" s="3">
        <v>2</v>
      </c>
      <c r="AN1656" s="3">
        <v>71</v>
      </c>
      <c r="BA1656" s="21" t="s">
        <v>1208</v>
      </c>
      <c r="BB1656" s="10">
        <v>1</v>
      </c>
      <c r="BF1656" s="4" t="b">
        <f>IF(ISERROR(VLOOKUP(StudiesDetails!B1656,ProteinExpression!A:A,1,FALSE)),FALSE,TRUE)</f>
        <v>1</v>
      </c>
    </row>
    <row r="1657" spans="1:58" x14ac:dyDescent="0.3">
      <c r="A1657">
        <v>338</v>
      </c>
      <c r="B1657">
        <v>1779</v>
      </c>
      <c r="C1657" s="73" t="str">
        <f>IF(AND($A1657&lt;&gt;"",ISNUMBER($A1657)),VLOOKUP($A1657,StudiesGeneral!$B:$CM,2,FALSE),"")</f>
        <v>Stiborova</v>
      </c>
      <c r="D1657" s="73">
        <f>IF(AND($A1657&lt;&gt;"",ISNUMBER($A1657)),VLOOKUP($A1657,StudiesGeneral!$B:$CM,3,FALSE),"")</f>
        <v>2005</v>
      </c>
      <c r="E1657" s="74" t="str">
        <f>IF(AND($A1657&lt;&gt;"",ISNUMBER($A1657)),VLOOKUP($A1657,StudiesGeneral!$B:$CM,4,FALSE),"")</f>
        <v>https://doi.org/10.1016/j.canlet.2004.07.036</v>
      </c>
      <c r="F1657" s="73" t="str">
        <f>IF(AND($A1657&lt;&gt;"",ISNUMBER($A1657)),VLOOKUP($A1657,StudiesGeneral!$B:$CM,5,FALSE),"")</f>
        <v>CYP3A4</v>
      </c>
      <c r="G1657" s="52" t="str">
        <f t="shared" si="42"/>
        <v>Liver--HLM-HK89-</v>
      </c>
      <c r="H1657" s="12" t="s">
        <v>724</v>
      </c>
      <c r="K1657" s="12" t="s">
        <v>725</v>
      </c>
      <c r="L1657" s="12" t="s">
        <v>726</v>
      </c>
      <c r="M1657" s="12" t="s">
        <v>737</v>
      </c>
      <c r="AA1657" s="19" t="s">
        <v>770</v>
      </c>
      <c r="AB1657" s="19" t="s">
        <v>1017</v>
      </c>
      <c r="AC1657" s="20" t="s">
        <v>730</v>
      </c>
      <c r="AD1657" s="37" t="s">
        <v>1213</v>
      </c>
      <c r="AE1657" s="82">
        <v>6</v>
      </c>
      <c r="AF1657" s="3">
        <v>1</v>
      </c>
      <c r="AM1657" s="3">
        <v>2</v>
      </c>
      <c r="AN1657" s="3">
        <v>71</v>
      </c>
      <c r="BA1657" s="21" t="s">
        <v>1208</v>
      </c>
      <c r="BB1657" s="10">
        <v>1</v>
      </c>
      <c r="BF1657" s="4" t="b">
        <f>IF(ISERROR(VLOOKUP(StudiesDetails!B1657,ProteinExpression!A:A,1,FALSE)),FALSE,TRUE)</f>
        <v>1</v>
      </c>
    </row>
    <row r="1658" spans="1:58" x14ac:dyDescent="0.3">
      <c r="A1658">
        <v>338</v>
      </c>
      <c r="B1658">
        <v>1780</v>
      </c>
      <c r="C1658" s="73" t="str">
        <f>IF(AND($A1658&lt;&gt;"",ISNUMBER($A1658)),VLOOKUP($A1658,StudiesGeneral!$B:$CM,2,FALSE),"")</f>
        <v>Stiborova</v>
      </c>
      <c r="D1658" s="73">
        <f>IF(AND($A1658&lt;&gt;"",ISNUMBER($A1658)),VLOOKUP($A1658,StudiesGeneral!$B:$CM,3,FALSE),"")</f>
        <v>2005</v>
      </c>
      <c r="E1658" s="74" t="str">
        <f>IF(AND($A1658&lt;&gt;"",ISNUMBER($A1658)),VLOOKUP($A1658,StudiesGeneral!$B:$CM,4,FALSE),"")</f>
        <v>https://doi.org/10.1016/j.canlet.2004.07.036</v>
      </c>
      <c r="F1658" s="73" t="str">
        <f>IF(AND($A1658&lt;&gt;"",ISNUMBER($A1658)),VLOOKUP($A1658,StudiesGeneral!$B:$CM,5,FALSE),"")</f>
        <v>CYP3A4</v>
      </c>
      <c r="G1658" s="52" t="str">
        <f t="shared" si="42"/>
        <v>Liver--HLM-HK93-</v>
      </c>
      <c r="H1658" s="12" t="s">
        <v>724</v>
      </c>
      <c r="K1658" s="12" t="s">
        <v>725</v>
      </c>
      <c r="L1658" s="12" t="s">
        <v>726</v>
      </c>
      <c r="M1658" s="12" t="s">
        <v>737</v>
      </c>
      <c r="AA1658" s="19" t="s">
        <v>770</v>
      </c>
      <c r="AB1658" s="19" t="s">
        <v>1017</v>
      </c>
      <c r="AC1658" s="20" t="s">
        <v>730</v>
      </c>
      <c r="AD1658" s="37" t="s">
        <v>1214</v>
      </c>
      <c r="AE1658" s="82">
        <v>7</v>
      </c>
      <c r="AF1658" s="3">
        <v>1</v>
      </c>
      <c r="AM1658" s="3">
        <v>2</v>
      </c>
      <c r="AN1658" s="3">
        <v>71</v>
      </c>
      <c r="BA1658" s="21" t="s">
        <v>1208</v>
      </c>
      <c r="BB1658" s="10">
        <v>1</v>
      </c>
      <c r="BF1658" s="4" t="b">
        <f>IF(ISERROR(VLOOKUP(StudiesDetails!B1658,ProteinExpression!A:A,1,FALSE)),FALSE,TRUE)</f>
        <v>1</v>
      </c>
    </row>
    <row r="1659" spans="1:58" x14ac:dyDescent="0.3">
      <c r="A1659">
        <v>338</v>
      </c>
      <c r="B1659">
        <v>1781</v>
      </c>
      <c r="C1659" s="73" t="str">
        <f>IF(AND($A1659&lt;&gt;"",ISNUMBER($A1659)),VLOOKUP($A1659,StudiesGeneral!$B:$CM,2,FALSE),"")</f>
        <v>Stiborova</v>
      </c>
      <c r="D1659" s="73">
        <f>IF(AND($A1659&lt;&gt;"",ISNUMBER($A1659)),VLOOKUP($A1659,StudiesGeneral!$B:$CM,3,FALSE),"")</f>
        <v>2005</v>
      </c>
      <c r="E1659" s="74" t="str">
        <f>IF(AND($A1659&lt;&gt;"",ISNUMBER($A1659)),VLOOKUP($A1659,StudiesGeneral!$B:$CM,4,FALSE),"")</f>
        <v>https://doi.org/10.1016/j.canlet.2004.07.036</v>
      </c>
      <c r="F1659" s="73" t="str">
        <f>IF(AND($A1659&lt;&gt;"",ISNUMBER($A1659)),VLOOKUP($A1659,StudiesGeneral!$B:$CM,5,FALSE),"")</f>
        <v>CYP3A4</v>
      </c>
      <c r="G1659" s="52" t="str">
        <f t="shared" si="42"/>
        <v>Liver--HLM-HK112-</v>
      </c>
      <c r="H1659" s="12" t="s">
        <v>724</v>
      </c>
      <c r="K1659" s="12" t="s">
        <v>725</v>
      </c>
      <c r="L1659" s="12" t="s">
        <v>726</v>
      </c>
      <c r="M1659" s="12" t="s">
        <v>737</v>
      </c>
      <c r="AA1659" s="19" t="s">
        <v>770</v>
      </c>
      <c r="AB1659" s="19" t="s">
        <v>1017</v>
      </c>
      <c r="AC1659" s="20" t="s">
        <v>730</v>
      </c>
      <c r="AD1659" s="37" t="s">
        <v>1215</v>
      </c>
      <c r="AE1659" s="82">
        <v>8</v>
      </c>
      <c r="AF1659" s="3">
        <v>1</v>
      </c>
      <c r="AM1659" s="3">
        <v>2</v>
      </c>
      <c r="AN1659" s="3">
        <v>71</v>
      </c>
      <c r="BA1659" s="21" t="s">
        <v>1208</v>
      </c>
      <c r="BB1659" s="10">
        <v>1</v>
      </c>
      <c r="BF1659" s="4" t="b">
        <f>IF(ISERROR(VLOOKUP(StudiesDetails!B1659,ProteinExpression!A:A,1,FALSE)),FALSE,TRUE)</f>
        <v>1</v>
      </c>
    </row>
    <row r="1660" spans="1:58" s="33" customFormat="1" x14ac:dyDescent="0.3">
      <c r="A1660" s="33">
        <v>340</v>
      </c>
      <c r="B1660" s="33">
        <v>1782</v>
      </c>
      <c r="C1660" s="70" t="str">
        <f>IF(AND($A1660&lt;&gt;"",ISNUMBER($A1660)),VLOOKUP($A1660,StudiesGeneral!$B:$CM,2,FALSE),"")</f>
        <v>Schmiedlin-Ren</v>
      </c>
      <c r="D1660" s="70">
        <f>IF(AND($A1660&lt;&gt;"",ISNUMBER($A1660)),VLOOKUP($A1660,StudiesGeneral!$B:$CM,3,FALSE),"")</f>
        <v>1997</v>
      </c>
      <c r="E1660" s="71" t="str">
        <f>IF(AND($A1660&lt;&gt;"",ISNUMBER($A1660)),VLOOKUP($A1660,StudiesGeneral!$B:$CM,4,FALSE),"")</f>
        <v>https://doi.org/10.1124/mol.51.5.741</v>
      </c>
      <c r="F1660" s="70" t="str">
        <f>IF(AND($A1660&lt;&gt;"",ISNUMBER($A1660)),VLOOKUP($A1660,StudiesGeneral!$B:$CM,5,FALSE),"")</f>
        <v>CYP3A</v>
      </c>
      <c r="G1660" s="72" t="str">
        <f t="shared" ref="G1660" si="43">H1660&amp;"-"&amp;I1660&amp;"-"&amp;L1660&amp;"-"&amp;AD1660&amp;"-"&amp;BC1660</f>
        <v>Small intestine-Duodenum-HIM--</v>
      </c>
      <c r="H1660" s="25" t="s">
        <v>747</v>
      </c>
      <c r="I1660" s="25" t="s">
        <v>748</v>
      </c>
      <c r="J1660" s="25"/>
      <c r="K1660" s="25" t="s">
        <v>725</v>
      </c>
      <c r="L1660" s="25" t="s">
        <v>762</v>
      </c>
      <c r="M1660" s="25" t="s">
        <v>737</v>
      </c>
      <c r="N1660" s="25" t="s">
        <v>819</v>
      </c>
      <c r="O1660" s="25"/>
      <c r="P1660" s="25"/>
      <c r="Q1660" s="94" t="str">
        <f>"100-200"</f>
        <v>100-200</v>
      </c>
      <c r="R1660" s="26" t="s">
        <v>766</v>
      </c>
      <c r="S1660" s="27"/>
      <c r="T1660" s="27"/>
      <c r="U1660" s="27"/>
      <c r="V1660" s="27">
        <v>0.89</v>
      </c>
      <c r="W1660" s="27" t="s">
        <v>1216</v>
      </c>
      <c r="X1660" s="27" t="s">
        <v>796</v>
      </c>
      <c r="Y1660" s="27">
        <v>0.57999999999999996</v>
      </c>
      <c r="Z1660" s="27" t="s">
        <v>797</v>
      </c>
      <c r="AA1660" s="28" t="s">
        <v>728</v>
      </c>
      <c r="AB1660" s="28" t="s">
        <v>1017</v>
      </c>
      <c r="AC1660" s="29" t="s">
        <v>730</v>
      </c>
      <c r="AD1660" s="36"/>
      <c r="AE1660" s="83">
        <v>1</v>
      </c>
      <c r="AF1660" s="30">
        <v>8</v>
      </c>
      <c r="AG1660" s="30"/>
      <c r="AH1660" s="30"/>
      <c r="AI1660" s="30"/>
      <c r="AJ1660" s="29"/>
      <c r="AK1660" s="30"/>
      <c r="AL1660" s="29"/>
      <c r="AM1660" s="30"/>
      <c r="AN1660" s="30"/>
      <c r="AO1660" s="30"/>
      <c r="AP1660" s="30"/>
      <c r="AQ1660" s="30"/>
      <c r="AR1660" s="30"/>
      <c r="AS1660" s="30"/>
      <c r="AT1660" s="30"/>
      <c r="AU1660" s="30"/>
      <c r="AV1660" s="30"/>
      <c r="AW1660" s="30"/>
      <c r="AX1660" s="30"/>
      <c r="AY1660" s="30"/>
      <c r="AZ1660" s="30"/>
      <c r="BA1660" s="31"/>
      <c r="BB1660" s="32"/>
      <c r="BC1660" s="29"/>
      <c r="BD1660" s="30"/>
      <c r="BE1660" s="75"/>
      <c r="BF1660" s="91" t="b">
        <f>IF(ISERROR(VLOOKUP(StudiesDetails!B1660,ProteinExpression!A:A,1,FALSE)),FALSE,TRUE)</f>
        <v>1</v>
      </c>
    </row>
    <row r="1661" spans="1:58" x14ac:dyDescent="0.3">
      <c r="A1661">
        <v>340</v>
      </c>
      <c r="B1661">
        <v>1783</v>
      </c>
      <c r="C1661" s="73" t="str">
        <f>IF(AND($A1661&lt;&gt;"",ISNUMBER($A1661)),VLOOKUP($A1661,StudiesGeneral!$B:$CM,2,FALSE),"")</f>
        <v>Schmiedlin-Ren</v>
      </c>
      <c r="D1661" s="73">
        <f>IF(AND($A1661&lt;&gt;"",ISNUMBER($A1661)),VLOOKUP($A1661,StudiesGeneral!$B:$CM,3,FALSE),"")</f>
        <v>1997</v>
      </c>
      <c r="E1661" s="74" t="str">
        <f>IF(AND($A1661&lt;&gt;"",ISNUMBER($A1661)),VLOOKUP($A1661,StudiesGeneral!$B:$CM,4,FALSE),"")</f>
        <v>https://doi.org/10.1124/mol.51.5.741</v>
      </c>
      <c r="F1661" s="73" t="str">
        <f>IF(AND($A1661&lt;&gt;"",ISNUMBER($A1661)),VLOOKUP($A1661,StudiesGeneral!$B:$CM,5,FALSE),"")</f>
        <v>CYP3A</v>
      </c>
      <c r="G1661" s="52" t="str">
        <f t="shared" si="42"/>
        <v>Small intestine-Duodenum-Homogenate--</v>
      </c>
      <c r="H1661" s="12" t="s">
        <v>747</v>
      </c>
      <c r="I1661" s="12" t="s">
        <v>748</v>
      </c>
      <c r="K1661" s="12" t="s">
        <v>735</v>
      </c>
      <c r="L1661" s="12" t="s">
        <v>793</v>
      </c>
      <c r="M1661" s="12" t="s">
        <v>737</v>
      </c>
      <c r="N1661" s="12" t="s">
        <v>819</v>
      </c>
      <c r="Q1661" s="34" t="str">
        <f t="shared" ref="Q1661:Q1663" si="44">"100-200"</f>
        <v>100-200</v>
      </c>
      <c r="R1661" s="1" t="s">
        <v>766</v>
      </c>
      <c r="V1661" s="2">
        <v>0.89</v>
      </c>
      <c r="W1661" s="2" t="s">
        <v>1216</v>
      </c>
      <c r="X1661" s="2" t="s">
        <v>796</v>
      </c>
      <c r="Y1661" s="2">
        <v>0.57999999999999996</v>
      </c>
      <c r="Z1661" s="2" t="s">
        <v>797</v>
      </c>
      <c r="AA1661" s="19" t="s">
        <v>728</v>
      </c>
      <c r="AB1661" s="19" t="s">
        <v>1017</v>
      </c>
      <c r="AC1661" s="20" t="s">
        <v>730</v>
      </c>
      <c r="AE1661" s="82">
        <v>1</v>
      </c>
      <c r="AF1661" s="3">
        <v>8</v>
      </c>
      <c r="BF1661" s="4" t="b">
        <f>IF(ISERROR(VLOOKUP(StudiesDetails!B1661,ProteinExpression!A:A,1,FALSE)),FALSE,TRUE)</f>
        <v>1</v>
      </c>
    </row>
    <row r="1662" spans="1:58" x14ac:dyDescent="0.3">
      <c r="A1662">
        <v>340</v>
      </c>
      <c r="B1662">
        <v>1784</v>
      </c>
      <c r="C1662" s="73" t="str">
        <f>IF(AND($A1662&lt;&gt;"",ISNUMBER($A1662)),VLOOKUP($A1662,StudiesGeneral!$B:$CM,2,FALSE),"")</f>
        <v>Schmiedlin-Ren</v>
      </c>
      <c r="D1662" s="73">
        <f>IF(AND($A1662&lt;&gt;"",ISNUMBER($A1662)),VLOOKUP($A1662,StudiesGeneral!$B:$CM,3,FALSE),"")</f>
        <v>1997</v>
      </c>
      <c r="E1662" s="74" t="str">
        <f>IF(AND($A1662&lt;&gt;"",ISNUMBER($A1662)),VLOOKUP($A1662,StudiesGeneral!$B:$CM,4,FALSE),"")</f>
        <v>https://doi.org/10.1124/mol.51.5.741</v>
      </c>
      <c r="F1662" s="73" t="str">
        <f>IF(AND($A1662&lt;&gt;"",ISNUMBER($A1662)),VLOOKUP($A1662,StudiesGeneral!$B:$CM,5,FALSE),"")</f>
        <v>CYP3A</v>
      </c>
      <c r="G1662" s="52" t="str">
        <f t="shared" si="42"/>
        <v>Small intestine-Jejunum-HIM--</v>
      </c>
      <c r="H1662" s="12" t="s">
        <v>747</v>
      </c>
      <c r="I1662" s="12" t="s">
        <v>749</v>
      </c>
      <c r="K1662" s="12" t="s">
        <v>725</v>
      </c>
      <c r="L1662" s="12" t="s">
        <v>762</v>
      </c>
      <c r="M1662" s="12" t="s">
        <v>737</v>
      </c>
      <c r="N1662" s="12" t="s">
        <v>819</v>
      </c>
      <c r="Q1662" s="34" t="str">
        <f t="shared" si="44"/>
        <v>100-200</v>
      </c>
      <c r="R1662" s="1" t="s">
        <v>766</v>
      </c>
      <c r="V1662" s="2">
        <v>0.91</v>
      </c>
      <c r="W1662" s="2" t="s">
        <v>1216</v>
      </c>
      <c r="X1662" s="2" t="s">
        <v>796</v>
      </c>
      <c r="Y1662" s="2">
        <v>0.61</v>
      </c>
      <c r="Z1662" s="2" t="s">
        <v>797</v>
      </c>
      <c r="AA1662" s="19" t="s">
        <v>728</v>
      </c>
      <c r="AB1662" s="19" t="s">
        <v>1017</v>
      </c>
      <c r="AC1662" s="20" t="s">
        <v>730</v>
      </c>
      <c r="AE1662" s="82">
        <v>1</v>
      </c>
      <c r="AF1662" s="3">
        <v>8</v>
      </c>
      <c r="BF1662" s="4" t="b">
        <f>IF(ISERROR(VLOOKUP(StudiesDetails!B1662,ProteinExpression!A:A,1,FALSE)),FALSE,TRUE)</f>
        <v>1</v>
      </c>
    </row>
    <row r="1663" spans="1:58" x14ac:dyDescent="0.3">
      <c r="A1663">
        <v>340</v>
      </c>
      <c r="B1663">
        <v>1785</v>
      </c>
      <c r="C1663" s="73" t="str">
        <f>IF(AND($A1663&lt;&gt;"",ISNUMBER($A1663)),VLOOKUP($A1663,StudiesGeneral!$B:$CM,2,FALSE),"")</f>
        <v>Schmiedlin-Ren</v>
      </c>
      <c r="D1663" s="73">
        <f>IF(AND($A1663&lt;&gt;"",ISNUMBER($A1663)),VLOOKUP($A1663,StudiesGeneral!$B:$CM,3,FALSE),"")</f>
        <v>1997</v>
      </c>
      <c r="E1663" s="74" t="str">
        <f>IF(AND($A1663&lt;&gt;"",ISNUMBER($A1663)),VLOOKUP($A1663,StudiesGeneral!$B:$CM,4,FALSE),"")</f>
        <v>https://doi.org/10.1124/mol.51.5.741</v>
      </c>
      <c r="F1663" s="73" t="str">
        <f>IF(AND($A1663&lt;&gt;"",ISNUMBER($A1663)),VLOOKUP($A1663,StudiesGeneral!$B:$CM,5,FALSE),"")</f>
        <v>CYP3A</v>
      </c>
      <c r="G1663" s="52" t="str">
        <f t="shared" si="42"/>
        <v>Small intestine-Jejunum-Homogenate--</v>
      </c>
      <c r="H1663" s="12" t="s">
        <v>747</v>
      </c>
      <c r="I1663" s="12" t="s">
        <v>749</v>
      </c>
      <c r="K1663" s="12" t="s">
        <v>735</v>
      </c>
      <c r="L1663" s="12" t="s">
        <v>793</v>
      </c>
      <c r="M1663" s="12" t="s">
        <v>737</v>
      </c>
      <c r="N1663" s="12" t="s">
        <v>819</v>
      </c>
      <c r="Q1663" s="34" t="str">
        <f t="shared" si="44"/>
        <v>100-200</v>
      </c>
      <c r="R1663" s="1" t="s">
        <v>766</v>
      </c>
      <c r="V1663" s="2">
        <v>0.91</v>
      </c>
      <c r="W1663" s="2" t="s">
        <v>1216</v>
      </c>
      <c r="X1663" s="2" t="s">
        <v>796</v>
      </c>
      <c r="Y1663" s="2">
        <v>0.61</v>
      </c>
      <c r="Z1663" s="2" t="s">
        <v>797</v>
      </c>
      <c r="AA1663" s="19" t="s">
        <v>728</v>
      </c>
      <c r="AB1663" s="19" t="s">
        <v>1017</v>
      </c>
      <c r="AC1663" s="20" t="s">
        <v>730</v>
      </c>
      <c r="AE1663" s="82">
        <v>1</v>
      </c>
      <c r="AF1663" s="3">
        <v>8</v>
      </c>
      <c r="BF1663" s="4" t="b">
        <f>IF(ISERROR(VLOOKUP(StudiesDetails!B1663,ProteinExpression!A:A,1,FALSE)),FALSE,TRUE)</f>
        <v>1</v>
      </c>
    </row>
    <row r="1664" spans="1:58" s="33" customFormat="1" x14ac:dyDescent="0.3">
      <c r="A1664" s="33">
        <v>341</v>
      </c>
      <c r="B1664" s="33">
        <v>1786</v>
      </c>
      <c r="C1664" s="70" t="str">
        <f>IF(AND($A1664&lt;&gt;"",ISNUMBER($A1664)),VLOOKUP($A1664,StudiesGeneral!$B:$CM,2,FALSE),"")</f>
        <v>Lown</v>
      </c>
      <c r="D1664" s="70">
        <f>IF(AND($A1664&lt;&gt;"",ISNUMBER($A1664)),VLOOKUP($A1664,StudiesGeneral!$B:$CM,3,FALSE),"")</f>
        <v>1994</v>
      </c>
      <c r="E1664" s="71" t="str">
        <f>IF(AND($A1664&lt;&gt;"",ISNUMBER($A1664)),VLOOKUP($A1664,StudiesGeneral!$B:$CM,4,FALSE),"")</f>
        <v>https://pubmed.ncbi.nlm.nih.gov/7895614/</v>
      </c>
      <c r="F1664" s="70" t="str">
        <f>IF(AND($A1664&lt;&gt;"",ISNUMBER($A1664)),VLOOKUP($A1664,StudiesGeneral!$B:$CM,5,FALSE),"")</f>
        <v>CYP3A4</v>
      </c>
      <c r="G1664" s="72" t="str">
        <f t="shared" ref="G1664:G1665" si="45">H1664&amp;"-"&amp;I1664&amp;"-"&amp;L1664&amp;"-"&amp;AD1664&amp;"-"&amp;BC1664</f>
        <v>Small intestine-Duodenum-S9 fraction-women-</v>
      </c>
      <c r="H1664" s="25" t="s">
        <v>747</v>
      </c>
      <c r="I1664" s="25" t="s">
        <v>748</v>
      </c>
      <c r="J1664" s="25"/>
      <c r="K1664" s="109" t="s">
        <v>988</v>
      </c>
      <c r="L1664" s="25" t="s">
        <v>1217</v>
      </c>
      <c r="M1664" s="25" t="s">
        <v>737</v>
      </c>
      <c r="N1664" s="25"/>
      <c r="O1664" s="25"/>
      <c r="P1664" s="25"/>
      <c r="Q1664" s="26"/>
      <c r="R1664" s="26"/>
      <c r="S1664" s="27"/>
      <c r="T1664" s="27"/>
      <c r="U1664" s="27"/>
      <c r="V1664" s="27"/>
      <c r="W1664" s="27"/>
      <c r="X1664" s="27"/>
      <c r="Y1664" s="27"/>
      <c r="Z1664" s="27"/>
      <c r="AA1664" s="28" t="s">
        <v>728</v>
      </c>
      <c r="AB1664" s="28" t="s">
        <v>1218</v>
      </c>
      <c r="AC1664" s="29" t="s">
        <v>730</v>
      </c>
      <c r="AD1664" s="36" t="s">
        <v>1219</v>
      </c>
      <c r="AE1664" s="83">
        <v>1</v>
      </c>
      <c r="AF1664" s="30">
        <v>9</v>
      </c>
      <c r="AG1664" s="30">
        <v>0</v>
      </c>
      <c r="AH1664" s="95">
        <f>AVERAGE(65,54,45,53,66,74,60,44,76)</f>
        <v>59.666666666666664</v>
      </c>
      <c r="AI1664" s="95" t="s">
        <v>767</v>
      </c>
      <c r="AJ1664" s="29" t="s">
        <v>768</v>
      </c>
      <c r="AK1664" s="30"/>
      <c r="AL1664" s="29"/>
      <c r="AM1664" s="30">
        <v>44</v>
      </c>
      <c r="AN1664" s="30">
        <v>76</v>
      </c>
      <c r="AO1664" s="30"/>
      <c r="AP1664" s="30"/>
      <c r="AQ1664" s="30"/>
      <c r="AR1664" s="30"/>
      <c r="AS1664" s="30"/>
      <c r="AT1664" s="30"/>
      <c r="AU1664" s="30"/>
      <c r="AV1664" s="30"/>
      <c r="AW1664" s="30" t="s">
        <v>763</v>
      </c>
      <c r="AX1664" s="30" t="s">
        <v>1220</v>
      </c>
      <c r="AY1664" s="30"/>
      <c r="AZ1664" s="30"/>
      <c r="BA1664" s="31"/>
      <c r="BB1664" s="32"/>
      <c r="BC1664" s="29"/>
      <c r="BD1664" s="30"/>
      <c r="BE1664" s="75"/>
      <c r="BF1664" s="91" t="b">
        <f>IF(ISERROR(VLOOKUP(StudiesDetails!B1664,ProteinExpression!A:A,1,FALSE)),FALSE,TRUE)</f>
        <v>1</v>
      </c>
    </row>
    <row r="1665" spans="1:58" x14ac:dyDescent="0.3">
      <c r="A1665">
        <v>341</v>
      </c>
      <c r="B1665">
        <v>1787</v>
      </c>
      <c r="C1665" s="73" t="str">
        <f>IF(AND($A1665&lt;&gt;"",ISNUMBER($A1665)),VLOOKUP($A1665,StudiesGeneral!$B:$CM,2,FALSE),"")</f>
        <v>Lown</v>
      </c>
      <c r="D1665" s="73">
        <f>IF(AND($A1665&lt;&gt;"",ISNUMBER($A1665)),VLOOKUP($A1665,StudiesGeneral!$B:$CM,3,FALSE),"")</f>
        <v>1994</v>
      </c>
      <c r="E1665" s="74" t="str">
        <f>IF(AND($A1665&lt;&gt;"",ISNUMBER($A1665)),VLOOKUP($A1665,StudiesGeneral!$B:$CM,4,FALSE),"")</f>
        <v>https://pubmed.ncbi.nlm.nih.gov/7895614/</v>
      </c>
      <c r="F1665" s="73" t="str">
        <f>IF(AND($A1665&lt;&gt;"",ISNUMBER($A1665)),VLOOKUP($A1665,StudiesGeneral!$B:$CM,5,FALSE),"")</f>
        <v>CYP3A4</v>
      </c>
      <c r="G1665" s="52" t="str">
        <f t="shared" si="45"/>
        <v>Small intestine-Duodenum-S9 fraction-men-</v>
      </c>
      <c r="H1665" s="12" t="s">
        <v>747</v>
      </c>
      <c r="I1665" s="12" t="s">
        <v>748</v>
      </c>
      <c r="K1665" s="104" t="s">
        <v>988</v>
      </c>
      <c r="L1665" s="12" t="s">
        <v>1217</v>
      </c>
      <c r="M1665" s="12" t="s">
        <v>737</v>
      </c>
      <c r="AA1665" s="19" t="s">
        <v>728</v>
      </c>
      <c r="AB1665" s="19" t="s">
        <v>1218</v>
      </c>
      <c r="AC1665" s="20" t="s">
        <v>730</v>
      </c>
      <c r="AD1665" s="37" t="s">
        <v>1221</v>
      </c>
      <c r="AE1665" s="82">
        <v>2</v>
      </c>
      <c r="AF1665" s="3">
        <v>11</v>
      </c>
      <c r="AG1665" s="3">
        <v>11</v>
      </c>
      <c r="AH1665" s="81">
        <f>AVERAGE(34,61,54,57,40,62,51,34,32,26,49)</f>
        <v>45.454545454545453</v>
      </c>
      <c r="AI1665" s="81" t="s">
        <v>767</v>
      </c>
      <c r="AJ1665" s="20" t="s">
        <v>768</v>
      </c>
      <c r="AM1665" s="3">
        <v>26</v>
      </c>
      <c r="AN1665" s="3">
        <v>62</v>
      </c>
      <c r="AW1665" s="3" t="s">
        <v>763</v>
      </c>
      <c r="AX1665" s="3" t="s">
        <v>1220</v>
      </c>
      <c r="BF1665" s="4" t="b">
        <f>IF(ISERROR(VLOOKUP(StudiesDetails!B1665,ProteinExpression!A:A,1,FALSE)),FALSE,TRUE)</f>
        <v>1</v>
      </c>
    </row>
    <row r="1666" spans="1:58" s="33" customFormat="1" x14ac:dyDescent="0.3">
      <c r="A1666" s="33">
        <v>345</v>
      </c>
      <c r="B1666" s="33">
        <v>1788</v>
      </c>
      <c r="C1666" s="70" t="str">
        <f>IF(AND($A1666&lt;&gt;"",ISNUMBER($A1666)),VLOOKUP($A1666,StudiesGeneral!$B:$CM,2,FALSE),"")</f>
        <v>Glaeser</v>
      </c>
      <c r="D1666" s="70">
        <f>IF(AND($A1666&lt;&gt;"",ISNUMBER($A1666)),VLOOKUP($A1666,StudiesGeneral!$B:$CM,3,FALSE),"")</f>
        <v>2002</v>
      </c>
      <c r="E1666" s="71" t="str">
        <f>IF(AND($A1666&lt;&gt;"",ISNUMBER($A1666)),VLOOKUP($A1666,StudiesGeneral!$B:$CM,4,FALSE),"")</f>
        <v>https://doi.org/10.1067/mcp.2002.121370</v>
      </c>
      <c r="F1666" s="70" t="str">
        <f>IF(AND($A1666&lt;&gt;"",ISNUMBER($A1666)),VLOOKUP($A1666,StudiesGeneral!$B:$CM,5,FALSE),"")</f>
        <v>CYP3A4</v>
      </c>
      <c r="G1666" s="72" t="str">
        <f>H1666&amp;"-"&amp;I1666&amp;"-"&amp;L1666&amp;"-"&amp;AD1666&amp;"-"&amp;BC1666</f>
        <v>Small intestine-Duodenum-Shed enterocytes-1-</v>
      </c>
      <c r="H1666" s="25" t="s">
        <v>747</v>
      </c>
      <c r="I1666" s="25" t="s">
        <v>748</v>
      </c>
      <c r="J1666" s="25"/>
      <c r="K1666" s="25" t="s">
        <v>1222</v>
      </c>
      <c r="L1666" s="25" t="s">
        <v>1223</v>
      </c>
      <c r="M1666" s="25"/>
      <c r="N1666" s="25"/>
      <c r="O1666" s="25"/>
      <c r="P1666" s="25"/>
      <c r="Q1666" s="26"/>
      <c r="R1666" s="26"/>
      <c r="S1666" s="27"/>
      <c r="T1666" s="27"/>
      <c r="U1666" s="27"/>
      <c r="V1666" s="27"/>
      <c r="W1666" s="27"/>
      <c r="X1666" s="27"/>
      <c r="Y1666" s="27"/>
      <c r="Z1666" s="27"/>
      <c r="AA1666" s="28" t="s">
        <v>770</v>
      </c>
      <c r="AB1666" s="28" t="s">
        <v>794</v>
      </c>
      <c r="AC1666" s="29" t="s">
        <v>730</v>
      </c>
      <c r="AD1666" s="36">
        <v>1</v>
      </c>
      <c r="AE1666" s="83">
        <v>1</v>
      </c>
      <c r="AF1666" s="30">
        <v>1</v>
      </c>
      <c r="AG1666" s="30"/>
      <c r="AH1666" s="106">
        <v>27</v>
      </c>
      <c r="AI1666" s="106" t="s">
        <v>767</v>
      </c>
      <c r="AJ1666" s="42" t="s">
        <v>768</v>
      </c>
      <c r="AK1666" s="41">
        <v>5.4</v>
      </c>
      <c r="AL1666" s="42" t="s">
        <v>797</v>
      </c>
      <c r="AM1666" s="30"/>
      <c r="AN1666" s="30"/>
      <c r="AO1666" s="30"/>
      <c r="AP1666" s="30"/>
      <c r="AQ1666" s="30"/>
      <c r="AR1666" s="30"/>
      <c r="AS1666" s="30"/>
      <c r="AT1666" s="30"/>
      <c r="AU1666" s="30"/>
      <c r="AV1666" s="30"/>
      <c r="AW1666" s="30" t="s">
        <v>763</v>
      </c>
      <c r="AX1666" s="3" t="s">
        <v>1051</v>
      </c>
      <c r="AY1666" s="30" t="s">
        <v>917</v>
      </c>
      <c r="AZ1666" s="30">
        <v>1</v>
      </c>
      <c r="BA1666" s="31"/>
      <c r="BB1666" s="32"/>
      <c r="BC1666" s="29"/>
      <c r="BD1666" s="30"/>
      <c r="BE1666" s="75"/>
      <c r="BF1666" s="91" t="b">
        <f>IF(ISERROR(VLOOKUP(StudiesDetails!B1666,ProteinExpression!A:A,1,FALSE)),FALSE,TRUE)</f>
        <v>1</v>
      </c>
    </row>
    <row r="1667" spans="1:58" x14ac:dyDescent="0.3">
      <c r="A1667">
        <v>345</v>
      </c>
      <c r="B1667">
        <v>1789</v>
      </c>
      <c r="C1667" s="73" t="str">
        <f>IF(AND($A1667&lt;&gt;"",ISNUMBER($A1667)),VLOOKUP($A1667,StudiesGeneral!$B:$CM,2,FALSE),"")</f>
        <v>Glaeser</v>
      </c>
      <c r="D1667" s="73">
        <f>IF(AND($A1667&lt;&gt;"",ISNUMBER($A1667)),VLOOKUP($A1667,StudiesGeneral!$B:$CM,3,FALSE),"")</f>
        <v>2002</v>
      </c>
      <c r="E1667" s="74" t="str">
        <f>IF(AND($A1667&lt;&gt;"",ISNUMBER($A1667)),VLOOKUP($A1667,StudiesGeneral!$B:$CM,4,FALSE),"")</f>
        <v>https://doi.org/10.1067/mcp.2002.121370</v>
      </c>
      <c r="F1667" s="73" t="str">
        <f>IF(AND($A1667&lt;&gt;"",ISNUMBER($A1667)),VLOOKUP($A1667,StudiesGeneral!$B:$CM,5,FALSE),"")</f>
        <v>CYP3A4</v>
      </c>
      <c r="G1667" s="52" t="str">
        <f t="shared" ref="G1667:G1671" si="46">H1667&amp;"-"&amp;I1667&amp;"-"&amp;L1667&amp;"-"&amp;AD1667&amp;"-"&amp;BC1667</f>
        <v>Small intestine-Duodenum-Shed enterocytes-2-</v>
      </c>
      <c r="H1667" s="12" t="s">
        <v>747</v>
      </c>
      <c r="I1667" s="12" t="s">
        <v>748</v>
      </c>
      <c r="K1667" s="12" t="s">
        <v>1222</v>
      </c>
      <c r="L1667" s="12" t="s">
        <v>1223</v>
      </c>
      <c r="AA1667" s="19" t="s">
        <v>770</v>
      </c>
      <c r="AB1667" s="19" t="s">
        <v>794</v>
      </c>
      <c r="AC1667" s="20" t="s">
        <v>730</v>
      </c>
      <c r="AD1667" s="20" t="s">
        <v>1020</v>
      </c>
      <c r="AE1667" s="82">
        <v>2</v>
      </c>
      <c r="AF1667" s="3">
        <v>1</v>
      </c>
      <c r="AH1667" s="107">
        <v>27</v>
      </c>
      <c r="AI1667" s="107" t="s">
        <v>767</v>
      </c>
      <c r="AJ1667" s="46" t="s">
        <v>768</v>
      </c>
      <c r="AK1667" s="45">
        <v>5.4</v>
      </c>
      <c r="AL1667" s="46" t="s">
        <v>797</v>
      </c>
      <c r="AW1667" s="3" t="s">
        <v>763</v>
      </c>
      <c r="AX1667" s="3" t="s">
        <v>1051</v>
      </c>
      <c r="AY1667" s="3" t="s">
        <v>917</v>
      </c>
      <c r="AZ1667" s="3">
        <v>1</v>
      </c>
      <c r="BF1667" s="4" t="b">
        <f>IF(ISERROR(VLOOKUP(StudiesDetails!B1667,ProteinExpression!A:A,1,FALSE)),FALSE,TRUE)</f>
        <v>1</v>
      </c>
    </row>
    <row r="1668" spans="1:58" x14ac:dyDescent="0.3">
      <c r="A1668">
        <v>345</v>
      </c>
      <c r="B1668">
        <v>1790</v>
      </c>
      <c r="C1668" s="73" t="str">
        <f>IF(AND($A1668&lt;&gt;"",ISNUMBER($A1668)),VLOOKUP($A1668,StudiesGeneral!$B:$CM,2,FALSE),"")</f>
        <v>Glaeser</v>
      </c>
      <c r="D1668" s="73">
        <f>IF(AND($A1668&lt;&gt;"",ISNUMBER($A1668)),VLOOKUP($A1668,StudiesGeneral!$B:$CM,3,FALSE),"")</f>
        <v>2002</v>
      </c>
      <c r="E1668" s="74" t="str">
        <f>IF(AND($A1668&lt;&gt;"",ISNUMBER($A1668)),VLOOKUP($A1668,StudiesGeneral!$B:$CM,4,FALSE),"")</f>
        <v>https://doi.org/10.1067/mcp.2002.121370</v>
      </c>
      <c r="F1668" s="73" t="str">
        <f>IF(AND($A1668&lt;&gt;"",ISNUMBER($A1668)),VLOOKUP($A1668,StudiesGeneral!$B:$CM,5,FALSE),"")</f>
        <v>CYP3A4</v>
      </c>
      <c r="G1668" s="52" t="str">
        <f t="shared" si="46"/>
        <v>Small intestine-Duodenum-Shed enterocytes-3-</v>
      </c>
      <c r="H1668" s="12" t="s">
        <v>747</v>
      </c>
      <c r="I1668" s="12" t="s">
        <v>748</v>
      </c>
      <c r="K1668" s="12" t="s">
        <v>1222</v>
      </c>
      <c r="L1668" s="12" t="s">
        <v>1223</v>
      </c>
      <c r="AA1668" s="19" t="s">
        <v>770</v>
      </c>
      <c r="AB1668" s="19" t="s">
        <v>794</v>
      </c>
      <c r="AC1668" s="20" t="s">
        <v>730</v>
      </c>
      <c r="AD1668" s="20" t="s">
        <v>1021</v>
      </c>
      <c r="AE1668" s="82">
        <v>3</v>
      </c>
      <c r="AF1668" s="3">
        <v>1</v>
      </c>
      <c r="AH1668" s="107">
        <v>27</v>
      </c>
      <c r="AI1668" s="107" t="s">
        <v>767</v>
      </c>
      <c r="AJ1668" s="46" t="s">
        <v>768</v>
      </c>
      <c r="AK1668" s="45">
        <v>5.4</v>
      </c>
      <c r="AL1668" s="46" t="s">
        <v>797</v>
      </c>
      <c r="AW1668" s="3" t="s">
        <v>763</v>
      </c>
      <c r="AX1668" s="3" t="s">
        <v>1051</v>
      </c>
      <c r="AY1668" s="3" t="s">
        <v>917</v>
      </c>
      <c r="AZ1668" s="3">
        <v>1</v>
      </c>
      <c r="BF1668" s="4" t="b">
        <f>IF(ISERROR(VLOOKUP(StudiesDetails!B1668,ProteinExpression!A:A,1,FALSE)),FALSE,TRUE)</f>
        <v>1</v>
      </c>
    </row>
    <row r="1669" spans="1:58" x14ac:dyDescent="0.3">
      <c r="A1669">
        <v>345</v>
      </c>
      <c r="B1669">
        <v>1791</v>
      </c>
      <c r="C1669" s="73" t="str">
        <f>IF(AND($A1669&lt;&gt;"",ISNUMBER($A1669)),VLOOKUP($A1669,StudiesGeneral!$B:$CM,2,FALSE),"")</f>
        <v>Glaeser</v>
      </c>
      <c r="D1669" s="73">
        <f>IF(AND($A1669&lt;&gt;"",ISNUMBER($A1669)),VLOOKUP($A1669,StudiesGeneral!$B:$CM,3,FALSE),"")</f>
        <v>2002</v>
      </c>
      <c r="E1669" s="74" t="str">
        <f>IF(AND($A1669&lt;&gt;"",ISNUMBER($A1669)),VLOOKUP($A1669,StudiesGeneral!$B:$CM,4,FALSE),"")</f>
        <v>https://doi.org/10.1067/mcp.2002.121370</v>
      </c>
      <c r="F1669" s="73" t="str">
        <f>IF(AND($A1669&lt;&gt;"",ISNUMBER($A1669)),VLOOKUP($A1669,StudiesGeneral!$B:$CM,5,FALSE),"")</f>
        <v>CYP3A4</v>
      </c>
      <c r="G1669" s="52" t="str">
        <f t="shared" si="46"/>
        <v>Small intestine-Duodenum-Shed enterocytes-4-</v>
      </c>
      <c r="H1669" s="12" t="s">
        <v>747</v>
      </c>
      <c r="I1669" s="12" t="s">
        <v>748</v>
      </c>
      <c r="K1669" s="12" t="s">
        <v>1222</v>
      </c>
      <c r="L1669" s="12" t="s">
        <v>1223</v>
      </c>
      <c r="AA1669" s="19" t="s">
        <v>770</v>
      </c>
      <c r="AB1669" s="19" t="s">
        <v>794</v>
      </c>
      <c r="AC1669" s="20" t="s">
        <v>730</v>
      </c>
      <c r="AD1669" s="20" t="s">
        <v>1022</v>
      </c>
      <c r="AE1669" s="82">
        <v>4</v>
      </c>
      <c r="AF1669" s="3">
        <v>1</v>
      </c>
      <c r="AH1669" s="107">
        <v>27</v>
      </c>
      <c r="AI1669" s="107" t="s">
        <v>767</v>
      </c>
      <c r="AJ1669" s="46" t="s">
        <v>768</v>
      </c>
      <c r="AK1669" s="45">
        <v>5.4</v>
      </c>
      <c r="AL1669" s="46" t="s">
        <v>797</v>
      </c>
      <c r="AW1669" s="3" t="s">
        <v>763</v>
      </c>
      <c r="AX1669" s="3" t="s">
        <v>1051</v>
      </c>
      <c r="AY1669" s="3" t="s">
        <v>917</v>
      </c>
      <c r="AZ1669" s="3">
        <v>1</v>
      </c>
      <c r="BF1669" s="4" t="b">
        <f>IF(ISERROR(VLOOKUP(StudiesDetails!B1669,ProteinExpression!A:A,1,FALSE)),FALSE,TRUE)</f>
        <v>1</v>
      </c>
    </row>
    <row r="1670" spans="1:58" x14ac:dyDescent="0.3">
      <c r="A1670">
        <v>345</v>
      </c>
      <c r="B1670">
        <v>1792</v>
      </c>
      <c r="C1670" s="73" t="str">
        <f>IF(AND($A1670&lt;&gt;"",ISNUMBER($A1670)),VLOOKUP($A1670,StudiesGeneral!$B:$CM,2,FALSE),"")</f>
        <v>Glaeser</v>
      </c>
      <c r="D1670" s="73">
        <f>IF(AND($A1670&lt;&gt;"",ISNUMBER($A1670)),VLOOKUP($A1670,StudiesGeneral!$B:$CM,3,FALSE),"")</f>
        <v>2002</v>
      </c>
      <c r="E1670" s="74" t="str">
        <f>IF(AND($A1670&lt;&gt;"",ISNUMBER($A1670)),VLOOKUP($A1670,StudiesGeneral!$B:$CM,4,FALSE),"")</f>
        <v>https://doi.org/10.1067/mcp.2002.121370</v>
      </c>
      <c r="F1670" s="73" t="str">
        <f>IF(AND($A1670&lt;&gt;"",ISNUMBER($A1670)),VLOOKUP($A1670,StudiesGeneral!$B:$CM,5,FALSE),"")</f>
        <v>CYP3A4</v>
      </c>
      <c r="G1670" s="52" t="str">
        <f t="shared" si="46"/>
        <v>Small intestine-Duodenum-Shed enterocytes-5-</v>
      </c>
      <c r="H1670" s="12" t="s">
        <v>747</v>
      </c>
      <c r="I1670" s="12" t="s">
        <v>748</v>
      </c>
      <c r="K1670" s="12" t="s">
        <v>1222</v>
      </c>
      <c r="L1670" s="12" t="s">
        <v>1223</v>
      </c>
      <c r="AA1670" s="19" t="s">
        <v>770</v>
      </c>
      <c r="AB1670" s="19" t="s">
        <v>794</v>
      </c>
      <c r="AC1670" s="20" t="s">
        <v>730</v>
      </c>
      <c r="AD1670" s="20" t="s">
        <v>1023</v>
      </c>
      <c r="AE1670" s="82">
        <v>5</v>
      </c>
      <c r="AF1670" s="3">
        <v>1</v>
      </c>
      <c r="AH1670" s="107">
        <v>27</v>
      </c>
      <c r="AI1670" s="107" t="s">
        <v>767</v>
      </c>
      <c r="AJ1670" s="46" t="s">
        <v>768</v>
      </c>
      <c r="AK1670" s="45">
        <v>5.4</v>
      </c>
      <c r="AL1670" s="46" t="s">
        <v>797</v>
      </c>
      <c r="AW1670" s="3" t="s">
        <v>763</v>
      </c>
      <c r="AX1670" s="3" t="s">
        <v>1051</v>
      </c>
      <c r="AY1670" s="3" t="s">
        <v>917</v>
      </c>
      <c r="AZ1670" s="3">
        <v>1</v>
      </c>
      <c r="BF1670" s="4" t="b">
        <f>IF(ISERROR(VLOOKUP(StudiesDetails!B1670,ProteinExpression!A:A,1,FALSE)),FALSE,TRUE)</f>
        <v>1</v>
      </c>
    </row>
    <row r="1671" spans="1:58" x14ac:dyDescent="0.3">
      <c r="A1671">
        <v>345</v>
      </c>
      <c r="B1671">
        <v>1793</v>
      </c>
      <c r="C1671" s="73" t="str">
        <f>IF(AND($A1671&lt;&gt;"",ISNUMBER($A1671)),VLOOKUP($A1671,StudiesGeneral!$B:$CM,2,FALSE),"")</f>
        <v>Glaeser</v>
      </c>
      <c r="D1671" s="73">
        <f>IF(AND($A1671&lt;&gt;"",ISNUMBER($A1671)),VLOOKUP($A1671,StudiesGeneral!$B:$CM,3,FALSE),"")</f>
        <v>2002</v>
      </c>
      <c r="E1671" s="74" t="str">
        <f>IF(AND($A1671&lt;&gt;"",ISNUMBER($A1671)),VLOOKUP($A1671,StudiesGeneral!$B:$CM,4,FALSE),"")</f>
        <v>https://doi.org/10.1067/mcp.2002.121370</v>
      </c>
      <c r="F1671" s="73" t="str">
        <f>IF(AND($A1671&lt;&gt;"",ISNUMBER($A1671)),VLOOKUP($A1671,StudiesGeneral!$B:$CM,5,FALSE),"")</f>
        <v>CYP3A4</v>
      </c>
      <c r="G1671" s="52" t="str">
        <f t="shared" si="46"/>
        <v>Small intestine-Duodenum-Shed enterocytes-6-</v>
      </c>
      <c r="H1671" s="12" t="s">
        <v>747</v>
      </c>
      <c r="I1671" s="12" t="s">
        <v>748</v>
      </c>
      <c r="K1671" s="12" t="s">
        <v>1222</v>
      </c>
      <c r="L1671" s="12" t="s">
        <v>1223</v>
      </c>
      <c r="AA1671" s="19" t="s">
        <v>770</v>
      </c>
      <c r="AB1671" s="19" t="s">
        <v>794</v>
      </c>
      <c r="AC1671" s="20" t="s">
        <v>730</v>
      </c>
      <c r="AD1671" s="20" t="s">
        <v>1024</v>
      </c>
      <c r="AE1671" s="82">
        <v>6</v>
      </c>
      <c r="AF1671" s="3">
        <v>1</v>
      </c>
      <c r="AH1671" s="107">
        <v>27</v>
      </c>
      <c r="AI1671" s="107" t="s">
        <v>767</v>
      </c>
      <c r="AJ1671" s="46" t="s">
        <v>768</v>
      </c>
      <c r="AK1671" s="45">
        <v>5.4</v>
      </c>
      <c r="AL1671" s="46" t="s">
        <v>797</v>
      </c>
      <c r="AW1671" s="3" t="s">
        <v>763</v>
      </c>
      <c r="AX1671" s="3" t="s">
        <v>1051</v>
      </c>
      <c r="AY1671" s="3" t="s">
        <v>917</v>
      </c>
      <c r="AZ1671" s="3">
        <v>1</v>
      </c>
      <c r="BF1671" s="4" t="b">
        <f>IF(ISERROR(VLOOKUP(StudiesDetails!B1671,ProteinExpression!A:A,1,FALSE)),FALSE,TRUE)</f>
        <v>1</v>
      </c>
    </row>
    <row r="1672" spans="1:58" s="33" customFormat="1" x14ac:dyDescent="0.3">
      <c r="A1672" s="33">
        <v>346</v>
      </c>
      <c r="B1672" s="33">
        <v>1794</v>
      </c>
      <c r="C1672" s="70" t="str">
        <f>IF(AND($A1672&lt;&gt;"",ISNUMBER($A1672)),VLOOKUP($A1672,StudiesGeneral!$B:$CM,2,FALSE),"")</f>
        <v>de Waziers</v>
      </c>
      <c r="D1672" s="70">
        <f>IF(AND($A1672&lt;&gt;"",ISNUMBER($A1672)),VLOOKUP($A1672,StudiesGeneral!$B:$CM,3,FALSE),"")</f>
        <v>1990</v>
      </c>
      <c r="E1672" s="71" t="str">
        <f>IF(AND($A1672&lt;&gt;"",ISNUMBER($A1672)),VLOOKUP($A1672,StudiesGeneral!$B:$CM,4,FALSE),"")</f>
        <v>https://pubmed.ncbi.nlm.nih.gov/2329521/</v>
      </c>
      <c r="F1672" s="70" t="str">
        <f>IF(AND($A1672&lt;&gt;"",ISNUMBER($A1672)),VLOOKUP($A1672,StudiesGeneral!$B:$CM,5,FALSE),"")</f>
        <v>CYP3A4</v>
      </c>
      <c r="G1672" s="72" t="str">
        <f t="shared" ref="G1672" si="47">H1672&amp;"-"&amp;I1672&amp;"-"&amp;L1672&amp;"-"&amp;AD1672&amp;"-"&amp;BC1672</f>
        <v>Liver --HLM--</v>
      </c>
      <c r="H1672" s="25" t="s">
        <v>1224</v>
      </c>
      <c r="I1672" s="25"/>
      <c r="J1672" s="25"/>
      <c r="K1672" s="25" t="s">
        <v>725</v>
      </c>
      <c r="L1672" s="25" t="s">
        <v>726</v>
      </c>
      <c r="M1672" s="25" t="s">
        <v>737</v>
      </c>
      <c r="N1672" s="25"/>
      <c r="O1672" s="25"/>
      <c r="P1672" s="25"/>
      <c r="Q1672" s="26"/>
      <c r="R1672" s="26"/>
      <c r="S1672" s="27"/>
      <c r="T1672" s="27"/>
      <c r="U1672" s="27"/>
      <c r="V1672" s="27"/>
      <c r="W1672" s="27"/>
      <c r="X1672" s="27"/>
      <c r="Y1672" s="27"/>
      <c r="Z1672" s="27"/>
      <c r="AA1672" s="28" t="s">
        <v>728</v>
      </c>
      <c r="AB1672" s="28" t="s">
        <v>1225</v>
      </c>
      <c r="AC1672" s="29" t="s">
        <v>730</v>
      </c>
      <c r="AD1672" s="36"/>
      <c r="AE1672" s="83">
        <v>1</v>
      </c>
      <c r="AF1672" s="30">
        <v>5</v>
      </c>
      <c r="AG1672" s="30"/>
      <c r="AH1672" s="30"/>
      <c r="AI1672" s="30"/>
      <c r="AJ1672" s="29"/>
      <c r="AK1672" s="30"/>
      <c r="AL1672" s="29"/>
      <c r="AM1672" s="30"/>
      <c r="AN1672" s="30"/>
      <c r="AO1672" s="30"/>
      <c r="AP1672" s="30"/>
      <c r="AQ1672" s="30"/>
      <c r="AR1672" s="30"/>
      <c r="AS1672" s="30"/>
      <c r="AT1672" s="30"/>
      <c r="AU1672" s="30"/>
      <c r="AV1672" s="30"/>
      <c r="AW1672" s="30"/>
      <c r="AX1672" s="30"/>
      <c r="AY1672" s="30"/>
      <c r="AZ1672" s="30"/>
      <c r="BA1672" s="31"/>
      <c r="BB1672" s="32"/>
      <c r="BC1672" s="29"/>
      <c r="BD1672" s="30"/>
      <c r="BE1672" s="75"/>
      <c r="BF1672" s="91" t="b">
        <f>IF(ISERROR(VLOOKUP(StudiesDetails!B1672,ProteinExpression!A:A,1,FALSE)),FALSE,TRUE)</f>
        <v>1</v>
      </c>
    </row>
    <row r="1673" spans="1:58" s="33" customFormat="1" x14ac:dyDescent="0.3">
      <c r="A1673" s="33">
        <v>352</v>
      </c>
      <c r="B1673" s="33">
        <v>1795</v>
      </c>
      <c r="C1673" s="70" t="str">
        <f>IF(AND($A1673&lt;&gt;"",ISNUMBER($A1673)),VLOOKUP($A1673,StudiesGeneral!$B:$CM,2,FALSE),"")</f>
        <v>Coller</v>
      </c>
      <c r="D1673" s="70">
        <f>IF(AND($A1673&lt;&gt;"",ISNUMBER($A1673)),VLOOKUP($A1673,StudiesGeneral!$B:$CM,3,FALSE),"")</f>
        <v>2002</v>
      </c>
      <c r="E1673" s="71" t="str">
        <f>IF(AND($A1673&lt;&gt;"",ISNUMBER($A1673)),VLOOKUP($A1673,StudiesGeneral!$B:$CM,4,FALSE),"")</f>
        <v>https://doi.org/10.1046/j.1365-2125.2002.01614.x</v>
      </c>
      <c r="F1673" s="70" t="str">
        <f>IF(AND($A1673&lt;&gt;"",ISNUMBER($A1673)),VLOOKUP($A1673,StudiesGeneral!$B:$CM,5,FALSE),"")</f>
        <v>CYP3A4</v>
      </c>
      <c r="G1673" s="72" t="str">
        <f t="shared" ref="G1673" si="48">H1673&amp;"-"&amp;I1673&amp;"-"&amp;L1673&amp;"-"&amp;AD1673&amp;"-"&amp;BC1673</f>
        <v>Liver--HLM--</v>
      </c>
      <c r="H1673" s="25" t="s">
        <v>724</v>
      </c>
      <c r="I1673" s="25"/>
      <c r="J1673" s="25"/>
      <c r="K1673" s="25" t="s">
        <v>725</v>
      </c>
      <c r="L1673" s="25" t="s">
        <v>726</v>
      </c>
      <c r="M1673" s="25"/>
      <c r="N1673" s="25"/>
      <c r="O1673" s="25"/>
      <c r="P1673" s="25"/>
      <c r="Q1673" s="26"/>
      <c r="R1673" s="26"/>
      <c r="S1673" s="27"/>
      <c r="T1673" s="27"/>
      <c r="U1673" s="27"/>
      <c r="V1673" s="27"/>
      <c r="W1673" s="27"/>
      <c r="X1673" s="27"/>
      <c r="Y1673" s="27"/>
      <c r="Z1673" s="27"/>
      <c r="AA1673" s="28" t="s">
        <v>728</v>
      </c>
      <c r="AB1673" s="28" t="s">
        <v>794</v>
      </c>
      <c r="AC1673" s="29" t="s">
        <v>730</v>
      </c>
      <c r="AD1673" s="36"/>
      <c r="AE1673" s="83">
        <v>1</v>
      </c>
      <c r="AF1673" s="30">
        <v>50</v>
      </c>
      <c r="AG1673" s="30">
        <v>32</v>
      </c>
      <c r="AH1673" s="30">
        <v>57.5</v>
      </c>
      <c r="AI1673" s="30" t="s">
        <v>767</v>
      </c>
      <c r="AJ1673" s="29" t="s">
        <v>768</v>
      </c>
      <c r="AK1673" s="30">
        <v>16.8</v>
      </c>
      <c r="AL1673" s="29" t="s">
        <v>797</v>
      </c>
      <c r="AM1673" s="30">
        <v>4</v>
      </c>
      <c r="AN1673" s="30">
        <v>77</v>
      </c>
      <c r="AO1673" s="30"/>
      <c r="AP1673" s="30"/>
      <c r="AQ1673" s="30"/>
      <c r="AR1673" s="30"/>
      <c r="AS1673" s="30"/>
      <c r="AT1673" s="30"/>
      <c r="AU1673" s="30"/>
      <c r="AV1673" s="30"/>
      <c r="AW1673" s="30" t="s">
        <v>763</v>
      </c>
      <c r="AX1673" s="30" t="s">
        <v>830</v>
      </c>
      <c r="AY1673" s="30"/>
      <c r="AZ1673" s="30"/>
      <c r="BA1673" s="31"/>
      <c r="BB1673" s="32"/>
      <c r="BC1673" s="29"/>
      <c r="BD1673" s="30"/>
      <c r="BE1673" s="75"/>
      <c r="BF1673" s="91" t="b">
        <f>IF(ISERROR(VLOOKUP(StudiesDetails!B1673,ProteinExpression!A:A,1,FALSE)),FALSE,TRUE)</f>
        <v>1</v>
      </c>
    </row>
    <row r="1674" spans="1:58" s="33" customFormat="1" x14ac:dyDescent="0.3">
      <c r="A1674" s="33">
        <v>363</v>
      </c>
      <c r="B1674" s="33">
        <v>1796</v>
      </c>
      <c r="C1674" s="70" t="str">
        <f>IF(AND($A1674&lt;&gt;"",ISNUMBER($A1674)),VLOOKUP($A1674,StudiesGeneral!$B:$CM,2,FALSE),"")</f>
        <v>Szelag-Pieniek</v>
      </c>
      <c r="D1674" s="70">
        <f>IF(AND($A1674&lt;&gt;"",ISNUMBER($A1674)),VLOOKUP($A1674,StudiesGeneral!$B:$CM,3,FALSE),"")</f>
        <v>2021</v>
      </c>
      <c r="E1674" s="71" t="str">
        <f>IF(AND($A1674&lt;&gt;"",ISNUMBER($A1674)),VLOOKUP($A1674,StudiesGeneral!$B:$CM,4,FALSE),"")</f>
        <v>https://doi.org/10.1007/s43440-021-00290-8</v>
      </c>
      <c r="F1674" s="70" t="str">
        <f>IF(AND($A1674&lt;&gt;"",ISNUMBER($A1674)),VLOOKUP($A1674,StudiesGeneral!$B:$CM,5,FALSE),"")</f>
        <v>CYP3A4</v>
      </c>
      <c r="G1674" s="72" t="str">
        <f t="shared" ref="G1674" si="49">H1674&amp;"-"&amp;I1674&amp;"-"&amp;L1674&amp;"-"&amp;AD1674&amp;"-"&amp;BC1674</f>
        <v>Liver--Homogenate-control-</v>
      </c>
      <c r="H1674" s="25" t="s">
        <v>724</v>
      </c>
      <c r="I1674" s="25"/>
      <c r="J1674" s="25"/>
      <c r="K1674" s="25" t="s">
        <v>735</v>
      </c>
      <c r="L1674" s="25" t="s">
        <v>793</v>
      </c>
      <c r="M1674" s="25" t="s">
        <v>737</v>
      </c>
      <c r="N1674" s="25"/>
      <c r="O1674" s="25"/>
      <c r="P1674" s="25"/>
      <c r="Q1674" s="26"/>
      <c r="R1674" s="26"/>
      <c r="S1674" s="27"/>
      <c r="T1674" s="27"/>
      <c r="U1674" s="27"/>
      <c r="V1674" s="27"/>
      <c r="W1674" s="27"/>
      <c r="X1674" s="27"/>
      <c r="Y1674" s="27"/>
      <c r="Z1674" s="27"/>
      <c r="AA1674" s="28" t="s">
        <v>728</v>
      </c>
      <c r="AB1674" s="28" t="s">
        <v>1226</v>
      </c>
      <c r="AC1674" s="29" t="s">
        <v>730</v>
      </c>
      <c r="AD1674" s="36" t="s">
        <v>1227</v>
      </c>
      <c r="AE1674" s="83">
        <v>1</v>
      </c>
      <c r="AF1674" s="30">
        <v>20</v>
      </c>
      <c r="AG1674" s="30">
        <v>11</v>
      </c>
      <c r="AH1674" s="30">
        <v>63</v>
      </c>
      <c r="AI1674" s="30" t="s">
        <v>767</v>
      </c>
      <c r="AJ1674" s="29" t="s">
        <v>768</v>
      </c>
      <c r="AK1674" s="30">
        <v>10</v>
      </c>
      <c r="AL1674" s="29" t="s">
        <v>797</v>
      </c>
      <c r="AM1674" s="30"/>
      <c r="AN1674" s="30"/>
      <c r="AO1674" s="30"/>
      <c r="AP1674" s="30"/>
      <c r="AQ1674" s="30"/>
      <c r="AR1674" s="30"/>
      <c r="AS1674" s="30"/>
      <c r="AT1674" s="30"/>
      <c r="AU1674" s="30"/>
      <c r="AV1674" s="30"/>
      <c r="AW1674" s="30" t="s">
        <v>763</v>
      </c>
      <c r="AX1674" s="30" t="s">
        <v>1228</v>
      </c>
      <c r="AY1674" s="30"/>
      <c r="AZ1674" s="30"/>
      <c r="BA1674" s="31"/>
      <c r="BB1674" s="32"/>
      <c r="BC1674" s="29"/>
      <c r="BD1674" s="30"/>
      <c r="BE1674" s="75"/>
      <c r="BF1674" s="91" t="b">
        <f>IF(ISERROR(VLOOKUP(StudiesDetails!B1674,ProteinExpression!A:A,1,FALSE)),FALSE,TRUE)</f>
        <v>1</v>
      </c>
    </row>
    <row r="1675" spans="1:58" x14ac:dyDescent="0.3">
      <c r="A1675">
        <v>363</v>
      </c>
      <c r="B1675">
        <v>1797</v>
      </c>
      <c r="C1675" s="73" t="str">
        <f>IF(AND($A1675&lt;&gt;"",ISNUMBER($A1675)),VLOOKUP($A1675,StudiesGeneral!$B:$CM,2,FALSE),"")</f>
        <v>Szelag-Pieniek</v>
      </c>
      <c r="D1675" s="73">
        <f>IF(AND($A1675&lt;&gt;"",ISNUMBER($A1675)),VLOOKUP($A1675,StudiesGeneral!$B:$CM,3,FALSE),"")</f>
        <v>2021</v>
      </c>
      <c r="E1675" s="74" t="str">
        <f>IF(AND($A1675&lt;&gt;"",ISNUMBER($A1675)),VLOOKUP($A1675,StudiesGeneral!$B:$CM,4,FALSE),"")</f>
        <v>https://doi.org/10.1007/s43440-021-00290-8</v>
      </c>
      <c r="F1675" s="73" t="str">
        <f>IF(AND($A1675&lt;&gt;"",ISNUMBER($A1675)),VLOOKUP($A1675,StudiesGeneral!$B:$CM,5,FALSE),"")</f>
        <v>CYP3A4</v>
      </c>
      <c r="G1675" s="52" t="str">
        <f t="shared" ref="G1675" si="50">H1675&amp;"-"&amp;I1675&amp;"-"&amp;L1675&amp;"-"&amp;AD1675&amp;"-"&amp;BC1675</f>
        <v>Liver--Homogenate-Wilson's disease-</v>
      </c>
      <c r="H1675" s="12" t="s">
        <v>724</v>
      </c>
      <c r="K1675" s="12" t="s">
        <v>735</v>
      </c>
      <c r="L1675" s="12" t="s">
        <v>793</v>
      </c>
      <c r="M1675" s="12" t="s">
        <v>737</v>
      </c>
      <c r="AA1675" s="19" t="s">
        <v>728</v>
      </c>
      <c r="AB1675" s="19" t="s">
        <v>1226</v>
      </c>
      <c r="AC1675" s="20" t="s">
        <v>730</v>
      </c>
      <c r="AD1675" s="37" t="s">
        <v>1229</v>
      </c>
      <c r="AE1675" s="82">
        <v>2</v>
      </c>
      <c r="AF1675" s="3">
        <v>7</v>
      </c>
      <c r="AG1675" s="3">
        <v>4</v>
      </c>
      <c r="AH1675" s="3">
        <v>33</v>
      </c>
      <c r="AI1675" s="3" t="s">
        <v>767</v>
      </c>
      <c r="AJ1675" s="20" t="s">
        <v>768</v>
      </c>
      <c r="AK1675" s="3">
        <v>9</v>
      </c>
      <c r="AL1675" s="20" t="s">
        <v>797</v>
      </c>
      <c r="AM1675" s="3">
        <v>20</v>
      </c>
      <c r="AN1675" s="3">
        <v>46</v>
      </c>
      <c r="AW1675" s="3" t="s">
        <v>763</v>
      </c>
      <c r="AX1675" s="3" t="s">
        <v>1229</v>
      </c>
      <c r="BA1675" s="21" t="s">
        <v>733</v>
      </c>
      <c r="BB1675" s="10">
        <v>7</v>
      </c>
      <c r="BF1675" s="4" t="b">
        <f>IF(ISERROR(VLOOKUP(StudiesDetails!B1675,ProteinExpression!A:A,1,FALSE)),FALSE,TRUE)</f>
        <v>1</v>
      </c>
    </row>
    <row r="1676" spans="1:58" s="33" customFormat="1" x14ac:dyDescent="0.3">
      <c r="A1676" s="33">
        <v>388</v>
      </c>
      <c r="B1676" s="33">
        <v>1798</v>
      </c>
      <c r="C1676" s="70" t="str">
        <f>IF(AND($A1676&lt;&gt;"",ISNUMBER($A1676)),VLOOKUP($A1676,StudiesGeneral!$B:$CM,2,FALSE),"")</f>
        <v>Hines</v>
      </c>
      <c r="D1676" s="70">
        <f>IF(AND($A1676&lt;&gt;"",ISNUMBER($A1676)),VLOOKUP($A1676,StudiesGeneral!$B:$CM,3,FALSE),"")</f>
        <v>2007</v>
      </c>
      <c r="E1676" s="71" t="str">
        <f>IF(AND($A1676&lt;&gt;"",ISNUMBER($A1676)),VLOOKUP($A1676,StudiesGeneral!$B:$CM,4,FALSE),"")</f>
        <v>https://doi.org/10.1002/jbt.20179</v>
      </c>
      <c r="F1676" s="70" t="str">
        <f>IF(AND($A1676&lt;&gt;"",ISNUMBER($A1676)),VLOOKUP($A1676,StudiesGeneral!$B:$CM,5,FALSE),"")</f>
        <v>CYP3A4</v>
      </c>
      <c r="G1676" s="72" t="str">
        <f t="shared" ref="G1676" si="51">H1676&amp;"-"&amp;I1676&amp;"-"&amp;L1676&amp;"-"&amp;AD1676&amp;"-"&amp;BC1676</f>
        <v>Liver--HLM-fetal 1st trimester-</v>
      </c>
      <c r="H1676" s="25" t="s">
        <v>724</v>
      </c>
      <c r="I1676" s="25"/>
      <c r="J1676" s="25"/>
      <c r="K1676" s="25" t="s">
        <v>725</v>
      </c>
      <c r="L1676" s="25" t="s">
        <v>726</v>
      </c>
      <c r="M1676" s="25" t="s">
        <v>737</v>
      </c>
      <c r="N1676" s="25"/>
      <c r="O1676" s="25"/>
      <c r="P1676" s="25"/>
      <c r="Q1676" s="26"/>
      <c r="R1676" s="26"/>
      <c r="S1676" s="27"/>
      <c r="T1676" s="27"/>
      <c r="U1676" s="27"/>
      <c r="V1676" s="27"/>
      <c r="W1676" s="27"/>
      <c r="X1676" s="27"/>
      <c r="Y1676" s="27"/>
      <c r="Z1676" s="27"/>
      <c r="AA1676" s="28" t="s">
        <v>770</v>
      </c>
      <c r="AB1676" s="28" t="s">
        <v>1205</v>
      </c>
      <c r="AC1676" s="29" t="s">
        <v>730</v>
      </c>
      <c r="AD1676" s="36" t="s">
        <v>1230</v>
      </c>
      <c r="AE1676" s="83"/>
      <c r="AF1676" s="92" t="s">
        <v>1231</v>
      </c>
      <c r="AG1676" s="30"/>
      <c r="AH1676" s="41">
        <v>11.9</v>
      </c>
      <c r="AI1676" s="41" t="s">
        <v>1232</v>
      </c>
      <c r="AJ1676" s="42" t="s">
        <v>1069</v>
      </c>
      <c r="AK1676" s="41"/>
      <c r="AL1676" s="42"/>
      <c r="AM1676" s="106">
        <v>8</v>
      </c>
      <c r="AN1676" s="41">
        <v>13.4</v>
      </c>
      <c r="AO1676" s="30"/>
      <c r="AP1676" s="30"/>
      <c r="AQ1676" s="30"/>
      <c r="AR1676" s="30"/>
      <c r="AS1676" s="30"/>
      <c r="AT1676" s="30"/>
      <c r="AU1676" s="30"/>
      <c r="AV1676" s="30"/>
      <c r="AW1676" s="30"/>
      <c r="AX1676" s="30"/>
      <c r="AY1676" s="30"/>
      <c r="AZ1676" s="30"/>
      <c r="BA1676" s="31"/>
      <c r="BB1676" s="32"/>
      <c r="BC1676" s="29"/>
      <c r="BD1676" s="30"/>
      <c r="BE1676" s="75"/>
      <c r="BF1676" s="91" t="b">
        <f>IF(ISERROR(VLOOKUP(StudiesDetails!B1676,ProteinExpression!A:A,1,FALSE)),FALSE,TRUE)</f>
        <v>1</v>
      </c>
    </row>
    <row r="1677" spans="1:58" x14ac:dyDescent="0.3">
      <c r="A1677">
        <v>389</v>
      </c>
      <c r="B1677">
        <v>1799</v>
      </c>
      <c r="C1677" s="73" t="str">
        <f>IF(AND($A1677&lt;&gt;"",ISNUMBER($A1677)),VLOOKUP($A1677,StudiesGeneral!$B:$CM,2,FALSE),"")</f>
        <v>Hines</v>
      </c>
      <c r="D1677" s="73">
        <f>IF(AND($A1677&lt;&gt;"",ISNUMBER($A1677)),VLOOKUP($A1677,StudiesGeneral!$B:$CM,3,FALSE),"")</f>
        <v>2007</v>
      </c>
      <c r="E1677" s="74" t="str">
        <f>IF(AND($A1677&lt;&gt;"",ISNUMBER($A1677)),VLOOKUP($A1677,StudiesGeneral!$B:$CM,4,FALSE),"")</f>
        <v>https://doi.org/10.1002/jbt.20179</v>
      </c>
      <c r="F1677" s="73" t="str">
        <f>IF(AND($A1677&lt;&gt;"",ISNUMBER($A1677)),VLOOKUP($A1677,StudiesGeneral!$B:$CM,5,FALSE),"")</f>
        <v>CYP3A5</v>
      </c>
      <c r="G1677" s="52" t="str">
        <f t="shared" ref="G1677:G1679" si="52">H1677&amp;"-"&amp;I1677&amp;"-"&amp;L1677&amp;"-"&amp;AD1677&amp;"-"&amp;BC1677</f>
        <v>Liver--HLM-fetal 1st trimester-</v>
      </c>
      <c r="H1677" s="12" t="s">
        <v>724</v>
      </c>
      <c r="K1677" s="12" t="s">
        <v>725</v>
      </c>
      <c r="L1677" s="12" t="s">
        <v>726</v>
      </c>
      <c r="M1677" s="12" t="s">
        <v>737</v>
      </c>
      <c r="AA1677" s="19" t="s">
        <v>770</v>
      </c>
      <c r="AB1677" s="19" t="s">
        <v>1205</v>
      </c>
      <c r="AC1677" s="20" t="s">
        <v>730</v>
      </c>
      <c r="AD1677" s="37" t="s">
        <v>1230</v>
      </c>
      <c r="AF1677" s="3">
        <v>1</v>
      </c>
      <c r="AH1677" s="45">
        <v>11.9</v>
      </c>
      <c r="AI1677" s="45" t="s">
        <v>1232</v>
      </c>
      <c r="AJ1677" s="46" t="s">
        <v>1069</v>
      </c>
      <c r="AK1677" s="45"/>
      <c r="AL1677" s="46"/>
      <c r="AM1677" s="107">
        <v>8</v>
      </c>
      <c r="AN1677" s="45">
        <v>13.4</v>
      </c>
      <c r="AO1677" s="45"/>
      <c r="AP1677" s="45"/>
      <c r="AQ1677" s="45"/>
      <c r="AR1677" s="45"/>
      <c r="BF1677" s="4" t="b">
        <f>IF(ISERROR(VLOOKUP(StudiesDetails!B1677,ProteinExpression!A:A,1,FALSE)),FALSE,TRUE)</f>
        <v>1</v>
      </c>
    </row>
    <row r="1678" spans="1:58" x14ac:dyDescent="0.3">
      <c r="A1678">
        <v>389</v>
      </c>
      <c r="B1678">
        <v>1800</v>
      </c>
      <c r="C1678" s="73" t="str">
        <f>IF(AND($A1678&lt;&gt;"",ISNUMBER($A1678)),VLOOKUP($A1678,StudiesGeneral!$B:$CM,2,FALSE),"")</f>
        <v>Hines</v>
      </c>
      <c r="D1678" s="73">
        <f>IF(AND($A1678&lt;&gt;"",ISNUMBER($A1678)),VLOOKUP($A1678,StudiesGeneral!$B:$CM,3,FALSE),"")</f>
        <v>2007</v>
      </c>
      <c r="E1678" s="74" t="str">
        <f>IF(AND($A1678&lt;&gt;"",ISNUMBER($A1678)),VLOOKUP($A1678,StudiesGeneral!$B:$CM,4,FALSE),"")</f>
        <v>https://doi.org/10.1002/jbt.20179</v>
      </c>
      <c r="F1678" s="73" t="str">
        <f>IF(AND($A1678&lt;&gt;"",ISNUMBER($A1678)),VLOOKUP($A1678,StudiesGeneral!$B:$CM,5,FALSE),"")</f>
        <v>CYP3A5</v>
      </c>
      <c r="G1678" s="52" t="str">
        <f t="shared" si="52"/>
        <v>Liver--HLM-fetal 1st trimester-</v>
      </c>
      <c r="H1678" s="12" t="s">
        <v>724</v>
      </c>
      <c r="K1678" s="12" t="s">
        <v>725</v>
      </c>
      <c r="L1678" s="12" t="s">
        <v>726</v>
      </c>
      <c r="M1678" s="12" t="s">
        <v>737</v>
      </c>
      <c r="AA1678" s="19" t="s">
        <v>770</v>
      </c>
      <c r="AB1678" s="19" t="s">
        <v>1205</v>
      </c>
      <c r="AC1678" s="20" t="s">
        <v>730</v>
      </c>
      <c r="AD1678" s="37" t="s">
        <v>1230</v>
      </c>
      <c r="AF1678" s="3">
        <v>1</v>
      </c>
      <c r="AH1678" s="45">
        <v>11.9</v>
      </c>
      <c r="AI1678" s="45" t="s">
        <v>1232</v>
      </c>
      <c r="AJ1678" s="46" t="s">
        <v>1069</v>
      </c>
      <c r="AK1678" s="45"/>
      <c r="AL1678" s="46"/>
      <c r="AM1678" s="107">
        <v>8</v>
      </c>
      <c r="AN1678" s="45">
        <v>13.4</v>
      </c>
      <c r="AO1678" s="45"/>
      <c r="AP1678" s="45"/>
      <c r="AQ1678" s="45"/>
      <c r="AR1678" s="45"/>
      <c r="BF1678" s="4" t="b">
        <f>IF(ISERROR(VLOOKUP(StudiesDetails!B1678,ProteinExpression!A:A,1,FALSE)),FALSE,TRUE)</f>
        <v>1</v>
      </c>
    </row>
    <row r="1679" spans="1:58" x14ac:dyDescent="0.3">
      <c r="A1679">
        <v>390</v>
      </c>
      <c r="B1679">
        <v>1801</v>
      </c>
      <c r="C1679" s="73" t="str">
        <f>IF(AND($A1679&lt;&gt;"",ISNUMBER($A1679)),VLOOKUP($A1679,StudiesGeneral!$B:$CM,2,FALSE),"")</f>
        <v>Hines</v>
      </c>
      <c r="D1679" s="73">
        <f>IF(AND($A1679&lt;&gt;"",ISNUMBER($A1679)),VLOOKUP($A1679,StudiesGeneral!$B:$CM,3,FALSE),"")</f>
        <v>2007</v>
      </c>
      <c r="E1679" s="74" t="str">
        <f>IF(AND($A1679&lt;&gt;"",ISNUMBER($A1679)),VLOOKUP($A1679,StudiesGeneral!$B:$CM,4,FALSE),"")</f>
        <v>https://doi.org/10.1002/jbt.20179</v>
      </c>
      <c r="F1679" s="73" t="str">
        <f>IF(AND($A1679&lt;&gt;"",ISNUMBER($A1679)),VLOOKUP($A1679,StudiesGeneral!$B:$CM,5,FALSE),"")</f>
        <v>CYP3A7</v>
      </c>
      <c r="G1679" s="52" t="str">
        <f t="shared" si="52"/>
        <v>Liver--HLM-fetal 1st trimester-</v>
      </c>
      <c r="H1679" s="12" t="s">
        <v>724</v>
      </c>
      <c r="K1679" s="12" t="s">
        <v>725</v>
      </c>
      <c r="L1679" s="12" t="s">
        <v>726</v>
      </c>
      <c r="M1679" s="12" t="s">
        <v>737</v>
      </c>
      <c r="AA1679" s="19" t="s">
        <v>770</v>
      </c>
      <c r="AB1679" s="19" t="s">
        <v>1218</v>
      </c>
      <c r="AC1679" s="20" t="s">
        <v>730</v>
      </c>
      <c r="AD1679" s="37" t="s">
        <v>1230</v>
      </c>
      <c r="AF1679" s="3">
        <v>1</v>
      </c>
      <c r="AH1679" s="45">
        <v>11.9</v>
      </c>
      <c r="AI1679" s="45" t="s">
        <v>1232</v>
      </c>
      <c r="AJ1679" s="46" t="s">
        <v>1069</v>
      </c>
      <c r="AK1679" s="45"/>
      <c r="AL1679" s="46"/>
      <c r="AM1679" s="107">
        <v>8</v>
      </c>
      <c r="AN1679" s="45">
        <v>13.4</v>
      </c>
      <c r="AO1679" s="45"/>
      <c r="AP1679" s="45"/>
      <c r="AQ1679" s="45"/>
      <c r="AR1679" s="45"/>
      <c r="BF1679" s="4" t="b">
        <f>IF(ISERROR(VLOOKUP(StudiesDetails!B1679,ProteinExpression!A:A,1,FALSE)),FALSE,TRUE)</f>
        <v>1</v>
      </c>
    </row>
    <row r="1680" spans="1:58" x14ac:dyDescent="0.3">
      <c r="A1680">
        <v>388</v>
      </c>
      <c r="B1680">
        <v>1802</v>
      </c>
      <c r="C1680" s="73" t="str">
        <f>IF(AND($A1680&lt;&gt;"",ISNUMBER($A1680)),VLOOKUP($A1680,StudiesGeneral!$B:$CM,2,FALSE),"")</f>
        <v>Hines</v>
      </c>
      <c r="D1680" s="73">
        <f>IF(AND($A1680&lt;&gt;"",ISNUMBER($A1680)),VLOOKUP($A1680,StudiesGeneral!$B:$CM,3,FALSE),"")</f>
        <v>2007</v>
      </c>
      <c r="E1680" s="74" t="str">
        <f>IF(AND($A1680&lt;&gt;"",ISNUMBER($A1680)),VLOOKUP($A1680,StudiesGeneral!$B:$CM,4,FALSE),"")</f>
        <v>https://doi.org/10.1002/jbt.20179</v>
      </c>
      <c r="F1680" s="73" t="str">
        <f>IF(AND($A1680&lt;&gt;"",ISNUMBER($A1680)),VLOOKUP($A1680,StudiesGeneral!$B:$CM,5,FALSE),"")</f>
        <v>CYP3A4</v>
      </c>
      <c r="G1680" s="52" t="str">
        <f t="shared" ref="G1680:G1682" si="53">H1680&amp;"-"&amp;I1680&amp;"-"&amp;L1680&amp;"-"&amp;AD1680&amp;"-"&amp;BC1680</f>
        <v>Liver--HLM-fetal 2nd semester-</v>
      </c>
      <c r="H1680" s="12" t="s">
        <v>724</v>
      </c>
      <c r="K1680" s="12" t="s">
        <v>725</v>
      </c>
      <c r="L1680" s="12" t="s">
        <v>726</v>
      </c>
      <c r="M1680" s="12" t="s">
        <v>737</v>
      </c>
      <c r="AA1680" s="19" t="s">
        <v>728</v>
      </c>
      <c r="AB1680" s="19" t="s">
        <v>1233</v>
      </c>
      <c r="AC1680" s="20" t="s">
        <v>730</v>
      </c>
      <c r="AD1680" s="37" t="s">
        <v>1234</v>
      </c>
      <c r="AF1680" s="93" t="s">
        <v>1231</v>
      </c>
      <c r="AH1680" s="45">
        <v>16.100000000000001</v>
      </c>
      <c r="AI1680" s="45" t="s">
        <v>1232</v>
      </c>
      <c r="AJ1680" s="46" t="s">
        <v>1069</v>
      </c>
      <c r="AK1680" s="45"/>
      <c r="AL1680" s="46"/>
      <c r="AM1680" s="45">
        <v>13.6</v>
      </c>
      <c r="AN1680" s="107">
        <v>25</v>
      </c>
      <c r="AO1680" s="107"/>
      <c r="AP1680" s="107"/>
      <c r="AQ1680" s="107"/>
      <c r="AR1680" s="107"/>
      <c r="BE1680" s="16" t="s">
        <v>832</v>
      </c>
      <c r="BF1680" s="4" t="b">
        <f>IF(ISERROR(VLOOKUP(StudiesDetails!B1680,ProteinExpression!A:A,1,FALSE)),FALSE,TRUE)</f>
        <v>1</v>
      </c>
    </row>
    <row r="1681" spans="1:58" x14ac:dyDescent="0.3">
      <c r="A1681">
        <v>389</v>
      </c>
      <c r="B1681">
        <v>1803</v>
      </c>
      <c r="C1681" s="73" t="str">
        <f>IF(AND($A1681&lt;&gt;"",ISNUMBER($A1681)),VLOOKUP($A1681,StudiesGeneral!$B:$CM,2,FALSE),"")</f>
        <v>Hines</v>
      </c>
      <c r="D1681" s="73">
        <f>IF(AND($A1681&lt;&gt;"",ISNUMBER($A1681)),VLOOKUP($A1681,StudiesGeneral!$B:$CM,3,FALSE),"")</f>
        <v>2007</v>
      </c>
      <c r="E1681" s="74" t="str">
        <f>IF(AND($A1681&lt;&gt;"",ISNUMBER($A1681)),VLOOKUP($A1681,StudiesGeneral!$B:$CM,4,FALSE),"")</f>
        <v>https://doi.org/10.1002/jbt.20179</v>
      </c>
      <c r="F1681" s="73" t="str">
        <f>IF(AND($A1681&lt;&gt;"",ISNUMBER($A1681)),VLOOKUP($A1681,StudiesGeneral!$B:$CM,5,FALSE),"")</f>
        <v>CYP3A5</v>
      </c>
      <c r="G1681" s="52" t="str">
        <f t="shared" si="53"/>
        <v>Liver--HLM-fetal 2nd semester-</v>
      </c>
      <c r="H1681" s="12" t="s">
        <v>724</v>
      </c>
      <c r="K1681" s="12" t="s">
        <v>725</v>
      </c>
      <c r="L1681" s="12" t="s">
        <v>726</v>
      </c>
      <c r="M1681" s="12" t="s">
        <v>737</v>
      </c>
      <c r="AA1681" s="19" t="s">
        <v>728</v>
      </c>
      <c r="AB1681" s="19" t="s">
        <v>1235</v>
      </c>
      <c r="AC1681" s="20" t="s">
        <v>730</v>
      </c>
      <c r="AD1681" s="37" t="s">
        <v>1234</v>
      </c>
      <c r="AF1681" s="93" t="s">
        <v>1231</v>
      </c>
      <c r="AH1681" s="45">
        <v>16.100000000000001</v>
      </c>
      <c r="AI1681" s="45" t="s">
        <v>1232</v>
      </c>
      <c r="AJ1681" s="46" t="s">
        <v>1069</v>
      </c>
      <c r="AK1681" s="45"/>
      <c r="AL1681" s="46"/>
      <c r="AM1681" s="45">
        <v>13.6</v>
      </c>
      <c r="AN1681" s="107">
        <v>25</v>
      </c>
      <c r="AO1681" s="107"/>
      <c r="AP1681" s="107"/>
      <c r="AQ1681" s="107"/>
      <c r="AR1681" s="107"/>
      <c r="BF1681" s="4" t="b">
        <f>IF(ISERROR(VLOOKUP(StudiesDetails!B1681,ProteinExpression!A:A,1,FALSE)),FALSE,TRUE)</f>
        <v>1</v>
      </c>
    </row>
    <row r="1682" spans="1:58" x14ac:dyDescent="0.3">
      <c r="A1682">
        <v>390</v>
      </c>
      <c r="B1682">
        <v>1804</v>
      </c>
      <c r="C1682" s="73" t="str">
        <f>IF(AND($A1682&lt;&gt;"",ISNUMBER($A1682)),VLOOKUP($A1682,StudiesGeneral!$B:$CM,2,FALSE),"")</f>
        <v>Hines</v>
      </c>
      <c r="D1682" s="73">
        <f>IF(AND($A1682&lt;&gt;"",ISNUMBER($A1682)),VLOOKUP($A1682,StudiesGeneral!$B:$CM,3,FALSE),"")</f>
        <v>2007</v>
      </c>
      <c r="E1682" s="74" t="str">
        <f>IF(AND($A1682&lt;&gt;"",ISNUMBER($A1682)),VLOOKUP($A1682,StudiesGeneral!$B:$CM,4,FALSE),"")</f>
        <v>https://doi.org/10.1002/jbt.20179</v>
      </c>
      <c r="F1682" s="73" t="str">
        <f>IF(AND($A1682&lt;&gt;"",ISNUMBER($A1682)),VLOOKUP($A1682,StudiesGeneral!$B:$CM,5,FALSE),"")</f>
        <v>CYP3A7</v>
      </c>
      <c r="G1682" s="52" t="str">
        <f t="shared" si="53"/>
        <v>Liver--HLM-fetal 2nd semester-</v>
      </c>
      <c r="H1682" s="12" t="s">
        <v>724</v>
      </c>
      <c r="K1682" s="12" t="s">
        <v>725</v>
      </c>
      <c r="L1682" s="12" t="s">
        <v>726</v>
      </c>
      <c r="M1682" s="12" t="s">
        <v>737</v>
      </c>
      <c r="AA1682" s="19" t="s">
        <v>728</v>
      </c>
      <c r="AB1682" s="19" t="s">
        <v>1233</v>
      </c>
      <c r="AC1682" s="20" t="s">
        <v>730</v>
      </c>
      <c r="AD1682" s="37" t="s">
        <v>1234</v>
      </c>
      <c r="AF1682" s="93" t="s">
        <v>1231</v>
      </c>
      <c r="AH1682" s="45">
        <v>16.100000000000001</v>
      </c>
      <c r="AI1682" s="45" t="s">
        <v>1232</v>
      </c>
      <c r="AJ1682" s="46" t="s">
        <v>1069</v>
      </c>
      <c r="AK1682" s="45"/>
      <c r="AL1682" s="46"/>
      <c r="AM1682" s="45">
        <v>13.6</v>
      </c>
      <c r="AN1682" s="107">
        <v>25</v>
      </c>
      <c r="AO1682" s="107"/>
      <c r="AP1682" s="107"/>
      <c r="AQ1682" s="107"/>
      <c r="AR1682" s="107"/>
      <c r="BE1682" s="16" t="s">
        <v>832</v>
      </c>
      <c r="BF1682" s="4" t="b">
        <f>IF(ISERROR(VLOOKUP(StudiesDetails!B1682,ProteinExpression!A:A,1,FALSE)),FALSE,TRUE)</f>
        <v>1</v>
      </c>
    </row>
    <row r="1683" spans="1:58" x14ac:dyDescent="0.3">
      <c r="A1683">
        <v>388</v>
      </c>
      <c r="B1683">
        <v>1805</v>
      </c>
      <c r="C1683" s="73" t="str">
        <f>IF(AND($A1683&lt;&gt;"",ISNUMBER($A1683)),VLOOKUP($A1683,StudiesGeneral!$B:$CM,2,FALSE),"")</f>
        <v>Hines</v>
      </c>
      <c r="D1683" s="73">
        <f>IF(AND($A1683&lt;&gt;"",ISNUMBER($A1683)),VLOOKUP($A1683,StudiesGeneral!$B:$CM,3,FALSE),"")</f>
        <v>2007</v>
      </c>
      <c r="E1683" s="74" t="str">
        <f>IF(AND($A1683&lt;&gt;"",ISNUMBER($A1683)),VLOOKUP($A1683,StudiesGeneral!$B:$CM,4,FALSE),"")</f>
        <v>https://doi.org/10.1002/jbt.20179</v>
      </c>
      <c r="F1683" s="73" t="str">
        <f>IF(AND($A1683&lt;&gt;"",ISNUMBER($A1683)),VLOOKUP($A1683,StudiesGeneral!$B:$CM,5,FALSE),"")</f>
        <v>CYP3A4</v>
      </c>
      <c r="G1683" s="52" t="str">
        <f t="shared" ref="G1683:G1685" si="54">H1683&amp;"-"&amp;I1683&amp;"-"&amp;L1683&amp;"-"&amp;AD1683&amp;"-"&amp;BC1683</f>
        <v>Liver--HLM-fetal 3rd semester-</v>
      </c>
      <c r="H1683" s="12" t="s">
        <v>724</v>
      </c>
      <c r="K1683" s="12" t="s">
        <v>725</v>
      </c>
      <c r="L1683" s="12" t="s">
        <v>726</v>
      </c>
      <c r="M1683" s="12" t="s">
        <v>737</v>
      </c>
      <c r="AA1683" s="19" t="s">
        <v>728</v>
      </c>
      <c r="AB1683" s="19" t="s">
        <v>1235</v>
      </c>
      <c r="AC1683" s="20" t="s">
        <v>730</v>
      </c>
      <c r="AD1683" s="37" t="s">
        <v>1236</v>
      </c>
      <c r="AF1683" s="93" t="s">
        <v>1231</v>
      </c>
      <c r="AH1683" s="111">
        <v>31</v>
      </c>
      <c r="AI1683" s="45" t="s">
        <v>1232</v>
      </c>
      <c r="AJ1683" s="46" t="s">
        <v>1069</v>
      </c>
      <c r="AK1683" s="111"/>
      <c r="AL1683" s="111"/>
      <c r="AM1683" s="111">
        <v>37</v>
      </c>
      <c r="AN1683" s="111">
        <v>40</v>
      </c>
      <c r="AO1683" s="111"/>
      <c r="AP1683" s="111"/>
      <c r="AQ1683" s="111"/>
      <c r="AR1683" s="111"/>
      <c r="BF1683" s="4" t="b">
        <f>IF(ISERROR(VLOOKUP(StudiesDetails!B1683,ProteinExpression!A:A,1,FALSE)),FALSE,TRUE)</f>
        <v>1</v>
      </c>
    </row>
    <row r="1684" spans="1:58" x14ac:dyDescent="0.3">
      <c r="A1684">
        <v>389</v>
      </c>
      <c r="B1684">
        <v>1806</v>
      </c>
      <c r="C1684" s="73" t="str">
        <f>IF(AND($A1684&lt;&gt;"",ISNUMBER($A1684)),VLOOKUP($A1684,StudiesGeneral!$B:$CM,2,FALSE),"")</f>
        <v>Hines</v>
      </c>
      <c r="D1684" s="73">
        <f>IF(AND($A1684&lt;&gt;"",ISNUMBER($A1684)),VLOOKUP($A1684,StudiesGeneral!$B:$CM,3,FALSE),"")</f>
        <v>2007</v>
      </c>
      <c r="E1684" s="74" t="str">
        <f>IF(AND($A1684&lt;&gt;"",ISNUMBER($A1684)),VLOOKUP($A1684,StudiesGeneral!$B:$CM,4,FALSE),"")</f>
        <v>https://doi.org/10.1002/jbt.20179</v>
      </c>
      <c r="F1684" s="73" t="str">
        <f>IF(AND($A1684&lt;&gt;"",ISNUMBER($A1684)),VLOOKUP($A1684,StudiesGeneral!$B:$CM,5,FALSE),"")</f>
        <v>CYP3A5</v>
      </c>
      <c r="G1684" s="52" t="str">
        <f t="shared" si="54"/>
        <v>Liver--HLM-fetal 3rd semester-</v>
      </c>
      <c r="H1684" s="12" t="s">
        <v>724</v>
      </c>
      <c r="K1684" s="12" t="s">
        <v>725</v>
      </c>
      <c r="L1684" s="12" t="s">
        <v>726</v>
      </c>
      <c r="M1684" s="12" t="s">
        <v>737</v>
      </c>
      <c r="AA1684" s="19" t="s">
        <v>728</v>
      </c>
      <c r="AB1684" s="19" t="s">
        <v>1235</v>
      </c>
      <c r="AC1684" s="20" t="s">
        <v>730</v>
      </c>
      <c r="AD1684" s="37" t="s">
        <v>1236</v>
      </c>
      <c r="AF1684" s="93" t="s">
        <v>1231</v>
      </c>
      <c r="AH1684" s="111">
        <v>31</v>
      </c>
      <c r="AI1684" s="45" t="s">
        <v>1232</v>
      </c>
      <c r="AJ1684" s="46" t="s">
        <v>1069</v>
      </c>
      <c r="AK1684" s="111"/>
      <c r="AL1684" s="111"/>
      <c r="AM1684" s="111">
        <v>37</v>
      </c>
      <c r="AN1684" s="111">
        <v>40</v>
      </c>
      <c r="AO1684" s="111"/>
      <c r="AP1684" s="111"/>
      <c r="AQ1684" s="111"/>
      <c r="AR1684" s="111"/>
      <c r="BF1684" s="4" t="b">
        <f>IF(ISERROR(VLOOKUP(StudiesDetails!B1684,ProteinExpression!A:A,1,FALSE)),FALSE,TRUE)</f>
        <v>1</v>
      </c>
    </row>
    <row r="1685" spans="1:58" x14ac:dyDescent="0.3">
      <c r="A1685">
        <v>390</v>
      </c>
      <c r="B1685">
        <v>1807</v>
      </c>
      <c r="C1685" s="73" t="str">
        <f>IF(AND($A1685&lt;&gt;"",ISNUMBER($A1685)),VLOOKUP($A1685,StudiesGeneral!$B:$CM,2,FALSE),"")</f>
        <v>Hines</v>
      </c>
      <c r="D1685" s="73">
        <f>IF(AND($A1685&lt;&gt;"",ISNUMBER($A1685)),VLOOKUP($A1685,StudiesGeneral!$B:$CM,3,FALSE),"")</f>
        <v>2007</v>
      </c>
      <c r="E1685" s="74" t="str">
        <f>IF(AND($A1685&lt;&gt;"",ISNUMBER($A1685)),VLOOKUP($A1685,StudiesGeneral!$B:$CM,4,FALSE),"")</f>
        <v>https://doi.org/10.1002/jbt.20179</v>
      </c>
      <c r="F1685" s="73" t="str">
        <f>IF(AND($A1685&lt;&gt;"",ISNUMBER($A1685)),VLOOKUP($A1685,StudiesGeneral!$B:$CM,5,FALSE),"")</f>
        <v>CYP3A7</v>
      </c>
      <c r="G1685" s="52" t="str">
        <f t="shared" si="54"/>
        <v>Liver--HLM-fetal 3rd semester-</v>
      </c>
      <c r="H1685" s="12" t="s">
        <v>724</v>
      </c>
      <c r="K1685" s="12" t="s">
        <v>725</v>
      </c>
      <c r="L1685" s="12" t="s">
        <v>726</v>
      </c>
      <c r="M1685" s="12" t="s">
        <v>737</v>
      </c>
      <c r="AA1685" s="19" t="s">
        <v>728</v>
      </c>
      <c r="AB1685" s="19" t="s">
        <v>1235</v>
      </c>
      <c r="AC1685" s="20" t="s">
        <v>730</v>
      </c>
      <c r="AD1685" s="37" t="s">
        <v>1236</v>
      </c>
      <c r="AF1685" s="93" t="s">
        <v>1231</v>
      </c>
      <c r="AH1685" s="111">
        <v>31</v>
      </c>
      <c r="AI1685" s="45" t="s">
        <v>1232</v>
      </c>
      <c r="AJ1685" s="46" t="s">
        <v>1069</v>
      </c>
      <c r="AK1685" s="111"/>
      <c r="AL1685" s="111"/>
      <c r="AM1685" s="111">
        <v>37</v>
      </c>
      <c r="AN1685" s="111">
        <v>40</v>
      </c>
      <c r="AO1685" s="111"/>
      <c r="AP1685" s="111"/>
      <c r="AQ1685" s="111"/>
      <c r="AR1685" s="111"/>
      <c r="BF1685" s="4" t="b">
        <f>IF(ISERROR(VLOOKUP(StudiesDetails!B1685,ProteinExpression!A:A,1,FALSE)),FALSE,TRUE)</f>
        <v>1</v>
      </c>
    </row>
    <row r="1686" spans="1:58" x14ac:dyDescent="0.3">
      <c r="A1686">
        <v>388</v>
      </c>
      <c r="B1686">
        <v>1808</v>
      </c>
      <c r="C1686" s="73" t="str">
        <f>IF(AND($A1686&lt;&gt;"",ISNUMBER($A1686)),VLOOKUP($A1686,StudiesGeneral!$B:$CM,2,FALSE),"")</f>
        <v>Hines</v>
      </c>
      <c r="D1686" s="73">
        <f>IF(AND($A1686&lt;&gt;"",ISNUMBER($A1686)),VLOOKUP($A1686,StudiesGeneral!$B:$CM,3,FALSE),"")</f>
        <v>2007</v>
      </c>
      <c r="E1686" s="74" t="str">
        <f>IF(AND($A1686&lt;&gt;"",ISNUMBER($A1686)),VLOOKUP($A1686,StudiesGeneral!$B:$CM,4,FALSE),"")</f>
        <v>https://doi.org/10.1002/jbt.20179</v>
      </c>
      <c r="F1686" s="73" t="str">
        <f>IF(AND($A1686&lt;&gt;"",ISNUMBER($A1686)),VLOOKUP($A1686,StudiesGeneral!$B:$CM,5,FALSE),"")</f>
        <v>CYP3A4</v>
      </c>
      <c r="G1686" s="52" t="str">
        <f t="shared" ref="G1686:G1688" si="55">H1686&amp;"-"&amp;I1686&amp;"-"&amp;L1686&amp;"-"&amp;AD1686&amp;"-"&amp;BC1686</f>
        <v>Liver--HLM-neonates-</v>
      </c>
      <c r="H1686" s="12" t="s">
        <v>724</v>
      </c>
      <c r="K1686" s="12" t="s">
        <v>725</v>
      </c>
      <c r="L1686" s="12" t="s">
        <v>726</v>
      </c>
      <c r="M1686" s="12" t="s">
        <v>737</v>
      </c>
      <c r="AA1686" s="19" t="s">
        <v>728</v>
      </c>
      <c r="AB1686" s="19" t="s">
        <v>1235</v>
      </c>
      <c r="AC1686" s="20" t="s">
        <v>730</v>
      </c>
      <c r="AD1686" s="37" t="s">
        <v>1237</v>
      </c>
      <c r="AF1686" s="93" t="s">
        <v>1231</v>
      </c>
      <c r="AH1686" s="107">
        <v>5</v>
      </c>
      <c r="AI1686" s="107" t="s">
        <v>1238</v>
      </c>
      <c r="AJ1686" s="46" t="s">
        <v>1069</v>
      </c>
      <c r="AK1686" s="107"/>
      <c r="AL1686" s="107"/>
      <c r="AM1686" s="107">
        <v>0</v>
      </c>
      <c r="AN1686" s="107">
        <v>29</v>
      </c>
      <c r="AO1686" s="107"/>
      <c r="AP1686" s="107"/>
      <c r="AQ1686" s="107"/>
      <c r="AR1686" s="107"/>
      <c r="AS1686" s="79"/>
      <c r="BF1686" s="4" t="b">
        <f>IF(ISERROR(VLOOKUP(StudiesDetails!B1686,ProteinExpression!A:A,1,FALSE)),FALSE,TRUE)</f>
        <v>1</v>
      </c>
    </row>
    <row r="1687" spans="1:58" x14ac:dyDescent="0.3">
      <c r="A1687">
        <v>389</v>
      </c>
      <c r="B1687">
        <v>1809</v>
      </c>
      <c r="C1687" s="73" t="str">
        <f>IF(AND($A1687&lt;&gt;"",ISNUMBER($A1687)),VLOOKUP($A1687,StudiesGeneral!$B:$CM,2,FALSE),"")</f>
        <v>Hines</v>
      </c>
      <c r="D1687" s="73">
        <f>IF(AND($A1687&lt;&gt;"",ISNUMBER($A1687)),VLOOKUP($A1687,StudiesGeneral!$B:$CM,3,FALSE),"")</f>
        <v>2007</v>
      </c>
      <c r="E1687" s="74" t="str">
        <f>IF(AND($A1687&lt;&gt;"",ISNUMBER($A1687)),VLOOKUP($A1687,StudiesGeneral!$B:$CM,4,FALSE),"")</f>
        <v>https://doi.org/10.1002/jbt.20179</v>
      </c>
      <c r="F1687" s="73" t="str">
        <f>IF(AND($A1687&lt;&gt;"",ISNUMBER($A1687)),VLOOKUP($A1687,StudiesGeneral!$B:$CM,5,FALSE),"")</f>
        <v>CYP3A5</v>
      </c>
      <c r="G1687" s="52" t="str">
        <f t="shared" si="55"/>
        <v>Liver--HLM-neonates-</v>
      </c>
      <c r="H1687" s="12" t="s">
        <v>724</v>
      </c>
      <c r="K1687" s="12" t="s">
        <v>725</v>
      </c>
      <c r="L1687" s="12" t="s">
        <v>726</v>
      </c>
      <c r="M1687" s="12" t="s">
        <v>737</v>
      </c>
      <c r="AA1687" s="19" t="s">
        <v>728</v>
      </c>
      <c r="AB1687" s="19" t="s">
        <v>1235</v>
      </c>
      <c r="AC1687" s="20" t="s">
        <v>730</v>
      </c>
      <c r="AD1687" s="37" t="s">
        <v>1237</v>
      </c>
      <c r="AF1687" s="93" t="s">
        <v>1231</v>
      </c>
      <c r="AH1687" s="107">
        <v>5</v>
      </c>
      <c r="AI1687" s="107" t="s">
        <v>1238</v>
      </c>
      <c r="AJ1687" s="46" t="s">
        <v>1069</v>
      </c>
      <c r="AK1687" s="107"/>
      <c r="AL1687" s="107"/>
      <c r="AM1687" s="107">
        <v>0</v>
      </c>
      <c r="AN1687" s="107">
        <v>29</v>
      </c>
      <c r="AO1687" s="107"/>
      <c r="AP1687" s="107"/>
      <c r="AQ1687" s="107"/>
      <c r="AR1687" s="107"/>
      <c r="BF1687" s="4" t="b">
        <f>IF(ISERROR(VLOOKUP(StudiesDetails!B1687,ProteinExpression!A:A,1,FALSE)),FALSE,TRUE)</f>
        <v>1</v>
      </c>
    </row>
    <row r="1688" spans="1:58" x14ac:dyDescent="0.3">
      <c r="A1688">
        <v>390</v>
      </c>
      <c r="B1688">
        <v>1810</v>
      </c>
      <c r="C1688" s="73" t="str">
        <f>IF(AND($A1688&lt;&gt;"",ISNUMBER($A1688)),VLOOKUP($A1688,StudiesGeneral!$B:$CM,2,FALSE),"")</f>
        <v>Hines</v>
      </c>
      <c r="D1688" s="73">
        <f>IF(AND($A1688&lt;&gt;"",ISNUMBER($A1688)),VLOOKUP($A1688,StudiesGeneral!$B:$CM,3,FALSE),"")</f>
        <v>2007</v>
      </c>
      <c r="E1688" s="74" t="str">
        <f>IF(AND($A1688&lt;&gt;"",ISNUMBER($A1688)),VLOOKUP($A1688,StudiesGeneral!$B:$CM,4,FALSE),"")</f>
        <v>https://doi.org/10.1002/jbt.20179</v>
      </c>
      <c r="F1688" s="73" t="str">
        <f>IF(AND($A1688&lt;&gt;"",ISNUMBER($A1688)),VLOOKUP($A1688,StudiesGeneral!$B:$CM,5,FALSE),"")</f>
        <v>CYP3A7</v>
      </c>
      <c r="G1688" s="52" t="str">
        <f t="shared" si="55"/>
        <v>Liver--HLM-neonates-</v>
      </c>
      <c r="H1688" s="12" t="s">
        <v>724</v>
      </c>
      <c r="K1688" s="12" t="s">
        <v>725</v>
      </c>
      <c r="L1688" s="12" t="s">
        <v>726</v>
      </c>
      <c r="M1688" s="12" t="s">
        <v>737</v>
      </c>
      <c r="AA1688" s="19" t="s">
        <v>728</v>
      </c>
      <c r="AB1688" s="19" t="s">
        <v>1235</v>
      </c>
      <c r="AC1688" s="20" t="s">
        <v>730</v>
      </c>
      <c r="AD1688" s="37" t="s">
        <v>1237</v>
      </c>
      <c r="AF1688" s="93" t="s">
        <v>1231</v>
      </c>
      <c r="AH1688" s="107">
        <v>5</v>
      </c>
      <c r="AI1688" s="107" t="s">
        <v>1238</v>
      </c>
      <c r="AJ1688" s="46" t="s">
        <v>1069</v>
      </c>
      <c r="AK1688" s="107"/>
      <c r="AL1688" s="107"/>
      <c r="AM1688" s="107">
        <v>0</v>
      </c>
      <c r="AN1688" s="107">
        <v>29</v>
      </c>
      <c r="AO1688" s="107"/>
      <c r="AP1688" s="107"/>
      <c r="AQ1688" s="107"/>
      <c r="AR1688" s="107"/>
      <c r="BF1688" s="4" t="b">
        <f>IF(ISERROR(VLOOKUP(StudiesDetails!B1688,ProteinExpression!A:A,1,FALSE)),FALSE,TRUE)</f>
        <v>1</v>
      </c>
    </row>
    <row r="1689" spans="1:58" x14ac:dyDescent="0.3">
      <c r="A1689">
        <v>388</v>
      </c>
      <c r="B1689">
        <v>1811</v>
      </c>
      <c r="C1689" s="73" t="str">
        <f>IF(AND($A1689&lt;&gt;"",ISNUMBER($A1689)),VLOOKUP($A1689,StudiesGeneral!$B:$CM,2,FALSE),"")</f>
        <v>Hines</v>
      </c>
      <c r="D1689" s="73">
        <f>IF(AND($A1689&lt;&gt;"",ISNUMBER($A1689)),VLOOKUP($A1689,StudiesGeneral!$B:$CM,3,FALSE),"")</f>
        <v>2007</v>
      </c>
      <c r="E1689" s="74" t="str">
        <f>IF(AND($A1689&lt;&gt;"",ISNUMBER($A1689)),VLOOKUP($A1689,StudiesGeneral!$B:$CM,4,FALSE),"")</f>
        <v>https://doi.org/10.1002/jbt.20179</v>
      </c>
      <c r="F1689" s="73" t="str">
        <f>IF(AND($A1689&lt;&gt;"",ISNUMBER($A1689)),VLOOKUP($A1689,StudiesGeneral!$B:$CM,5,FALSE),"")</f>
        <v>CYP3A4</v>
      </c>
      <c r="G1689" s="52" t="str">
        <f t="shared" ref="G1689:G1691" si="56">H1689&amp;"-"&amp;I1689&amp;"-"&amp;L1689&amp;"-"&amp;AD1689&amp;"-"&amp;BC1689</f>
        <v>Liver--HLM-infant-</v>
      </c>
      <c r="H1689" s="12" t="s">
        <v>724</v>
      </c>
      <c r="K1689" s="12" t="s">
        <v>725</v>
      </c>
      <c r="L1689" s="12" t="s">
        <v>726</v>
      </c>
      <c r="M1689" s="12" t="s">
        <v>737</v>
      </c>
      <c r="AA1689" s="19" t="s">
        <v>728</v>
      </c>
      <c r="AB1689" s="19" t="s">
        <v>1239</v>
      </c>
      <c r="AC1689" s="20" t="s">
        <v>730</v>
      </c>
      <c r="AD1689" s="37" t="s">
        <v>1240</v>
      </c>
      <c r="AF1689" s="93" t="s">
        <v>1231</v>
      </c>
      <c r="AH1689" s="45">
        <v>3.1</v>
      </c>
      <c r="AI1689" s="45" t="s">
        <v>1241</v>
      </c>
      <c r="AJ1689" s="46" t="s">
        <v>1069</v>
      </c>
      <c r="AK1689" s="45"/>
      <c r="AL1689" s="46"/>
      <c r="AM1689" s="45">
        <v>1.1000000000000001</v>
      </c>
      <c r="AN1689" s="45">
        <v>11.3</v>
      </c>
      <c r="AO1689" s="45"/>
      <c r="AP1689" s="45"/>
      <c r="AQ1689" s="45"/>
      <c r="AR1689" s="45"/>
      <c r="BF1689" s="4" t="b">
        <f>IF(ISERROR(VLOOKUP(StudiesDetails!B1689,ProteinExpression!A:A,1,FALSE)),FALSE,TRUE)</f>
        <v>1</v>
      </c>
    </row>
    <row r="1690" spans="1:58" x14ac:dyDescent="0.3">
      <c r="A1690">
        <v>389</v>
      </c>
      <c r="B1690">
        <v>1812</v>
      </c>
      <c r="C1690" s="73" t="str">
        <f>IF(AND($A1690&lt;&gt;"",ISNUMBER($A1690)),VLOOKUP($A1690,StudiesGeneral!$B:$CM,2,FALSE),"")</f>
        <v>Hines</v>
      </c>
      <c r="D1690" s="73">
        <f>IF(AND($A1690&lt;&gt;"",ISNUMBER($A1690)),VLOOKUP($A1690,StudiesGeneral!$B:$CM,3,FALSE),"")</f>
        <v>2007</v>
      </c>
      <c r="E1690" s="74" t="str">
        <f>IF(AND($A1690&lt;&gt;"",ISNUMBER($A1690)),VLOOKUP($A1690,StudiesGeneral!$B:$CM,4,FALSE),"")</f>
        <v>https://doi.org/10.1002/jbt.20179</v>
      </c>
      <c r="F1690" s="73" t="str">
        <f>IF(AND($A1690&lt;&gt;"",ISNUMBER($A1690)),VLOOKUP($A1690,StudiesGeneral!$B:$CM,5,FALSE),"")</f>
        <v>CYP3A5</v>
      </c>
      <c r="G1690" s="52" t="str">
        <f t="shared" si="56"/>
        <v>Liver--HLM-infant-</v>
      </c>
      <c r="H1690" s="12" t="s">
        <v>724</v>
      </c>
      <c r="K1690" s="12" t="s">
        <v>725</v>
      </c>
      <c r="L1690" s="12" t="s">
        <v>726</v>
      </c>
      <c r="M1690" s="12" t="s">
        <v>737</v>
      </c>
      <c r="AA1690" s="19" t="s">
        <v>728</v>
      </c>
      <c r="AB1690" s="19" t="s">
        <v>1239</v>
      </c>
      <c r="AC1690" s="20" t="s">
        <v>730</v>
      </c>
      <c r="AD1690" s="37" t="s">
        <v>1240</v>
      </c>
      <c r="AF1690" s="93" t="s">
        <v>1231</v>
      </c>
      <c r="AH1690" s="45">
        <v>3.1</v>
      </c>
      <c r="AI1690" s="45" t="s">
        <v>1241</v>
      </c>
      <c r="AJ1690" s="46" t="s">
        <v>1069</v>
      </c>
      <c r="AK1690" s="45"/>
      <c r="AL1690" s="46"/>
      <c r="AM1690" s="45">
        <v>1.1000000000000001</v>
      </c>
      <c r="AN1690" s="45">
        <v>11.3</v>
      </c>
      <c r="AO1690" s="45"/>
      <c r="AP1690" s="45"/>
      <c r="AQ1690" s="45"/>
      <c r="AR1690" s="45"/>
      <c r="BF1690" s="4" t="b">
        <f>IF(ISERROR(VLOOKUP(StudiesDetails!B1690,ProteinExpression!A:A,1,FALSE)),FALSE,TRUE)</f>
        <v>1</v>
      </c>
    </row>
    <row r="1691" spans="1:58" x14ac:dyDescent="0.3">
      <c r="A1691">
        <v>390</v>
      </c>
      <c r="B1691">
        <v>1813</v>
      </c>
      <c r="C1691" s="73" t="str">
        <f>IF(AND($A1691&lt;&gt;"",ISNUMBER($A1691)),VLOOKUP($A1691,StudiesGeneral!$B:$CM,2,FALSE),"")</f>
        <v>Hines</v>
      </c>
      <c r="D1691" s="73">
        <f>IF(AND($A1691&lt;&gt;"",ISNUMBER($A1691)),VLOOKUP($A1691,StudiesGeneral!$B:$CM,3,FALSE),"")</f>
        <v>2007</v>
      </c>
      <c r="E1691" s="74" t="str">
        <f>IF(AND($A1691&lt;&gt;"",ISNUMBER($A1691)),VLOOKUP($A1691,StudiesGeneral!$B:$CM,4,FALSE),"")</f>
        <v>https://doi.org/10.1002/jbt.20179</v>
      </c>
      <c r="F1691" s="73" t="str">
        <f>IF(AND($A1691&lt;&gt;"",ISNUMBER($A1691)),VLOOKUP($A1691,StudiesGeneral!$B:$CM,5,FALSE),"")</f>
        <v>CYP3A7</v>
      </c>
      <c r="G1691" s="52" t="str">
        <f t="shared" si="56"/>
        <v>Liver--HLM-infant-</v>
      </c>
      <c r="H1691" s="12" t="s">
        <v>724</v>
      </c>
      <c r="K1691" s="12" t="s">
        <v>725</v>
      </c>
      <c r="L1691" s="12" t="s">
        <v>726</v>
      </c>
      <c r="M1691" s="12" t="s">
        <v>737</v>
      </c>
      <c r="AA1691" s="19" t="s">
        <v>728</v>
      </c>
      <c r="AB1691" s="19" t="s">
        <v>1239</v>
      </c>
      <c r="AC1691" s="20" t="s">
        <v>730</v>
      </c>
      <c r="AD1691" s="37" t="s">
        <v>1240</v>
      </c>
      <c r="AF1691" s="93" t="s">
        <v>1231</v>
      </c>
      <c r="AH1691" s="45">
        <v>3.1</v>
      </c>
      <c r="AI1691" s="45" t="s">
        <v>1241</v>
      </c>
      <c r="AJ1691" s="46" t="s">
        <v>1069</v>
      </c>
      <c r="AK1691" s="45"/>
      <c r="AL1691" s="46"/>
      <c r="AM1691" s="45">
        <v>1.1000000000000001</v>
      </c>
      <c r="AN1691" s="45">
        <v>11.3</v>
      </c>
      <c r="AO1691" s="45"/>
      <c r="AP1691" s="45"/>
      <c r="AQ1691" s="45"/>
      <c r="AR1691" s="45"/>
      <c r="BF1691" s="4" t="b">
        <f>IF(ISERROR(VLOOKUP(StudiesDetails!B1691,ProteinExpression!A:A,1,FALSE)),FALSE,TRUE)</f>
        <v>1</v>
      </c>
    </row>
    <row r="1692" spans="1:58" x14ac:dyDescent="0.3">
      <c r="A1692">
        <v>388</v>
      </c>
      <c r="B1692">
        <v>1814</v>
      </c>
      <c r="C1692" s="73" t="str">
        <f>IF(AND($A1692&lt;&gt;"",ISNUMBER($A1692)),VLOOKUP($A1692,StudiesGeneral!$B:$CM,2,FALSE),"")</f>
        <v>Hines</v>
      </c>
      <c r="D1692" s="73">
        <f>IF(AND($A1692&lt;&gt;"",ISNUMBER($A1692)),VLOOKUP($A1692,StudiesGeneral!$B:$CM,3,FALSE),"")</f>
        <v>2007</v>
      </c>
      <c r="E1692" s="74" t="str">
        <f>IF(AND($A1692&lt;&gt;"",ISNUMBER($A1692)),VLOOKUP($A1692,StudiesGeneral!$B:$CM,4,FALSE),"")</f>
        <v>https://doi.org/10.1002/jbt.20179</v>
      </c>
      <c r="F1692" s="73" t="str">
        <f>IF(AND($A1692&lt;&gt;"",ISNUMBER($A1692)),VLOOKUP($A1692,StudiesGeneral!$B:$CM,5,FALSE),"")</f>
        <v>CYP3A4</v>
      </c>
      <c r="G1692" s="52" t="str">
        <f t="shared" ref="G1692:G1694" si="57">H1692&amp;"-"&amp;I1692&amp;"-"&amp;L1692&amp;"-"&amp;AD1692&amp;"-"&amp;BC1692</f>
        <v>Liver--HLM-prepuberty + adolescent-</v>
      </c>
      <c r="H1692" s="12" t="s">
        <v>724</v>
      </c>
      <c r="K1692" s="12" t="s">
        <v>725</v>
      </c>
      <c r="L1692" s="12" t="s">
        <v>726</v>
      </c>
      <c r="M1692" s="12" t="s">
        <v>737</v>
      </c>
      <c r="AA1692" s="19" t="s">
        <v>728</v>
      </c>
      <c r="AB1692" s="19" t="s">
        <v>1239</v>
      </c>
      <c r="AC1692" s="20" t="s">
        <v>730</v>
      </c>
      <c r="AD1692" s="37" t="s">
        <v>1242</v>
      </c>
      <c r="AF1692" s="93" t="s">
        <v>1231</v>
      </c>
      <c r="AH1692" s="3">
        <v>3</v>
      </c>
      <c r="AI1692" s="3" t="s">
        <v>767</v>
      </c>
      <c r="AJ1692" s="20" t="s">
        <v>1069</v>
      </c>
      <c r="BF1692" s="4" t="b">
        <f>IF(ISERROR(VLOOKUP(StudiesDetails!B1692,ProteinExpression!A:A,1,FALSE)),FALSE,TRUE)</f>
        <v>1</v>
      </c>
    </row>
    <row r="1693" spans="1:58" x14ac:dyDescent="0.3">
      <c r="A1693">
        <v>389</v>
      </c>
      <c r="B1693">
        <v>1815</v>
      </c>
      <c r="C1693" s="73" t="str">
        <f>IF(AND($A1693&lt;&gt;"",ISNUMBER($A1693)),VLOOKUP($A1693,StudiesGeneral!$B:$CM,2,FALSE),"")</f>
        <v>Hines</v>
      </c>
      <c r="D1693" s="73">
        <f>IF(AND($A1693&lt;&gt;"",ISNUMBER($A1693)),VLOOKUP($A1693,StudiesGeneral!$B:$CM,3,FALSE),"")</f>
        <v>2007</v>
      </c>
      <c r="E1693" s="74" t="str">
        <f>IF(AND($A1693&lt;&gt;"",ISNUMBER($A1693)),VLOOKUP($A1693,StudiesGeneral!$B:$CM,4,FALSE),"")</f>
        <v>https://doi.org/10.1002/jbt.20179</v>
      </c>
      <c r="F1693" s="73" t="str">
        <f>IF(AND($A1693&lt;&gt;"",ISNUMBER($A1693)),VLOOKUP($A1693,StudiesGeneral!$B:$CM,5,FALSE),"")</f>
        <v>CYP3A5</v>
      </c>
      <c r="G1693" s="52" t="str">
        <f t="shared" si="57"/>
        <v>Liver--HLM-prepuberty + adolescent-</v>
      </c>
      <c r="H1693" s="12" t="s">
        <v>724</v>
      </c>
      <c r="K1693" s="12" t="s">
        <v>725</v>
      </c>
      <c r="L1693" s="12" t="s">
        <v>726</v>
      </c>
      <c r="M1693" s="12" t="s">
        <v>737</v>
      </c>
      <c r="AA1693" s="19" t="s">
        <v>728</v>
      </c>
      <c r="AB1693" s="19" t="s">
        <v>913</v>
      </c>
      <c r="AC1693" s="20" t="s">
        <v>730</v>
      </c>
      <c r="AD1693" s="37" t="s">
        <v>1242</v>
      </c>
      <c r="AF1693" s="93" t="s">
        <v>1231</v>
      </c>
      <c r="AH1693" s="45"/>
      <c r="AI1693" s="45" t="s">
        <v>767</v>
      </c>
      <c r="AJ1693" s="46"/>
      <c r="AK1693" s="45"/>
      <c r="AL1693" s="46"/>
      <c r="AM1693" s="45">
        <v>1.1000000000000001</v>
      </c>
      <c r="AN1693" s="45">
        <v>17.7</v>
      </c>
      <c r="AO1693" s="45"/>
      <c r="AP1693" s="45"/>
      <c r="AQ1693" s="45"/>
      <c r="AR1693" s="45"/>
      <c r="BE1693" s="16" t="s">
        <v>832</v>
      </c>
      <c r="BF1693" s="4" t="b">
        <f>IF(ISERROR(VLOOKUP(StudiesDetails!B1693,ProteinExpression!A:A,1,FALSE)),FALSE,TRUE)</f>
        <v>1</v>
      </c>
    </row>
    <row r="1694" spans="1:58" x14ac:dyDescent="0.3">
      <c r="A1694">
        <v>390</v>
      </c>
      <c r="B1694">
        <v>1816</v>
      </c>
      <c r="C1694" s="73" t="str">
        <f>IF(AND($A1694&lt;&gt;"",ISNUMBER($A1694)),VLOOKUP($A1694,StudiesGeneral!$B:$CM,2,FALSE),"")</f>
        <v>Hines</v>
      </c>
      <c r="D1694" s="73">
        <f>IF(AND($A1694&lt;&gt;"",ISNUMBER($A1694)),VLOOKUP($A1694,StudiesGeneral!$B:$CM,3,FALSE),"")</f>
        <v>2007</v>
      </c>
      <c r="E1694" s="74" t="str">
        <f>IF(AND($A1694&lt;&gt;"",ISNUMBER($A1694)),VLOOKUP($A1694,StudiesGeneral!$B:$CM,4,FALSE),"")</f>
        <v>https://doi.org/10.1002/jbt.20179</v>
      </c>
      <c r="F1694" s="73" t="str">
        <f>IF(AND($A1694&lt;&gt;"",ISNUMBER($A1694)),VLOOKUP($A1694,StudiesGeneral!$B:$CM,5,FALSE),"")</f>
        <v>CYP3A7</v>
      </c>
      <c r="G1694" s="52" t="str">
        <f t="shared" si="57"/>
        <v>Liver--HLM-prepuberty + adolescent-</v>
      </c>
      <c r="H1694" s="12" t="s">
        <v>724</v>
      </c>
      <c r="K1694" s="12" t="s">
        <v>725</v>
      </c>
      <c r="L1694" s="12" t="s">
        <v>726</v>
      </c>
      <c r="M1694" s="12" t="s">
        <v>737</v>
      </c>
      <c r="AA1694" s="19" t="s">
        <v>728</v>
      </c>
      <c r="AB1694" s="19" t="s">
        <v>1239</v>
      </c>
      <c r="AC1694" s="20" t="s">
        <v>730</v>
      </c>
      <c r="AD1694" s="37" t="s">
        <v>1242</v>
      </c>
      <c r="AF1694" s="93" t="s">
        <v>1231</v>
      </c>
      <c r="AH1694" s="45"/>
      <c r="AI1694" s="45" t="s">
        <v>767</v>
      </c>
      <c r="AJ1694" s="46"/>
      <c r="AK1694" s="45"/>
      <c r="AL1694" s="46"/>
      <c r="AM1694" s="45">
        <v>1.1000000000000001</v>
      </c>
      <c r="AN1694" s="45">
        <v>17.7</v>
      </c>
      <c r="AO1694" s="45"/>
      <c r="AP1694" s="45"/>
      <c r="AQ1694" s="45"/>
      <c r="AR1694" s="45"/>
      <c r="BF1694" s="4" t="b">
        <f>IF(ISERROR(VLOOKUP(StudiesDetails!B1694,ProteinExpression!A:A,1,FALSE)),FALSE,TRUE)</f>
        <v>1</v>
      </c>
    </row>
    <row r="1695" spans="1:58" s="33" customFormat="1" x14ac:dyDescent="0.3">
      <c r="A1695" s="33">
        <v>394</v>
      </c>
      <c r="B1695" s="33">
        <v>1817</v>
      </c>
      <c r="C1695" s="70" t="str">
        <f>IF(AND($A1695&lt;&gt;"",ISNUMBER($A1695)),VLOOKUP($A1695,StudiesGeneral!$B:$CM,2,FALSE),"")</f>
        <v>Wrighton</v>
      </c>
      <c r="D1695" s="70">
        <f>IF(AND($A1695&lt;&gt;"",ISNUMBER($A1695)),VLOOKUP($A1695,StudiesGeneral!$B:$CM,3,FALSE),"")</f>
        <v>1990</v>
      </c>
      <c r="E1695" s="71" t="str">
        <f>IF(AND($A1695&lt;&gt;"",ISNUMBER($A1695)),VLOOKUP($A1695,StudiesGeneral!$B:$CM,4,FALSE),"")</f>
        <v>https://pubmed.ncbi.nlm.nih.gov/2385232/</v>
      </c>
      <c r="F1695" s="70" t="str">
        <f>IF(AND($A1695&lt;&gt;"",ISNUMBER($A1695)),VLOOKUP($A1695,StudiesGeneral!$B:$CM,5,FALSE),"")</f>
        <v>CYP3A5</v>
      </c>
      <c r="G1695" s="72" t="str">
        <f t="shared" ref="G1695:G1702" si="58">H1695&amp;"-"&amp;I1695&amp;"-"&amp;L1695&amp;"-"&amp;AD1695&amp;"-"&amp;BC1695</f>
        <v>Liver--HLM-X-</v>
      </c>
      <c r="H1695" s="25" t="s">
        <v>724</v>
      </c>
      <c r="I1695" s="25"/>
      <c r="J1695" s="25"/>
      <c r="K1695" s="25" t="s">
        <v>725</v>
      </c>
      <c r="L1695" s="25" t="s">
        <v>726</v>
      </c>
      <c r="M1695" s="25"/>
      <c r="N1695" s="25"/>
      <c r="O1695" s="25"/>
      <c r="P1695" s="25"/>
      <c r="Q1695" s="26"/>
      <c r="R1695" s="26"/>
      <c r="S1695" s="27"/>
      <c r="T1695" s="27"/>
      <c r="U1695" s="27"/>
      <c r="V1695" s="27"/>
      <c r="W1695" s="27"/>
      <c r="X1695" s="27"/>
      <c r="Y1695" s="27"/>
      <c r="Z1695" s="27"/>
      <c r="AA1695" s="28" t="s">
        <v>770</v>
      </c>
      <c r="AB1695" s="28" t="s">
        <v>1017</v>
      </c>
      <c r="AC1695" s="29" t="s">
        <v>730</v>
      </c>
      <c r="AD1695" s="36" t="s">
        <v>1243</v>
      </c>
      <c r="AE1695" s="83">
        <v>4</v>
      </c>
      <c r="AF1695" s="30">
        <v>1</v>
      </c>
      <c r="AG1695" s="30">
        <v>1</v>
      </c>
      <c r="AH1695" s="30">
        <v>0.2</v>
      </c>
      <c r="AI1695" s="30" t="s">
        <v>767</v>
      </c>
      <c r="AJ1695" s="29" t="s">
        <v>772</v>
      </c>
      <c r="AK1695" s="30"/>
      <c r="AL1695" s="29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1"/>
      <c r="BB1695" s="32"/>
      <c r="BC1695" s="29"/>
      <c r="BD1695" s="30"/>
      <c r="BE1695" s="75"/>
      <c r="BF1695" s="91" t="b">
        <f>IF(ISERROR(VLOOKUP(StudiesDetails!B1695,ProteinExpression!A:A,1,FALSE)),FALSE,TRUE)</f>
        <v>1</v>
      </c>
    </row>
    <row r="1696" spans="1:58" x14ac:dyDescent="0.3">
      <c r="A1696">
        <v>394</v>
      </c>
      <c r="B1696">
        <v>1818</v>
      </c>
      <c r="C1696" s="73" t="str">
        <f>IF(AND($A1696&lt;&gt;"",ISNUMBER($A1696)),VLOOKUP($A1696,StudiesGeneral!$B:$CM,2,FALSE),"")</f>
        <v>Wrighton</v>
      </c>
      <c r="D1696" s="73">
        <f>IF(AND($A1696&lt;&gt;"",ISNUMBER($A1696)),VLOOKUP($A1696,StudiesGeneral!$B:$CM,3,FALSE),"")</f>
        <v>1990</v>
      </c>
      <c r="E1696" s="74" t="str">
        <f>IF(AND($A1696&lt;&gt;"",ISNUMBER($A1696)),VLOOKUP($A1696,StudiesGeneral!$B:$CM,4,FALSE),"")</f>
        <v>https://pubmed.ncbi.nlm.nih.gov/2385232/</v>
      </c>
      <c r="F1696" s="73" t="str">
        <f>IF(AND($A1696&lt;&gt;"",ISNUMBER($A1696)),VLOOKUP($A1696,StudiesGeneral!$B:$CM,5,FALSE),"")</f>
        <v>CYP3A5</v>
      </c>
      <c r="G1696" s="52" t="str">
        <f t="shared" si="58"/>
        <v>Liver--HLM-V30-</v>
      </c>
      <c r="H1696" s="12" t="s">
        <v>724</v>
      </c>
      <c r="K1696" s="12" t="s">
        <v>725</v>
      </c>
      <c r="L1696" s="12" t="s">
        <v>726</v>
      </c>
      <c r="AA1696" s="19" t="s">
        <v>770</v>
      </c>
      <c r="AB1696" s="19" t="s">
        <v>1017</v>
      </c>
      <c r="AC1696" s="20" t="s">
        <v>730</v>
      </c>
      <c r="AD1696" s="37" t="s">
        <v>1244</v>
      </c>
      <c r="AE1696" s="82">
        <v>5</v>
      </c>
      <c r="AF1696" s="3">
        <v>1</v>
      </c>
      <c r="AG1696" s="3">
        <v>0</v>
      </c>
      <c r="AH1696" s="3">
        <v>16</v>
      </c>
      <c r="AI1696" s="3" t="s">
        <v>767</v>
      </c>
      <c r="AJ1696" s="20" t="s">
        <v>772</v>
      </c>
      <c r="BF1696" s="4" t="b">
        <f>IF(ISERROR(VLOOKUP(StudiesDetails!B1696,ProteinExpression!A:A,1,FALSE)),FALSE,TRUE)</f>
        <v>1</v>
      </c>
    </row>
    <row r="1697" spans="1:58" x14ac:dyDescent="0.3">
      <c r="A1697">
        <v>394</v>
      </c>
      <c r="B1697">
        <v>1819</v>
      </c>
      <c r="C1697" s="73" t="str">
        <f>IF(AND($A1697&lt;&gt;"",ISNUMBER($A1697)),VLOOKUP($A1697,StudiesGeneral!$B:$CM,2,FALSE),"")</f>
        <v>Wrighton</v>
      </c>
      <c r="D1697" s="73">
        <f>IF(AND($A1697&lt;&gt;"",ISNUMBER($A1697)),VLOOKUP($A1697,StudiesGeneral!$B:$CM,3,FALSE),"")</f>
        <v>1990</v>
      </c>
      <c r="E1697" s="74" t="str">
        <f>IF(AND($A1697&lt;&gt;"",ISNUMBER($A1697)),VLOOKUP($A1697,StudiesGeneral!$B:$CM,4,FALSE),"")</f>
        <v>https://pubmed.ncbi.nlm.nih.gov/2385232/</v>
      </c>
      <c r="F1697" s="73" t="str">
        <f>IF(AND($A1697&lt;&gt;"",ISNUMBER($A1697)),VLOOKUP($A1697,StudiesGeneral!$B:$CM,5,FALSE),"")</f>
        <v>CYP3A5</v>
      </c>
      <c r="G1697" s="52" t="str">
        <f t="shared" si="58"/>
        <v>Liver--HLM-V119-</v>
      </c>
      <c r="H1697" s="12" t="s">
        <v>724</v>
      </c>
      <c r="K1697" s="12" t="s">
        <v>725</v>
      </c>
      <c r="L1697" s="12" t="s">
        <v>726</v>
      </c>
      <c r="AA1697" s="19" t="s">
        <v>770</v>
      </c>
      <c r="AB1697" s="19" t="s">
        <v>1017</v>
      </c>
      <c r="AC1697" s="20" t="s">
        <v>730</v>
      </c>
      <c r="AD1697" s="37" t="s">
        <v>1245</v>
      </c>
      <c r="AE1697" s="82">
        <v>11</v>
      </c>
      <c r="AF1697" s="3">
        <v>1</v>
      </c>
      <c r="AG1697" s="3">
        <v>0</v>
      </c>
      <c r="AH1697" s="3">
        <v>12</v>
      </c>
      <c r="AI1697" s="3" t="s">
        <v>767</v>
      </c>
      <c r="AJ1697" s="20" t="s">
        <v>772</v>
      </c>
      <c r="BF1697" s="4" t="b">
        <f>IF(ISERROR(VLOOKUP(StudiesDetails!B1697,ProteinExpression!A:A,1,FALSE)),FALSE,TRUE)</f>
        <v>1</v>
      </c>
    </row>
    <row r="1698" spans="1:58" x14ac:dyDescent="0.3">
      <c r="A1698">
        <v>394</v>
      </c>
      <c r="B1698">
        <v>1820</v>
      </c>
      <c r="C1698" s="73" t="str">
        <f>IF(AND($A1698&lt;&gt;"",ISNUMBER($A1698)),VLOOKUP($A1698,StudiesGeneral!$B:$CM,2,FALSE),"")</f>
        <v>Wrighton</v>
      </c>
      <c r="D1698" s="73">
        <f>IF(AND($A1698&lt;&gt;"",ISNUMBER($A1698)),VLOOKUP($A1698,StudiesGeneral!$B:$CM,3,FALSE),"")</f>
        <v>1990</v>
      </c>
      <c r="E1698" s="74" t="str">
        <f>IF(AND($A1698&lt;&gt;"",ISNUMBER($A1698)),VLOOKUP($A1698,StudiesGeneral!$B:$CM,4,FALSE),"")</f>
        <v>https://pubmed.ncbi.nlm.nih.gov/2385232/</v>
      </c>
      <c r="F1698" s="73" t="str">
        <f>IF(AND($A1698&lt;&gt;"",ISNUMBER($A1698)),VLOOKUP($A1698,StudiesGeneral!$B:$CM,5,FALSE),"")</f>
        <v>CYP3A5</v>
      </c>
      <c r="G1698" s="52" t="str">
        <f t="shared" si="58"/>
        <v>Liver--HLM-V120-</v>
      </c>
      <c r="H1698" s="12" t="s">
        <v>724</v>
      </c>
      <c r="K1698" s="12" t="s">
        <v>725</v>
      </c>
      <c r="L1698" s="12" t="s">
        <v>726</v>
      </c>
      <c r="AA1698" s="19" t="s">
        <v>770</v>
      </c>
      <c r="AB1698" s="19" t="s">
        <v>1017</v>
      </c>
      <c r="AC1698" s="20" t="s">
        <v>730</v>
      </c>
      <c r="AD1698" s="37" t="s">
        <v>1246</v>
      </c>
      <c r="AE1698" s="82">
        <v>12</v>
      </c>
      <c r="AF1698" s="3">
        <v>1</v>
      </c>
      <c r="AG1698" s="3">
        <v>1</v>
      </c>
      <c r="AH1698" s="3">
        <v>20</v>
      </c>
      <c r="AI1698" s="3" t="s">
        <v>767</v>
      </c>
      <c r="AJ1698" s="20" t="s">
        <v>772</v>
      </c>
      <c r="BF1698" s="4" t="b">
        <f>IF(ISERROR(VLOOKUP(StudiesDetails!B1698,ProteinExpression!A:A,1,FALSE)),FALSE,TRUE)</f>
        <v>1</v>
      </c>
    </row>
    <row r="1699" spans="1:58" x14ac:dyDescent="0.3">
      <c r="A1699">
        <v>394</v>
      </c>
      <c r="B1699">
        <v>1821</v>
      </c>
      <c r="C1699" s="73" t="str">
        <f>IF(AND($A1699&lt;&gt;"",ISNUMBER($A1699)),VLOOKUP($A1699,StudiesGeneral!$B:$CM,2,FALSE),"")</f>
        <v>Wrighton</v>
      </c>
      <c r="D1699" s="73">
        <f>IF(AND($A1699&lt;&gt;"",ISNUMBER($A1699)),VLOOKUP($A1699,StudiesGeneral!$B:$CM,3,FALSE),"")</f>
        <v>1990</v>
      </c>
      <c r="E1699" s="74" t="str">
        <f>IF(AND($A1699&lt;&gt;"",ISNUMBER($A1699)),VLOOKUP($A1699,StudiesGeneral!$B:$CM,4,FALSE),"")</f>
        <v>https://pubmed.ncbi.nlm.nih.gov/2385232/</v>
      </c>
      <c r="F1699" s="73" t="str">
        <f>IF(AND($A1699&lt;&gt;"",ISNUMBER($A1699)),VLOOKUP($A1699,StudiesGeneral!$B:$CM,5,FALSE),"")</f>
        <v>CYP3A5</v>
      </c>
      <c r="G1699" s="52" t="str">
        <f t="shared" si="58"/>
        <v>Liver--HLM-V132-</v>
      </c>
      <c r="H1699" s="12" t="s">
        <v>724</v>
      </c>
      <c r="K1699" s="12" t="s">
        <v>725</v>
      </c>
      <c r="L1699" s="12" t="s">
        <v>726</v>
      </c>
      <c r="AA1699" s="19" t="s">
        <v>770</v>
      </c>
      <c r="AB1699" s="19" t="s">
        <v>1017</v>
      </c>
      <c r="AC1699" s="20" t="s">
        <v>730</v>
      </c>
      <c r="AD1699" s="37" t="s">
        <v>1247</v>
      </c>
      <c r="AE1699" s="82">
        <v>15</v>
      </c>
      <c r="AF1699" s="3">
        <v>1</v>
      </c>
      <c r="AG1699" s="3">
        <v>0</v>
      </c>
      <c r="AH1699" s="3">
        <v>16</v>
      </c>
      <c r="AI1699" s="3" t="s">
        <v>767</v>
      </c>
      <c r="AJ1699" s="20" t="s">
        <v>772</v>
      </c>
      <c r="BF1699" s="4" t="b">
        <f>IF(ISERROR(VLOOKUP(StudiesDetails!B1699,ProteinExpression!A:A,1,FALSE)),FALSE,TRUE)</f>
        <v>1</v>
      </c>
    </row>
    <row r="1700" spans="1:58" x14ac:dyDescent="0.3">
      <c r="A1700">
        <v>394</v>
      </c>
      <c r="B1700">
        <v>1822</v>
      </c>
      <c r="C1700" s="73" t="str">
        <f>IF(AND($A1700&lt;&gt;"",ISNUMBER($A1700)),VLOOKUP($A1700,StudiesGeneral!$B:$CM,2,FALSE),"")</f>
        <v>Wrighton</v>
      </c>
      <c r="D1700" s="73">
        <f>IF(AND($A1700&lt;&gt;"",ISNUMBER($A1700)),VLOOKUP($A1700,StudiesGeneral!$B:$CM,3,FALSE),"")</f>
        <v>1990</v>
      </c>
      <c r="E1700" s="74" t="str">
        <f>IF(AND($A1700&lt;&gt;"",ISNUMBER($A1700)),VLOOKUP($A1700,StudiesGeneral!$B:$CM,4,FALSE),"")</f>
        <v>https://pubmed.ncbi.nlm.nih.gov/2385232/</v>
      </c>
      <c r="F1700" s="73" t="str">
        <f>IF(AND($A1700&lt;&gt;"",ISNUMBER($A1700)),VLOOKUP($A1700,StudiesGeneral!$B:$CM,5,FALSE),"")</f>
        <v>CYP3A5</v>
      </c>
      <c r="G1700" s="52" t="str">
        <f t="shared" si="58"/>
        <v>Liver--HLM-V133-</v>
      </c>
      <c r="H1700" s="12" t="s">
        <v>724</v>
      </c>
      <c r="K1700" s="12" t="s">
        <v>725</v>
      </c>
      <c r="L1700" s="12" t="s">
        <v>726</v>
      </c>
      <c r="AA1700" s="19" t="s">
        <v>770</v>
      </c>
      <c r="AB1700" s="19" t="s">
        <v>1017</v>
      </c>
      <c r="AC1700" s="20" t="s">
        <v>730</v>
      </c>
      <c r="AD1700" s="37" t="s">
        <v>1248</v>
      </c>
      <c r="AE1700" s="82">
        <v>16</v>
      </c>
      <c r="AF1700" s="3">
        <v>1</v>
      </c>
      <c r="AG1700" s="3">
        <v>1</v>
      </c>
      <c r="AH1700" s="3">
        <v>19</v>
      </c>
      <c r="AI1700" s="3" t="s">
        <v>767</v>
      </c>
      <c r="AJ1700" s="20" t="s">
        <v>772</v>
      </c>
      <c r="BF1700" s="4" t="b">
        <f>IF(ISERROR(VLOOKUP(StudiesDetails!B1700,ProteinExpression!A:A,1,FALSE)),FALSE,TRUE)</f>
        <v>1</v>
      </c>
    </row>
    <row r="1701" spans="1:58" x14ac:dyDescent="0.3">
      <c r="A1701">
        <v>394</v>
      </c>
      <c r="B1701">
        <v>1823</v>
      </c>
      <c r="C1701" s="73" t="str">
        <f>IF(AND($A1701&lt;&gt;"",ISNUMBER($A1701)),VLOOKUP($A1701,StudiesGeneral!$B:$CM,2,FALSE),"")</f>
        <v>Wrighton</v>
      </c>
      <c r="D1701" s="73">
        <f>IF(AND($A1701&lt;&gt;"",ISNUMBER($A1701)),VLOOKUP($A1701,StudiesGeneral!$B:$CM,3,FALSE),"")</f>
        <v>1990</v>
      </c>
      <c r="E1701" s="74" t="str">
        <f>IF(AND($A1701&lt;&gt;"",ISNUMBER($A1701)),VLOOKUP($A1701,StudiesGeneral!$B:$CM,4,FALSE),"")</f>
        <v>https://pubmed.ncbi.nlm.nih.gov/2385232/</v>
      </c>
      <c r="F1701" s="73" t="str">
        <f>IF(AND($A1701&lt;&gt;"",ISNUMBER($A1701)),VLOOKUP($A1701,StudiesGeneral!$B:$CM,5,FALSE),"")</f>
        <v>CYP3A5</v>
      </c>
      <c r="G1701" s="52" t="str">
        <f t="shared" si="58"/>
        <v>Liver--HLM-860630-</v>
      </c>
      <c r="H1701" s="12" t="s">
        <v>724</v>
      </c>
      <c r="K1701" s="12" t="s">
        <v>725</v>
      </c>
      <c r="L1701" s="12" t="s">
        <v>726</v>
      </c>
      <c r="AA1701" s="19" t="s">
        <v>770</v>
      </c>
      <c r="AB1701" s="19" t="s">
        <v>1017</v>
      </c>
      <c r="AC1701" s="20" t="s">
        <v>730</v>
      </c>
      <c r="AD1701" s="37">
        <v>860630</v>
      </c>
      <c r="AE1701" s="82">
        <v>17</v>
      </c>
      <c r="AF1701" s="3">
        <v>1</v>
      </c>
      <c r="AG1701" s="3">
        <v>1</v>
      </c>
      <c r="AH1701" s="3">
        <v>5</v>
      </c>
      <c r="AI1701" s="3" t="s">
        <v>767</v>
      </c>
      <c r="AJ1701" s="20" t="s">
        <v>772</v>
      </c>
      <c r="BF1701" s="4" t="b">
        <f>IF(ISERROR(VLOOKUP(StudiesDetails!B1701,ProteinExpression!A:A,1,FALSE)),FALSE,TRUE)</f>
        <v>1</v>
      </c>
    </row>
    <row r="1702" spans="1:58" x14ac:dyDescent="0.3">
      <c r="A1702">
        <v>394</v>
      </c>
      <c r="B1702">
        <v>1824</v>
      </c>
      <c r="C1702" s="73" t="str">
        <f>IF(AND($A1702&lt;&gt;"",ISNUMBER($A1702)),VLOOKUP($A1702,StudiesGeneral!$B:$CM,2,FALSE),"")</f>
        <v>Wrighton</v>
      </c>
      <c r="D1702" s="73">
        <f>IF(AND($A1702&lt;&gt;"",ISNUMBER($A1702)),VLOOKUP($A1702,StudiesGeneral!$B:$CM,3,FALSE),"")</f>
        <v>1990</v>
      </c>
      <c r="E1702" s="74" t="str">
        <f>IF(AND($A1702&lt;&gt;"",ISNUMBER($A1702)),VLOOKUP($A1702,StudiesGeneral!$B:$CM,4,FALSE),"")</f>
        <v>https://pubmed.ncbi.nlm.nih.gov/2385232/</v>
      </c>
      <c r="F1702" s="73" t="str">
        <f>IF(AND($A1702&lt;&gt;"",ISNUMBER($A1702)),VLOOKUP($A1702,StudiesGeneral!$B:$CM,5,FALSE),"")</f>
        <v>CYP3A5</v>
      </c>
      <c r="G1702" s="52" t="str">
        <f t="shared" si="58"/>
        <v>Liver--HLM-560805-</v>
      </c>
      <c r="H1702" s="12" t="s">
        <v>724</v>
      </c>
      <c r="K1702" s="12" t="s">
        <v>725</v>
      </c>
      <c r="L1702" s="12" t="s">
        <v>726</v>
      </c>
      <c r="AA1702" s="19" t="s">
        <v>770</v>
      </c>
      <c r="AB1702" s="19" t="s">
        <v>1017</v>
      </c>
      <c r="AC1702" s="20" t="s">
        <v>730</v>
      </c>
      <c r="AD1702" s="37">
        <v>560805</v>
      </c>
      <c r="AE1702" s="82">
        <v>18</v>
      </c>
      <c r="AF1702" s="3">
        <v>1</v>
      </c>
      <c r="AG1702" s="3">
        <v>1</v>
      </c>
      <c r="AH1702" s="3">
        <v>16</v>
      </c>
      <c r="AI1702" s="3" t="s">
        <v>767</v>
      </c>
      <c r="AJ1702" s="20" t="s">
        <v>772</v>
      </c>
      <c r="BF1702" s="4" t="b">
        <f>IF(ISERROR(VLOOKUP(StudiesDetails!B1702,ProteinExpression!A:A,1,FALSE)),FALSE,TRUE)</f>
        <v>1</v>
      </c>
    </row>
    <row r="1703" spans="1:58" s="33" customFormat="1" x14ac:dyDescent="0.3">
      <c r="A1703" s="33">
        <v>395</v>
      </c>
      <c r="B1703" s="33">
        <v>1825</v>
      </c>
      <c r="C1703" s="70" t="str">
        <f>IF(AND($A1703&lt;&gt;"",ISNUMBER($A1703)),VLOOKUP($A1703,StudiesGeneral!$B:$CM,2,FALSE),"")</f>
        <v>Wrighton</v>
      </c>
      <c r="D1703" s="70">
        <f>IF(AND($A1703&lt;&gt;"",ISNUMBER($A1703)),VLOOKUP($A1703,StudiesGeneral!$B:$CM,3,FALSE),"")</f>
        <v>1990</v>
      </c>
      <c r="E1703" s="71" t="str">
        <f>IF(AND($A1703&lt;&gt;"",ISNUMBER($A1703)),VLOOKUP($A1703,StudiesGeneral!$B:$CM,4,FALSE),"")</f>
        <v>https://pubmed.ncbi.nlm.nih.gov/2385232/</v>
      </c>
      <c r="F1703" s="70" t="str">
        <f>IF(AND($A1703&lt;&gt;"",ISNUMBER($A1703)),VLOOKUP($A1703,StudiesGeneral!$B:$CM,5,FALSE),"")</f>
        <v>CYP3A3/4</v>
      </c>
      <c r="G1703" s="72" t="str">
        <f t="shared" ref="G1703:G1722" si="59">H1703&amp;"-"&amp;I1703&amp;"-"&amp;L1703&amp;"-"&amp;AD1703&amp;"-"&amp;BC1703</f>
        <v>Liver--HLM-K-</v>
      </c>
      <c r="H1703" s="25" t="s">
        <v>724</v>
      </c>
      <c r="I1703" s="25"/>
      <c r="J1703" s="25"/>
      <c r="K1703" s="25" t="s">
        <v>725</v>
      </c>
      <c r="L1703" s="25" t="s">
        <v>726</v>
      </c>
      <c r="M1703" s="25"/>
      <c r="N1703" s="25"/>
      <c r="O1703" s="25"/>
      <c r="P1703" s="25"/>
      <c r="Q1703" s="26"/>
      <c r="R1703" s="26"/>
      <c r="S1703" s="27"/>
      <c r="T1703" s="27"/>
      <c r="U1703" s="27"/>
      <c r="V1703" s="27"/>
      <c r="W1703" s="27"/>
      <c r="X1703" s="27"/>
      <c r="Y1703" s="27"/>
      <c r="Z1703" s="27"/>
      <c r="AA1703" s="28" t="s">
        <v>770</v>
      </c>
      <c r="AB1703" s="28" t="s">
        <v>1017</v>
      </c>
      <c r="AC1703" s="29" t="s">
        <v>730</v>
      </c>
      <c r="AD1703" s="36" t="s">
        <v>1249</v>
      </c>
      <c r="AE1703" s="83">
        <v>1</v>
      </c>
      <c r="AF1703" s="30">
        <v>1</v>
      </c>
      <c r="AG1703" s="30">
        <v>1</v>
      </c>
      <c r="AH1703" s="30">
        <v>23</v>
      </c>
      <c r="AI1703" s="30" t="s">
        <v>767</v>
      </c>
      <c r="AJ1703" s="29" t="s">
        <v>772</v>
      </c>
      <c r="AK1703" s="30"/>
      <c r="AL1703" s="29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1"/>
      <c r="BB1703" s="32"/>
      <c r="BC1703" s="29"/>
      <c r="BD1703" s="30"/>
      <c r="BE1703" s="75"/>
      <c r="BF1703" s="91" t="b">
        <f>IF(ISERROR(VLOOKUP(StudiesDetails!B1703,ProteinExpression!A:A,1,FALSE)),FALSE,TRUE)</f>
        <v>1</v>
      </c>
    </row>
    <row r="1704" spans="1:58" x14ac:dyDescent="0.3">
      <c r="A1704">
        <v>395</v>
      </c>
      <c r="B1704">
        <v>1826</v>
      </c>
      <c r="C1704" s="73" t="str">
        <f>IF(AND($A1704&lt;&gt;"",ISNUMBER($A1704)),VLOOKUP($A1704,StudiesGeneral!$B:$CM,2,FALSE),"")</f>
        <v>Wrighton</v>
      </c>
      <c r="D1704" s="73">
        <f>IF(AND($A1704&lt;&gt;"",ISNUMBER($A1704)),VLOOKUP($A1704,StudiesGeneral!$B:$CM,3,FALSE),"")</f>
        <v>1990</v>
      </c>
      <c r="E1704" s="74" t="str">
        <f>IF(AND($A1704&lt;&gt;"",ISNUMBER($A1704)),VLOOKUP($A1704,StudiesGeneral!$B:$CM,4,FALSE),"")</f>
        <v>https://pubmed.ncbi.nlm.nih.gov/2385232/</v>
      </c>
      <c r="F1704" s="73" t="str">
        <f>IF(AND($A1704&lt;&gt;"",ISNUMBER($A1704)),VLOOKUP($A1704,StudiesGeneral!$B:$CM,5,FALSE),"")</f>
        <v>CYP3A3/4</v>
      </c>
      <c r="G1704" s="52" t="str">
        <f t="shared" si="59"/>
        <v>Liver--HLM-L-</v>
      </c>
      <c r="H1704" s="12" t="s">
        <v>724</v>
      </c>
      <c r="K1704" s="12" t="s">
        <v>725</v>
      </c>
      <c r="L1704" s="12" t="s">
        <v>726</v>
      </c>
      <c r="AA1704" s="19" t="s">
        <v>770</v>
      </c>
      <c r="AB1704" s="19" t="s">
        <v>1017</v>
      </c>
      <c r="AC1704" s="20" t="s">
        <v>730</v>
      </c>
      <c r="AD1704" s="37" t="s">
        <v>1250</v>
      </c>
      <c r="AE1704" s="82">
        <v>2</v>
      </c>
      <c r="AF1704" s="3">
        <v>1</v>
      </c>
      <c r="AG1704" s="3">
        <v>0</v>
      </c>
      <c r="AH1704" s="3">
        <v>58</v>
      </c>
      <c r="AI1704" s="3" t="s">
        <v>767</v>
      </c>
      <c r="AJ1704" s="20" t="s">
        <v>772</v>
      </c>
      <c r="BF1704" s="4" t="b">
        <f>IF(ISERROR(VLOOKUP(StudiesDetails!B1704,ProteinExpression!A:A,1,FALSE)),FALSE,TRUE)</f>
        <v>1</v>
      </c>
    </row>
    <row r="1705" spans="1:58" x14ac:dyDescent="0.3">
      <c r="A1705">
        <v>395</v>
      </c>
      <c r="B1705">
        <v>1827</v>
      </c>
      <c r="C1705" s="73" t="str">
        <f>IF(AND($A1705&lt;&gt;"",ISNUMBER($A1705)),VLOOKUP($A1705,StudiesGeneral!$B:$CM,2,FALSE),"")</f>
        <v>Wrighton</v>
      </c>
      <c r="D1705" s="73">
        <f>IF(AND($A1705&lt;&gt;"",ISNUMBER($A1705)),VLOOKUP($A1705,StudiesGeneral!$B:$CM,3,FALSE),"")</f>
        <v>1990</v>
      </c>
      <c r="E1705" s="74" t="str">
        <f>IF(AND($A1705&lt;&gt;"",ISNUMBER($A1705)),VLOOKUP($A1705,StudiesGeneral!$B:$CM,4,FALSE),"")</f>
        <v>https://pubmed.ncbi.nlm.nih.gov/2385232/</v>
      </c>
      <c r="F1705" s="73" t="str">
        <f>IF(AND($A1705&lt;&gt;"",ISNUMBER($A1705)),VLOOKUP($A1705,StudiesGeneral!$B:$CM,5,FALSE),"")</f>
        <v>CYP3A3/4</v>
      </c>
      <c r="G1705" s="52" t="str">
        <f t="shared" si="59"/>
        <v>Liver--HLM-M -</v>
      </c>
      <c r="H1705" s="12" t="s">
        <v>724</v>
      </c>
      <c r="K1705" s="12" t="s">
        <v>725</v>
      </c>
      <c r="L1705" s="12" t="s">
        <v>726</v>
      </c>
      <c r="AA1705" s="19" t="s">
        <v>770</v>
      </c>
      <c r="AB1705" s="19" t="s">
        <v>1017</v>
      </c>
      <c r="AC1705" s="20" t="s">
        <v>730</v>
      </c>
      <c r="AD1705" s="37" t="s">
        <v>1251</v>
      </c>
      <c r="AE1705" s="82">
        <v>3</v>
      </c>
      <c r="AF1705" s="3">
        <v>1</v>
      </c>
      <c r="AG1705" s="3">
        <v>1</v>
      </c>
      <c r="AH1705" s="3">
        <v>18</v>
      </c>
      <c r="AI1705" s="3" t="s">
        <v>767</v>
      </c>
      <c r="AJ1705" s="20" t="s">
        <v>772</v>
      </c>
      <c r="BF1705" s="4" t="b">
        <f>IF(ISERROR(VLOOKUP(StudiesDetails!B1705,ProteinExpression!A:A,1,FALSE)),FALSE,TRUE)</f>
        <v>1</v>
      </c>
    </row>
    <row r="1706" spans="1:58" x14ac:dyDescent="0.3">
      <c r="A1706">
        <v>395</v>
      </c>
      <c r="B1706">
        <v>1828</v>
      </c>
      <c r="C1706" s="73" t="str">
        <f>IF(AND($A1706&lt;&gt;"",ISNUMBER($A1706)),VLOOKUP($A1706,StudiesGeneral!$B:$CM,2,FALSE),"")</f>
        <v>Wrighton</v>
      </c>
      <c r="D1706" s="73">
        <f>IF(AND($A1706&lt;&gt;"",ISNUMBER($A1706)),VLOOKUP($A1706,StudiesGeneral!$B:$CM,3,FALSE),"")</f>
        <v>1990</v>
      </c>
      <c r="E1706" s="74" t="str">
        <f>IF(AND($A1706&lt;&gt;"",ISNUMBER($A1706)),VLOOKUP($A1706,StudiesGeneral!$B:$CM,4,FALSE),"")</f>
        <v>https://pubmed.ncbi.nlm.nih.gov/2385232/</v>
      </c>
      <c r="F1706" s="73" t="str">
        <f>IF(AND($A1706&lt;&gt;"",ISNUMBER($A1706)),VLOOKUP($A1706,StudiesGeneral!$B:$CM,5,FALSE),"")</f>
        <v>CYP3A3/4</v>
      </c>
      <c r="G1706" s="52" t="str">
        <f t="shared" si="59"/>
        <v>Liver--HLM-X-</v>
      </c>
      <c r="H1706" s="12" t="s">
        <v>724</v>
      </c>
      <c r="K1706" s="12" t="s">
        <v>725</v>
      </c>
      <c r="L1706" s="12" t="s">
        <v>726</v>
      </c>
      <c r="AA1706" s="19" t="s">
        <v>770</v>
      </c>
      <c r="AB1706" s="19" t="s">
        <v>1017</v>
      </c>
      <c r="AC1706" s="20" t="s">
        <v>730</v>
      </c>
      <c r="AD1706" s="37" t="s">
        <v>1243</v>
      </c>
      <c r="AE1706" s="82">
        <v>4</v>
      </c>
      <c r="AF1706" s="3">
        <v>1</v>
      </c>
      <c r="AG1706" s="3">
        <v>1</v>
      </c>
      <c r="AH1706" s="3">
        <v>0.2</v>
      </c>
      <c r="AI1706" s="3" t="s">
        <v>767</v>
      </c>
      <c r="AJ1706" s="20" t="s">
        <v>772</v>
      </c>
      <c r="BF1706" s="4" t="b">
        <f>IF(ISERROR(VLOOKUP(StudiesDetails!B1706,ProteinExpression!A:A,1,FALSE)),FALSE,TRUE)</f>
        <v>1</v>
      </c>
    </row>
    <row r="1707" spans="1:58" x14ac:dyDescent="0.3">
      <c r="A1707">
        <v>395</v>
      </c>
      <c r="B1707">
        <v>1829</v>
      </c>
      <c r="C1707" s="73" t="str">
        <f>IF(AND($A1707&lt;&gt;"",ISNUMBER($A1707)),VLOOKUP($A1707,StudiesGeneral!$B:$CM,2,FALSE),"")</f>
        <v>Wrighton</v>
      </c>
      <c r="D1707" s="73">
        <f>IF(AND($A1707&lt;&gt;"",ISNUMBER($A1707)),VLOOKUP($A1707,StudiesGeneral!$B:$CM,3,FALSE),"")</f>
        <v>1990</v>
      </c>
      <c r="E1707" s="74" t="str">
        <f>IF(AND($A1707&lt;&gt;"",ISNUMBER($A1707)),VLOOKUP($A1707,StudiesGeneral!$B:$CM,4,FALSE),"")</f>
        <v>https://pubmed.ncbi.nlm.nih.gov/2385232/</v>
      </c>
      <c r="F1707" s="73" t="str">
        <f>IF(AND($A1707&lt;&gt;"",ISNUMBER($A1707)),VLOOKUP($A1707,StudiesGeneral!$B:$CM,5,FALSE),"")</f>
        <v>CYP3A3/4</v>
      </c>
      <c r="G1707" s="52" t="str">
        <f t="shared" si="59"/>
        <v>Liver--HLM-V30-</v>
      </c>
      <c r="H1707" s="12" t="s">
        <v>724</v>
      </c>
      <c r="K1707" s="12" t="s">
        <v>725</v>
      </c>
      <c r="L1707" s="12" t="s">
        <v>726</v>
      </c>
      <c r="AA1707" s="19" t="s">
        <v>770</v>
      </c>
      <c r="AB1707" s="19" t="s">
        <v>1017</v>
      </c>
      <c r="AC1707" s="20" t="s">
        <v>730</v>
      </c>
      <c r="AD1707" s="37" t="s">
        <v>1244</v>
      </c>
      <c r="AE1707" s="82">
        <v>5</v>
      </c>
      <c r="AF1707" s="3">
        <v>1</v>
      </c>
      <c r="AG1707" s="3">
        <v>0</v>
      </c>
      <c r="AH1707" s="3">
        <v>16</v>
      </c>
      <c r="AI1707" s="3" t="s">
        <v>767</v>
      </c>
      <c r="AJ1707" s="20" t="s">
        <v>772</v>
      </c>
      <c r="BF1707" s="4" t="b">
        <f>IF(ISERROR(VLOOKUP(StudiesDetails!B1707,ProteinExpression!A:A,1,FALSE)),FALSE,TRUE)</f>
        <v>1</v>
      </c>
    </row>
    <row r="1708" spans="1:58" x14ac:dyDescent="0.3">
      <c r="A1708">
        <v>395</v>
      </c>
      <c r="B1708">
        <v>1830</v>
      </c>
      <c r="C1708" s="73" t="str">
        <f>IF(AND($A1708&lt;&gt;"",ISNUMBER($A1708)),VLOOKUP($A1708,StudiesGeneral!$B:$CM,2,FALSE),"")</f>
        <v>Wrighton</v>
      </c>
      <c r="D1708" s="73">
        <f>IF(AND($A1708&lt;&gt;"",ISNUMBER($A1708)),VLOOKUP($A1708,StudiesGeneral!$B:$CM,3,FALSE),"")</f>
        <v>1990</v>
      </c>
      <c r="E1708" s="74" t="str">
        <f>IF(AND($A1708&lt;&gt;"",ISNUMBER($A1708)),VLOOKUP($A1708,StudiesGeneral!$B:$CM,4,FALSE),"")</f>
        <v>https://pubmed.ncbi.nlm.nih.gov/2385232/</v>
      </c>
      <c r="F1708" s="73" t="str">
        <f>IF(AND($A1708&lt;&gt;"",ISNUMBER($A1708)),VLOOKUP($A1708,StudiesGeneral!$B:$CM,5,FALSE),"")</f>
        <v>CYP3A3/4</v>
      </c>
      <c r="G1708" s="52" t="str">
        <f t="shared" si="59"/>
        <v>Liver--HLM-V37-</v>
      </c>
      <c r="H1708" s="12" t="s">
        <v>724</v>
      </c>
      <c r="K1708" s="12" t="s">
        <v>725</v>
      </c>
      <c r="L1708" s="12" t="s">
        <v>726</v>
      </c>
      <c r="AA1708" s="19" t="s">
        <v>770</v>
      </c>
      <c r="AB1708" s="19" t="s">
        <v>1017</v>
      </c>
      <c r="AC1708" s="20" t="s">
        <v>730</v>
      </c>
      <c r="AD1708" s="37" t="s">
        <v>1252</v>
      </c>
      <c r="AE1708" s="82">
        <v>6</v>
      </c>
      <c r="AF1708" s="3">
        <v>1</v>
      </c>
      <c r="AG1708" s="3">
        <v>0</v>
      </c>
      <c r="AH1708" s="3">
        <v>15</v>
      </c>
      <c r="AI1708" s="3" t="s">
        <v>767</v>
      </c>
      <c r="AJ1708" s="20" t="s">
        <v>772</v>
      </c>
      <c r="BF1708" s="4" t="b">
        <f>IF(ISERROR(VLOOKUP(StudiesDetails!B1708,ProteinExpression!A:A,1,FALSE)),FALSE,TRUE)</f>
        <v>1</v>
      </c>
    </row>
    <row r="1709" spans="1:58" x14ac:dyDescent="0.3">
      <c r="A1709">
        <v>395</v>
      </c>
      <c r="B1709">
        <v>1831</v>
      </c>
      <c r="C1709" s="73" t="str">
        <f>IF(AND($A1709&lt;&gt;"",ISNUMBER($A1709)),VLOOKUP($A1709,StudiesGeneral!$B:$CM,2,FALSE),"")</f>
        <v>Wrighton</v>
      </c>
      <c r="D1709" s="73">
        <f>IF(AND($A1709&lt;&gt;"",ISNUMBER($A1709)),VLOOKUP($A1709,StudiesGeneral!$B:$CM,3,FALSE),"")</f>
        <v>1990</v>
      </c>
      <c r="E1709" s="74" t="str">
        <f>IF(AND($A1709&lt;&gt;"",ISNUMBER($A1709)),VLOOKUP($A1709,StudiesGeneral!$B:$CM,4,FALSE),"")</f>
        <v>https://pubmed.ncbi.nlm.nih.gov/2385232/</v>
      </c>
      <c r="F1709" s="73" t="str">
        <f>IF(AND($A1709&lt;&gt;"",ISNUMBER($A1709)),VLOOKUP($A1709,StudiesGeneral!$B:$CM,5,FALSE),"")</f>
        <v>CYP3A3/4</v>
      </c>
      <c r="G1709" s="52" t="str">
        <f t="shared" si="59"/>
        <v>Liver--HLM-V91-</v>
      </c>
      <c r="H1709" s="12" t="s">
        <v>724</v>
      </c>
      <c r="K1709" s="12" t="s">
        <v>725</v>
      </c>
      <c r="L1709" s="12" t="s">
        <v>726</v>
      </c>
      <c r="AA1709" s="19" t="s">
        <v>770</v>
      </c>
      <c r="AB1709" s="19" t="s">
        <v>1017</v>
      </c>
      <c r="AC1709" s="20" t="s">
        <v>730</v>
      </c>
      <c r="AD1709" s="37" t="s">
        <v>1253</v>
      </c>
      <c r="AE1709" s="82">
        <v>7</v>
      </c>
      <c r="AF1709" s="3">
        <v>1</v>
      </c>
      <c r="AG1709" s="3">
        <v>1</v>
      </c>
      <c r="AH1709" s="3">
        <v>14</v>
      </c>
      <c r="AI1709" s="3" t="s">
        <v>767</v>
      </c>
      <c r="AJ1709" s="20" t="s">
        <v>772</v>
      </c>
      <c r="BF1709" s="4" t="b">
        <f>IF(ISERROR(VLOOKUP(StudiesDetails!B1709,ProteinExpression!A:A,1,FALSE)),FALSE,TRUE)</f>
        <v>1</v>
      </c>
    </row>
    <row r="1710" spans="1:58" x14ac:dyDescent="0.3">
      <c r="A1710">
        <v>395</v>
      </c>
      <c r="B1710">
        <v>1832</v>
      </c>
      <c r="C1710" s="73" t="str">
        <f>IF(AND($A1710&lt;&gt;"",ISNUMBER($A1710)),VLOOKUP($A1710,StudiesGeneral!$B:$CM,2,FALSE),"")</f>
        <v>Wrighton</v>
      </c>
      <c r="D1710" s="73">
        <f>IF(AND($A1710&lt;&gt;"",ISNUMBER($A1710)),VLOOKUP($A1710,StudiesGeneral!$B:$CM,3,FALSE),"")</f>
        <v>1990</v>
      </c>
      <c r="E1710" s="74" t="str">
        <f>IF(AND($A1710&lt;&gt;"",ISNUMBER($A1710)),VLOOKUP($A1710,StudiesGeneral!$B:$CM,4,FALSE),"")</f>
        <v>https://pubmed.ncbi.nlm.nih.gov/2385232/</v>
      </c>
      <c r="F1710" s="73" t="str">
        <f>IF(AND($A1710&lt;&gt;"",ISNUMBER($A1710)),VLOOKUP($A1710,StudiesGeneral!$B:$CM,5,FALSE),"")</f>
        <v>CYP3A3/4</v>
      </c>
      <c r="G1710" s="52" t="str">
        <f t="shared" si="59"/>
        <v>Liver--HLM-V99-</v>
      </c>
      <c r="H1710" s="12" t="s">
        <v>724</v>
      </c>
      <c r="K1710" s="12" t="s">
        <v>725</v>
      </c>
      <c r="L1710" s="12" t="s">
        <v>726</v>
      </c>
      <c r="AA1710" s="19" t="s">
        <v>770</v>
      </c>
      <c r="AB1710" s="19" t="s">
        <v>1017</v>
      </c>
      <c r="AC1710" s="20" t="s">
        <v>730</v>
      </c>
      <c r="AD1710" s="37" t="s">
        <v>1254</v>
      </c>
      <c r="AE1710" s="82">
        <v>8</v>
      </c>
      <c r="AF1710" s="3">
        <v>1</v>
      </c>
      <c r="AG1710" s="3">
        <v>1</v>
      </c>
      <c r="AH1710" s="3">
        <v>19</v>
      </c>
      <c r="AI1710" s="3" t="s">
        <v>767</v>
      </c>
      <c r="AJ1710" s="20" t="s">
        <v>772</v>
      </c>
      <c r="BF1710" s="4" t="b">
        <f>IF(ISERROR(VLOOKUP(StudiesDetails!B1710,ProteinExpression!A:A,1,FALSE)),FALSE,TRUE)</f>
        <v>1</v>
      </c>
    </row>
    <row r="1711" spans="1:58" x14ac:dyDescent="0.3">
      <c r="A1711">
        <v>395</v>
      </c>
      <c r="B1711">
        <v>1833</v>
      </c>
      <c r="C1711" s="73" t="str">
        <f>IF(AND($A1711&lt;&gt;"",ISNUMBER($A1711)),VLOOKUP($A1711,StudiesGeneral!$B:$CM,2,FALSE),"")</f>
        <v>Wrighton</v>
      </c>
      <c r="D1711" s="73">
        <f>IF(AND($A1711&lt;&gt;"",ISNUMBER($A1711)),VLOOKUP($A1711,StudiesGeneral!$B:$CM,3,FALSE),"")</f>
        <v>1990</v>
      </c>
      <c r="E1711" s="74" t="str">
        <f>IF(AND($A1711&lt;&gt;"",ISNUMBER($A1711)),VLOOKUP($A1711,StudiesGeneral!$B:$CM,4,FALSE),"")</f>
        <v>https://pubmed.ncbi.nlm.nih.gov/2385232/</v>
      </c>
      <c r="F1711" s="73" t="str">
        <f>IF(AND($A1711&lt;&gt;"",ISNUMBER($A1711)),VLOOKUP($A1711,StudiesGeneral!$B:$CM,5,FALSE),"")</f>
        <v>CYP3A3/4</v>
      </c>
      <c r="G1711" s="52" t="str">
        <f t="shared" si="59"/>
        <v>Liver--HLM-V105-</v>
      </c>
      <c r="H1711" s="12" t="s">
        <v>724</v>
      </c>
      <c r="K1711" s="12" t="s">
        <v>725</v>
      </c>
      <c r="L1711" s="12" t="s">
        <v>726</v>
      </c>
      <c r="AA1711" s="19" t="s">
        <v>770</v>
      </c>
      <c r="AB1711" s="19" t="s">
        <v>1017</v>
      </c>
      <c r="AC1711" s="20" t="s">
        <v>730</v>
      </c>
      <c r="AD1711" s="37" t="s">
        <v>1255</v>
      </c>
      <c r="AE1711" s="82">
        <v>9</v>
      </c>
      <c r="AF1711" s="3">
        <v>1</v>
      </c>
      <c r="AG1711" s="3">
        <v>1</v>
      </c>
      <c r="AH1711" s="3">
        <v>16</v>
      </c>
      <c r="AI1711" s="3" t="s">
        <v>767</v>
      </c>
      <c r="AJ1711" s="20" t="s">
        <v>772</v>
      </c>
      <c r="BF1711" s="4" t="b">
        <f>IF(ISERROR(VLOOKUP(StudiesDetails!B1711,ProteinExpression!A:A,1,FALSE)),FALSE,TRUE)</f>
        <v>1</v>
      </c>
    </row>
    <row r="1712" spans="1:58" x14ac:dyDescent="0.3">
      <c r="A1712">
        <v>395</v>
      </c>
      <c r="B1712">
        <v>1834</v>
      </c>
      <c r="C1712" s="73" t="str">
        <f>IF(AND($A1712&lt;&gt;"",ISNUMBER($A1712)),VLOOKUP($A1712,StudiesGeneral!$B:$CM,2,FALSE),"")</f>
        <v>Wrighton</v>
      </c>
      <c r="D1712" s="73">
        <f>IF(AND($A1712&lt;&gt;"",ISNUMBER($A1712)),VLOOKUP($A1712,StudiesGeneral!$B:$CM,3,FALSE),"")</f>
        <v>1990</v>
      </c>
      <c r="E1712" s="74" t="str">
        <f>IF(AND($A1712&lt;&gt;"",ISNUMBER($A1712)),VLOOKUP($A1712,StudiesGeneral!$B:$CM,4,FALSE),"")</f>
        <v>https://pubmed.ncbi.nlm.nih.gov/2385232/</v>
      </c>
      <c r="F1712" s="73" t="str">
        <f>IF(AND($A1712&lt;&gt;"",ISNUMBER($A1712)),VLOOKUP($A1712,StudiesGeneral!$B:$CM,5,FALSE),"")</f>
        <v>CYP3A3/4</v>
      </c>
      <c r="G1712" s="52" t="str">
        <f t="shared" si="59"/>
        <v>Liver--HLM-V107-</v>
      </c>
      <c r="H1712" s="12" t="s">
        <v>724</v>
      </c>
      <c r="K1712" s="12" t="s">
        <v>725</v>
      </c>
      <c r="L1712" s="12" t="s">
        <v>726</v>
      </c>
      <c r="AA1712" s="19" t="s">
        <v>770</v>
      </c>
      <c r="AB1712" s="19" t="s">
        <v>1017</v>
      </c>
      <c r="AC1712" s="20" t="s">
        <v>730</v>
      </c>
      <c r="AD1712" s="37" t="s">
        <v>1256</v>
      </c>
      <c r="AE1712" s="82">
        <v>10</v>
      </c>
      <c r="AF1712" s="3">
        <v>1</v>
      </c>
      <c r="AG1712" s="3">
        <v>1</v>
      </c>
      <c r="AH1712" s="3">
        <v>18</v>
      </c>
      <c r="AI1712" s="3" t="s">
        <v>767</v>
      </c>
      <c r="AJ1712" s="20" t="s">
        <v>772</v>
      </c>
      <c r="BF1712" s="4" t="b">
        <f>IF(ISERROR(VLOOKUP(StudiesDetails!B1712,ProteinExpression!A:A,1,FALSE)),FALSE,TRUE)</f>
        <v>1</v>
      </c>
    </row>
    <row r="1713" spans="1:58" x14ac:dyDescent="0.3">
      <c r="A1713">
        <v>395</v>
      </c>
      <c r="B1713">
        <v>1835</v>
      </c>
      <c r="C1713" s="73" t="str">
        <f>IF(AND($A1713&lt;&gt;"",ISNUMBER($A1713)),VLOOKUP($A1713,StudiesGeneral!$B:$CM,2,FALSE),"")</f>
        <v>Wrighton</v>
      </c>
      <c r="D1713" s="73">
        <f>IF(AND($A1713&lt;&gt;"",ISNUMBER($A1713)),VLOOKUP($A1713,StudiesGeneral!$B:$CM,3,FALSE),"")</f>
        <v>1990</v>
      </c>
      <c r="E1713" s="74" t="str">
        <f>IF(AND($A1713&lt;&gt;"",ISNUMBER($A1713)),VLOOKUP($A1713,StudiesGeneral!$B:$CM,4,FALSE),"")</f>
        <v>https://pubmed.ncbi.nlm.nih.gov/2385232/</v>
      </c>
      <c r="F1713" s="73" t="str">
        <f>IF(AND($A1713&lt;&gt;"",ISNUMBER($A1713)),VLOOKUP($A1713,StudiesGeneral!$B:$CM,5,FALSE),"")</f>
        <v>CYP3A3/4</v>
      </c>
      <c r="G1713" s="52" t="str">
        <f t="shared" si="59"/>
        <v>Liver--HLM-V119-</v>
      </c>
      <c r="H1713" s="12" t="s">
        <v>724</v>
      </c>
      <c r="K1713" s="12" t="s">
        <v>725</v>
      </c>
      <c r="L1713" s="12" t="s">
        <v>726</v>
      </c>
      <c r="AA1713" s="19" t="s">
        <v>770</v>
      </c>
      <c r="AB1713" s="19" t="s">
        <v>1017</v>
      </c>
      <c r="AC1713" s="20" t="s">
        <v>730</v>
      </c>
      <c r="AD1713" s="37" t="s">
        <v>1245</v>
      </c>
      <c r="AE1713" s="82">
        <v>11</v>
      </c>
      <c r="AF1713" s="3">
        <v>1</v>
      </c>
      <c r="AG1713" s="3">
        <v>0</v>
      </c>
      <c r="AH1713" s="3">
        <v>12</v>
      </c>
      <c r="AI1713" s="3" t="s">
        <v>767</v>
      </c>
      <c r="AJ1713" s="20" t="s">
        <v>772</v>
      </c>
      <c r="BF1713" s="4" t="b">
        <f>IF(ISERROR(VLOOKUP(StudiesDetails!B1713,ProteinExpression!A:A,1,FALSE)),FALSE,TRUE)</f>
        <v>1</v>
      </c>
    </row>
    <row r="1714" spans="1:58" x14ac:dyDescent="0.3">
      <c r="A1714">
        <v>395</v>
      </c>
      <c r="B1714">
        <v>1836</v>
      </c>
      <c r="C1714" s="73" t="str">
        <f>IF(AND($A1714&lt;&gt;"",ISNUMBER($A1714)),VLOOKUP($A1714,StudiesGeneral!$B:$CM,2,FALSE),"")</f>
        <v>Wrighton</v>
      </c>
      <c r="D1714" s="73">
        <f>IF(AND($A1714&lt;&gt;"",ISNUMBER($A1714)),VLOOKUP($A1714,StudiesGeneral!$B:$CM,3,FALSE),"")</f>
        <v>1990</v>
      </c>
      <c r="E1714" s="74" t="str">
        <f>IF(AND($A1714&lt;&gt;"",ISNUMBER($A1714)),VLOOKUP($A1714,StudiesGeneral!$B:$CM,4,FALSE),"")</f>
        <v>https://pubmed.ncbi.nlm.nih.gov/2385232/</v>
      </c>
      <c r="F1714" s="73" t="str">
        <f>IF(AND($A1714&lt;&gt;"",ISNUMBER($A1714)),VLOOKUP($A1714,StudiesGeneral!$B:$CM,5,FALSE),"")</f>
        <v>CYP3A3/4</v>
      </c>
      <c r="G1714" s="52" t="str">
        <f t="shared" si="59"/>
        <v>Liver--HLM-V120-</v>
      </c>
      <c r="H1714" s="12" t="s">
        <v>724</v>
      </c>
      <c r="K1714" s="12" t="s">
        <v>725</v>
      </c>
      <c r="L1714" s="12" t="s">
        <v>726</v>
      </c>
      <c r="AA1714" s="19" t="s">
        <v>770</v>
      </c>
      <c r="AB1714" s="19" t="s">
        <v>1017</v>
      </c>
      <c r="AC1714" s="20" t="s">
        <v>730</v>
      </c>
      <c r="AD1714" s="37" t="s">
        <v>1246</v>
      </c>
      <c r="AE1714" s="82">
        <v>12</v>
      </c>
      <c r="AF1714" s="3">
        <v>1</v>
      </c>
      <c r="AG1714" s="3">
        <v>1</v>
      </c>
      <c r="AH1714" s="3">
        <v>20</v>
      </c>
      <c r="AI1714" s="3" t="s">
        <v>767</v>
      </c>
      <c r="AJ1714" s="20" t="s">
        <v>772</v>
      </c>
      <c r="BF1714" s="4" t="b">
        <f>IF(ISERROR(VLOOKUP(StudiesDetails!B1714,ProteinExpression!A:A,1,FALSE)),FALSE,TRUE)</f>
        <v>1</v>
      </c>
    </row>
    <row r="1715" spans="1:58" x14ac:dyDescent="0.3">
      <c r="A1715">
        <v>395</v>
      </c>
      <c r="B1715">
        <v>1837</v>
      </c>
      <c r="C1715" s="73" t="str">
        <f>IF(AND($A1715&lt;&gt;"",ISNUMBER($A1715)),VLOOKUP($A1715,StudiesGeneral!$B:$CM,2,FALSE),"")</f>
        <v>Wrighton</v>
      </c>
      <c r="D1715" s="73">
        <f>IF(AND($A1715&lt;&gt;"",ISNUMBER($A1715)),VLOOKUP($A1715,StudiesGeneral!$B:$CM,3,FALSE),"")</f>
        <v>1990</v>
      </c>
      <c r="E1715" s="74" t="str">
        <f>IF(AND($A1715&lt;&gt;"",ISNUMBER($A1715)),VLOOKUP($A1715,StudiesGeneral!$B:$CM,4,FALSE),"")</f>
        <v>https://pubmed.ncbi.nlm.nih.gov/2385232/</v>
      </c>
      <c r="F1715" s="73" t="str">
        <f>IF(AND($A1715&lt;&gt;"",ISNUMBER($A1715)),VLOOKUP($A1715,StudiesGeneral!$B:$CM,5,FALSE),"")</f>
        <v>CYP3A3/4</v>
      </c>
      <c r="G1715" s="52" t="str">
        <f t="shared" si="59"/>
        <v>Liver--HLM-V123-</v>
      </c>
      <c r="H1715" s="12" t="s">
        <v>724</v>
      </c>
      <c r="K1715" s="12" t="s">
        <v>725</v>
      </c>
      <c r="L1715" s="12" t="s">
        <v>726</v>
      </c>
      <c r="AA1715" s="19" t="s">
        <v>770</v>
      </c>
      <c r="AB1715" s="19" t="s">
        <v>1017</v>
      </c>
      <c r="AC1715" s="20" t="s">
        <v>730</v>
      </c>
      <c r="AD1715" s="37" t="s">
        <v>1257</v>
      </c>
      <c r="AE1715" s="82">
        <v>13</v>
      </c>
      <c r="AF1715" s="3">
        <v>1</v>
      </c>
      <c r="AG1715" s="3">
        <v>0</v>
      </c>
      <c r="AH1715" s="3">
        <v>10</v>
      </c>
      <c r="AI1715" s="3" t="s">
        <v>767</v>
      </c>
      <c r="AJ1715" s="20" t="s">
        <v>772</v>
      </c>
      <c r="BF1715" s="4" t="b">
        <f>IF(ISERROR(VLOOKUP(StudiesDetails!B1715,ProteinExpression!A:A,1,FALSE)),FALSE,TRUE)</f>
        <v>1</v>
      </c>
    </row>
    <row r="1716" spans="1:58" x14ac:dyDescent="0.3">
      <c r="A1716">
        <v>395</v>
      </c>
      <c r="B1716">
        <v>1838</v>
      </c>
      <c r="C1716" s="73" t="str">
        <f>IF(AND($A1716&lt;&gt;"",ISNUMBER($A1716)),VLOOKUP($A1716,StudiesGeneral!$B:$CM,2,FALSE),"")</f>
        <v>Wrighton</v>
      </c>
      <c r="D1716" s="73">
        <f>IF(AND($A1716&lt;&gt;"",ISNUMBER($A1716)),VLOOKUP($A1716,StudiesGeneral!$B:$CM,3,FALSE),"")</f>
        <v>1990</v>
      </c>
      <c r="E1716" s="74" t="str">
        <f>IF(AND($A1716&lt;&gt;"",ISNUMBER($A1716)),VLOOKUP($A1716,StudiesGeneral!$B:$CM,4,FALSE),"")</f>
        <v>https://pubmed.ncbi.nlm.nih.gov/2385232/</v>
      </c>
      <c r="F1716" s="73" t="str">
        <f>IF(AND($A1716&lt;&gt;"",ISNUMBER($A1716)),VLOOKUP($A1716,StudiesGeneral!$B:$CM,5,FALSE),"")</f>
        <v>CYP3A3/4</v>
      </c>
      <c r="G1716" s="52" t="str">
        <f t="shared" si="59"/>
        <v>Liver--HLM-V126-</v>
      </c>
      <c r="H1716" s="12" t="s">
        <v>724</v>
      </c>
      <c r="K1716" s="12" t="s">
        <v>725</v>
      </c>
      <c r="L1716" s="12" t="s">
        <v>726</v>
      </c>
      <c r="AA1716" s="19" t="s">
        <v>770</v>
      </c>
      <c r="AB1716" s="19" t="s">
        <v>1017</v>
      </c>
      <c r="AC1716" s="20" t="s">
        <v>730</v>
      </c>
      <c r="AD1716" s="37" t="s">
        <v>1258</v>
      </c>
      <c r="AE1716" s="82">
        <v>14</v>
      </c>
      <c r="AF1716" s="3">
        <v>1</v>
      </c>
      <c r="AG1716" s="3">
        <v>1</v>
      </c>
      <c r="AH1716" s="3">
        <v>16</v>
      </c>
      <c r="AI1716" s="3" t="s">
        <v>767</v>
      </c>
      <c r="AJ1716" s="20" t="s">
        <v>772</v>
      </c>
      <c r="BF1716" s="4" t="b">
        <f>IF(ISERROR(VLOOKUP(StudiesDetails!B1716,ProteinExpression!A:A,1,FALSE)),FALSE,TRUE)</f>
        <v>1</v>
      </c>
    </row>
    <row r="1717" spans="1:58" x14ac:dyDescent="0.3">
      <c r="A1717">
        <v>395</v>
      </c>
      <c r="B1717">
        <v>1839</v>
      </c>
      <c r="C1717" s="73" t="str">
        <f>IF(AND($A1717&lt;&gt;"",ISNUMBER($A1717)),VLOOKUP($A1717,StudiesGeneral!$B:$CM,2,FALSE),"")</f>
        <v>Wrighton</v>
      </c>
      <c r="D1717" s="73">
        <f>IF(AND($A1717&lt;&gt;"",ISNUMBER($A1717)),VLOOKUP($A1717,StudiesGeneral!$B:$CM,3,FALSE),"")</f>
        <v>1990</v>
      </c>
      <c r="E1717" s="74" t="str">
        <f>IF(AND($A1717&lt;&gt;"",ISNUMBER($A1717)),VLOOKUP($A1717,StudiesGeneral!$B:$CM,4,FALSE),"")</f>
        <v>https://pubmed.ncbi.nlm.nih.gov/2385232/</v>
      </c>
      <c r="F1717" s="73" t="str">
        <f>IF(AND($A1717&lt;&gt;"",ISNUMBER($A1717)),VLOOKUP($A1717,StudiesGeneral!$B:$CM,5,FALSE),"")</f>
        <v>CYP3A3/4</v>
      </c>
      <c r="G1717" s="52" t="str">
        <f t="shared" si="59"/>
        <v>Liver--HLM-V132-</v>
      </c>
      <c r="H1717" s="12" t="s">
        <v>724</v>
      </c>
      <c r="K1717" s="12" t="s">
        <v>725</v>
      </c>
      <c r="L1717" s="12" t="s">
        <v>726</v>
      </c>
      <c r="AA1717" s="19" t="s">
        <v>770</v>
      </c>
      <c r="AB1717" s="19" t="s">
        <v>1017</v>
      </c>
      <c r="AC1717" s="20" t="s">
        <v>730</v>
      </c>
      <c r="AD1717" s="37" t="s">
        <v>1247</v>
      </c>
      <c r="AE1717" s="82">
        <v>15</v>
      </c>
      <c r="AF1717" s="3">
        <v>1</v>
      </c>
      <c r="AG1717" s="3">
        <v>0</v>
      </c>
      <c r="AH1717" s="3">
        <v>16</v>
      </c>
      <c r="AI1717" s="3" t="s">
        <v>767</v>
      </c>
      <c r="AJ1717" s="20" t="s">
        <v>772</v>
      </c>
      <c r="BF1717" s="4" t="b">
        <f>IF(ISERROR(VLOOKUP(StudiesDetails!B1717,ProteinExpression!A:A,1,FALSE)),FALSE,TRUE)</f>
        <v>1</v>
      </c>
    </row>
    <row r="1718" spans="1:58" x14ac:dyDescent="0.3">
      <c r="A1718">
        <v>395</v>
      </c>
      <c r="B1718">
        <v>1840</v>
      </c>
      <c r="C1718" s="73" t="str">
        <f>IF(AND($A1718&lt;&gt;"",ISNUMBER($A1718)),VLOOKUP($A1718,StudiesGeneral!$B:$CM,2,FALSE),"")</f>
        <v>Wrighton</v>
      </c>
      <c r="D1718" s="73">
        <f>IF(AND($A1718&lt;&gt;"",ISNUMBER($A1718)),VLOOKUP($A1718,StudiesGeneral!$B:$CM,3,FALSE),"")</f>
        <v>1990</v>
      </c>
      <c r="E1718" s="74" t="str">
        <f>IF(AND($A1718&lt;&gt;"",ISNUMBER($A1718)),VLOOKUP($A1718,StudiesGeneral!$B:$CM,4,FALSE),"")</f>
        <v>https://pubmed.ncbi.nlm.nih.gov/2385232/</v>
      </c>
      <c r="F1718" s="73" t="str">
        <f>IF(AND($A1718&lt;&gt;"",ISNUMBER($A1718)),VLOOKUP($A1718,StudiesGeneral!$B:$CM,5,FALSE),"")</f>
        <v>CYP3A3/4</v>
      </c>
      <c r="G1718" s="52" t="str">
        <f t="shared" si="59"/>
        <v>Liver--HLM-V133-</v>
      </c>
      <c r="H1718" s="12" t="s">
        <v>724</v>
      </c>
      <c r="K1718" s="12" t="s">
        <v>725</v>
      </c>
      <c r="L1718" s="12" t="s">
        <v>726</v>
      </c>
      <c r="AA1718" s="19" t="s">
        <v>770</v>
      </c>
      <c r="AB1718" s="19" t="s">
        <v>1017</v>
      </c>
      <c r="AC1718" s="20" t="s">
        <v>730</v>
      </c>
      <c r="AD1718" s="37" t="s">
        <v>1248</v>
      </c>
      <c r="AE1718" s="82">
        <v>16</v>
      </c>
      <c r="AF1718" s="3">
        <v>1</v>
      </c>
      <c r="AG1718" s="3">
        <v>1</v>
      </c>
      <c r="AH1718" s="3">
        <v>19</v>
      </c>
      <c r="AI1718" s="3" t="s">
        <v>767</v>
      </c>
      <c r="AJ1718" s="20" t="s">
        <v>772</v>
      </c>
      <c r="BF1718" s="4" t="b">
        <f>IF(ISERROR(VLOOKUP(StudiesDetails!B1718,ProteinExpression!A:A,1,FALSE)),FALSE,TRUE)</f>
        <v>1</v>
      </c>
    </row>
    <row r="1719" spans="1:58" x14ac:dyDescent="0.3">
      <c r="A1719">
        <v>395</v>
      </c>
      <c r="B1719">
        <v>1841</v>
      </c>
      <c r="C1719" s="73" t="str">
        <f>IF(AND($A1719&lt;&gt;"",ISNUMBER($A1719)),VLOOKUP($A1719,StudiesGeneral!$B:$CM,2,FALSE),"")</f>
        <v>Wrighton</v>
      </c>
      <c r="D1719" s="73">
        <f>IF(AND($A1719&lt;&gt;"",ISNUMBER($A1719)),VLOOKUP($A1719,StudiesGeneral!$B:$CM,3,FALSE),"")</f>
        <v>1990</v>
      </c>
      <c r="E1719" s="74" t="str">
        <f>IF(AND($A1719&lt;&gt;"",ISNUMBER($A1719)),VLOOKUP($A1719,StudiesGeneral!$B:$CM,4,FALSE),"")</f>
        <v>https://pubmed.ncbi.nlm.nih.gov/2385232/</v>
      </c>
      <c r="F1719" s="73" t="str">
        <f>IF(AND($A1719&lt;&gt;"",ISNUMBER($A1719)),VLOOKUP($A1719,StudiesGeneral!$B:$CM,5,FALSE),"")</f>
        <v>CYP3A3/4</v>
      </c>
      <c r="G1719" s="52" t="str">
        <f t="shared" si="59"/>
        <v>Liver--HLM-860630-</v>
      </c>
      <c r="H1719" s="12" t="s">
        <v>724</v>
      </c>
      <c r="K1719" s="12" t="s">
        <v>725</v>
      </c>
      <c r="L1719" s="12" t="s">
        <v>726</v>
      </c>
      <c r="AA1719" s="19" t="s">
        <v>770</v>
      </c>
      <c r="AB1719" s="19" t="s">
        <v>1017</v>
      </c>
      <c r="AC1719" s="20" t="s">
        <v>730</v>
      </c>
      <c r="AD1719" s="37">
        <v>860630</v>
      </c>
      <c r="AE1719" s="82">
        <v>17</v>
      </c>
      <c r="AF1719" s="3">
        <v>1</v>
      </c>
      <c r="AG1719" s="3">
        <v>1</v>
      </c>
      <c r="AH1719" s="3">
        <v>5</v>
      </c>
      <c r="AI1719" s="3" t="s">
        <v>767</v>
      </c>
      <c r="AJ1719" s="20" t="s">
        <v>772</v>
      </c>
      <c r="BF1719" s="4" t="b">
        <f>IF(ISERROR(VLOOKUP(StudiesDetails!B1719,ProteinExpression!A:A,1,FALSE)),FALSE,TRUE)</f>
        <v>1</v>
      </c>
    </row>
    <row r="1720" spans="1:58" x14ac:dyDescent="0.3">
      <c r="A1720">
        <v>395</v>
      </c>
      <c r="B1720">
        <v>1842</v>
      </c>
      <c r="C1720" s="73" t="str">
        <f>IF(AND($A1720&lt;&gt;"",ISNUMBER($A1720)),VLOOKUP($A1720,StudiesGeneral!$B:$CM,2,FALSE),"")</f>
        <v>Wrighton</v>
      </c>
      <c r="D1720" s="73">
        <f>IF(AND($A1720&lt;&gt;"",ISNUMBER($A1720)),VLOOKUP($A1720,StudiesGeneral!$B:$CM,3,FALSE),"")</f>
        <v>1990</v>
      </c>
      <c r="E1720" s="74" t="str">
        <f>IF(AND($A1720&lt;&gt;"",ISNUMBER($A1720)),VLOOKUP($A1720,StudiesGeneral!$B:$CM,4,FALSE),"")</f>
        <v>https://pubmed.ncbi.nlm.nih.gov/2385232/</v>
      </c>
      <c r="F1720" s="73" t="str">
        <f>IF(AND($A1720&lt;&gt;"",ISNUMBER($A1720)),VLOOKUP($A1720,StudiesGeneral!$B:$CM,5,FALSE),"")</f>
        <v>CYP3A3/4</v>
      </c>
      <c r="G1720" s="52" t="str">
        <f t="shared" si="59"/>
        <v>Liver--HLM-860805-</v>
      </c>
      <c r="H1720" s="12" t="s">
        <v>724</v>
      </c>
      <c r="K1720" s="12" t="s">
        <v>725</v>
      </c>
      <c r="L1720" s="12" t="s">
        <v>726</v>
      </c>
      <c r="AA1720" s="19" t="s">
        <v>770</v>
      </c>
      <c r="AB1720" s="19" t="s">
        <v>1017</v>
      </c>
      <c r="AC1720" s="20" t="s">
        <v>730</v>
      </c>
      <c r="AD1720" s="37">
        <v>860805</v>
      </c>
      <c r="AE1720" s="82">
        <v>18</v>
      </c>
      <c r="AF1720" s="3">
        <v>1</v>
      </c>
      <c r="AG1720" s="3">
        <v>1</v>
      </c>
      <c r="AH1720" s="3">
        <v>16</v>
      </c>
      <c r="AI1720" s="3" t="s">
        <v>767</v>
      </c>
      <c r="AJ1720" s="20" t="s">
        <v>772</v>
      </c>
      <c r="BF1720" s="4" t="b">
        <f>IF(ISERROR(VLOOKUP(StudiesDetails!B1720,ProteinExpression!A:A,1,FALSE)),FALSE,TRUE)</f>
        <v>1</v>
      </c>
    </row>
    <row r="1721" spans="1:58" x14ac:dyDescent="0.3">
      <c r="A1721">
        <v>395</v>
      </c>
      <c r="B1721">
        <v>1843</v>
      </c>
      <c r="C1721" s="73" t="str">
        <f>IF(AND($A1721&lt;&gt;"",ISNUMBER($A1721)),VLOOKUP($A1721,StudiesGeneral!$B:$CM,2,FALSE),"")</f>
        <v>Wrighton</v>
      </c>
      <c r="D1721" s="73">
        <f>IF(AND($A1721&lt;&gt;"",ISNUMBER($A1721)),VLOOKUP($A1721,StudiesGeneral!$B:$CM,3,FALSE),"")</f>
        <v>1990</v>
      </c>
      <c r="E1721" s="74" t="str">
        <f>IF(AND($A1721&lt;&gt;"",ISNUMBER($A1721)),VLOOKUP($A1721,StudiesGeneral!$B:$CM,4,FALSE),"")</f>
        <v>https://pubmed.ncbi.nlm.nih.gov/2385232/</v>
      </c>
      <c r="F1721" s="73" t="str">
        <f>IF(AND($A1721&lt;&gt;"",ISNUMBER($A1721)),VLOOKUP($A1721,StudiesGeneral!$B:$CM,5,FALSE),"")</f>
        <v>CYP3A3/4</v>
      </c>
      <c r="G1721" s="52" t="str">
        <f t="shared" si="59"/>
        <v>Liver--HLM-870126-</v>
      </c>
      <c r="H1721" s="12" t="s">
        <v>724</v>
      </c>
      <c r="K1721" s="12" t="s">
        <v>725</v>
      </c>
      <c r="L1721" s="12" t="s">
        <v>726</v>
      </c>
      <c r="AA1721" s="19" t="s">
        <v>770</v>
      </c>
      <c r="AB1721" s="19" t="s">
        <v>1017</v>
      </c>
      <c r="AC1721" s="20" t="s">
        <v>730</v>
      </c>
      <c r="AD1721" s="37">
        <v>870126</v>
      </c>
      <c r="AE1721" s="82">
        <v>19</v>
      </c>
      <c r="AF1721" s="3">
        <v>1</v>
      </c>
      <c r="AG1721" s="3">
        <v>1</v>
      </c>
      <c r="AH1721" s="3">
        <v>21</v>
      </c>
      <c r="AI1721" s="3" t="s">
        <v>767</v>
      </c>
      <c r="AJ1721" s="20" t="s">
        <v>772</v>
      </c>
      <c r="BF1721" s="4" t="b">
        <f>IF(ISERROR(VLOOKUP(StudiesDetails!B1721,ProteinExpression!A:A,1,FALSE)),FALSE,TRUE)</f>
        <v>1</v>
      </c>
    </row>
    <row r="1722" spans="1:58" x14ac:dyDescent="0.3">
      <c r="A1722">
        <v>395</v>
      </c>
      <c r="B1722">
        <v>1844</v>
      </c>
      <c r="C1722" s="73" t="str">
        <f>IF(AND($A1722&lt;&gt;"",ISNUMBER($A1722)),VLOOKUP($A1722,StudiesGeneral!$B:$CM,2,FALSE),"")</f>
        <v>Wrighton</v>
      </c>
      <c r="D1722" s="73">
        <f>IF(AND($A1722&lt;&gt;"",ISNUMBER($A1722)),VLOOKUP($A1722,StudiesGeneral!$B:$CM,3,FALSE),"")</f>
        <v>1990</v>
      </c>
      <c r="E1722" s="74" t="str">
        <f>IF(AND($A1722&lt;&gt;"",ISNUMBER($A1722)),VLOOKUP($A1722,StudiesGeneral!$B:$CM,4,FALSE),"")</f>
        <v>https://pubmed.ncbi.nlm.nih.gov/2385232/</v>
      </c>
      <c r="F1722" s="73" t="str">
        <f>IF(AND($A1722&lt;&gt;"",ISNUMBER($A1722)),VLOOKUP($A1722,StudiesGeneral!$B:$CM,5,FALSE),"")</f>
        <v>CYP3A3/4</v>
      </c>
      <c r="G1722" s="52" t="str">
        <f t="shared" si="59"/>
        <v>Liver--HLM-860624-</v>
      </c>
      <c r="H1722" s="12" t="s">
        <v>724</v>
      </c>
      <c r="K1722" s="12" t="s">
        <v>725</v>
      </c>
      <c r="L1722" s="12" t="s">
        <v>726</v>
      </c>
      <c r="AA1722" s="19" t="s">
        <v>770</v>
      </c>
      <c r="AB1722" s="19" t="s">
        <v>1017</v>
      </c>
      <c r="AC1722" s="20" t="s">
        <v>730</v>
      </c>
      <c r="AD1722" s="37">
        <v>860624</v>
      </c>
      <c r="AE1722" s="82">
        <v>20</v>
      </c>
      <c r="AF1722" s="3">
        <v>1</v>
      </c>
      <c r="AG1722" s="3">
        <v>1</v>
      </c>
      <c r="AH1722" s="3">
        <v>15</v>
      </c>
      <c r="AI1722" s="3" t="s">
        <v>767</v>
      </c>
      <c r="AJ1722" s="20" t="s">
        <v>772</v>
      </c>
      <c r="BF1722" s="4" t="b">
        <f>IF(ISERROR(VLOOKUP(StudiesDetails!B1722,ProteinExpression!A:A,1,FALSE)),FALSE,TRUE)</f>
        <v>1</v>
      </c>
    </row>
    <row r="1723" spans="1:58" s="33" customFormat="1" x14ac:dyDescent="0.3">
      <c r="A1723" s="33">
        <v>408</v>
      </c>
      <c r="B1723" s="33">
        <v>1845</v>
      </c>
      <c r="C1723" s="70" t="str">
        <f>IF(AND($A1723&lt;&gt;"",ISNUMBER($A1723)),VLOOKUP($A1723,StudiesGeneral!$B:$CM,2,FALSE),"")</f>
        <v>Lang</v>
      </c>
      <c r="D1723" s="70">
        <f>IF(AND($A1723&lt;&gt;"",ISNUMBER($A1723)),VLOOKUP($A1723,StudiesGeneral!$B:$CM,3,FALSE),"")</f>
        <v>2019</v>
      </c>
      <c r="E1723" s="71" t="str">
        <f>IF(AND($A1723&lt;&gt;"",ISNUMBER($A1723)),VLOOKUP($A1723,StudiesGeneral!$B:$CM,4,FALSE),"")</f>
        <v>https://doi.org/10.1021/acs.chemrestox.8b00413</v>
      </c>
      <c r="F1723" s="70" t="str">
        <f>IF(AND($A1723&lt;&gt;"",ISNUMBER($A1723)),VLOOKUP($A1723,StudiesGeneral!$B:$CM,5,FALSE),"")</f>
        <v>CYP3A4</v>
      </c>
      <c r="G1723" s="72" t="str">
        <f t="shared" ref="G1723:G1725" si="60">H1723&amp;"-"&amp;I1723&amp;"-"&amp;L1723&amp;"-"&amp;AD1723&amp;"-"&amp;BC1723</f>
        <v>Liver--HLM--</v>
      </c>
      <c r="H1723" s="25" t="s">
        <v>724</v>
      </c>
      <c r="I1723" s="25"/>
      <c r="J1723" s="25"/>
      <c r="K1723" s="25" t="s">
        <v>725</v>
      </c>
      <c r="L1723" s="25" t="s">
        <v>726</v>
      </c>
      <c r="M1723" s="25" t="s">
        <v>737</v>
      </c>
      <c r="N1723" s="25"/>
      <c r="O1723" s="25"/>
      <c r="P1723" s="25"/>
      <c r="Q1723" s="26">
        <v>0.5</v>
      </c>
      <c r="R1723" s="26" t="s">
        <v>753</v>
      </c>
      <c r="S1723" s="27"/>
      <c r="T1723" s="27"/>
      <c r="U1723" s="27"/>
      <c r="V1723" s="27"/>
      <c r="W1723" s="27"/>
      <c r="X1723" s="27"/>
      <c r="Y1723" s="27"/>
      <c r="Z1723" s="27"/>
      <c r="AA1723" s="28" t="s">
        <v>728</v>
      </c>
      <c r="AB1723" s="28" t="s">
        <v>1083</v>
      </c>
      <c r="AC1723" s="29" t="s">
        <v>730</v>
      </c>
      <c r="AD1723" s="36"/>
      <c r="AE1723" s="83">
        <v>1</v>
      </c>
      <c r="AF1723" s="30">
        <v>29</v>
      </c>
      <c r="AG1723" s="30"/>
      <c r="AH1723" s="30"/>
      <c r="AI1723" s="30"/>
      <c r="AJ1723" s="29"/>
      <c r="AK1723" s="30"/>
      <c r="AL1723" s="29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1"/>
      <c r="BB1723" s="32"/>
      <c r="BC1723" s="29"/>
      <c r="BD1723" s="30"/>
      <c r="BE1723" s="75"/>
      <c r="BF1723" s="91" t="b">
        <f>IF(ISERROR(VLOOKUP(StudiesDetails!B1723,ProteinExpression!A:A,1,FALSE)),FALSE,TRUE)</f>
        <v>1</v>
      </c>
    </row>
    <row r="1724" spans="1:58" x14ac:dyDescent="0.3">
      <c r="A1724">
        <v>409</v>
      </c>
      <c r="B1724">
        <v>1846</v>
      </c>
      <c r="C1724" s="73" t="str">
        <f>IF(AND($A1724&lt;&gt;"",ISNUMBER($A1724)),VLOOKUP($A1724,StudiesGeneral!$B:$CM,2,FALSE),"")</f>
        <v>Lang</v>
      </c>
      <c r="D1724" s="73">
        <f>IF(AND($A1724&lt;&gt;"",ISNUMBER($A1724)),VLOOKUP($A1724,StudiesGeneral!$B:$CM,3,FALSE),"")</f>
        <v>2019</v>
      </c>
      <c r="E1724" s="74" t="str">
        <f>IF(AND($A1724&lt;&gt;"",ISNUMBER($A1724)),VLOOKUP($A1724,StudiesGeneral!$B:$CM,4,FALSE),"")</f>
        <v>https://doi.org/10.1021/acs.chemrestox.8b00413</v>
      </c>
      <c r="F1724" s="73" t="str">
        <f>IF(AND($A1724&lt;&gt;"",ISNUMBER($A1724)),VLOOKUP($A1724,StudiesGeneral!$B:$CM,5,FALSE),"")</f>
        <v>CYP3A5</v>
      </c>
      <c r="G1724" s="52" t="str">
        <f t="shared" si="60"/>
        <v>Liver--HLM--</v>
      </c>
      <c r="H1724" s="12" t="s">
        <v>724</v>
      </c>
      <c r="K1724" s="12" t="s">
        <v>725</v>
      </c>
      <c r="L1724" s="12" t="s">
        <v>726</v>
      </c>
      <c r="M1724" s="12" t="s">
        <v>737</v>
      </c>
      <c r="Q1724" s="1">
        <v>0.5</v>
      </c>
      <c r="R1724" s="1" t="s">
        <v>753</v>
      </c>
      <c r="AA1724" s="19" t="s">
        <v>728</v>
      </c>
      <c r="AB1724" s="19" t="s">
        <v>1083</v>
      </c>
      <c r="AC1724" s="20" t="s">
        <v>730</v>
      </c>
      <c r="AE1724" s="82">
        <v>1</v>
      </c>
      <c r="AF1724" s="3">
        <v>29</v>
      </c>
      <c r="BF1724" s="4" t="b">
        <f>IF(ISERROR(VLOOKUP(StudiesDetails!B1724,ProteinExpression!A:A,1,FALSE)),FALSE,TRUE)</f>
        <v>1</v>
      </c>
    </row>
    <row r="1725" spans="1:58" x14ac:dyDescent="0.3">
      <c r="A1725">
        <v>410</v>
      </c>
      <c r="B1725">
        <v>1847</v>
      </c>
      <c r="C1725" s="73" t="str">
        <f>IF(AND($A1725&lt;&gt;"",ISNUMBER($A1725)),VLOOKUP($A1725,StudiesGeneral!$B:$CM,2,FALSE),"")</f>
        <v>Lang</v>
      </c>
      <c r="D1725" s="73">
        <f>IF(AND($A1725&lt;&gt;"",ISNUMBER($A1725)),VLOOKUP($A1725,StudiesGeneral!$B:$CM,3,FALSE),"")</f>
        <v>2019</v>
      </c>
      <c r="E1725" s="74" t="str">
        <f>IF(AND($A1725&lt;&gt;"",ISNUMBER($A1725)),VLOOKUP($A1725,StudiesGeneral!$B:$CM,4,FALSE),"")</f>
        <v>https://doi.org/10.1021/acs.chemrestox.8b00413</v>
      </c>
      <c r="F1725" s="73" t="str">
        <f>IF(AND($A1725&lt;&gt;"",ISNUMBER($A1725)),VLOOKUP($A1725,StudiesGeneral!$B:$CM,5,FALSE),"")</f>
        <v>CYP3A7</v>
      </c>
      <c r="G1725" s="52" t="str">
        <f t="shared" si="60"/>
        <v>Liver--HLM--</v>
      </c>
      <c r="H1725" s="12" t="s">
        <v>724</v>
      </c>
      <c r="K1725" s="12" t="s">
        <v>725</v>
      </c>
      <c r="L1725" s="12" t="s">
        <v>726</v>
      </c>
      <c r="M1725" s="12" t="s">
        <v>737</v>
      </c>
      <c r="Q1725" s="1">
        <v>0.5</v>
      </c>
      <c r="R1725" s="1" t="s">
        <v>753</v>
      </c>
      <c r="AA1725" s="19" t="s">
        <v>728</v>
      </c>
      <c r="AB1725" s="19" t="s">
        <v>1083</v>
      </c>
      <c r="AC1725" s="20" t="s">
        <v>730</v>
      </c>
      <c r="AE1725" s="82">
        <v>1</v>
      </c>
      <c r="AF1725" s="3">
        <v>29</v>
      </c>
      <c r="BF1725" s="4" t="b">
        <f>IF(ISERROR(VLOOKUP(StudiesDetails!B1725,ProteinExpression!A:A,1,FALSE)),FALSE,TRUE)</f>
        <v>1</v>
      </c>
    </row>
    <row r="1726" spans="1:58" s="33" customFormat="1" x14ac:dyDescent="0.3">
      <c r="A1726" s="33">
        <v>416</v>
      </c>
      <c r="B1726" s="33">
        <v>1848</v>
      </c>
      <c r="C1726" s="70" t="str">
        <f>IF(AND($A1726&lt;&gt;"",ISNUMBER($A1726)),VLOOKUP($A1726,StudiesGeneral!$B:$CM,2,FALSE),"")</f>
        <v>Zane</v>
      </c>
      <c r="D1726" s="70">
        <f>IF(AND($A1726&lt;&gt;"",ISNUMBER($A1726)),VLOOKUP($A1726,StudiesGeneral!$B:$CM,3,FALSE),"")</f>
        <v>2018</v>
      </c>
      <c r="E1726" s="71" t="str">
        <f>IF(AND($A1726&lt;&gt;"",ISNUMBER($A1726)),VLOOKUP($A1726,StudiesGeneral!$B:$CM,4,FALSE),"")</f>
        <v>https://doi.org/10.1038/pr.2017.226</v>
      </c>
      <c r="F1726" s="70" t="str">
        <f>IF(AND($A1726&lt;&gt;"",ISNUMBER($A1726)),VLOOKUP($A1726,StudiesGeneral!$B:$CM,5,FALSE),"")</f>
        <v>CYP3A4</v>
      </c>
      <c r="G1726" s="72" t="str">
        <f t="shared" ref="G1726:G1734" si="61">H1726&amp;"-"&amp;I1726&amp;"-"&amp;L1726&amp;"-"&amp;AD1726&amp;"-"&amp;BC1726</f>
        <v>Liver--HLM-Fetal-</v>
      </c>
      <c r="H1726" s="25" t="s">
        <v>724</v>
      </c>
      <c r="I1726" s="25"/>
      <c r="J1726" s="25"/>
      <c r="K1726" s="25" t="s">
        <v>725</v>
      </c>
      <c r="L1726" s="25" t="s">
        <v>726</v>
      </c>
      <c r="M1726" s="25" t="s">
        <v>737</v>
      </c>
      <c r="N1726" s="25"/>
      <c r="O1726" s="25"/>
      <c r="P1726" s="25"/>
      <c r="Q1726" s="26"/>
      <c r="R1726" s="26"/>
      <c r="S1726" s="27"/>
      <c r="T1726" s="27"/>
      <c r="U1726" s="27"/>
      <c r="V1726" s="27"/>
      <c r="W1726" s="27"/>
      <c r="X1726" s="27"/>
      <c r="Y1726" s="27"/>
      <c r="Z1726" s="27"/>
      <c r="AA1726" s="28" t="s">
        <v>728</v>
      </c>
      <c r="AB1726" s="28" t="s">
        <v>1259</v>
      </c>
      <c r="AC1726" s="29" t="s">
        <v>730</v>
      </c>
      <c r="AD1726" s="36" t="s">
        <v>1260</v>
      </c>
      <c r="AE1726" s="83">
        <v>1</v>
      </c>
      <c r="AF1726" s="30">
        <v>7</v>
      </c>
      <c r="AG1726" s="30">
        <v>5</v>
      </c>
      <c r="AH1726" s="30">
        <v>16</v>
      </c>
      <c r="AI1726" s="30" t="s">
        <v>1232</v>
      </c>
      <c r="AJ1726" s="29" t="s">
        <v>1069</v>
      </c>
      <c r="AK1726" s="30"/>
      <c r="AL1726" s="29"/>
      <c r="AM1726" s="30">
        <v>15</v>
      </c>
      <c r="AN1726" s="30">
        <v>29</v>
      </c>
      <c r="AO1726" s="30"/>
      <c r="AP1726" s="30"/>
      <c r="AQ1726" s="30"/>
      <c r="AR1726" s="30"/>
      <c r="AS1726" s="30"/>
      <c r="AT1726" s="30"/>
      <c r="AU1726" s="30"/>
      <c r="AV1726" s="30"/>
      <c r="AW1726" s="30" t="s">
        <v>1261</v>
      </c>
      <c r="AX1726" s="30"/>
      <c r="AY1726" s="30"/>
      <c r="AZ1726" s="30"/>
      <c r="BA1726" s="31" t="s">
        <v>883</v>
      </c>
      <c r="BB1726" s="32">
        <v>6</v>
      </c>
      <c r="BC1726" s="29"/>
      <c r="BD1726" s="30"/>
      <c r="BE1726" s="75" t="s">
        <v>1262</v>
      </c>
      <c r="BF1726" s="91" t="b">
        <f>IF(ISERROR(VLOOKUP(StudiesDetails!B1726,ProteinExpression!A:A,1,FALSE)),FALSE,TRUE)</f>
        <v>1</v>
      </c>
    </row>
    <row r="1727" spans="1:58" x14ac:dyDescent="0.3">
      <c r="A1727">
        <v>417</v>
      </c>
      <c r="B1727">
        <v>1849</v>
      </c>
      <c r="C1727" s="73" t="str">
        <f>IF(AND($A1727&lt;&gt;"",ISNUMBER($A1727)),VLOOKUP($A1727,StudiesGeneral!$B:$CM,2,FALSE),"")</f>
        <v>Zane</v>
      </c>
      <c r="D1727" s="73">
        <f>IF(AND($A1727&lt;&gt;"",ISNUMBER($A1727)),VLOOKUP($A1727,StudiesGeneral!$B:$CM,3,FALSE),"")</f>
        <v>2018</v>
      </c>
      <c r="E1727" s="74" t="str">
        <f>IF(AND($A1727&lt;&gt;"",ISNUMBER($A1727)),VLOOKUP($A1727,StudiesGeneral!$B:$CM,4,FALSE),"")</f>
        <v>https://doi.org/10.1038/pr.2017.226</v>
      </c>
      <c r="F1727" s="73" t="str">
        <f>IF(AND($A1727&lt;&gt;"",ISNUMBER($A1727)),VLOOKUP($A1727,StudiesGeneral!$B:$CM,5,FALSE),"")</f>
        <v>CYP3A5</v>
      </c>
      <c r="G1727" s="52" t="str">
        <f t="shared" si="61"/>
        <v>Liver--HLM-Fetal-</v>
      </c>
      <c r="H1727" s="12" t="s">
        <v>724</v>
      </c>
      <c r="K1727" s="12" t="s">
        <v>725</v>
      </c>
      <c r="L1727" s="12" t="s">
        <v>726</v>
      </c>
      <c r="M1727" s="12" t="s">
        <v>737</v>
      </c>
      <c r="AA1727" s="19" t="s">
        <v>728</v>
      </c>
      <c r="AB1727" s="19" t="s">
        <v>1259</v>
      </c>
      <c r="AC1727" s="20" t="s">
        <v>730</v>
      </c>
      <c r="AD1727" s="37" t="s">
        <v>1260</v>
      </c>
      <c r="AE1727" s="82">
        <v>1</v>
      </c>
      <c r="AF1727" s="3">
        <v>7</v>
      </c>
      <c r="AG1727" s="3">
        <v>5</v>
      </c>
      <c r="AH1727" s="3">
        <v>16</v>
      </c>
      <c r="AI1727" s="3" t="s">
        <v>1232</v>
      </c>
      <c r="AJ1727" s="20" t="s">
        <v>1069</v>
      </c>
      <c r="AM1727" s="3">
        <v>15</v>
      </c>
      <c r="AN1727" s="3">
        <v>29</v>
      </c>
      <c r="AW1727" s="3" t="s">
        <v>1261</v>
      </c>
      <c r="BA1727" s="21" t="s">
        <v>883</v>
      </c>
      <c r="BB1727" s="10">
        <v>6</v>
      </c>
      <c r="BE1727" s="16" t="s">
        <v>1262</v>
      </c>
      <c r="BF1727" s="4" t="b">
        <f>IF(ISERROR(VLOOKUP(StudiesDetails!B1727,ProteinExpression!A:A,1,FALSE)),FALSE,TRUE)</f>
        <v>1</v>
      </c>
    </row>
    <row r="1728" spans="1:58" x14ac:dyDescent="0.3">
      <c r="A1728">
        <v>418</v>
      </c>
      <c r="B1728">
        <v>1850</v>
      </c>
      <c r="C1728" s="73" t="str">
        <f>IF(AND($A1728&lt;&gt;"",ISNUMBER($A1728)),VLOOKUP($A1728,StudiesGeneral!$B:$CM,2,FALSE),"")</f>
        <v>Zane</v>
      </c>
      <c r="D1728" s="73">
        <f>IF(AND($A1728&lt;&gt;"",ISNUMBER($A1728)),VLOOKUP($A1728,StudiesGeneral!$B:$CM,3,FALSE),"")</f>
        <v>2018</v>
      </c>
      <c r="E1728" s="74" t="str">
        <f>IF(AND($A1728&lt;&gt;"",ISNUMBER($A1728)),VLOOKUP($A1728,StudiesGeneral!$B:$CM,4,FALSE),"")</f>
        <v>https://doi.org/10.1038/pr.2017.226</v>
      </c>
      <c r="F1728" s="73" t="str">
        <f>IF(AND($A1728&lt;&gt;"",ISNUMBER($A1728)),VLOOKUP($A1728,StudiesGeneral!$B:$CM,5,FALSE),"")</f>
        <v>CYP3A7</v>
      </c>
      <c r="G1728" s="52" t="str">
        <f t="shared" si="61"/>
        <v>Liver--HLM-Fetal-</v>
      </c>
      <c r="H1728" s="12" t="s">
        <v>724</v>
      </c>
      <c r="K1728" s="12" t="s">
        <v>725</v>
      </c>
      <c r="L1728" s="12" t="s">
        <v>726</v>
      </c>
      <c r="M1728" s="12" t="s">
        <v>737</v>
      </c>
      <c r="AA1728" s="19" t="s">
        <v>728</v>
      </c>
      <c r="AB1728" s="19" t="s">
        <v>1259</v>
      </c>
      <c r="AC1728" s="20" t="s">
        <v>730</v>
      </c>
      <c r="AD1728" s="37" t="s">
        <v>1260</v>
      </c>
      <c r="AE1728" s="82">
        <v>1</v>
      </c>
      <c r="AF1728" s="3">
        <v>7</v>
      </c>
      <c r="AG1728" s="3">
        <v>5</v>
      </c>
      <c r="AH1728" s="3">
        <v>16</v>
      </c>
      <c r="AI1728" s="3" t="s">
        <v>1232</v>
      </c>
      <c r="AJ1728" s="20" t="s">
        <v>1069</v>
      </c>
      <c r="AM1728" s="3">
        <v>15</v>
      </c>
      <c r="AN1728" s="3">
        <v>29</v>
      </c>
      <c r="AW1728" s="3" t="s">
        <v>1261</v>
      </c>
      <c r="BA1728" s="21" t="s">
        <v>883</v>
      </c>
      <c r="BB1728" s="10">
        <v>6</v>
      </c>
      <c r="BE1728" s="16" t="s">
        <v>1262</v>
      </c>
      <c r="BF1728" s="4" t="b">
        <f>IF(ISERROR(VLOOKUP(StudiesDetails!B1728,ProteinExpression!A:A,1,FALSE)),FALSE,TRUE)</f>
        <v>1</v>
      </c>
    </row>
    <row r="1729" spans="1:58" x14ac:dyDescent="0.3">
      <c r="A1729">
        <v>416</v>
      </c>
      <c r="B1729">
        <v>1851</v>
      </c>
      <c r="C1729" s="73" t="str">
        <f>IF(AND($A1729&lt;&gt;"",ISNUMBER($A1729)),VLOOKUP($A1729,StudiesGeneral!$B:$CM,2,FALSE),"")</f>
        <v>Zane</v>
      </c>
      <c r="D1729" s="73">
        <f>IF(AND($A1729&lt;&gt;"",ISNUMBER($A1729)),VLOOKUP($A1729,StudiesGeneral!$B:$CM,3,FALSE),"")</f>
        <v>2018</v>
      </c>
      <c r="E1729" s="74" t="str">
        <f>IF(AND($A1729&lt;&gt;"",ISNUMBER($A1729)),VLOOKUP($A1729,StudiesGeneral!$B:$CM,4,FALSE),"")</f>
        <v>https://doi.org/10.1038/pr.2017.226</v>
      </c>
      <c r="F1729" s="73" t="str">
        <f>IF(AND($A1729&lt;&gt;"",ISNUMBER($A1729)),VLOOKUP($A1729,StudiesGeneral!$B:$CM,5,FALSE),"")</f>
        <v>CYP3A4</v>
      </c>
      <c r="G1729" s="52" t="str">
        <f t="shared" si="61"/>
        <v>Liver--HLM-Pediatric-</v>
      </c>
      <c r="H1729" s="12" t="s">
        <v>724</v>
      </c>
      <c r="K1729" s="12" t="s">
        <v>725</v>
      </c>
      <c r="L1729" s="12" t="s">
        <v>726</v>
      </c>
      <c r="M1729" s="12" t="s">
        <v>737</v>
      </c>
      <c r="AA1729" s="19" t="s">
        <v>728</v>
      </c>
      <c r="AB1729" s="19" t="s">
        <v>1259</v>
      </c>
      <c r="AC1729" s="20" t="s">
        <v>730</v>
      </c>
      <c r="AD1729" s="37" t="s">
        <v>1263</v>
      </c>
      <c r="AE1729" s="82">
        <v>2</v>
      </c>
      <c r="AF1729" s="3">
        <v>16</v>
      </c>
      <c r="AG1729" s="3">
        <v>8</v>
      </c>
      <c r="AH1729" s="3">
        <v>1.5</v>
      </c>
      <c r="AI1729" s="3" t="s">
        <v>767</v>
      </c>
      <c r="AJ1729" s="20" t="s">
        <v>1069</v>
      </c>
      <c r="AM1729" s="3">
        <v>0.16</v>
      </c>
      <c r="AN1729" s="3">
        <v>10</v>
      </c>
      <c r="AW1729" s="3" t="s">
        <v>1264</v>
      </c>
      <c r="AX1729" s="3" t="s">
        <v>1051</v>
      </c>
      <c r="BA1729" s="21" t="s">
        <v>883</v>
      </c>
      <c r="BB1729" s="10">
        <v>6</v>
      </c>
      <c r="BE1729" s="16" t="s">
        <v>1265</v>
      </c>
      <c r="BF1729" s="4" t="b">
        <f>IF(ISERROR(VLOOKUP(StudiesDetails!B1729,ProteinExpression!A:A,1,FALSE)),FALSE,TRUE)</f>
        <v>1</v>
      </c>
    </row>
    <row r="1730" spans="1:58" x14ac:dyDescent="0.3">
      <c r="A1730">
        <v>417</v>
      </c>
      <c r="B1730">
        <v>1852</v>
      </c>
      <c r="C1730" s="73" t="str">
        <f>IF(AND($A1730&lt;&gt;"",ISNUMBER($A1730)),VLOOKUP($A1730,StudiesGeneral!$B:$CM,2,FALSE),"")</f>
        <v>Zane</v>
      </c>
      <c r="D1730" s="73">
        <f>IF(AND($A1730&lt;&gt;"",ISNUMBER($A1730)),VLOOKUP($A1730,StudiesGeneral!$B:$CM,3,FALSE),"")</f>
        <v>2018</v>
      </c>
      <c r="E1730" s="74" t="str">
        <f>IF(AND($A1730&lt;&gt;"",ISNUMBER($A1730)),VLOOKUP($A1730,StudiesGeneral!$B:$CM,4,FALSE),"")</f>
        <v>https://doi.org/10.1038/pr.2017.226</v>
      </c>
      <c r="F1730" s="73" t="str">
        <f>IF(AND($A1730&lt;&gt;"",ISNUMBER($A1730)),VLOOKUP($A1730,StudiesGeneral!$B:$CM,5,FALSE),"")</f>
        <v>CYP3A5</v>
      </c>
      <c r="G1730" s="52" t="str">
        <f t="shared" si="61"/>
        <v>Liver--HLM-Pediatric-</v>
      </c>
      <c r="H1730" s="12" t="s">
        <v>724</v>
      </c>
      <c r="K1730" s="12" t="s">
        <v>725</v>
      </c>
      <c r="L1730" s="12" t="s">
        <v>726</v>
      </c>
      <c r="M1730" s="12" t="s">
        <v>737</v>
      </c>
      <c r="AA1730" s="19" t="s">
        <v>728</v>
      </c>
      <c r="AB1730" s="19" t="s">
        <v>1259</v>
      </c>
      <c r="AC1730" s="20" t="s">
        <v>730</v>
      </c>
      <c r="AD1730" s="37" t="s">
        <v>1263</v>
      </c>
      <c r="AE1730" s="82">
        <v>2</v>
      </c>
      <c r="AF1730" s="3">
        <v>16</v>
      </c>
      <c r="AG1730" s="3">
        <v>8</v>
      </c>
      <c r="AH1730" s="3">
        <v>1.5</v>
      </c>
      <c r="AI1730" s="3" t="s">
        <v>767</v>
      </c>
      <c r="AJ1730" s="20" t="s">
        <v>1069</v>
      </c>
      <c r="AM1730" s="3">
        <v>0.16</v>
      </c>
      <c r="AN1730" s="3">
        <v>10</v>
      </c>
      <c r="AW1730" s="3" t="s">
        <v>1264</v>
      </c>
      <c r="AX1730" s="3" t="s">
        <v>1051</v>
      </c>
      <c r="BA1730" s="21" t="s">
        <v>883</v>
      </c>
      <c r="BB1730" s="10">
        <v>6</v>
      </c>
      <c r="BE1730" s="16" t="s">
        <v>1265</v>
      </c>
      <c r="BF1730" s="4" t="b">
        <f>IF(ISERROR(VLOOKUP(StudiesDetails!B1730,ProteinExpression!A:A,1,FALSE)),FALSE,TRUE)</f>
        <v>1</v>
      </c>
    </row>
    <row r="1731" spans="1:58" x14ac:dyDescent="0.3">
      <c r="A1731">
        <v>418</v>
      </c>
      <c r="B1731">
        <v>1853</v>
      </c>
      <c r="C1731" s="73" t="str">
        <f>IF(AND($A1731&lt;&gt;"",ISNUMBER($A1731)),VLOOKUP($A1731,StudiesGeneral!$B:$CM,2,FALSE),"")</f>
        <v>Zane</v>
      </c>
      <c r="D1731" s="73">
        <f>IF(AND($A1731&lt;&gt;"",ISNUMBER($A1731)),VLOOKUP($A1731,StudiesGeneral!$B:$CM,3,FALSE),"")</f>
        <v>2018</v>
      </c>
      <c r="E1731" s="74" t="str">
        <f>IF(AND($A1731&lt;&gt;"",ISNUMBER($A1731)),VLOOKUP($A1731,StudiesGeneral!$B:$CM,4,FALSE),"")</f>
        <v>https://doi.org/10.1038/pr.2017.226</v>
      </c>
      <c r="F1731" s="73" t="str">
        <f>IF(AND($A1731&lt;&gt;"",ISNUMBER($A1731)),VLOOKUP($A1731,StudiesGeneral!$B:$CM,5,FALSE),"")</f>
        <v>CYP3A7</v>
      </c>
      <c r="G1731" s="52" t="str">
        <f t="shared" si="61"/>
        <v>Liver--HLM-Pediatric-</v>
      </c>
      <c r="H1731" s="12" t="s">
        <v>724</v>
      </c>
      <c r="K1731" s="12" t="s">
        <v>725</v>
      </c>
      <c r="L1731" s="12" t="s">
        <v>726</v>
      </c>
      <c r="M1731" s="12" t="s">
        <v>737</v>
      </c>
      <c r="AA1731" s="19" t="s">
        <v>728</v>
      </c>
      <c r="AB1731" s="19" t="s">
        <v>1259</v>
      </c>
      <c r="AC1731" s="20" t="s">
        <v>730</v>
      </c>
      <c r="AD1731" s="37" t="s">
        <v>1263</v>
      </c>
      <c r="AE1731" s="82">
        <v>2</v>
      </c>
      <c r="AF1731" s="3">
        <v>16</v>
      </c>
      <c r="AG1731" s="3">
        <v>8</v>
      </c>
      <c r="AH1731" s="3">
        <v>1.5</v>
      </c>
      <c r="AI1731" s="3" t="s">
        <v>767</v>
      </c>
      <c r="AJ1731" s="20" t="s">
        <v>1069</v>
      </c>
      <c r="AM1731" s="3">
        <v>0.16</v>
      </c>
      <c r="AN1731" s="3">
        <v>10</v>
      </c>
      <c r="AW1731" s="3" t="s">
        <v>1264</v>
      </c>
      <c r="AX1731" s="3" t="s">
        <v>1051</v>
      </c>
      <c r="BA1731" s="21" t="s">
        <v>883</v>
      </c>
      <c r="BB1731" s="10">
        <v>6</v>
      </c>
      <c r="BE1731" s="16" t="s">
        <v>1265</v>
      </c>
      <c r="BF1731" s="4" t="b">
        <f>IF(ISERROR(VLOOKUP(StudiesDetails!B1731,ProteinExpression!A:A,1,FALSE)),FALSE,TRUE)</f>
        <v>1</v>
      </c>
    </row>
    <row r="1732" spans="1:58" x14ac:dyDescent="0.3">
      <c r="A1732">
        <v>416</v>
      </c>
      <c r="B1732">
        <v>1854</v>
      </c>
      <c r="C1732" s="73" t="str">
        <f>IF(AND($A1732&lt;&gt;"",ISNUMBER($A1732)),VLOOKUP($A1732,StudiesGeneral!$B:$CM,2,FALSE),"")</f>
        <v>Zane</v>
      </c>
      <c r="D1732" s="73">
        <f>IF(AND($A1732&lt;&gt;"",ISNUMBER($A1732)),VLOOKUP($A1732,StudiesGeneral!$B:$CM,3,FALSE),"")</f>
        <v>2018</v>
      </c>
      <c r="E1732" s="74" t="str">
        <f>IF(AND($A1732&lt;&gt;"",ISNUMBER($A1732)),VLOOKUP($A1732,StudiesGeneral!$B:$CM,4,FALSE),"")</f>
        <v>https://doi.org/10.1038/pr.2017.226</v>
      </c>
      <c r="F1732" s="73" t="str">
        <f>IF(AND($A1732&lt;&gt;"",ISNUMBER($A1732)),VLOOKUP($A1732,StudiesGeneral!$B:$CM,5,FALSE),"")</f>
        <v>CYP3A4</v>
      </c>
      <c r="G1732" s="52" t="str">
        <f t="shared" si="61"/>
        <v>Liver--HLM-Adult-</v>
      </c>
      <c r="H1732" s="12" t="s">
        <v>724</v>
      </c>
      <c r="K1732" s="12" t="s">
        <v>725</v>
      </c>
      <c r="L1732" s="12" t="s">
        <v>726</v>
      </c>
      <c r="M1732" s="12" t="s">
        <v>737</v>
      </c>
      <c r="AA1732" s="19" t="s">
        <v>728</v>
      </c>
      <c r="AB1732" s="19" t="s">
        <v>1259</v>
      </c>
      <c r="AC1732" s="20" t="s">
        <v>730</v>
      </c>
      <c r="AD1732" s="37" t="s">
        <v>1266</v>
      </c>
      <c r="AE1732" s="82">
        <v>3</v>
      </c>
      <c r="AF1732" s="3">
        <v>10</v>
      </c>
      <c r="AG1732" s="3">
        <v>4</v>
      </c>
      <c r="AH1732" s="3">
        <v>39</v>
      </c>
      <c r="AI1732" s="3" t="s">
        <v>767</v>
      </c>
      <c r="AJ1732" s="20" t="s">
        <v>1069</v>
      </c>
      <c r="AM1732" s="3">
        <v>22</v>
      </c>
      <c r="AN1732" s="3">
        <v>80</v>
      </c>
      <c r="AW1732" s="3" t="s">
        <v>1267</v>
      </c>
      <c r="AX1732" s="3" t="s">
        <v>1051</v>
      </c>
      <c r="BA1732" s="21" t="s">
        <v>733</v>
      </c>
      <c r="BB1732" s="10">
        <v>8</v>
      </c>
      <c r="BE1732" s="16" t="s">
        <v>1268</v>
      </c>
      <c r="BF1732" s="4" t="b">
        <f>IF(ISERROR(VLOOKUP(StudiesDetails!B1732,ProteinExpression!A:A,1,FALSE)),FALSE,TRUE)</f>
        <v>1</v>
      </c>
    </row>
    <row r="1733" spans="1:58" x14ac:dyDescent="0.3">
      <c r="A1733">
        <v>417</v>
      </c>
      <c r="B1733">
        <v>1855</v>
      </c>
      <c r="C1733" s="73" t="str">
        <f>IF(AND($A1733&lt;&gt;"",ISNUMBER($A1733)),VLOOKUP($A1733,StudiesGeneral!$B:$CM,2,FALSE),"")</f>
        <v>Zane</v>
      </c>
      <c r="D1733" s="73">
        <f>IF(AND($A1733&lt;&gt;"",ISNUMBER($A1733)),VLOOKUP($A1733,StudiesGeneral!$B:$CM,3,FALSE),"")</f>
        <v>2018</v>
      </c>
      <c r="E1733" s="74" t="str">
        <f>IF(AND($A1733&lt;&gt;"",ISNUMBER($A1733)),VLOOKUP($A1733,StudiesGeneral!$B:$CM,4,FALSE),"")</f>
        <v>https://doi.org/10.1038/pr.2017.226</v>
      </c>
      <c r="F1733" s="73" t="str">
        <f>IF(AND($A1733&lt;&gt;"",ISNUMBER($A1733)),VLOOKUP($A1733,StudiesGeneral!$B:$CM,5,FALSE),"")</f>
        <v>CYP3A5</v>
      </c>
      <c r="G1733" s="52" t="str">
        <f t="shared" si="61"/>
        <v>Liver--HLM-Adult-</v>
      </c>
      <c r="H1733" s="12" t="s">
        <v>724</v>
      </c>
      <c r="K1733" s="12" t="s">
        <v>725</v>
      </c>
      <c r="L1733" s="12" t="s">
        <v>726</v>
      </c>
      <c r="M1733" s="12" t="s">
        <v>737</v>
      </c>
      <c r="AA1733" s="19" t="s">
        <v>728</v>
      </c>
      <c r="AB1733" s="19" t="s">
        <v>1259</v>
      </c>
      <c r="AC1733" s="20" t="s">
        <v>730</v>
      </c>
      <c r="AD1733" s="37" t="s">
        <v>1266</v>
      </c>
      <c r="AE1733" s="82">
        <v>3</v>
      </c>
      <c r="AF1733" s="3">
        <v>10</v>
      </c>
      <c r="AG1733" s="3">
        <v>4</v>
      </c>
      <c r="AH1733" s="3">
        <v>39</v>
      </c>
      <c r="AI1733" s="3" t="s">
        <v>767</v>
      </c>
      <c r="AJ1733" s="20" t="s">
        <v>1069</v>
      </c>
      <c r="AM1733" s="3">
        <v>22</v>
      </c>
      <c r="AN1733" s="3">
        <v>80</v>
      </c>
      <c r="AW1733" s="3" t="s">
        <v>1267</v>
      </c>
      <c r="AX1733" s="3" t="s">
        <v>1051</v>
      </c>
      <c r="BA1733" s="21" t="s">
        <v>733</v>
      </c>
      <c r="BB1733" s="10">
        <v>8</v>
      </c>
      <c r="BE1733" s="16" t="s">
        <v>1268</v>
      </c>
      <c r="BF1733" s="4" t="b">
        <f>IF(ISERROR(VLOOKUP(StudiesDetails!B1733,ProteinExpression!A:A,1,FALSE)),FALSE,TRUE)</f>
        <v>1</v>
      </c>
    </row>
    <row r="1734" spans="1:58" x14ac:dyDescent="0.3">
      <c r="A1734">
        <v>418</v>
      </c>
      <c r="B1734">
        <v>1856</v>
      </c>
      <c r="C1734" s="73" t="str">
        <f>IF(AND($A1734&lt;&gt;"",ISNUMBER($A1734)),VLOOKUP($A1734,StudiesGeneral!$B:$CM,2,FALSE),"")</f>
        <v>Zane</v>
      </c>
      <c r="D1734" s="73">
        <f>IF(AND($A1734&lt;&gt;"",ISNUMBER($A1734)),VLOOKUP($A1734,StudiesGeneral!$B:$CM,3,FALSE),"")</f>
        <v>2018</v>
      </c>
      <c r="E1734" s="74" t="str">
        <f>IF(AND($A1734&lt;&gt;"",ISNUMBER($A1734)),VLOOKUP($A1734,StudiesGeneral!$B:$CM,4,FALSE),"")</f>
        <v>https://doi.org/10.1038/pr.2017.226</v>
      </c>
      <c r="F1734" s="73" t="str">
        <f>IF(AND($A1734&lt;&gt;"",ISNUMBER($A1734)),VLOOKUP($A1734,StudiesGeneral!$B:$CM,5,FALSE),"")</f>
        <v>CYP3A7</v>
      </c>
      <c r="G1734" s="52" t="str">
        <f t="shared" si="61"/>
        <v>Liver--HLM-Adult-</v>
      </c>
      <c r="H1734" s="12" t="s">
        <v>724</v>
      </c>
      <c r="K1734" s="12" t="s">
        <v>725</v>
      </c>
      <c r="L1734" s="12" t="s">
        <v>726</v>
      </c>
      <c r="M1734" s="12" t="s">
        <v>737</v>
      </c>
      <c r="AA1734" s="19" t="s">
        <v>728</v>
      </c>
      <c r="AB1734" s="19" t="s">
        <v>1259</v>
      </c>
      <c r="AC1734" s="20" t="s">
        <v>730</v>
      </c>
      <c r="AD1734" s="37" t="s">
        <v>1266</v>
      </c>
      <c r="AE1734" s="82">
        <v>3</v>
      </c>
      <c r="AF1734" s="3">
        <v>10</v>
      </c>
      <c r="AG1734" s="3">
        <v>4</v>
      </c>
      <c r="AH1734" s="3">
        <v>39</v>
      </c>
      <c r="AI1734" s="3" t="s">
        <v>767</v>
      </c>
      <c r="AJ1734" s="20" t="s">
        <v>1069</v>
      </c>
      <c r="AM1734" s="3">
        <v>22</v>
      </c>
      <c r="AN1734" s="3">
        <v>80</v>
      </c>
      <c r="AW1734" s="3" t="s">
        <v>1267</v>
      </c>
      <c r="AX1734" s="3" t="s">
        <v>1051</v>
      </c>
      <c r="BA1734" s="21" t="s">
        <v>733</v>
      </c>
      <c r="BB1734" s="10">
        <v>8</v>
      </c>
      <c r="BE1734" s="16" t="s">
        <v>1268</v>
      </c>
      <c r="BF1734" s="4" t="b">
        <f>IF(ISERROR(VLOOKUP(StudiesDetails!B1734,ProteinExpression!A:A,1,FALSE)),FALSE,TRUE)</f>
        <v>1</v>
      </c>
    </row>
    <row r="1735" spans="1:58" s="33" customFormat="1" x14ac:dyDescent="0.3">
      <c r="A1735" s="33">
        <v>423</v>
      </c>
      <c r="B1735" s="33">
        <v>1857</v>
      </c>
      <c r="C1735" s="70" t="str">
        <f>IF(AND($A1735&lt;&gt;"",ISNUMBER($A1735)),VLOOKUP($A1735,StudiesGeneral!$B:$CM,2,FALSE),"")</f>
        <v>Canaparo</v>
      </c>
      <c r="D1735" s="70">
        <f>IF(AND($A1735&lt;&gt;"",ISNUMBER($A1735)),VLOOKUP($A1735,StudiesGeneral!$B:$CM,3,FALSE),"")</f>
        <v>2007</v>
      </c>
      <c r="E1735" s="71" t="str">
        <f>IF(AND($A1735&lt;&gt;"",ISNUMBER($A1735)),VLOOKUP($A1735,StudiesGeneral!$B:$CM,4,FALSE),"")</f>
        <v>https://doi.org/10.1111/j.1742-7843.2006.00023.x</v>
      </c>
      <c r="F1735" s="70" t="str">
        <f>IF(AND($A1735&lt;&gt;"",ISNUMBER($A1735)),VLOOKUP($A1735,StudiesGeneral!$B:$CM,5,FALSE),"")</f>
        <v>CYP3A4/7</v>
      </c>
      <c r="G1735" s="72" t="str">
        <f t="shared" ref="G1735" si="62">H1735&amp;"-"&amp;I1735&amp;"-"&amp;L1735&amp;"-"&amp;AD1735&amp;"-"&amp;BC1735</f>
        <v>Liver--HLM--</v>
      </c>
      <c r="H1735" s="25" t="s">
        <v>724</v>
      </c>
      <c r="I1735" s="25"/>
      <c r="J1735" s="25"/>
      <c r="K1735" s="25" t="s">
        <v>725</v>
      </c>
      <c r="L1735" s="25" t="s">
        <v>726</v>
      </c>
      <c r="M1735" s="25" t="s">
        <v>737</v>
      </c>
      <c r="N1735" s="25"/>
      <c r="O1735" s="25"/>
      <c r="P1735" s="25"/>
      <c r="Q1735" s="26"/>
      <c r="R1735" s="26"/>
      <c r="S1735" s="27"/>
      <c r="T1735" s="27"/>
      <c r="U1735" s="27"/>
      <c r="V1735" s="27"/>
      <c r="W1735" s="27"/>
      <c r="X1735" s="27"/>
      <c r="Y1735" s="27"/>
      <c r="Z1735" s="27"/>
      <c r="AA1735" s="28" t="s">
        <v>770</v>
      </c>
      <c r="AB1735" s="28" t="s">
        <v>761</v>
      </c>
      <c r="AC1735" s="29" t="s">
        <v>730</v>
      </c>
      <c r="AD1735" s="36"/>
      <c r="AE1735" s="83">
        <v>24</v>
      </c>
      <c r="AF1735" s="30">
        <v>1</v>
      </c>
      <c r="AG1735" s="30"/>
      <c r="AH1735" s="30"/>
      <c r="AI1735" s="30"/>
      <c r="AJ1735" s="29"/>
      <c r="AK1735" s="30"/>
      <c r="AL1735" s="29"/>
      <c r="AM1735" s="30"/>
      <c r="AN1735" s="30"/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30"/>
      <c r="BA1735" s="31"/>
      <c r="BB1735" s="32"/>
      <c r="BC1735" s="29"/>
      <c r="BD1735" s="30"/>
      <c r="BE1735" s="75"/>
      <c r="BF1735" s="91" t="b">
        <f>IF(ISERROR(VLOOKUP(StudiesDetails!B1735,ProteinExpression!A:A,1,FALSE)),FALSE,TRUE)</f>
        <v>1</v>
      </c>
    </row>
    <row r="1736" spans="1:58" x14ac:dyDescent="0.3">
      <c r="A1736">
        <v>423</v>
      </c>
      <c r="B1736">
        <v>1858</v>
      </c>
      <c r="C1736" s="73" t="str">
        <f>IF(AND($A1736&lt;&gt;"",ISNUMBER($A1736)),VLOOKUP($A1736,StudiesGeneral!$B:$CM,2,FALSE),"")</f>
        <v>Canaparo</v>
      </c>
      <c r="D1736" s="73">
        <f>IF(AND($A1736&lt;&gt;"",ISNUMBER($A1736)),VLOOKUP($A1736,StudiesGeneral!$B:$CM,3,FALSE),"")</f>
        <v>2007</v>
      </c>
      <c r="E1736" s="74" t="str">
        <f>IF(AND($A1736&lt;&gt;"",ISNUMBER($A1736)),VLOOKUP($A1736,StudiesGeneral!$B:$CM,4,FALSE),"")</f>
        <v>https://doi.org/10.1111/j.1742-7843.2006.00023.x</v>
      </c>
      <c r="F1736" s="73" t="str">
        <f>IF(AND($A1736&lt;&gt;"",ISNUMBER($A1736)),VLOOKUP($A1736,StudiesGeneral!$B:$CM,5,FALSE),"")</f>
        <v>CYP3A4/7</v>
      </c>
      <c r="G1736" s="52" t="str">
        <f t="shared" ref="G1736:G1758" si="63">H1736&amp;"-"&amp;I1736&amp;"-"&amp;L1736&amp;"-"&amp;AD1736&amp;"-"&amp;BC1736</f>
        <v>Liver--HLM--</v>
      </c>
      <c r="H1736" s="12" t="s">
        <v>724</v>
      </c>
      <c r="K1736" s="12" t="s">
        <v>725</v>
      </c>
      <c r="L1736" s="12" t="s">
        <v>726</v>
      </c>
      <c r="M1736" s="12" t="s">
        <v>737</v>
      </c>
      <c r="AA1736" s="19" t="s">
        <v>770</v>
      </c>
      <c r="AB1736" s="19" t="s">
        <v>761</v>
      </c>
      <c r="AC1736" s="20" t="s">
        <v>730</v>
      </c>
      <c r="AE1736" s="82">
        <v>25</v>
      </c>
      <c r="AF1736" s="3">
        <v>1</v>
      </c>
      <c r="BF1736" s="4" t="b">
        <f>IF(ISERROR(VLOOKUP(StudiesDetails!B1736,ProteinExpression!A:A,1,FALSE)),FALSE,TRUE)</f>
        <v>1</v>
      </c>
    </row>
    <row r="1737" spans="1:58" x14ac:dyDescent="0.3">
      <c r="A1737">
        <v>423</v>
      </c>
      <c r="B1737">
        <v>1859</v>
      </c>
      <c r="C1737" s="73" t="str">
        <f>IF(AND($A1737&lt;&gt;"",ISNUMBER($A1737)),VLOOKUP($A1737,StudiesGeneral!$B:$CM,2,FALSE),"")</f>
        <v>Canaparo</v>
      </c>
      <c r="D1737" s="73">
        <f>IF(AND($A1737&lt;&gt;"",ISNUMBER($A1737)),VLOOKUP($A1737,StudiesGeneral!$B:$CM,3,FALSE),"")</f>
        <v>2007</v>
      </c>
      <c r="E1737" s="74" t="str">
        <f>IF(AND($A1737&lt;&gt;"",ISNUMBER($A1737)),VLOOKUP($A1737,StudiesGeneral!$B:$CM,4,FALSE),"")</f>
        <v>https://doi.org/10.1111/j.1742-7843.2006.00023.x</v>
      </c>
      <c r="F1737" s="73" t="str">
        <f>IF(AND($A1737&lt;&gt;"",ISNUMBER($A1737)),VLOOKUP($A1737,StudiesGeneral!$B:$CM,5,FALSE),"")</f>
        <v>CYP3A4/7</v>
      </c>
      <c r="G1737" s="52" t="str">
        <f t="shared" si="63"/>
        <v>Liver--HLM--</v>
      </c>
      <c r="H1737" s="12" t="s">
        <v>724</v>
      </c>
      <c r="K1737" s="12" t="s">
        <v>725</v>
      </c>
      <c r="L1737" s="12" t="s">
        <v>726</v>
      </c>
      <c r="M1737" s="12" t="s">
        <v>737</v>
      </c>
      <c r="AA1737" s="19" t="s">
        <v>770</v>
      </c>
      <c r="AB1737" s="19" t="s">
        <v>761</v>
      </c>
      <c r="AC1737" s="20" t="s">
        <v>730</v>
      </c>
      <c r="AE1737" s="82">
        <v>26</v>
      </c>
      <c r="AF1737" s="3">
        <v>1</v>
      </c>
      <c r="BF1737" s="4" t="b">
        <f>IF(ISERROR(VLOOKUP(StudiesDetails!B1737,ProteinExpression!A:A,1,FALSE)),FALSE,TRUE)</f>
        <v>1</v>
      </c>
    </row>
    <row r="1738" spans="1:58" x14ac:dyDescent="0.3">
      <c r="A1738">
        <v>423</v>
      </c>
      <c r="B1738">
        <v>1860</v>
      </c>
      <c r="C1738" s="73" t="str">
        <f>IF(AND($A1738&lt;&gt;"",ISNUMBER($A1738)),VLOOKUP($A1738,StudiesGeneral!$B:$CM,2,FALSE),"")</f>
        <v>Canaparo</v>
      </c>
      <c r="D1738" s="73">
        <f>IF(AND($A1738&lt;&gt;"",ISNUMBER($A1738)),VLOOKUP($A1738,StudiesGeneral!$B:$CM,3,FALSE),"")</f>
        <v>2007</v>
      </c>
      <c r="E1738" s="74" t="str">
        <f>IF(AND($A1738&lt;&gt;"",ISNUMBER($A1738)),VLOOKUP($A1738,StudiesGeneral!$B:$CM,4,FALSE),"")</f>
        <v>https://doi.org/10.1111/j.1742-7843.2006.00023.x</v>
      </c>
      <c r="F1738" s="73" t="str">
        <f>IF(AND($A1738&lt;&gt;"",ISNUMBER($A1738)),VLOOKUP($A1738,StudiesGeneral!$B:$CM,5,FALSE),"")</f>
        <v>CYP3A4/7</v>
      </c>
      <c r="G1738" s="52" t="str">
        <f t="shared" si="63"/>
        <v>Liver--HLM--</v>
      </c>
      <c r="H1738" s="12" t="s">
        <v>724</v>
      </c>
      <c r="K1738" s="12" t="s">
        <v>725</v>
      </c>
      <c r="L1738" s="12" t="s">
        <v>726</v>
      </c>
      <c r="M1738" s="12" t="s">
        <v>737</v>
      </c>
      <c r="AA1738" s="19" t="s">
        <v>770</v>
      </c>
      <c r="AB1738" s="19" t="s">
        <v>761</v>
      </c>
      <c r="AC1738" s="20" t="s">
        <v>730</v>
      </c>
      <c r="AE1738" s="82">
        <v>27</v>
      </c>
      <c r="AF1738" s="3">
        <v>1</v>
      </c>
      <c r="BF1738" s="4" t="b">
        <f>IF(ISERROR(VLOOKUP(StudiesDetails!B1738,ProteinExpression!A:A,1,FALSE)),FALSE,TRUE)</f>
        <v>1</v>
      </c>
    </row>
    <row r="1739" spans="1:58" x14ac:dyDescent="0.3">
      <c r="A1739">
        <v>423</v>
      </c>
      <c r="B1739">
        <v>1861</v>
      </c>
      <c r="C1739" s="73" t="str">
        <f>IF(AND($A1739&lt;&gt;"",ISNUMBER($A1739)),VLOOKUP($A1739,StudiesGeneral!$B:$CM,2,FALSE),"")</f>
        <v>Canaparo</v>
      </c>
      <c r="D1739" s="73">
        <f>IF(AND($A1739&lt;&gt;"",ISNUMBER($A1739)),VLOOKUP($A1739,StudiesGeneral!$B:$CM,3,FALSE),"")</f>
        <v>2007</v>
      </c>
      <c r="E1739" s="74" t="str">
        <f>IF(AND($A1739&lt;&gt;"",ISNUMBER($A1739)),VLOOKUP($A1739,StudiesGeneral!$B:$CM,4,FALSE),"")</f>
        <v>https://doi.org/10.1111/j.1742-7843.2006.00023.x</v>
      </c>
      <c r="F1739" s="73" t="str">
        <f>IF(AND($A1739&lt;&gt;"",ISNUMBER($A1739)),VLOOKUP($A1739,StudiesGeneral!$B:$CM,5,FALSE),"")</f>
        <v>CYP3A4/7</v>
      </c>
      <c r="G1739" s="52" t="str">
        <f t="shared" si="63"/>
        <v>Liver--HLM--</v>
      </c>
      <c r="H1739" s="12" t="s">
        <v>724</v>
      </c>
      <c r="K1739" s="12" t="s">
        <v>725</v>
      </c>
      <c r="L1739" s="12" t="s">
        <v>726</v>
      </c>
      <c r="M1739" s="12" t="s">
        <v>737</v>
      </c>
      <c r="AA1739" s="19" t="s">
        <v>770</v>
      </c>
      <c r="AB1739" s="19" t="s">
        <v>761</v>
      </c>
      <c r="AC1739" s="20" t="s">
        <v>730</v>
      </c>
      <c r="AE1739" s="82">
        <v>28</v>
      </c>
      <c r="AF1739" s="3">
        <v>1</v>
      </c>
      <c r="BF1739" s="4" t="b">
        <f>IF(ISERROR(VLOOKUP(StudiesDetails!B1739,ProteinExpression!A:A,1,FALSE)),FALSE,TRUE)</f>
        <v>1</v>
      </c>
    </row>
    <row r="1740" spans="1:58" x14ac:dyDescent="0.3">
      <c r="A1740">
        <v>423</v>
      </c>
      <c r="B1740">
        <v>1862</v>
      </c>
      <c r="C1740" s="73" t="str">
        <f>IF(AND($A1740&lt;&gt;"",ISNUMBER($A1740)),VLOOKUP($A1740,StudiesGeneral!$B:$CM,2,FALSE),"")</f>
        <v>Canaparo</v>
      </c>
      <c r="D1740" s="73">
        <f>IF(AND($A1740&lt;&gt;"",ISNUMBER($A1740)),VLOOKUP($A1740,StudiesGeneral!$B:$CM,3,FALSE),"")</f>
        <v>2007</v>
      </c>
      <c r="E1740" s="74" t="str">
        <f>IF(AND($A1740&lt;&gt;"",ISNUMBER($A1740)),VLOOKUP($A1740,StudiesGeneral!$B:$CM,4,FALSE),"")</f>
        <v>https://doi.org/10.1111/j.1742-7843.2006.00023.x</v>
      </c>
      <c r="F1740" s="73" t="str">
        <f>IF(AND($A1740&lt;&gt;"",ISNUMBER($A1740)),VLOOKUP($A1740,StudiesGeneral!$B:$CM,5,FALSE),"")</f>
        <v>CYP3A4/7</v>
      </c>
      <c r="G1740" s="52" t="str">
        <f t="shared" si="63"/>
        <v>Liver--HLM--</v>
      </c>
      <c r="H1740" s="12" t="s">
        <v>724</v>
      </c>
      <c r="K1740" s="12" t="s">
        <v>725</v>
      </c>
      <c r="L1740" s="12" t="s">
        <v>726</v>
      </c>
      <c r="M1740" s="12" t="s">
        <v>737</v>
      </c>
      <c r="AA1740" s="19" t="s">
        <v>770</v>
      </c>
      <c r="AB1740" s="19" t="s">
        <v>761</v>
      </c>
      <c r="AC1740" s="20" t="s">
        <v>730</v>
      </c>
      <c r="AE1740" s="82">
        <v>29</v>
      </c>
      <c r="AF1740" s="3">
        <v>1</v>
      </c>
      <c r="BF1740" s="4" t="b">
        <f>IF(ISERROR(VLOOKUP(StudiesDetails!B1740,ProteinExpression!A:A,1,FALSE)),FALSE,TRUE)</f>
        <v>1</v>
      </c>
    </row>
    <row r="1741" spans="1:58" s="33" customFormat="1" x14ac:dyDescent="0.3">
      <c r="A1741" s="33">
        <v>423</v>
      </c>
      <c r="B1741" s="33">
        <v>1863</v>
      </c>
      <c r="C1741" s="70" t="str">
        <f>IF(AND($A1741&lt;&gt;"",ISNUMBER($A1741)),VLOOKUP($A1741,StudiesGeneral!$B:$CM,2,FALSE),"")</f>
        <v>Canaparo</v>
      </c>
      <c r="D1741" s="70">
        <f>IF(AND($A1741&lt;&gt;"",ISNUMBER($A1741)),VLOOKUP($A1741,StudiesGeneral!$B:$CM,3,FALSE),"")</f>
        <v>2007</v>
      </c>
      <c r="E1741" s="71" t="str">
        <f>IF(AND($A1741&lt;&gt;"",ISNUMBER($A1741)),VLOOKUP($A1741,StudiesGeneral!$B:$CM,4,FALSE),"")</f>
        <v>https://doi.org/10.1111/j.1742-7843.2006.00023.x</v>
      </c>
      <c r="F1741" s="70" t="str">
        <f>IF(AND($A1741&lt;&gt;"",ISNUMBER($A1741)),VLOOKUP($A1741,StudiesGeneral!$B:$CM,5,FALSE),"")</f>
        <v>CYP3A4/7</v>
      </c>
      <c r="G1741" s="72" t="str">
        <f t="shared" si="63"/>
        <v>Large intestine-Colon-HIM-2 normal-</v>
      </c>
      <c r="H1741" s="25" t="s">
        <v>751</v>
      </c>
      <c r="I1741" s="25" t="s">
        <v>812</v>
      </c>
      <c r="J1741" s="25"/>
      <c r="K1741" s="25" t="s">
        <v>725</v>
      </c>
      <c r="L1741" s="25" t="s">
        <v>762</v>
      </c>
      <c r="M1741" s="25" t="s">
        <v>737</v>
      </c>
      <c r="N1741" s="25"/>
      <c r="O1741" s="25"/>
      <c r="P1741" s="25"/>
      <c r="Q1741" s="26"/>
      <c r="R1741" s="26"/>
      <c r="S1741" s="27"/>
      <c r="T1741" s="27"/>
      <c r="U1741" s="27"/>
      <c r="V1741" s="27"/>
      <c r="W1741" s="27"/>
      <c r="X1741" s="27"/>
      <c r="Y1741" s="27"/>
      <c r="Z1741" s="27"/>
      <c r="AA1741" s="28" t="s">
        <v>770</v>
      </c>
      <c r="AB1741" s="28" t="s">
        <v>761</v>
      </c>
      <c r="AC1741" s="29" t="s">
        <v>730</v>
      </c>
      <c r="AD1741" s="113" t="s">
        <v>1269</v>
      </c>
      <c r="AE1741" s="83">
        <v>2</v>
      </c>
      <c r="AF1741" s="30">
        <v>1</v>
      </c>
      <c r="AG1741" s="30">
        <v>0</v>
      </c>
      <c r="AH1741" s="30">
        <v>48</v>
      </c>
      <c r="AI1741" s="30" t="s">
        <v>767</v>
      </c>
      <c r="AJ1741" s="29" t="s">
        <v>772</v>
      </c>
      <c r="AK1741" s="30"/>
      <c r="AL1741" s="29"/>
      <c r="AM1741" s="30"/>
      <c r="AN1741" s="30"/>
      <c r="AO1741" s="30"/>
      <c r="AP1741" s="30"/>
      <c r="AQ1741" s="30"/>
      <c r="AR1741" s="30"/>
      <c r="AS1741" s="30"/>
      <c r="AT1741" s="30"/>
      <c r="AU1741" s="30"/>
      <c r="AV1741" s="30"/>
      <c r="AW1741" s="30" t="s">
        <v>763</v>
      </c>
      <c r="AX1741" s="30" t="s">
        <v>1270</v>
      </c>
      <c r="AY1741" s="30" t="s">
        <v>732</v>
      </c>
      <c r="AZ1741" s="30">
        <v>1</v>
      </c>
      <c r="BA1741" s="31" t="s">
        <v>733</v>
      </c>
      <c r="BB1741" s="32">
        <v>1</v>
      </c>
      <c r="BC1741" s="29"/>
      <c r="BD1741" s="30"/>
      <c r="BE1741" s="75"/>
      <c r="BF1741" s="91" t="b">
        <f>IF(ISERROR(VLOOKUP(StudiesDetails!B1741,ProteinExpression!A:A,1,FALSE)),FALSE,TRUE)</f>
        <v>1</v>
      </c>
    </row>
    <row r="1742" spans="1:58" x14ac:dyDescent="0.3">
      <c r="A1742">
        <v>423</v>
      </c>
      <c r="B1742">
        <v>1864</v>
      </c>
      <c r="C1742" s="73" t="str">
        <f>IF(AND($A1742&lt;&gt;"",ISNUMBER($A1742)),VLOOKUP($A1742,StudiesGeneral!$B:$CM,2,FALSE),"")</f>
        <v>Canaparo</v>
      </c>
      <c r="D1742" s="73">
        <f>IF(AND($A1742&lt;&gt;"",ISNUMBER($A1742)),VLOOKUP($A1742,StudiesGeneral!$B:$CM,3,FALSE),"")</f>
        <v>2007</v>
      </c>
      <c r="E1742" s="74" t="str">
        <f>IF(AND($A1742&lt;&gt;"",ISNUMBER($A1742)),VLOOKUP($A1742,StudiesGeneral!$B:$CM,4,FALSE),"")</f>
        <v>https://doi.org/10.1111/j.1742-7843.2006.00023.x</v>
      </c>
      <c r="F1742" s="73" t="str">
        <f>IF(AND($A1742&lt;&gt;"",ISNUMBER($A1742)),VLOOKUP($A1742,StudiesGeneral!$B:$CM,5,FALSE),"")</f>
        <v>CYP3A4/7</v>
      </c>
      <c r="G1742" s="52" t="str">
        <f t="shared" si="63"/>
        <v>Large intestine-Colon-HIM-3 normal-</v>
      </c>
      <c r="H1742" s="12" t="s">
        <v>751</v>
      </c>
      <c r="I1742" s="12" t="s">
        <v>812</v>
      </c>
      <c r="K1742" s="12" t="s">
        <v>725</v>
      </c>
      <c r="L1742" s="12" t="s">
        <v>762</v>
      </c>
      <c r="M1742" s="12" t="s">
        <v>737</v>
      </c>
      <c r="AA1742" s="19" t="s">
        <v>770</v>
      </c>
      <c r="AB1742" s="19" t="s">
        <v>761</v>
      </c>
      <c r="AC1742" s="20" t="s">
        <v>730</v>
      </c>
      <c r="AD1742" s="112" t="s">
        <v>1271</v>
      </c>
      <c r="AE1742" s="82">
        <v>3</v>
      </c>
      <c r="AF1742" s="3">
        <v>1</v>
      </c>
      <c r="AG1742" s="3">
        <v>1</v>
      </c>
      <c r="AH1742" s="3">
        <v>93</v>
      </c>
      <c r="AI1742" s="3" t="s">
        <v>767</v>
      </c>
      <c r="AJ1742" s="20" t="s">
        <v>772</v>
      </c>
      <c r="AW1742" s="3" t="s">
        <v>763</v>
      </c>
      <c r="AX1742" s="3" t="s">
        <v>1270</v>
      </c>
      <c r="AY1742" s="3" t="s">
        <v>917</v>
      </c>
      <c r="AZ1742" s="3">
        <v>1</v>
      </c>
      <c r="BA1742" s="21" t="s">
        <v>733</v>
      </c>
      <c r="BB1742" s="10">
        <v>1</v>
      </c>
      <c r="BF1742" s="4" t="b">
        <f>IF(ISERROR(VLOOKUP(StudiesDetails!B1742,ProteinExpression!A:A,1,FALSE)),FALSE,TRUE)</f>
        <v>1</v>
      </c>
    </row>
    <row r="1743" spans="1:58" x14ac:dyDescent="0.3">
      <c r="A1743">
        <v>423</v>
      </c>
      <c r="B1743">
        <v>1865</v>
      </c>
      <c r="C1743" s="73" t="str">
        <f>IF(AND($A1743&lt;&gt;"",ISNUMBER($A1743)),VLOOKUP($A1743,StudiesGeneral!$B:$CM,2,FALSE),"")</f>
        <v>Canaparo</v>
      </c>
      <c r="D1743" s="73">
        <f>IF(AND($A1743&lt;&gt;"",ISNUMBER($A1743)),VLOOKUP($A1743,StudiesGeneral!$B:$CM,3,FALSE),"")</f>
        <v>2007</v>
      </c>
      <c r="E1743" s="74" t="str">
        <f>IF(AND($A1743&lt;&gt;"",ISNUMBER($A1743)),VLOOKUP($A1743,StudiesGeneral!$B:$CM,4,FALSE),"")</f>
        <v>https://doi.org/10.1111/j.1742-7843.2006.00023.x</v>
      </c>
      <c r="F1743" s="73" t="str">
        <f>IF(AND($A1743&lt;&gt;"",ISNUMBER($A1743)),VLOOKUP($A1743,StudiesGeneral!$B:$CM,5,FALSE),"")</f>
        <v>CYP3A4/7</v>
      </c>
      <c r="G1743" s="52" t="str">
        <f t="shared" si="63"/>
        <v>Large intestine-Colon-HIM-4 normal-</v>
      </c>
      <c r="H1743" s="12" t="s">
        <v>751</v>
      </c>
      <c r="I1743" s="12" t="s">
        <v>812</v>
      </c>
      <c r="K1743" s="12" t="s">
        <v>725</v>
      </c>
      <c r="L1743" s="12" t="s">
        <v>762</v>
      </c>
      <c r="M1743" s="12" t="s">
        <v>737</v>
      </c>
      <c r="AA1743" s="19" t="s">
        <v>770</v>
      </c>
      <c r="AB1743" s="19" t="s">
        <v>761</v>
      </c>
      <c r="AC1743" s="20" t="s">
        <v>730</v>
      </c>
      <c r="AD1743" s="112" t="s">
        <v>1272</v>
      </c>
      <c r="AE1743" s="82">
        <v>4</v>
      </c>
      <c r="AF1743" s="3">
        <v>1</v>
      </c>
      <c r="AG1743" s="3">
        <v>1</v>
      </c>
      <c r="AH1743" s="3">
        <v>83</v>
      </c>
      <c r="AI1743" s="3" t="s">
        <v>767</v>
      </c>
      <c r="AJ1743" s="20" t="s">
        <v>772</v>
      </c>
      <c r="AW1743" s="3" t="s">
        <v>763</v>
      </c>
      <c r="AX1743" s="3" t="s">
        <v>1270</v>
      </c>
      <c r="AY1743" s="3" t="s">
        <v>917</v>
      </c>
      <c r="AZ1743" s="3">
        <v>1</v>
      </c>
      <c r="BA1743" s="21" t="s">
        <v>733</v>
      </c>
      <c r="BB1743" s="10">
        <v>1</v>
      </c>
      <c r="BF1743" s="4" t="b">
        <f>IF(ISERROR(VLOOKUP(StudiesDetails!B1743,ProteinExpression!A:A,1,FALSE)),FALSE,TRUE)</f>
        <v>1</v>
      </c>
    </row>
    <row r="1744" spans="1:58" x14ac:dyDescent="0.3">
      <c r="A1744">
        <v>423</v>
      </c>
      <c r="B1744">
        <v>1866</v>
      </c>
      <c r="C1744" s="73" t="str">
        <f>IF(AND($A1744&lt;&gt;"",ISNUMBER($A1744)),VLOOKUP($A1744,StudiesGeneral!$B:$CM,2,FALSE),"")</f>
        <v>Canaparo</v>
      </c>
      <c r="D1744" s="73">
        <f>IF(AND($A1744&lt;&gt;"",ISNUMBER($A1744)),VLOOKUP($A1744,StudiesGeneral!$B:$CM,3,FALSE),"")</f>
        <v>2007</v>
      </c>
      <c r="E1744" s="74" t="str">
        <f>IF(AND($A1744&lt;&gt;"",ISNUMBER($A1744)),VLOOKUP($A1744,StudiesGeneral!$B:$CM,4,FALSE),"")</f>
        <v>https://doi.org/10.1111/j.1742-7843.2006.00023.x</v>
      </c>
      <c r="F1744" s="73" t="str">
        <f>IF(AND($A1744&lt;&gt;"",ISNUMBER($A1744)),VLOOKUP($A1744,StudiesGeneral!$B:$CM,5,FALSE),"")</f>
        <v>CYP3A4/7</v>
      </c>
      <c r="G1744" s="52" t="str">
        <f t="shared" si="63"/>
        <v>Large intestine-Colon-HIM-5 normal-</v>
      </c>
      <c r="H1744" s="12" t="s">
        <v>751</v>
      </c>
      <c r="I1744" s="12" t="s">
        <v>812</v>
      </c>
      <c r="K1744" s="12" t="s">
        <v>725</v>
      </c>
      <c r="L1744" s="12" t="s">
        <v>762</v>
      </c>
      <c r="M1744" s="12" t="s">
        <v>737</v>
      </c>
      <c r="AA1744" s="19" t="s">
        <v>770</v>
      </c>
      <c r="AB1744" s="19" t="s">
        <v>761</v>
      </c>
      <c r="AC1744" s="20" t="s">
        <v>730</v>
      </c>
      <c r="AD1744" s="112" t="s">
        <v>1273</v>
      </c>
      <c r="AE1744" s="82">
        <v>5</v>
      </c>
      <c r="AF1744" s="3">
        <v>1</v>
      </c>
      <c r="AG1744" s="3">
        <v>1</v>
      </c>
      <c r="AH1744" s="3">
        <v>44</v>
      </c>
      <c r="AI1744" s="3" t="s">
        <v>767</v>
      </c>
      <c r="AJ1744" s="20" t="s">
        <v>772</v>
      </c>
      <c r="AW1744" s="3" t="s">
        <v>763</v>
      </c>
      <c r="AX1744" s="3" t="s">
        <v>1270</v>
      </c>
      <c r="AY1744" s="3" t="s">
        <v>917</v>
      </c>
      <c r="AZ1744" s="3">
        <v>1</v>
      </c>
      <c r="BA1744" s="21" t="s">
        <v>733</v>
      </c>
      <c r="BB1744" s="10">
        <v>1</v>
      </c>
      <c r="BF1744" s="4" t="b">
        <f>IF(ISERROR(VLOOKUP(StudiesDetails!B1744,ProteinExpression!A:A,1,FALSE)),FALSE,TRUE)</f>
        <v>1</v>
      </c>
    </row>
    <row r="1745" spans="1:58" x14ac:dyDescent="0.3">
      <c r="A1745">
        <v>423</v>
      </c>
      <c r="B1745">
        <v>1867</v>
      </c>
      <c r="C1745" s="73" t="str">
        <f>IF(AND($A1745&lt;&gt;"",ISNUMBER($A1745)),VLOOKUP($A1745,StudiesGeneral!$B:$CM,2,FALSE),"")</f>
        <v>Canaparo</v>
      </c>
      <c r="D1745" s="73">
        <f>IF(AND($A1745&lt;&gt;"",ISNUMBER($A1745)),VLOOKUP($A1745,StudiesGeneral!$B:$CM,3,FALSE),"")</f>
        <v>2007</v>
      </c>
      <c r="E1745" s="74" t="str">
        <f>IF(AND($A1745&lt;&gt;"",ISNUMBER($A1745)),VLOOKUP($A1745,StudiesGeneral!$B:$CM,4,FALSE),"")</f>
        <v>https://doi.org/10.1111/j.1742-7843.2006.00023.x</v>
      </c>
      <c r="F1745" s="73" t="str">
        <f>IF(AND($A1745&lt;&gt;"",ISNUMBER($A1745)),VLOOKUP($A1745,StudiesGeneral!$B:$CM,5,FALSE),"")</f>
        <v>CYP3A4/7</v>
      </c>
      <c r="G1745" s="52" t="str">
        <f t="shared" si="63"/>
        <v>Large intestine-Colon-HIM-6 normal-</v>
      </c>
      <c r="H1745" s="12" t="s">
        <v>751</v>
      </c>
      <c r="I1745" s="12" t="s">
        <v>812</v>
      </c>
      <c r="K1745" s="12" t="s">
        <v>725</v>
      </c>
      <c r="L1745" s="12" t="s">
        <v>762</v>
      </c>
      <c r="M1745" s="12" t="s">
        <v>737</v>
      </c>
      <c r="AA1745" s="19" t="s">
        <v>770</v>
      </c>
      <c r="AB1745" s="19" t="s">
        <v>761</v>
      </c>
      <c r="AC1745" s="20" t="s">
        <v>730</v>
      </c>
      <c r="AD1745" s="112" t="s">
        <v>1274</v>
      </c>
      <c r="AE1745" s="82">
        <v>6</v>
      </c>
      <c r="AF1745" s="3">
        <v>1</v>
      </c>
      <c r="AG1745" s="3">
        <v>0</v>
      </c>
      <c r="AH1745" s="3">
        <v>79</v>
      </c>
      <c r="AI1745" s="3" t="s">
        <v>767</v>
      </c>
      <c r="AJ1745" s="20" t="s">
        <v>772</v>
      </c>
      <c r="AW1745" s="3" t="s">
        <v>763</v>
      </c>
      <c r="AX1745" s="3" t="s">
        <v>1270</v>
      </c>
      <c r="AY1745" s="3" t="s">
        <v>917</v>
      </c>
      <c r="AZ1745" s="3">
        <v>1</v>
      </c>
      <c r="BA1745" s="21" t="s">
        <v>733</v>
      </c>
      <c r="BB1745" s="10">
        <v>1</v>
      </c>
      <c r="BF1745" s="4" t="b">
        <f>IF(ISERROR(VLOOKUP(StudiesDetails!B1745,ProteinExpression!A:A,1,FALSE)),FALSE,TRUE)</f>
        <v>1</v>
      </c>
    </row>
    <row r="1746" spans="1:58" x14ac:dyDescent="0.3">
      <c r="A1746">
        <v>423</v>
      </c>
      <c r="B1746">
        <v>1868</v>
      </c>
      <c r="C1746" s="73" t="str">
        <f>IF(AND($A1746&lt;&gt;"",ISNUMBER($A1746)),VLOOKUP($A1746,StudiesGeneral!$B:$CM,2,FALSE),"")</f>
        <v>Canaparo</v>
      </c>
      <c r="D1746" s="73">
        <f>IF(AND($A1746&lt;&gt;"",ISNUMBER($A1746)),VLOOKUP($A1746,StudiesGeneral!$B:$CM,3,FALSE),"")</f>
        <v>2007</v>
      </c>
      <c r="E1746" s="74" t="str">
        <f>IF(AND($A1746&lt;&gt;"",ISNUMBER($A1746)),VLOOKUP($A1746,StudiesGeneral!$B:$CM,4,FALSE),"")</f>
        <v>https://doi.org/10.1111/j.1742-7843.2006.00023.x</v>
      </c>
      <c r="F1746" s="73" t="str">
        <f>IF(AND($A1746&lt;&gt;"",ISNUMBER($A1746)),VLOOKUP($A1746,StudiesGeneral!$B:$CM,5,FALSE),"")</f>
        <v>CYP3A4/7</v>
      </c>
      <c r="G1746" s="52" t="str">
        <f t="shared" si="63"/>
        <v>Large intestine-Colon-HIM-7 normal-</v>
      </c>
      <c r="H1746" s="12" t="s">
        <v>751</v>
      </c>
      <c r="I1746" s="12" t="s">
        <v>812</v>
      </c>
      <c r="K1746" s="12" t="s">
        <v>725</v>
      </c>
      <c r="L1746" s="12" t="s">
        <v>762</v>
      </c>
      <c r="M1746" s="12" t="s">
        <v>737</v>
      </c>
      <c r="AA1746" s="19" t="s">
        <v>770</v>
      </c>
      <c r="AB1746" s="19" t="s">
        <v>761</v>
      </c>
      <c r="AC1746" s="20" t="s">
        <v>730</v>
      </c>
      <c r="AD1746" s="112" t="s">
        <v>1275</v>
      </c>
      <c r="AE1746" s="82">
        <v>7</v>
      </c>
      <c r="AF1746" s="3">
        <v>1</v>
      </c>
      <c r="AG1746" s="3">
        <v>0</v>
      </c>
      <c r="AH1746" s="3">
        <v>86</v>
      </c>
      <c r="AI1746" s="3" t="s">
        <v>767</v>
      </c>
      <c r="AJ1746" s="20" t="s">
        <v>772</v>
      </c>
      <c r="AW1746" s="3" t="s">
        <v>763</v>
      </c>
      <c r="AX1746" s="3" t="s">
        <v>1270</v>
      </c>
      <c r="AY1746" s="3" t="s">
        <v>920</v>
      </c>
      <c r="AZ1746" s="3">
        <v>1</v>
      </c>
      <c r="BA1746" s="21" t="s">
        <v>733</v>
      </c>
      <c r="BB1746" s="10">
        <v>1</v>
      </c>
      <c r="BF1746" s="4" t="b">
        <f>IF(ISERROR(VLOOKUP(StudiesDetails!B1746,ProteinExpression!A:A,1,FALSE)),FALSE,TRUE)</f>
        <v>1</v>
      </c>
    </row>
    <row r="1747" spans="1:58" x14ac:dyDescent="0.3">
      <c r="A1747">
        <v>423</v>
      </c>
      <c r="B1747">
        <v>1869</v>
      </c>
      <c r="C1747" s="73" t="str">
        <f>IF(AND($A1747&lt;&gt;"",ISNUMBER($A1747)),VLOOKUP($A1747,StudiesGeneral!$B:$CM,2,FALSE),"")</f>
        <v>Canaparo</v>
      </c>
      <c r="D1747" s="73">
        <f>IF(AND($A1747&lt;&gt;"",ISNUMBER($A1747)),VLOOKUP($A1747,StudiesGeneral!$B:$CM,3,FALSE),"")</f>
        <v>2007</v>
      </c>
      <c r="E1747" s="74" t="str">
        <f>IF(AND($A1747&lt;&gt;"",ISNUMBER($A1747)),VLOOKUP($A1747,StudiesGeneral!$B:$CM,4,FALSE),"")</f>
        <v>https://doi.org/10.1111/j.1742-7843.2006.00023.x</v>
      </c>
      <c r="F1747" s="73" t="str">
        <f>IF(AND($A1747&lt;&gt;"",ISNUMBER($A1747)),VLOOKUP($A1747,StudiesGeneral!$B:$CM,5,FALSE),"")</f>
        <v>CYP3A4/7</v>
      </c>
      <c r="G1747" s="52" t="str">
        <f t="shared" si="63"/>
        <v>Large intestine-Colon-HIM-8 normal-</v>
      </c>
      <c r="H1747" s="12" t="s">
        <v>751</v>
      </c>
      <c r="I1747" s="12" t="s">
        <v>812</v>
      </c>
      <c r="K1747" s="12" t="s">
        <v>725</v>
      </c>
      <c r="L1747" s="12" t="s">
        <v>762</v>
      </c>
      <c r="M1747" s="12" t="s">
        <v>737</v>
      </c>
      <c r="AA1747" s="19" t="s">
        <v>770</v>
      </c>
      <c r="AB1747" s="19" t="s">
        <v>761</v>
      </c>
      <c r="AC1747" s="20" t="s">
        <v>730</v>
      </c>
      <c r="AD1747" s="112" t="s">
        <v>1276</v>
      </c>
      <c r="AE1747" s="82">
        <v>8</v>
      </c>
      <c r="AF1747" s="3">
        <v>1</v>
      </c>
      <c r="AG1747" s="3">
        <v>1</v>
      </c>
      <c r="AH1747" s="3">
        <v>68</v>
      </c>
      <c r="AI1747" s="3" t="s">
        <v>767</v>
      </c>
      <c r="AJ1747" s="20" t="s">
        <v>772</v>
      </c>
      <c r="AW1747" s="3" t="s">
        <v>763</v>
      </c>
      <c r="AX1747" s="3" t="s">
        <v>1270</v>
      </c>
      <c r="AY1747" s="3" t="s">
        <v>917</v>
      </c>
      <c r="AZ1747" s="3">
        <v>1</v>
      </c>
      <c r="BA1747" s="21" t="s">
        <v>733</v>
      </c>
      <c r="BB1747" s="10">
        <v>1</v>
      </c>
      <c r="BF1747" s="4" t="b">
        <f>IF(ISERROR(VLOOKUP(StudiesDetails!B1747,ProteinExpression!A:A,1,FALSE)),FALSE,TRUE)</f>
        <v>1</v>
      </c>
    </row>
    <row r="1748" spans="1:58" x14ac:dyDescent="0.3">
      <c r="A1748">
        <v>423</v>
      </c>
      <c r="B1748">
        <v>1870</v>
      </c>
      <c r="C1748" s="73" t="str">
        <f>IF(AND($A1748&lt;&gt;"",ISNUMBER($A1748)),VLOOKUP($A1748,StudiesGeneral!$B:$CM,2,FALSE),"")</f>
        <v>Canaparo</v>
      </c>
      <c r="D1748" s="73">
        <f>IF(AND($A1748&lt;&gt;"",ISNUMBER($A1748)),VLOOKUP($A1748,StudiesGeneral!$B:$CM,3,FALSE),"")</f>
        <v>2007</v>
      </c>
      <c r="E1748" s="74" t="str">
        <f>IF(AND($A1748&lt;&gt;"",ISNUMBER($A1748)),VLOOKUP($A1748,StudiesGeneral!$B:$CM,4,FALSE),"")</f>
        <v>https://doi.org/10.1111/j.1742-7843.2006.00023.x</v>
      </c>
      <c r="F1748" s="73" t="str">
        <f>IF(AND($A1748&lt;&gt;"",ISNUMBER($A1748)),VLOOKUP($A1748,StudiesGeneral!$B:$CM,5,FALSE),"")</f>
        <v>CYP3A4/7</v>
      </c>
      <c r="G1748" s="52" t="str">
        <f t="shared" si="63"/>
        <v>Large intestine-Colon-HIM-9 normal-</v>
      </c>
      <c r="H1748" s="12" t="s">
        <v>751</v>
      </c>
      <c r="I1748" s="12" t="s">
        <v>812</v>
      </c>
      <c r="K1748" s="12" t="s">
        <v>725</v>
      </c>
      <c r="L1748" s="12" t="s">
        <v>762</v>
      </c>
      <c r="M1748" s="12" t="s">
        <v>737</v>
      </c>
      <c r="AA1748" s="19" t="s">
        <v>770</v>
      </c>
      <c r="AB1748" s="19" t="s">
        <v>761</v>
      </c>
      <c r="AC1748" s="20" t="s">
        <v>730</v>
      </c>
      <c r="AD1748" s="112" t="s">
        <v>1277</v>
      </c>
      <c r="AE1748" s="82">
        <v>9</v>
      </c>
      <c r="AF1748" s="3">
        <v>1</v>
      </c>
      <c r="AG1748" s="3">
        <v>1</v>
      </c>
      <c r="AH1748" s="3">
        <v>43</v>
      </c>
      <c r="AI1748" s="3" t="s">
        <v>767</v>
      </c>
      <c r="AJ1748" s="20" t="s">
        <v>772</v>
      </c>
      <c r="AW1748" s="3" t="s">
        <v>763</v>
      </c>
      <c r="AX1748" s="3" t="s">
        <v>1270</v>
      </c>
      <c r="AY1748" s="3" t="s">
        <v>917</v>
      </c>
      <c r="AZ1748" s="3">
        <v>1</v>
      </c>
      <c r="BA1748" s="21" t="s">
        <v>733</v>
      </c>
      <c r="BB1748" s="10">
        <v>1</v>
      </c>
      <c r="BF1748" s="4" t="b">
        <f>IF(ISERROR(VLOOKUP(StudiesDetails!B1748,ProteinExpression!A:A,1,FALSE)),FALSE,TRUE)</f>
        <v>1</v>
      </c>
    </row>
    <row r="1749" spans="1:58" x14ac:dyDescent="0.3">
      <c r="A1749">
        <v>423</v>
      </c>
      <c r="B1749">
        <v>1871</v>
      </c>
      <c r="C1749" s="73" t="str">
        <f>IF(AND($A1749&lt;&gt;"",ISNUMBER($A1749)),VLOOKUP($A1749,StudiesGeneral!$B:$CM,2,FALSE),"")</f>
        <v>Canaparo</v>
      </c>
      <c r="D1749" s="73">
        <f>IF(AND($A1749&lt;&gt;"",ISNUMBER($A1749)),VLOOKUP($A1749,StudiesGeneral!$B:$CM,3,FALSE),"")</f>
        <v>2007</v>
      </c>
      <c r="E1749" s="74" t="str">
        <f>IF(AND($A1749&lt;&gt;"",ISNUMBER($A1749)),VLOOKUP($A1749,StudiesGeneral!$B:$CM,4,FALSE),"")</f>
        <v>https://doi.org/10.1111/j.1742-7843.2006.00023.x</v>
      </c>
      <c r="F1749" s="73" t="str">
        <f>IF(AND($A1749&lt;&gt;"",ISNUMBER($A1749)),VLOOKUP($A1749,StudiesGeneral!$B:$CM,5,FALSE),"")</f>
        <v>CYP3A4/7</v>
      </c>
      <c r="G1749" s="52" t="str">
        <f t="shared" si="63"/>
        <v>Large intestine-Rectum-HIM-10 normal-</v>
      </c>
      <c r="H1749" s="12" t="s">
        <v>751</v>
      </c>
      <c r="I1749" s="12" t="s">
        <v>1278</v>
      </c>
      <c r="K1749" s="12" t="s">
        <v>725</v>
      </c>
      <c r="L1749" s="12" t="s">
        <v>762</v>
      </c>
      <c r="M1749" s="12" t="s">
        <v>737</v>
      </c>
      <c r="AA1749" s="19" t="s">
        <v>770</v>
      </c>
      <c r="AB1749" s="19" t="s">
        <v>761</v>
      </c>
      <c r="AC1749" s="20" t="s">
        <v>730</v>
      </c>
      <c r="AD1749" s="112" t="s">
        <v>1279</v>
      </c>
      <c r="AE1749" s="82">
        <v>10</v>
      </c>
      <c r="AF1749" s="3">
        <v>1</v>
      </c>
      <c r="AG1749" s="3">
        <v>1</v>
      </c>
      <c r="AH1749" s="3">
        <v>76</v>
      </c>
      <c r="AI1749" s="3" t="s">
        <v>767</v>
      </c>
      <c r="AJ1749" s="20" t="s">
        <v>772</v>
      </c>
      <c r="AW1749" s="3" t="s">
        <v>763</v>
      </c>
      <c r="AX1749" s="3" t="s">
        <v>1280</v>
      </c>
      <c r="AY1749" s="3" t="s">
        <v>732</v>
      </c>
      <c r="AZ1749" s="3">
        <v>1</v>
      </c>
      <c r="BA1749" s="21" t="s">
        <v>733</v>
      </c>
      <c r="BB1749" s="10">
        <v>1</v>
      </c>
      <c r="BF1749" s="4" t="b">
        <f>IF(ISERROR(VLOOKUP(StudiesDetails!B1749,ProteinExpression!A:A,1,FALSE)),FALSE,TRUE)</f>
        <v>1</v>
      </c>
    </row>
    <row r="1750" spans="1:58" x14ac:dyDescent="0.3">
      <c r="A1750">
        <v>423</v>
      </c>
      <c r="B1750">
        <v>1872</v>
      </c>
      <c r="C1750" s="73" t="str">
        <f>IF(AND($A1750&lt;&gt;"",ISNUMBER($A1750)),VLOOKUP($A1750,StudiesGeneral!$B:$CM,2,FALSE),"")</f>
        <v>Canaparo</v>
      </c>
      <c r="D1750" s="73">
        <f>IF(AND($A1750&lt;&gt;"",ISNUMBER($A1750)),VLOOKUP($A1750,StudiesGeneral!$B:$CM,3,FALSE),"")</f>
        <v>2007</v>
      </c>
      <c r="E1750" s="74" t="str">
        <f>IF(AND($A1750&lt;&gt;"",ISNUMBER($A1750)),VLOOKUP($A1750,StudiesGeneral!$B:$CM,4,FALSE),"")</f>
        <v>https://doi.org/10.1111/j.1742-7843.2006.00023.x</v>
      </c>
      <c r="F1750" s="73" t="str">
        <f>IF(AND($A1750&lt;&gt;"",ISNUMBER($A1750)),VLOOKUP($A1750,StudiesGeneral!$B:$CM,5,FALSE),"")</f>
        <v>CYP3A4/7</v>
      </c>
      <c r="G1750" s="52" t="str">
        <f t="shared" si="63"/>
        <v>Large intestine-Rectum-HIM-11 normal-</v>
      </c>
      <c r="H1750" s="12" t="s">
        <v>751</v>
      </c>
      <c r="I1750" s="12" t="s">
        <v>1278</v>
      </c>
      <c r="K1750" s="12" t="s">
        <v>725</v>
      </c>
      <c r="L1750" s="12" t="s">
        <v>762</v>
      </c>
      <c r="M1750" s="12" t="s">
        <v>737</v>
      </c>
      <c r="AA1750" s="19" t="s">
        <v>770</v>
      </c>
      <c r="AB1750" s="19" t="s">
        <v>761</v>
      </c>
      <c r="AC1750" s="20" t="s">
        <v>730</v>
      </c>
      <c r="AD1750" s="112" t="s">
        <v>1281</v>
      </c>
      <c r="AE1750" s="82">
        <v>11</v>
      </c>
      <c r="AF1750" s="3">
        <v>1</v>
      </c>
      <c r="AG1750" s="3">
        <v>0</v>
      </c>
      <c r="AH1750" s="3">
        <v>32</v>
      </c>
      <c r="AI1750" s="3" t="s">
        <v>767</v>
      </c>
      <c r="AJ1750" s="20" t="s">
        <v>772</v>
      </c>
      <c r="AW1750" s="3" t="s">
        <v>763</v>
      </c>
      <c r="AX1750" s="3" t="s">
        <v>1280</v>
      </c>
      <c r="AY1750" s="3" t="s">
        <v>732</v>
      </c>
      <c r="AZ1750" s="3">
        <v>1</v>
      </c>
      <c r="BA1750" s="21" t="s">
        <v>733</v>
      </c>
      <c r="BB1750" s="10">
        <v>1</v>
      </c>
      <c r="BF1750" s="4" t="b">
        <f>IF(ISERROR(VLOOKUP(StudiesDetails!B1750,ProteinExpression!A:A,1,FALSE)),FALSE,TRUE)</f>
        <v>1</v>
      </c>
    </row>
    <row r="1751" spans="1:58" x14ac:dyDescent="0.3">
      <c r="A1751">
        <v>423</v>
      </c>
      <c r="B1751">
        <v>1873</v>
      </c>
      <c r="C1751" s="73" t="str">
        <f>IF(AND($A1751&lt;&gt;"",ISNUMBER($A1751)),VLOOKUP($A1751,StudiesGeneral!$B:$CM,2,FALSE),"")</f>
        <v>Canaparo</v>
      </c>
      <c r="D1751" s="73">
        <f>IF(AND($A1751&lt;&gt;"",ISNUMBER($A1751)),VLOOKUP($A1751,StudiesGeneral!$B:$CM,3,FALSE),"")</f>
        <v>2007</v>
      </c>
      <c r="E1751" s="74" t="str">
        <f>IF(AND($A1751&lt;&gt;"",ISNUMBER($A1751)),VLOOKUP($A1751,StudiesGeneral!$B:$CM,4,FALSE),"")</f>
        <v>https://doi.org/10.1111/j.1742-7843.2006.00023.x</v>
      </c>
      <c r="F1751" s="73" t="str">
        <f>IF(AND($A1751&lt;&gt;"",ISNUMBER($A1751)),VLOOKUP($A1751,StudiesGeneral!$B:$CM,5,FALSE),"")</f>
        <v>CYP3A4/7</v>
      </c>
      <c r="G1751" s="52" t="str">
        <f t="shared" si="63"/>
        <v>Large intestine-Rectum-HIM-12 normal-</v>
      </c>
      <c r="H1751" s="12" t="s">
        <v>751</v>
      </c>
      <c r="I1751" s="12" t="s">
        <v>1278</v>
      </c>
      <c r="K1751" s="12" t="s">
        <v>725</v>
      </c>
      <c r="L1751" s="12" t="s">
        <v>762</v>
      </c>
      <c r="M1751" s="12" t="s">
        <v>737</v>
      </c>
      <c r="AA1751" s="19" t="s">
        <v>770</v>
      </c>
      <c r="AB1751" s="19" t="s">
        <v>761</v>
      </c>
      <c r="AC1751" s="20" t="s">
        <v>730</v>
      </c>
      <c r="AD1751" s="112" t="s">
        <v>1282</v>
      </c>
      <c r="AE1751" s="82">
        <v>12</v>
      </c>
      <c r="AF1751" s="3">
        <v>1</v>
      </c>
      <c r="AG1751" s="3">
        <v>0</v>
      </c>
      <c r="AH1751" s="3">
        <v>76</v>
      </c>
      <c r="AI1751" s="3" t="s">
        <v>767</v>
      </c>
      <c r="AJ1751" s="20" t="s">
        <v>772</v>
      </c>
      <c r="AW1751" s="3" t="s">
        <v>763</v>
      </c>
      <c r="AX1751" s="3" t="s">
        <v>1280</v>
      </c>
      <c r="AY1751" s="3" t="s">
        <v>732</v>
      </c>
      <c r="AZ1751" s="3">
        <v>1</v>
      </c>
      <c r="BA1751" s="21" t="s">
        <v>733</v>
      </c>
      <c r="BB1751" s="10">
        <v>1</v>
      </c>
      <c r="BF1751" s="4" t="b">
        <f>IF(ISERROR(VLOOKUP(StudiesDetails!B1751,ProteinExpression!A:A,1,FALSE)),FALSE,TRUE)</f>
        <v>1</v>
      </c>
    </row>
    <row r="1752" spans="1:58" x14ac:dyDescent="0.3">
      <c r="A1752">
        <v>423</v>
      </c>
      <c r="B1752">
        <v>1874</v>
      </c>
      <c r="C1752" s="73" t="str">
        <f>IF(AND($A1752&lt;&gt;"",ISNUMBER($A1752)),VLOOKUP($A1752,StudiesGeneral!$B:$CM,2,FALSE),"")</f>
        <v>Canaparo</v>
      </c>
      <c r="D1752" s="73">
        <f>IF(AND($A1752&lt;&gt;"",ISNUMBER($A1752)),VLOOKUP($A1752,StudiesGeneral!$B:$CM,3,FALSE),"")</f>
        <v>2007</v>
      </c>
      <c r="E1752" s="74" t="str">
        <f>IF(AND($A1752&lt;&gt;"",ISNUMBER($A1752)),VLOOKUP($A1752,StudiesGeneral!$B:$CM,4,FALSE),"")</f>
        <v>https://doi.org/10.1111/j.1742-7843.2006.00023.x</v>
      </c>
      <c r="F1752" s="73" t="str">
        <f>IF(AND($A1752&lt;&gt;"",ISNUMBER($A1752)),VLOOKUP($A1752,StudiesGeneral!$B:$CM,5,FALSE),"")</f>
        <v>CYP3A4/7</v>
      </c>
      <c r="G1752" s="52" t="str">
        <f t="shared" si="63"/>
        <v>Large intestine-Rectum-HIM-13 normal-</v>
      </c>
      <c r="H1752" s="12" t="s">
        <v>751</v>
      </c>
      <c r="I1752" s="12" t="s">
        <v>1278</v>
      </c>
      <c r="K1752" s="12" t="s">
        <v>725</v>
      </c>
      <c r="L1752" s="12" t="s">
        <v>762</v>
      </c>
      <c r="M1752" s="12" t="s">
        <v>737</v>
      </c>
      <c r="AA1752" s="19" t="s">
        <v>770</v>
      </c>
      <c r="AB1752" s="19" t="s">
        <v>761</v>
      </c>
      <c r="AC1752" s="20" t="s">
        <v>730</v>
      </c>
      <c r="AD1752" s="112" t="s">
        <v>1283</v>
      </c>
      <c r="AE1752" s="82">
        <v>13</v>
      </c>
      <c r="AF1752" s="3">
        <v>1</v>
      </c>
      <c r="AG1752" s="3">
        <v>1</v>
      </c>
      <c r="AH1752" s="3">
        <v>77</v>
      </c>
      <c r="AI1752" s="3" t="s">
        <v>767</v>
      </c>
      <c r="AJ1752" s="20" t="s">
        <v>772</v>
      </c>
      <c r="AW1752" s="3" t="s">
        <v>763</v>
      </c>
      <c r="AX1752" s="3" t="s">
        <v>1280</v>
      </c>
      <c r="AY1752" s="3" t="s">
        <v>917</v>
      </c>
      <c r="AZ1752" s="3">
        <v>1</v>
      </c>
      <c r="BA1752" s="21" t="s">
        <v>733</v>
      </c>
      <c r="BB1752" s="10">
        <v>1</v>
      </c>
      <c r="BF1752" s="4" t="b">
        <f>IF(ISERROR(VLOOKUP(StudiesDetails!B1752,ProteinExpression!A:A,1,FALSE)),FALSE,TRUE)</f>
        <v>1</v>
      </c>
    </row>
    <row r="1753" spans="1:58" x14ac:dyDescent="0.3">
      <c r="A1753">
        <v>423</v>
      </c>
      <c r="B1753">
        <v>1875</v>
      </c>
      <c r="C1753" s="73" t="str">
        <f>IF(AND($A1753&lt;&gt;"",ISNUMBER($A1753)),VLOOKUP($A1753,StudiesGeneral!$B:$CM,2,FALSE),"")</f>
        <v>Canaparo</v>
      </c>
      <c r="D1753" s="73">
        <f>IF(AND($A1753&lt;&gt;"",ISNUMBER($A1753)),VLOOKUP($A1753,StudiesGeneral!$B:$CM,3,FALSE),"")</f>
        <v>2007</v>
      </c>
      <c r="E1753" s="74" t="str">
        <f>IF(AND($A1753&lt;&gt;"",ISNUMBER($A1753)),VLOOKUP($A1753,StudiesGeneral!$B:$CM,4,FALSE),"")</f>
        <v>https://doi.org/10.1111/j.1742-7843.2006.00023.x</v>
      </c>
      <c r="F1753" s="73" t="str">
        <f>IF(AND($A1753&lt;&gt;"",ISNUMBER($A1753)),VLOOKUP($A1753,StudiesGeneral!$B:$CM,5,FALSE),"")</f>
        <v>CYP3A4/7</v>
      </c>
      <c r="G1753" s="52" t="str">
        <f t="shared" si="63"/>
        <v>Large intestine-Rectum-HIM-14 normal-</v>
      </c>
      <c r="H1753" s="12" t="s">
        <v>751</v>
      </c>
      <c r="I1753" s="12" t="s">
        <v>1278</v>
      </c>
      <c r="K1753" s="12" t="s">
        <v>725</v>
      </c>
      <c r="L1753" s="12" t="s">
        <v>762</v>
      </c>
      <c r="M1753" s="12" t="s">
        <v>737</v>
      </c>
      <c r="AA1753" s="19" t="s">
        <v>770</v>
      </c>
      <c r="AB1753" s="19" t="s">
        <v>761</v>
      </c>
      <c r="AC1753" s="20" t="s">
        <v>730</v>
      </c>
      <c r="AD1753" s="112" t="s">
        <v>1284</v>
      </c>
      <c r="AE1753" s="82">
        <v>14</v>
      </c>
      <c r="AF1753" s="3">
        <v>1</v>
      </c>
      <c r="AG1753" s="3">
        <v>1</v>
      </c>
      <c r="AH1753" s="3">
        <v>59</v>
      </c>
      <c r="AI1753" s="3" t="s">
        <v>767</v>
      </c>
      <c r="AJ1753" s="20" t="s">
        <v>772</v>
      </c>
      <c r="AW1753" s="3" t="s">
        <v>763</v>
      </c>
      <c r="AX1753" s="3" t="s">
        <v>1280</v>
      </c>
      <c r="AY1753" s="3" t="s">
        <v>917</v>
      </c>
      <c r="AZ1753" s="3">
        <v>1</v>
      </c>
      <c r="BA1753" s="21" t="s">
        <v>733</v>
      </c>
      <c r="BB1753" s="10">
        <v>1</v>
      </c>
      <c r="BF1753" s="4" t="b">
        <f>IF(ISERROR(VLOOKUP(StudiesDetails!B1753,ProteinExpression!A:A,1,FALSE)),FALSE,TRUE)</f>
        <v>1</v>
      </c>
    </row>
    <row r="1754" spans="1:58" x14ac:dyDescent="0.3">
      <c r="A1754">
        <v>423</v>
      </c>
      <c r="B1754">
        <v>1876</v>
      </c>
      <c r="C1754" s="73" t="str">
        <f>IF(AND($A1754&lt;&gt;"",ISNUMBER($A1754)),VLOOKUP($A1754,StudiesGeneral!$B:$CM,2,FALSE),"")</f>
        <v>Canaparo</v>
      </c>
      <c r="D1754" s="73">
        <f>IF(AND($A1754&lt;&gt;"",ISNUMBER($A1754)),VLOOKUP($A1754,StudiesGeneral!$B:$CM,3,FALSE),"")</f>
        <v>2007</v>
      </c>
      <c r="E1754" s="74" t="str">
        <f>IF(AND($A1754&lt;&gt;"",ISNUMBER($A1754)),VLOOKUP($A1754,StudiesGeneral!$B:$CM,4,FALSE),"")</f>
        <v>https://doi.org/10.1111/j.1742-7843.2006.00023.x</v>
      </c>
      <c r="F1754" s="73" t="str">
        <f>IF(AND($A1754&lt;&gt;"",ISNUMBER($A1754)),VLOOKUP($A1754,StudiesGeneral!$B:$CM,5,FALSE),"")</f>
        <v>CYP3A4/7</v>
      </c>
      <c r="G1754" s="52" t="str">
        <f t="shared" si="63"/>
        <v>Large intestine-Rectum-HIM-15 normal-</v>
      </c>
      <c r="H1754" s="12" t="s">
        <v>751</v>
      </c>
      <c r="I1754" s="12" t="s">
        <v>1278</v>
      </c>
      <c r="K1754" s="12" t="s">
        <v>725</v>
      </c>
      <c r="L1754" s="12" t="s">
        <v>762</v>
      </c>
      <c r="M1754" s="12" t="s">
        <v>737</v>
      </c>
      <c r="AA1754" s="19" t="s">
        <v>770</v>
      </c>
      <c r="AB1754" s="19" t="s">
        <v>761</v>
      </c>
      <c r="AC1754" s="20" t="s">
        <v>730</v>
      </c>
      <c r="AD1754" s="112" t="s">
        <v>1285</v>
      </c>
      <c r="AE1754" s="82">
        <v>15</v>
      </c>
      <c r="AF1754" s="3">
        <v>1</v>
      </c>
      <c r="AG1754" s="3">
        <v>1</v>
      </c>
      <c r="AH1754" s="3">
        <v>59</v>
      </c>
      <c r="AI1754" s="3" t="s">
        <v>767</v>
      </c>
      <c r="AJ1754" s="20" t="s">
        <v>772</v>
      </c>
      <c r="AW1754" s="3" t="s">
        <v>763</v>
      </c>
      <c r="AX1754" s="3" t="s">
        <v>1280</v>
      </c>
      <c r="AY1754" s="3" t="s">
        <v>732</v>
      </c>
      <c r="AZ1754" s="3">
        <v>1</v>
      </c>
      <c r="BA1754" s="21" t="s">
        <v>733</v>
      </c>
      <c r="BB1754" s="10">
        <v>1</v>
      </c>
      <c r="BF1754" s="4" t="b">
        <f>IF(ISERROR(VLOOKUP(StudiesDetails!B1754,ProteinExpression!A:A,1,FALSE)),FALSE,TRUE)</f>
        <v>1</v>
      </c>
    </row>
    <row r="1755" spans="1:58" x14ac:dyDescent="0.3">
      <c r="A1755">
        <v>423</v>
      </c>
      <c r="B1755">
        <v>1877</v>
      </c>
      <c r="C1755" s="73" t="str">
        <f>IF(AND($A1755&lt;&gt;"",ISNUMBER($A1755)),VLOOKUP($A1755,StudiesGeneral!$B:$CM,2,FALSE),"")</f>
        <v>Canaparo</v>
      </c>
      <c r="D1755" s="73">
        <f>IF(AND($A1755&lt;&gt;"",ISNUMBER($A1755)),VLOOKUP($A1755,StudiesGeneral!$B:$CM,3,FALSE),"")</f>
        <v>2007</v>
      </c>
      <c r="E1755" s="74" t="str">
        <f>IF(AND($A1755&lt;&gt;"",ISNUMBER($A1755)),VLOOKUP($A1755,StudiesGeneral!$B:$CM,4,FALSE),"")</f>
        <v>https://doi.org/10.1111/j.1742-7843.2006.00023.x</v>
      </c>
      <c r="F1755" s="73" t="str">
        <f>IF(AND($A1755&lt;&gt;"",ISNUMBER($A1755)),VLOOKUP($A1755,StudiesGeneral!$B:$CM,5,FALSE),"")</f>
        <v>CYP3A4/7</v>
      </c>
      <c r="G1755" s="52" t="str">
        <f t="shared" si="63"/>
        <v>Large intestine-Rectum-HIM-16 normal-</v>
      </c>
      <c r="H1755" s="12" t="s">
        <v>751</v>
      </c>
      <c r="I1755" s="12" t="s">
        <v>1278</v>
      </c>
      <c r="K1755" s="12" t="s">
        <v>725</v>
      </c>
      <c r="L1755" s="12" t="s">
        <v>762</v>
      </c>
      <c r="M1755" s="12" t="s">
        <v>737</v>
      </c>
      <c r="AA1755" s="19" t="s">
        <v>770</v>
      </c>
      <c r="AB1755" s="19" t="s">
        <v>761</v>
      </c>
      <c r="AC1755" s="20" t="s">
        <v>730</v>
      </c>
      <c r="AD1755" s="112" t="s">
        <v>1286</v>
      </c>
      <c r="AE1755" s="82">
        <v>16</v>
      </c>
      <c r="AF1755" s="3">
        <v>1</v>
      </c>
      <c r="AG1755" s="3">
        <v>1</v>
      </c>
      <c r="AH1755" s="3">
        <v>67</v>
      </c>
      <c r="AI1755" s="3" t="s">
        <v>767</v>
      </c>
      <c r="AJ1755" s="20" t="s">
        <v>772</v>
      </c>
      <c r="AW1755" s="3" t="s">
        <v>763</v>
      </c>
      <c r="AX1755" s="3" t="s">
        <v>1280</v>
      </c>
      <c r="AY1755" s="3" t="s">
        <v>917</v>
      </c>
      <c r="AZ1755" s="3">
        <v>1</v>
      </c>
      <c r="BA1755" s="21" t="s">
        <v>733</v>
      </c>
      <c r="BB1755" s="10">
        <v>1</v>
      </c>
      <c r="BF1755" s="4" t="b">
        <f>IF(ISERROR(VLOOKUP(StudiesDetails!B1755,ProteinExpression!A:A,1,FALSE)),FALSE,TRUE)</f>
        <v>1</v>
      </c>
    </row>
    <row r="1756" spans="1:58" x14ac:dyDescent="0.3">
      <c r="A1756">
        <v>423</v>
      </c>
      <c r="B1756">
        <v>1878</v>
      </c>
      <c r="C1756" s="73" t="str">
        <f>IF(AND($A1756&lt;&gt;"",ISNUMBER($A1756)),VLOOKUP($A1756,StudiesGeneral!$B:$CM,2,FALSE),"")</f>
        <v>Canaparo</v>
      </c>
      <c r="D1756" s="73">
        <f>IF(AND($A1756&lt;&gt;"",ISNUMBER($A1756)),VLOOKUP($A1756,StudiesGeneral!$B:$CM,3,FALSE),"")</f>
        <v>2007</v>
      </c>
      <c r="E1756" s="74" t="str">
        <f>IF(AND($A1756&lt;&gt;"",ISNUMBER($A1756)),VLOOKUP($A1756,StudiesGeneral!$B:$CM,4,FALSE),"")</f>
        <v>https://doi.org/10.1111/j.1742-7843.2006.00023.x</v>
      </c>
      <c r="F1756" s="73" t="str">
        <f>IF(AND($A1756&lt;&gt;"",ISNUMBER($A1756)),VLOOKUP($A1756,StudiesGeneral!$B:$CM,5,FALSE),"")</f>
        <v>CYP3A4/7</v>
      </c>
      <c r="G1756" s="52" t="str">
        <f t="shared" si="63"/>
        <v>Large intestine-Rectum-HIM-17 normal-</v>
      </c>
      <c r="H1756" s="12" t="s">
        <v>751</v>
      </c>
      <c r="I1756" s="12" t="s">
        <v>1278</v>
      </c>
      <c r="K1756" s="12" t="s">
        <v>725</v>
      </c>
      <c r="L1756" s="12" t="s">
        <v>762</v>
      </c>
      <c r="M1756" s="12" t="s">
        <v>737</v>
      </c>
      <c r="AA1756" s="19" t="s">
        <v>770</v>
      </c>
      <c r="AB1756" s="19" t="s">
        <v>761</v>
      </c>
      <c r="AC1756" s="20" t="s">
        <v>730</v>
      </c>
      <c r="AD1756" s="112" t="s">
        <v>1287</v>
      </c>
      <c r="AE1756" s="82">
        <v>17</v>
      </c>
      <c r="AF1756" s="3">
        <v>1</v>
      </c>
      <c r="AG1756" s="3">
        <v>1</v>
      </c>
      <c r="AH1756" s="3">
        <v>60</v>
      </c>
      <c r="AI1756" s="3" t="s">
        <v>767</v>
      </c>
      <c r="AJ1756" s="20" t="s">
        <v>772</v>
      </c>
      <c r="AW1756" s="3" t="s">
        <v>763</v>
      </c>
      <c r="AX1756" s="3" t="s">
        <v>1280</v>
      </c>
      <c r="AY1756" s="3" t="s">
        <v>917</v>
      </c>
      <c r="AZ1756" s="3">
        <v>1</v>
      </c>
      <c r="BA1756" s="21" t="s">
        <v>733</v>
      </c>
      <c r="BB1756" s="10">
        <v>1</v>
      </c>
      <c r="BF1756" s="4" t="b">
        <f>IF(ISERROR(VLOOKUP(StudiesDetails!B1756,ProteinExpression!A:A,1,FALSE)),FALSE,TRUE)</f>
        <v>1</v>
      </c>
    </row>
    <row r="1757" spans="1:58" x14ac:dyDescent="0.3">
      <c r="A1757">
        <v>423</v>
      </c>
      <c r="B1757">
        <v>1879</v>
      </c>
      <c r="C1757" s="73" t="str">
        <f>IF(AND($A1757&lt;&gt;"",ISNUMBER($A1757)),VLOOKUP($A1757,StudiesGeneral!$B:$CM,2,FALSE),"")</f>
        <v>Canaparo</v>
      </c>
      <c r="D1757" s="73">
        <f>IF(AND($A1757&lt;&gt;"",ISNUMBER($A1757)),VLOOKUP($A1757,StudiesGeneral!$B:$CM,3,FALSE),"")</f>
        <v>2007</v>
      </c>
      <c r="E1757" s="74" t="str">
        <f>IF(AND($A1757&lt;&gt;"",ISNUMBER($A1757)),VLOOKUP($A1757,StudiesGeneral!$B:$CM,4,FALSE),"")</f>
        <v>https://doi.org/10.1111/j.1742-7843.2006.00023.x</v>
      </c>
      <c r="F1757" s="73" t="str">
        <f>IF(AND($A1757&lt;&gt;"",ISNUMBER($A1757)),VLOOKUP($A1757,StudiesGeneral!$B:$CM,5,FALSE),"")</f>
        <v>CYP3A4/7</v>
      </c>
      <c r="G1757" s="52" t="str">
        <f t="shared" si="63"/>
        <v>Large intestine-Rectum-HIM-19 normal-</v>
      </c>
      <c r="H1757" s="12" t="s">
        <v>751</v>
      </c>
      <c r="I1757" s="12" t="s">
        <v>1278</v>
      </c>
      <c r="K1757" s="12" t="s">
        <v>725</v>
      </c>
      <c r="L1757" s="12" t="s">
        <v>762</v>
      </c>
      <c r="M1757" s="12" t="s">
        <v>737</v>
      </c>
      <c r="AA1757" s="19" t="s">
        <v>770</v>
      </c>
      <c r="AB1757" s="19" t="s">
        <v>761</v>
      </c>
      <c r="AC1757" s="20" t="s">
        <v>730</v>
      </c>
      <c r="AD1757" s="112" t="s">
        <v>1288</v>
      </c>
      <c r="AE1757" s="82">
        <v>19</v>
      </c>
      <c r="AF1757" s="3">
        <v>1</v>
      </c>
      <c r="AG1757" s="3">
        <v>1</v>
      </c>
      <c r="AH1757" s="3">
        <v>57</v>
      </c>
      <c r="AI1757" s="3" t="s">
        <v>767</v>
      </c>
      <c r="AJ1757" s="20" t="s">
        <v>772</v>
      </c>
      <c r="AW1757" s="3" t="s">
        <v>763</v>
      </c>
      <c r="AX1757" s="3" t="s">
        <v>1280</v>
      </c>
      <c r="AY1757" s="3" t="s">
        <v>917</v>
      </c>
      <c r="AZ1757" s="3">
        <v>1</v>
      </c>
      <c r="BA1757" s="21" t="s">
        <v>733</v>
      </c>
      <c r="BB1757" s="10">
        <v>1</v>
      </c>
      <c r="BF1757" s="4" t="b">
        <f>IF(ISERROR(VLOOKUP(StudiesDetails!B1757,ProteinExpression!A:A,1,FALSE)),FALSE,TRUE)</f>
        <v>1</v>
      </c>
    </row>
    <row r="1758" spans="1:58" x14ac:dyDescent="0.3">
      <c r="A1758">
        <v>423</v>
      </c>
      <c r="B1758">
        <v>1880</v>
      </c>
      <c r="C1758" s="73" t="str">
        <f>IF(AND($A1758&lt;&gt;"",ISNUMBER($A1758)),VLOOKUP($A1758,StudiesGeneral!$B:$CM,2,FALSE),"")</f>
        <v>Canaparo</v>
      </c>
      <c r="D1758" s="73">
        <f>IF(AND($A1758&lt;&gt;"",ISNUMBER($A1758)),VLOOKUP($A1758,StudiesGeneral!$B:$CM,3,FALSE),"")</f>
        <v>2007</v>
      </c>
      <c r="E1758" s="74" t="str">
        <f>IF(AND($A1758&lt;&gt;"",ISNUMBER($A1758)),VLOOKUP($A1758,StudiesGeneral!$B:$CM,4,FALSE),"")</f>
        <v>https://doi.org/10.1111/j.1742-7843.2006.00023.x</v>
      </c>
      <c r="F1758" s="73" t="str">
        <f>IF(AND($A1758&lt;&gt;"",ISNUMBER($A1758)),VLOOKUP($A1758,StudiesGeneral!$B:$CM,5,FALSE),"")</f>
        <v>CYP3A4/7</v>
      </c>
      <c r="G1758" s="52" t="str">
        <f t="shared" si="63"/>
        <v>Large intestine-Rectum-HIM-20 normal-</v>
      </c>
      <c r="H1758" s="12" t="s">
        <v>751</v>
      </c>
      <c r="I1758" s="12" t="s">
        <v>1278</v>
      </c>
      <c r="K1758" s="12" t="s">
        <v>725</v>
      </c>
      <c r="L1758" s="12" t="s">
        <v>762</v>
      </c>
      <c r="M1758" s="12" t="s">
        <v>737</v>
      </c>
      <c r="AA1758" s="19" t="s">
        <v>770</v>
      </c>
      <c r="AB1758" s="19" t="s">
        <v>761</v>
      </c>
      <c r="AC1758" s="20" t="s">
        <v>730</v>
      </c>
      <c r="AD1758" s="112" t="s">
        <v>1289</v>
      </c>
      <c r="AE1758" s="82">
        <v>20</v>
      </c>
      <c r="AF1758" s="3">
        <v>1</v>
      </c>
      <c r="AG1758" s="3">
        <v>0</v>
      </c>
      <c r="AH1758" s="3">
        <v>60</v>
      </c>
      <c r="AI1758" s="3" t="s">
        <v>767</v>
      </c>
      <c r="AJ1758" s="20" t="s">
        <v>772</v>
      </c>
      <c r="AW1758" s="3" t="s">
        <v>763</v>
      </c>
      <c r="AX1758" s="3" t="s">
        <v>1280</v>
      </c>
      <c r="AY1758" s="3" t="s">
        <v>917</v>
      </c>
      <c r="AZ1758" s="3">
        <v>1</v>
      </c>
      <c r="BA1758" s="21" t="s">
        <v>733</v>
      </c>
      <c r="BB1758" s="10">
        <v>1</v>
      </c>
      <c r="BF1758" s="4" t="b">
        <f>IF(ISERROR(VLOOKUP(StudiesDetails!B1758,ProteinExpression!A:A,1,FALSE)),FALSE,TRUE)</f>
        <v>1</v>
      </c>
    </row>
    <row r="1759" spans="1:58" x14ac:dyDescent="0.3">
      <c r="A1759">
        <v>423</v>
      </c>
      <c r="B1759">
        <v>1881</v>
      </c>
      <c r="C1759" s="73" t="str">
        <f>IF(AND($A1759&lt;&gt;"",ISNUMBER($A1759)),VLOOKUP($A1759,StudiesGeneral!$B:$CM,2,FALSE),"")</f>
        <v>Canaparo</v>
      </c>
      <c r="D1759" s="73">
        <f>IF(AND($A1759&lt;&gt;"",ISNUMBER($A1759)),VLOOKUP($A1759,StudiesGeneral!$B:$CM,3,FALSE),"")</f>
        <v>2007</v>
      </c>
      <c r="E1759" s="74" t="str">
        <f>IF(AND($A1759&lt;&gt;"",ISNUMBER($A1759)),VLOOKUP($A1759,StudiesGeneral!$B:$CM,4,FALSE),"")</f>
        <v>https://doi.org/10.1111/j.1742-7843.2006.00023.x</v>
      </c>
      <c r="F1759" s="73" t="str">
        <f>IF(AND($A1759&lt;&gt;"",ISNUMBER($A1759)),VLOOKUP($A1759,StudiesGeneral!$B:$CM,5,FALSE),"")</f>
        <v>CYP3A4/7</v>
      </c>
      <c r="G1759" s="52" t="str">
        <f t="shared" ref="G1759:G1802" si="64">H1759&amp;"-"&amp;I1759&amp;"-"&amp;L1759&amp;"-"&amp;AD1759&amp;"-"&amp;BC1759</f>
        <v>Large intestine-Rectum-HIM-23 normal-</v>
      </c>
      <c r="H1759" s="12" t="s">
        <v>751</v>
      </c>
      <c r="I1759" s="12" t="s">
        <v>1278</v>
      </c>
      <c r="K1759" s="12" t="s">
        <v>725</v>
      </c>
      <c r="L1759" s="12" t="s">
        <v>762</v>
      </c>
      <c r="M1759" s="12" t="s">
        <v>737</v>
      </c>
      <c r="AA1759" s="19" t="s">
        <v>770</v>
      </c>
      <c r="AB1759" s="19" t="s">
        <v>761</v>
      </c>
      <c r="AC1759" s="20" t="s">
        <v>730</v>
      </c>
      <c r="AD1759" s="112" t="s">
        <v>1290</v>
      </c>
      <c r="AE1759" s="82">
        <v>23</v>
      </c>
      <c r="AF1759" s="3">
        <v>1</v>
      </c>
      <c r="AG1759" s="3">
        <v>1</v>
      </c>
      <c r="AH1759" s="3">
        <v>86</v>
      </c>
      <c r="AI1759" s="3" t="s">
        <v>767</v>
      </c>
      <c r="AJ1759" s="20" t="s">
        <v>772</v>
      </c>
      <c r="AW1759" s="3" t="s">
        <v>763</v>
      </c>
      <c r="AX1759" s="3" t="s">
        <v>1280</v>
      </c>
      <c r="AY1759" s="3" t="s">
        <v>920</v>
      </c>
      <c r="AZ1759" s="3">
        <v>1</v>
      </c>
      <c r="BA1759" s="21" t="s">
        <v>733</v>
      </c>
      <c r="BB1759" s="10">
        <v>1</v>
      </c>
      <c r="BF1759" s="4" t="b">
        <f>IF(ISERROR(VLOOKUP(StudiesDetails!B1759,ProteinExpression!A:A,1,FALSE)),FALSE,TRUE)</f>
        <v>1</v>
      </c>
    </row>
    <row r="1760" spans="1:58" s="33" customFormat="1" x14ac:dyDescent="0.3">
      <c r="A1760" s="33">
        <v>423</v>
      </c>
      <c r="B1760" s="33">
        <v>1882</v>
      </c>
      <c r="C1760" s="70" t="str">
        <f>IF(AND($A1760&lt;&gt;"",ISNUMBER($A1760)),VLOOKUP($A1760,StudiesGeneral!$B:$CM,2,FALSE),"")</f>
        <v>Canaparo</v>
      </c>
      <c r="D1760" s="70">
        <f>IF(AND($A1760&lt;&gt;"",ISNUMBER($A1760)),VLOOKUP($A1760,StudiesGeneral!$B:$CM,3,FALSE),"")</f>
        <v>2007</v>
      </c>
      <c r="E1760" s="71" t="str">
        <f>IF(AND($A1760&lt;&gt;"",ISNUMBER($A1760)),VLOOKUP($A1760,StudiesGeneral!$B:$CM,4,FALSE),"")</f>
        <v>https://doi.org/10.1111/j.1742-7843.2006.00023.x</v>
      </c>
      <c r="F1760" s="70" t="str">
        <f>IF(AND($A1760&lt;&gt;"",ISNUMBER($A1760)),VLOOKUP($A1760,StudiesGeneral!$B:$CM,5,FALSE),"")</f>
        <v>CYP3A4/7</v>
      </c>
      <c r="G1760" s="72" t="str">
        <f t="shared" si="64"/>
        <v>Large intestine-Colon-HIM-1 tumor-</v>
      </c>
      <c r="H1760" s="25" t="s">
        <v>751</v>
      </c>
      <c r="I1760" s="25" t="s">
        <v>812</v>
      </c>
      <c r="J1760" s="25"/>
      <c r="K1760" s="25" t="s">
        <v>725</v>
      </c>
      <c r="L1760" s="25" t="s">
        <v>762</v>
      </c>
      <c r="M1760" s="25" t="s">
        <v>737</v>
      </c>
      <c r="N1760" s="25"/>
      <c r="O1760" s="25"/>
      <c r="P1760" s="25"/>
      <c r="Q1760" s="26"/>
      <c r="R1760" s="26"/>
      <c r="S1760" s="27"/>
      <c r="T1760" s="27"/>
      <c r="U1760" s="27"/>
      <c r="V1760" s="27"/>
      <c r="W1760" s="27"/>
      <c r="X1760" s="27"/>
      <c r="Y1760" s="27"/>
      <c r="Z1760" s="27"/>
      <c r="AA1760" s="28" t="s">
        <v>770</v>
      </c>
      <c r="AB1760" s="28" t="s">
        <v>761</v>
      </c>
      <c r="AC1760" s="29" t="s">
        <v>730</v>
      </c>
      <c r="AD1760" s="36" t="s">
        <v>1291</v>
      </c>
      <c r="AE1760" s="83">
        <v>1</v>
      </c>
      <c r="AF1760" s="30">
        <v>1</v>
      </c>
      <c r="AG1760" s="30">
        <v>1</v>
      </c>
      <c r="AH1760" s="30">
        <v>63</v>
      </c>
      <c r="AI1760" s="30" t="s">
        <v>767</v>
      </c>
      <c r="AJ1760" s="29" t="s">
        <v>772</v>
      </c>
      <c r="AK1760" s="30"/>
      <c r="AL1760" s="29"/>
      <c r="AM1760" s="30"/>
      <c r="AN1760" s="30"/>
      <c r="AO1760" s="30"/>
      <c r="AP1760" s="30"/>
      <c r="AQ1760" s="30"/>
      <c r="AR1760" s="30"/>
      <c r="AS1760" s="30"/>
      <c r="AT1760" s="30"/>
      <c r="AU1760" s="30"/>
      <c r="AV1760" s="30"/>
      <c r="AW1760" s="30" t="s">
        <v>763</v>
      </c>
      <c r="AX1760" s="30" t="s">
        <v>1270</v>
      </c>
      <c r="AY1760" s="30" t="s">
        <v>732</v>
      </c>
      <c r="AZ1760" s="30">
        <v>1</v>
      </c>
      <c r="BA1760" s="31" t="s">
        <v>733</v>
      </c>
      <c r="BB1760" s="32">
        <v>1</v>
      </c>
      <c r="BC1760" s="29"/>
      <c r="BD1760" s="30"/>
      <c r="BE1760" s="75"/>
      <c r="BF1760" s="91" t="b">
        <f>IF(ISERROR(VLOOKUP(StudiesDetails!B1760,ProteinExpression!A:A,1,FALSE)),FALSE,TRUE)</f>
        <v>1</v>
      </c>
    </row>
    <row r="1761" spans="1:58" x14ac:dyDescent="0.3">
      <c r="A1761">
        <v>423</v>
      </c>
      <c r="B1761">
        <v>1883</v>
      </c>
      <c r="C1761" s="73" t="str">
        <f>IF(AND($A1761&lt;&gt;"",ISNUMBER($A1761)),VLOOKUP($A1761,StudiesGeneral!$B:$CM,2,FALSE),"")</f>
        <v>Canaparo</v>
      </c>
      <c r="D1761" s="73">
        <f>IF(AND($A1761&lt;&gt;"",ISNUMBER($A1761)),VLOOKUP($A1761,StudiesGeneral!$B:$CM,3,FALSE),"")</f>
        <v>2007</v>
      </c>
      <c r="E1761" s="74" t="str">
        <f>IF(AND($A1761&lt;&gt;"",ISNUMBER($A1761)),VLOOKUP($A1761,StudiesGeneral!$B:$CM,4,FALSE),"")</f>
        <v>https://doi.org/10.1111/j.1742-7843.2006.00023.x</v>
      </c>
      <c r="F1761" s="73" t="str">
        <f>IF(AND($A1761&lt;&gt;"",ISNUMBER($A1761)),VLOOKUP($A1761,StudiesGeneral!$B:$CM,5,FALSE),"")</f>
        <v>CYP3A4/7</v>
      </c>
      <c r="G1761" s="52" t="str">
        <f t="shared" si="64"/>
        <v>Large intestine-Colon-HIM-3 tumor-</v>
      </c>
      <c r="H1761" s="12" t="s">
        <v>751</v>
      </c>
      <c r="I1761" s="12" t="s">
        <v>812</v>
      </c>
      <c r="K1761" s="12" t="s">
        <v>725</v>
      </c>
      <c r="L1761" s="12" t="s">
        <v>762</v>
      </c>
      <c r="M1761" s="12" t="s">
        <v>737</v>
      </c>
      <c r="AA1761" s="19" t="s">
        <v>770</v>
      </c>
      <c r="AB1761" s="19" t="s">
        <v>761</v>
      </c>
      <c r="AC1761" s="20" t="s">
        <v>730</v>
      </c>
      <c r="AD1761" s="37" t="s">
        <v>1292</v>
      </c>
      <c r="AE1761" s="82">
        <v>3</v>
      </c>
      <c r="AF1761" s="3">
        <v>1</v>
      </c>
      <c r="AG1761" s="3">
        <v>1</v>
      </c>
      <c r="AH1761" s="3">
        <v>93</v>
      </c>
      <c r="AI1761" s="3" t="s">
        <v>767</v>
      </c>
      <c r="AJ1761" s="20" t="s">
        <v>772</v>
      </c>
      <c r="AW1761" s="3" t="s">
        <v>763</v>
      </c>
      <c r="AX1761" s="3" t="s">
        <v>1270</v>
      </c>
      <c r="AY1761" s="3" t="s">
        <v>917</v>
      </c>
      <c r="AZ1761" s="3">
        <v>1</v>
      </c>
      <c r="BA1761" s="21" t="s">
        <v>733</v>
      </c>
      <c r="BB1761" s="10">
        <v>1</v>
      </c>
      <c r="BF1761" s="4" t="b">
        <f>IF(ISERROR(VLOOKUP(StudiesDetails!B1761,ProteinExpression!A:A,1,FALSE)),FALSE,TRUE)</f>
        <v>1</v>
      </c>
    </row>
    <row r="1762" spans="1:58" x14ac:dyDescent="0.3">
      <c r="A1762">
        <v>423</v>
      </c>
      <c r="B1762">
        <v>1884</v>
      </c>
      <c r="C1762" s="73" t="str">
        <f>IF(AND($A1762&lt;&gt;"",ISNUMBER($A1762)),VLOOKUP($A1762,StudiesGeneral!$B:$CM,2,FALSE),"")</f>
        <v>Canaparo</v>
      </c>
      <c r="D1762" s="73">
        <f>IF(AND($A1762&lt;&gt;"",ISNUMBER($A1762)),VLOOKUP($A1762,StudiesGeneral!$B:$CM,3,FALSE),"")</f>
        <v>2007</v>
      </c>
      <c r="E1762" s="74" t="str">
        <f>IF(AND($A1762&lt;&gt;"",ISNUMBER($A1762)),VLOOKUP($A1762,StudiesGeneral!$B:$CM,4,FALSE),"")</f>
        <v>https://doi.org/10.1111/j.1742-7843.2006.00023.x</v>
      </c>
      <c r="F1762" s="73" t="str">
        <f>IF(AND($A1762&lt;&gt;"",ISNUMBER($A1762)),VLOOKUP($A1762,StudiesGeneral!$B:$CM,5,FALSE),"")</f>
        <v>CYP3A4/7</v>
      </c>
      <c r="G1762" s="52" t="str">
        <f t="shared" si="64"/>
        <v>Large intestine-Colon-HIM-4 tumor-</v>
      </c>
      <c r="H1762" s="12" t="s">
        <v>751</v>
      </c>
      <c r="I1762" s="12" t="s">
        <v>812</v>
      </c>
      <c r="K1762" s="12" t="s">
        <v>725</v>
      </c>
      <c r="L1762" s="12" t="s">
        <v>762</v>
      </c>
      <c r="M1762" s="12" t="s">
        <v>737</v>
      </c>
      <c r="AA1762" s="19" t="s">
        <v>770</v>
      </c>
      <c r="AB1762" s="19" t="s">
        <v>761</v>
      </c>
      <c r="AC1762" s="20" t="s">
        <v>730</v>
      </c>
      <c r="AD1762" s="37" t="s">
        <v>1293</v>
      </c>
      <c r="AE1762" s="82">
        <v>4</v>
      </c>
      <c r="AF1762" s="3">
        <v>1</v>
      </c>
      <c r="AG1762" s="3">
        <v>1</v>
      </c>
      <c r="AH1762" s="3">
        <v>83</v>
      </c>
      <c r="AI1762" s="3" t="s">
        <v>767</v>
      </c>
      <c r="AJ1762" s="20" t="s">
        <v>772</v>
      </c>
      <c r="AW1762" s="3" t="s">
        <v>763</v>
      </c>
      <c r="AX1762" s="3" t="s">
        <v>1270</v>
      </c>
      <c r="AY1762" s="3" t="s">
        <v>917</v>
      </c>
      <c r="AZ1762" s="3">
        <v>1</v>
      </c>
      <c r="BA1762" s="21" t="s">
        <v>733</v>
      </c>
      <c r="BB1762" s="10">
        <v>1</v>
      </c>
      <c r="BF1762" s="4" t="b">
        <f>IF(ISERROR(VLOOKUP(StudiesDetails!B1762,ProteinExpression!A:A,1,FALSE)),FALSE,TRUE)</f>
        <v>1</v>
      </c>
    </row>
    <row r="1763" spans="1:58" x14ac:dyDescent="0.3">
      <c r="A1763">
        <v>423</v>
      </c>
      <c r="B1763">
        <v>1885</v>
      </c>
      <c r="C1763" s="73" t="str">
        <f>IF(AND($A1763&lt;&gt;"",ISNUMBER($A1763)),VLOOKUP($A1763,StudiesGeneral!$B:$CM,2,FALSE),"")</f>
        <v>Canaparo</v>
      </c>
      <c r="D1763" s="73">
        <f>IF(AND($A1763&lt;&gt;"",ISNUMBER($A1763)),VLOOKUP($A1763,StudiesGeneral!$B:$CM,3,FALSE),"")</f>
        <v>2007</v>
      </c>
      <c r="E1763" s="74" t="str">
        <f>IF(AND($A1763&lt;&gt;"",ISNUMBER($A1763)),VLOOKUP($A1763,StudiesGeneral!$B:$CM,4,FALSE),"")</f>
        <v>https://doi.org/10.1111/j.1742-7843.2006.00023.x</v>
      </c>
      <c r="F1763" s="73" t="str">
        <f>IF(AND($A1763&lt;&gt;"",ISNUMBER($A1763)),VLOOKUP($A1763,StudiesGeneral!$B:$CM,5,FALSE),"")</f>
        <v>CYP3A4/7</v>
      </c>
      <c r="G1763" s="52" t="str">
        <f t="shared" si="64"/>
        <v>Large intestine-Colon-HIM-5 tumor-</v>
      </c>
      <c r="H1763" s="12" t="s">
        <v>751</v>
      </c>
      <c r="I1763" s="12" t="s">
        <v>812</v>
      </c>
      <c r="K1763" s="12" t="s">
        <v>725</v>
      </c>
      <c r="L1763" s="12" t="s">
        <v>762</v>
      </c>
      <c r="M1763" s="12" t="s">
        <v>737</v>
      </c>
      <c r="AA1763" s="19" t="s">
        <v>770</v>
      </c>
      <c r="AB1763" s="19" t="s">
        <v>761</v>
      </c>
      <c r="AC1763" s="20" t="s">
        <v>730</v>
      </c>
      <c r="AD1763" s="37" t="s">
        <v>1294</v>
      </c>
      <c r="AE1763" s="82">
        <v>5</v>
      </c>
      <c r="AF1763" s="3">
        <v>1</v>
      </c>
      <c r="AG1763" s="3">
        <v>1</v>
      </c>
      <c r="AH1763" s="3">
        <v>44</v>
      </c>
      <c r="AI1763" s="3" t="s">
        <v>767</v>
      </c>
      <c r="AJ1763" s="20" t="s">
        <v>772</v>
      </c>
      <c r="AW1763" s="3" t="s">
        <v>763</v>
      </c>
      <c r="AX1763" s="3" t="s">
        <v>1270</v>
      </c>
      <c r="AY1763" s="3" t="s">
        <v>917</v>
      </c>
      <c r="AZ1763" s="3">
        <v>1</v>
      </c>
      <c r="BA1763" s="21" t="s">
        <v>733</v>
      </c>
      <c r="BB1763" s="10">
        <v>1</v>
      </c>
      <c r="BF1763" s="4" t="b">
        <f>IF(ISERROR(VLOOKUP(StudiesDetails!B1763,ProteinExpression!A:A,1,FALSE)),FALSE,TRUE)</f>
        <v>1</v>
      </c>
    </row>
    <row r="1764" spans="1:58" x14ac:dyDescent="0.3">
      <c r="A1764">
        <v>423</v>
      </c>
      <c r="B1764">
        <v>1886</v>
      </c>
      <c r="C1764" s="73" t="str">
        <f>IF(AND($A1764&lt;&gt;"",ISNUMBER($A1764)),VLOOKUP($A1764,StudiesGeneral!$B:$CM,2,FALSE),"")</f>
        <v>Canaparo</v>
      </c>
      <c r="D1764" s="73">
        <f>IF(AND($A1764&lt;&gt;"",ISNUMBER($A1764)),VLOOKUP($A1764,StudiesGeneral!$B:$CM,3,FALSE),"")</f>
        <v>2007</v>
      </c>
      <c r="E1764" s="74" t="str">
        <f>IF(AND($A1764&lt;&gt;"",ISNUMBER($A1764)),VLOOKUP($A1764,StudiesGeneral!$B:$CM,4,FALSE),"")</f>
        <v>https://doi.org/10.1111/j.1742-7843.2006.00023.x</v>
      </c>
      <c r="F1764" s="73" t="str">
        <f>IF(AND($A1764&lt;&gt;"",ISNUMBER($A1764)),VLOOKUP($A1764,StudiesGeneral!$B:$CM,5,FALSE),"")</f>
        <v>CYP3A4/7</v>
      </c>
      <c r="G1764" s="52" t="str">
        <f t="shared" si="64"/>
        <v>Large intestine-Colon-HIM-6 tumor-</v>
      </c>
      <c r="H1764" s="12" t="s">
        <v>751</v>
      </c>
      <c r="I1764" s="12" t="s">
        <v>812</v>
      </c>
      <c r="K1764" s="12" t="s">
        <v>725</v>
      </c>
      <c r="L1764" s="12" t="s">
        <v>762</v>
      </c>
      <c r="M1764" s="12" t="s">
        <v>737</v>
      </c>
      <c r="AA1764" s="19" t="s">
        <v>770</v>
      </c>
      <c r="AB1764" s="19" t="s">
        <v>761</v>
      </c>
      <c r="AC1764" s="20" t="s">
        <v>730</v>
      </c>
      <c r="AD1764" s="37" t="s">
        <v>1295</v>
      </c>
      <c r="AE1764" s="82">
        <v>6</v>
      </c>
      <c r="AF1764" s="3">
        <v>1</v>
      </c>
      <c r="AG1764" s="3">
        <v>0</v>
      </c>
      <c r="AH1764" s="3">
        <v>79</v>
      </c>
      <c r="AI1764" s="3" t="s">
        <v>767</v>
      </c>
      <c r="AJ1764" s="20" t="s">
        <v>772</v>
      </c>
      <c r="AW1764" s="3" t="s">
        <v>763</v>
      </c>
      <c r="AX1764" s="3" t="s">
        <v>1270</v>
      </c>
      <c r="AY1764" s="3" t="s">
        <v>917</v>
      </c>
      <c r="AZ1764" s="3">
        <v>1</v>
      </c>
      <c r="BA1764" s="21" t="s">
        <v>733</v>
      </c>
      <c r="BB1764" s="10">
        <v>1</v>
      </c>
      <c r="BF1764" s="4" t="b">
        <f>IF(ISERROR(VLOOKUP(StudiesDetails!B1764,ProteinExpression!A:A,1,FALSE)),FALSE,TRUE)</f>
        <v>1</v>
      </c>
    </row>
    <row r="1765" spans="1:58" x14ac:dyDescent="0.3">
      <c r="A1765">
        <v>423</v>
      </c>
      <c r="B1765">
        <v>1887</v>
      </c>
      <c r="C1765" s="73" t="str">
        <f>IF(AND($A1765&lt;&gt;"",ISNUMBER($A1765)),VLOOKUP($A1765,StudiesGeneral!$B:$CM,2,FALSE),"")</f>
        <v>Canaparo</v>
      </c>
      <c r="D1765" s="73">
        <f>IF(AND($A1765&lt;&gt;"",ISNUMBER($A1765)),VLOOKUP($A1765,StudiesGeneral!$B:$CM,3,FALSE),"")</f>
        <v>2007</v>
      </c>
      <c r="E1765" s="74" t="str">
        <f>IF(AND($A1765&lt;&gt;"",ISNUMBER($A1765)),VLOOKUP($A1765,StudiesGeneral!$B:$CM,4,FALSE),"")</f>
        <v>https://doi.org/10.1111/j.1742-7843.2006.00023.x</v>
      </c>
      <c r="F1765" s="73" t="str">
        <f>IF(AND($A1765&lt;&gt;"",ISNUMBER($A1765)),VLOOKUP($A1765,StudiesGeneral!$B:$CM,5,FALSE),"")</f>
        <v>CYP3A4/7</v>
      </c>
      <c r="G1765" s="52" t="str">
        <f t="shared" si="64"/>
        <v>Large intestine-Colon-HIM-7 tumor-</v>
      </c>
      <c r="H1765" s="12" t="s">
        <v>751</v>
      </c>
      <c r="I1765" s="12" t="s">
        <v>812</v>
      </c>
      <c r="K1765" s="12" t="s">
        <v>725</v>
      </c>
      <c r="L1765" s="12" t="s">
        <v>762</v>
      </c>
      <c r="M1765" s="12" t="s">
        <v>737</v>
      </c>
      <c r="AA1765" s="19" t="s">
        <v>770</v>
      </c>
      <c r="AB1765" s="19" t="s">
        <v>761</v>
      </c>
      <c r="AC1765" s="20" t="s">
        <v>730</v>
      </c>
      <c r="AD1765" s="37" t="s">
        <v>1296</v>
      </c>
      <c r="AE1765" s="82">
        <v>7</v>
      </c>
      <c r="AF1765" s="3">
        <v>1</v>
      </c>
      <c r="AG1765" s="3">
        <v>0</v>
      </c>
      <c r="AH1765" s="3">
        <v>86</v>
      </c>
      <c r="AI1765" s="3" t="s">
        <v>767</v>
      </c>
      <c r="AJ1765" s="20" t="s">
        <v>772</v>
      </c>
      <c r="AW1765" s="3" t="s">
        <v>763</v>
      </c>
      <c r="AX1765" s="3" t="s">
        <v>1270</v>
      </c>
      <c r="AY1765" s="3" t="s">
        <v>920</v>
      </c>
      <c r="AZ1765" s="3">
        <v>1</v>
      </c>
      <c r="BA1765" s="21" t="s">
        <v>733</v>
      </c>
      <c r="BB1765" s="10">
        <v>1</v>
      </c>
      <c r="BF1765" s="4" t="b">
        <f>IF(ISERROR(VLOOKUP(StudiesDetails!B1765,ProteinExpression!A:A,1,FALSE)),FALSE,TRUE)</f>
        <v>1</v>
      </c>
    </row>
    <row r="1766" spans="1:58" x14ac:dyDescent="0.3">
      <c r="A1766">
        <v>423</v>
      </c>
      <c r="B1766">
        <v>1888</v>
      </c>
      <c r="C1766" s="73" t="str">
        <f>IF(AND($A1766&lt;&gt;"",ISNUMBER($A1766)),VLOOKUP($A1766,StudiesGeneral!$B:$CM,2,FALSE),"")</f>
        <v>Canaparo</v>
      </c>
      <c r="D1766" s="73">
        <f>IF(AND($A1766&lt;&gt;"",ISNUMBER($A1766)),VLOOKUP($A1766,StudiesGeneral!$B:$CM,3,FALSE),"")</f>
        <v>2007</v>
      </c>
      <c r="E1766" s="74" t="str">
        <f>IF(AND($A1766&lt;&gt;"",ISNUMBER($A1766)),VLOOKUP($A1766,StudiesGeneral!$B:$CM,4,FALSE),"")</f>
        <v>https://doi.org/10.1111/j.1742-7843.2006.00023.x</v>
      </c>
      <c r="F1766" s="73" t="str">
        <f>IF(AND($A1766&lt;&gt;"",ISNUMBER($A1766)),VLOOKUP($A1766,StudiesGeneral!$B:$CM,5,FALSE),"")</f>
        <v>CYP3A4/7</v>
      </c>
      <c r="G1766" s="52" t="str">
        <f t="shared" si="64"/>
        <v>Large intestine-Colon-HIM-8 tumor-</v>
      </c>
      <c r="H1766" s="12" t="s">
        <v>751</v>
      </c>
      <c r="I1766" s="12" t="s">
        <v>812</v>
      </c>
      <c r="K1766" s="12" t="s">
        <v>725</v>
      </c>
      <c r="L1766" s="12" t="s">
        <v>762</v>
      </c>
      <c r="M1766" s="12" t="s">
        <v>737</v>
      </c>
      <c r="AA1766" s="19" t="s">
        <v>770</v>
      </c>
      <c r="AB1766" s="19" t="s">
        <v>761</v>
      </c>
      <c r="AC1766" s="20" t="s">
        <v>730</v>
      </c>
      <c r="AD1766" s="37" t="s">
        <v>1297</v>
      </c>
      <c r="AE1766" s="82">
        <v>8</v>
      </c>
      <c r="AF1766" s="3">
        <v>1</v>
      </c>
      <c r="AG1766" s="3">
        <v>1</v>
      </c>
      <c r="AH1766" s="3">
        <v>68</v>
      </c>
      <c r="AI1766" s="3" t="s">
        <v>767</v>
      </c>
      <c r="AJ1766" s="20" t="s">
        <v>772</v>
      </c>
      <c r="AW1766" s="3" t="s">
        <v>763</v>
      </c>
      <c r="AX1766" s="3" t="s">
        <v>1270</v>
      </c>
      <c r="AY1766" s="3" t="s">
        <v>917</v>
      </c>
      <c r="AZ1766" s="3">
        <v>1</v>
      </c>
      <c r="BA1766" s="21" t="s">
        <v>733</v>
      </c>
      <c r="BB1766" s="10">
        <v>1</v>
      </c>
      <c r="BF1766" s="4" t="b">
        <f>IF(ISERROR(VLOOKUP(StudiesDetails!B1766,ProteinExpression!A:A,1,FALSE)),FALSE,TRUE)</f>
        <v>1</v>
      </c>
    </row>
    <row r="1767" spans="1:58" x14ac:dyDescent="0.3">
      <c r="A1767">
        <v>423</v>
      </c>
      <c r="B1767">
        <v>1889</v>
      </c>
      <c r="C1767" s="73" t="str">
        <f>IF(AND($A1767&lt;&gt;"",ISNUMBER($A1767)),VLOOKUP($A1767,StudiesGeneral!$B:$CM,2,FALSE),"")</f>
        <v>Canaparo</v>
      </c>
      <c r="D1767" s="73">
        <f>IF(AND($A1767&lt;&gt;"",ISNUMBER($A1767)),VLOOKUP($A1767,StudiesGeneral!$B:$CM,3,FALSE),"")</f>
        <v>2007</v>
      </c>
      <c r="E1767" s="74" t="str">
        <f>IF(AND($A1767&lt;&gt;"",ISNUMBER($A1767)),VLOOKUP($A1767,StudiesGeneral!$B:$CM,4,FALSE),"")</f>
        <v>https://doi.org/10.1111/j.1742-7843.2006.00023.x</v>
      </c>
      <c r="F1767" s="73" t="str">
        <f>IF(AND($A1767&lt;&gt;"",ISNUMBER($A1767)),VLOOKUP($A1767,StudiesGeneral!$B:$CM,5,FALSE),"")</f>
        <v>CYP3A4/7</v>
      </c>
      <c r="G1767" s="52" t="str">
        <f t="shared" si="64"/>
        <v>Large intestine-Rectum-HIM-10 tumor-</v>
      </c>
      <c r="H1767" s="12" t="s">
        <v>751</v>
      </c>
      <c r="I1767" s="12" t="s">
        <v>1278</v>
      </c>
      <c r="K1767" s="12" t="s">
        <v>725</v>
      </c>
      <c r="L1767" s="12" t="s">
        <v>762</v>
      </c>
      <c r="M1767" s="12" t="s">
        <v>737</v>
      </c>
      <c r="AA1767" s="19" t="s">
        <v>770</v>
      </c>
      <c r="AB1767" s="19" t="s">
        <v>761</v>
      </c>
      <c r="AC1767" s="20" t="s">
        <v>730</v>
      </c>
      <c r="AD1767" s="37" t="s">
        <v>1298</v>
      </c>
      <c r="AE1767" s="82">
        <v>10</v>
      </c>
      <c r="AF1767" s="3">
        <v>1</v>
      </c>
      <c r="AG1767" s="3">
        <v>1</v>
      </c>
      <c r="AH1767" s="3">
        <v>76</v>
      </c>
      <c r="AI1767" s="3" t="s">
        <v>767</v>
      </c>
      <c r="AJ1767" s="20" t="s">
        <v>772</v>
      </c>
      <c r="AW1767" s="3" t="s">
        <v>763</v>
      </c>
      <c r="AX1767" s="3" t="s">
        <v>1280</v>
      </c>
      <c r="AY1767" s="3" t="s">
        <v>732</v>
      </c>
      <c r="AZ1767" s="3">
        <v>1</v>
      </c>
      <c r="BA1767" s="21" t="s">
        <v>733</v>
      </c>
      <c r="BB1767" s="10">
        <v>1</v>
      </c>
      <c r="BF1767" s="4" t="b">
        <f>IF(ISERROR(VLOOKUP(StudiesDetails!B1767,ProteinExpression!A:A,1,FALSE)),FALSE,TRUE)</f>
        <v>1</v>
      </c>
    </row>
    <row r="1768" spans="1:58" x14ac:dyDescent="0.3">
      <c r="A1768">
        <v>423</v>
      </c>
      <c r="B1768">
        <v>1890</v>
      </c>
      <c r="C1768" s="73" t="str">
        <f>IF(AND($A1768&lt;&gt;"",ISNUMBER($A1768)),VLOOKUP($A1768,StudiesGeneral!$B:$CM,2,FALSE),"")</f>
        <v>Canaparo</v>
      </c>
      <c r="D1768" s="73">
        <f>IF(AND($A1768&lt;&gt;"",ISNUMBER($A1768)),VLOOKUP($A1768,StudiesGeneral!$B:$CM,3,FALSE),"")</f>
        <v>2007</v>
      </c>
      <c r="E1768" s="74" t="str">
        <f>IF(AND($A1768&lt;&gt;"",ISNUMBER($A1768)),VLOOKUP($A1768,StudiesGeneral!$B:$CM,4,FALSE),"")</f>
        <v>https://doi.org/10.1111/j.1742-7843.2006.00023.x</v>
      </c>
      <c r="F1768" s="73" t="str">
        <f>IF(AND($A1768&lt;&gt;"",ISNUMBER($A1768)),VLOOKUP($A1768,StudiesGeneral!$B:$CM,5,FALSE),"")</f>
        <v>CYP3A4/7</v>
      </c>
      <c r="G1768" s="52" t="str">
        <f t="shared" si="64"/>
        <v>Large intestine-Rectum-HIM-12 tumor-</v>
      </c>
      <c r="H1768" s="12" t="s">
        <v>751</v>
      </c>
      <c r="I1768" s="12" t="s">
        <v>1278</v>
      </c>
      <c r="K1768" s="12" t="s">
        <v>725</v>
      </c>
      <c r="L1768" s="12" t="s">
        <v>762</v>
      </c>
      <c r="M1768" s="12" t="s">
        <v>737</v>
      </c>
      <c r="AA1768" s="19" t="s">
        <v>770</v>
      </c>
      <c r="AB1768" s="19" t="s">
        <v>761</v>
      </c>
      <c r="AC1768" s="20" t="s">
        <v>730</v>
      </c>
      <c r="AD1768" s="37" t="s">
        <v>1299</v>
      </c>
      <c r="AE1768" s="82">
        <v>12</v>
      </c>
      <c r="AF1768" s="3">
        <v>1</v>
      </c>
      <c r="AG1768" s="3">
        <v>0</v>
      </c>
      <c r="AH1768" s="3">
        <v>76</v>
      </c>
      <c r="AI1768" s="3" t="s">
        <v>767</v>
      </c>
      <c r="AJ1768" s="20" t="s">
        <v>772</v>
      </c>
      <c r="AW1768" s="3" t="s">
        <v>763</v>
      </c>
      <c r="AX1768" s="3" t="s">
        <v>1280</v>
      </c>
      <c r="AY1768" s="3" t="s">
        <v>732</v>
      </c>
      <c r="AZ1768" s="3">
        <v>1</v>
      </c>
      <c r="BA1768" s="21" t="s">
        <v>733</v>
      </c>
      <c r="BB1768" s="10">
        <v>1</v>
      </c>
      <c r="BF1768" s="4" t="b">
        <f>IF(ISERROR(VLOOKUP(StudiesDetails!B1768,ProteinExpression!A:A,1,FALSE)),FALSE,TRUE)</f>
        <v>1</v>
      </c>
    </row>
    <row r="1769" spans="1:58" x14ac:dyDescent="0.3">
      <c r="A1769">
        <v>423</v>
      </c>
      <c r="B1769">
        <v>1891</v>
      </c>
      <c r="C1769" s="73" t="str">
        <f>IF(AND($A1769&lt;&gt;"",ISNUMBER($A1769)),VLOOKUP($A1769,StudiesGeneral!$B:$CM,2,FALSE),"")</f>
        <v>Canaparo</v>
      </c>
      <c r="D1769" s="73">
        <f>IF(AND($A1769&lt;&gt;"",ISNUMBER($A1769)),VLOOKUP($A1769,StudiesGeneral!$B:$CM,3,FALSE),"")</f>
        <v>2007</v>
      </c>
      <c r="E1769" s="74" t="str">
        <f>IF(AND($A1769&lt;&gt;"",ISNUMBER($A1769)),VLOOKUP($A1769,StudiesGeneral!$B:$CM,4,FALSE),"")</f>
        <v>https://doi.org/10.1111/j.1742-7843.2006.00023.x</v>
      </c>
      <c r="F1769" s="73" t="str">
        <f>IF(AND($A1769&lt;&gt;"",ISNUMBER($A1769)),VLOOKUP($A1769,StudiesGeneral!$B:$CM,5,FALSE),"")</f>
        <v>CYP3A4/7</v>
      </c>
      <c r="G1769" s="52" t="str">
        <f t="shared" si="64"/>
        <v>Large intestine-Rectum-HIM-13 tumor-</v>
      </c>
      <c r="H1769" s="12" t="s">
        <v>751</v>
      </c>
      <c r="I1769" s="12" t="s">
        <v>1278</v>
      </c>
      <c r="K1769" s="12" t="s">
        <v>725</v>
      </c>
      <c r="L1769" s="12" t="s">
        <v>762</v>
      </c>
      <c r="M1769" s="12" t="s">
        <v>737</v>
      </c>
      <c r="AA1769" s="19" t="s">
        <v>770</v>
      </c>
      <c r="AB1769" s="19" t="s">
        <v>761</v>
      </c>
      <c r="AC1769" s="20" t="s">
        <v>730</v>
      </c>
      <c r="AD1769" s="37" t="s">
        <v>1300</v>
      </c>
      <c r="AE1769" s="82">
        <v>13</v>
      </c>
      <c r="AF1769" s="3">
        <v>1</v>
      </c>
      <c r="AG1769" s="3">
        <v>1</v>
      </c>
      <c r="AH1769" s="3">
        <v>77</v>
      </c>
      <c r="AI1769" s="3" t="s">
        <v>767</v>
      </c>
      <c r="AJ1769" s="20" t="s">
        <v>772</v>
      </c>
      <c r="AW1769" s="3" t="s">
        <v>763</v>
      </c>
      <c r="AX1769" s="3" t="s">
        <v>1280</v>
      </c>
      <c r="AY1769" s="3" t="s">
        <v>917</v>
      </c>
      <c r="AZ1769" s="3">
        <v>1</v>
      </c>
      <c r="BA1769" s="21" t="s">
        <v>733</v>
      </c>
      <c r="BB1769" s="10">
        <v>1</v>
      </c>
      <c r="BF1769" s="4" t="b">
        <f>IF(ISERROR(VLOOKUP(StudiesDetails!B1769,ProteinExpression!A:A,1,FALSE)),FALSE,TRUE)</f>
        <v>1</v>
      </c>
    </row>
    <row r="1770" spans="1:58" x14ac:dyDescent="0.3">
      <c r="A1770">
        <v>423</v>
      </c>
      <c r="B1770">
        <v>1892</v>
      </c>
      <c r="C1770" s="73" t="str">
        <f>IF(AND($A1770&lt;&gt;"",ISNUMBER($A1770)),VLOOKUP($A1770,StudiesGeneral!$B:$CM,2,FALSE),"")</f>
        <v>Canaparo</v>
      </c>
      <c r="D1770" s="73">
        <f>IF(AND($A1770&lt;&gt;"",ISNUMBER($A1770)),VLOOKUP($A1770,StudiesGeneral!$B:$CM,3,FALSE),"")</f>
        <v>2007</v>
      </c>
      <c r="E1770" s="74" t="str">
        <f>IF(AND($A1770&lt;&gt;"",ISNUMBER($A1770)),VLOOKUP($A1770,StudiesGeneral!$B:$CM,4,FALSE),"")</f>
        <v>https://doi.org/10.1111/j.1742-7843.2006.00023.x</v>
      </c>
      <c r="F1770" s="73" t="str">
        <f>IF(AND($A1770&lt;&gt;"",ISNUMBER($A1770)),VLOOKUP($A1770,StudiesGeneral!$B:$CM,5,FALSE),"")</f>
        <v>CYP3A4/7</v>
      </c>
      <c r="G1770" s="52" t="str">
        <f t="shared" si="64"/>
        <v>Large intestine-Rectum-HIM-14 tumor-</v>
      </c>
      <c r="H1770" s="12" t="s">
        <v>751</v>
      </c>
      <c r="I1770" s="12" t="s">
        <v>1278</v>
      </c>
      <c r="K1770" s="12" t="s">
        <v>725</v>
      </c>
      <c r="L1770" s="12" t="s">
        <v>762</v>
      </c>
      <c r="M1770" s="12" t="s">
        <v>737</v>
      </c>
      <c r="AA1770" s="19" t="s">
        <v>770</v>
      </c>
      <c r="AB1770" s="19" t="s">
        <v>761</v>
      </c>
      <c r="AC1770" s="20" t="s">
        <v>730</v>
      </c>
      <c r="AD1770" s="37" t="s">
        <v>1301</v>
      </c>
      <c r="AE1770" s="82">
        <v>14</v>
      </c>
      <c r="AF1770" s="3">
        <v>1</v>
      </c>
      <c r="AG1770" s="3">
        <v>1</v>
      </c>
      <c r="AH1770" s="3">
        <v>59</v>
      </c>
      <c r="AI1770" s="3" t="s">
        <v>767</v>
      </c>
      <c r="AJ1770" s="20" t="s">
        <v>772</v>
      </c>
      <c r="AW1770" s="3" t="s">
        <v>763</v>
      </c>
      <c r="AX1770" s="3" t="s">
        <v>1280</v>
      </c>
      <c r="AY1770" s="3" t="s">
        <v>917</v>
      </c>
      <c r="AZ1770" s="3">
        <v>1</v>
      </c>
      <c r="BA1770" s="21" t="s">
        <v>733</v>
      </c>
      <c r="BB1770" s="10">
        <v>1</v>
      </c>
      <c r="BF1770" s="4" t="b">
        <f>IF(ISERROR(VLOOKUP(StudiesDetails!B1770,ProteinExpression!A:A,1,FALSE)),FALSE,TRUE)</f>
        <v>1</v>
      </c>
    </row>
    <row r="1771" spans="1:58" x14ac:dyDescent="0.3">
      <c r="A1771">
        <v>423</v>
      </c>
      <c r="B1771">
        <v>1893</v>
      </c>
      <c r="C1771" s="73" t="str">
        <f>IF(AND($A1771&lt;&gt;"",ISNUMBER($A1771)),VLOOKUP($A1771,StudiesGeneral!$B:$CM,2,FALSE),"")</f>
        <v>Canaparo</v>
      </c>
      <c r="D1771" s="73">
        <f>IF(AND($A1771&lt;&gt;"",ISNUMBER($A1771)),VLOOKUP($A1771,StudiesGeneral!$B:$CM,3,FALSE),"")</f>
        <v>2007</v>
      </c>
      <c r="E1771" s="74" t="str">
        <f>IF(AND($A1771&lt;&gt;"",ISNUMBER($A1771)),VLOOKUP($A1771,StudiesGeneral!$B:$CM,4,FALSE),"")</f>
        <v>https://doi.org/10.1111/j.1742-7843.2006.00023.x</v>
      </c>
      <c r="F1771" s="73" t="str">
        <f>IF(AND($A1771&lt;&gt;"",ISNUMBER($A1771)),VLOOKUP($A1771,StudiesGeneral!$B:$CM,5,FALSE),"")</f>
        <v>CYP3A4/7</v>
      </c>
      <c r="G1771" s="52" t="str">
        <f t="shared" si="64"/>
        <v>Large intestine-Rectum-HIM-15 tumor-</v>
      </c>
      <c r="H1771" s="12" t="s">
        <v>751</v>
      </c>
      <c r="I1771" s="12" t="s">
        <v>1278</v>
      </c>
      <c r="K1771" s="12" t="s">
        <v>725</v>
      </c>
      <c r="L1771" s="12" t="s">
        <v>762</v>
      </c>
      <c r="M1771" s="12" t="s">
        <v>737</v>
      </c>
      <c r="AA1771" s="19" t="s">
        <v>770</v>
      </c>
      <c r="AB1771" s="19" t="s">
        <v>761</v>
      </c>
      <c r="AC1771" s="20" t="s">
        <v>730</v>
      </c>
      <c r="AD1771" s="37" t="s">
        <v>1302</v>
      </c>
      <c r="AE1771" s="82">
        <v>15</v>
      </c>
      <c r="AF1771" s="3">
        <v>1</v>
      </c>
      <c r="AG1771" s="3">
        <v>1</v>
      </c>
      <c r="AH1771" s="3">
        <v>59</v>
      </c>
      <c r="AI1771" s="3" t="s">
        <v>767</v>
      </c>
      <c r="AJ1771" s="20" t="s">
        <v>772</v>
      </c>
      <c r="AW1771" s="3" t="s">
        <v>763</v>
      </c>
      <c r="AX1771" s="3" t="s">
        <v>1280</v>
      </c>
      <c r="AY1771" s="3" t="s">
        <v>732</v>
      </c>
      <c r="AZ1771" s="3">
        <v>1</v>
      </c>
      <c r="BA1771" s="21" t="s">
        <v>733</v>
      </c>
      <c r="BB1771" s="10">
        <v>1</v>
      </c>
      <c r="BF1771" s="4" t="b">
        <f>IF(ISERROR(VLOOKUP(StudiesDetails!B1771,ProteinExpression!A:A,1,FALSE)),FALSE,TRUE)</f>
        <v>1</v>
      </c>
    </row>
    <row r="1772" spans="1:58" x14ac:dyDescent="0.3">
      <c r="A1772">
        <v>423</v>
      </c>
      <c r="B1772">
        <v>1894</v>
      </c>
      <c r="C1772" s="73" t="str">
        <f>IF(AND($A1772&lt;&gt;"",ISNUMBER($A1772)),VLOOKUP($A1772,StudiesGeneral!$B:$CM,2,FALSE),"")</f>
        <v>Canaparo</v>
      </c>
      <c r="D1772" s="73">
        <f>IF(AND($A1772&lt;&gt;"",ISNUMBER($A1772)),VLOOKUP($A1772,StudiesGeneral!$B:$CM,3,FALSE),"")</f>
        <v>2007</v>
      </c>
      <c r="E1772" s="74" t="str">
        <f>IF(AND($A1772&lt;&gt;"",ISNUMBER($A1772)),VLOOKUP($A1772,StudiesGeneral!$B:$CM,4,FALSE),"")</f>
        <v>https://doi.org/10.1111/j.1742-7843.2006.00023.x</v>
      </c>
      <c r="F1772" s="73" t="str">
        <f>IF(AND($A1772&lt;&gt;"",ISNUMBER($A1772)),VLOOKUP($A1772,StudiesGeneral!$B:$CM,5,FALSE),"")</f>
        <v>CYP3A4/7</v>
      </c>
      <c r="G1772" s="52" t="str">
        <f t="shared" si="64"/>
        <v>Large intestine-Rectum-HIM-16 tumor-</v>
      </c>
      <c r="H1772" s="12" t="s">
        <v>751</v>
      </c>
      <c r="I1772" s="12" t="s">
        <v>1278</v>
      </c>
      <c r="K1772" s="12" t="s">
        <v>725</v>
      </c>
      <c r="L1772" s="12" t="s">
        <v>762</v>
      </c>
      <c r="M1772" s="12" t="s">
        <v>737</v>
      </c>
      <c r="AA1772" s="19" t="s">
        <v>770</v>
      </c>
      <c r="AB1772" s="19" t="s">
        <v>761</v>
      </c>
      <c r="AC1772" s="20" t="s">
        <v>730</v>
      </c>
      <c r="AD1772" s="37" t="s">
        <v>1303</v>
      </c>
      <c r="AE1772" s="82">
        <v>16</v>
      </c>
      <c r="AF1772" s="3">
        <v>1</v>
      </c>
      <c r="AG1772" s="3">
        <v>1</v>
      </c>
      <c r="AH1772" s="3">
        <v>67</v>
      </c>
      <c r="AI1772" s="3" t="s">
        <v>767</v>
      </c>
      <c r="AJ1772" s="20" t="s">
        <v>772</v>
      </c>
      <c r="AW1772" s="3" t="s">
        <v>763</v>
      </c>
      <c r="AX1772" s="3" t="s">
        <v>1280</v>
      </c>
      <c r="AY1772" s="3" t="s">
        <v>917</v>
      </c>
      <c r="AZ1772" s="3">
        <v>1</v>
      </c>
      <c r="BA1772" s="21" t="s">
        <v>733</v>
      </c>
      <c r="BB1772" s="10">
        <v>1</v>
      </c>
      <c r="BF1772" s="4" t="b">
        <f>IF(ISERROR(VLOOKUP(StudiesDetails!B1772,ProteinExpression!A:A,1,FALSE)),FALSE,TRUE)</f>
        <v>1</v>
      </c>
    </row>
    <row r="1773" spans="1:58" x14ac:dyDescent="0.3">
      <c r="A1773">
        <v>423</v>
      </c>
      <c r="B1773">
        <v>1895</v>
      </c>
      <c r="C1773" s="73" t="str">
        <f>IF(AND($A1773&lt;&gt;"",ISNUMBER($A1773)),VLOOKUP($A1773,StudiesGeneral!$B:$CM,2,FALSE),"")</f>
        <v>Canaparo</v>
      </c>
      <c r="D1773" s="73">
        <f>IF(AND($A1773&lt;&gt;"",ISNUMBER($A1773)),VLOOKUP($A1773,StudiesGeneral!$B:$CM,3,FALSE),"")</f>
        <v>2007</v>
      </c>
      <c r="E1773" s="74" t="str">
        <f>IF(AND($A1773&lt;&gt;"",ISNUMBER($A1773)),VLOOKUP($A1773,StudiesGeneral!$B:$CM,4,FALSE),"")</f>
        <v>https://doi.org/10.1111/j.1742-7843.2006.00023.x</v>
      </c>
      <c r="F1773" s="73" t="str">
        <f>IF(AND($A1773&lt;&gt;"",ISNUMBER($A1773)),VLOOKUP($A1773,StudiesGeneral!$B:$CM,5,FALSE),"")</f>
        <v>CYP3A4/7</v>
      </c>
      <c r="G1773" s="52" t="str">
        <f t="shared" si="64"/>
        <v>Large intestine-Rectum-HIM-17 tumor-</v>
      </c>
      <c r="H1773" s="12" t="s">
        <v>751</v>
      </c>
      <c r="I1773" s="12" t="s">
        <v>1278</v>
      </c>
      <c r="K1773" s="12" t="s">
        <v>725</v>
      </c>
      <c r="L1773" s="12" t="s">
        <v>762</v>
      </c>
      <c r="M1773" s="12" t="s">
        <v>737</v>
      </c>
      <c r="AA1773" s="19" t="s">
        <v>770</v>
      </c>
      <c r="AB1773" s="19" t="s">
        <v>761</v>
      </c>
      <c r="AC1773" s="20" t="s">
        <v>730</v>
      </c>
      <c r="AD1773" s="37" t="s">
        <v>1304</v>
      </c>
      <c r="AE1773" s="82">
        <v>17</v>
      </c>
      <c r="AF1773" s="3">
        <v>1</v>
      </c>
      <c r="AG1773" s="3">
        <v>1</v>
      </c>
      <c r="AH1773" s="3">
        <v>60</v>
      </c>
      <c r="AI1773" s="3" t="s">
        <v>767</v>
      </c>
      <c r="AJ1773" s="20" t="s">
        <v>772</v>
      </c>
      <c r="AW1773" s="3" t="s">
        <v>763</v>
      </c>
      <c r="AX1773" s="3" t="s">
        <v>1280</v>
      </c>
      <c r="AY1773" s="3" t="s">
        <v>917</v>
      </c>
      <c r="AZ1773" s="3">
        <v>1</v>
      </c>
      <c r="BA1773" s="21" t="s">
        <v>733</v>
      </c>
      <c r="BB1773" s="10">
        <v>1</v>
      </c>
      <c r="BF1773" s="4" t="b">
        <f>IF(ISERROR(VLOOKUP(StudiesDetails!B1773,ProteinExpression!A:A,1,FALSE)),FALSE,TRUE)</f>
        <v>1</v>
      </c>
    </row>
    <row r="1774" spans="1:58" x14ac:dyDescent="0.3">
      <c r="A1774">
        <v>423</v>
      </c>
      <c r="B1774">
        <v>1896</v>
      </c>
      <c r="C1774" s="73" t="str">
        <f>IF(AND($A1774&lt;&gt;"",ISNUMBER($A1774)),VLOOKUP($A1774,StudiesGeneral!$B:$CM,2,FALSE),"")</f>
        <v>Canaparo</v>
      </c>
      <c r="D1774" s="73">
        <f>IF(AND($A1774&lt;&gt;"",ISNUMBER($A1774)),VLOOKUP($A1774,StudiesGeneral!$B:$CM,3,FALSE),"")</f>
        <v>2007</v>
      </c>
      <c r="E1774" s="74" t="str">
        <f>IF(AND($A1774&lt;&gt;"",ISNUMBER($A1774)),VLOOKUP($A1774,StudiesGeneral!$B:$CM,4,FALSE),"")</f>
        <v>https://doi.org/10.1111/j.1742-7843.2006.00023.x</v>
      </c>
      <c r="F1774" s="73" t="str">
        <f>IF(AND($A1774&lt;&gt;"",ISNUMBER($A1774)),VLOOKUP($A1774,StudiesGeneral!$B:$CM,5,FALSE),"")</f>
        <v>CYP3A4/7</v>
      </c>
      <c r="G1774" s="52" t="str">
        <f t="shared" si="64"/>
        <v>Large intestine-Rectum-HIM-18 tumor-</v>
      </c>
      <c r="H1774" s="12" t="s">
        <v>751</v>
      </c>
      <c r="I1774" s="12" t="s">
        <v>1278</v>
      </c>
      <c r="K1774" s="12" t="s">
        <v>725</v>
      </c>
      <c r="L1774" s="12" t="s">
        <v>762</v>
      </c>
      <c r="M1774" s="12" t="s">
        <v>737</v>
      </c>
      <c r="AA1774" s="19" t="s">
        <v>770</v>
      </c>
      <c r="AB1774" s="19" t="s">
        <v>761</v>
      </c>
      <c r="AC1774" s="20" t="s">
        <v>730</v>
      </c>
      <c r="AD1774" s="37" t="s">
        <v>1305</v>
      </c>
      <c r="AE1774" s="82">
        <v>18</v>
      </c>
      <c r="AF1774" s="3">
        <v>1</v>
      </c>
      <c r="AG1774" s="3">
        <v>1</v>
      </c>
      <c r="AH1774" s="3">
        <v>76</v>
      </c>
      <c r="AI1774" s="3" t="s">
        <v>767</v>
      </c>
      <c r="AJ1774" s="20" t="s">
        <v>772</v>
      </c>
      <c r="AW1774" s="3" t="s">
        <v>763</v>
      </c>
      <c r="AX1774" s="3" t="s">
        <v>1280</v>
      </c>
      <c r="AY1774" s="3" t="s">
        <v>917</v>
      </c>
      <c r="AZ1774" s="3">
        <v>1</v>
      </c>
      <c r="BA1774" s="21" t="s">
        <v>733</v>
      </c>
      <c r="BB1774" s="10">
        <v>1</v>
      </c>
      <c r="BF1774" s="4" t="b">
        <f>IF(ISERROR(VLOOKUP(StudiesDetails!B1774,ProteinExpression!A:A,1,FALSE)),FALSE,TRUE)</f>
        <v>1</v>
      </c>
    </row>
    <row r="1775" spans="1:58" x14ac:dyDescent="0.3">
      <c r="A1775">
        <v>423</v>
      </c>
      <c r="B1775">
        <v>1897</v>
      </c>
      <c r="C1775" s="73" t="str">
        <f>IF(AND($A1775&lt;&gt;"",ISNUMBER($A1775)),VLOOKUP($A1775,StudiesGeneral!$B:$CM,2,FALSE),"")</f>
        <v>Canaparo</v>
      </c>
      <c r="D1775" s="73">
        <f>IF(AND($A1775&lt;&gt;"",ISNUMBER($A1775)),VLOOKUP($A1775,StudiesGeneral!$B:$CM,3,FALSE),"")</f>
        <v>2007</v>
      </c>
      <c r="E1775" s="74" t="str">
        <f>IF(AND($A1775&lt;&gt;"",ISNUMBER($A1775)),VLOOKUP($A1775,StudiesGeneral!$B:$CM,4,FALSE),"")</f>
        <v>https://doi.org/10.1111/j.1742-7843.2006.00023.x</v>
      </c>
      <c r="F1775" s="73" t="str">
        <f>IF(AND($A1775&lt;&gt;"",ISNUMBER($A1775)),VLOOKUP($A1775,StudiesGeneral!$B:$CM,5,FALSE),"")</f>
        <v>CYP3A4/7</v>
      </c>
      <c r="G1775" s="52" t="str">
        <f t="shared" si="64"/>
        <v>Large intestine-Rectum-HIM-19 tumor-</v>
      </c>
      <c r="H1775" s="12" t="s">
        <v>751</v>
      </c>
      <c r="I1775" s="12" t="s">
        <v>1278</v>
      </c>
      <c r="K1775" s="12" t="s">
        <v>725</v>
      </c>
      <c r="L1775" s="12" t="s">
        <v>762</v>
      </c>
      <c r="M1775" s="12" t="s">
        <v>737</v>
      </c>
      <c r="AA1775" s="19" t="s">
        <v>770</v>
      </c>
      <c r="AB1775" s="19" t="s">
        <v>761</v>
      </c>
      <c r="AC1775" s="20" t="s">
        <v>730</v>
      </c>
      <c r="AD1775" s="37" t="s">
        <v>1306</v>
      </c>
      <c r="AE1775" s="82">
        <v>19</v>
      </c>
      <c r="AF1775" s="3">
        <v>1</v>
      </c>
      <c r="AG1775" s="3">
        <v>1</v>
      </c>
      <c r="AH1775" s="3">
        <v>57</v>
      </c>
      <c r="AI1775" s="3" t="s">
        <v>767</v>
      </c>
      <c r="AJ1775" s="20" t="s">
        <v>772</v>
      </c>
      <c r="AW1775" s="3" t="s">
        <v>763</v>
      </c>
      <c r="AX1775" s="3" t="s">
        <v>1280</v>
      </c>
      <c r="AY1775" s="3" t="s">
        <v>917</v>
      </c>
      <c r="AZ1775" s="3">
        <v>1</v>
      </c>
      <c r="BA1775" s="21" t="s">
        <v>733</v>
      </c>
      <c r="BB1775" s="10">
        <v>1</v>
      </c>
      <c r="BF1775" s="4" t="b">
        <f>IF(ISERROR(VLOOKUP(StudiesDetails!B1775,ProteinExpression!A:A,1,FALSE)),FALSE,TRUE)</f>
        <v>1</v>
      </c>
    </row>
    <row r="1776" spans="1:58" x14ac:dyDescent="0.3">
      <c r="A1776">
        <v>423</v>
      </c>
      <c r="B1776">
        <v>1898</v>
      </c>
      <c r="C1776" s="73" t="str">
        <f>IF(AND($A1776&lt;&gt;"",ISNUMBER($A1776)),VLOOKUP($A1776,StudiesGeneral!$B:$CM,2,FALSE),"")</f>
        <v>Canaparo</v>
      </c>
      <c r="D1776" s="73">
        <f>IF(AND($A1776&lt;&gt;"",ISNUMBER($A1776)),VLOOKUP($A1776,StudiesGeneral!$B:$CM,3,FALSE),"")</f>
        <v>2007</v>
      </c>
      <c r="E1776" s="74" t="str">
        <f>IF(AND($A1776&lt;&gt;"",ISNUMBER($A1776)),VLOOKUP($A1776,StudiesGeneral!$B:$CM,4,FALSE),"")</f>
        <v>https://doi.org/10.1111/j.1742-7843.2006.00023.x</v>
      </c>
      <c r="F1776" s="73" t="str">
        <f>IF(AND($A1776&lt;&gt;"",ISNUMBER($A1776)),VLOOKUP($A1776,StudiesGeneral!$B:$CM,5,FALSE),"")</f>
        <v>CYP3A4/7</v>
      </c>
      <c r="G1776" s="52" t="str">
        <f t="shared" si="64"/>
        <v>Large intestine-Rectum-HIM-20 tumor-</v>
      </c>
      <c r="H1776" s="12" t="s">
        <v>751</v>
      </c>
      <c r="I1776" s="12" t="s">
        <v>1278</v>
      </c>
      <c r="K1776" s="12" t="s">
        <v>725</v>
      </c>
      <c r="L1776" s="12" t="s">
        <v>762</v>
      </c>
      <c r="M1776" s="12" t="s">
        <v>737</v>
      </c>
      <c r="AA1776" s="19" t="s">
        <v>770</v>
      </c>
      <c r="AB1776" s="19" t="s">
        <v>761</v>
      </c>
      <c r="AC1776" s="20" t="s">
        <v>730</v>
      </c>
      <c r="AD1776" s="37" t="s">
        <v>1307</v>
      </c>
      <c r="AE1776" s="82">
        <v>20</v>
      </c>
      <c r="AF1776" s="3">
        <v>1</v>
      </c>
      <c r="AG1776" s="3">
        <v>0</v>
      </c>
      <c r="AH1776" s="3">
        <v>60</v>
      </c>
      <c r="AI1776" s="3" t="s">
        <v>767</v>
      </c>
      <c r="AJ1776" s="20" t="s">
        <v>772</v>
      </c>
      <c r="AW1776" s="3" t="s">
        <v>763</v>
      </c>
      <c r="AX1776" s="3" t="s">
        <v>1280</v>
      </c>
      <c r="AY1776" s="3" t="s">
        <v>917</v>
      </c>
      <c r="AZ1776" s="3">
        <v>1</v>
      </c>
      <c r="BA1776" s="21" t="s">
        <v>733</v>
      </c>
      <c r="BB1776" s="10">
        <v>1</v>
      </c>
      <c r="BF1776" s="4" t="b">
        <f>IF(ISERROR(VLOOKUP(StudiesDetails!B1776,ProteinExpression!A:A,1,FALSE)),FALSE,TRUE)</f>
        <v>1</v>
      </c>
    </row>
    <row r="1777" spans="1:58" x14ac:dyDescent="0.3">
      <c r="A1777">
        <v>423</v>
      </c>
      <c r="B1777">
        <v>1899</v>
      </c>
      <c r="C1777" s="73" t="str">
        <f>IF(AND($A1777&lt;&gt;"",ISNUMBER($A1777)),VLOOKUP($A1777,StudiesGeneral!$B:$CM,2,FALSE),"")</f>
        <v>Canaparo</v>
      </c>
      <c r="D1777" s="73">
        <f>IF(AND($A1777&lt;&gt;"",ISNUMBER($A1777)),VLOOKUP($A1777,StudiesGeneral!$B:$CM,3,FALSE),"")</f>
        <v>2007</v>
      </c>
      <c r="E1777" s="74" t="str">
        <f>IF(AND($A1777&lt;&gt;"",ISNUMBER($A1777)),VLOOKUP($A1777,StudiesGeneral!$B:$CM,4,FALSE),"")</f>
        <v>https://doi.org/10.1111/j.1742-7843.2006.00023.x</v>
      </c>
      <c r="F1777" s="73" t="str">
        <f>IF(AND($A1777&lt;&gt;"",ISNUMBER($A1777)),VLOOKUP($A1777,StudiesGeneral!$B:$CM,5,FALSE),"")</f>
        <v>CYP3A4/7</v>
      </c>
      <c r="G1777" s="52" t="str">
        <f t="shared" si="64"/>
        <v>Large intestine-Rectum-HIM-23 tumor-</v>
      </c>
      <c r="H1777" s="12" t="s">
        <v>751</v>
      </c>
      <c r="I1777" s="12" t="s">
        <v>1278</v>
      </c>
      <c r="K1777" s="12" t="s">
        <v>725</v>
      </c>
      <c r="L1777" s="12" t="s">
        <v>762</v>
      </c>
      <c r="M1777" s="12" t="s">
        <v>737</v>
      </c>
      <c r="AA1777" s="19" t="s">
        <v>770</v>
      </c>
      <c r="AB1777" s="19" t="s">
        <v>761</v>
      </c>
      <c r="AC1777" s="20" t="s">
        <v>730</v>
      </c>
      <c r="AD1777" s="37" t="s">
        <v>1308</v>
      </c>
      <c r="AE1777" s="82">
        <v>23</v>
      </c>
      <c r="AF1777" s="3">
        <v>1</v>
      </c>
      <c r="AG1777" s="3">
        <v>1</v>
      </c>
      <c r="AH1777" s="3">
        <v>86</v>
      </c>
      <c r="AI1777" s="3" t="s">
        <v>767</v>
      </c>
      <c r="AJ1777" s="20" t="s">
        <v>772</v>
      </c>
      <c r="AW1777" s="3" t="s">
        <v>763</v>
      </c>
      <c r="AX1777" s="3" t="s">
        <v>1280</v>
      </c>
      <c r="AY1777" s="3" t="s">
        <v>920</v>
      </c>
      <c r="AZ1777" s="3">
        <v>1</v>
      </c>
      <c r="BA1777" s="21" t="s">
        <v>733</v>
      </c>
      <c r="BB1777" s="10">
        <v>1</v>
      </c>
      <c r="BF1777" s="4" t="b">
        <f>IF(ISERROR(VLOOKUP(StudiesDetails!B1777,ProteinExpression!A:A,1,FALSE)),FALSE,TRUE)</f>
        <v>1</v>
      </c>
    </row>
    <row r="1778" spans="1:58" s="33" customFormat="1" x14ac:dyDescent="0.3">
      <c r="A1778" s="33">
        <v>424</v>
      </c>
      <c r="B1778" s="33">
        <v>1900</v>
      </c>
      <c r="C1778" s="70" t="str">
        <f>IF(AND($A1778&lt;&gt;"",ISNUMBER($A1778)),VLOOKUP($A1778,StudiesGeneral!$B:$CM,2,FALSE),"")</f>
        <v>Canaparo</v>
      </c>
      <c r="D1778" s="70">
        <f>IF(AND($A1778&lt;&gt;"",ISNUMBER($A1778)),VLOOKUP($A1778,StudiesGeneral!$B:$CM,3,FALSE),"")</f>
        <v>2007</v>
      </c>
      <c r="E1778" s="71" t="str">
        <f>IF(AND($A1778&lt;&gt;"",ISNUMBER($A1778)),VLOOKUP($A1778,StudiesGeneral!$B:$CM,4,FALSE),"")</f>
        <v>https://doi.org/10.1111/j.1742-7843.2006.00023.x</v>
      </c>
      <c r="F1778" s="70" t="str">
        <f>IF(AND($A1778&lt;&gt;"",ISNUMBER($A1778)),VLOOKUP($A1778,StudiesGeneral!$B:$CM,5,FALSE),"")</f>
        <v>CYP3A5</v>
      </c>
      <c r="G1778" s="72" t="str">
        <f t="shared" si="64"/>
        <v>Liver--HLM--</v>
      </c>
      <c r="H1778" s="25" t="s">
        <v>724</v>
      </c>
      <c r="I1778" s="25"/>
      <c r="J1778" s="25"/>
      <c r="K1778" s="25" t="s">
        <v>725</v>
      </c>
      <c r="L1778" s="25" t="s">
        <v>726</v>
      </c>
      <c r="M1778" s="25" t="s">
        <v>737</v>
      </c>
      <c r="N1778" s="25"/>
      <c r="O1778" s="25"/>
      <c r="P1778" s="25"/>
      <c r="Q1778" s="26"/>
      <c r="R1778" s="26"/>
      <c r="S1778" s="27"/>
      <c r="T1778" s="27"/>
      <c r="U1778" s="27"/>
      <c r="V1778" s="27"/>
      <c r="W1778" s="27"/>
      <c r="X1778" s="27"/>
      <c r="Y1778" s="27"/>
      <c r="Z1778" s="27"/>
      <c r="AA1778" s="28" t="s">
        <v>770</v>
      </c>
      <c r="AB1778" s="28" t="s">
        <v>761</v>
      </c>
      <c r="AC1778" s="29" t="s">
        <v>730</v>
      </c>
      <c r="AD1778" s="36"/>
      <c r="AE1778" s="83">
        <v>24</v>
      </c>
      <c r="AF1778" s="30">
        <v>1</v>
      </c>
      <c r="AG1778" s="30"/>
      <c r="AH1778" s="30"/>
      <c r="AI1778" s="30"/>
      <c r="AJ1778" s="29"/>
      <c r="AK1778" s="30"/>
      <c r="AL1778" s="29"/>
      <c r="AM1778" s="30"/>
      <c r="AN1778" s="30"/>
      <c r="AO1778" s="30"/>
      <c r="AP1778" s="30"/>
      <c r="AQ1778" s="30"/>
      <c r="AR1778" s="30"/>
      <c r="AS1778" s="30"/>
      <c r="AT1778" s="30"/>
      <c r="AU1778" s="30"/>
      <c r="AV1778" s="30"/>
      <c r="AW1778" s="30"/>
      <c r="AX1778" s="30"/>
      <c r="AY1778" s="30"/>
      <c r="AZ1778" s="30"/>
      <c r="BA1778" s="31"/>
      <c r="BB1778" s="32"/>
      <c r="BC1778" s="29"/>
      <c r="BD1778" s="30"/>
      <c r="BE1778" s="75"/>
      <c r="BF1778" s="91" t="b">
        <f>IF(ISERROR(VLOOKUP(StudiesDetails!B1778,ProteinExpression!A:A,1,FALSE)),FALSE,TRUE)</f>
        <v>1</v>
      </c>
    </row>
    <row r="1779" spans="1:58" x14ac:dyDescent="0.3">
      <c r="A1779">
        <v>424</v>
      </c>
      <c r="B1779">
        <v>1901</v>
      </c>
      <c r="C1779" s="73" t="str">
        <f>IF(AND($A1779&lt;&gt;"",ISNUMBER($A1779)),VLOOKUP($A1779,StudiesGeneral!$B:$CM,2,FALSE),"")</f>
        <v>Canaparo</v>
      </c>
      <c r="D1779" s="73">
        <f>IF(AND($A1779&lt;&gt;"",ISNUMBER($A1779)),VLOOKUP($A1779,StudiesGeneral!$B:$CM,3,FALSE),"")</f>
        <v>2007</v>
      </c>
      <c r="E1779" s="74" t="str">
        <f>IF(AND($A1779&lt;&gt;"",ISNUMBER($A1779)),VLOOKUP($A1779,StudiesGeneral!$B:$CM,4,FALSE),"")</f>
        <v>https://doi.org/10.1111/j.1742-7843.2006.00023.x</v>
      </c>
      <c r="F1779" s="73" t="str">
        <f>IF(AND($A1779&lt;&gt;"",ISNUMBER($A1779)),VLOOKUP($A1779,StudiesGeneral!$B:$CM,5,FALSE),"")</f>
        <v>CYP3A5</v>
      </c>
      <c r="G1779" s="52" t="str">
        <f t="shared" si="64"/>
        <v>Liver--HLM--</v>
      </c>
      <c r="H1779" s="12" t="s">
        <v>724</v>
      </c>
      <c r="K1779" s="12" t="s">
        <v>725</v>
      </c>
      <c r="L1779" s="12" t="s">
        <v>726</v>
      </c>
      <c r="M1779" s="12" t="s">
        <v>737</v>
      </c>
      <c r="AA1779" s="19" t="s">
        <v>770</v>
      </c>
      <c r="AB1779" s="19" t="s">
        <v>761</v>
      </c>
      <c r="AC1779" s="20" t="s">
        <v>730</v>
      </c>
      <c r="AE1779" s="82">
        <v>25</v>
      </c>
      <c r="AF1779" s="3">
        <v>1</v>
      </c>
      <c r="BF1779" s="4" t="b">
        <f>IF(ISERROR(VLOOKUP(StudiesDetails!B1779,ProteinExpression!A:A,1,FALSE)),FALSE,TRUE)</f>
        <v>1</v>
      </c>
    </row>
    <row r="1780" spans="1:58" x14ac:dyDescent="0.3">
      <c r="A1780">
        <v>424</v>
      </c>
      <c r="B1780">
        <v>1902</v>
      </c>
      <c r="C1780" s="73" t="str">
        <f>IF(AND($A1780&lt;&gt;"",ISNUMBER($A1780)),VLOOKUP($A1780,StudiesGeneral!$B:$CM,2,FALSE),"")</f>
        <v>Canaparo</v>
      </c>
      <c r="D1780" s="73">
        <f>IF(AND($A1780&lt;&gt;"",ISNUMBER($A1780)),VLOOKUP($A1780,StudiesGeneral!$B:$CM,3,FALSE),"")</f>
        <v>2007</v>
      </c>
      <c r="E1780" s="74" t="str">
        <f>IF(AND($A1780&lt;&gt;"",ISNUMBER($A1780)),VLOOKUP($A1780,StudiesGeneral!$B:$CM,4,FALSE),"")</f>
        <v>https://doi.org/10.1111/j.1742-7843.2006.00023.x</v>
      </c>
      <c r="F1780" s="73" t="str">
        <f>IF(AND($A1780&lt;&gt;"",ISNUMBER($A1780)),VLOOKUP($A1780,StudiesGeneral!$B:$CM,5,FALSE),"")</f>
        <v>CYP3A5</v>
      </c>
      <c r="G1780" s="52" t="str">
        <f t="shared" si="64"/>
        <v>Liver--HLM--</v>
      </c>
      <c r="H1780" s="12" t="s">
        <v>724</v>
      </c>
      <c r="K1780" s="12" t="s">
        <v>725</v>
      </c>
      <c r="L1780" s="12" t="s">
        <v>726</v>
      </c>
      <c r="M1780" s="12" t="s">
        <v>737</v>
      </c>
      <c r="AA1780" s="19" t="s">
        <v>770</v>
      </c>
      <c r="AB1780" s="19" t="s">
        <v>761</v>
      </c>
      <c r="AC1780" s="20" t="s">
        <v>730</v>
      </c>
      <c r="AE1780" s="82">
        <v>26</v>
      </c>
      <c r="AF1780" s="3">
        <v>1</v>
      </c>
      <c r="BF1780" s="4" t="b">
        <f>IF(ISERROR(VLOOKUP(StudiesDetails!B1780,ProteinExpression!A:A,1,FALSE)),FALSE,TRUE)</f>
        <v>1</v>
      </c>
    </row>
    <row r="1781" spans="1:58" x14ac:dyDescent="0.3">
      <c r="A1781">
        <v>424</v>
      </c>
      <c r="B1781">
        <v>1903</v>
      </c>
      <c r="C1781" s="73" t="str">
        <f>IF(AND($A1781&lt;&gt;"",ISNUMBER($A1781)),VLOOKUP($A1781,StudiesGeneral!$B:$CM,2,FALSE),"")</f>
        <v>Canaparo</v>
      </c>
      <c r="D1781" s="73">
        <f>IF(AND($A1781&lt;&gt;"",ISNUMBER($A1781)),VLOOKUP($A1781,StudiesGeneral!$B:$CM,3,FALSE),"")</f>
        <v>2007</v>
      </c>
      <c r="E1781" s="74" t="str">
        <f>IF(AND($A1781&lt;&gt;"",ISNUMBER($A1781)),VLOOKUP($A1781,StudiesGeneral!$B:$CM,4,FALSE),"")</f>
        <v>https://doi.org/10.1111/j.1742-7843.2006.00023.x</v>
      </c>
      <c r="F1781" s="73" t="str">
        <f>IF(AND($A1781&lt;&gt;"",ISNUMBER($A1781)),VLOOKUP($A1781,StudiesGeneral!$B:$CM,5,FALSE),"")</f>
        <v>CYP3A5</v>
      </c>
      <c r="G1781" s="52" t="str">
        <f t="shared" si="64"/>
        <v>Liver--HLM--</v>
      </c>
      <c r="H1781" s="12" t="s">
        <v>724</v>
      </c>
      <c r="K1781" s="12" t="s">
        <v>725</v>
      </c>
      <c r="L1781" s="12" t="s">
        <v>726</v>
      </c>
      <c r="M1781" s="12" t="s">
        <v>737</v>
      </c>
      <c r="AA1781" s="19" t="s">
        <v>770</v>
      </c>
      <c r="AB1781" s="19" t="s">
        <v>761</v>
      </c>
      <c r="AC1781" s="20" t="s">
        <v>730</v>
      </c>
      <c r="AE1781" s="82">
        <v>27</v>
      </c>
      <c r="AF1781" s="3">
        <v>1</v>
      </c>
      <c r="BF1781" s="4" t="b">
        <f>IF(ISERROR(VLOOKUP(StudiesDetails!B1781,ProteinExpression!A:A,1,FALSE)),FALSE,TRUE)</f>
        <v>1</v>
      </c>
    </row>
    <row r="1782" spans="1:58" x14ac:dyDescent="0.3">
      <c r="A1782">
        <v>424</v>
      </c>
      <c r="B1782">
        <v>1904</v>
      </c>
      <c r="C1782" s="73" t="str">
        <f>IF(AND($A1782&lt;&gt;"",ISNUMBER($A1782)),VLOOKUP($A1782,StudiesGeneral!$B:$CM,2,FALSE),"")</f>
        <v>Canaparo</v>
      </c>
      <c r="D1782" s="73">
        <f>IF(AND($A1782&lt;&gt;"",ISNUMBER($A1782)),VLOOKUP($A1782,StudiesGeneral!$B:$CM,3,FALSE),"")</f>
        <v>2007</v>
      </c>
      <c r="E1782" s="74" t="str">
        <f>IF(AND($A1782&lt;&gt;"",ISNUMBER($A1782)),VLOOKUP($A1782,StudiesGeneral!$B:$CM,4,FALSE),"")</f>
        <v>https://doi.org/10.1111/j.1742-7843.2006.00023.x</v>
      </c>
      <c r="F1782" s="73" t="str">
        <f>IF(AND($A1782&lt;&gt;"",ISNUMBER($A1782)),VLOOKUP($A1782,StudiesGeneral!$B:$CM,5,FALSE),"")</f>
        <v>CYP3A5</v>
      </c>
      <c r="G1782" s="52" t="str">
        <f t="shared" si="64"/>
        <v>Liver--HLM--</v>
      </c>
      <c r="H1782" s="12" t="s">
        <v>724</v>
      </c>
      <c r="K1782" s="12" t="s">
        <v>725</v>
      </c>
      <c r="L1782" s="12" t="s">
        <v>726</v>
      </c>
      <c r="M1782" s="12" t="s">
        <v>737</v>
      </c>
      <c r="AA1782" s="19" t="s">
        <v>770</v>
      </c>
      <c r="AB1782" s="19" t="s">
        <v>761</v>
      </c>
      <c r="AC1782" s="20" t="s">
        <v>730</v>
      </c>
      <c r="AE1782" s="82">
        <v>28</v>
      </c>
      <c r="AF1782" s="3">
        <v>1</v>
      </c>
      <c r="BF1782" s="4" t="b">
        <f>IF(ISERROR(VLOOKUP(StudiesDetails!B1782,ProteinExpression!A:A,1,FALSE)),FALSE,TRUE)</f>
        <v>1</v>
      </c>
    </row>
    <row r="1783" spans="1:58" x14ac:dyDescent="0.3">
      <c r="A1783">
        <v>424</v>
      </c>
      <c r="B1783">
        <v>1905</v>
      </c>
      <c r="C1783" s="73" t="str">
        <f>IF(AND($A1783&lt;&gt;"",ISNUMBER($A1783)),VLOOKUP($A1783,StudiesGeneral!$B:$CM,2,FALSE),"")</f>
        <v>Canaparo</v>
      </c>
      <c r="D1783" s="73">
        <f>IF(AND($A1783&lt;&gt;"",ISNUMBER($A1783)),VLOOKUP($A1783,StudiesGeneral!$B:$CM,3,FALSE),"")</f>
        <v>2007</v>
      </c>
      <c r="E1783" s="74" t="str">
        <f>IF(AND($A1783&lt;&gt;"",ISNUMBER($A1783)),VLOOKUP($A1783,StudiesGeneral!$B:$CM,4,FALSE),"")</f>
        <v>https://doi.org/10.1111/j.1742-7843.2006.00023.x</v>
      </c>
      <c r="F1783" s="73" t="str">
        <f>IF(AND($A1783&lt;&gt;"",ISNUMBER($A1783)),VLOOKUP($A1783,StudiesGeneral!$B:$CM,5,FALSE),"")</f>
        <v>CYP3A5</v>
      </c>
      <c r="G1783" s="52" t="str">
        <f t="shared" si="64"/>
        <v>Liver--HLM--</v>
      </c>
      <c r="H1783" s="12" t="s">
        <v>724</v>
      </c>
      <c r="K1783" s="12" t="s">
        <v>725</v>
      </c>
      <c r="L1783" s="12" t="s">
        <v>726</v>
      </c>
      <c r="M1783" s="12" t="s">
        <v>737</v>
      </c>
      <c r="AA1783" s="19" t="s">
        <v>770</v>
      </c>
      <c r="AB1783" s="19" t="s">
        <v>761</v>
      </c>
      <c r="AC1783" s="20" t="s">
        <v>730</v>
      </c>
      <c r="AE1783" s="82">
        <v>29</v>
      </c>
      <c r="AF1783" s="3">
        <v>1</v>
      </c>
      <c r="BF1783" s="4" t="b">
        <f>IF(ISERROR(VLOOKUP(StudiesDetails!B1783,ProteinExpression!A:A,1,FALSE)),FALSE,TRUE)</f>
        <v>1</v>
      </c>
    </row>
    <row r="1784" spans="1:58" s="33" customFormat="1" x14ac:dyDescent="0.3">
      <c r="A1784" s="33">
        <v>424</v>
      </c>
      <c r="B1784" s="33">
        <v>1906</v>
      </c>
      <c r="C1784" s="70" t="str">
        <f>IF(AND($A1784&lt;&gt;"",ISNUMBER($A1784)),VLOOKUP($A1784,StudiesGeneral!$B:$CM,2,FALSE),"")</f>
        <v>Canaparo</v>
      </c>
      <c r="D1784" s="70">
        <f>IF(AND($A1784&lt;&gt;"",ISNUMBER($A1784)),VLOOKUP($A1784,StudiesGeneral!$B:$CM,3,FALSE),"")</f>
        <v>2007</v>
      </c>
      <c r="E1784" s="71" t="str">
        <f>IF(AND($A1784&lt;&gt;"",ISNUMBER($A1784)),VLOOKUP($A1784,StudiesGeneral!$B:$CM,4,FALSE),"")</f>
        <v>https://doi.org/10.1111/j.1742-7843.2006.00023.x</v>
      </c>
      <c r="F1784" s="70" t="str">
        <f>IF(AND($A1784&lt;&gt;"",ISNUMBER($A1784)),VLOOKUP($A1784,StudiesGeneral!$B:$CM,5,FALSE),"")</f>
        <v>CYP3A5</v>
      </c>
      <c r="G1784" s="72" t="str">
        <f t="shared" si="64"/>
        <v>Large intestine-Colon-HIM-2 normal-</v>
      </c>
      <c r="H1784" s="25" t="s">
        <v>751</v>
      </c>
      <c r="I1784" s="25" t="s">
        <v>812</v>
      </c>
      <c r="J1784" s="25"/>
      <c r="K1784" s="25" t="s">
        <v>725</v>
      </c>
      <c r="L1784" s="25" t="s">
        <v>762</v>
      </c>
      <c r="M1784" s="25" t="s">
        <v>737</v>
      </c>
      <c r="N1784" s="25"/>
      <c r="O1784" s="25"/>
      <c r="P1784" s="25"/>
      <c r="Q1784" s="26"/>
      <c r="R1784" s="26"/>
      <c r="S1784" s="27"/>
      <c r="T1784" s="27"/>
      <c r="U1784" s="27"/>
      <c r="V1784" s="27"/>
      <c r="W1784" s="27"/>
      <c r="X1784" s="27"/>
      <c r="Y1784" s="27"/>
      <c r="Z1784" s="27"/>
      <c r="AA1784" s="28" t="s">
        <v>770</v>
      </c>
      <c r="AB1784" s="28" t="s">
        <v>761</v>
      </c>
      <c r="AC1784" s="29" t="s">
        <v>730</v>
      </c>
      <c r="AD1784" s="113" t="s">
        <v>1269</v>
      </c>
      <c r="AE1784" s="83">
        <v>2</v>
      </c>
      <c r="AF1784" s="30">
        <v>1</v>
      </c>
      <c r="AG1784" s="30">
        <v>0</v>
      </c>
      <c r="AH1784" s="30">
        <v>48</v>
      </c>
      <c r="AI1784" s="30" t="s">
        <v>767</v>
      </c>
      <c r="AJ1784" s="29" t="s">
        <v>772</v>
      </c>
      <c r="AK1784" s="30"/>
      <c r="AL1784" s="29"/>
      <c r="AM1784" s="30"/>
      <c r="AN1784" s="30"/>
      <c r="AO1784" s="30"/>
      <c r="AP1784" s="30"/>
      <c r="AQ1784" s="30"/>
      <c r="AR1784" s="30"/>
      <c r="AS1784" s="30"/>
      <c r="AT1784" s="30"/>
      <c r="AU1784" s="30"/>
      <c r="AV1784" s="30"/>
      <c r="AW1784" s="30" t="s">
        <v>763</v>
      </c>
      <c r="AX1784" s="30" t="s">
        <v>1270</v>
      </c>
      <c r="AY1784" s="30" t="s">
        <v>732</v>
      </c>
      <c r="AZ1784" s="30">
        <v>1</v>
      </c>
      <c r="BA1784" s="31" t="s">
        <v>733</v>
      </c>
      <c r="BB1784" s="32">
        <v>1</v>
      </c>
      <c r="BC1784" s="29"/>
      <c r="BD1784" s="30"/>
      <c r="BE1784" s="75"/>
      <c r="BF1784" s="91" t="b">
        <f>IF(ISERROR(VLOOKUP(StudiesDetails!B1784,ProteinExpression!A:A,1,FALSE)),FALSE,TRUE)</f>
        <v>1</v>
      </c>
    </row>
    <row r="1785" spans="1:58" x14ac:dyDescent="0.3">
      <c r="A1785">
        <v>424</v>
      </c>
      <c r="B1785">
        <v>1907</v>
      </c>
      <c r="C1785" s="73" t="str">
        <f>IF(AND($A1785&lt;&gt;"",ISNUMBER($A1785)),VLOOKUP($A1785,StudiesGeneral!$B:$CM,2,FALSE),"")</f>
        <v>Canaparo</v>
      </c>
      <c r="D1785" s="73">
        <f>IF(AND($A1785&lt;&gt;"",ISNUMBER($A1785)),VLOOKUP($A1785,StudiesGeneral!$B:$CM,3,FALSE),"")</f>
        <v>2007</v>
      </c>
      <c r="E1785" s="74" t="str">
        <f>IF(AND($A1785&lt;&gt;"",ISNUMBER($A1785)),VLOOKUP($A1785,StudiesGeneral!$B:$CM,4,FALSE),"")</f>
        <v>https://doi.org/10.1111/j.1742-7843.2006.00023.x</v>
      </c>
      <c r="F1785" s="73" t="str">
        <f>IF(AND($A1785&lt;&gt;"",ISNUMBER($A1785)),VLOOKUP($A1785,StudiesGeneral!$B:$CM,5,FALSE),"")</f>
        <v>CYP3A5</v>
      </c>
      <c r="G1785" s="52" t="str">
        <f t="shared" si="64"/>
        <v>Large intestine-Colon-HIM-3 normal-</v>
      </c>
      <c r="H1785" s="12" t="s">
        <v>751</v>
      </c>
      <c r="I1785" s="12" t="s">
        <v>812</v>
      </c>
      <c r="K1785" s="12" t="s">
        <v>725</v>
      </c>
      <c r="L1785" s="12" t="s">
        <v>762</v>
      </c>
      <c r="M1785" s="12" t="s">
        <v>737</v>
      </c>
      <c r="AA1785" s="19" t="s">
        <v>770</v>
      </c>
      <c r="AB1785" s="19" t="s">
        <v>761</v>
      </c>
      <c r="AC1785" s="20" t="s">
        <v>730</v>
      </c>
      <c r="AD1785" s="112" t="s">
        <v>1271</v>
      </c>
      <c r="AE1785" s="82">
        <v>3</v>
      </c>
      <c r="AF1785" s="3">
        <v>1</v>
      </c>
      <c r="AG1785" s="3">
        <v>1</v>
      </c>
      <c r="AH1785" s="3">
        <v>93</v>
      </c>
      <c r="AI1785" s="3" t="s">
        <v>767</v>
      </c>
      <c r="AJ1785" s="20" t="s">
        <v>772</v>
      </c>
      <c r="AW1785" s="3" t="s">
        <v>763</v>
      </c>
      <c r="AX1785" s="3" t="s">
        <v>1270</v>
      </c>
      <c r="AY1785" s="3" t="s">
        <v>917</v>
      </c>
      <c r="AZ1785" s="3">
        <v>1</v>
      </c>
      <c r="BA1785" s="21" t="s">
        <v>733</v>
      </c>
      <c r="BB1785" s="10">
        <v>1</v>
      </c>
      <c r="BF1785" s="4" t="b">
        <f>IF(ISERROR(VLOOKUP(StudiesDetails!B1785,ProteinExpression!A:A,1,FALSE)),FALSE,TRUE)</f>
        <v>1</v>
      </c>
    </row>
    <row r="1786" spans="1:58" x14ac:dyDescent="0.3">
      <c r="A1786">
        <v>424</v>
      </c>
      <c r="B1786">
        <v>1908</v>
      </c>
      <c r="C1786" s="73" t="str">
        <f>IF(AND($A1786&lt;&gt;"",ISNUMBER($A1786)),VLOOKUP($A1786,StudiesGeneral!$B:$CM,2,FALSE),"")</f>
        <v>Canaparo</v>
      </c>
      <c r="D1786" s="73">
        <f>IF(AND($A1786&lt;&gt;"",ISNUMBER($A1786)),VLOOKUP($A1786,StudiesGeneral!$B:$CM,3,FALSE),"")</f>
        <v>2007</v>
      </c>
      <c r="E1786" s="74" t="str">
        <f>IF(AND($A1786&lt;&gt;"",ISNUMBER($A1786)),VLOOKUP($A1786,StudiesGeneral!$B:$CM,4,FALSE),"")</f>
        <v>https://doi.org/10.1111/j.1742-7843.2006.00023.x</v>
      </c>
      <c r="F1786" s="73" t="str">
        <f>IF(AND($A1786&lt;&gt;"",ISNUMBER($A1786)),VLOOKUP($A1786,StudiesGeneral!$B:$CM,5,FALSE),"")</f>
        <v>CYP3A5</v>
      </c>
      <c r="G1786" s="52" t="str">
        <f t="shared" si="64"/>
        <v>Large intestine-Colon-HIM-4 normal-</v>
      </c>
      <c r="H1786" s="12" t="s">
        <v>751</v>
      </c>
      <c r="I1786" s="12" t="s">
        <v>812</v>
      </c>
      <c r="K1786" s="12" t="s">
        <v>725</v>
      </c>
      <c r="L1786" s="12" t="s">
        <v>762</v>
      </c>
      <c r="M1786" s="12" t="s">
        <v>737</v>
      </c>
      <c r="AA1786" s="19" t="s">
        <v>770</v>
      </c>
      <c r="AB1786" s="19" t="s">
        <v>761</v>
      </c>
      <c r="AC1786" s="20" t="s">
        <v>730</v>
      </c>
      <c r="AD1786" s="112" t="s">
        <v>1272</v>
      </c>
      <c r="AE1786" s="82">
        <v>4</v>
      </c>
      <c r="AF1786" s="3">
        <v>1</v>
      </c>
      <c r="AG1786" s="3">
        <v>1</v>
      </c>
      <c r="AH1786" s="3">
        <v>83</v>
      </c>
      <c r="AI1786" s="3" t="s">
        <v>767</v>
      </c>
      <c r="AJ1786" s="20" t="s">
        <v>772</v>
      </c>
      <c r="AW1786" s="3" t="s">
        <v>763</v>
      </c>
      <c r="AX1786" s="3" t="s">
        <v>1270</v>
      </c>
      <c r="AY1786" s="3" t="s">
        <v>917</v>
      </c>
      <c r="AZ1786" s="3">
        <v>1</v>
      </c>
      <c r="BA1786" s="21" t="s">
        <v>733</v>
      </c>
      <c r="BB1786" s="10">
        <v>1</v>
      </c>
      <c r="BF1786" s="4" t="b">
        <f>IF(ISERROR(VLOOKUP(StudiesDetails!B1786,ProteinExpression!A:A,1,FALSE)),FALSE,TRUE)</f>
        <v>1</v>
      </c>
    </row>
    <row r="1787" spans="1:58" x14ac:dyDescent="0.3">
      <c r="A1787">
        <v>424</v>
      </c>
      <c r="B1787">
        <v>1909</v>
      </c>
      <c r="C1787" s="73" t="str">
        <f>IF(AND($A1787&lt;&gt;"",ISNUMBER($A1787)),VLOOKUP($A1787,StudiesGeneral!$B:$CM,2,FALSE),"")</f>
        <v>Canaparo</v>
      </c>
      <c r="D1787" s="73">
        <f>IF(AND($A1787&lt;&gt;"",ISNUMBER($A1787)),VLOOKUP($A1787,StudiesGeneral!$B:$CM,3,FALSE),"")</f>
        <v>2007</v>
      </c>
      <c r="E1787" s="74" t="str">
        <f>IF(AND($A1787&lt;&gt;"",ISNUMBER($A1787)),VLOOKUP($A1787,StudiesGeneral!$B:$CM,4,FALSE),"")</f>
        <v>https://doi.org/10.1111/j.1742-7843.2006.00023.x</v>
      </c>
      <c r="F1787" s="73" t="str">
        <f>IF(AND($A1787&lt;&gt;"",ISNUMBER($A1787)),VLOOKUP($A1787,StudiesGeneral!$B:$CM,5,FALSE),"")</f>
        <v>CYP3A5</v>
      </c>
      <c r="G1787" s="52" t="str">
        <f t="shared" si="64"/>
        <v>Large intestine-Colon-HIM-5 normal-</v>
      </c>
      <c r="H1787" s="12" t="s">
        <v>751</v>
      </c>
      <c r="I1787" s="12" t="s">
        <v>812</v>
      </c>
      <c r="K1787" s="12" t="s">
        <v>725</v>
      </c>
      <c r="L1787" s="12" t="s">
        <v>762</v>
      </c>
      <c r="M1787" s="12" t="s">
        <v>737</v>
      </c>
      <c r="AA1787" s="19" t="s">
        <v>770</v>
      </c>
      <c r="AB1787" s="19" t="s">
        <v>761</v>
      </c>
      <c r="AC1787" s="20" t="s">
        <v>730</v>
      </c>
      <c r="AD1787" s="112" t="s">
        <v>1273</v>
      </c>
      <c r="AE1787" s="82">
        <v>5</v>
      </c>
      <c r="AF1787" s="3">
        <v>1</v>
      </c>
      <c r="AG1787" s="3">
        <v>1</v>
      </c>
      <c r="AH1787" s="3">
        <v>44</v>
      </c>
      <c r="AI1787" s="3" t="s">
        <v>767</v>
      </c>
      <c r="AJ1787" s="20" t="s">
        <v>772</v>
      </c>
      <c r="AW1787" s="3" t="s">
        <v>763</v>
      </c>
      <c r="AX1787" s="3" t="s">
        <v>1270</v>
      </c>
      <c r="AY1787" s="3" t="s">
        <v>917</v>
      </c>
      <c r="AZ1787" s="3">
        <v>1</v>
      </c>
      <c r="BA1787" s="21" t="s">
        <v>733</v>
      </c>
      <c r="BB1787" s="10">
        <v>1</v>
      </c>
      <c r="BF1787" s="4" t="b">
        <f>IF(ISERROR(VLOOKUP(StudiesDetails!B1787,ProteinExpression!A:A,1,FALSE)),FALSE,TRUE)</f>
        <v>1</v>
      </c>
    </row>
    <row r="1788" spans="1:58" x14ac:dyDescent="0.3">
      <c r="A1788">
        <v>424</v>
      </c>
      <c r="B1788">
        <v>1910</v>
      </c>
      <c r="C1788" s="73" t="str">
        <f>IF(AND($A1788&lt;&gt;"",ISNUMBER($A1788)),VLOOKUP($A1788,StudiesGeneral!$B:$CM,2,FALSE),"")</f>
        <v>Canaparo</v>
      </c>
      <c r="D1788" s="73">
        <f>IF(AND($A1788&lt;&gt;"",ISNUMBER($A1788)),VLOOKUP($A1788,StudiesGeneral!$B:$CM,3,FALSE),"")</f>
        <v>2007</v>
      </c>
      <c r="E1788" s="74" t="str">
        <f>IF(AND($A1788&lt;&gt;"",ISNUMBER($A1788)),VLOOKUP($A1788,StudiesGeneral!$B:$CM,4,FALSE),"")</f>
        <v>https://doi.org/10.1111/j.1742-7843.2006.00023.x</v>
      </c>
      <c r="F1788" s="73" t="str">
        <f>IF(AND($A1788&lt;&gt;"",ISNUMBER($A1788)),VLOOKUP($A1788,StudiesGeneral!$B:$CM,5,FALSE),"")</f>
        <v>CYP3A5</v>
      </c>
      <c r="G1788" s="52" t="str">
        <f t="shared" si="64"/>
        <v>Large intestine-Colon-HIM-6 normal-</v>
      </c>
      <c r="H1788" s="12" t="s">
        <v>751</v>
      </c>
      <c r="I1788" s="12" t="s">
        <v>812</v>
      </c>
      <c r="K1788" s="12" t="s">
        <v>725</v>
      </c>
      <c r="L1788" s="12" t="s">
        <v>762</v>
      </c>
      <c r="M1788" s="12" t="s">
        <v>737</v>
      </c>
      <c r="AA1788" s="19" t="s">
        <v>770</v>
      </c>
      <c r="AB1788" s="19" t="s">
        <v>761</v>
      </c>
      <c r="AC1788" s="20" t="s">
        <v>730</v>
      </c>
      <c r="AD1788" s="112" t="s">
        <v>1274</v>
      </c>
      <c r="AE1788" s="82">
        <v>6</v>
      </c>
      <c r="AF1788" s="3">
        <v>1</v>
      </c>
      <c r="AG1788" s="3">
        <v>0</v>
      </c>
      <c r="AH1788" s="3">
        <v>79</v>
      </c>
      <c r="AI1788" s="3" t="s">
        <v>767</v>
      </c>
      <c r="AJ1788" s="20" t="s">
        <v>772</v>
      </c>
      <c r="AW1788" s="3" t="s">
        <v>763</v>
      </c>
      <c r="AX1788" s="3" t="s">
        <v>1270</v>
      </c>
      <c r="AY1788" s="3" t="s">
        <v>917</v>
      </c>
      <c r="AZ1788" s="3">
        <v>1</v>
      </c>
      <c r="BA1788" s="21" t="s">
        <v>733</v>
      </c>
      <c r="BB1788" s="10">
        <v>1</v>
      </c>
      <c r="BF1788" s="4" t="b">
        <f>IF(ISERROR(VLOOKUP(StudiesDetails!B1788,ProteinExpression!A:A,1,FALSE)),FALSE,TRUE)</f>
        <v>1</v>
      </c>
    </row>
    <row r="1789" spans="1:58" x14ac:dyDescent="0.3">
      <c r="A1789">
        <v>424</v>
      </c>
      <c r="B1789">
        <v>1911</v>
      </c>
      <c r="C1789" s="73" t="str">
        <f>IF(AND($A1789&lt;&gt;"",ISNUMBER($A1789)),VLOOKUP($A1789,StudiesGeneral!$B:$CM,2,FALSE),"")</f>
        <v>Canaparo</v>
      </c>
      <c r="D1789" s="73">
        <f>IF(AND($A1789&lt;&gt;"",ISNUMBER($A1789)),VLOOKUP($A1789,StudiesGeneral!$B:$CM,3,FALSE),"")</f>
        <v>2007</v>
      </c>
      <c r="E1789" s="74" t="str">
        <f>IF(AND($A1789&lt;&gt;"",ISNUMBER($A1789)),VLOOKUP($A1789,StudiesGeneral!$B:$CM,4,FALSE),"")</f>
        <v>https://doi.org/10.1111/j.1742-7843.2006.00023.x</v>
      </c>
      <c r="F1789" s="73" t="str">
        <f>IF(AND($A1789&lt;&gt;"",ISNUMBER($A1789)),VLOOKUP($A1789,StudiesGeneral!$B:$CM,5,FALSE),"")</f>
        <v>CYP3A5</v>
      </c>
      <c r="G1789" s="52" t="str">
        <f t="shared" si="64"/>
        <v>Large intestine-Colon-HIM-7 normal-</v>
      </c>
      <c r="H1789" s="12" t="s">
        <v>751</v>
      </c>
      <c r="I1789" s="12" t="s">
        <v>812</v>
      </c>
      <c r="K1789" s="12" t="s">
        <v>725</v>
      </c>
      <c r="L1789" s="12" t="s">
        <v>762</v>
      </c>
      <c r="M1789" s="12" t="s">
        <v>737</v>
      </c>
      <c r="AA1789" s="19" t="s">
        <v>770</v>
      </c>
      <c r="AB1789" s="19" t="s">
        <v>761</v>
      </c>
      <c r="AC1789" s="20" t="s">
        <v>730</v>
      </c>
      <c r="AD1789" s="112" t="s">
        <v>1275</v>
      </c>
      <c r="AE1789" s="82">
        <v>7</v>
      </c>
      <c r="AF1789" s="3">
        <v>1</v>
      </c>
      <c r="AG1789" s="3">
        <v>0</v>
      </c>
      <c r="AH1789" s="3">
        <v>86</v>
      </c>
      <c r="AI1789" s="3" t="s">
        <v>767</v>
      </c>
      <c r="AJ1789" s="20" t="s">
        <v>772</v>
      </c>
      <c r="AW1789" s="3" t="s">
        <v>763</v>
      </c>
      <c r="AX1789" s="3" t="s">
        <v>1270</v>
      </c>
      <c r="AY1789" s="3" t="s">
        <v>920</v>
      </c>
      <c r="AZ1789" s="3">
        <v>1</v>
      </c>
      <c r="BA1789" s="21" t="s">
        <v>733</v>
      </c>
      <c r="BB1789" s="10">
        <v>1</v>
      </c>
      <c r="BF1789" s="4" t="b">
        <f>IF(ISERROR(VLOOKUP(StudiesDetails!B1789,ProteinExpression!A:A,1,FALSE)),FALSE,TRUE)</f>
        <v>1</v>
      </c>
    </row>
    <row r="1790" spans="1:58" x14ac:dyDescent="0.3">
      <c r="A1790">
        <v>424</v>
      </c>
      <c r="B1790">
        <v>1912</v>
      </c>
      <c r="C1790" s="73" t="str">
        <f>IF(AND($A1790&lt;&gt;"",ISNUMBER($A1790)),VLOOKUP($A1790,StudiesGeneral!$B:$CM,2,FALSE),"")</f>
        <v>Canaparo</v>
      </c>
      <c r="D1790" s="73">
        <f>IF(AND($A1790&lt;&gt;"",ISNUMBER($A1790)),VLOOKUP($A1790,StudiesGeneral!$B:$CM,3,FALSE),"")</f>
        <v>2007</v>
      </c>
      <c r="E1790" s="74" t="str">
        <f>IF(AND($A1790&lt;&gt;"",ISNUMBER($A1790)),VLOOKUP($A1790,StudiesGeneral!$B:$CM,4,FALSE),"")</f>
        <v>https://doi.org/10.1111/j.1742-7843.2006.00023.x</v>
      </c>
      <c r="F1790" s="73" t="str">
        <f>IF(AND($A1790&lt;&gt;"",ISNUMBER($A1790)),VLOOKUP($A1790,StudiesGeneral!$B:$CM,5,FALSE),"")</f>
        <v>CYP3A5</v>
      </c>
      <c r="G1790" s="52" t="str">
        <f t="shared" si="64"/>
        <v>Large intestine-Colon-HIM-8 normal-</v>
      </c>
      <c r="H1790" s="12" t="s">
        <v>751</v>
      </c>
      <c r="I1790" s="12" t="s">
        <v>812</v>
      </c>
      <c r="K1790" s="12" t="s">
        <v>725</v>
      </c>
      <c r="L1790" s="12" t="s">
        <v>762</v>
      </c>
      <c r="M1790" s="12" t="s">
        <v>737</v>
      </c>
      <c r="AA1790" s="19" t="s">
        <v>770</v>
      </c>
      <c r="AB1790" s="19" t="s">
        <v>761</v>
      </c>
      <c r="AC1790" s="20" t="s">
        <v>730</v>
      </c>
      <c r="AD1790" s="112" t="s">
        <v>1276</v>
      </c>
      <c r="AE1790" s="82">
        <v>8</v>
      </c>
      <c r="AF1790" s="3">
        <v>1</v>
      </c>
      <c r="AG1790" s="3">
        <v>1</v>
      </c>
      <c r="AH1790" s="3">
        <v>68</v>
      </c>
      <c r="AI1790" s="3" t="s">
        <v>767</v>
      </c>
      <c r="AJ1790" s="20" t="s">
        <v>772</v>
      </c>
      <c r="AW1790" s="3" t="s">
        <v>763</v>
      </c>
      <c r="AX1790" s="3" t="s">
        <v>1270</v>
      </c>
      <c r="AY1790" s="3" t="s">
        <v>917</v>
      </c>
      <c r="AZ1790" s="3">
        <v>1</v>
      </c>
      <c r="BA1790" s="21" t="s">
        <v>733</v>
      </c>
      <c r="BB1790" s="10">
        <v>1</v>
      </c>
      <c r="BF1790" s="4" t="b">
        <f>IF(ISERROR(VLOOKUP(StudiesDetails!B1790,ProteinExpression!A:A,1,FALSE)),FALSE,TRUE)</f>
        <v>1</v>
      </c>
    </row>
    <row r="1791" spans="1:58" x14ac:dyDescent="0.3">
      <c r="A1791">
        <v>424</v>
      </c>
      <c r="B1791">
        <v>1913</v>
      </c>
      <c r="C1791" s="73" t="str">
        <f>IF(AND($A1791&lt;&gt;"",ISNUMBER($A1791)),VLOOKUP($A1791,StudiesGeneral!$B:$CM,2,FALSE),"")</f>
        <v>Canaparo</v>
      </c>
      <c r="D1791" s="73">
        <f>IF(AND($A1791&lt;&gt;"",ISNUMBER($A1791)),VLOOKUP($A1791,StudiesGeneral!$B:$CM,3,FALSE),"")</f>
        <v>2007</v>
      </c>
      <c r="E1791" s="74" t="str">
        <f>IF(AND($A1791&lt;&gt;"",ISNUMBER($A1791)),VLOOKUP($A1791,StudiesGeneral!$B:$CM,4,FALSE),"")</f>
        <v>https://doi.org/10.1111/j.1742-7843.2006.00023.x</v>
      </c>
      <c r="F1791" s="73" t="str">
        <f>IF(AND($A1791&lt;&gt;"",ISNUMBER($A1791)),VLOOKUP($A1791,StudiesGeneral!$B:$CM,5,FALSE),"")</f>
        <v>CYP3A5</v>
      </c>
      <c r="G1791" s="52" t="str">
        <f t="shared" si="64"/>
        <v>Large intestine-Colon-HIM-9 normal-</v>
      </c>
      <c r="H1791" s="12" t="s">
        <v>751</v>
      </c>
      <c r="I1791" s="12" t="s">
        <v>812</v>
      </c>
      <c r="K1791" s="12" t="s">
        <v>725</v>
      </c>
      <c r="L1791" s="12" t="s">
        <v>762</v>
      </c>
      <c r="M1791" s="12" t="s">
        <v>737</v>
      </c>
      <c r="AA1791" s="19" t="s">
        <v>770</v>
      </c>
      <c r="AB1791" s="19" t="s">
        <v>761</v>
      </c>
      <c r="AC1791" s="20" t="s">
        <v>730</v>
      </c>
      <c r="AD1791" s="112" t="s">
        <v>1277</v>
      </c>
      <c r="AE1791" s="82">
        <v>9</v>
      </c>
      <c r="AF1791" s="3">
        <v>1</v>
      </c>
      <c r="AG1791" s="3">
        <v>1</v>
      </c>
      <c r="AH1791" s="3">
        <v>43</v>
      </c>
      <c r="AI1791" s="3" t="s">
        <v>767</v>
      </c>
      <c r="AJ1791" s="20" t="s">
        <v>772</v>
      </c>
      <c r="AW1791" s="3" t="s">
        <v>763</v>
      </c>
      <c r="AX1791" s="3" t="s">
        <v>1270</v>
      </c>
      <c r="AY1791" s="3" t="s">
        <v>917</v>
      </c>
      <c r="AZ1791" s="3">
        <v>1</v>
      </c>
      <c r="BA1791" s="21" t="s">
        <v>733</v>
      </c>
      <c r="BB1791" s="10">
        <v>1</v>
      </c>
      <c r="BF1791" s="4" t="b">
        <f>IF(ISERROR(VLOOKUP(StudiesDetails!B1791,ProteinExpression!A:A,1,FALSE)),FALSE,TRUE)</f>
        <v>1</v>
      </c>
    </row>
    <row r="1792" spans="1:58" x14ac:dyDescent="0.3">
      <c r="A1792">
        <v>424</v>
      </c>
      <c r="B1792">
        <v>1914</v>
      </c>
      <c r="C1792" s="73" t="str">
        <f>IF(AND($A1792&lt;&gt;"",ISNUMBER($A1792)),VLOOKUP($A1792,StudiesGeneral!$B:$CM,2,FALSE),"")</f>
        <v>Canaparo</v>
      </c>
      <c r="D1792" s="73">
        <f>IF(AND($A1792&lt;&gt;"",ISNUMBER($A1792)),VLOOKUP($A1792,StudiesGeneral!$B:$CM,3,FALSE),"")</f>
        <v>2007</v>
      </c>
      <c r="E1792" s="74" t="str">
        <f>IF(AND($A1792&lt;&gt;"",ISNUMBER($A1792)),VLOOKUP($A1792,StudiesGeneral!$B:$CM,4,FALSE),"")</f>
        <v>https://doi.org/10.1111/j.1742-7843.2006.00023.x</v>
      </c>
      <c r="F1792" s="73" t="str">
        <f>IF(AND($A1792&lt;&gt;"",ISNUMBER($A1792)),VLOOKUP($A1792,StudiesGeneral!$B:$CM,5,FALSE),"")</f>
        <v>CYP3A5</v>
      </c>
      <c r="G1792" s="52" t="str">
        <f t="shared" si="64"/>
        <v>Large intestine-Rectum-HIM-10 normal-</v>
      </c>
      <c r="H1792" s="12" t="s">
        <v>751</v>
      </c>
      <c r="I1792" s="12" t="s">
        <v>1278</v>
      </c>
      <c r="K1792" s="12" t="s">
        <v>725</v>
      </c>
      <c r="L1792" s="12" t="s">
        <v>762</v>
      </c>
      <c r="M1792" s="12" t="s">
        <v>737</v>
      </c>
      <c r="AA1792" s="19" t="s">
        <v>770</v>
      </c>
      <c r="AB1792" s="19" t="s">
        <v>761</v>
      </c>
      <c r="AC1792" s="20" t="s">
        <v>730</v>
      </c>
      <c r="AD1792" s="112" t="s">
        <v>1279</v>
      </c>
      <c r="AE1792" s="82">
        <v>10</v>
      </c>
      <c r="AF1792" s="3">
        <v>1</v>
      </c>
      <c r="AG1792" s="3">
        <v>1</v>
      </c>
      <c r="AH1792" s="3">
        <v>76</v>
      </c>
      <c r="AI1792" s="3" t="s">
        <v>767</v>
      </c>
      <c r="AJ1792" s="20" t="s">
        <v>772</v>
      </c>
      <c r="AW1792" s="3" t="s">
        <v>763</v>
      </c>
      <c r="AX1792" s="3" t="s">
        <v>1280</v>
      </c>
      <c r="AY1792" s="3" t="s">
        <v>732</v>
      </c>
      <c r="AZ1792" s="3">
        <v>1</v>
      </c>
      <c r="BA1792" s="21" t="s">
        <v>733</v>
      </c>
      <c r="BB1792" s="10">
        <v>1</v>
      </c>
      <c r="BF1792" s="4" t="b">
        <f>IF(ISERROR(VLOOKUP(StudiesDetails!B1792,ProteinExpression!A:A,1,FALSE)),FALSE,TRUE)</f>
        <v>1</v>
      </c>
    </row>
    <row r="1793" spans="1:58" x14ac:dyDescent="0.3">
      <c r="A1793">
        <v>424</v>
      </c>
      <c r="B1793">
        <v>1915</v>
      </c>
      <c r="C1793" s="73" t="str">
        <f>IF(AND($A1793&lt;&gt;"",ISNUMBER($A1793)),VLOOKUP($A1793,StudiesGeneral!$B:$CM,2,FALSE),"")</f>
        <v>Canaparo</v>
      </c>
      <c r="D1793" s="73">
        <f>IF(AND($A1793&lt;&gt;"",ISNUMBER($A1793)),VLOOKUP($A1793,StudiesGeneral!$B:$CM,3,FALSE),"")</f>
        <v>2007</v>
      </c>
      <c r="E1793" s="74" t="str">
        <f>IF(AND($A1793&lt;&gt;"",ISNUMBER($A1793)),VLOOKUP($A1793,StudiesGeneral!$B:$CM,4,FALSE),"")</f>
        <v>https://doi.org/10.1111/j.1742-7843.2006.00023.x</v>
      </c>
      <c r="F1793" s="73" t="str">
        <f>IF(AND($A1793&lt;&gt;"",ISNUMBER($A1793)),VLOOKUP($A1793,StudiesGeneral!$B:$CM,5,FALSE),"")</f>
        <v>CYP3A5</v>
      </c>
      <c r="G1793" s="52" t="str">
        <f t="shared" si="64"/>
        <v>Large intestine-Rectum-HIM-11 normal-</v>
      </c>
      <c r="H1793" s="12" t="s">
        <v>751</v>
      </c>
      <c r="I1793" s="12" t="s">
        <v>1278</v>
      </c>
      <c r="K1793" s="12" t="s">
        <v>725</v>
      </c>
      <c r="L1793" s="12" t="s">
        <v>762</v>
      </c>
      <c r="M1793" s="12" t="s">
        <v>737</v>
      </c>
      <c r="AA1793" s="19" t="s">
        <v>770</v>
      </c>
      <c r="AB1793" s="19" t="s">
        <v>761</v>
      </c>
      <c r="AC1793" s="20" t="s">
        <v>730</v>
      </c>
      <c r="AD1793" s="112" t="s">
        <v>1281</v>
      </c>
      <c r="AE1793" s="82">
        <v>11</v>
      </c>
      <c r="AF1793" s="3">
        <v>1</v>
      </c>
      <c r="AG1793" s="3">
        <v>0</v>
      </c>
      <c r="AH1793" s="3">
        <v>32</v>
      </c>
      <c r="AI1793" s="3" t="s">
        <v>767</v>
      </c>
      <c r="AJ1793" s="20" t="s">
        <v>772</v>
      </c>
      <c r="AW1793" s="3" t="s">
        <v>763</v>
      </c>
      <c r="AX1793" s="3" t="s">
        <v>1280</v>
      </c>
      <c r="AY1793" s="3" t="s">
        <v>732</v>
      </c>
      <c r="AZ1793" s="3">
        <v>1</v>
      </c>
      <c r="BA1793" s="21" t="s">
        <v>733</v>
      </c>
      <c r="BB1793" s="10">
        <v>1</v>
      </c>
      <c r="BF1793" s="4" t="b">
        <f>IF(ISERROR(VLOOKUP(StudiesDetails!B1793,ProteinExpression!A:A,1,FALSE)),FALSE,TRUE)</f>
        <v>1</v>
      </c>
    </row>
    <row r="1794" spans="1:58" x14ac:dyDescent="0.3">
      <c r="A1794">
        <v>424</v>
      </c>
      <c r="B1794">
        <v>1916</v>
      </c>
      <c r="C1794" s="73" t="str">
        <f>IF(AND($A1794&lt;&gt;"",ISNUMBER($A1794)),VLOOKUP($A1794,StudiesGeneral!$B:$CM,2,FALSE),"")</f>
        <v>Canaparo</v>
      </c>
      <c r="D1794" s="73">
        <f>IF(AND($A1794&lt;&gt;"",ISNUMBER($A1794)),VLOOKUP($A1794,StudiesGeneral!$B:$CM,3,FALSE),"")</f>
        <v>2007</v>
      </c>
      <c r="E1794" s="74" t="str">
        <f>IF(AND($A1794&lt;&gt;"",ISNUMBER($A1794)),VLOOKUP($A1794,StudiesGeneral!$B:$CM,4,FALSE),"")</f>
        <v>https://doi.org/10.1111/j.1742-7843.2006.00023.x</v>
      </c>
      <c r="F1794" s="73" t="str">
        <f>IF(AND($A1794&lt;&gt;"",ISNUMBER($A1794)),VLOOKUP($A1794,StudiesGeneral!$B:$CM,5,FALSE),"")</f>
        <v>CYP3A5</v>
      </c>
      <c r="G1794" s="52" t="str">
        <f t="shared" si="64"/>
        <v>Large intestine-Rectum-HIM-12 normal-</v>
      </c>
      <c r="H1794" s="12" t="s">
        <v>751</v>
      </c>
      <c r="I1794" s="12" t="s">
        <v>1278</v>
      </c>
      <c r="K1794" s="12" t="s">
        <v>725</v>
      </c>
      <c r="L1794" s="12" t="s">
        <v>762</v>
      </c>
      <c r="M1794" s="12" t="s">
        <v>737</v>
      </c>
      <c r="AA1794" s="19" t="s">
        <v>770</v>
      </c>
      <c r="AB1794" s="19" t="s">
        <v>761</v>
      </c>
      <c r="AC1794" s="20" t="s">
        <v>730</v>
      </c>
      <c r="AD1794" s="112" t="s">
        <v>1282</v>
      </c>
      <c r="AE1794" s="82">
        <v>12</v>
      </c>
      <c r="AF1794" s="3">
        <v>1</v>
      </c>
      <c r="AG1794" s="3">
        <v>0</v>
      </c>
      <c r="AH1794" s="3">
        <v>76</v>
      </c>
      <c r="AI1794" s="3" t="s">
        <v>767</v>
      </c>
      <c r="AJ1794" s="20" t="s">
        <v>772</v>
      </c>
      <c r="AW1794" s="3" t="s">
        <v>763</v>
      </c>
      <c r="AX1794" s="3" t="s">
        <v>1280</v>
      </c>
      <c r="AY1794" s="3" t="s">
        <v>732</v>
      </c>
      <c r="AZ1794" s="3">
        <v>1</v>
      </c>
      <c r="BA1794" s="21" t="s">
        <v>733</v>
      </c>
      <c r="BB1794" s="10">
        <v>1</v>
      </c>
      <c r="BF1794" s="4" t="b">
        <f>IF(ISERROR(VLOOKUP(StudiesDetails!B1794,ProteinExpression!A:A,1,FALSE)),FALSE,TRUE)</f>
        <v>1</v>
      </c>
    </row>
    <row r="1795" spans="1:58" x14ac:dyDescent="0.3">
      <c r="A1795">
        <v>424</v>
      </c>
      <c r="B1795">
        <v>1917</v>
      </c>
      <c r="C1795" s="73" t="str">
        <f>IF(AND($A1795&lt;&gt;"",ISNUMBER($A1795)),VLOOKUP($A1795,StudiesGeneral!$B:$CM,2,FALSE),"")</f>
        <v>Canaparo</v>
      </c>
      <c r="D1795" s="73">
        <f>IF(AND($A1795&lt;&gt;"",ISNUMBER($A1795)),VLOOKUP($A1795,StudiesGeneral!$B:$CM,3,FALSE),"")</f>
        <v>2007</v>
      </c>
      <c r="E1795" s="74" t="str">
        <f>IF(AND($A1795&lt;&gt;"",ISNUMBER($A1795)),VLOOKUP($A1795,StudiesGeneral!$B:$CM,4,FALSE),"")</f>
        <v>https://doi.org/10.1111/j.1742-7843.2006.00023.x</v>
      </c>
      <c r="F1795" s="73" t="str">
        <f>IF(AND($A1795&lt;&gt;"",ISNUMBER($A1795)),VLOOKUP($A1795,StudiesGeneral!$B:$CM,5,FALSE),"")</f>
        <v>CYP3A5</v>
      </c>
      <c r="G1795" s="52" t="str">
        <f t="shared" si="64"/>
        <v>Large intestine-Rectum-HIM-13 normal-</v>
      </c>
      <c r="H1795" s="12" t="s">
        <v>751</v>
      </c>
      <c r="I1795" s="12" t="s">
        <v>1278</v>
      </c>
      <c r="K1795" s="12" t="s">
        <v>725</v>
      </c>
      <c r="L1795" s="12" t="s">
        <v>762</v>
      </c>
      <c r="M1795" s="12" t="s">
        <v>737</v>
      </c>
      <c r="AA1795" s="19" t="s">
        <v>770</v>
      </c>
      <c r="AB1795" s="19" t="s">
        <v>761</v>
      </c>
      <c r="AC1795" s="20" t="s">
        <v>730</v>
      </c>
      <c r="AD1795" s="112" t="s">
        <v>1283</v>
      </c>
      <c r="AE1795" s="82">
        <v>13</v>
      </c>
      <c r="AF1795" s="3">
        <v>1</v>
      </c>
      <c r="AG1795" s="3">
        <v>1</v>
      </c>
      <c r="AH1795" s="3">
        <v>77</v>
      </c>
      <c r="AI1795" s="3" t="s">
        <v>767</v>
      </c>
      <c r="AJ1795" s="20" t="s">
        <v>772</v>
      </c>
      <c r="AW1795" s="3" t="s">
        <v>763</v>
      </c>
      <c r="AX1795" s="3" t="s">
        <v>1280</v>
      </c>
      <c r="AY1795" s="3" t="s">
        <v>917</v>
      </c>
      <c r="AZ1795" s="3">
        <v>1</v>
      </c>
      <c r="BA1795" s="21" t="s">
        <v>733</v>
      </c>
      <c r="BB1795" s="10">
        <v>1</v>
      </c>
      <c r="BF1795" s="4" t="b">
        <f>IF(ISERROR(VLOOKUP(StudiesDetails!B1795,ProteinExpression!A:A,1,FALSE)),FALSE,TRUE)</f>
        <v>1</v>
      </c>
    </row>
    <row r="1796" spans="1:58" x14ac:dyDescent="0.3">
      <c r="A1796">
        <v>424</v>
      </c>
      <c r="B1796">
        <v>1918</v>
      </c>
      <c r="C1796" s="73" t="str">
        <f>IF(AND($A1796&lt;&gt;"",ISNUMBER($A1796)),VLOOKUP($A1796,StudiesGeneral!$B:$CM,2,FALSE),"")</f>
        <v>Canaparo</v>
      </c>
      <c r="D1796" s="73">
        <f>IF(AND($A1796&lt;&gt;"",ISNUMBER($A1796)),VLOOKUP($A1796,StudiesGeneral!$B:$CM,3,FALSE),"")</f>
        <v>2007</v>
      </c>
      <c r="E1796" s="74" t="str">
        <f>IF(AND($A1796&lt;&gt;"",ISNUMBER($A1796)),VLOOKUP($A1796,StudiesGeneral!$B:$CM,4,FALSE),"")</f>
        <v>https://doi.org/10.1111/j.1742-7843.2006.00023.x</v>
      </c>
      <c r="F1796" s="73" t="str">
        <f>IF(AND($A1796&lt;&gt;"",ISNUMBER($A1796)),VLOOKUP($A1796,StudiesGeneral!$B:$CM,5,FALSE),"")</f>
        <v>CYP3A5</v>
      </c>
      <c r="G1796" s="52" t="str">
        <f t="shared" si="64"/>
        <v>Large intestine-Rectum-HIM-14 normal-</v>
      </c>
      <c r="H1796" s="12" t="s">
        <v>751</v>
      </c>
      <c r="I1796" s="12" t="s">
        <v>1278</v>
      </c>
      <c r="K1796" s="12" t="s">
        <v>725</v>
      </c>
      <c r="L1796" s="12" t="s">
        <v>762</v>
      </c>
      <c r="M1796" s="12" t="s">
        <v>737</v>
      </c>
      <c r="AA1796" s="19" t="s">
        <v>770</v>
      </c>
      <c r="AB1796" s="19" t="s">
        <v>761</v>
      </c>
      <c r="AC1796" s="20" t="s">
        <v>730</v>
      </c>
      <c r="AD1796" s="112" t="s">
        <v>1284</v>
      </c>
      <c r="AE1796" s="82">
        <v>14</v>
      </c>
      <c r="AF1796" s="3">
        <v>1</v>
      </c>
      <c r="AG1796" s="3">
        <v>1</v>
      </c>
      <c r="AH1796" s="3">
        <v>59</v>
      </c>
      <c r="AI1796" s="3" t="s">
        <v>767</v>
      </c>
      <c r="AJ1796" s="20" t="s">
        <v>772</v>
      </c>
      <c r="AW1796" s="3" t="s">
        <v>763</v>
      </c>
      <c r="AX1796" s="3" t="s">
        <v>1280</v>
      </c>
      <c r="AY1796" s="3" t="s">
        <v>917</v>
      </c>
      <c r="AZ1796" s="3">
        <v>1</v>
      </c>
      <c r="BA1796" s="21" t="s">
        <v>733</v>
      </c>
      <c r="BB1796" s="10">
        <v>1</v>
      </c>
      <c r="BF1796" s="4" t="b">
        <f>IF(ISERROR(VLOOKUP(StudiesDetails!B1796,ProteinExpression!A:A,1,FALSE)),FALSE,TRUE)</f>
        <v>1</v>
      </c>
    </row>
    <row r="1797" spans="1:58" x14ac:dyDescent="0.3">
      <c r="A1797">
        <v>424</v>
      </c>
      <c r="B1797">
        <v>1919</v>
      </c>
      <c r="C1797" s="73" t="str">
        <f>IF(AND($A1797&lt;&gt;"",ISNUMBER($A1797)),VLOOKUP($A1797,StudiesGeneral!$B:$CM,2,FALSE),"")</f>
        <v>Canaparo</v>
      </c>
      <c r="D1797" s="73">
        <f>IF(AND($A1797&lt;&gt;"",ISNUMBER($A1797)),VLOOKUP($A1797,StudiesGeneral!$B:$CM,3,FALSE),"")</f>
        <v>2007</v>
      </c>
      <c r="E1797" s="74" t="str">
        <f>IF(AND($A1797&lt;&gt;"",ISNUMBER($A1797)),VLOOKUP($A1797,StudiesGeneral!$B:$CM,4,FALSE),"")</f>
        <v>https://doi.org/10.1111/j.1742-7843.2006.00023.x</v>
      </c>
      <c r="F1797" s="73" t="str">
        <f>IF(AND($A1797&lt;&gt;"",ISNUMBER($A1797)),VLOOKUP($A1797,StudiesGeneral!$B:$CM,5,FALSE),"")</f>
        <v>CYP3A5</v>
      </c>
      <c r="G1797" s="52" t="str">
        <f t="shared" si="64"/>
        <v>Large intestine-Rectum-HIM-15 normal-</v>
      </c>
      <c r="H1797" s="12" t="s">
        <v>751</v>
      </c>
      <c r="I1797" s="12" t="s">
        <v>1278</v>
      </c>
      <c r="K1797" s="12" t="s">
        <v>725</v>
      </c>
      <c r="L1797" s="12" t="s">
        <v>762</v>
      </c>
      <c r="M1797" s="12" t="s">
        <v>737</v>
      </c>
      <c r="AA1797" s="19" t="s">
        <v>770</v>
      </c>
      <c r="AB1797" s="19" t="s">
        <v>761</v>
      </c>
      <c r="AC1797" s="20" t="s">
        <v>730</v>
      </c>
      <c r="AD1797" s="112" t="s">
        <v>1285</v>
      </c>
      <c r="AE1797" s="82">
        <v>15</v>
      </c>
      <c r="AF1797" s="3">
        <v>1</v>
      </c>
      <c r="AG1797" s="3">
        <v>1</v>
      </c>
      <c r="AH1797" s="3">
        <v>59</v>
      </c>
      <c r="AI1797" s="3" t="s">
        <v>767</v>
      </c>
      <c r="AJ1797" s="20" t="s">
        <v>772</v>
      </c>
      <c r="AW1797" s="3" t="s">
        <v>763</v>
      </c>
      <c r="AX1797" s="3" t="s">
        <v>1280</v>
      </c>
      <c r="AY1797" s="3" t="s">
        <v>732</v>
      </c>
      <c r="AZ1797" s="3">
        <v>1</v>
      </c>
      <c r="BA1797" s="21" t="s">
        <v>733</v>
      </c>
      <c r="BB1797" s="10">
        <v>1</v>
      </c>
      <c r="BF1797" s="4" t="b">
        <f>IF(ISERROR(VLOOKUP(StudiesDetails!B1797,ProteinExpression!A:A,1,FALSE)),FALSE,TRUE)</f>
        <v>1</v>
      </c>
    </row>
    <row r="1798" spans="1:58" x14ac:dyDescent="0.3">
      <c r="A1798">
        <v>424</v>
      </c>
      <c r="B1798">
        <v>1920</v>
      </c>
      <c r="C1798" s="73" t="str">
        <f>IF(AND($A1798&lt;&gt;"",ISNUMBER($A1798)),VLOOKUP($A1798,StudiesGeneral!$B:$CM,2,FALSE),"")</f>
        <v>Canaparo</v>
      </c>
      <c r="D1798" s="73">
        <f>IF(AND($A1798&lt;&gt;"",ISNUMBER($A1798)),VLOOKUP($A1798,StudiesGeneral!$B:$CM,3,FALSE),"")</f>
        <v>2007</v>
      </c>
      <c r="E1798" s="74" t="str">
        <f>IF(AND($A1798&lt;&gt;"",ISNUMBER($A1798)),VLOOKUP($A1798,StudiesGeneral!$B:$CM,4,FALSE),"")</f>
        <v>https://doi.org/10.1111/j.1742-7843.2006.00023.x</v>
      </c>
      <c r="F1798" s="73" t="str">
        <f>IF(AND($A1798&lt;&gt;"",ISNUMBER($A1798)),VLOOKUP($A1798,StudiesGeneral!$B:$CM,5,FALSE),"")</f>
        <v>CYP3A5</v>
      </c>
      <c r="G1798" s="52" t="str">
        <f t="shared" si="64"/>
        <v>Large intestine-Rectum-HIM-16 normal-</v>
      </c>
      <c r="H1798" s="12" t="s">
        <v>751</v>
      </c>
      <c r="I1798" s="12" t="s">
        <v>1278</v>
      </c>
      <c r="K1798" s="12" t="s">
        <v>725</v>
      </c>
      <c r="L1798" s="12" t="s">
        <v>762</v>
      </c>
      <c r="M1798" s="12" t="s">
        <v>737</v>
      </c>
      <c r="AA1798" s="19" t="s">
        <v>770</v>
      </c>
      <c r="AB1798" s="19" t="s">
        <v>761</v>
      </c>
      <c r="AC1798" s="20" t="s">
        <v>730</v>
      </c>
      <c r="AD1798" s="112" t="s">
        <v>1286</v>
      </c>
      <c r="AE1798" s="82">
        <v>16</v>
      </c>
      <c r="AF1798" s="3">
        <v>1</v>
      </c>
      <c r="AG1798" s="3">
        <v>1</v>
      </c>
      <c r="AH1798" s="3">
        <v>67</v>
      </c>
      <c r="AI1798" s="3" t="s">
        <v>767</v>
      </c>
      <c r="AJ1798" s="20" t="s">
        <v>772</v>
      </c>
      <c r="AW1798" s="3" t="s">
        <v>763</v>
      </c>
      <c r="AX1798" s="3" t="s">
        <v>1280</v>
      </c>
      <c r="AY1798" s="3" t="s">
        <v>917</v>
      </c>
      <c r="AZ1798" s="3">
        <v>1</v>
      </c>
      <c r="BA1798" s="21" t="s">
        <v>733</v>
      </c>
      <c r="BB1798" s="10">
        <v>1</v>
      </c>
      <c r="BF1798" s="4" t="b">
        <f>IF(ISERROR(VLOOKUP(StudiesDetails!B1798,ProteinExpression!A:A,1,FALSE)),FALSE,TRUE)</f>
        <v>1</v>
      </c>
    </row>
    <row r="1799" spans="1:58" x14ac:dyDescent="0.3">
      <c r="A1799">
        <v>424</v>
      </c>
      <c r="B1799">
        <v>1921</v>
      </c>
      <c r="C1799" s="73" t="str">
        <f>IF(AND($A1799&lt;&gt;"",ISNUMBER($A1799)),VLOOKUP($A1799,StudiesGeneral!$B:$CM,2,FALSE),"")</f>
        <v>Canaparo</v>
      </c>
      <c r="D1799" s="73">
        <f>IF(AND($A1799&lt;&gt;"",ISNUMBER($A1799)),VLOOKUP($A1799,StudiesGeneral!$B:$CM,3,FALSE),"")</f>
        <v>2007</v>
      </c>
      <c r="E1799" s="74" t="str">
        <f>IF(AND($A1799&lt;&gt;"",ISNUMBER($A1799)),VLOOKUP($A1799,StudiesGeneral!$B:$CM,4,FALSE),"")</f>
        <v>https://doi.org/10.1111/j.1742-7843.2006.00023.x</v>
      </c>
      <c r="F1799" s="73" t="str">
        <f>IF(AND($A1799&lt;&gt;"",ISNUMBER($A1799)),VLOOKUP($A1799,StudiesGeneral!$B:$CM,5,FALSE),"")</f>
        <v>CYP3A5</v>
      </c>
      <c r="G1799" s="52" t="str">
        <f t="shared" si="64"/>
        <v>Large intestine-Rectum-HIM-17 normal-</v>
      </c>
      <c r="H1799" s="12" t="s">
        <v>751</v>
      </c>
      <c r="I1799" s="12" t="s">
        <v>1278</v>
      </c>
      <c r="K1799" s="12" t="s">
        <v>725</v>
      </c>
      <c r="L1799" s="12" t="s">
        <v>762</v>
      </c>
      <c r="M1799" s="12" t="s">
        <v>737</v>
      </c>
      <c r="AA1799" s="19" t="s">
        <v>770</v>
      </c>
      <c r="AB1799" s="19" t="s">
        <v>761</v>
      </c>
      <c r="AC1799" s="20" t="s">
        <v>730</v>
      </c>
      <c r="AD1799" s="112" t="s">
        <v>1287</v>
      </c>
      <c r="AE1799" s="82">
        <v>17</v>
      </c>
      <c r="AF1799" s="3">
        <v>1</v>
      </c>
      <c r="AG1799" s="3">
        <v>1</v>
      </c>
      <c r="AH1799" s="3">
        <v>60</v>
      </c>
      <c r="AI1799" s="3" t="s">
        <v>767</v>
      </c>
      <c r="AJ1799" s="20" t="s">
        <v>772</v>
      </c>
      <c r="AW1799" s="3" t="s">
        <v>763</v>
      </c>
      <c r="AX1799" s="3" t="s">
        <v>1280</v>
      </c>
      <c r="AY1799" s="3" t="s">
        <v>917</v>
      </c>
      <c r="AZ1799" s="3">
        <v>1</v>
      </c>
      <c r="BA1799" s="21" t="s">
        <v>733</v>
      </c>
      <c r="BB1799" s="10">
        <v>1</v>
      </c>
      <c r="BF1799" s="4" t="b">
        <f>IF(ISERROR(VLOOKUP(StudiesDetails!B1799,ProteinExpression!A:A,1,FALSE)),FALSE,TRUE)</f>
        <v>1</v>
      </c>
    </row>
    <row r="1800" spans="1:58" x14ac:dyDescent="0.3">
      <c r="A1800">
        <v>424</v>
      </c>
      <c r="B1800">
        <v>1922</v>
      </c>
      <c r="C1800" s="73" t="str">
        <f>IF(AND($A1800&lt;&gt;"",ISNUMBER($A1800)),VLOOKUP($A1800,StudiesGeneral!$B:$CM,2,FALSE),"")</f>
        <v>Canaparo</v>
      </c>
      <c r="D1800" s="73">
        <f>IF(AND($A1800&lt;&gt;"",ISNUMBER($A1800)),VLOOKUP($A1800,StudiesGeneral!$B:$CM,3,FALSE),"")</f>
        <v>2007</v>
      </c>
      <c r="E1800" s="74" t="str">
        <f>IF(AND($A1800&lt;&gt;"",ISNUMBER($A1800)),VLOOKUP($A1800,StudiesGeneral!$B:$CM,4,FALSE),"")</f>
        <v>https://doi.org/10.1111/j.1742-7843.2006.00023.x</v>
      </c>
      <c r="F1800" s="73" t="str">
        <f>IF(AND($A1800&lt;&gt;"",ISNUMBER($A1800)),VLOOKUP($A1800,StudiesGeneral!$B:$CM,5,FALSE),"")</f>
        <v>CYP3A5</v>
      </c>
      <c r="G1800" s="52" t="str">
        <f t="shared" si="64"/>
        <v>Large intestine-Rectum-HIM-19 normal-</v>
      </c>
      <c r="H1800" s="12" t="s">
        <v>751</v>
      </c>
      <c r="I1800" s="12" t="s">
        <v>1278</v>
      </c>
      <c r="K1800" s="12" t="s">
        <v>725</v>
      </c>
      <c r="L1800" s="12" t="s">
        <v>762</v>
      </c>
      <c r="M1800" s="12" t="s">
        <v>737</v>
      </c>
      <c r="AA1800" s="19" t="s">
        <v>770</v>
      </c>
      <c r="AB1800" s="19" t="s">
        <v>761</v>
      </c>
      <c r="AC1800" s="20" t="s">
        <v>730</v>
      </c>
      <c r="AD1800" s="112" t="s">
        <v>1288</v>
      </c>
      <c r="AE1800" s="82">
        <v>19</v>
      </c>
      <c r="AF1800" s="3">
        <v>1</v>
      </c>
      <c r="AG1800" s="3">
        <v>1</v>
      </c>
      <c r="AH1800" s="3">
        <v>57</v>
      </c>
      <c r="AI1800" s="3" t="s">
        <v>767</v>
      </c>
      <c r="AJ1800" s="20" t="s">
        <v>772</v>
      </c>
      <c r="AW1800" s="3" t="s">
        <v>763</v>
      </c>
      <c r="AX1800" s="3" t="s">
        <v>1280</v>
      </c>
      <c r="AY1800" s="3" t="s">
        <v>917</v>
      </c>
      <c r="AZ1800" s="3">
        <v>1</v>
      </c>
      <c r="BA1800" s="21" t="s">
        <v>733</v>
      </c>
      <c r="BB1800" s="10">
        <v>1</v>
      </c>
      <c r="BF1800" s="4" t="b">
        <f>IF(ISERROR(VLOOKUP(StudiesDetails!B1800,ProteinExpression!A:A,1,FALSE)),FALSE,TRUE)</f>
        <v>1</v>
      </c>
    </row>
    <row r="1801" spans="1:58" x14ac:dyDescent="0.3">
      <c r="A1801">
        <v>424</v>
      </c>
      <c r="B1801">
        <v>1923</v>
      </c>
      <c r="C1801" s="73" t="str">
        <f>IF(AND($A1801&lt;&gt;"",ISNUMBER($A1801)),VLOOKUP($A1801,StudiesGeneral!$B:$CM,2,FALSE),"")</f>
        <v>Canaparo</v>
      </c>
      <c r="D1801" s="73">
        <f>IF(AND($A1801&lt;&gt;"",ISNUMBER($A1801)),VLOOKUP($A1801,StudiesGeneral!$B:$CM,3,FALSE),"")</f>
        <v>2007</v>
      </c>
      <c r="E1801" s="74" t="str">
        <f>IF(AND($A1801&lt;&gt;"",ISNUMBER($A1801)),VLOOKUP($A1801,StudiesGeneral!$B:$CM,4,FALSE),"")</f>
        <v>https://doi.org/10.1111/j.1742-7843.2006.00023.x</v>
      </c>
      <c r="F1801" s="73" t="str">
        <f>IF(AND($A1801&lt;&gt;"",ISNUMBER($A1801)),VLOOKUP($A1801,StudiesGeneral!$B:$CM,5,FALSE),"")</f>
        <v>CYP3A5</v>
      </c>
      <c r="G1801" s="52" t="str">
        <f t="shared" si="64"/>
        <v>Large intestine-Rectum-HIM-20 normal-</v>
      </c>
      <c r="H1801" s="12" t="s">
        <v>751</v>
      </c>
      <c r="I1801" s="12" t="s">
        <v>1278</v>
      </c>
      <c r="K1801" s="12" t="s">
        <v>725</v>
      </c>
      <c r="L1801" s="12" t="s">
        <v>762</v>
      </c>
      <c r="M1801" s="12" t="s">
        <v>737</v>
      </c>
      <c r="AA1801" s="19" t="s">
        <v>770</v>
      </c>
      <c r="AB1801" s="19" t="s">
        <v>761</v>
      </c>
      <c r="AC1801" s="20" t="s">
        <v>730</v>
      </c>
      <c r="AD1801" s="112" t="s">
        <v>1289</v>
      </c>
      <c r="AE1801" s="82">
        <v>20</v>
      </c>
      <c r="AF1801" s="3">
        <v>1</v>
      </c>
      <c r="AG1801" s="3">
        <v>0</v>
      </c>
      <c r="AH1801" s="3">
        <v>60</v>
      </c>
      <c r="AI1801" s="3" t="s">
        <v>767</v>
      </c>
      <c r="AJ1801" s="20" t="s">
        <v>772</v>
      </c>
      <c r="AW1801" s="3" t="s">
        <v>763</v>
      </c>
      <c r="AX1801" s="3" t="s">
        <v>1280</v>
      </c>
      <c r="AY1801" s="3" t="s">
        <v>917</v>
      </c>
      <c r="AZ1801" s="3">
        <v>1</v>
      </c>
      <c r="BA1801" s="21" t="s">
        <v>733</v>
      </c>
      <c r="BB1801" s="10">
        <v>1</v>
      </c>
      <c r="BF1801" s="4" t="b">
        <f>IF(ISERROR(VLOOKUP(StudiesDetails!B1801,ProteinExpression!A:A,1,FALSE)),FALSE,TRUE)</f>
        <v>1</v>
      </c>
    </row>
    <row r="1802" spans="1:58" x14ac:dyDescent="0.3">
      <c r="A1802">
        <v>424</v>
      </c>
      <c r="B1802">
        <v>1924</v>
      </c>
      <c r="C1802" s="73" t="str">
        <f>IF(AND($A1802&lt;&gt;"",ISNUMBER($A1802)),VLOOKUP($A1802,StudiesGeneral!$B:$CM,2,FALSE),"")</f>
        <v>Canaparo</v>
      </c>
      <c r="D1802" s="73">
        <f>IF(AND($A1802&lt;&gt;"",ISNUMBER($A1802)),VLOOKUP($A1802,StudiesGeneral!$B:$CM,3,FALSE),"")</f>
        <v>2007</v>
      </c>
      <c r="E1802" s="74" t="str">
        <f>IF(AND($A1802&lt;&gt;"",ISNUMBER($A1802)),VLOOKUP($A1802,StudiesGeneral!$B:$CM,4,FALSE),"")</f>
        <v>https://doi.org/10.1111/j.1742-7843.2006.00023.x</v>
      </c>
      <c r="F1802" s="73" t="str">
        <f>IF(AND($A1802&lt;&gt;"",ISNUMBER($A1802)),VLOOKUP($A1802,StudiesGeneral!$B:$CM,5,FALSE),"")</f>
        <v>CYP3A5</v>
      </c>
      <c r="G1802" s="52" t="str">
        <f t="shared" si="64"/>
        <v>Large intestine-Rectum-HIM-23 normal-</v>
      </c>
      <c r="H1802" s="12" t="s">
        <v>751</v>
      </c>
      <c r="I1802" s="12" t="s">
        <v>1278</v>
      </c>
      <c r="K1802" s="12" t="s">
        <v>725</v>
      </c>
      <c r="L1802" s="12" t="s">
        <v>762</v>
      </c>
      <c r="M1802" s="12" t="s">
        <v>737</v>
      </c>
      <c r="AA1802" s="19" t="s">
        <v>770</v>
      </c>
      <c r="AB1802" s="19" t="s">
        <v>761</v>
      </c>
      <c r="AC1802" s="20" t="s">
        <v>730</v>
      </c>
      <c r="AD1802" s="112" t="s">
        <v>1290</v>
      </c>
      <c r="AE1802" s="82">
        <v>23</v>
      </c>
      <c r="AF1802" s="3">
        <v>1</v>
      </c>
      <c r="AG1802" s="3">
        <v>1</v>
      </c>
      <c r="AH1802" s="3">
        <v>86</v>
      </c>
      <c r="AI1802" s="3" t="s">
        <v>767</v>
      </c>
      <c r="AJ1802" s="20" t="s">
        <v>772</v>
      </c>
      <c r="AW1802" s="3" t="s">
        <v>763</v>
      </c>
      <c r="AX1802" s="3" t="s">
        <v>1280</v>
      </c>
      <c r="AY1802" s="3" t="s">
        <v>920</v>
      </c>
      <c r="AZ1802" s="3">
        <v>1</v>
      </c>
      <c r="BA1802" s="21" t="s">
        <v>733</v>
      </c>
      <c r="BB1802" s="10">
        <v>1</v>
      </c>
      <c r="BF1802" s="4" t="b">
        <f>IF(ISERROR(VLOOKUP(StudiesDetails!B1802,ProteinExpression!A:A,1,FALSE)),FALSE,TRUE)</f>
        <v>1</v>
      </c>
    </row>
    <row r="1803" spans="1:58" s="33" customFormat="1" x14ac:dyDescent="0.3">
      <c r="A1803" s="33">
        <v>424</v>
      </c>
      <c r="B1803" s="33">
        <v>1925</v>
      </c>
      <c r="C1803" s="70" t="str">
        <f>IF(AND($A1803&lt;&gt;"",ISNUMBER($A1803)),VLOOKUP($A1803,StudiesGeneral!$B:$CM,2,FALSE),"")</f>
        <v>Canaparo</v>
      </c>
      <c r="D1803" s="70">
        <f>IF(AND($A1803&lt;&gt;"",ISNUMBER($A1803)),VLOOKUP($A1803,StudiesGeneral!$B:$CM,3,FALSE),"")</f>
        <v>2007</v>
      </c>
      <c r="E1803" s="71" t="str">
        <f>IF(AND($A1803&lt;&gt;"",ISNUMBER($A1803)),VLOOKUP($A1803,StudiesGeneral!$B:$CM,4,FALSE),"")</f>
        <v>https://doi.org/10.1111/j.1742-7843.2006.00023.x</v>
      </c>
      <c r="F1803" s="70" t="str">
        <f>IF(AND($A1803&lt;&gt;"",ISNUMBER($A1803)),VLOOKUP($A1803,StudiesGeneral!$B:$CM,5,FALSE),"")</f>
        <v>CYP3A5</v>
      </c>
      <c r="G1803" s="72" t="str">
        <f t="shared" ref="G1803:G1820" si="65">H1803&amp;"-"&amp;I1803&amp;"-"&amp;L1803&amp;"-"&amp;AD1803&amp;"-"&amp;BC1803</f>
        <v>Large intestine-Colon-HIM-1 tumor-</v>
      </c>
      <c r="H1803" s="25" t="s">
        <v>751</v>
      </c>
      <c r="I1803" s="25" t="s">
        <v>812</v>
      </c>
      <c r="J1803" s="25"/>
      <c r="K1803" s="25" t="s">
        <v>725</v>
      </c>
      <c r="L1803" s="25" t="s">
        <v>762</v>
      </c>
      <c r="M1803" s="25" t="s">
        <v>737</v>
      </c>
      <c r="N1803" s="25"/>
      <c r="O1803" s="25"/>
      <c r="P1803" s="25"/>
      <c r="Q1803" s="26"/>
      <c r="R1803" s="26"/>
      <c r="S1803" s="27"/>
      <c r="T1803" s="27"/>
      <c r="U1803" s="27"/>
      <c r="V1803" s="27"/>
      <c r="W1803" s="27"/>
      <c r="X1803" s="27"/>
      <c r="Y1803" s="27"/>
      <c r="Z1803" s="27"/>
      <c r="AA1803" s="28" t="s">
        <v>770</v>
      </c>
      <c r="AB1803" s="28" t="s">
        <v>761</v>
      </c>
      <c r="AC1803" s="29" t="s">
        <v>730</v>
      </c>
      <c r="AD1803" s="36" t="s">
        <v>1291</v>
      </c>
      <c r="AE1803" s="83">
        <v>1</v>
      </c>
      <c r="AF1803" s="30">
        <v>1</v>
      </c>
      <c r="AG1803" s="30">
        <v>1</v>
      </c>
      <c r="AH1803" s="30">
        <v>63</v>
      </c>
      <c r="AI1803" s="30" t="s">
        <v>767</v>
      </c>
      <c r="AJ1803" s="29" t="s">
        <v>772</v>
      </c>
      <c r="AK1803" s="30"/>
      <c r="AL1803" s="29"/>
      <c r="AM1803" s="30"/>
      <c r="AN1803" s="30"/>
      <c r="AO1803" s="30"/>
      <c r="AP1803" s="30"/>
      <c r="AQ1803" s="30"/>
      <c r="AR1803" s="30"/>
      <c r="AS1803" s="30"/>
      <c r="AT1803" s="30"/>
      <c r="AU1803" s="30"/>
      <c r="AV1803" s="30"/>
      <c r="AW1803" s="30" t="s">
        <v>763</v>
      </c>
      <c r="AX1803" s="30" t="s">
        <v>1270</v>
      </c>
      <c r="AY1803" s="30" t="s">
        <v>732</v>
      </c>
      <c r="AZ1803" s="30">
        <v>1</v>
      </c>
      <c r="BA1803" s="31" t="s">
        <v>733</v>
      </c>
      <c r="BB1803" s="32">
        <v>1</v>
      </c>
      <c r="BC1803" s="29"/>
      <c r="BD1803" s="30"/>
      <c r="BE1803" s="75"/>
      <c r="BF1803" s="91" t="b">
        <f>IF(ISERROR(VLOOKUP(StudiesDetails!B1803,ProteinExpression!A:A,1,FALSE)),FALSE,TRUE)</f>
        <v>1</v>
      </c>
    </row>
    <row r="1804" spans="1:58" x14ac:dyDescent="0.3">
      <c r="A1804">
        <v>424</v>
      </c>
      <c r="B1804">
        <v>1926</v>
      </c>
      <c r="C1804" s="73" t="str">
        <f>IF(AND($A1804&lt;&gt;"",ISNUMBER($A1804)),VLOOKUP($A1804,StudiesGeneral!$B:$CM,2,FALSE),"")</f>
        <v>Canaparo</v>
      </c>
      <c r="D1804" s="73">
        <f>IF(AND($A1804&lt;&gt;"",ISNUMBER($A1804)),VLOOKUP($A1804,StudiesGeneral!$B:$CM,3,FALSE),"")</f>
        <v>2007</v>
      </c>
      <c r="E1804" s="74" t="str">
        <f>IF(AND($A1804&lt;&gt;"",ISNUMBER($A1804)),VLOOKUP($A1804,StudiesGeneral!$B:$CM,4,FALSE),"")</f>
        <v>https://doi.org/10.1111/j.1742-7843.2006.00023.x</v>
      </c>
      <c r="F1804" s="73" t="str">
        <f>IF(AND($A1804&lt;&gt;"",ISNUMBER($A1804)),VLOOKUP($A1804,StudiesGeneral!$B:$CM,5,FALSE),"")</f>
        <v>CYP3A5</v>
      </c>
      <c r="G1804" s="52" t="str">
        <f t="shared" si="65"/>
        <v>Large intestine-Colon-HIM-3 tumor-</v>
      </c>
      <c r="H1804" s="12" t="s">
        <v>751</v>
      </c>
      <c r="I1804" s="12" t="s">
        <v>812</v>
      </c>
      <c r="K1804" s="12" t="s">
        <v>725</v>
      </c>
      <c r="L1804" s="12" t="s">
        <v>762</v>
      </c>
      <c r="M1804" s="12" t="s">
        <v>737</v>
      </c>
      <c r="AA1804" s="19" t="s">
        <v>770</v>
      </c>
      <c r="AB1804" s="19" t="s">
        <v>761</v>
      </c>
      <c r="AC1804" s="20" t="s">
        <v>730</v>
      </c>
      <c r="AD1804" s="37" t="s">
        <v>1292</v>
      </c>
      <c r="AE1804" s="82">
        <v>3</v>
      </c>
      <c r="AF1804" s="3">
        <v>1</v>
      </c>
      <c r="AG1804" s="3">
        <v>1</v>
      </c>
      <c r="AH1804" s="3">
        <v>93</v>
      </c>
      <c r="AI1804" s="3" t="s">
        <v>767</v>
      </c>
      <c r="AJ1804" s="20" t="s">
        <v>772</v>
      </c>
      <c r="AW1804" s="3" t="s">
        <v>763</v>
      </c>
      <c r="AX1804" s="3" t="s">
        <v>1270</v>
      </c>
      <c r="AY1804" s="3" t="s">
        <v>917</v>
      </c>
      <c r="AZ1804" s="3">
        <v>1</v>
      </c>
      <c r="BA1804" s="21" t="s">
        <v>733</v>
      </c>
      <c r="BB1804" s="10">
        <v>1</v>
      </c>
      <c r="BF1804" s="4" t="b">
        <f>IF(ISERROR(VLOOKUP(StudiesDetails!B1804,ProteinExpression!A:A,1,FALSE)),FALSE,TRUE)</f>
        <v>1</v>
      </c>
    </row>
    <row r="1805" spans="1:58" x14ac:dyDescent="0.3">
      <c r="A1805">
        <v>424</v>
      </c>
      <c r="B1805">
        <v>1927</v>
      </c>
      <c r="C1805" s="73" t="str">
        <f>IF(AND($A1805&lt;&gt;"",ISNUMBER($A1805)),VLOOKUP($A1805,StudiesGeneral!$B:$CM,2,FALSE),"")</f>
        <v>Canaparo</v>
      </c>
      <c r="D1805" s="73">
        <f>IF(AND($A1805&lt;&gt;"",ISNUMBER($A1805)),VLOOKUP($A1805,StudiesGeneral!$B:$CM,3,FALSE),"")</f>
        <v>2007</v>
      </c>
      <c r="E1805" s="74" t="str">
        <f>IF(AND($A1805&lt;&gt;"",ISNUMBER($A1805)),VLOOKUP($A1805,StudiesGeneral!$B:$CM,4,FALSE),"")</f>
        <v>https://doi.org/10.1111/j.1742-7843.2006.00023.x</v>
      </c>
      <c r="F1805" s="73" t="str">
        <f>IF(AND($A1805&lt;&gt;"",ISNUMBER($A1805)),VLOOKUP($A1805,StudiesGeneral!$B:$CM,5,FALSE),"")</f>
        <v>CYP3A5</v>
      </c>
      <c r="G1805" s="52" t="str">
        <f t="shared" si="65"/>
        <v>Large intestine-Colon-HIM-4 tumor-</v>
      </c>
      <c r="H1805" s="12" t="s">
        <v>751</v>
      </c>
      <c r="I1805" s="12" t="s">
        <v>812</v>
      </c>
      <c r="K1805" s="12" t="s">
        <v>725</v>
      </c>
      <c r="L1805" s="12" t="s">
        <v>762</v>
      </c>
      <c r="M1805" s="12" t="s">
        <v>737</v>
      </c>
      <c r="AA1805" s="19" t="s">
        <v>770</v>
      </c>
      <c r="AB1805" s="19" t="s">
        <v>761</v>
      </c>
      <c r="AC1805" s="20" t="s">
        <v>730</v>
      </c>
      <c r="AD1805" s="37" t="s">
        <v>1293</v>
      </c>
      <c r="AE1805" s="82">
        <v>4</v>
      </c>
      <c r="AF1805" s="3">
        <v>1</v>
      </c>
      <c r="AG1805" s="3">
        <v>1</v>
      </c>
      <c r="AH1805" s="3">
        <v>83</v>
      </c>
      <c r="AI1805" s="3" t="s">
        <v>767</v>
      </c>
      <c r="AJ1805" s="20" t="s">
        <v>772</v>
      </c>
      <c r="AW1805" s="3" t="s">
        <v>763</v>
      </c>
      <c r="AX1805" s="3" t="s">
        <v>1270</v>
      </c>
      <c r="AY1805" s="3" t="s">
        <v>917</v>
      </c>
      <c r="AZ1805" s="3">
        <v>1</v>
      </c>
      <c r="BA1805" s="21" t="s">
        <v>733</v>
      </c>
      <c r="BB1805" s="10">
        <v>1</v>
      </c>
      <c r="BF1805" s="4" t="b">
        <f>IF(ISERROR(VLOOKUP(StudiesDetails!B1805,ProteinExpression!A:A,1,FALSE)),FALSE,TRUE)</f>
        <v>1</v>
      </c>
    </row>
    <row r="1806" spans="1:58" x14ac:dyDescent="0.3">
      <c r="A1806">
        <v>424</v>
      </c>
      <c r="B1806">
        <v>1928</v>
      </c>
      <c r="C1806" s="73" t="str">
        <f>IF(AND($A1806&lt;&gt;"",ISNUMBER($A1806)),VLOOKUP($A1806,StudiesGeneral!$B:$CM,2,FALSE),"")</f>
        <v>Canaparo</v>
      </c>
      <c r="D1806" s="73">
        <f>IF(AND($A1806&lt;&gt;"",ISNUMBER($A1806)),VLOOKUP($A1806,StudiesGeneral!$B:$CM,3,FALSE),"")</f>
        <v>2007</v>
      </c>
      <c r="E1806" s="74" t="str">
        <f>IF(AND($A1806&lt;&gt;"",ISNUMBER($A1806)),VLOOKUP($A1806,StudiesGeneral!$B:$CM,4,FALSE),"")</f>
        <v>https://doi.org/10.1111/j.1742-7843.2006.00023.x</v>
      </c>
      <c r="F1806" s="73" t="str">
        <f>IF(AND($A1806&lt;&gt;"",ISNUMBER($A1806)),VLOOKUP($A1806,StudiesGeneral!$B:$CM,5,FALSE),"")</f>
        <v>CYP3A5</v>
      </c>
      <c r="G1806" s="52" t="str">
        <f t="shared" si="65"/>
        <v>Large intestine-Colon-HIM-5 tumor-</v>
      </c>
      <c r="H1806" s="12" t="s">
        <v>751</v>
      </c>
      <c r="I1806" s="12" t="s">
        <v>812</v>
      </c>
      <c r="K1806" s="12" t="s">
        <v>725</v>
      </c>
      <c r="L1806" s="12" t="s">
        <v>762</v>
      </c>
      <c r="M1806" s="12" t="s">
        <v>737</v>
      </c>
      <c r="AA1806" s="19" t="s">
        <v>770</v>
      </c>
      <c r="AB1806" s="19" t="s">
        <v>761</v>
      </c>
      <c r="AC1806" s="20" t="s">
        <v>730</v>
      </c>
      <c r="AD1806" s="37" t="s">
        <v>1294</v>
      </c>
      <c r="AE1806" s="82">
        <v>5</v>
      </c>
      <c r="AF1806" s="3">
        <v>1</v>
      </c>
      <c r="AG1806" s="3">
        <v>1</v>
      </c>
      <c r="AH1806" s="3">
        <v>44</v>
      </c>
      <c r="AI1806" s="3" t="s">
        <v>767</v>
      </c>
      <c r="AJ1806" s="20" t="s">
        <v>772</v>
      </c>
      <c r="AW1806" s="3" t="s">
        <v>763</v>
      </c>
      <c r="AX1806" s="3" t="s">
        <v>1270</v>
      </c>
      <c r="AY1806" s="3" t="s">
        <v>917</v>
      </c>
      <c r="AZ1806" s="3">
        <v>1</v>
      </c>
      <c r="BA1806" s="21" t="s">
        <v>733</v>
      </c>
      <c r="BB1806" s="10">
        <v>1</v>
      </c>
      <c r="BF1806" s="4" t="b">
        <f>IF(ISERROR(VLOOKUP(StudiesDetails!B1806,ProteinExpression!A:A,1,FALSE)),FALSE,TRUE)</f>
        <v>1</v>
      </c>
    </row>
    <row r="1807" spans="1:58" x14ac:dyDescent="0.3">
      <c r="A1807">
        <v>424</v>
      </c>
      <c r="B1807">
        <v>1929</v>
      </c>
      <c r="C1807" s="73" t="str">
        <f>IF(AND($A1807&lt;&gt;"",ISNUMBER($A1807)),VLOOKUP($A1807,StudiesGeneral!$B:$CM,2,FALSE),"")</f>
        <v>Canaparo</v>
      </c>
      <c r="D1807" s="73">
        <f>IF(AND($A1807&lt;&gt;"",ISNUMBER($A1807)),VLOOKUP($A1807,StudiesGeneral!$B:$CM,3,FALSE),"")</f>
        <v>2007</v>
      </c>
      <c r="E1807" s="74" t="str">
        <f>IF(AND($A1807&lt;&gt;"",ISNUMBER($A1807)),VLOOKUP($A1807,StudiesGeneral!$B:$CM,4,FALSE),"")</f>
        <v>https://doi.org/10.1111/j.1742-7843.2006.00023.x</v>
      </c>
      <c r="F1807" s="73" t="str">
        <f>IF(AND($A1807&lt;&gt;"",ISNUMBER($A1807)),VLOOKUP($A1807,StudiesGeneral!$B:$CM,5,FALSE),"")</f>
        <v>CYP3A5</v>
      </c>
      <c r="G1807" s="52" t="str">
        <f t="shared" si="65"/>
        <v>Large intestine-Colon-HIM-6 tumor-</v>
      </c>
      <c r="H1807" s="12" t="s">
        <v>751</v>
      </c>
      <c r="I1807" s="12" t="s">
        <v>812</v>
      </c>
      <c r="K1807" s="12" t="s">
        <v>725</v>
      </c>
      <c r="L1807" s="12" t="s">
        <v>762</v>
      </c>
      <c r="M1807" s="12" t="s">
        <v>737</v>
      </c>
      <c r="AA1807" s="19" t="s">
        <v>770</v>
      </c>
      <c r="AB1807" s="19" t="s">
        <v>761</v>
      </c>
      <c r="AC1807" s="20" t="s">
        <v>730</v>
      </c>
      <c r="AD1807" s="37" t="s">
        <v>1295</v>
      </c>
      <c r="AE1807" s="82">
        <v>6</v>
      </c>
      <c r="AF1807" s="3">
        <v>1</v>
      </c>
      <c r="AG1807" s="3">
        <v>0</v>
      </c>
      <c r="AH1807" s="3">
        <v>79</v>
      </c>
      <c r="AI1807" s="3" t="s">
        <v>767</v>
      </c>
      <c r="AJ1807" s="20" t="s">
        <v>772</v>
      </c>
      <c r="AW1807" s="3" t="s">
        <v>763</v>
      </c>
      <c r="AX1807" s="3" t="s">
        <v>1270</v>
      </c>
      <c r="AY1807" s="3" t="s">
        <v>917</v>
      </c>
      <c r="AZ1807" s="3">
        <v>1</v>
      </c>
      <c r="BA1807" s="21" t="s">
        <v>733</v>
      </c>
      <c r="BB1807" s="10">
        <v>1</v>
      </c>
      <c r="BF1807" s="4" t="b">
        <f>IF(ISERROR(VLOOKUP(StudiesDetails!B1807,ProteinExpression!A:A,1,FALSE)),FALSE,TRUE)</f>
        <v>1</v>
      </c>
    </row>
    <row r="1808" spans="1:58" x14ac:dyDescent="0.3">
      <c r="A1808">
        <v>424</v>
      </c>
      <c r="B1808">
        <v>1930</v>
      </c>
      <c r="C1808" s="73" t="str">
        <f>IF(AND($A1808&lt;&gt;"",ISNUMBER($A1808)),VLOOKUP($A1808,StudiesGeneral!$B:$CM,2,FALSE),"")</f>
        <v>Canaparo</v>
      </c>
      <c r="D1808" s="73">
        <f>IF(AND($A1808&lt;&gt;"",ISNUMBER($A1808)),VLOOKUP($A1808,StudiesGeneral!$B:$CM,3,FALSE),"")</f>
        <v>2007</v>
      </c>
      <c r="E1808" s="74" t="str">
        <f>IF(AND($A1808&lt;&gt;"",ISNUMBER($A1808)),VLOOKUP($A1808,StudiesGeneral!$B:$CM,4,FALSE),"")</f>
        <v>https://doi.org/10.1111/j.1742-7843.2006.00023.x</v>
      </c>
      <c r="F1808" s="73" t="str">
        <f>IF(AND($A1808&lt;&gt;"",ISNUMBER($A1808)),VLOOKUP($A1808,StudiesGeneral!$B:$CM,5,FALSE),"")</f>
        <v>CYP3A5</v>
      </c>
      <c r="G1808" s="52" t="str">
        <f t="shared" si="65"/>
        <v>Large intestine-Colon-HIM-7 tumor-</v>
      </c>
      <c r="H1808" s="12" t="s">
        <v>751</v>
      </c>
      <c r="I1808" s="12" t="s">
        <v>812</v>
      </c>
      <c r="K1808" s="12" t="s">
        <v>725</v>
      </c>
      <c r="L1808" s="12" t="s">
        <v>762</v>
      </c>
      <c r="M1808" s="12" t="s">
        <v>737</v>
      </c>
      <c r="AA1808" s="19" t="s">
        <v>770</v>
      </c>
      <c r="AB1808" s="19" t="s">
        <v>761</v>
      </c>
      <c r="AC1808" s="20" t="s">
        <v>730</v>
      </c>
      <c r="AD1808" s="37" t="s">
        <v>1296</v>
      </c>
      <c r="AE1808" s="82">
        <v>7</v>
      </c>
      <c r="AF1808" s="3">
        <v>1</v>
      </c>
      <c r="AG1808" s="3">
        <v>0</v>
      </c>
      <c r="AH1808" s="3">
        <v>86</v>
      </c>
      <c r="AI1808" s="3" t="s">
        <v>767</v>
      </c>
      <c r="AJ1808" s="20" t="s">
        <v>772</v>
      </c>
      <c r="AW1808" s="3" t="s">
        <v>763</v>
      </c>
      <c r="AX1808" s="3" t="s">
        <v>1270</v>
      </c>
      <c r="AY1808" s="3" t="s">
        <v>920</v>
      </c>
      <c r="AZ1808" s="3">
        <v>1</v>
      </c>
      <c r="BA1808" s="21" t="s">
        <v>733</v>
      </c>
      <c r="BB1808" s="10">
        <v>1</v>
      </c>
      <c r="BF1808" s="4" t="b">
        <f>IF(ISERROR(VLOOKUP(StudiesDetails!B1808,ProteinExpression!A:A,1,FALSE)),FALSE,TRUE)</f>
        <v>1</v>
      </c>
    </row>
    <row r="1809" spans="1:58" x14ac:dyDescent="0.3">
      <c r="A1809">
        <v>424</v>
      </c>
      <c r="B1809">
        <v>1931</v>
      </c>
      <c r="C1809" s="73" t="str">
        <f>IF(AND($A1809&lt;&gt;"",ISNUMBER($A1809)),VLOOKUP($A1809,StudiesGeneral!$B:$CM,2,FALSE),"")</f>
        <v>Canaparo</v>
      </c>
      <c r="D1809" s="73">
        <f>IF(AND($A1809&lt;&gt;"",ISNUMBER($A1809)),VLOOKUP($A1809,StudiesGeneral!$B:$CM,3,FALSE),"")</f>
        <v>2007</v>
      </c>
      <c r="E1809" s="74" t="str">
        <f>IF(AND($A1809&lt;&gt;"",ISNUMBER($A1809)),VLOOKUP($A1809,StudiesGeneral!$B:$CM,4,FALSE),"")</f>
        <v>https://doi.org/10.1111/j.1742-7843.2006.00023.x</v>
      </c>
      <c r="F1809" s="73" t="str">
        <f>IF(AND($A1809&lt;&gt;"",ISNUMBER($A1809)),VLOOKUP($A1809,StudiesGeneral!$B:$CM,5,FALSE),"")</f>
        <v>CYP3A5</v>
      </c>
      <c r="G1809" s="52" t="str">
        <f t="shared" si="65"/>
        <v>Large intestine-Colon-HIM-8 tumor-</v>
      </c>
      <c r="H1809" s="12" t="s">
        <v>751</v>
      </c>
      <c r="I1809" s="12" t="s">
        <v>812</v>
      </c>
      <c r="K1809" s="12" t="s">
        <v>725</v>
      </c>
      <c r="L1809" s="12" t="s">
        <v>762</v>
      </c>
      <c r="M1809" s="12" t="s">
        <v>737</v>
      </c>
      <c r="AA1809" s="19" t="s">
        <v>770</v>
      </c>
      <c r="AB1809" s="19" t="s">
        <v>761</v>
      </c>
      <c r="AC1809" s="20" t="s">
        <v>730</v>
      </c>
      <c r="AD1809" s="37" t="s">
        <v>1297</v>
      </c>
      <c r="AE1809" s="82">
        <v>8</v>
      </c>
      <c r="AF1809" s="3">
        <v>1</v>
      </c>
      <c r="AG1809" s="3">
        <v>1</v>
      </c>
      <c r="AH1809" s="3">
        <v>68</v>
      </c>
      <c r="AI1809" s="3" t="s">
        <v>767</v>
      </c>
      <c r="AJ1809" s="20" t="s">
        <v>772</v>
      </c>
      <c r="AW1809" s="3" t="s">
        <v>763</v>
      </c>
      <c r="AX1809" s="3" t="s">
        <v>1270</v>
      </c>
      <c r="AY1809" s="3" t="s">
        <v>917</v>
      </c>
      <c r="AZ1809" s="3">
        <v>1</v>
      </c>
      <c r="BA1809" s="21" t="s">
        <v>733</v>
      </c>
      <c r="BB1809" s="10">
        <v>1</v>
      </c>
      <c r="BF1809" s="4" t="b">
        <f>IF(ISERROR(VLOOKUP(StudiesDetails!B1809,ProteinExpression!A:A,1,FALSE)),FALSE,TRUE)</f>
        <v>1</v>
      </c>
    </row>
    <row r="1810" spans="1:58" x14ac:dyDescent="0.3">
      <c r="A1810">
        <v>424</v>
      </c>
      <c r="B1810">
        <v>1932</v>
      </c>
      <c r="C1810" s="73" t="str">
        <f>IF(AND($A1810&lt;&gt;"",ISNUMBER($A1810)),VLOOKUP($A1810,StudiesGeneral!$B:$CM,2,FALSE),"")</f>
        <v>Canaparo</v>
      </c>
      <c r="D1810" s="73">
        <f>IF(AND($A1810&lt;&gt;"",ISNUMBER($A1810)),VLOOKUP($A1810,StudiesGeneral!$B:$CM,3,FALSE),"")</f>
        <v>2007</v>
      </c>
      <c r="E1810" s="74" t="str">
        <f>IF(AND($A1810&lt;&gt;"",ISNUMBER($A1810)),VLOOKUP($A1810,StudiesGeneral!$B:$CM,4,FALSE),"")</f>
        <v>https://doi.org/10.1111/j.1742-7843.2006.00023.x</v>
      </c>
      <c r="F1810" s="73" t="str">
        <f>IF(AND($A1810&lt;&gt;"",ISNUMBER($A1810)),VLOOKUP($A1810,StudiesGeneral!$B:$CM,5,FALSE),"")</f>
        <v>CYP3A5</v>
      </c>
      <c r="G1810" s="52" t="str">
        <f t="shared" si="65"/>
        <v>Large intestine-Rectum-HIM-10 tumor-</v>
      </c>
      <c r="H1810" s="12" t="s">
        <v>751</v>
      </c>
      <c r="I1810" s="12" t="s">
        <v>1278</v>
      </c>
      <c r="K1810" s="12" t="s">
        <v>725</v>
      </c>
      <c r="L1810" s="12" t="s">
        <v>762</v>
      </c>
      <c r="M1810" s="12" t="s">
        <v>737</v>
      </c>
      <c r="AA1810" s="19" t="s">
        <v>770</v>
      </c>
      <c r="AB1810" s="19" t="s">
        <v>761</v>
      </c>
      <c r="AC1810" s="20" t="s">
        <v>730</v>
      </c>
      <c r="AD1810" s="37" t="s">
        <v>1298</v>
      </c>
      <c r="AE1810" s="82">
        <v>10</v>
      </c>
      <c r="AF1810" s="3">
        <v>1</v>
      </c>
      <c r="AG1810" s="3">
        <v>1</v>
      </c>
      <c r="AH1810" s="3">
        <v>76</v>
      </c>
      <c r="AI1810" s="3" t="s">
        <v>767</v>
      </c>
      <c r="AJ1810" s="20" t="s">
        <v>772</v>
      </c>
      <c r="AW1810" s="3" t="s">
        <v>763</v>
      </c>
      <c r="AX1810" s="3" t="s">
        <v>1280</v>
      </c>
      <c r="AY1810" s="3" t="s">
        <v>732</v>
      </c>
      <c r="AZ1810" s="3">
        <v>1</v>
      </c>
      <c r="BA1810" s="21" t="s">
        <v>733</v>
      </c>
      <c r="BB1810" s="10">
        <v>1</v>
      </c>
      <c r="BF1810" s="4" t="b">
        <f>IF(ISERROR(VLOOKUP(StudiesDetails!B1810,ProteinExpression!A:A,1,FALSE)),FALSE,TRUE)</f>
        <v>1</v>
      </c>
    </row>
    <row r="1811" spans="1:58" x14ac:dyDescent="0.3">
      <c r="A1811">
        <v>424</v>
      </c>
      <c r="B1811">
        <v>1933</v>
      </c>
      <c r="C1811" s="73" t="str">
        <f>IF(AND($A1811&lt;&gt;"",ISNUMBER($A1811)),VLOOKUP($A1811,StudiesGeneral!$B:$CM,2,FALSE),"")</f>
        <v>Canaparo</v>
      </c>
      <c r="D1811" s="73">
        <f>IF(AND($A1811&lt;&gt;"",ISNUMBER($A1811)),VLOOKUP($A1811,StudiesGeneral!$B:$CM,3,FALSE),"")</f>
        <v>2007</v>
      </c>
      <c r="E1811" s="74" t="str">
        <f>IF(AND($A1811&lt;&gt;"",ISNUMBER($A1811)),VLOOKUP($A1811,StudiesGeneral!$B:$CM,4,FALSE),"")</f>
        <v>https://doi.org/10.1111/j.1742-7843.2006.00023.x</v>
      </c>
      <c r="F1811" s="73" t="str">
        <f>IF(AND($A1811&lt;&gt;"",ISNUMBER($A1811)),VLOOKUP($A1811,StudiesGeneral!$B:$CM,5,FALSE),"")</f>
        <v>CYP3A5</v>
      </c>
      <c r="G1811" s="52" t="str">
        <f t="shared" si="65"/>
        <v>Large intestine-Rectum-HIM-12 tumor-</v>
      </c>
      <c r="H1811" s="12" t="s">
        <v>751</v>
      </c>
      <c r="I1811" s="12" t="s">
        <v>1278</v>
      </c>
      <c r="K1811" s="12" t="s">
        <v>725</v>
      </c>
      <c r="L1811" s="12" t="s">
        <v>762</v>
      </c>
      <c r="M1811" s="12" t="s">
        <v>737</v>
      </c>
      <c r="AA1811" s="19" t="s">
        <v>770</v>
      </c>
      <c r="AB1811" s="19" t="s">
        <v>761</v>
      </c>
      <c r="AC1811" s="20" t="s">
        <v>730</v>
      </c>
      <c r="AD1811" s="37" t="s">
        <v>1299</v>
      </c>
      <c r="AE1811" s="82">
        <v>12</v>
      </c>
      <c r="AF1811" s="3">
        <v>1</v>
      </c>
      <c r="AG1811" s="3">
        <v>0</v>
      </c>
      <c r="AH1811" s="3">
        <v>76</v>
      </c>
      <c r="AI1811" s="3" t="s">
        <v>767</v>
      </c>
      <c r="AJ1811" s="20" t="s">
        <v>772</v>
      </c>
      <c r="AW1811" s="3" t="s">
        <v>763</v>
      </c>
      <c r="AX1811" s="3" t="s">
        <v>1280</v>
      </c>
      <c r="AY1811" s="3" t="s">
        <v>732</v>
      </c>
      <c r="AZ1811" s="3">
        <v>1</v>
      </c>
      <c r="BA1811" s="21" t="s">
        <v>733</v>
      </c>
      <c r="BB1811" s="10">
        <v>1</v>
      </c>
      <c r="BF1811" s="4" t="b">
        <f>IF(ISERROR(VLOOKUP(StudiesDetails!B1811,ProteinExpression!A:A,1,FALSE)),FALSE,TRUE)</f>
        <v>1</v>
      </c>
    </row>
    <row r="1812" spans="1:58" x14ac:dyDescent="0.3">
      <c r="A1812">
        <v>424</v>
      </c>
      <c r="B1812">
        <v>1934</v>
      </c>
      <c r="C1812" s="73" t="str">
        <f>IF(AND($A1812&lt;&gt;"",ISNUMBER($A1812)),VLOOKUP($A1812,StudiesGeneral!$B:$CM,2,FALSE),"")</f>
        <v>Canaparo</v>
      </c>
      <c r="D1812" s="73">
        <f>IF(AND($A1812&lt;&gt;"",ISNUMBER($A1812)),VLOOKUP($A1812,StudiesGeneral!$B:$CM,3,FALSE),"")</f>
        <v>2007</v>
      </c>
      <c r="E1812" s="74" t="str">
        <f>IF(AND($A1812&lt;&gt;"",ISNUMBER($A1812)),VLOOKUP($A1812,StudiesGeneral!$B:$CM,4,FALSE),"")</f>
        <v>https://doi.org/10.1111/j.1742-7843.2006.00023.x</v>
      </c>
      <c r="F1812" s="73" t="str">
        <f>IF(AND($A1812&lt;&gt;"",ISNUMBER($A1812)),VLOOKUP($A1812,StudiesGeneral!$B:$CM,5,FALSE),"")</f>
        <v>CYP3A5</v>
      </c>
      <c r="G1812" s="52" t="str">
        <f t="shared" si="65"/>
        <v>Large intestine-Rectum-HIM-13 tumor-</v>
      </c>
      <c r="H1812" s="12" t="s">
        <v>751</v>
      </c>
      <c r="I1812" s="12" t="s">
        <v>1278</v>
      </c>
      <c r="K1812" s="12" t="s">
        <v>725</v>
      </c>
      <c r="L1812" s="12" t="s">
        <v>762</v>
      </c>
      <c r="M1812" s="12" t="s">
        <v>737</v>
      </c>
      <c r="AA1812" s="19" t="s">
        <v>770</v>
      </c>
      <c r="AB1812" s="19" t="s">
        <v>761</v>
      </c>
      <c r="AC1812" s="20" t="s">
        <v>730</v>
      </c>
      <c r="AD1812" s="37" t="s">
        <v>1300</v>
      </c>
      <c r="AE1812" s="82">
        <v>13</v>
      </c>
      <c r="AF1812" s="3">
        <v>1</v>
      </c>
      <c r="AG1812" s="3">
        <v>1</v>
      </c>
      <c r="AH1812" s="3">
        <v>77</v>
      </c>
      <c r="AI1812" s="3" t="s">
        <v>767</v>
      </c>
      <c r="AJ1812" s="20" t="s">
        <v>772</v>
      </c>
      <c r="AW1812" s="3" t="s">
        <v>763</v>
      </c>
      <c r="AX1812" s="3" t="s">
        <v>1280</v>
      </c>
      <c r="AY1812" s="3" t="s">
        <v>917</v>
      </c>
      <c r="AZ1812" s="3">
        <v>1</v>
      </c>
      <c r="BA1812" s="21" t="s">
        <v>733</v>
      </c>
      <c r="BB1812" s="10">
        <v>1</v>
      </c>
      <c r="BF1812" s="4" t="b">
        <f>IF(ISERROR(VLOOKUP(StudiesDetails!B1812,ProteinExpression!A:A,1,FALSE)),FALSE,TRUE)</f>
        <v>1</v>
      </c>
    </row>
    <row r="1813" spans="1:58" x14ac:dyDescent="0.3">
      <c r="A1813">
        <v>424</v>
      </c>
      <c r="B1813">
        <v>1935</v>
      </c>
      <c r="C1813" s="73" t="str">
        <f>IF(AND($A1813&lt;&gt;"",ISNUMBER($A1813)),VLOOKUP($A1813,StudiesGeneral!$B:$CM,2,FALSE),"")</f>
        <v>Canaparo</v>
      </c>
      <c r="D1813" s="73">
        <f>IF(AND($A1813&lt;&gt;"",ISNUMBER($A1813)),VLOOKUP($A1813,StudiesGeneral!$B:$CM,3,FALSE),"")</f>
        <v>2007</v>
      </c>
      <c r="E1813" s="74" t="str">
        <f>IF(AND($A1813&lt;&gt;"",ISNUMBER($A1813)),VLOOKUP($A1813,StudiesGeneral!$B:$CM,4,FALSE),"")</f>
        <v>https://doi.org/10.1111/j.1742-7843.2006.00023.x</v>
      </c>
      <c r="F1813" s="73" t="str">
        <f>IF(AND($A1813&lt;&gt;"",ISNUMBER($A1813)),VLOOKUP($A1813,StudiesGeneral!$B:$CM,5,FALSE),"")</f>
        <v>CYP3A5</v>
      </c>
      <c r="G1813" s="52" t="str">
        <f t="shared" si="65"/>
        <v>Large intestine-Rectum-HIM-14 tumor-</v>
      </c>
      <c r="H1813" s="12" t="s">
        <v>751</v>
      </c>
      <c r="I1813" s="12" t="s">
        <v>1278</v>
      </c>
      <c r="K1813" s="12" t="s">
        <v>725</v>
      </c>
      <c r="L1813" s="12" t="s">
        <v>762</v>
      </c>
      <c r="M1813" s="12" t="s">
        <v>737</v>
      </c>
      <c r="AA1813" s="19" t="s">
        <v>770</v>
      </c>
      <c r="AB1813" s="19" t="s">
        <v>761</v>
      </c>
      <c r="AC1813" s="20" t="s">
        <v>730</v>
      </c>
      <c r="AD1813" s="37" t="s">
        <v>1301</v>
      </c>
      <c r="AE1813" s="82">
        <v>14</v>
      </c>
      <c r="AF1813" s="3">
        <v>1</v>
      </c>
      <c r="AG1813" s="3">
        <v>1</v>
      </c>
      <c r="AH1813" s="3">
        <v>59</v>
      </c>
      <c r="AI1813" s="3" t="s">
        <v>767</v>
      </c>
      <c r="AJ1813" s="20" t="s">
        <v>772</v>
      </c>
      <c r="AW1813" s="3" t="s">
        <v>763</v>
      </c>
      <c r="AX1813" s="3" t="s">
        <v>1280</v>
      </c>
      <c r="AY1813" s="3" t="s">
        <v>917</v>
      </c>
      <c r="AZ1813" s="3">
        <v>1</v>
      </c>
      <c r="BA1813" s="21" t="s">
        <v>733</v>
      </c>
      <c r="BB1813" s="10">
        <v>1</v>
      </c>
      <c r="BF1813" s="4" t="b">
        <f>IF(ISERROR(VLOOKUP(StudiesDetails!B1813,ProteinExpression!A:A,1,FALSE)),FALSE,TRUE)</f>
        <v>1</v>
      </c>
    </row>
    <row r="1814" spans="1:58" x14ac:dyDescent="0.3">
      <c r="A1814">
        <v>424</v>
      </c>
      <c r="B1814">
        <v>1936</v>
      </c>
      <c r="C1814" s="73" t="str">
        <f>IF(AND($A1814&lt;&gt;"",ISNUMBER($A1814)),VLOOKUP($A1814,StudiesGeneral!$B:$CM,2,FALSE),"")</f>
        <v>Canaparo</v>
      </c>
      <c r="D1814" s="73">
        <f>IF(AND($A1814&lt;&gt;"",ISNUMBER($A1814)),VLOOKUP($A1814,StudiesGeneral!$B:$CM,3,FALSE),"")</f>
        <v>2007</v>
      </c>
      <c r="E1814" s="74" t="str">
        <f>IF(AND($A1814&lt;&gt;"",ISNUMBER($A1814)),VLOOKUP($A1814,StudiesGeneral!$B:$CM,4,FALSE),"")</f>
        <v>https://doi.org/10.1111/j.1742-7843.2006.00023.x</v>
      </c>
      <c r="F1814" s="73" t="str">
        <f>IF(AND($A1814&lt;&gt;"",ISNUMBER($A1814)),VLOOKUP($A1814,StudiesGeneral!$B:$CM,5,FALSE),"")</f>
        <v>CYP3A5</v>
      </c>
      <c r="G1814" s="52" t="str">
        <f t="shared" si="65"/>
        <v>Large intestine-Rectum-HIM-15 tumor-</v>
      </c>
      <c r="H1814" s="12" t="s">
        <v>751</v>
      </c>
      <c r="I1814" s="12" t="s">
        <v>1278</v>
      </c>
      <c r="K1814" s="12" t="s">
        <v>725</v>
      </c>
      <c r="L1814" s="12" t="s">
        <v>762</v>
      </c>
      <c r="M1814" s="12" t="s">
        <v>737</v>
      </c>
      <c r="AA1814" s="19" t="s">
        <v>770</v>
      </c>
      <c r="AB1814" s="19" t="s">
        <v>761</v>
      </c>
      <c r="AC1814" s="20" t="s">
        <v>730</v>
      </c>
      <c r="AD1814" s="37" t="s">
        <v>1302</v>
      </c>
      <c r="AE1814" s="82">
        <v>15</v>
      </c>
      <c r="AF1814" s="3">
        <v>1</v>
      </c>
      <c r="AG1814" s="3">
        <v>1</v>
      </c>
      <c r="AH1814" s="3">
        <v>59</v>
      </c>
      <c r="AI1814" s="3" t="s">
        <v>767</v>
      </c>
      <c r="AJ1814" s="20" t="s">
        <v>772</v>
      </c>
      <c r="AW1814" s="3" t="s">
        <v>763</v>
      </c>
      <c r="AX1814" s="3" t="s">
        <v>1280</v>
      </c>
      <c r="AY1814" s="3" t="s">
        <v>732</v>
      </c>
      <c r="AZ1814" s="3">
        <v>1</v>
      </c>
      <c r="BA1814" s="21" t="s">
        <v>733</v>
      </c>
      <c r="BB1814" s="10">
        <v>1</v>
      </c>
      <c r="BF1814" s="4" t="b">
        <f>IF(ISERROR(VLOOKUP(StudiesDetails!B1814,ProteinExpression!A:A,1,FALSE)),FALSE,TRUE)</f>
        <v>1</v>
      </c>
    </row>
    <row r="1815" spans="1:58" x14ac:dyDescent="0.3">
      <c r="A1815">
        <v>424</v>
      </c>
      <c r="B1815">
        <v>1937</v>
      </c>
      <c r="C1815" s="73" t="str">
        <f>IF(AND($A1815&lt;&gt;"",ISNUMBER($A1815)),VLOOKUP($A1815,StudiesGeneral!$B:$CM,2,FALSE),"")</f>
        <v>Canaparo</v>
      </c>
      <c r="D1815" s="73">
        <f>IF(AND($A1815&lt;&gt;"",ISNUMBER($A1815)),VLOOKUP($A1815,StudiesGeneral!$B:$CM,3,FALSE),"")</f>
        <v>2007</v>
      </c>
      <c r="E1815" s="74" t="str">
        <f>IF(AND($A1815&lt;&gt;"",ISNUMBER($A1815)),VLOOKUP($A1815,StudiesGeneral!$B:$CM,4,FALSE),"")</f>
        <v>https://doi.org/10.1111/j.1742-7843.2006.00023.x</v>
      </c>
      <c r="F1815" s="73" t="str">
        <f>IF(AND($A1815&lt;&gt;"",ISNUMBER($A1815)),VLOOKUP($A1815,StudiesGeneral!$B:$CM,5,FALSE),"")</f>
        <v>CYP3A5</v>
      </c>
      <c r="G1815" s="52" t="str">
        <f t="shared" si="65"/>
        <v>Large intestine-Rectum-HIM-16 tumor-</v>
      </c>
      <c r="H1815" s="12" t="s">
        <v>751</v>
      </c>
      <c r="I1815" s="12" t="s">
        <v>1278</v>
      </c>
      <c r="K1815" s="12" t="s">
        <v>725</v>
      </c>
      <c r="L1815" s="12" t="s">
        <v>762</v>
      </c>
      <c r="M1815" s="12" t="s">
        <v>737</v>
      </c>
      <c r="AA1815" s="19" t="s">
        <v>770</v>
      </c>
      <c r="AB1815" s="19" t="s">
        <v>761</v>
      </c>
      <c r="AC1815" s="20" t="s">
        <v>730</v>
      </c>
      <c r="AD1815" s="37" t="s">
        <v>1303</v>
      </c>
      <c r="AE1815" s="82">
        <v>16</v>
      </c>
      <c r="AF1815" s="3">
        <v>1</v>
      </c>
      <c r="AG1815" s="3">
        <v>1</v>
      </c>
      <c r="AH1815" s="3">
        <v>67</v>
      </c>
      <c r="AI1815" s="3" t="s">
        <v>767</v>
      </c>
      <c r="AJ1815" s="20" t="s">
        <v>772</v>
      </c>
      <c r="AW1815" s="3" t="s">
        <v>763</v>
      </c>
      <c r="AX1815" s="3" t="s">
        <v>1280</v>
      </c>
      <c r="AY1815" s="3" t="s">
        <v>917</v>
      </c>
      <c r="AZ1815" s="3">
        <v>1</v>
      </c>
      <c r="BA1815" s="21" t="s">
        <v>733</v>
      </c>
      <c r="BB1815" s="10">
        <v>1</v>
      </c>
      <c r="BF1815" s="4" t="b">
        <f>IF(ISERROR(VLOOKUP(StudiesDetails!B1815,ProteinExpression!A:A,1,FALSE)),FALSE,TRUE)</f>
        <v>1</v>
      </c>
    </row>
    <row r="1816" spans="1:58" x14ac:dyDescent="0.3">
      <c r="A1816">
        <v>424</v>
      </c>
      <c r="B1816">
        <v>1938</v>
      </c>
      <c r="C1816" s="73" t="str">
        <f>IF(AND($A1816&lt;&gt;"",ISNUMBER($A1816)),VLOOKUP($A1816,StudiesGeneral!$B:$CM,2,FALSE),"")</f>
        <v>Canaparo</v>
      </c>
      <c r="D1816" s="73">
        <f>IF(AND($A1816&lt;&gt;"",ISNUMBER($A1816)),VLOOKUP($A1816,StudiesGeneral!$B:$CM,3,FALSE),"")</f>
        <v>2007</v>
      </c>
      <c r="E1816" s="74" t="str">
        <f>IF(AND($A1816&lt;&gt;"",ISNUMBER($A1816)),VLOOKUP($A1816,StudiesGeneral!$B:$CM,4,FALSE),"")</f>
        <v>https://doi.org/10.1111/j.1742-7843.2006.00023.x</v>
      </c>
      <c r="F1816" s="73" t="str">
        <f>IF(AND($A1816&lt;&gt;"",ISNUMBER($A1816)),VLOOKUP($A1816,StudiesGeneral!$B:$CM,5,FALSE),"")</f>
        <v>CYP3A5</v>
      </c>
      <c r="G1816" s="52" t="str">
        <f t="shared" si="65"/>
        <v>Large intestine-Rectum-HIM-17 tumor-</v>
      </c>
      <c r="H1816" s="12" t="s">
        <v>751</v>
      </c>
      <c r="I1816" s="12" t="s">
        <v>1278</v>
      </c>
      <c r="K1816" s="12" t="s">
        <v>725</v>
      </c>
      <c r="L1816" s="12" t="s">
        <v>762</v>
      </c>
      <c r="M1816" s="12" t="s">
        <v>737</v>
      </c>
      <c r="AA1816" s="19" t="s">
        <v>770</v>
      </c>
      <c r="AB1816" s="19" t="s">
        <v>761</v>
      </c>
      <c r="AC1816" s="20" t="s">
        <v>730</v>
      </c>
      <c r="AD1816" s="37" t="s">
        <v>1304</v>
      </c>
      <c r="AE1816" s="82">
        <v>17</v>
      </c>
      <c r="AF1816" s="3">
        <v>1</v>
      </c>
      <c r="AG1816" s="3">
        <v>1</v>
      </c>
      <c r="AH1816" s="3">
        <v>60</v>
      </c>
      <c r="AI1816" s="3" t="s">
        <v>767</v>
      </c>
      <c r="AJ1816" s="20" t="s">
        <v>772</v>
      </c>
      <c r="AW1816" s="3" t="s">
        <v>763</v>
      </c>
      <c r="AX1816" s="3" t="s">
        <v>1280</v>
      </c>
      <c r="AY1816" s="3" t="s">
        <v>917</v>
      </c>
      <c r="AZ1816" s="3">
        <v>1</v>
      </c>
      <c r="BA1816" s="21" t="s">
        <v>733</v>
      </c>
      <c r="BB1816" s="10">
        <v>1</v>
      </c>
      <c r="BF1816" s="4" t="b">
        <f>IF(ISERROR(VLOOKUP(StudiesDetails!B1816,ProteinExpression!A:A,1,FALSE)),FALSE,TRUE)</f>
        <v>1</v>
      </c>
    </row>
    <row r="1817" spans="1:58" x14ac:dyDescent="0.3">
      <c r="A1817">
        <v>424</v>
      </c>
      <c r="B1817">
        <v>1939</v>
      </c>
      <c r="C1817" s="73" t="str">
        <f>IF(AND($A1817&lt;&gt;"",ISNUMBER($A1817)),VLOOKUP($A1817,StudiesGeneral!$B:$CM,2,FALSE),"")</f>
        <v>Canaparo</v>
      </c>
      <c r="D1817" s="73">
        <f>IF(AND($A1817&lt;&gt;"",ISNUMBER($A1817)),VLOOKUP($A1817,StudiesGeneral!$B:$CM,3,FALSE),"")</f>
        <v>2007</v>
      </c>
      <c r="E1817" s="74" t="str">
        <f>IF(AND($A1817&lt;&gt;"",ISNUMBER($A1817)),VLOOKUP($A1817,StudiesGeneral!$B:$CM,4,FALSE),"")</f>
        <v>https://doi.org/10.1111/j.1742-7843.2006.00023.x</v>
      </c>
      <c r="F1817" s="73" t="str">
        <f>IF(AND($A1817&lt;&gt;"",ISNUMBER($A1817)),VLOOKUP($A1817,StudiesGeneral!$B:$CM,5,FALSE),"")</f>
        <v>CYP3A5</v>
      </c>
      <c r="G1817" s="52" t="str">
        <f t="shared" si="65"/>
        <v>Large intestine-Rectum-HIM-18 tumor-</v>
      </c>
      <c r="H1817" s="12" t="s">
        <v>751</v>
      </c>
      <c r="I1817" s="12" t="s">
        <v>1278</v>
      </c>
      <c r="K1817" s="12" t="s">
        <v>725</v>
      </c>
      <c r="L1817" s="12" t="s">
        <v>762</v>
      </c>
      <c r="M1817" s="12" t="s">
        <v>737</v>
      </c>
      <c r="AA1817" s="19" t="s">
        <v>770</v>
      </c>
      <c r="AB1817" s="19" t="s">
        <v>761</v>
      </c>
      <c r="AC1817" s="20" t="s">
        <v>730</v>
      </c>
      <c r="AD1817" s="37" t="s">
        <v>1305</v>
      </c>
      <c r="AE1817" s="82">
        <v>18</v>
      </c>
      <c r="AF1817" s="3">
        <v>1</v>
      </c>
      <c r="AG1817" s="3">
        <v>1</v>
      </c>
      <c r="AH1817" s="3">
        <v>76</v>
      </c>
      <c r="AI1817" s="3" t="s">
        <v>767</v>
      </c>
      <c r="AJ1817" s="20" t="s">
        <v>772</v>
      </c>
      <c r="AW1817" s="3" t="s">
        <v>763</v>
      </c>
      <c r="AX1817" s="3" t="s">
        <v>1280</v>
      </c>
      <c r="AY1817" s="3" t="s">
        <v>917</v>
      </c>
      <c r="AZ1817" s="3">
        <v>1</v>
      </c>
      <c r="BA1817" s="21" t="s">
        <v>733</v>
      </c>
      <c r="BB1817" s="10">
        <v>1</v>
      </c>
      <c r="BF1817" s="4" t="b">
        <f>IF(ISERROR(VLOOKUP(StudiesDetails!B1817,ProteinExpression!A:A,1,FALSE)),FALSE,TRUE)</f>
        <v>1</v>
      </c>
    </row>
    <row r="1818" spans="1:58" x14ac:dyDescent="0.3">
      <c r="A1818">
        <v>424</v>
      </c>
      <c r="B1818">
        <v>1940</v>
      </c>
      <c r="C1818" s="73" t="str">
        <f>IF(AND($A1818&lt;&gt;"",ISNUMBER($A1818)),VLOOKUP($A1818,StudiesGeneral!$B:$CM,2,FALSE),"")</f>
        <v>Canaparo</v>
      </c>
      <c r="D1818" s="73">
        <f>IF(AND($A1818&lt;&gt;"",ISNUMBER($A1818)),VLOOKUP($A1818,StudiesGeneral!$B:$CM,3,FALSE),"")</f>
        <v>2007</v>
      </c>
      <c r="E1818" s="74" t="str">
        <f>IF(AND($A1818&lt;&gt;"",ISNUMBER($A1818)),VLOOKUP($A1818,StudiesGeneral!$B:$CM,4,FALSE),"")</f>
        <v>https://doi.org/10.1111/j.1742-7843.2006.00023.x</v>
      </c>
      <c r="F1818" s="73" t="str">
        <f>IF(AND($A1818&lt;&gt;"",ISNUMBER($A1818)),VLOOKUP($A1818,StudiesGeneral!$B:$CM,5,FALSE),"")</f>
        <v>CYP3A5</v>
      </c>
      <c r="G1818" s="52" t="str">
        <f t="shared" si="65"/>
        <v>Large intestine-Rectum-HIM-19 tumor-</v>
      </c>
      <c r="H1818" s="12" t="s">
        <v>751</v>
      </c>
      <c r="I1818" s="12" t="s">
        <v>1278</v>
      </c>
      <c r="K1818" s="12" t="s">
        <v>725</v>
      </c>
      <c r="L1818" s="12" t="s">
        <v>762</v>
      </c>
      <c r="M1818" s="12" t="s">
        <v>737</v>
      </c>
      <c r="AA1818" s="19" t="s">
        <v>770</v>
      </c>
      <c r="AB1818" s="19" t="s">
        <v>761</v>
      </c>
      <c r="AC1818" s="20" t="s">
        <v>730</v>
      </c>
      <c r="AD1818" s="37" t="s">
        <v>1306</v>
      </c>
      <c r="AE1818" s="82">
        <v>19</v>
      </c>
      <c r="AF1818" s="3">
        <v>1</v>
      </c>
      <c r="AG1818" s="3">
        <v>1</v>
      </c>
      <c r="AH1818" s="3">
        <v>57</v>
      </c>
      <c r="AI1818" s="3" t="s">
        <v>767</v>
      </c>
      <c r="AJ1818" s="20" t="s">
        <v>772</v>
      </c>
      <c r="AW1818" s="3" t="s">
        <v>763</v>
      </c>
      <c r="AX1818" s="3" t="s">
        <v>1280</v>
      </c>
      <c r="AY1818" s="3" t="s">
        <v>917</v>
      </c>
      <c r="AZ1818" s="3">
        <v>1</v>
      </c>
      <c r="BA1818" s="21" t="s">
        <v>733</v>
      </c>
      <c r="BB1818" s="10">
        <v>1</v>
      </c>
      <c r="BF1818" s="4" t="b">
        <f>IF(ISERROR(VLOOKUP(StudiesDetails!B1818,ProteinExpression!A:A,1,FALSE)),FALSE,TRUE)</f>
        <v>1</v>
      </c>
    </row>
    <row r="1819" spans="1:58" x14ac:dyDescent="0.3">
      <c r="A1819">
        <v>424</v>
      </c>
      <c r="B1819">
        <v>1941</v>
      </c>
      <c r="C1819" s="73" t="str">
        <f>IF(AND($A1819&lt;&gt;"",ISNUMBER($A1819)),VLOOKUP($A1819,StudiesGeneral!$B:$CM,2,FALSE),"")</f>
        <v>Canaparo</v>
      </c>
      <c r="D1819" s="73">
        <f>IF(AND($A1819&lt;&gt;"",ISNUMBER($A1819)),VLOOKUP($A1819,StudiesGeneral!$B:$CM,3,FALSE),"")</f>
        <v>2007</v>
      </c>
      <c r="E1819" s="74" t="str">
        <f>IF(AND($A1819&lt;&gt;"",ISNUMBER($A1819)),VLOOKUP($A1819,StudiesGeneral!$B:$CM,4,FALSE),"")</f>
        <v>https://doi.org/10.1111/j.1742-7843.2006.00023.x</v>
      </c>
      <c r="F1819" s="73" t="str">
        <f>IF(AND($A1819&lt;&gt;"",ISNUMBER($A1819)),VLOOKUP($A1819,StudiesGeneral!$B:$CM,5,FALSE),"")</f>
        <v>CYP3A5</v>
      </c>
      <c r="G1819" s="52" t="str">
        <f t="shared" si="65"/>
        <v>Large intestine-Rectum-HIM-20 tumor-</v>
      </c>
      <c r="H1819" s="12" t="s">
        <v>751</v>
      </c>
      <c r="I1819" s="12" t="s">
        <v>1278</v>
      </c>
      <c r="K1819" s="12" t="s">
        <v>725</v>
      </c>
      <c r="L1819" s="12" t="s">
        <v>762</v>
      </c>
      <c r="M1819" s="12" t="s">
        <v>737</v>
      </c>
      <c r="AA1819" s="19" t="s">
        <v>770</v>
      </c>
      <c r="AB1819" s="19" t="s">
        <v>761</v>
      </c>
      <c r="AC1819" s="20" t="s">
        <v>730</v>
      </c>
      <c r="AD1819" s="37" t="s">
        <v>1307</v>
      </c>
      <c r="AE1819" s="82">
        <v>20</v>
      </c>
      <c r="AF1819" s="3">
        <v>1</v>
      </c>
      <c r="AG1819" s="3">
        <v>0</v>
      </c>
      <c r="AH1819" s="3">
        <v>60</v>
      </c>
      <c r="AI1819" s="3" t="s">
        <v>767</v>
      </c>
      <c r="AJ1819" s="20" t="s">
        <v>772</v>
      </c>
      <c r="AW1819" s="3" t="s">
        <v>763</v>
      </c>
      <c r="AX1819" s="3" t="s">
        <v>1280</v>
      </c>
      <c r="AY1819" s="3" t="s">
        <v>917</v>
      </c>
      <c r="AZ1819" s="3">
        <v>1</v>
      </c>
      <c r="BA1819" s="21" t="s">
        <v>733</v>
      </c>
      <c r="BB1819" s="10">
        <v>1</v>
      </c>
      <c r="BF1819" s="4" t="b">
        <f>IF(ISERROR(VLOOKUP(StudiesDetails!B1819,ProteinExpression!A:A,1,FALSE)),FALSE,TRUE)</f>
        <v>1</v>
      </c>
    </row>
    <row r="1820" spans="1:58" x14ac:dyDescent="0.3">
      <c r="A1820">
        <v>424</v>
      </c>
      <c r="B1820">
        <v>1942</v>
      </c>
      <c r="C1820" s="73" t="str">
        <f>IF(AND($A1820&lt;&gt;"",ISNUMBER($A1820)),VLOOKUP($A1820,StudiesGeneral!$B:$CM,2,FALSE),"")</f>
        <v>Canaparo</v>
      </c>
      <c r="D1820" s="73">
        <f>IF(AND($A1820&lt;&gt;"",ISNUMBER($A1820)),VLOOKUP($A1820,StudiesGeneral!$B:$CM,3,FALSE),"")</f>
        <v>2007</v>
      </c>
      <c r="E1820" s="74" t="str">
        <f>IF(AND($A1820&lt;&gt;"",ISNUMBER($A1820)),VLOOKUP($A1820,StudiesGeneral!$B:$CM,4,FALSE),"")</f>
        <v>https://doi.org/10.1111/j.1742-7843.2006.00023.x</v>
      </c>
      <c r="F1820" s="73" t="str">
        <f>IF(AND($A1820&lt;&gt;"",ISNUMBER($A1820)),VLOOKUP($A1820,StudiesGeneral!$B:$CM,5,FALSE),"")</f>
        <v>CYP3A5</v>
      </c>
      <c r="G1820" s="52" t="str">
        <f t="shared" si="65"/>
        <v>Large intestine-Rectum-HIM-23 tumor-</v>
      </c>
      <c r="H1820" s="12" t="s">
        <v>751</v>
      </c>
      <c r="I1820" s="12" t="s">
        <v>1278</v>
      </c>
      <c r="K1820" s="12" t="s">
        <v>725</v>
      </c>
      <c r="L1820" s="12" t="s">
        <v>762</v>
      </c>
      <c r="M1820" s="12" t="s">
        <v>737</v>
      </c>
      <c r="AA1820" s="19" t="s">
        <v>770</v>
      </c>
      <c r="AB1820" s="19" t="s">
        <v>761</v>
      </c>
      <c r="AC1820" s="20" t="s">
        <v>730</v>
      </c>
      <c r="AD1820" s="37" t="s">
        <v>1308</v>
      </c>
      <c r="AE1820" s="82">
        <v>23</v>
      </c>
      <c r="AF1820" s="3">
        <v>1</v>
      </c>
      <c r="AG1820" s="3">
        <v>1</v>
      </c>
      <c r="AH1820" s="3">
        <v>86</v>
      </c>
      <c r="AI1820" s="3" t="s">
        <v>767</v>
      </c>
      <c r="AJ1820" s="20" t="s">
        <v>772</v>
      </c>
      <c r="AW1820" s="3" t="s">
        <v>763</v>
      </c>
      <c r="AX1820" s="3" t="s">
        <v>1280</v>
      </c>
      <c r="AY1820" s="3" t="s">
        <v>920</v>
      </c>
      <c r="AZ1820" s="3">
        <v>1</v>
      </c>
      <c r="BA1820" s="21" t="s">
        <v>733</v>
      </c>
      <c r="BB1820" s="10">
        <v>1</v>
      </c>
      <c r="BF1820" s="4" t="b">
        <f>IF(ISERROR(VLOOKUP(StudiesDetails!B1820,ProteinExpression!A:A,1,FALSE)),FALSE,TRUE)</f>
        <v>1</v>
      </c>
    </row>
    <row r="1821" spans="1:58" s="33" customFormat="1" x14ac:dyDescent="0.3">
      <c r="A1821" s="33">
        <v>426</v>
      </c>
      <c r="B1821" s="33">
        <v>1943</v>
      </c>
      <c r="C1821" s="70" t="str">
        <f>IF(AND($A1821&lt;&gt;"",ISNUMBER($A1821)),VLOOKUP($A1821,StudiesGeneral!$B:$CM,2,FALSE),"")</f>
        <v>Hansen</v>
      </c>
      <c r="D1821" s="70">
        <f>IF(AND($A1821&lt;&gt;"",ISNUMBER($A1821)),VLOOKUP($A1821,StudiesGeneral!$B:$CM,3,FALSE),"")</f>
        <v>2019</v>
      </c>
      <c r="E1821" s="71" t="str">
        <f>IF(AND($A1821&lt;&gt;"",ISNUMBER($A1821)),VLOOKUP($A1821,StudiesGeneral!$B:$CM,4,FALSE),"")</f>
        <v>https://doi.org/10.1016/j.jprot.2018.11.024</v>
      </c>
      <c r="F1821" s="70" t="str">
        <f>IF(AND($A1821&lt;&gt;"",ISNUMBER($A1821)),VLOOKUP($A1821,StudiesGeneral!$B:$CM,5,FALSE),"")</f>
        <v>CYP3A4</v>
      </c>
      <c r="G1821" s="72" t="str">
        <f t="shared" ref="G1821" si="66">H1821&amp;"-"&amp;I1821&amp;"-"&amp;L1821&amp;"-"&amp;AD1821&amp;"-"&amp;BC1821</f>
        <v>Liver--HLM-case A-</v>
      </c>
      <c r="H1821" s="25" t="s">
        <v>724</v>
      </c>
      <c r="I1821" s="25"/>
      <c r="J1821" s="25"/>
      <c r="K1821" s="25" t="s">
        <v>725</v>
      </c>
      <c r="L1821" s="25" t="s">
        <v>726</v>
      </c>
      <c r="M1821" s="25" t="s">
        <v>737</v>
      </c>
      <c r="N1821" s="25"/>
      <c r="O1821" s="25"/>
      <c r="P1821" s="25"/>
      <c r="Q1821" s="26">
        <v>1</v>
      </c>
      <c r="R1821" s="26" t="s">
        <v>1309</v>
      </c>
      <c r="S1821" s="27"/>
      <c r="T1821" s="27"/>
      <c r="U1821" s="27"/>
      <c r="V1821" s="27"/>
      <c r="W1821" s="27"/>
      <c r="X1821" s="27"/>
      <c r="Y1821" s="27"/>
      <c r="Z1821" s="27"/>
      <c r="AA1821" s="28" t="s">
        <v>770</v>
      </c>
      <c r="AB1821" s="28" t="s">
        <v>1310</v>
      </c>
      <c r="AC1821" s="29" t="s">
        <v>730</v>
      </c>
      <c r="AD1821" s="36" t="s">
        <v>1311</v>
      </c>
      <c r="AE1821" s="83">
        <v>1</v>
      </c>
      <c r="AF1821" s="30">
        <v>1</v>
      </c>
      <c r="AG1821" s="30"/>
      <c r="AH1821" s="30"/>
      <c r="AI1821" s="30"/>
      <c r="AJ1821" s="29"/>
      <c r="AK1821" s="30"/>
      <c r="AL1821" s="29"/>
      <c r="AM1821" s="30"/>
      <c r="AN1821" s="30"/>
      <c r="AO1821" s="30"/>
      <c r="AP1821" s="30"/>
      <c r="AQ1821" s="30"/>
      <c r="AR1821" s="30"/>
      <c r="AS1821" s="30"/>
      <c r="AT1821" s="30"/>
      <c r="AU1821" s="30"/>
      <c r="AV1821" s="30"/>
      <c r="AW1821" s="30"/>
      <c r="AX1821" s="30"/>
      <c r="AY1821" s="30"/>
      <c r="AZ1821" s="30"/>
      <c r="BA1821" s="31"/>
      <c r="BB1821" s="32"/>
      <c r="BC1821" s="29"/>
      <c r="BD1821" s="30"/>
      <c r="BE1821" s="75"/>
      <c r="BF1821" s="91" t="b">
        <f>IF(ISERROR(VLOOKUP(StudiesDetails!B1821,ProteinExpression!A:A,1,FALSE)),FALSE,TRUE)</f>
        <v>1</v>
      </c>
    </row>
    <row r="1822" spans="1:58" x14ac:dyDescent="0.3">
      <c r="A1822">
        <v>426</v>
      </c>
      <c r="B1822">
        <v>1944</v>
      </c>
      <c r="C1822" s="73" t="str">
        <f>IF(AND($A1822&lt;&gt;"",ISNUMBER($A1822)),VLOOKUP($A1822,StudiesGeneral!$B:$CM,2,FALSE),"")</f>
        <v>Hansen</v>
      </c>
      <c r="D1822" s="73">
        <f>IF(AND($A1822&lt;&gt;"",ISNUMBER($A1822)),VLOOKUP($A1822,StudiesGeneral!$B:$CM,3,FALSE),"")</f>
        <v>2019</v>
      </c>
      <c r="E1822" s="74" t="str">
        <f>IF(AND($A1822&lt;&gt;"",ISNUMBER($A1822)),VLOOKUP($A1822,StudiesGeneral!$B:$CM,4,FALSE),"")</f>
        <v>https://doi.org/10.1016/j.jprot.2018.11.024</v>
      </c>
      <c r="F1822" s="73" t="str">
        <f>IF(AND($A1822&lt;&gt;"",ISNUMBER($A1822)),VLOOKUP($A1822,StudiesGeneral!$B:$CM,5,FALSE),"")</f>
        <v>CYP3A4</v>
      </c>
      <c r="G1822" s="52" t="str">
        <f t="shared" ref="G1822:G1824" si="67">H1822&amp;"-"&amp;I1822&amp;"-"&amp;L1822&amp;"-"&amp;AD1822&amp;"-"&amp;BC1822</f>
        <v>Liver--HLM-case B-</v>
      </c>
      <c r="H1822" s="12" t="s">
        <v>724</v>
      </c>
      <c r="K1822" s="12" t="s">
        <v>725</v>
      </c>
      <c r="L1822" s="12" t="s">
        <v>726</v>
      </c>
      <c r="M1822" s="12" t="s">
        <v>737</v>
      </c>
      <c r="Q1822" s="1">
        <v>1</v>
      </c>
      <c r="R1822" s="1" t="s">
        <v>1309</v>
      </c>
      <c r="AA1822" s="19" t="s">
        <v>770</v>
      </c>
      <c r="AB1822" s="19" t="s">
        <v>1312</v>
      </c>
      <c r="AC1822" s="20" t="s">
        <v>730</v>
      </c>
      <c r="AD1822" s="37" t="s">
        <v>1313</v>
      </c>
      <c r="AE1822" s="82">
        <v>2</v>
      </c>
      <c r="AF1822" s="3">
        <v>1</v>
      </c>
      <c r="BF1822" s="4" t="b">
        <f>IF(ISERROR(VLOOKUP(StudiesDetails!B1822,ProteinExpression!A:A,1,FALSE)),FALSE,TRUE)</f>
        <v>1</v>
      </c>
    </row>
    <row r="1823" spans="1:58" x14ac:dyDescent="0.3">
      <c r="A1823">
        <v>426</v>
      </c>
      <c r="B1823">
        <v>1945</v>
      </c>
      <c r="C1823" s="73" t="str">
        <f>IF(AND($A1823&lt;&gt;"",ISNUMBER($A1823)),VLOOKUP($A1823,StudiesGeneral!$B:$CM,2,FALSE),"")</f>
        <v>Hansen</v>
      </c>
      <c r="D1823" s="73">
        <f>IF(AND($A1823&lt;&gt;"",ISNUMBER($A1823)),VLOOKUP($A1823,StudiesGeneral!$B:$CM,3,FALSE),"")</f>
        <v>2019</v>
      </c>
      <c r="E1823" s="74" t="str">
        <f>IF(AND($A1823&lt;&gt;"",ISNUMBER($A1823)),VLOOKUP($A1823,StudiesGeneral!$B:$CM,4,FALSE),"")</f>
        <v>https://doi.org/10.1016/j.jprot.2018.11.024</v>
      </c>
      <c r="F1823" s="73" t="str">
        <f>IF(AND($A1823&lt;&gt;"",ISNUMBER($A1823)),VLOOKUP($A1823,StudiesGeneral!$B:$CM,5,FALSE),"")</f>
        <v>CYP3A4</v>
      </c>
      <c r="G1823" s="52" t="str">
        <f t="shared" si="67"/>
        <v>Liver--HLM-case C-</v>
      </c>
      <c r="H1823" s="12" t="s">
        <v>724</v>
      </c>
      <c r="K1823" s="12" t="s">
        <v>725</v>
      </c>
      <c r="L1823" s="12" t="s">
        <v>726</v>
      </c>
      <c r="M1823" s="12" t="s">
        <v>737</v>
      </c>
      <c r="Q1823" s="1">
        <v>1</v>
      </c>
      <c r="R1823" s="1" t="s">
        <v>1309</v>
      </c>
      <c r="AA1823" s="19" t="s">
        <v>770</v>
      </c>
      <c r="AB1823" s="19" t="s">
        <v>1310</v>
      </c>
      <c r="AC1823" s="20" t="s">
        <v>730</v>
      </c>
      <c r="AD1823" s="37" t="s">
        <v>1314</v>
      </c>
      <c r="AE1823" s="82">
        <v>3</v>
      </c>
      <c r="AF1823" s="3">
        <v>1</v>
      </c>
      <c r="BF1823" s="4" t="b">
        <f>IF(ISERROR(VLOOKUP(StudiesDetails!B1823,ProteinExpression!A:A,1,FALSE)),FALSE,TRUE)</f>
        <v>1</v>
      </c>
    </row>
    <row r="1824" spans="1:58" x14ac:dyDescent="0.3">
      <c r="A1824">
        <v>426</v>
      </c>
      <c r="B1824">
        <v>1946</v>
      </c>
      <c r="C1824" s="73" t="str">
        <f>IF(AND($A1824&lt;&gt;"",ISNUMBER($A1824)),VLOOKUP($A1824,StudiesGeneral!$B:$CM,2,FALSE),"")</f>
        <v>Hansen</v>
      </c>
      <c r="D1824" s="73">
        <f>IF(AND($A1824&lt;&gt;"",ISNUMBER($A1824)),VLOOKUP($A1824,StudiesGeneral!$B:$CM,3,FALSE),"")</f>
        <v>2019</v>
      </c>
      <c r="E1824" s="74" t="str">
        <f>IF(AND($A1824&lt;&gt;"",ISNUMBER($A1824)),VLOOKUP($A1824,StudiesGeneral!$B:$CM,4,FALSE),"")</f>
        <v>https://doi.org/10.1016/j.jprot.2018.11.024</v>
      </c>
      <c r="F1824" s="73" t="str">
        <f>IF(AND($A1824&lt;&gt;"",ISNUMBER($A1824)),VLOOKUP($A1824,StudiesGeneral!$B:$CM,5,FALSE),"")</f>
        <v>CYP3A4</v>
      </c>
      <c r="G1824" s="52" t="str">
        <f t="shared" si="67"/>
        <v>Liver--HLM-HLM pool-</v>
      </c>
      <c r="H1824" s="12" t="s">
        <v>724</v>
      </c>
      <c r="K1824" s="12" t="s">
        <v>725</v>
      </c>
      <c r="L1824" s="12" t="s">
        <v>726</v>
      </c>
      <c r="M1824" s="12" t="s">
        <v>737</v>
      </c>
      <c r="Q1824" s="1">
        <v>1</v>
      </c>
      <c r="R1824" s="1" t="s">
        <v>1309</v>
      </c>
      <c r="AA1824" s="19" t="s">
        <v>754</v>
      </c>
      <c r="AB1824" s="19" t="s">
        <v>1310</v>
      </c>
      <c r="AC1824" s="20" t="s">
        <v>730</v>
      </c>
      <c r="AD1824" s="37" t="s">
        <v>1315</v>
      </c>
      <c r="AE1824" s="82">
        <v>4</v>
      </c>
      <c r="AF1824" s="3">
        <v>20</v>
      </c>
      <c r="BF1824" s="4" t="b">
        <f>IF(ISERROR(VLOOKUP(StudiesDetails!B1824,ProteinExpression!A:A,1,FALSE)),FALSE,TRUE)</f>
        <v>1</v>
      </c>
    </row>
    <row r="1825" spans="1:58" s="33" customFormat="1" x14ac:dyDescent="0.3">
      <c r="A1825" s="33">
        <v>438</v>
      </c>
      <c r="B1825" s="33">
        <v>1947</v>
      </c>
      <c r="C1825" s="70" t="str">
        <f>IF(AND($A1825&lt;&gt;"",ISNUMBER($A1825)),VLOOKUP($A1825,StudiesGeneral!$B:$CM,2,FALSE),"")</f>
        <v>Yan</v>
      </c>
      <c r="D1825" s="70">
        <f>IF(AND($A1825&lt;&gt;"",ISNUMBER($A1825)),VLOOKUP($A1825,StudiesGeneral!$B:$CM,3,FALSE),"")</f>
        <v>2015</v>
      </c>
      <c r="E1825" s="71" t="str">
        <f>IF(AND($A1825&lt;&gt;"",ISNUMBER($A1825)),VLOOKUP($A1825,StudiesGeneral!$B:$CM,4,FALSE),"")</f>
        <v>https://doi.org/10.1007/s11095-014-1525-x</v>
      </c>
      <c r="F1825" s="70" t="str">
        <f>IF(AND($A1825&lt;&gt;"",ISNUMBER($A1825)),VLOOKUP($A1825,StudiesGeneral!$B:$CM,5,FALSE),"")</f>
        <v>CYP3A4</v>
      </c>
      <c r="G1825" s="72" t="str">
        <f t="shared" ref="G1825" si="68">H1825&amp;"-"&amp;I1825&amp;"-"&amp;L1825&amp;"-"&amp;AD1825&amp;"-"&amp;BC1825</f>
        <v>Liver--HLM-A05231-normal-</v>
      </c>
      <c r="H1825" s="25" t="s">
        <v>724</v>
      </c>
      <c r="I1825" s="25"/>
      <c r="J1825" s="25"/>
      <c r="K1825" s="25" t="s">
        <v>725</v>
      </c>
      <c r="L1825" s="25" t="s">
        <v>726</v>
      </c>
      <c r="M1825" s="25" t="s">
        <v>737</v>
      </c>
      <c r="N1825" s="25"/>
      <c r="O1825" s="25"/>
      <c r="P1825" s="25"/>
      <c r="Q1825" s="26"/>
      <c r="R1825" s="26"/>
      <c r="S1825" s="27"/>
      <c r="T1825" s="27"/>
      <c r="U1825" s="27"/>
      <c r="V1825" s="27"/>
      <c r="W1825" s="27"/>
      <c r="X1825" s="27"/>
      <c r="Y1825" s="27"/>
      <c r="Z1825" s="27"/>
      <c r="AA1825" s="28" t="s">
        <v>770</v>
      </c>
      <c r="AB1825" s="28" t="s">
        <v>1259</v>
      </c>
      <c r="AC1825" s="29" t="s">
        <v>730</v>
      </c>
      <c r="AD1825" s="36" t="s">
        <v>1316</v>
      </c>
      <c r="AE1825" s="83">
        <v>1</v>
      </c>
      <c r="AF1825" s="83">
        <v>1</v>
      </c>
      <c r="AG1825" s="30">
        <v>1</v>
      </c>
      <c r="AH1825" s="30">
        <v>59</v>
      </c>
      <c r="AI1825" s="30" t="s">
        <v>767</v>
      </c>
      <c r="AJ1825" s="29" t="s">
        <v>772</v>
      </c>
      <c r="AK1825" s="30"/>
      <c r="AL1825" s="29"/>
      <c r="AM1825" s="30"/>
      <c r="AN1825" s="30"/>
      <c r="AO1825" s="30"/>
      <c r="AP1825" s="30"/>
      <c r="AQ1825" s="30"/>
      <c r="AR1825" s="30"/>
      <c r="AS1825" s="30"/>
      <c r="AT1825" s="30"/>
      <c r="AU1825" s="30"/>
      <c r="AV1825" s="30"/>
      <c r="AW1825" s="30" t="s">
        <v>763</v>
      </c>
      <c r="AX1825" s="30" t="s">
        <v>1317</v>
      </c>
      <c r="AY1825" s="30"/>
      <c r="AZ1825" s="30"/>
      <c r="BA1825" s="31" t="s">
        <v>1318</v>
      </c>
      <c r="BB1825" s="32">
        <v>1</v>
      </c>
      <c r="BC1825" s="29"/>
      <c r="BD1825" s="30"/>
      <c r="BE1825" s="75"/>
      <c r="BF1825" s="91" t="b">
        <f>IF(ISERROR(VLOOKUP(StudiesDetails!B1825,ProteinExpression!A:A,1,FALSE)),FALSE,TRUE)</f>
        <v>1</v>
      </c>
    </row>
    <row r="1826" spans="1:58" x14ac:dyDescent="0.3">
      <c r="A1826">
        <v>438</v>
      </c>
      <c r="B1826">
        <v>1948</v>
      </c>
      <c r="C1826" s="73" t="str">
        <f>IF(AND($A1826&lt;&gt;"",ISNUMBER($A1826)),VLOOKUP($A1826,StudiesGeneral!$B:$CM,2,FALSE),"")</f>
        <v>Yan</v>
      </c>
      <c r="D1826" s="73">
        <f>IF(AND($A1826&lt;&gt;"",ISNUMBER($A1826)),VLOOKUP($A1826,StudiesGeneral!$B:$CM,3,FALSE),"")</f>
        <v>2015</v>
      </c>
      <c r="E1826" s="74" t="str">
        <f>IF(AND($A1826&lt;&gt;"",ISNUMBER($A1826)),VLOOKUP($A1826,StudiesGeneral!$B:$CM,4,FALSE),"")</f>
        <v>https://doi.org/10.1007/s11095-014-1525-x</v>
      </c>
      <c r="F1826" s="73" t="str">
        <f>IF(AND($A1826&lt;&gt;"",ISNUMBER($A1826)),VLOOKUP($A1826,StudiesGeneral!$B:$CM,5,FALSE),"")</f>
        <v>CYP3A4</v>
      </c>
      <c r="G1826" s="52" t="str">
        <f t="shared" ref="G1826:G1854" si="69">H1826&amp;"-"&amp;I1826&amp;"-"&amp;L1826&amp;"-"&amp;AD1826&amp;"-"&amp;BC1826</f>
        <v>Liver--HLM-A10211-normal-</v>
      </c>
      <c r="H1826" s="12" t="s">
        <v>724</v>
      </c>
      <c r="K1826" s="12" t="s">
        <v>725</v>
      </c>
      <c r="L1826" s="12" t="s">
        <v>726</v>
      </c>
      <c r="M1826" s="12" t="s">
        <v>737</v>
      </c>
      <c r="AA1826" s="19" t="s">
        <v>770</v>
      </c>
      <c r="AB1826" s="19" t="s">
        <v>1259</v>
      </c>
      <c r="AC1826" s="20" t="s">
        <v>730</v>
      </c>
      <c r="AD1826" s="20" t="s">
        <v>1319</v>
      </c>
      <c r="AE1826" s="82">
        <v>2</v>
      </c>
      <c r="AF1826" s="82">
        <v>1</v>
      </c>
      <c r="AG1826" s="3">
        <v>1</v>
      </c>
      <c r="AH1826" s="3">
        <v>53</v>
      </c>
      <c r="AI1826" s="3" t="s">
        <v>767</v>
      </c>
      <c r="AJ1826" s="20" t="s">
        <v>772</v>
      </c>
      <c r="AW1826" s="3" t="s">
        <v>763</v>
      </c>
      <c r="AX1826" s="3" t="s">
        <v>1317</v>
      </c>
      <c r="BA1826" s="21" t="s">
        <v>1318</v>
      </c>
      <c r="BB1826" s="10">
        <v>1</v>
      </c>
      <c r="BF1826" s="4" t="b">
        <f>IF(ISERROR(VLOOKUP(StudiesDetails!B1826,ProteinExpression!A:A,1,FALSE)),FALSE,TRUE)</f>
        <v>1</v>
      </c>
    </row>
    <row r="1827" spans="1:58" x14ac:dyDescent="0.3">
      <c r="A1827">
        <v>438</v>
      </c>
      <c r="B1827">
        <v>1949</v>
      </c>
      <c r="C1827" s="73" t="str">
        <f>IF(AND($A1827&lt;&gt;"",ISNUMBER($A1827)),VLOOKUP($A1827,StudiesGeneral!$B:$CM,2,FALSE),"")</f>
        <v>Yan</v>
      </c>
      <c r="D1827" s="73">
        <f>IF(AND($A1827&lt;&gt;"",ISNUMBER($A1827)),VLOOKUP($A1827,StudiesGeneral!$B:$CM,3,FALSE),"")</f>
        <v>2015</v>
      </c>
      <c r="E1827" s="74" t="str">
        <f>IF(AND($A1827&lt;&gt;"",ISNUMBER($A1827)),VLOOKUP($A1827,StudiesGeneral!$B:$CM,4,FALSE),"")</f>
        <v>https://doi.org/10.1007/s11095-014-1525-x</v>
      </c>
      <c r="F1827" s="73" t="str">
        <f>IF(AND($A1827&lt;&gt;"",ISNUMBER($A1827)),VLOOKUP($A1827,StudiesGeneral!$B:$CM,5,FALSE),"")</f>
        <v>CYP3A4</v>
      </c>
      <c r="G1827" s="52" t="str">
        <f t="shared" si="69"/>
        <v>Liver--HLM-A06151-normal-</v>
      </c>
      <c r="H1827" s="12" t="s">
        <v>724</v>
      </c>
      <c r="K1827" s="12" t="s">
        <v>725</v>
      </c>
      <c r="L1827" s="12" t="s">
        <v>726</v>
      </c>
      <c r="M1827" s="12" t="s">
        <v>737</v>
      </c>
      <c r="AA1827" s="19" t="s">
        <v>770</v>
      </c>
      <c r="AB1827" s="19" t="s">
        <v>1259</v>
      </c>
      <c r="AC1827" s="20" t="s">
        <v>730</v>
      </c>
      <c r="AD1827" s="37" t="s">
        <v>1320</v>
      </c>
      <c r="AE1827" s="82">
        <v>3</v>
      </c>
      <c r="AF1827" s="82">
        <v>1</v>
      </c>
      <c r="AG1827" s="3">
        <v>1</v>
      </c>
      <c r="AH1827" s="3">
        <v>51</v>
      </c>
      <c r="AI1827" s="3" t="s">
        <v>767</v>
      </c>
      <c r="AJ1827" s="20" t="s">
        <v>772</v>
      </c>
      <c r="AW1827" s="3" t="s">
        <v>763</v>
      </c>
      <c r="AX1827" s="3" t="s">
        <v>1317</v>
      </c>
      <c r="BA1827" s="21" t="s">
        <v>1318</v>
      </c>
      <c r="BB1827" s="10">
        <v>1</v>
      </c>
      <c r="BF1827" s="4" t="b">
        <f>IF(ISERROR(VLOOKUP(StudiesDetails!B1827,ProteinExpression!A:A,1,FALSE)),FALSE,TRUE)</f>
        <v>1</v>
      </c>
    </row>
    <row r="1828" spans="1:58" x14ac:dyDescent="0.3">
      <c r="A1828">
        <v>438</v>
      </c>
      <c r="B1828">
        <v>1950</v>
      </c>
      <c r="C1828" s="73" t="str">
        <f>IF(AND($A1828&lt;&gt;"",ISNUMBER($A1828)),VLOOKUP($A1828,StudiesGeneral!$B:$CM,2,FALSE),"")</f>
        <v>Yan</v>
      </c>
      <c r="D1828" s="73">
        <f>IF(AND($A1828&lt;&gt;"",ISNUMBER($A1828)),VLOOKUP($A1828,StudiesGeneral!$B:$CM,3,FALSE),"")</f>
        <v>2015</v>
      </c>
      <c r="E1828" s="74" t="str">
        <f>IF(AND($A1828&lt;&gt;"",ISNUMBER($A1828)),VLOOKUP($A1828,StudiesGeneral!$B:$CM,4,FALSE),"")</f>
        <v>https://doi.org/10.1007/s11095-014-1525-x</v>
      </c>
      <c r="F1828" s="73" t="str">
        <f>IF(AND($A1828&lt;&gt;"",ISNUMBER($A1828)),VLOOKUP($A1828,StudiesGeneral!$B:$CM,5,FALSE),"")</f>
        <v>CYP3A4</v>
      </c>
      <c r="G1828" s="52" t="str">
        <f t="shared" si="69"/>
        <v>Liver--HLM-A06161-normal-</v>
      </c>
      <c r="H1828" s="12" t="s">
        <v>724</v>
      </c>
      <c r="K1828" s="12" t="s">
        <v>725</v>
      </c>
      <c r="L1828" s="12" t="s">
        <v>726</v>
      </c>
      <c r="M1828" s="12" t="s">
        <v>737</v>
      </c>
      <c r="AA1828" s="19" t="s">
        <v>770</v>
      </c>
      <c r="AB1828" s="19" t="s">
        <v>1259</v>
      </c>
      <c r="AC1828" s="20" t="s">
        <v>730</v>
      </c>
      <c r="AD1828" s="37" t="s">
        <v>1321</v>
      </c>
      <c r="AE1828" s="82">
        <v>4</v>
      </c>
      <c r="AF1828" s="82">
        <v>1</v>
      </c>
      <c r="AG1828" s="3">
        <v>1</v>
      </c>
      <c r="AH1828" s="3">
        <v>43</v>
      </c>
      <c r="AI1828" s="3" t="s">
        <v>767</v>
      </c>
      <c r="AJ1828" s="20" t="s">
        <v>772</v>
      </c>
      <c r="AW1828" s="3" t="s">
        <v>763</v>
      </c>
      <c r="AX1828" s="3" t="s">
        <v>1317</v>
      </c>
      <c r="BA1828" s="21" t="s">
        <v>1318</v>
      </c>
      <c r="BB1828" s="10">
        <v>1</v>
      </c>
      <c r="BF1828" s="4" t="b">
        <f>IF(ISERROR(VLOOKUP(StudiesDetails!B1828,ProteinExpression!A:A,1,FALSE)),FALSE,TRUE)</f>
        <v>1</v>
      </c>
    </row>
    <row r="1829" spans="1:58" x14ac:dyDescent="0.3">
      <c r="A1829">
        <v>438</v>
      </c>
      <c r="B1829">
        <v>1951</v>
      </c>
      <c r="C1829" s="73" t="str">
        <f>IF(AND($A1829&lt;&gt;"",ISNUMBER($A1829)),VLOOKUP($A1829,StudiesGeneral!$B:$CM,2,FALSE),"")</f>
        <v>Yan</v>
      </c>
      <c r="D1829" s="73">
        <f>IF(AND($A1829&lt;&gt;"",ISNUMBER($A1829)),VLOOKUP($A1829,StudiesGeneral!$B:$CM,3,FALSE),"")</f>
        <v>2015</v>
      </c>
      <c r="E1829" s="74" t="str">
        <f>IF(AND($A1829&lt;&gt;"",ISNUMBER($A1829)),VLOOKUP($A1829,StudiesGeneral!$B:$CM,4,FALSE),"")</f>
        <v>https://doi.org/10.1007/s11095-014-1525-x</v>
      </c>
      <c r="F1829" s="73" t="str">
        <f>IF(AND($A1829&lt;&gt;"",ISNUMBER($A1829)),VLOOKUP($A1829,StudiesGeneral!$B:$CM,5,FALSE),"")</f>
        <v>CYP3A4</v>
      </c>
      <c r="G1829" s="52" t="str">
        <f t="shared" si="69"/>
        <v>Liver--HLM-A07271-normal-</v>
      </c>
      <c r="H1829" s="12" t="s">
        <v>724</v>
      </c>
      <c r="K1829" s="12" t="s">
        <v>725</v>
      </c>
      <c r="L1829" s="12" t="s">
        <v>726</v>
      </c>
      <c r="M1829" s="12" t="s">
        <v>737</v>
      </c>
      <c r="AA1829" s="19" t="s">
        <v>770</v>
      </c>
      <c r="AB1829" s="19" t="s">
        <v>1259</v>
      </c>
      <c r="AC1829" s="20" t="s">
        <v>730</v>
      </c>
      <c r="AD1829" s="37" t="s">
        <v>1322</v>
      </c>
      <c r="AE1829" s="82">
        <v>5</v>
      </c>
      <c r="AF1829" s="82">
        <v>1</v>
      </c>
      <c r="AG1829" s="3">
        <v>1</v>
      </c>
      <c r="AH1829" s="3">
        <v>43</v>
      </c>
      <c r="AI1829" s="3" t="s">
        <v>767</v>
      </c>
      <c r="AJ1829" s="20" t="s">
        <v>772</v>
      </c>
      <c r="AW1829" s="3" t="s">
        <v>763</v>
      </c>
      <c r="AX1829" s="3" t="s">
        <v>1317</v>
      </c>
      <c r="BA1829" s="21" t="s">
        <v>1318</v>
      </c>
      <c r="BB1829" s="10">
        <v>1</v>
      </c>
      <c r="BF1829" s="4" t="b">
        <f>IF(ISERROR(VLOOKUP(StudiesDetails!B1829,ProteinExpression!A:A,1,FALSE)),FALSE,TRUE)</f>
        <v>1</v>
      </c>
    </row>
    <row r="1830" spans="1:58" x14ac:dyDescent="0.3">
      <c r="A1830">
        <v>438</v>
      </c>
      <c r="B1830">
        <v>1952</v>
      </c>
      <c r="C1830" s="73" t="str">
        <f>IF(AND($A1830&lt;&gt;"",ISNUMBER($A1830)),VLOOKUP($A1830,StudiesGeneral!$B:$CM,2,FALSE),"")</f>
        <v>Yan</v>
      </c>
      <c r="D1830" s="73">
        <f>IF(AND($A1830&lt;&gt;"",ISNUMBER($A1830)),VLOOKUP($A1830,StudiesGeneral!$B:$CM,3,FALSE),"")</f>
        <v>2015</v>
      </c>
      <c r="E1830" s="74" t="str">
        <f>IF(AND($A1830&lt;&gt;"",ISNUMBER($A1830)),VLOOKUP($A1830,StudiesGeneral!$B:$CM,4,FALSE),"")</f>
        <v>https://doi.org/10.1007/s11095-014-1525-x</v>
      </c>
      <c r="F1830" s="73" t="str">
        <f>IF(AND($A1830&lt;&gt;"",ISNUMBER($A1830)),VLOOKUP($A1830,StudiesGeneral!$B:$CM,5,FALSE),"")</f>
        <v>CYP3A4</v>
      </c>
      <c r="G1830" s="52" t="str">
        <f t="shared" si="69"/>
        <v>Liver--HLM-A09301-normal-</v>
      </c>
      <c r="H1830" s="12" t="s">
        <v>724</v>
      </c>
      <c r="K1830" s="12" t="s">
        <v>725</v>
      </c>
      <c r="L1830" s="12" t="s">
        <v>726</v>
      </c>
      <c r="M1830" s="12" t="s">
        <v>737</v>
      </c>
      <c r="AA1830" s="19" t="s">
        <v>770</v>
      </c>
      <c r="AB1830" s="19" t="s">
        <v>1259</v>
      </c>
      <c r="AC1830" s="20" t="s">
        <v>730</v>
      </c>
      <c r="AD1830" s="37" t="s">
        <v>1323</v>
      </c>
      <c r="AE1830" s="82">
        <v>6</v>
      </c>
      <c r="AF1830" s="82">
        <v>1</v>
      </c>
      <c r="AG1830" s="3">
        <v>1</v>
      </c>
      <c r="AH1830" s="3">
        <v>36</v>
      </c>
      <c r="AI1830" s="3" t="s">
        <v>767</v>
      </c>
      <c r="AJ1830" s="20" t="s">
        <v>772</v>
      </c>
      <c r="AW1830" s="3" t="s">
        <v>763</v>
      </c>
      <c r="AX1830" s="3" t="s">
        <v>1317</v>
      </c>
      <c r="BA1830" s="21" t="s">
        <v>1318</v>
      </c>
      <c r="BB1830" s="10">
        <v>1</v>
      </c>
      <c r="BF1830" s="4" t="b">
        <f>IF(ISERROR(VLOOKUP(StudiesDetails!B1830,ProteinExpression!A:A,1,FALSE)),FALSE,TRUE)</f>
        <v>1</v>
      </c>
    </row>
    <row r="1831" spans="1:58" x14ac:dyDescent="0.3">
      <c r="A1831">
        <v>438</v>
      </c>
      <c r="B1831">
        <v>1953</v>
      </c>
      <c r="C1831" s="73" t="str">
        <f>IF(AND($A1831&lt;&gt;"",ISNUMBER($A1831)),VLOOKUP($A1831,StudiesGeneral!$B:$CM,2,FALSE),"")</f>
        <v>Yan</v>
      </c>
      <c r="D1831" s="73">
        <f>IF(AND($A1831&lt;&gt;"",ISNUMBER($A1831)),VLOOKUP($A1831,StudiesGeneral!$B:$CM,3,FALSE),"")</f>
        <v>2015</v>
      </c>
      <c r="E1831" s="74" t="str">
        <f>IF(AND($A1831&lt;&gt;"",ISNUMBER($A1831)),VLOOKUP($A1831,StudiesGeneral!$B:$CM,4,FALSE),"")</f>
        <v>https://doi.org/10.1007/s11095-014-1525-x</v>
      </c>
      <c r="F1831" s="73" t="str">
        <f>IF(AND($A1831&lt;&gt;"",ISNUMBER($A1831)),VLOOKUP($A1831,StudiesGeneral!$B:$CM,5,FALSE),"")</f>
        <v>CYP3A4</v>
      </c>
      <c r="G1831" s="52" t="str">
        <f t="shared" si="69"/>
        <v>Liver--HLM-A10141-normal-</v>
      </c>
      <c r="H1831" s="12" t="s">
        <v>724</v>
      </c>
      <c r="K1831" s="12" t="s">
        <v>725</v>
      </c>
      <c r="L1831" s="12" t="s">
        <v>726</v>
      </c>
      <c r="M1831" s="12" t="s">
        <v>737</v>
      </c>
      <c r="AA1831" s="19" t="s">
        <v>770</v>
      </c>
      <c r="AB1831" s="19" t="s">
        <v>1259</v>
      </c>
      <c r="AC1831" s="20" t="s">
        <v>730</v>
      </c>
      <c r="AD1831" s="37" t="s">
        <v>1324</v>
      </c>
      <c r="AE1831" s="82">
        <v>7</v>
      </c>
      <c r="AF1831" s="82">
        <v>1</v>
      </c>
      <c r="AG1831" s="3">
        <v>1</v>
      </c>
      <c r="AH1831" s="3">
        <v>40</v>
      </c>
      <c r="AI1831" s="3" t="s">
        <v>767</v>
      </c>
      <c r="AJ1831" s="20" t="s">
        <v>772</v>
      </c>
      <c r="AW1831" s="3" t="s">
        <v>763</v>
      </c>
      <c r="AX1831" s="3" t="s">
        <v>1317</v>
      </c>
      <c r="BA1831" s="21" t="s">
        <v>1318</v>
      </c>
      <c r="BB1831" s="10">
        <v>1</v>
      </c>
      <c r="BF1831" s="4" t="b">
        <f>IF(ISERROR(VLOOKUP(StudiesDetails!B1831,ProteinExpression!A:A,1,FALSE)),FALSE,TRUE)</f>
        <v>1</v>
      </c>
    </row>
    <row r="1832" spans="1:58" x14ac:dyDescent="0.3">
      <c r="A1832">
        <v>438</v>
      </c>
      <c r="B1832">
        <v>1954</v>
      </c>
      <c r="C1832" s="73" t="str">
        <f>IF(AND($A1832&lt;&gt;"",ISNUMBER($A1832)),VLOOKUP($A1832,StudiesGeneral!$B:$CM,2,FALSE),"")</f>
        <v>Yan</v>
      </c>
      <c r="D1832" s="73">
        <f>IF(AND($A1832&lt;&gt;"",ISNUMBER($A1832)),VLOOKUP($A1832,StudiesGeneral!$B:$CM,3,FALSE),"")</f>
        <v>2015</v>
      </c>
      <c r="E1832" s="74" t="str">
        <f>IF(AND($A1832&lt;&gt;"",ISNUMBER($A1832)),VLOOKUP($A1832,StudiesGeneral!$B:$CM,4,FALSE),"")</f>
        <v>https://doi.org/10.1007/s11095-014-1525-x</v>
      </c>
      <c r="F1832" s="73" t="str">
        <f>IF(AND($A1832&lt;&gt;"",ISNUMBER($A1832)),VLOOKUP($A1832,StudiesGeneral!$B:$CM,5,FALSE),"")</f>
        <v>CYP3A4</v>
      </c>
      <c r="G1832" s="52" t="str">
        <f t="shared" si="69"/>
        <v>Liver--HLM-A10261-normal-</v>
      </c>
      <c r="H1832" s="12" t="s">
        <v>724</v>
      </c>
      <c r="K1832" s="12" t="s">
        <v>725</v>
      </c>
      <c r="L1832" s="12" t="s">
        <v>726</v>
      </c>
      <c r="M1832" s="12" t="s">
        <v>737</v>
      </c>
      <c r="AA1832" s="19" t="s">
        <v>770</v>
      </c>
      <c r="AB1832" s="19" t="s">
        <v>1259</v>
      </c>
      <c r="AC1832" s="20" t="s">
        <v>730</v>
      </c>
      <c r="AD1832" s="37" t="s">
        <v>1325</v>
      </c>
      <c r="AE1832" s="82">
        <v>8</v>
      </c>
      <c r="AF1832" s="82">
        <v>1</v>
      </c>
      <c r="AG1832" s="3">
        <v>1</v>
      </c>
      <c r="AH1832" s="3">
        <v>65</v>
      </c>
      <c r="AI1832" s="3" t="s">
        <v>767</v>
      </c>
      <c r="AJ1832" s="20" t="s">
        <v>772</v>
      </c>
      <c r="AW1832" s="3" t="s">
        <v>763</v>
      </c>
      <c r="AX1832" s="3" t="s">
        <v>1317</v>
      </c>
      <c r="BA1832" s="21" t="s">
        <v>1318</v>
      </c>
      <c r="BB1832" s="10">
        <v>1</v>
      </c>
      <c r="BF1832" s="4" t="b">
        <f>IF(ISERROR(VLOOKUP(StudiesDetails!B1832,ProteinExpression!A:A,1,FALSE)),FALSE,TRUE)</f>
        <v>1</v>
      </c>
    </row>
    <row r="1833" spans="1:58" x14ac:dyDescent="0.3">
      <c r="A1833">
        <v>438</v>
      </c>
      <c r="B1833">
        <v>1955</v>
      </c>
      <c r="C1833" s="73" t="str">
        <f>IF(AND($A1833&lt;&gt;"",ISNUMBER($A1833)),VLOOKUP($A1833,StudiesGeneral!$B:$CM,2,FALSE),"")</f>
        <v>Yan</v>
      </c>
      <c r="D1833" s="73">
        <f>IF(AND($A1833&lt;&gt;"",ISNUMBER($A1833)),VLOOKUP($A1833,StudiesGeneral!$B:$CM,3,FALSE),"")</f>
        <v>2015</v>
      </c>
      <c r="E1833" s="74" t="str">
        <f>IF(AND($A1833&lt;&gt;"",ISNUMBER($A1833)),VLOOKUP($A1833,StudiesGeneral!$B:$CM,4,FALSE),"")</f>
        <v>https://doi.org/10.1007/s11095-014-1525-x</v>
      </c>
      <c r="F1833" s="73" t="str">
        <f>IF(AND($A1833&lt;&gt;"",ISNUMBER($A1833)),VLOOKUP($A1833,StudiesGeneral!$B:$CM,5,FALSE),"")</f>
        <v>CYP3A4</v>
      </c>
      <c r="G1833" s="52" t="str">
        <f t="shared" si="69"/>
        <v>Liver--HLM-A11101-normal-</v>
      </c>
      <c r="H1833" s="12" t="s">
        <v>724</v>
      </c>
      <c r="K1833" s="12" t="s">
        <v>725</v>
      </c>
      <c r="L1833" s="12" t="s">
        <v>726</v>
      </c>
      <c r="M1833" s="12" t="s">
        <v>737</v>
      </c>
      <c r="AA1833" s="19" t="s">
        <v>770</v>
      </c>
      <c r="AB1833" s="19" t="s">
        <v>1259</v>
      </c>
      <c r="AC1833" s="20" t="s">
        <v>730</v>
      </c>
      <c r="AD1833" s="37" t="s">
        <v>1326</v>
      </c>
      <c r="AE1833" s="82">
        <v>9</v>
      </c>
      <c r="AF1833" s="82">
        <v>1</v>
      </c>
      <c r="AG1833" s="3">
        <v>1</v>
      </c>
      <c r="AH1833" s="3">
        <v>42</v>
      </c>
      <c r="AI1833" s="3" t="s">
        <v>767</v>
      </c>
      <c r="AJ1833" s="20" t="s">
        <v>772</v>
      </c>
      <c r="AW1833" s="3" t="s">
        <v>763</v>
      </c>
      <c r="AX1833" s="3" t="s">
        <v>1317</v>
      </c>
      <c r="BA1833" s="21" t="s">
        <v>1318</v>
      </c>
      <c r="BB1833" s="10">
        <v>1</v>
      </c>
      <c r="BF1833" s="4" t="b">
        <f>IF(ISERROR(VLOOKUP(StudiesDetails!B1833,ProteinExpression!A:A,1,FALSE)),FALSE,TRUE)</f>
        <v>1</v>
      </c>
    </row>
    <row r="1834" spans="1:58" x14ac:dyDescent="0.3">
      <c r="A1834">
        <v>438</v>
      </c>
      <c r="B1834">
        <v>1956</v>
      </c>
      <c r="C1834" s="73" t="str">
        <f>IF(AND($A1834&lt;&gt;"",ISNUMBER($A1834)),VLOOKUP($A1834,StudiesGeneral!$B:$CM,2,FALSE),"")</f>
        <v>Yan</v>
      </c>
      <c r="D1834" s="73">
        <f>IF(AND($A1834&lt;&gt;"",ISNUMBER($A1834)),VLOOKUP($A1834,StudiesGeneral!$B:$CM,3,FALSE),"")</f>
        <v>2015</v>
      </c>
      <c r="E1834" s="74" t="str">
        <f>IF(AND($A1834&lt;&gt;"",ISNUMBER($A1834)),VLOOKUP($A1834,StudiesGeneral!$B:$CM,4,FALSE),"")</f>
        <v>https://doi.org/10.1007/s11095-014-1525-x</v>
      </c>
      <c r="F1834" s="73" t="str">
        <f>IF(AND($A1834&lt;&gt;"",ISNUMBER($A1834)),VLOOKUP($A1834,StudiesGeneral!$B:$CM,5,FALSE),"")</f>
        <v>CYP3A4</v>
      </c>
      <c r="G1834" s="52" t="str">
        <f t="shared" si="69"/>
        <v>Liver--HLM-A11161-normal-</v>
      </c>
      <c r="H1834" s="12" t="s">
        <v>724</v>
      </c>
      <c r="K1834" s="12" t="s">
        <v>725</v>
      </c>
      <c r="L1834" s="12" t="s">
        <v>726</v>
      </c>
      <c r="M1834" s="12" t="s">
        <v>737</v>
      </c>
      <c r="AA1834" s="19" t="s">
        <v>770</v>
      </c>
      <c r="AB1834" s="19" t="s">
        <v>1259</v>
      </c>
      <c r="AC1834" s="20" t="s">
        <v>730</v>
      </c>
      <c r="AD1834" s="37" t="s">
        <v>1327</v>
      </c>
      <c r="AE1834" s="82">
        <v>10</v>
      </c>
      <c r="AF1834" s="82">
        <v>1</v>
      </c>
      <c r="AG1834" s="3">
        <v>1</v>
      </c>
      <c r="AH1834" s="3">
        <v>40</v>
      </c>
      <c r="AI1834" s="3" t="s">
        <v>767</v>
      </c>
      <c r="AJ1834" s="20" t="s">
        <v>772</v>
      </c>
      <c r="AW1834" s="3" t="s">
        <v>763</v>
      </c>
      <c r="AX1834" s="3" t="s">
        <v>1317</v>
      </c>
      <c r="BA1834" s="21" t="s">
        <v>1318</v>
      </c>
      <c r="BB1834" s="10">
        <v>1</v>
      </c>
      <c r="BF1834" s="4" t="b">
        <f>IF(ISERROR(VLOOKUP(StudiesDetails!B1834,ProteinExpression!A:A,1,FALSE)),FALSE,TRUE)</f>
        <v>1</v>
      </c>
    </row>
    <row r="1835" spans="1:58" x14ac:dyDescent="0.3">
      <c r="A1835">
        <v>438</v>
      </c>
      <c r="B1835">
        <v>1957</v>
      </c>
      <c r="C1835" s="73" t="str">
        <f>IF(AND($A1835&lt;&gt;"",ISNUMBER($A1835)),VLOOKUP($A1835,StudiesGeneral!$B:$CM,2,FALSE),"")</f>
        <v>Yan</v>
      </c>
      <c r="D1835" s="73">
        <f>IF(AND($A1835&lt;&gt;"",ISNUMBER($A1835)),VLOOKUP($A1835,StudiesGeneral!$B:$CM,3,FALSE),"")</f>
        <v>2015</v>
      </c>
      <c r="E1835" s="74" t="str">
        <f>IF(AND($A1835&lt;&gt;"",ISNUMBER($A1835)),VLOOKUP($A1835,StudiesGeneral!$B:$CM,4,FALSE),"")</f>
        <v>https://doi.org/10.1007/s11095-014-1525-x</v>
      </c>
      <c r="F1835" s="73" t="str">
        <f>IF(AND($A1835&lt;&gt;"",ISNUMBER($A1835)),VLOOKUP($A1835,StudiesGeneral!$B:$CM,5,FALSE),"")</f>
        <v>CYP3A4</v>
      </c>
      <c r="G1835" s="52" t="str">
        <f t="shared" si="69"/>
        <v>Liver--HLM-A12221-normal-</v>
      </c>
      <c r="H1835" s="12" t="s">
        <v>724</v>
      </c>
      <c r="K1835" s="12" t="s">
        <v>725</v>
      </c>
      <c r="L1835" s="12" t="s">
        <v>726</v>
      </c>
      <c r="M1835" s="12" t="s">
        <v>737</v>
      </c>
      <c r="AA1835" s="19" t="s">
        <v>770</v>
      </c>
      <c r="AB1835" s="19" t="s">
        <v>1259</v>
      </c>
      <c r="AC1835" s="20" t="s">
        <v>730</v>
      </c>
      <c r="AD1835" s="37" t="s">
        <v>1328</v>
      </c>
      <c r="AE1835" s="82">
        <v>11</v>
      </c>
      <c r="AF1835" s="82">
        <v>1</v>
      </c>
      <c r="AG1835" s="3">
        <v>1</v>
      </c>
      <c r="AH1835" s="3">
        <v>55</v>
      </c>
      <c r="AI1835" s="3" t="s">
        <v>767</v>
      </c>
      <c r="AJ1835" s="20" t="s">
        <v>772</v>
      </c>
      <c r="AW1835" s="3" t="s">
        <v>763</v>
      </c>
      <c r="AX1835" s="3" t="s">
        <v>1317</v>
      </c>
      <c r="BA1835" s="21" t="s">
        <v>1318</v>
      </c>
      <c r="BB1835" s="10">
        <v>1</v>
      </c>
      <c r="BF1835" s="4" t="b">
        <f>IF(ISERROR(VLOOKUP(StudiesDetails!B1835,ProteinExpression!A:A,1,FALSE)),FALSE,TRUE)</f>
        <v>1</v>
      </c>
    </row>
    <row r="1836" spans="1:58" x14ac:dyDescent="0.3">
      <c r="A1836">
        <v>438</v>
      </c>
      <c r="B1836">
        <v>1958</v>
      </c>
      <c r="C1836" s="73" t="str">
        <f>IF(AND($A1836&lt;&gt;"",ISNUMBER($A1836)),VLOOKUP($A1836,StudiesGeneral!$B:$CM,2,FALSE),"")</f>
        <v>Yan</v>
      </c>
      <c r="D1836" s="73">
        <f>IF(AND($A1836&lt;&gt;"",ISNUMBER($A1836)),VLOOKUP($A1836,StudiesGeneral!$B:$CM,3,FALSE),"")</f>
        <v>2015</v>
      </c>
      <c r="E1836" s="74" t="str">
        <f>IF(AND($A1836&lt;&gt;"",ISNUMBER($A1836)),VLOOKUP($A1836,StudiesGeneral!$B:$CM,4,FALSE),"")</f>
        <v>https://doi.org/10.1007/s11095-014-1525-x</v>
      </c>
      <c r="F1836" s="73" t="str">
        <f>IF(AND($A1836&lt;&gt;"",ISNUMBER($A1836)),VLOOKUP($A1836,StudiesGeneral!$B:$CM,5,FALSE),"")</f>
        <v>CYP3A4</v>
      </c>
      <c r="G1836" s="52" t="str">
        <f t="shared" si="69"/>
        <v>Liver--HLM-B03022-normal-</v>
      </c>
      <c r="H1836" s="12" t="s">
        <v>724</v>
      </c>
      <c r="K1836" s="12" t="s">
        <v>725</v>
      </c>
      <c r="L1836" s="12" t="s">
        <v>726</v>
      </c>
      <c r="M1836" s="12" t="s">
        <v>737</v>
      </c>
      <c r="AA1836" s="19" t="s">
        <v>770</v>
      </c>
      <c r="AB1836" s="19" t="s">
        <v>1259</v>
      </c>
      <c r="AC1836" s="20" t="s">
        <v>730</v>
      </c>
      <c r="AD1836" s="37" t="s">
        <v>1329</v>
      </c>
      <c r="AE1836" s="82">
        <v>12</v>
      </c>
      <c r="AF1836" s="82">
        <v>1</v>
      </c>
      <c r="AG1836" s="3">
        <v>1</v>
      </c>
      <c r="AH1836" s="3">
        <v>59</v>
      </c>
      <c r="AI1836" s="3" t="s">
        <v>767</v>
      </c>
      <c r="AJ1836" s="20" t="s">
        <v>772</v>
      </c>
      <c r="AW1836" s="3" t="s">
        <v>763</v>
      </c>
      <c r="AX1836" s="3" t="s">
        <v>1317</v>
      </c>
      <c r="BA1836" s="21" t="s">
        <v>1318</v>
      </c>
      <c r="BB1836" s="10">
        <v>1</v>
      </c>
      <c r="BF1836" s="4" t="b">
        <f>IF(ISERROR(VLOOKUP(StudiesDetails!B1836,ProteinExpression!A:A,1,FALSE)),FALSE,TRUE)</f>
        <v>1</v>
      </c>
    </row>
    <row r="1837" spans="1:58" x14ac:dyDescent="0.3">
      <c r="A1837">
        <v>438</v>
      </c>
      <c r="B1837">
        <v>1959</v>
      </c>
      <c r="C1837" s="73" t="str">
        <f>IF(AND($A1837&lt;&gt;"",ISNUMBER($A1837)),VLOOKUP($A1837,StudiesGeneral!$B:$CM,2,FALSE),"")</f>
        <v>Yan</v>
      </c>
      <c r="D1837" s="73">
        <f>IF(AND($A1837&lt;&gt;"",ISNUMBER($A1837)),VLOOKUP($A1837,StudiesGeneral!$B:$CM,3,FALSE),"")</f>
        <v>2015</v>
      </c>
      <c r="E1837" s="74" t="str">
        <f>IF(AND($A1837&lt;&gt;"",ISNUMBER($A1837)),VLOOKUP($A1837,StudiesGeneral!$B:$CM,4,FALSE),"")</f>
        <v>https://doi.org/10.1007/s11095-014-1525-x</v>
      </c>
      <c r="F1837" s="73" t="str">
        <f>IF(AND($A1837&lt;&gt;"",ISNUMBER($A1837)),VLOOKUP($A1837,StudiesGeneral!$B:$CM,5,FALSE),"")</f>
        <v>CYP3A4</v>
      </c>
      <c r="G1837" s="52" t="str">
        <f t="shared" si="69"/>
        <v>Liver--HLM-B03221-normal-</v>
      </c>
      <c r="H1837" s="12" t="s">
        <v>724</v>
      </c>
      <c r="K1837" s="12" t="s">
        <v>725</v>
      </c>
      <c r="L1837" s="12" t="s">
        <v>726</v>
      </c>
      <c r="M1837" s="12" t="s">
        <v>737</v>
      </c>
      <c r="AA1837" s="19" t="s">
        <v>770</v>
      </c>
      <c r="AB1837" s="19" t="s">
        <v>1259</v>
      </c>
      <c r="AC1837" s="20" t="s">
        <v>730</v>
      </c>
      <c r="AD1837" s="37" t="s">
        <v>1330</v>
      </c>
      <c r="AE1837" s="82">
        <v>13</v>
      </c>
      <c r="AF1837" s="82">
        <v>1</v>
      </c>
      <c r="AG1837" s="3">
        <v>1</v>
      </c>
      <c r="AH1837" s="3">
        <v>74</v>
      </c>
      <c r="AI1837" s="3" t="s">
        <v>767</v>
      </c>
      <c r="AJ1837" s="20" t="s">
        <v>772</v>
      </c>
      <c r="AW1837" s="3" t="s">
        <v>763</v>
      </c>
      <c r="AX1837" s="3" t="s">
        <v>1317</v>
      </c>
      <c r="BA1837" s="21" t="s">
        <v>1318</v>
      </c>
      <c r="BB1837" s="10">
        <v>1</v>
      </c>
      <c r="BF1837" s="4" t="b">
        <f>IF(ISERROR(VLOOKUP(StudiesDetails!B1837,ProteinExpression!A:A,1,FALSE)),FALSE,TRUE)</f>
        <v>1</v>
      </c>
    </row>
    <row r="1838" spans="1:58" x14ac:dyDescent="0.3">
      <c r="A1838">
        <v>438</v>
      </c>
      <c r="B1838">
        <v>1960</v>
      </c>
      <c r="C1838" s="73" t="str">
        <f>IF(AND($A1838&lt;&gt;"",ISNUMBER($A1838)),VLOOKUP($A1838,StudiesGeneral!$B:$CM,2,FALSE),"")</f>
        <v>Yan</v>
      </c>
      <c r="D1838" s="73">
        <f>IF(AND($A1838&lt;&gt;"",ISNUMBER($A1838)),VLOOKUP($A1838,StudiesGeneral!$B:$CM,3,FALSE),"")</f>
        <v>2015</v>
      </c>
      <c r="E1838" s="74" t="str">
        <f>IF(AND($A1838&lt;&gt;"",ISNUMBER($A1838)),VLOOKUP($A1838,StudiesGeneral!$B:$CM,4,FALSE),"")</f>
        <v>https://doi.org/10.1007/s11095-014-1525-x</v>
      </c>
      <c r="F1838" s="73" t="str">
        <f>IF(AND($A1838&lt;&gt;"",ISNUMBER($A1838)),VLOOKUP($A1838,StudiesGeneral!$B:$CM,5,FALSE),"")</f>
        <v>CYP3A4</v>
      </c>
      <c r="G1838" s="52" t="str">
        <f t="shared" si="69"/>
        <v>Liver--HLM-B03281-normal-</v>
      </c>
      <c r="H1838" s="12" t="s">
        <v>724</v>
      </c>
      <c r="K1838" s="12" t="s">
        <v>725</v>
      </c>
      <c r="L1838" s="12" t="s">
        <v>726</v>
      </c>
      <c r="M1838" s="12" t="s">
        <v>737</v>
      </c>
      <c r="AA1838" s="19" t="s">
        <v>770</v>
      </c>
      <c r="AB1838" s="19" t="s">
        <v>1259</v>
      </c>
      <c r="AC1838" s="20" t="s">
        <v>730</v>
      </c>
      <c r="AD1838" s="37" t="s">
        <v>1331</v>
      </c>
      <c r="AE1838" s="82">
        <v>14</v>
      </c>
      <c r="AF1838" s="82">
        <v>1</v>
      </c>
      <c r="AG1838" s="3">
        <v>1</v>
      </c>
      <c r="AH1838" s="3">
        <v>58</v>
      </c>
      <c r="AI1838" s="3" t="s">
        <v>767</v>
      </c>
      <c r="AJ1838" s="20" t="s">
        <v>772</v>
      </c>
      <c r="AW1838" s="3" t="s">
        <v>763</v>
      </c>
      <c r="AX1838" s="3" t="s">
        <v>1317</v>
      </c>
      <c r="BA1838" s="21" t="s">
        <v>1318</v>
      </c>
      <c r="BB1838" s="10">
        <v>1</v>
      </c>
      <c r="BF1838" s="4" t="b">
        <f>IF(ISERROR(VLOOKUP(StudiesDetails!B1838,ProteinExpression!A:A,1,FALSE)),FALSE,TRUE)</f>
        <v>1</v>
      </c>
    </row>
    <row r="1839" spans="1:58" x14ac:dyDescent="0.3">
      <c r="A1839">
        <v>438</v>
      </c>
      <c r="B1839">
        <v>1961</v>
      </c>
      <c r="C1839" s="73" t="str">
        <f>IF(AND($A1839&lt;&gt;"",ISNUMBER($A1839)),VLOOKUP($A1839,StudiesGeneral!$B:$CM,2,FALSE),"")</f>
        <v>Yan</v>
      </c>
      <c r="D1839" s="73">
        <f>IF(AND($A1839&lt;&gt;"",ISNUMBER($A1839)),VLOOKUP($A1839,StudiesGeneral!$B:$CM,3,FALSE),"")</f>
        <v>2015</v>
      </c>
      <c r="E1839" s="74" t="str">
        <f>IF(AND($A1839&lt;&gt;"",ISNUMBER($A1839)),VLOOKUP($A1839,StudiesGeneral!$B:$CM,4,FALSE),"")</f>
        <v>https://doi.org/10.1007/s11095-014-1525-x</v>
      </c>
      <c r="F1839" s="73" t="str">
        <f>IF(AND($A1839&lt;&gt;"",ISNUMBER($A1839)),VLOOKUP($A1839,StudiesGeneral!$B:$CM,5,FALSE),"")</f>
        <v>CYP3A4</v>
      </c>
      <c r="G1839" s="52" t="str">
        <f t="shared" si="69"/>
        <v>Liver--HLM-B04051-normal-</v>
      </c>
      <c r="H1839" s="12" t="s">
        <v>724</v>
      </c>
      <c r="K1839" s="12" t="s">
        <v>725</v>
      </c>
      <c r="L1839" s="12" t="s">
        <v>726</v>
      </c>
      <c r="M1839" s="12" t="s">
        <v>737</v>
      </c>
      <c r="AA1839" s="19" t="s">
        <v>770</v>
      </c>
      <c r="AB1839" s="19" t="s">
        <v>1259</v>
      </c>
      <c r="AC1839" s="20" t="s">
        <v>730</v>
      </c>
      <c r="AD1839" s="37" t="s">
        <v>1332</v>
      </c>
      <c r="AE1839" s="82">
        <v>15</v>
      </c>
      <c r="AF1839" s="82">
        <v>1</v>
      </c>
      <c r="AG1839" s="3">
        <v>1</v>
      </c>
      <c r="AH1839" s="3">
        <v>39</v>
      </c>
      <c r="AI1839" s="3" t="s">
        <v>767</v>
      </c>
      <c r="AJ1839" s="20" t="s">
        <v>772</v>
      </c>
      <c r="AW1839" s="3" t="s">
        <v>763</v>
      </c>
      <c r="AX1839" s="3" t="s">
        <v>1317</v>
      </c>
      <c r="BA1839" s="21" t="s">
        <v>1318</v>
      </c>
      <c r="BB1839" s="10">
        <v>1</v>
      </c>
      <c r="BF1839" s="4" t="b">
        <f>IF(ISERROR(VLOOKUP(StudiesDetails!B1839,ProteinExpression!A:A,1,FALSE)),FALSE,TRUE)</f>
        <v>1</v>
      </c>
    </row>
    <row r="1840" spans="1:58" s="33" customFormat="1" x14ac:dyDescent="0.3">
      <c r="A1840" s="33">
        <v>438</v>
      </c>
      <c r="B1840" s="33">
        <v>1962</v>
      </c>
      <c r="C1840" s="70" t="str">
        <f>IF(AND($A1840&lt;&gt;"",ISNUMBER($A1840)),VLOOKUP($A1840,StudiesGeneral!$B:$CM,2,FALSE),"")</f>
        <v>Yan</v>
      </c>
      <c r="D1840" s="70">
        <f>IF(AND($A1840&lt;&gt;"",ISNUMBER($A1840)),VLOOKUP($A1840,StudiesGeneral!$B:$CM,3,FALSE),"")</f>
        <v>2015</v>
      </c>
      <c r="E1840" s="71" t="str">
        <f>IF(AND($A1840&lt;&gt;"",ISNUMBER($A1840)),VLOOKUP($A1840,StudiesGeneral!$B:$CM,4,FALSE),"")</f>
        <v>https://doi.org/10.1007/s11095-014-1525-x</v>
      </c>
      <c r="F1840" s="70" t="str">
        <f>IF(AND($A1840&lt;&gt;"",ISNUMBER($A1840)),VLOOKUP($A1840,StudiesGeneral!$B:$CM,5,FALSE),"")</f>
        <v>CYP3A4</v>
      </c>
      <c r="G1840" s="72" t="str">
        <f t="shared" si="69"/>
        <v>Liver--HLM-A05231-tumor-</v>
      </c>
      <c r="H1840" s="25" t="s">
        <v>724</v>
      </c>
      <c r="I1840" s="25"/>
      <c r="J1840" s="25"/>
      <c r="K1840" s="25" t="s">
        <v>725</v>
      </c>
      <c r="L1840" s="25" t="s">
        <v>726</v>
      </c>
      <c r="M1840" s="25" t="s">
        <v>737</v>
      </c>
      <c r="N1840" s="25"/>
      <c r="O1840" s="25"/>
      <c r="P1840" s="25"/>
      <c r="Q1840" s="26"/>
      <c r="R1840" s="26"/>
      <c r="S1840" s="27"/>
      <c r="T1840" s="27"/>
      <c r="U1840" s="27"/>
      <c r="V1840" s="27"/>
      <c r="W1840" s="27"/>
      <c r="X1840" s="27"/>
      <c r="Y1840" s="27"/>
      <c r="Z1840" s="27"/>
      <c r="AA1840" s="28" t="s">
        <v>770</v>
      </c>
      <c r="AB1840" s="28" t="s">
        <v>1259</v>
      </c>
      <c r="AC1840" s="29" t="s">
        <v>730</v>
      </c>
      <c r="AD1840" s="36" t="s">
        <v>1333</v>
      </c>
      <c r="AE1840" s="83">
        <v>1</v>
      </c>
      <c r="AF1840" s="83">
        <v>1</v>
      </c>
      <c r="AG1840" s="30">
        <v>1</v>
      </c>
      <c r="AH1840" s="30">
        <v>59</v>
      </c>
      <c r="AI1840" s="30" t="s">
        <v>767</v>
      </c>
      <c r="AJ1840" s="29" t="s">
        <v>772</v>
      </c>
      <c r="AK1840" s="30"/>
      <c r="AL1840" s="29"/>
      <c r="AM1840" s="30"/>
      <c r="AN1840" s="30"/>
      <c r="AO1840" s="30"/>
      <c r="AP1840" s="30"/>
      <c r="AQ1840" s="30"/>
      <c r="AR1840" s="30"/>
      <c r="AS1840" s="30"/>
      <c r="AT1840" s="30"/>
      <c r="AU1840" s="30"/>
      <c r="AV1840" s="30"/>
      <c r="AW1840" s="30" t="s">
        <v>763</v>
      </c>
      <c r="AX1840" s="30" t="s">
        <v>1317</v>
      </c>
      <c r="AY1840" s="30"/>
      <c r="AZ1840" s="30"/>
      <c r="BA1840" s="31" t="s">
        <v>1318</v>
      </c>
      <c r="BB1840" s="32">
        <v>1</v>
      </c>
      <c r="BC1840" s="29"/>
      <c r="BD1840" s="30"/>
      <c r="BE1840" s="75"/>
      <c r="BF1840" s="91" t="b">
        <f>IF(ISERROR(VLOOKUP(StudiesDetails!B1840,ProteinExpression!A:A,1,FALSE)),FALSE,TRUE)</f>
        <v>1</v>
      </c>
    </row>
    <row r="1841" spans="1:58" x14ac:dyDescent="0.3">
      <c r="A1841">
        <v>438</v>
      </c>
      <c r="B1841">
        <v>1963</v>
      </c>
      <c r="C1841" s="73" t="str">
        <f>IF(AND($A1841&lt;&gt;"",ISNUMBER($A1841)),VLOOKUP($A1841,StudiesGeneral!$B:$CM,2,FALSE),"")</f>
        <v>Yan</v>
      </c>
      <c r="D1841" s="73">
        <f>IF(AND($A1841&lt;&gt;"",ISNUMBER($A1841)),VLOOKUP($A1841,StudiesGeneral!$B:$CM,3,FALSE),"")</f>
        <v>2015</v>
      </c>
      <c r="E1841" s="74" t="str">
        <f>IF(AND($A1841&lt;&gt;"",ISNUMBER($A1841)),VLOOKUP($A1841,StudiesGeneral!$B:$CM,4,FALSE),"")</f>
        <v>https://doi.org/10.1007/s11095-014-1525-x</v>
      </c>
      <c r="F1841" s="73" t="str">
        <f>IF(AND($A1841&lt;&gt;"",ISNUMBER($A1841)),VLOOKUP($A1841,StudiesGeneral!$B:$CM,5,FALSE),"")</f>
        <v>CYP3A4</v>
      </c>
      <c r="G1841" s="52" t="str">
        <f t="shared" si="69"/>
        <v>Liver--HLM-A10211-tumor-</v>
      </c>
      <c r="H1841" s="12" t="s">
        <v>724</v>
      </c>
      <c r="K1841" s="12" t="s">
        <v>725</v>
      </c>
      <c r="L1841" s="12" t="s">
        <v>726</v>
      </c>
      <c r="M1841" s="12" t="s">
        <v>737</v>
      </c>
      <c r="AA1841" s="19" t="s">
        <v>770</v>
      </c>
      <c r="AB1841" s="19" t="s">
        <v>1259</v>
      </c>
      <c r="AC1841" s="20" t="s">
        <v>730</v>
      </c>
      <c r="AD1841" s="20" t="s">
        <v>1334</v>
      </c>
      <c r="AE1841" s="82">
        <v>2</v>
      </c>
      <c r="AF1841" s="82">
        <v>1</v>
      </c>
      <c r="AG1841" s="3">
        <v>1</v>
      </c>
      <c r="AH1841" s="3">
        <v>53</v>
      </c>
      <c r="AI1841" s="3" t="s">
        <v>767</v>
      </c>
      <c r="AJ1841" s="20" t="s">
        <v>772</v>
      </c>
      <c r="AW1841" s="3" t="s">
        <v>763</v>
      </c>
      <c r="AX1841" s="3" t="s">
        <v>1317</v>
      </c>
      <c r="BA1841" s="21" t="s">
        <v>1318</v>
      </c>
      <c r="BB1841" s="10">
        <v>1</v>
      </c>
      <c r="BF1841" s="4" t="b">
        <f>IF(ISERROR(VLOOKUP(StudiesDetails!B1841,ProteinExpression!A:A,1,FALSE)),FALSE,TRUE)</f>
        <v>1</v>
      </c>
    </row>
    <row r="1842" spans="1:58" x14ac:dyDescent="0.3">
      <c r="A1842">
        <v>438</v>
      </c>
      <c r="B1842">
        <v>1964</v>
      </c>
      <c r="C1842" s="73" t="str">
        <f>IF(AND($A1842&lt;&gt;"",ISNUMBER($A1842)),VLOOKUP($A1842,StudiesGeneral!$B:$CM,2,FALSE),"")</f>
        <v>Yan</v>
      </c>
      <c r="D1842" s="73">
        <f>IF(AND($A1842&lt;&gt;"",ISNUMBER($A1842)),VLOOKUP($A1842,StudiesGeneral!$B:$CM,3,FALSE),"")</f>
        <v>2015</v>
      </c>
      <c r="E1842" s="74" t="str">
        <f>IF(AND($A1842&lt;&gt;"",ISNUMBER($A1842)),VLOOKUP($A1842,StudiesGeneral!$B:$CM,4,FALSE),"")</f>
        <v>https://doi.org/10.1007/s11095-014-1525-x</v>
      </c>
      <c r="F1842" s="73" t="str">
        <f>IF(AND($A1842&lt;&gt;"",ISNUMBER($A1842)),VLOOKUP($A1842,StudiesGeneral!$B:$CM,5,FALSE),"")</f>
        <v>CYP3A4</v>
      </c>
      <c r="G1842" s="52" t="str">
        <f t="shared" si="69"/>
        <v>Liver--HLM-A06151-tumor-</v>
      </c>
      <c r="H1842" s="12" t="s">
        <v>724</v>
      </c>
      <c r="K1842" s="12" t="s">
        <v>725</v>
      </c>
      <c r="L1842" s="12" t="s">
        <v>726</v>
      </c>
      <c r="M1842" s="12" t="s">
        <v>737</v>
      </c>
      <c r="AA1842" s="19" t="s">
        <v>770</v>
      </c>
      <c r="AB1842" s="19" t="s">
        <v>1259</v>
      </c>
      <c r="AC1842" s="20" t="s">
        <v>730</v>
      </c>
      <c r="AD1842" s="37" t="s">
        <v>1335</v>
      </c>
      <c r="AE1842" s="82">
        <v>3</v>
      </c>
      <c r="AF1842" s="82">
        <v>1</v>
      </c>
      <c r="AG1842" s="3">
        <v>1</v>
      </c>
      <c r="AH1842" s="3">
        <v>51</v>
      </c>
      <c r="AI1842" s="3" t="s">
        <v>767</v>
      </c>
      <c r="AJ1842" s="20" t="s">
        <v>772</v>
      </c>
      <c r="AW1842" s="3" t="s">
        <v>763</v>
      </c>
      <c r="AX1842" s="3" t="s">
        <v>1317</v>
      </c>
      <c r="BA1842" s="21" t="s">
        <v>1318</v>
      </c>
      <c r="BB1842" s="10">
        <v>1</v>
      </c>
      <c r="BF1842" s="4" t="b">
        <f>IF(ISERROR(VLOOKUP(StudiesDetails!B1842,ProteinExpression!A:A,1,FALSE)),FALSE,TRUE)</f>
        <v>1</v>
      </c>
    </row>
    <row r="1843" spans="1:58" x14ac:dyDescent="0.3">
      <c r="A1843">
        <v>438</v>
      </c>
      <c r="B1843">
        <v>1965</v>
      </c>
      <c r="C1843" s="73" t="str">
        <f>IF(AND($A1843&lt;&gt;"",ISNUMBER($A1843)),VLOOKUP($A1843,StudiesGeneral!$B:$CM,2,FALSE),"")</f>
        <v>Yan</v>
      </c>
      <c r="D1843" s="73">
        <f>IF(AND($A1843&lt;&gt;"",ISNUMBER($A1843)),VLOOKUP($A1843,StudiesGeneral!$B:$CM,3,FALSE),"")</f>
        <v>2015</v>
      </c>
      <c r="E1843" s="74" t="str">
        <f>IF(AND($A1843&lt;&gt;"",ISNUMBER($A1843)),VLOOKUP($A1843,StudiesGeneral!$B:$CM,4,FALSE),"")</f>
        <v>https://doi.org/10.1007/s11095-014-1525-x</v>
      </c>
      <c r="F1843" s="73" t="str">
        <f>IF(AND($A1843&lt;&gt;"",ISNUMBER($A1843)),VLOOKUP($A1843,StudiesGeneral!$B:$CM,5,FALSE),"")</f>
        <v>CYP3A4</v>
      </c>
      <c r="G1843" s="52" t="str">
        <f t="shared" si="69"/>
        <v>Liver--HLM-A06161-tumor-</v>
      </c>
      <c r="H1843" s="12" t="s">
        <v>724</v>
      </c>
      <c r="K1843" s="12" t="s">
        <v>725</v>
      </c>
      <c r="L1843" s="12" t="s">
        <v>726</v>
      </c>
      <c r="M1843" s="12" t="s">
        <v>737</v>
      </c>
      <c r="AA1843" s="19" t="s">
        <v>770</v>
      </c>
      <c r="AB1843" s="19" t="s">
        <v>1259</v>
      </c>
      <c r="AC1843" s="20" t="s">
        <v>730</v>
      </c>
      <c r="AD1843" s="37" t="s">
        <v>1336</v>
      </c>
      <c r="AE1843" s="82">
        <v>4</v>
      </c>
      <c r="AF1843" s="82">
        <v>1</v>
      </c>
      <c r="AG1843" s="3">
        <v>1</v>
      </c>
      <c r="AH1843" s="3">
        <v>43</v>
      </c>
      <c r="AI1843" s="3" t="s">
        <v>767</v>
      </c>
      <c r="AJ1843" s="20" t="s">
        <v>772</v>
      </c>
      <c r="AW1843" s="3" t="s">
        <v>763</v>
      </c>
      <c r="AX1843" s="3" t="s">
        <v>1317</v>
      </c>
      <c r="BA1843" s="21" t="s">
        <v>1318</v>
      </c>
      <c r="BB1843" s="10">
        <v>1</v>
      </c>
      <c r="BF1843" s="4" t="b">
        <f>IF(ISERROR(VLOOKUP(StudiesDetails!B1843,ProteinExpression!A:A,1,FALSE)),FALSE,TRUE)</f>
        <v>1</v>
      </c>
    </row>
    <row r="1844" spans="1:58" x14ac:dyDescent="0.3">
      <c r="A1844">
        <v>438</v>
      </c>
      <c r="B1844">
        <v>1966</v>
      </c>
      <c r="C1844" s="73" t="str">
        <f>IF(AND($A1844&lt;&gt;"",ISNUMBER($A1844)),VLOOKUP($A1844,StudiesGeneral!$B:$CM,2,FALSE),"")</f>
        <v>Yan</v>
      </c>
      <c r="D1844" s="73">
        <f>IF(AND($A1844&lt;&gt;"",ISNUMBER($A1844)),VLOOKUP($A1844,StudiesGeneral!$B:$CM,3,FALSE),"")</f>
        <v>2015</v>
      </c>
      <c r="E1844" s="74" t="str">
        <f>IF(AND($A1844&lt;&gt;"",ISNUMBER($A1844)),VLOOKUP($A1844,StudiesGeneral!$B:$CM,4,FALSE),"")</f>
        <v>https://doi.org/10.1007/s11095-014-1525-x</v>
      </c>
      <c r="F1844" s="73" t="str">
        <f>IF(AND($A1844&lt;&gt;"",ISNUMBER($A1844)),VLOOKUP($A1844,StudiesGeneral!$B:$CM,5,FALSE),"")</f>
        <v>CYP3A4</v>
      </c>
      <c r="G1844" s="52" t="str">
        <f t="shared" si="69"/>
        <v>Liver--HLM-A07271-tumor-</v>
      </c>
      <c r="H1844" s="12" t="s">
        <v>724</v>
      </c>
      <c r="K1844" s="12" t="s">
        <v>725</v>
      </c>
      <c r="L1844" s="12" t="s">
        <v>726</v>
      </c>
      <c r="M1844" s="12" t="s">
        <v>737</v>
      </c>
      <c r="AA1844" s="19" t="s">
        <v>770</v>
      </c>
      <c r="AB1844" s="19" t="s">
        <v>1259</v>
      </c>
      <c r="AC1844" s="20" t="s">
        <v>730</v>
      </c>
      <c r="AD1844" s="37" t="s">
        <v>1337</v>
      </c>
      <c r="AE1844" s="82">
        <v>5</v>
      </c>
      <c r="AF1844" s="82">
        <v>1</v>
      </c>
      <c r="AG1844" s="3">
        <v>1</v>
      </c>
      <c r="AH1844" s="3">
        <v>43</v>
      </c>
      <c r="AI1844" s="3" t="s">
        <v>767</v>
      </c>
      <c r="AJ1844" s="20" t="s">
        <v>772</v>
      </c>
      <c r="AW1844" s="3" t="s">
        <v>763</v>
      </c>
      <c r="AX1844" s="3" t="s">
        <v>1317</v>
      </c>
      <c r="BA1844" s="21" t="s">
        <v>1318</v>
      </c>
      <c r="BB1844" s="10">
        <v>1</v>
      </c>
      <c r="BF1844" s="4" t="b">
        <f>IF(ISERROR(VLOOKUP(StudiesDetails!B1844,ProteinExpression!A:A,1,FALSE)),FALSE,TRUE)</f>
        <v>1</v>
      </c>
    </row>
    <row r="1845" spans="1:58" x14ac:dyDescent="0.3">
      <c r="A1845">
        <v>438</v>
      </c>
      <c r="B1845">
        <v>1967</v>
      </c>
      <c r="C1845" s="73" t="str">
        <f>IF(AND($A1845&lt;&gt;"",ISNUMBER($A1845)),VLOOKUP($A1845,StudiesGeneral!$B:$CM,2,FALSE),"")</f>
        <v>Yan</v>
      </c>
      <c r="D1845" s="73">
        <f>IF(AND($A1845&lt;&gt;"",ISNUMBER($A1845)),VLOOKUP($A1845,StudiesGeneral!$B:$CM,3,FALSE),"")</f>
        <v>2015</v>
      </c>
      <c r="E1845" s="74" t="str">
        <f>IF(AND($A1845&lt;&gt;"",ISNUMBER($A1845)),VLOOKUP($A1845,StudiesGeneral!$B:$CM,4,FALSE),"")</f>
        <v>https://doi.org/10.1007/s11095-014-1525-x</v>
      </c>
      <c r="F1845" s="73" t="str">
        <f>IF(AND($A1845&lt;&gt;"",ISNUMBER($A1845)),VLOOKUP($A1845,StudiesGeneral!$B:$CM,5,FALSE),"")</f>
        <v>CYP3A4</v>
      </c>
      <c r="G1845" s="52" t="str">
        <f t="shared" si="69"/>
        <v>Liver--HLM-A09301-tumor-</v>
      </c>
      <c r="H1845" s="12" t="s">
        <v>724</v>
      </c>
      <c r="K1845" s="12" t="s">
        <v>725</v>
      </c>
      <c r="L1845" s="12" t="s">
        <v>726</v>
      </c>
      <c r="M1845" s="12" t="s">
        <v>737</v>
      </c>
      <c r="AA1845" s="19" t="s">
        <v>770</v>
      </c>
      <c r="AB1845" s="19" t="s">
        <v>1259</v>
      </c>
      <c r="AC1845" s="20" t="s">
        <v>730</v>
      </c>
      <c r="AD1845" s="37" t="s">
        <v>1338</v>
      </c>
      <c r="AE1845" s="82">
        <v>6</v>
      </c>
      <c r="AF1845" s="82">
        <v>1</v>
      </c>
      <c r="AG1845" s="3">
        <v>1</v>
      </c>
      <c r="AH1845" s="3">
        <v>36</v>
      </c>
      <c r="AI1845" s="3" t="s">
        <v>767</v>
      </c>
      <c r="AJ1845" s="20" t="s">
        <v>772</v>
      </c>
      <c r="AW1845" s="3" t="s">
        <v>763</v>
      </c>
      <c r="AX1845" s="3" t="s">
        <v>1317</v>
      </c>
      <c r="BA1845" s="21" t="s">
        <v>1318</v>
      </c>
      <c r="BB1845" s="10">
        <v>1</v>
      </c>
      <c r="BF1845" s="4" t="b">
        <f>IF(ISERROR(VLOOKUP(StudiesDetails!B1845,ProteinExpression!A:A,1,FALSE)),FALSE,TRUE)</f>
        <v>1</v>
      </c>
    </row>
    <row r="1846" spans="1:58" x14ac:dyDescent="0.3">
      <c r="A1846">
        <v>438</v>
      </c>
      <c r="B1846">
        <v>1968</v>
      </c>
      <c r="C1846" s="73" t="str">
        <f>IF(AND($A1846&lt;&gt;"",ISNUMBER($A1846)),VLOOKUP($A1846,StudiesGeneral!$B:$CM,2,FALSE),"")</f>
        <v>Yan</v>
      </c>
      <c r="D1846" s="73">
        <f>IF(AND($A1846&lt;&gt;"",ISNUMBER($A1846)),VLOOKUP($A1846,StudiesGeneral!$B:$CM,3,FALSE),"")</f>
        <v>2015</v>
      </c>
      <c r="E1846" s="74" t="str">
        <f>IF(AND($A1846&lt;&gt;"",ISNUMBER($A1846)),VLOOKUP($A1846,StudiesGeneral!$B:$CM,4,FALSE),"")</f>
        <v>https://doi.org/10.1007/s11095-014-1525-x</v>
      </c>
      <c r="F1846" s="73" t="str">
        <f>IF(AND($A1846&lt;&gt;"",ISNUMBER($A1846)),VLOOKUP($A1846,StudiesGeneral!$B:$CM,5,FALSE),"")</f>
        <v>CYP3A4</v>
      </c>
      <c r="G1846" s="52" t="str">
        <f t="shared" si="69"/>
        <v>Liver--HLM-A10141-tumor-</v>
      </c>
      <c r="H1846" s="12" t="s">
        <v>724</v>
      </c>
      <c r="K1846" s="12" t="s">
        <v>725</v>
      </c>
      <c r="L1846" s="12" t="s">
        <v>726</v>
      </c>
      <c r="M1846" s="12" t="s">
        <v>737</v>
      </c>
      <c r="AA1846" s="19" t="s">
        <v>770</v>
      </c>
      <c r="AB1846" s="19" t="s">
        <v>1259</v>
      </c>
      <c r="AC1846" s="20" t="s">
        <v>730</v>
      </c>
      <c r="AD1846" s="37" t="s">
        <v>1339</v>
      </c>
      <c r="AE1846" s="82">
        <v>7</v>
      </c>
      <c r="AF1846" s="82">
        <v>1</v>
      </c>
      <c r="AG1846" s="3">
        <v>1</v>
      </c>
      <c r="AH1846" s="3">
        <v>40</v>
      </c>
      <c r="AI1846" s="3" t="s">
        <v>767</v>
      </c>
      <c r="AJ1846" s="20" t="s">
        <v>772</v>
      </c>
      <c r="AW1846" s="3" t="s">
        <v>763</v>
      </c>
      <c r="AX1846" s="3" t="s">
        <v>1317</v>
      </c>
      <c r="BA1846" s="21" t="s">
        <v>1318</v>
      </c>
      <c r="BB1846" s="10">
        <v>1</v>
      </c>
      <c r="BF1846" s="4" t="b">
        <f>IF(ISERROR(VLOOKUP(StudiesDetails!B1846,ProteinExpression!A:A,1,FALSE)),FALSE,TRUE)</f>
        <v>1</v>
      </c>
    </row>
    <row r="1847" spans="1:58" x14ac:dyDescent="0.3">
      <c r="A1847">
        <v>438</v>
      </c>
      <c r="B1847">
        <v>1969</v>
      </c>
      <c r="C1847" s="73" t="str">
        <f>IF(AND($A1847&lt;&gt;"",ISNUMBER($A1847)),VLOOKUP($A1847,StudiesGeneral!$B:$CM,2,FALSE),"")</f>
        <v>Yan</v>
      </c>
      <c r="D1847" s="73">
        <f>IF(AND($A1847&lt;&gt;"",ISNUMBER($A1847)),VLOOKUP($A1847,StudiesGeneral!$B:$CM,3,FALSE),"")</f>
        <v>2015</v>
      </c>
      <c r="E1847" s="74" t="str">
        <f>IF(AND($A1847&lt;&gt;"",ISNUMBER($A1847)),VLOOKUP($A1847,StudiesGeneral!$B:$CM,4,FALSE),"")</f>
        <v>https://doi.org/10.1007/s11095-014-1525-x</v>
      </c>
      <c r="F1847" s="73" t="str">
        <f>IF(AND($A1847&lt;&gt;"",ISNUMBER($A1847)),VLOOKUP($A1847,StudiesGeneral!$B:$CM,5,FALSE),"")</f>
        <v>CYP3A4</v>
      </c>
      <c r="G1847" s="52" t="str">
        <f t="shared" si="69"/>
        <v>Liver--HLM-A10261-tumor-</v>
      </c>
      <c r="H1847" s="12" t="s">
        <v>724</v>
      </c>
      <c r="K1847" s="12" t="s">
        <v>725</v>
      </c>
      <c r="L1847" s="12" t="s">
        <v>726</v>
      </c>
      <c r="M1847" s="12" t="s">
        <v>737</v>
      </c>
      <c r="AA1847" s="19" t="s">
        <v>770</v>
      </c>
      <c r="AB1847" s="19" t="s">
        <v>1259</v>
      </c>
      <c r="AC1847" s="20" t="s">
        <v>730</v>
      </c>
      <c r="AD1847" s="37" t="s">
        <v>1340</v>
      </c>
      <c r="AE1847" s="82">
        <v>8</v>
      </c>
      <c r="AF1847" s="82">
        <v>1</v>
      </c>
      <c r="AG1847" s="3">
        <v>1</v>
      </c>
      <c r="AH1847" s="3">
        <v>65</v>
      </c>
      <c r="AI1847" s="3" t="s">
        <v>767</v>
      </c>
      <c r="AJ1847" s="20" t="s">
        <v>772</v>
      </c>
      <c r="AW1847" s="3" t="s">
        <v>763</v>
      </c>
      <c r="AX1847" s="3" t="s">
        <v>1317</v>
      </c>
      <c r="BA1847" s="21" t="s">
        <v>1318</v>
      </c>
      <c r="BB1847" s="10">
        <v>1</v>
      </c>
      <c r="BF1847" s="4" t="b">
        <f>IF(ISERROR(VLOOKUP(StudiesDetails!B1847,ProteinExpression!A:A,1,FALSE)),FALSE,TRUE)</f>
        <v>1</v>
      </c>
    </row>
    <row r="1848" spans="1:58" x14ac:dyDescent="0.3">
      <c r="A1848">
        <v>438</v>
      </c>
      <c r="B1848">
        <v>1970</v>
      </c>
      <c r="C1848" s="73" t="str">
        <f>IF(AND($A1848&lt;&gt;"",ISNUMBER($A1848)),VLOOKUP($A1848,StudiesGeneral!$B:$CM,2,FALSE),"")</f>
        <v>Yan</v>
      </c>
      <c r="D1848" s="73">
        <f>IF(AND($A1848&lt;&gt;"",ISNUMBER($A1848)),VLOOKUP($A1848,StudiesGeneral!$B:$CM,3,FALSE),"")</f>
        <v>2015</v>
      </c>
      <c r="E1848" s="74" t="str">
        <f>IF(AND($A1848&lt;&gt;"",ISNUMBER($A1848)),VLOOKUP($A1848,StudiesGeneral!$B:$CM,4,FALSE),"")</f>
        <v>https://doi.org/10.1007/s11095-014-1525-x</v>
      </c>
      <c r="F1848" s="73" t="str">
        <f>IF(AND($A1848&lt;&gt;"",ISNUMBER($A1848)),VLOOKUP($A1848,StudiesGeneral!$B:$CM,5,FALSE),"")</f>
        <v>CYP3A4</v>
      </c>
      <c r="G1848" s="52" t="str">
        <f t="shared" si="69"/>
        <v>Liver--HLM-A11101-tumor-</v>
      </c>
      <c r="H1848" s="12" t="s">
        <v>724</v>
      </c>
      <c r="K1848" s="12" t="s">
        <v>725</v>
      </c>
      <c r="L1848" s="12" t="s">
        <v>726</v>
      </c>
      <c r="M1848" s="12" t="s">
        <v>737</v>
      </c>
      <c r="AA1848" s="19" t="s">
        <v>770</v>
      </c>
      <c r="AB1848" s="19" t="s">
        <v>1259</v>
      </c>
      <c r="AC1848" s="20" t="s">
        <v>730</v>
      </c>
      <c r="AD1848" s="37" t="s">
        <v>1341</v>
      </c>
      <c r="AE1848" s="82">
        <v>9</v>
      </c>
      <c r="AF1848" s="82">
        <v>1</v>
      </c>
      <c r="AG1848" s="3">
        <v>1</v>
      </c>
      <c r="AH1848" s="3">
        <v>42</v>
      </c>
      <c r="AI1848" s="3" t="s">
        <v>767</v>
      </c>
      <c r="AJ1848" s="20" t="s">
        <v>772</v>
      </c>
      <c r="AW1848" s="3" t="s">
        <v>763</v>
      </c>
      <c r="AX1848" s="3" t="s">
        <v>1317</v>
      </c>
      <c r="BA1848" s="21" t="s">
        <v>1318</v>
      </c>
      <c r="BB1848" s="10">
        <v>1</v>
      </c>
      <c r="BF1848" s="4" t="b">
        <f>IF(ISERROR(VLOOKUP(StudiesDetails!B1848,ProteinExpression!A:A,1,FALSE)),FALSE,TRUE)</f>
        <v>1</v>
      </c>
    </row>
    <row r="1849" spans="1:58" x14ac:dyDescent="0.3">
      <c r="A1849">
        <v>438</v>
      </c>
      <c r="B1849">
        <v>1971</v>
      </c>
      <c r="C1849" s="73" t="str">
        <f>IF(AND($A1849&lt;&gt;"",ISNUMBER($A1849)),VLOOKUP($A1849,StudiesGeneral!$B:$CM,2,FALSE),"")</f>
        <v>Yan</v>
      </c>
      <c r="D1849" s="73">
        <f>IF(AND($A1849&lt;&gt;"",ISNUMBER($A1849)),VLOOKUP($A1849,StudiesGeneral!$B:$CM,3,FALSE),"")</f>
        <v>2015</v>
      </c>
      <c r="E1849" s="74" t="str">
        <f>IF(AND($A1849&lt;&gt;"",ISNUMBER($A1849)),VLOOKUP($A1849,StudiesGeneral!$B:$CM,4,FALSE),"")</f>
        <v>https://doi.org/10.1007/s11095-014-1525-x</v>
      </c>
      <c r="F1849" s="73" t="str">
        <f>IF(AND($A1849&lt;&gt;"",ISNUMBER($A1849)),VLOOKUP($A1849,StudiesGeneral!$B:$CM,5,FALSE),"")</f>
        <v>CYP3A4</v>
      </c>
      <c r="G1849" s="52" t="str">
        <f t="shared" si="69"/>
        <v>Liver--HLM-A11161-tumor-</v>
      </c>
      <c r="H1849" s="12" t="s">
        <v>724</v>
      </c>
      <c r="K1849" s="12" t="s">
        <v>725</v>
      </c>
      <c r="L1849" s="12" t="s">
        <v>726</v>
      </c>
      <c r="M1849" s="12" t="s">
        <v>737</v>
      </c>
      <c r="AA1849" s="19" t="s">
        <v>770</v>
      </c>
      <c r="AB1849" s="19" t="s">
        <v>1259</v>
      </c>
      <c r="AC1849" s="20" t="s">
        <v>730</v>
      </c>
      <c r="AD1849" s="37" t="s">
        <v>1342</v>
      </c>
      <c r="AE1849" s="82">
        <v>10</v>
      </c>
      <c r="AF1849" s="82">
        <v>1</v>
      </c>
      <c r="AG1849" s="3">
        <v>1</v>
      </c>
      <c r="AH1849" s="3">
        <v>40</v>
      </c>
      <c r="AI1849" s="3" t="s">
        <v>767</v>
      </c>
      <c r="AJ1849" s="20" t="s">
        <v>772</v>
      </c>
      <c r="AW1849" s="3" t="s">
        <v>763</v>
      </c>
      <c r="AX1849" s="3" t="s">
        <v>1317</v>
      </c>
      <c r="BA1849" s="21" t="s">
        <v>1318</v>
      </c>
      <c r="BB1849" s="10">
        <v>1</v>
      </c>
      <c r="BF1849" s="4" t="b">
        <f>IF(ISERROR(VLOOKUP(StudiesDetails!B1849,ProteinExpression!A:A,1,FALSE)),FALSE,TRUE)</f>
        <v>1</v>
      </c>
    </row>
    <row r="1850" spans="1:58" x14ac:dyDescent="0.3">
      <c r="A1850">
        <v>438</v>
      </c>
      <c r="B1850">
        <v>1972</v>
      </c>
      <c r="C1850" s="73" t="str">
        <f>IF(AND($A1850&lt;&gt;"",ISNUMBER($A1850)),VLOOKUP($A1850,StudiesGeneral!$B:$CM,2,FALSE),"")</f>
        <v>Yan</v>
      </c>
      <c r="D1850" s="73">
        <f>IF(AND($A1850&lt;&gt;"",ISNUMBER($A1850)),VLOOKUP($A1850,StudiesGeneral!$B:$CM,3,FALSE),"")</f>
        <v>2015</v>
      </c>
      <c r="E1850" s="74" t="str">
        <f>IF(AND($A1850&lt;&gt;"",ISNUMBER($A1850)),VLOOKUP($A1850,StudiesGeneral!$B:$CM,4,FALSE),"")</f>
        <v>https://doi.org/10.1007/s11095-014-1525-x</v>
      </c>
      <c r="F1850" s="73" t="str">
        <f>IF(AND($A1850&lt;&gt;"",ISNUMBER($A1850)),VLOOKUP($A1850,StudiesGeneral!$B:$CM,5,FALSE),"")</f>
        <v>CYP3A4</v>
      </c>
      <c r="G1850" s="52" t="str">
        <f t="shared" si="69"/>
        <v>Liver--HLM-A12221-tumor-</v>
      </c>
      <c r="H1850" s="12" t="s">
        <v>724</v>
      </c>
      <c r="K1850" s="12" t="s">
        <v>725</v>
      </c>
      <c r="L1850" s="12" t="s">
        <v>726</v>
      </c>
      <c r="M1850" s="12" t="s">
        <v>737</v>
      </c>
      <c r="AA1850" s="19" t="s">
        <v>770</v>
      </c>
      <c r="AB1850" s="19" t="s">
        <v>1259</v>
      </c>
      <c r="AC1850" s="20" t="s">
        <v>730</v>
      </c>
      <c r="AD1850" s="37" t="s">
        <v>1343</v>
      </c>
      <c r="AE1850" s="82">
        <v>11</v>
      </c>
      <c r="AF1850" s="82">
        <v>1</v>
      </c>
      <c r="AG1850" s="3">
        <v>1</v>
      </c>
      <c r="AH1850" s="3">
        <v>55</v>
      </c>
      <c r="AI1850" s="3" t="s">
        <v>767</v>
      </c>
      <c r="AJ1850" s="20" t="s">
        <v>772</v>
      </c>
      <c r="AW1850" s="3" t="s">
        <v>763</v>
      </c>
      <c r="AX1850" s="3" t="s">
        <v>1317</v>
      </c>
      <c r="BA1850" s="21" t="s">
        <v>1318</v>
      </c>
      <c r="BB1850" s="10">
        <v>1</v>
      </c>
      <c r="BF1850" s="4" t="b">
        <f>IF(ISERROR(VLOOKUP(StudiesDetails!B1850,ProteinExpression!A:A,1,FALSE)),FALSE,TRUE)</f>
        <v>1</v>
      </c>
    </row>
    <row r="1851" spans="1:58" x14ac:dyDescent="0.3">
      <c r="A1851">
        <v>438</v>
      </c>
      <c r="B1851">
        <v>1973</v>
      </c>
      <c r="C1851" s="73" t="str">
        <f>IF(AND($A1851&lt;&gt;"",ISNUMBER($A1851)),VLOOKUP($A1851,StudiesGeneral!$B:$CM,2,FALSE),"")</f>
        <v>Yan</v>
      </c>
      <c r="D1851" s="73">
        <f>IF(AND($A1851&lt;&gt;"",ISNUMBER($A1851)),VLOOKUP($A1851,StudiesGeneral!$B:$CM,3,FALSE),"")</f>
        <v>2015</v>
      </c>
      <c r="E1851" s="74" t="str">
        <f>IF(AND($A1851&lt;&gt;"",ISNUMBER($A1851)),VLOOKUP($A1851,StudiesGeneral!$B:$CM,4,FALSE),"")</f>
        <v>https://doi.org/10.1007/s11095-014-1525-x</v>
      </c>
      <c r="F1851" s="73" t="str">
        <f>IF(AND($A1851&lt;&gt;"",ISNUMBER($A1851)),VLOOKUP($A1851,StudiesGeneral!$B:$CM,5,FALSE),"")</f>
        <v>CYP3A4</v>
      </c>
      <c r="G1851" s="52" t="str">
        <f t="shared" si="69"/>
        <v>Liver--HLM-B03022-tumor-</v>
      </c>
      <c r="H1851" s="12" t="s">
        <v>724</v>
      </c>
      <c r="K1851" s="12" t="s">
        <v>725</v>
      </c>
      <c r="L1851" s="12" t="s">
        <v>726</v>
      </c>
      <c r="M1851" s="12" t="s">
        <v>737</v>
      </c>
      <c r="AA1851" s="19" t="s">
        <v>770</v>
      </c>
      <c r="AB1851" s="19" t="s">
        <v>1259</v>
      </c>
      <c r="AC1851" s="20" t="s">
        <v>730</v>
      </c>
      <c r="AD1851" s="37" t="s">
        <v>1344</v>
      </c>
      <c r="AE1851" s="82">
        <v>12</v>
      </c>
      <c r="AF1851" s="82">
        <v>1</v>
      </c>
      <c r="AG1851" s="3">
        <v>1</v>
      </c>
      <c r="AH1851" s="3">
        <v>59</v>
      </c>
      <c r="AI1851" s="3" t="s">
        <v>767</v>
      </c>
      <c r="AJ1851" s="20" t="s">
        <v>772</v>
      </c>
      <c r="AW1851" s="3" t="s">
        <v>763</v>
      </c>
      <c r="AX1851" s="3" t="s">
        <v>1317</v>
      </c>
      <c r="BA1851" s="21" t="s">
        <v>1318</v>
      </c>
      <c r="BB1851" s="10">
        <v>1</v>
      </c>
      <c r="BF1851" s="4" t="b">
        <f>IF(ISERROR(VLOOKUP(StudiesDetails!B1851,ProteinExpression!A:A,1,FALSE)),FALSE,TRUE)</f>
        <v>1</v>
      </c>
    </row>
    <row r="1852" spans="1:58" x14ac:dyDescent="0.3">
      <c r="A1852">
        <v>438</v>
      </c>
      <c r="B1852">
        <v>1974</v>
      </c>
      <c r="C1852" s="73" t="str">
        <f>IF(AND($A1852&lt;&gt;"",ISNUMBER($A1852)),VLOOKUP($A1852,StudiesGeneral!$B:$CM,2,FALSE),"")</f>
        <v>Yan</v>
      </c>
      <c r="D1852" s="73">
        <f>IF(AND($A1852&lt;&gt;"",ISNUMBER($A1852)),VLOOKUP($A1852,StudiesGeneral!$B:$CM,3,FALSE),"")</f>
        <v>2015</v>
      </c>
      <c r="E1852" s="74" t="str">
        <f>IF(AND($A1852&lt;&gt;"",ISNUMBER($A1852)),VLOOKUP($A1852,StudiesGeneral!$B:$CM,4,FALSE),"")</f>
        <v>https://doi.org/10.1007/s11095-014-1525-x</v>
      </c>
      <c r="F1852" s="73" t="str">
        <f>IF(AND($A1852&lt;&gt;"",ISNUMBER($A1852)),VLOOKUP($A1852,StudiesGeneral!$B:$CM,5,FALSE),"")</f>
        <v>CYP3A4</v>
      </c>
      <c r="G1852" s="52" t="str">
        <f t="shared" si="69"/>
        <v>Liver--HLM-B03221-tumor-</v>
      </c>
      <c r="H1852" s="12" t="s">
        <v>724</v>
      </c>
      <c r="K1852" s="12" t="s">
        <v>725</v>
      </c>
      <c r="L1852" s="12" t="s">
        <v>726</v>
      </c>
      <c r="M1852" s="12" t="s">
        <v>737</v>
      </c>
      <c r="AA1852" s="19" t="s">
        <v>770</v>
      </c>
      <c r="AB1852" s="19" t="s">
        <v>1259</v>
      </c>
      <c r="AC1852" s="20" t="s">
        <v>730</v>
      </c>
      <c r="AD1852" s="37" t="s">
        <v>1345</v>
      </c>
      <c r="AE1852" s="82">
        <v>13</v>
      </c>
      <c r="AF1852" s="82">
        <v>1</v>
      </c>
      <c r="AG1852" s="3">
        <v>1</v>
      </c>
      <c r="AH1852" s="3">
        <v>74</v>
      </c>
      <c r="AI1852" s="3" t="s">
        <v>767</v>
      </c>
      <c r="AJ1852" s="20" t="s">
        <v>772</v>
      </c>
      <c r="AW1852" s="3" t="s">
        <v>763</v>
      </c>
      <c r="AX1852" s="3" t="s">
        <v>1317</v>
      </c>
      <c r="BA1852" s="21" t="s">
        <v>1318</v>
      </c>
      <c r="BB1852" s="10">
        <v>1</v>
      </c>
      <c r="BF1852" s="4" t="b">
        <f>IF(ISERROR(VLOOKUP(StudiesDetails!B1852,ProteinExpression!A:A,1,FALSE)),FALSE,TRUE)</f>
        <v>1</v>
      </c>
    </row>
    <row r="1853" spans="1:58" x14ac:dyDescent="0.3">
      <c r="A1853">
        <v>438</v>
      </c>
      <c r="B1853">
        <v>1975</v>
      </c>
      <c r="C1853" s="73" t="str">
        <f>IF(AND($A1853&lt;&gt;"",ISNUMBER($A1853)),VLOOKUP($A1853,StudiesGeneral!$B:$CM,2,FALSE),"")</f>
        <v>Yan</v>
      </c>
      <c r="D1853" s="73">
        <f>IF(AND($A1853&lt;&gt;"",ISNUMBER($A1853)),VLOOKUP($A1853,StudiesGeneral!$B:$CM,3,FALSE),"")</f>
        <v>2015</v>
      </c>
      <c r="E1853" s="74" t="str">
        <f>IF(AND($A1853&lt;&gt;"",ISNUMBER($A1853)),VLOOKUP($A1853,StudiesGeneral!$B:$CM,4,FALSE),"")</f>
        <v>https://doi.org/10.1007/s11095-014-1525-x</v>
      </c>
      <c r="F1853" s="73" t="str">
        <f>IF(AND($A1853&lt;&gt;"",ISNUMBER($A1853)),VLOOKUP($A1853,StudiesGeneral!$B:$CM,5,FALSE),"")</f>
        <v>CYP3A4</v>
      </c>
      <c r="G1853" s="52" t="str">
        <f t="shared" si="69"/>
        <v>Liver--HLM-B03281-tumor-</v>
      </c>
      <c r="H1853" s="12" t="s">
        <v>724</v>
      </c>
      <c r="K1853" s="12" t="s">
        <v>725</v>
      </c>
      <c r="L1853" s="12" t="s">
        <v>726</v>
      </c>
      <c r="M1853" s="12" t="s">
        <v>737</v>
      </c>
      <c r="AA1853" s="19" t="s">
        <v>770</v>
      </c>
      <c r="AB1853" s="19" t="s">
        <v>1259</v>
      </c>
      <c r="AC1853" s="20" t="s">
        <v>730</v>
      </c>
      <c r="AD1853" s="37" t="s">
        <v>1346</v>
      </c>
      <c r="AE1853" s="82">
        <v>14</v>
      </c>
      <c r="AF1853" s="82">
        <v>1</v>
      </c>
      <c r="AG1853" s="3">
        <v>1</v>
      </c>
      <c r="AH1853" s="3">
        <v>58</v>
      </c>
      <c r="AI1853" s="3" t="s">
        <v>767</v>
      </c>
      <c r="AJ1853" s="20" t="s">
        <v>772</v>
      </c>
      <c r="AW1853" s="3" t="s">
        <v>763</v>
      </c>
      <c r="AX1853" s="3" t="s">
        <v>1317</v>
      </c>
      <c r="BA1853" s="21" t="s">
        <v>1318</v>
      </c>
      <c r="BB1853" s="10">
        <v>1</v>
      </c>
      <c r="BF1853" s="4" t="b">
        <f>IF(ISERROR(VLOOKUP(StudiesDetails!B1853,ProteinExpression!A:A,1,FALSE)),FALSE,TRUE)</f>
        <v>1</v>
      </c>
    </row>
    <row r="1854" spans="1:58" x14ac:dyDescent="0.3">
      <c r="A1854">
        <v>438</v>
      </c>
      <c r="B1854">
        <v>1976</v>
      </c>
      <c r="C1854" s="73" t="str">
        <f>IF(AND($A1854&lt;&gt;"",ISNUMBER($A1854)),VLOOKUP($A1854,StudiesGeneral!$B:$CM,2,FALSE),"")</f>
        <v>Yan</v>
      </c>
      <c r="D1854" s="73">
        <f>IF(AND($A1854&lt;&gt;"",ISNUMBER($A1854)),VLOOKUP($A1854,StudiesGeneral!$B:$CM,3,FALSE),"")</f>
        <v>2015</v>
      </c>
      <c r="E1854" s="74" t="str">
        <f>IF(AND($A1854&lt;&gt;"",ISNUMBER($A1854)),VLOOKUP($A1854,StudiesGeneral!$B:$CM,4,FALSE),"")</f>
        <v>https://doi.org/10.1007/s11095-014-1525-x</v>
      </c>
      <c r="F1854" s="73" t="str">
        <f>IF(AND($A1854&lt;&gt;"",ISNUMBER($A1854)),VLOOKUP($A1854,StudiesGeneral!$B:$CM,5,FALSE),"")</f>
        <v>CYP3A4</v>
      </c>
      <c r="G1854" s="52" t="str">
        <f t="shared" si="69"/>
        <v>Liver--HLM-B04051-tumor-</v>
      </c>
      <c r="H1854" s="12" t="s">
        <v>724</v>
      </c>
      <c r="K1854" s="12" t="s">
        <v>725</v>
      </c>
      <c r="L1854" s="12" t="s">
        <v>726</v>
      </c>
      <c r="M1854" s="12" t="s">
        <v>737</v>
      </c>
      <c r="AA1854" s="19" t="s">
        <v>770</v>
      </c>
      <c r="AB1854" s="19" t="s">
        <v>1259</v>
      </c>
      <c r="AC1854" s="20" t="s">
        <v>730</v>
      </c>
      <c r="AD1854" s="37" t="s">
        <v>1347</v>
      </c>
      <c r="AE1854" s="82">
        <v>15</v>
      </c>
      <c r="AF1854" s="82">
        <v>1</v>
      </c>
      <c r="AG1854" s="3">
        <v>1</v>
      </c>
      <c r="AH1854" s="3">
        <v>39</v>
      </c>
      <c r="AI1854" s="3" t="s">
        <v>767</v>
      </c>
      <c r="AJ1854" s="20" t="s">
        <v>772</v>
      </c>
      <c r="AW1854" s="3" t="s">
        <v>763</v>
      </c>
      <c r="AX1854" s="3" t="s">
        <v>1317</v>
      </c>
      <c r="BA1854" s="21" t="s">
        <v>1318</v>
      </c>
      <c r="BB1854" s="10">
        <v>1</v>
      </c>
      <c r="BF1854" s="4" t="b">
        <f>IF(ISERROR(VLOOKUP(StudiesDetails!B1854,ProteinExpression!A:A,1,FALSE)),FALSE,TRUE)</f>
        <v>1</v>
      </c>
    </row>
    <row r="1855" spans="1:58" s="33" customFormat="1" x14ac:dyDescent="0.3">
      <c r="A1855" s="33">
        <v>438</v>
      </c>
      <c r="B1855" s="33">
        <v>1977</v>
      </c>
      <c r="C1855" s="70" t="str">
        <f>IF(AND($A1855&lt;&gt;"",ISNUMBER($A1855)),VLOOKUP($A1855,StudiesGeneral!$B:$CM,2,FALSE),"")</f>
        <v>Yan</v>
      </c>
      <c r="D1855" s="70">
        <f>IF(AND($A1855&lt;&gt;"",ISNUMBER($A1855)),VLOOKUP($A1855,StudiesGeneral!$B:$CM,3,FALSE),"")</f>
        <v>2015</v>
      </c>
      <c r="E1855" s="71" t="str">
        <f>IF(AND($A1855&lt;&gt;"",ISNUMBER($A1855)),VLOOKUP($A1855,StudiesGeneral!$B:$CM,4,FALSE),"")</f>
        <v>https://doi.org/10.1007/s11095-014-1525-x</v>
      </c>
      <c r="F1855" s="70" t="str">
        <f>IF(AND($A1855&lt;&gt;"",ISNUMBER($A1855)),VLOOKUP($A1855,StudiesGeneral!$B:$CM,5,FALSE),"")</f>
        <v>CYP3A4</v>
      </c>
      <c r="G1855" s="72" t="str">
        <f t="shared" ref="G1855" si="70">H1855&amp;"-"&amp;I1855&amp;"-"&amp;L1855&amp;"-"&amp;AD1855&amp;"-"&amp;BC1855</f>
        <v>Liver--HLM-reference pool-</v>
      </c>
      <c r="H1855" s="25" t="s">
        <v>724</v>
      </c>
      <c r="I1855" s="25"/>
      <c r="J1855" s="25"/>
      <c r="K1855" s="25" t="s">
        <v>725</v>
      </c>
      <c r="L1855" s="25" t="s">
        <v>726</v>
      </c>
      <c r="M1855" s="25"/>
      <c r="N1855" s="25"/>
      <c r="O1855" s="25"/>
      <c r="P1855" s="25"/>
      <c r="Q1855" s="26"/>
      <c r="R1855" s="26"/>
      <c r="S1855" s="27"/>
      <c r="T1855" s="27"/>
      <c r="U1855" s="27"/>
      <c r="V1855" s="27"/>
      <c r="W1855" s="27"/>
      <c r="X1855" s="27"/>
      <c r="Y1855" s="27"/>
      <c r="Z1855" s="27"/>
      <c r="AA1855" s="28" t="s">
        <v>754</v>
      </c>
      <c r="AB1855" s="28" t="s">
        <v>986</v>
      </c>
      <c r="AC1855" s="29" t="s">
        <v>730</v>
      </c>
      <c r="AD1855" s="36" t="s">
        <v>1348</v>
      </c>
      <c r="AE1855" s="83">
        <v>16</v>
      </c>
      <c r="AF1855" s="30">
        <v>24</v>
      </c>
      <c r="AG1855" s="30"/>
      <c r="AH1855" s="30">
        <v>48</v>
      </c>
      <c r="AI1855" s="30" t="s">
        <v>767</v>
      </c>
      <c r="AJ1855" s="30" t="s">
        <v>796</v>
      </c>
      <c r="AK1855" s="30">
        <v>14</v>
      </c>
      <c r="AL1855" s="29" t="s">
        <v>797</v>
      </c>
      <c r="AM1855" s="30"/>
      <c r="AN1855" s="30"/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30"/>
      <c r="BA1855" s="31" t="s">
        <v>733</v>
      </c>
      <c r="BB1855" s="32">
        <v>22</v>
      </c>
      <c r="BC1855" s="29"/>
      <c r="BD1855" s="30"/>
      <c r="BE1855" s="75"/>
      <c r="BF1855" s="91" t="b">
        <f>IF(ISERROR(VLOOKUP(StudiesDetails!B1855,ProteinExpression!A:A,1,FALSE)),FALSE,TRUE)</f>
        <v>1</v>
      </c>
    </row>
    <row r="1856" spans="1:58" s="33" customFormat="1" x14ac:dyDescent="0.3">
      <c r="A1856" s="33">
        <v>448</v>
      </c>
      <c r="B1856" s="33">
        <v>1978</v>
      </c>
      <c r="C1856" s="70" t="str">
        <f>IF(AND($A1856&lt;&gt;"",ISNUMBER($A1856)),VLOOKUP($A1856,StudiesGeneral!$B:$CM,2,FALSE),"")</f>
        <v>Glaeser</v>
      </c>
      <c r="D1856" s="70">
        <f>IF(AND($A1856&lt;&gt;"",ISNUMBER($A1856)),VLOOKUP($A1856,StudiesGeneral!$B:$CM,3,FALSE),"")</f>
        <v>2005</v>
      </c>
      <c r="E1856" s="71" t="str">
        <f>IF(AND($A1856&lt;&gt;"",ISNUMBER($A1856)),VLOOKUP($A1856,StudiesGeneral!$B:$CM,4,FALSE),"")</f>
        <v>https://doi.org/10.1111/j.1365-2125.2004.02265.x</v>
      </c>
      <c r="F1856" s="70" t="str">
        <f>IF(AND($A1856&lt;&gt;"",ISNUMBER($A1856)),VLOOKUP($A1856,StudiesGeneral!$B:$CM,5,FALSE),"")</f>
        <v>CYP3A4</v>
      </c>
      <c r="G1856" s="72" t="str">
        <f t="shared" ref="G1856" si="71">H1856&amp;"-"&amp;I1856&amp;"-"&amp;L1856&amp;"-"&amp;AD1856&amp;"-"&amp;BC1856</f>
        <v>Small intestine-Jejunum-Shed enterocytes-1-</v>
      </c>
      <c r="H1856" s="25" t="s">
        <v>747</v>
      </c>
      <c r="I1856" s="25" t="s">
        <v>749</v>
      </c>
      <c r="J1856" s="25"/>
      <c r="K1856" s="25" t="s">
        <v>1222</v>
      </c>
      <c r="L1856" s="25" t="s">
        <v>1223</v>
      </c>
      <c r="M1856" s="25" t="s">
        <v>737</v>
      </c>
      <c r="N1856" s="25"/>
      <c r="O1856" s="25"/>
      <c r="P1856" s="25"/>
      <c r="Q1856" s="26"/>
      <c r="R1856" s="26"/>
      <c r="S1856" s="27"/>
      <c r="T1856" s="27"/>
      <c r="U1856" s="27"/>
      <c r="V1856" s="27"/>
      <c r="W1856" s="27"/>
      <c r="X1856" s="27"/>
      <c r="Y1856" s="27"/>
      <c r="Z1856" s="27"/>
      <c r="AA1856" s="28" t="s">
        <v>770</v>
      </c>
      <c r="AB1856" s="28" t="s">
        <v>1349</v>
      </c>
      <c r="AC1856" s="29" t="s">
        <v>730</v>
      </c>
      <c r="AD1856" s="36">
        <v>1</v>
      </c>
      <c r="AE1856" s="83">
        <v>1</v>
      </c>
      <c r="AF1856" s="30">
        <v>1</v>
      </c>
      <c r="AG1856" s="30">
        <v>1</v>
      </c>
      <c r="AH1856" s="41">
        <v>27.5</v>
      </c>
      <c r="AI1856" s="41" t="s">
        <v>767</v>
      </c>
      <c r="AJ1856" s="42" t="s">
        <v>796</v>
      </c>
      <c r="AK1856" s="41">
        <v>6.5</v>
      </c>
      <c r="AL1856" s="42" t="s">
        <v>797</v>
      </c>
      <c r="AM1856" s="41"/>
      <c r="AN1856" s="41"/>
      <c r="AO1856" s="41">
        <v>77.3</v>
      </c>
      <c r="AP1856" s="41" t="s">
        <v>796</v>
      </c>
      <c r="AQ1856" s="41">
        <v>3.1</v>
      </c>
      <c r="AR1856" s="41" t="s">
        <v>797</v>
      </c>
      <c r="AS1856" s="41"/>
      <c r="AT1856" s="41"/>
      <c r="AU1856" s="41"/>
      <c r="AV1856" s="30"/>
      <c r="AW1856" s="30" t="s">
        <v>763</v>
      </c>
      <c r="AX1856" s="30" t="s">
        <v>1051</v>
      </c>
      <c r="AY1856" s="30" t="s">
        <v>917</v>
      </c>
      <c r="AZ1856" s="30">
        <v>1</v>
      </c>
      <c r="BA1856" s="31"/>
      <c r="BB1856" s="32"/>
      <c r="BC1856" s="29"/>
      <c r="BD1856" s="30"/>
      <c r="BE1856" s="75"/>
      <c r="BF1856" s="91" t="b">
        <f>IF(ISERROR(VLOOKUP(StudiesDetails!B1856,ProteinExpression!A:A,1,FALSE)),FALSE,TRUE)</f>
        <v>1</v>
      </c>
    </row>
    <row r="1857" spans="1:58" x14ac:dyDescent="0.3">
      <c r="A1857">
        <v>448</v>
      </c>
      <c r="B1857">
        <v>1979</v>
      </c>
      <c r="C1857" s="73" t="str">
        <f>IF(AND($A1857&lt;&gt;"",ISNUMBER($A1857)),VLOOKUP($A1857,StudiesGeneral!$B:$CM,2,FALSE),"")</f>
        <v>Glaeser</v>
      </c>
      <c r="D1857" s="73">
        <f>IF(AND($A1857&lt;&gt;"",ISNUMBER($A1857)),VLOOKUP($A1857,StudiesGeneral!$B:$CM,3,FALSE),"")</f>
        <v>2005</v>
      </c>
      <c r="E1857" s="74" t="str">
        <f>IF(AND($A1857&lt;&gt;"",ISNUMBER($A1857)),VLOOKUP($A1857,StudiesGeneral!$B:$CM,4,FALSE),"")</f>
        <v>https://doi.org/10.1111/j.1365-2125.2004.02265.x</v>
      </c>
      <c r="F1857" s="73" t="str">
        <f>IF(AND($A1857&lt;&gt;"",ISNUMBER($A1857)),VLOOKUP($A1857,StudiesGeneral!$B:$CM,5,FALSE),"")</f>
        <v>CYP3A4</v>
      </c>
      <c r="G1857" s="52" t="str">
        <f t="shared" ref="G1857:G1862" si="72">H1857&amp;"-"&amp;I1857&amp;"-"&amp;L1857&amp;"-"&amp;AD1857&amp;"-"&amp;BC1857</f>
        <v>Small intestine-Jejunum-Shed enterocytes-2-</v>
      </c>
      <c r="H1857" s="12" t="s">
        <v>747</v>
      </c>
      <c r="I1857" s="12" t="s">
        <v>749</v>
      </c>
      <c r="K1857" s="12" t="s">
        <v>1222</v>
      </c>
      <c r="L1857" s="12" t="s">
        <v>1223</v>
      </c>
      <c r="M1857" s="12" t="s">
        <v>737</v>
      </c>
      <c r="AA1857" s="19" t="s">
        <v>770</v>
      </c>
      <c r="AB1857" s="19" t="s">
        <v>1349</v>
      </c>
      <c r="AC1857" s="20" t="s">
        <v>730</v>
      </c>
      <c r="AD1857" s="20" t="s">
        <v>1020</v>
      </c>
      <c r="AE1857" s="82">
        <v>2</v>
      </c>
      <c r="AF1857" s="3">
        <v>1</v>
      </c>
      <c r="AG1857" s="3">
        <v>1</v>
      </c>
      <c r="AH1857" s="45">
        <v>27.5</v>
      </c>
      <c r="AI1857" s="45" t="s">
        <v>767</v>
      </c>
      <c r="AJ1857" s="46" t="s">
        <v>796</v>
      </c>
      <c r="AK1857" s="45">
        <v>6.5</v>
      </c>
      <c r="AL1857" s="46" t="s">
        <v>797</v>
      </c>
      <c r="AM1857" s="45"/>
      <c r="AN1857" s="45"/>
      <c r="AO1857" s="45">
        <v>77.3</v>
      </c>
      <c r="AP1857" s="45" t="s">
        <v>796</v>
      </c>
      <c r="AQ1857" s="45">
        <v>3.1</v>
      </c>
      <c r="AR1857" s="45" t="s">
        <v>797</v>
      </c>
      <c r="AS1857" s="45"/>
      <c r="AT1857" s="45"/>
      <c r="AU1857" s="45"/>
      <c r="AW1857" s="3" t="s">
        <v>763</v>
      </c>
      <c r="AX1857" s="3" t="s">
        <v>1051</v>
      </c>
      <c r="AY1857" s="3" t="s">
        <v>917</v>
      </c>
      <c r="AZ1857" s="3">
        <v>1</v>
      </c>
      <c r="BF1857" s="4" t="b">
        <f>IF(ISERROR(VLOOKUP(StudiesDetails!B1857,ProteinExpression!A:A,1,FALSE)),FALSE,TRUE)</f>
        <v>1</v>
      </c>
    </row>
    <row r="1858" spans="1:58" x14ac:dyDescent="0.3">
      <c r="A1858">
        <v>448</v>
      </c>
      <c r="B1858">
        <v>1980</v>
      </c>
      <c r="C1858" s="73" t="str">
        <f>IF(AND($A1858&lt;&gt;"",ISNUMBER($A1858)),VLOOKUP($A1858,StudiesGeneral!$B:$CM,2,FALSE),"")</f>
        <v>Glaeser</v>
      </c>
      <c r="D1858" s="73">
        <f>IF(AND($A1858&lt;&gt;"",ISNUMBER($A1858)),VLOOKUP($A1858,StudiesGeneral!$B:$CM,3,FALSE),"")</f>
        <v>2005</v>
      </c>
      <c r="E1858" s="74" t="str">
        <f>IF(AND($A1858&lt;&gt;"",ISNUMBER($A1858)),VLOOKUP($A1858,StudiesGeneral!$B:$CM,4,FALSE),"")</f>
        <v>https://doi.org/10.1111/j.1365-2125.2004.02265.x</v>
      </c>
      <c r="F1858" s="73" t="str">
        <f>IF(AND($A1858&lt;&gt;"",ISNUMBER($A1858)),VLOOKUP($A1858,StudiesGeneral!$B:$CM,5,FALSE),"")</f>
        <v>CYP3A4</v>
      </c>
      <c r="G1858" s="52" t="str">
        <f t="shared" si="72"/>
        <v>Small intestine-Jejunum-Shed enterocytes-3-</v>
      </c>
      <c r="H1858" s="12" t="s">
        <v>747</v>
      </c>
      <c r="I1858" s="12" t="s">
        <v>749</v>
      </c>
      <c r="K1858" s="12" t="s">
        <v>1222</v>
      </c>
      <c r="L1858" s="12" t="s">
        <v>1223</v>
      </c>
      <c r="M1858" s="12" t="s">
        <v>737</v>
      </c>
      <c r="AA1858" s="19" t="s">
        <v>770</v>
      </c>
      <c r="AB1858" s="19" t="s">
        <v>1349</v>
      </c>
      <c r="AC1858" s="20" t="s">
        <v>730</v>
      </c>
      <c r="AD1858" s="20" t="s">
        <v>1021</v>
      </c>
      <c r="AE1858" s="82">
        <v>3</v>
      </c>
      <c r="AF1858" s="3">
        <v>1</v>
      </c>
      <c r="AG1858" s="3">
        <v>1</v>
      </c>
      <c r="AH1858" s="45">
        <v>27.5</v>
      </c>
      <c r="AI1858" s="45" t="s">
        <v>767</v>
      </c>
      <c r="AJ1858" s="46" t="s">
        <v>796</v>
      </c>
      <c r="AK1858" s="45">
        <v>6.5</v>
      </c>
      <c r="AL1858" s="46" t="s">
        <v>797</v>
      </c>
      <c r="AM1858" s="45"/>
      <c r="AN1858" s="45"/>
      <c r="AO1858" s="45">
        <v>77.3</v>
      </c>
      <c r="AP1858" s="45" t="s">
        <v>796</v>
      </c>
      <c r="AQ1858" s="45">
        <v>3.1</v>
      </c>
      <c r="AR1858" s="45" t="s">
        <v>797</v>
      </c>
      <c r="AS1858" s="45"/>
      <c r="AT1858" s="45"/>
      <c r="AU1858" s="45"/>
      <c r="AW1858" s="3" t="s">
        <v>763</v>
      </c>
      <c r="AX1858" s="3" t="s">
        <v>1051</v>
      </c>
      <c r="AY1858" s="3" t="s">
        <v>917</v>
      </c>
      <c r="AZ1858" s="3">
        <v>1</v>
      </c>
      <c r="BF1858" s="4" t="b">
        <f>IF(ISERROR(VLOOKUP(StudiesDetails!B1858,ProteinExpression!A:A,1,FALSE)),FALSE,TRUE)</f>
        <v>1</v>
      </c>
    </row>
    <row r="1859" spans="1:58" x14ac:dyDescent="0.3">
      <c r="A1859">
        <v>448</v>
      </c>
      <c r="B1859">
        <v>1981</v>
      </c>
      <c r="C1859" s="73" t="str">
        <f>IF(AND($A1859&lt;&gt;"",ISNUMBER($A1859)),VLOOKUP($A1859,StudiesGeneral!$B:$CM,2,FALSE),"")</f>
        <v>Glaeser</v>
      </c>
      <c r="D1859" s="73">
        <f>IF(AND($A1859&lt;&gt;"",ISNUMBER($A1859)),VLOOKUP($A1859,StudiesGeneral!$B:$CM,3,FALSE),"")</f>
        <v>2005</v>
      </c>
      <c r="E1859" s="74" t="str">
        <f>IF(AND($A1859&lt;&gt;"",ISNUMBER($A1859)),VLOOKUP($A1859,StudiesGeneral!$B:$CM,4,FALSE),"")</f>
        <v>https://doi.org/10.1111/j.1365-2125.2004.02265.x</v>
      </c>
      <c r="F1859" s="73" t="str">
        <f>IF(AND($A1859&lt;&gt;"",ISNUMBER($A1859)),VLOOKUP($A1859,StudiesGeneral!$B:$CM,5,FALSE),"")</f>
        <v>CYP3A4</v>
      </c>
      <c r="G1859" s="52" t="str">
        <f t="shared" si="72"/>
        <v>Small intestine-Jejunum-Shed enterocytes-4-</v>
      </c>
      <c r="H1859" s="12" t="s">
        <v>747</v>
      </c>
      <c r="I1859" s="12" t="s">
        <v>749</v>
      </c>
      <c r="K1859" s="12" t="s">
        <v>1222</v>
      </c>
      <c r="L1859" s="12" t="s">
        <v>1223</v>
      </c>
      <c r="M1859" s="12" t="s">
        <v>737</v>
      </c>
      <c r="AA1859" s="19" t="s">
        <v>770</v>
      </c>
      <c r="AB1859" s="19" t="s">
        <v>1349</v>
      </c>
      <c r="AC1859" s="20" t="s">
        <v>730</v>
      </c>
      <c r="AD1859" s="20" t="s">
        <v>1022</v>
      </c>
      <c r="AE1859" s="82">
        <v>4</v>
      </c>
      <c r="AF1859" s="3">
        <v>1</v>
      </c>
      <c r="AG1859" s="3">
        <v>1</v>
      </c>
      <c r="AH1859" s="45">
        <v>27.5</v>
      </c>
      <c r="AI1859" s="45" t="s">
        <v>767</v>
      </c>
      <c r="AJ1859" s="46" t="s">
        <v>796</v>
      </c>
      <c r="AK1859" s="45">
        <v>6.5</v>
      </c>
      <c r="AL1859" s="46" t="s">
        <v>797</v>
      </c>
      <c r="AM1859" s="45"/>
      <c r="AN1859" s="45"/>
      <c r="AO1859" s="45">
        <v>77.3</v>
      </c>
      <c r="AP1859" s="45" t="s">
        <v>796</v>
      </c>
      <c r="AQ1859" s="45">
        <v>3.1</v>
      </c>
      <c r="AR1859" s="45" t="s">
        <v>797</v>
      </c>
      <c r="AS1859" s="45"/>
      <c r="AT1859" s="45"/>
      <c r="AU1859" s="45"/>
      <c r="AW1859" s="3" t="s">
        <v>763</v>
      </c>
      <c r="AX1859" s="3" t="s">
        <v>1051</v>
      </c>
      <c r="AY1859" s="3" t="s">
        <v>917</v>
      </c>
      <c r="AZ1859" s="3">
        <v>1</v>
      </c>
      <c r="BF1859" s="4" t="b">
        <f>IF(ISERROR(VLOOKUP(StudiesDetails!B1859,ProteinExpression!A:A,1,FALSE)),FALSE,TRUE)</f>
        <v>1</v>
      </c>
    </row>
    <row r="1860" spans="1:58" x14ac:dyDescent="0.3">
      <c r="A1860">
        <v>448</v>
      </c>
      <c r="B1860">
        <v>1982</v>
      </c>
      <c r="C1860" s="73" t="str">
        <f>IF(AND($A1860&lt;&gt;"",ISNUMBER($A1860)),VLOOKUP($A1860,StudiesGeneral!$B:$CM,2,FALSE),"")</f>
        <v>Glaeser</v>
      </c>
      <c r="D1860" s="73">
        <f>IF(AND($A1860&lt;&gt;"",ISNUMBER($A1860)),VLOOKUP($A1860,StudiesGeneral!$B:$CM,3,FALSE),"")</f>
        <v>2005</v>
      </c>
      <c r="E1860" s="74" t="str">
        <f>IF(AND($A1860&lt;&gt;"",ISNUMBER($A1860)),VLOOKUP($A1860,StudiesGeneral!$B:$CM,4,FALSE),"")</f>
        <v>https://doi.org/10.1111/j.1365-2125.2004.02265.x</v>
      </c>
      <c r="F1860" s="73" t="str">
        <f>IF(AND($A1860&lt;&gt;"",ISNUMBER($A1860)),VLOOKUP($A1860,StudiesGeneral!$B:$CM,5,FALSE),"")</f>
        <v>CYP3A4</v>
      </c>
      <c r="G1860" s="52" t="str">
        <f t="shared" si="72"/>
        <v>Small intestine-Jejunum-Shed enterocytes-5-</v>
      </c>
      <c r="H1860" s="12" t="s">
        <v>747</v>
      </c>
      <c r="I1860" s="12" t="s">
        <v>749</v>
      </c>
      <c r="K1860" s="12" t="s">
        <v>1222</v>
      </c>
      <c r="L1860" s="12" t="s">
        <v>1223</v>
      </c>
      <c r="M1860" s="12" t="s">
        <v>737</v>
      </c>
      <c r="AA1860" s="19" t="s">
        <v>770</v>
      </c>
      <c r="AB1860" s="19" t="s">
        <v>1349</v>
      </c>
      <c r="AC1860" s="20" t="s">
        <v>730</v>
      </c>
      <c r="AD1860" s="20" t="s">
        <v>1023</v>
      </c>
      <c r="AE1860" s="82">
        <v>5</v>
      </c>
      <c r="AF1860" s="3">
        <v>1</v>
      </c>
      <c r="AG1860" s="3">
        <v>1</v>
      </c>
      <c r="AH1860" s="45">
        <v>27.5</v>
      </c>
      <c r="AI1860" s="45" t="s">
        <v>767</v>
      </c>
      <c r="AJ1860" s="46" t="s">
        <v>796</v>
      </c>
      <c r="AK1860" s="45">
        <v>6.5</v>
      </c>
      <c r="AL1860" s="46" t="s">
        <v>797</v>
      </c>
      <c r="AM1860" s="45"/>
      <c r="AN1860" s="45"/>
      <c r="AO1860" s="45">
        <v>77.3</v>
      </c>
      <c r="AP1860" s="45" t="s">
        <v>796</v>
      </c>
      <c r="AQ1860" s="45">
        <v>3.1</v>
      </c>
      <c r="AR1860" s="45" t="s">
        <v>797</v>
      </c>
      <c r="AS1860" s="45"/>
      <c r="AT1860" s="45"/>
      <c r="AU1860" s="45"/>
      <c r="AW1860" s="3" t="s">
        <v>763</v>
      </c>
      <c r="AX1860" s="3" t="s">
        <v>1051</v>
      </c>
      <c r="AY1860" s="3" t="s">
        <v>917</v>
      </c>
      <c r="AZ1860" s="3">
        <v>1</v>
      </c>
      <c r="BF1860" s="4" t="b">
        <f>IF(ISERROR(VLOOKUP(StudiesDetails!B1860,ProteinExpression!A:A,1,FALSE)),FALSE,TRUE)</f>
        <v>1</v>
      </c>
    </row>
    <row r="1861" spans="1:58" x14ac:dyDescent="0.3">
      <c r="A1861">
        <v>448</v>
      </c>
      <c r="B1861">
        <v>1983</v>
      </c>
      <c r="C1861" s="73" t="str">
        <f>IF(AND($A1861&lt;&gt;"",ISNUMBER($A1861)),VLOOKUP($A1861,StudiesGeneral!$B:$CM,2,FALSE),"")</f>
        <v>Glaeser</v>
      </c>
      <c r="D1861" s="73">
        <f>IF(AND($A1861&lt;&gt;"",ISNUMBER($A1861)),VLOOKUP($A1861,StudiesGeneral!$B:$CM,3,FALSE),"")</f>
        <v>2005</v>
      </c>
      <c r="E1861" s="74" t="str">
        <f>IF(AND($A1861&lt;&gt;"",ISNUMBER($A1861)),VLOOKUP($A1861,StudiesGeneral!$B:$CM,4,FALSE),"")</f>
        <v>https://doi.org/10.1111/j.1365-2125.2004.02265.x</v>
      </c>
      <c r="F1861" s="73" t="str">
        <f>IF(AND($A1861&lt;&gt;"",ISNUMBER($A1861)),VLOOKUP($A1861,StudiesGeneral!$B:$CM,5,FALSE),"")</f>
        <v>CYP3A4</v>
      </c>
      <c r="G1861" s="52" t="str">
        <f t="shared" si="72"/>
        <v>Small intestine-Jejunum-Shed enterocytes-6-</v>
      </c>
      <c r="H1861" s="12" t="s">
        <v>747</v>
      </c>
      <c r="I1861" s="12" t="s">
        <v>749</v>
      </c>
      <c r="K1861" s="12" t="s">
        <v>1222</v>
      </c>
      <c r="L1861" s="12" t="s">
        <v>1223</v>
      </c>
      <c r="M1861" s="12" t="s">
        <v>737</v>
      </c>
      <c r="AA1861" s="19" t="s">
        <v>770</v>
      </c>
      <c r="AB1861" s="19" t="s">
        <v>1349</v>
      </c>
      <c r="AC1861" s="20" t="s">
        <v>730</v>
      </c>
      <c r="AD1861" s="20" t="s">
        <v>1024</v>
      </c>
      <c r="AE1861" s="82">
        <v>6</v>
      </c>
      <c r="AF1861" s="3">
        <v>1</v>
      </c>
      <c r="AG1861" s="3">
        <v>1</v>
      </c>
      <c r="AH1861" s="45">
        <v>27.5</v>
      </c>
      <c r="AI1861" s="45" t="s">
        <v>767</v>
      </c>
      <c r="AJ1861" s="46" t="s">
        <v>796</v>
      </c>
      <c r="AK1861" s="45">
        <v>6.5</v>
      </c>
      <c r="AL1861" s="46" t="s">
        <v>797</v>
      </c>
      <c r="AM1861" s="45"/>
      <c r="AN1861" s="45"/>
      <c r="AO1861" s="45">
        <v>77.3</v>
      </c>
      <c r="AP1861" s="45" t="s">
        <v>796</v>
      </c>
      <c r="AQ1861" s="45">
        <v>3.1</v>
      </c>
      <c r="AR1861" s="45" t="s">
        <v>797</v>
      </c>
      <c r="AS1861" s="45"/>
      <c r="AT1861" s="45"/>
      <c r="AU1861" s="45"/>
      <c r="AW1861" s="3" t="s">
        <v>763</v>
      </c>
      <c r="AX1861" s="3" t="s">
        <v>1051</v>
      </c>
      <c r="AY1861" s="3" t="s">
        <v>917</v>
      </c>
      <c r="AZ1861" s="3">
        <v>1</v>
      </c>
      <c r="BF1861" s="4" t="b">
        <f>IF(ISERROR(VLOOKUP(StudiesDetails!B1861,ProteinExpression!A:A,1,FALSE)),FALSE,TRUE)</f>
        <v>1</v>
      </c>
    </row>
    <row r="1862" spans="1:58" s="33" customFormat="1" x14ac:dyDescent="0.3">
      <c r="A1862" s="33">
        <v>449</v>
      </c>
      <c r="B1862" s="33">
        <v>1984</v>
      </c>
      <c r="C1862" s="70" t="str">
        <f>IF(AND($A1862&lt;&gt;"",ISNUMBER($A1862)),VLOOKUP($A1862,StudiesGeneral!$B:$CM,2,FALSE),"")</f>
        <v>Watanabe</v>
      </c>
      <c r="D1862" s="70">
        <f>IF(AND($A1862&lt;&gt;"",ISNUMBER($A1862)),VLOOKUP($A1862,StudiesGeneral!$B:$CM,3,FALSE),"")</f>
        <v>2004</v>
      </c>
      <c r="E1862" s="71" t="str">
        <f>IF(AND($A1862&lt;&gt;"",ISNUMBER($A1862)),VLOOKUP($A1862,StudiesGeneral!$B:$CM,4,FALSE),"")</f>
        <v>https://doi.org/10.1254/jphs.94.459</v>
      </c>
      <c r="F1862" s="70" t="str">
        <f>IF(AND($A1862&lt;&gt;"",ISNUMBER($A1862)),VLOOKUP($A1862,StudiesGeneral!$B:$CM,5,FALSE),"")</f>
        <v>CYP3A4</v>
      </c>
      <c r="G1862" s="72" t="str">
        <f t="shared" si="72"/>
        <v>Liver--HLM-1-</v>
      </c>
      <c r="H1862" s="25" t="s">
        <v>724</v>
      </c>
      <c r="I1862" s="25"/>
      <c r="J1862" s="25"/>
      <c r="K1862" s="25" t="s">
        <v>725</v>
      </c>
      <c r="L1862" s="25" t="s">
        <v>726</v>
      </c>
      <c r="M1862" s="25"/>
      <c r="N1862" s="25"/>
      <c r="O1862" s="25"/>
      <c r="P1862" s="25"/>
      <c r="Q1862" s="26"/>
      <c r="R1862" s="26"/>
      <c r="S1862" s="27"/>
      <c r="T1862" s="27"/>
      <c r="U1862" s="27"/>
      <c r="V1862" s="27"/>
      <c r="W1862" s="27"/>
      <c r="X1862" s="27"/>
      <c r="Y1862" s="27"/>
      <c r="Z1862" s="27"/>
      <c r="AA1862" s="28" t="s">
        <v>770</v>
      </c>
      <c r="AB1862" s="28" t="s">
        <v>1350</v>
      </c>
      <c r="AC1862" s="29" t="s">
        <v>730</v>
      </c>
      <c r="AD1862" s="36">
        <v>1</v>
      </c>
      <c r="AE1862" s="83">
        <v>1</v>
      </c>
      <c r="AF1862" s="30">
        <v>1</v>
      </c>
      <c r="AG1862" s="30"/>
      <c r="AH1862" s="30"/>
      <c r="AI1862" s="30"/>
      <c r="AJ1862" s="29"/>
      <c r="AK1862" s="30"/>
      <c r="AL1862" s="29"/>
      <c r="AM1862" s="30"/>
      <c r="AN1862" s="30"/>
      <c r="AO1862" s="30"/>
      <c r="AP1862" s="30"/>
      <c r="AQ1862" s="30"/>
      <c r="AR1862" s="30"/>
      <c r="AS1862" s="30"/>
      <c r="AT1862" s="30"/>
      <c r="AU1862" s="30"/>
      <c r="AV1862" s="30"/>
      <c r="AW1862" s="30"/>
      <c r="AX1862" s="30"/>
      <c r="AY1862" s="30"/>
      <c r="AZ1862" s="30"/>
      <c r="BA1862" s="31" t="s">
        <v>733</v>
      </c>
      <c r="BB1862" s="32">
        <v>1</v>
      </c>
      <c r="BC1862" s="29"/>
      <c r="BD1862" s="30"/>
      <c r="BE1862" s="75"/>
      <c r="BF1862" s="91" t="b">
        <f>IF(ISERROR(VLOOKUP(StudiesDetails!B1862,ProteinExpression!A:A,1,FALSE)),FALSE,TRUE)</f>
        <v>1</v>
      </c>
    </row>
    <row r="1863" spans="1:58" x14ac:dyDescent="0.3">
      <c r="A1863">
        <v>449</v>
      </c>
      <c r="B1863">
        <v>1985</v>
      </c>
      <c r="C1863" s="73" t="str">
        <f>IF(AND($A1863&lt;&gt;"",ISNUMBER($A1863)),VLOOKUP($A1863,StudiesGeneral!$B:$CM,2,FALSE),"")</f>
        <v>Watanabe</v>
      </c>
      <c r="D1863" s="73">
        <f>IF(AND($A1863&lt;&gt;"",ISNUMBER($A1863)),VLOOKUP($A1863,StudiesGeneral!$B:$CM,3,FALSE),"")</f>
        <v>2004</v>
      </c>
      <c r="E1863" s="74" t="str">
        <f>IF(AND($A1863&lt;&gt;"",ISNUMBER($A1863)),VLOOKUP($A1863,StudiesGeneral!$B:$CM,4,FALSE),"")</f>
        <v>https://doi.org/10.1254/jphs.94.459</v>
      </c>
      <c r="F1863" s="73" t="str">
        <f>IF(AND($A1863&lt;&gt;"",ISNUMBER($A1863)),VLOOKUP($A1863,StudiesGeneral!$B:$CM,5,FALSE),"")</f>
        <v>CYP3A4</v>
      </c>
      <c r="G1863" s="52" t="str">
        <f t="shared" ref="G1863:G1883" si="73">H1863&amp;"-"&amp;I1863&amp;"-"&amp;L1863&amp;"-"&amp;AD1863&amp;"-"&amp;BC1863</f>
        <v>Liver--HLM-2-</v>
      </c>
      <c r="H1863" s="12" t="s">
        <v>724</v>
      </c>
      <c r="K1863" s="12" t="s">
        <v>725</v>
      </c>
      <c r="L1863" s="12" t="s">
        <v>726</v>
      </c>
      <c r="AA1863" s="19" t="s">
        <v>770</v>
      </c>
      <c r="AB1863" s="19" t="s">
        <v>1350</v>
      </c>
      <c r="AC1863" s="20" t="s">
        <v>730</v>
      </c>
      <c r="AD1863" s="37">
        <v>2</v>
      </c>
      <c r="AE1863" s="82">
        <v>2</v>
      </c>
      <c r="AF1863" s="3">
        <v>1</v>
      </c>
      <c r="BA1863" s="21" t="s">
        <v>733</v>
      </c>
      <c r="BB1863" s="10">
        <v>1</v>
      </c>
      <c r="BF1863" s="4" t="b">
        <f>IF(ISERROR(VLOOKUP(StudiesDetails!B1863,ProteinExpression!A:A,1,FALSE)),FALSE,TRUE)</f>
        <v>1</v>
      </c>
    </row>
    <row r="1864" spans="1:58" x14ac:dyDescent="0.3">
      <c r="A1864">
        <v>449</v>
      </c>
      <c r="B1864">
        <v>1986</v>
      </c>
      <c r="C1864" s="73" t="str">
        <f>IF(AND($A1864&lt;&gt;"",ISNUMBER($A1864)),VLOOKUP($A1864,StudiesGeneral!$B:$CM,2,FALSE),"")</f>
        <v>Watanabe</v>
      </c>
      <c r="D1864" s="73">
        <f>IF(AND($A1864&lt;&gt;"",ISNUMBER($A1864)),VLOOKUP($A1864,StudiesGeneral!$B:$CM,3,FALSE),"")</f>
        <v>2004</v>
      </c>
      <c r="E1864" s="74" t="str">
        <f>IF(AND($A1864&lt;&gt;"",ISNUMBER($A1864)),VLOOKUP($A1864,StudiesGeneral!$B:$CM,4,FALSE),"")</f>
        <v>https://doi.org/10.1254/jphs.94.459</v>
      </c>
      <c r="F1864" s="73" t="str">
        <f>IF(AND($A1864&lt;&gt;"",ISNUMBER($A1864)),VLOOKUP($A1864,StudiesGeneral!$B:$CM,5,FALSE),"")</f>
        <v>CYP3A4</v>
      </c>
      <c r="G1864" s="52" t="str">
        <f t="shared" si="73"/>
        <v>Liver--HLM-3-</v>
      </c>
      <c r="H1864" s="12" t="s">
        <v>724</v>
      </c>
      <c r="K1864" s="12" t="s">
        <v>725</v>
      </c>
      <c r="L1864" s="12" t="s">
        <v>726</v>
      </c>
      <c r="AA1864" s="19" t="s">
        <v>770</v>
      </c>
      <c r="AB1864" s="19" t="s">
        <v>1350</v>
      </c>
      <c r="AC1864" s="20" t="s">
        <v>730</v>
      </c>
      <c r="AD1864" s="37">
        <v>3</v>
      </c>
      <c r="AE1864" s="82">
        <v>3</v>
      </c>
      <c r="AF1864" s="3">
        <v>1</v>
      </c>
      <c r="BA1864" s="21" t="s">
        <v>733</v>
      </c>
      <c r="BB1864" s="10">
        <v>1</v>
      </c>
      <c r="BF1864" s="4" t="b">
        <f>IF(ISERROR(VLOOKUP(StudiesDetails!B1864,ProteinExpression!A:A,1,FALSE)),FALSE,TRUE)</f>
        <v>1</v>
      </c>
    </row>
    <row r="1865" spans="1:58" x14ac:dyDescent="0.3">
      <c r="A1865">
        <v>449</v>
      </c>
      <c r="B1865">
        <v>1987</v>
      </c>
      <c r="C1865" s="73" t="str">
        <f>IF(AND($A1865&lt;&gt;"",ISNUMBER($A1865)),VLOOKUP($A1865,StudiesGeneral!$B:$CM,2,FALSE),"")</f>
        <v>Watanabe</v>
      </c>
      <c r="D1865" s="73">
        <f>IF(AND($A1865&lt;&gt;"",ISNUMBER($A1865)),VLOOKUP($A1865,StudiesGeneral!$B:$CM,3,FALSE),"")</f>
        <v>2004</v>
      </c>
      <c r="E1865" s="74" t="str">
        <f>IF(AND($A1865&lt;&gt;"",ISNUMBER($A1865)),VLOOKUP($A1865,StudiesGeneral!$B:$CM,4,FALSE),"")</f>
        <v>https://doi.org/10.1254/jphs.94.459</v>
      </c>
      <c r="F1865" s="73" t="str">
        <f>IF(AND($A1865&lt;&gt;"",ISNUMBER($A1865)),VLOOKUP($A1865,StudiesGeneral!$B:$CM,5,FALSE),"")</f>
        <v>CYP3A4</v>
      </c>
      <c r="G1865" s="52" t="str">
        <f t="shared" si="73"/>
        <v>Liver--HLM-4-</v>
      </c>
      <c r="H1865" s="12" t="s">
        <v>724</v>
      </c>
      <c r="K1865" s="12" t="s">
        <v>725</v>
      </c>
      <c r="L1865" s="12" t="s">
        <v>726</v>
      </c>
      <c r="AA1865" s="19" t="s">
        <v>770</v>
      </c>
      <c r="AB1865" s="19" t="s">
        <v>1350</v>
      </c>
      <c r="AC1865" s="20" t="s">
        <v>730</v>
      </c>
      <c r="AD1865" s="37">
        <v>4</v>
      </c>
      <c r="AE1865" s="82">
        <v>4</v>
      </c>
      <c r="AF1865" s="3">
        <v>1</v>
      </c>
      <c r="BA1865" s="21" t="s">
        <v>733</v>
      </c>
      <c r="BB1865" s="10">
        <v>1</v>
      </c>
      <c r="BF1865" s="4" t="b">
        <f>IF(ISERROR(VLOOKUP(StudiesDetails!B1865,ProteinExpression!A:A,1,FALSE)),FALSE,TRUE)</f>
        <v>1</v>
      </c>
    </row>
    <row r="1866" spans="1:58" x14ac:dyDescent="0.3">
      <c r="A1866">
        <v>449</v>
      </c>
      <c r="B1866">
        <v>1988</v>
      </c>
      <c r="C1866" s="73" t="str">
        <f>IF(AND($A1866&lt;&gt;"",ISNUMBER($A1866)),VLOOKUP($A1866,StudiesGeneral!$B:$CM,2,FALSE),"")</f>
        <v>Watanabe</v>
      </c>
      <c r="D1866" s="73">
        <f>IF(AND($A1866&lt;&gt;"",ISNUMBER($A1866)),VLOOKUP($A1866,StudiesGeneral!$B:$CM,3,FALSE),"")</f>
        <v>2004</v>
      </c>
      <c r="E1866" s="74" t="str">
        <f>IF(AND($A1866&lt;&gt;"",ISNUMBER($A1866)),VLOOKUP($A1866,StudiesGeneral!$B:$CM,4,FALSE),"")</f>
        <v>https://doi.org/10.1254/jphs.94.459</v>
      </c>
      <c r="F1866" s="73" t="str">
        <f>IF(AND($A1866&lt;&gt;"",ISNUMBER($A1866)),VLOOKUP($A1866,StudiesGeneral!$B:$CM,5,FALSE),"")</f>
        <v>CYP3A4</v>
      </c>
      <c r="G1866" s="52" t="str">
        <f t="shared" si="73"/>
        <v>Liver--HLM-5-</v>
      </c>
      <c r="H1866" s="12" t="s">
        <v>724</v>
      </c>
      <c r="K1866" s="12" t="s">
        <v>725</v>
      </c>
      <c r="L1866" s="12" t="s">
        <v>726</v>
      </c>
      <c r="AA1866" s="19" t="s">
        <v>770</v>
      </c>
      <c r="AB1866" s="19" t="s">
        <v>1350</v>
      </c>
      <c r="AC1866" s="20" t="s">
        <v>730</v>
      </c>
      <c r="AD1866" s="37">
        <v>5</v>
      </c>
      <c r="AE1866" s="82">
        <v>5</v>
      </c>
      <c r="AF1866" s="3">
        <v>1</v>
      </c>
      <c r="BA1866" s="21" t="s">
        <v>733</v>
      </c>
      <c r="BB1866" s="10">
        <v>1</v>
      </c>
      <c r="BF1866" s="4" t="b">
        <f>IF(ISERROR(VLOOKUP(StudiesDetails!B1866,ProteinExpression!A:A,1,FALSE)),FALSE,TRUE)</f>
        <v>1</v>
      </c>
    </row>
    <row r="1867" spans="1:58" x14ac:dyDescent="0.3">
      <c r="A1867">
        <v>449</v>
      </c>
      <c r="B1867">
        <v>1989</v>
      </c>
      <c r="C1867" s="73" t="str">
        <f>IF(AND($A1867&lt;&gt;"",ISNUMBER($A1867)),VLOOKUP($A1867,StudiesGeneral!$B:$CM,2,FALSE),"")</f>
        <v>Watanabe</v>
      </c>
      <c r="D1867" s="73">
        <f>IF(AND($A1867&lt;&gt;"",ISNUMBER($A1867)),VLOOKUP($A1867,StudiesGeneral!$B:$CM,3,FALSE),"")</f>
        <v>2004</v>
      </c>
      <c r="E1867" s="74" t="str">
        <f>IF(AND($A1867&lt;&gt;"",ISNUMBER($A1867)),VLOOKUP($A1867,StudiesGeneral!$B:$CM,4,FALSE),"")</f>
        <v>https://doi.org/10.1254/jphs.94.459</v>
      </c>
      <c r="F1867" s="73" t="str">
        <f>IF(AND($A1867&lt;&gt;"",ISNUMBER($A1867)),VLOOKUP($A1867,StudiesGeneral!$B:$CM,5,FALSE),"")</f>
        <v>CYP3A4</v>
      </c>
      <c r="G1867" s="52" t="str">
        <f t="shared" si="73"/>
        <v>Liver--HLM-6-</v>
      </c>
      <c r="H1867" s="12" t="s">
        <v>724</v>
      </c>
      <c r="K1867" s="12" t="s">
        <v>725</v>
      </c>
      <c r="L1867" s="12" t="s">
        <v>726</v>
      </c>
      <c r="AA1867" s="19" t="s">
        <v>770</v>
      </c>
      <c r="AB1867" s="19" t="s">
        <v>1350</v>
      </c>
      <c r="AC1867" s="20" t="s">
        <v>730</v>
      </c>
      <c r="AD1867" s="37">
        <v>6</v>
      </c>
      <c r="AE1867" s="82">
        <v>6</v>
      </c>
      <c r="AF1867" s="3">
        <v>1</v>
      </c>
      <c r="BA1867" s="21" t="s">
        <v>733</v>
      </c>
      <c r="BB1867" s="10">
        <v>1</v>
      </c>
      <c r="BF1867" s="4" t="b">
        <f>IF(ISERROR(VLOOKUP(StudiesDetails!B1867,ProteinExpression!A:A,1,FALSE)),FALSE,TRUE)</f>
        <v>1</v>
      </c>
    </row>
    <row r="1868" spans="1:58" x14ac:dyDescent="0.3">
      <c r="A1868">
        <v>449</v>
      </c>
      <c r="B1868">
        <v>1990</v>
      </c>
      <c r="C1868" s="73" t="str">
        <f>IF(AND($A1868&lt;&gt;"",ISNUMBER($A1868)),VLOOKUP($A1868,StudiesGeneral!$B:$CM,2,FALSE),"")</f>
        <v>Watanabe</v>
      </c>
      <c r="D1868" s="73">
        <f>IF(AND($A1868&lt;&gt;"",ISNUMBER($A1868)),VLOOKUP($A1868,StudiesGeneral!$B:$CM,3,FALSE),"")</f>
        <v>2004</v>
      </c>
      <c r="E1868" s="74" t="str">
        <f>IF(AND($A1868&lt;&gt;"",ISNUMBER($A1868)),VLOOKUP($A1868,StudiesGeneral!$B:$CM,4,FALSE),"")</f>
        <v>https://doi.org/10.1254/jphs.94.459</v>
      </c>
      <c r="F1868" s="73" t="str">
        <f>IF(AND($A1868&lt;&gt;"",ISNUMBER($A1868)),VLOOKUP($A1868,StudiesGeneral!$B:$CM,5,FALSE),"")</f>
        <v>CYP3A4</v>
      </c>
      <c r="G1868" s="52" t="str">
        <f t="shared" si="73"/>
        <v>Liver--HLM-7-</v>
      </c>
      <c r="H1868" s="12" t="s">
        <v>724</v>
      </c>
      <c r="K1868" s="12" t="s">
        <v>725</v>
      </c>
      <c r="L1868" s="12" t="s">
        <v>726</v>
      </c>
      <c r="AA1868" s="19" t="s">
        <v>770</v>
      </c>
      <c r="AB1868" s="19" t="s">
        <v>1350</v>
      </c>
      <c r="AC1868" s="20" t="s">
        <v>730</v>
      </c>
      <c r="AD1868" s="37">
        <v>7</v>
      </c>
      <c r="AE1868" s="82">
        <v>7</v>
      </c>
      <c r="AF1868" s="3">
        <v>1</v>
      </c>
      <c r="BA1868" s="21" t="s">
        <v>733</v>
      </c>
      <c r="BB1868" s="10">
        <v>1</v>
      </c>
      <c r="BF1868" s="4" t="b">
        <f>IF(ISERROR(VLOOKUP(StudiesDetails!B1868,ProteinExpression!A:A,1,FALSE)),FALSE,TRUE)</f>
        <v>1</v>
      </c>
    </row>
    <row r="1869" spans="1:58" x14ac:dyDescent="0.3">
      <c r="A1869">
        <v>449</v>
      </c>
      <c r="B1869">
        <v>1991</v>
      </c>
      <c r="C1869" s="73" t="str">
        <f>IF(AND($A1869&lt;&gt;"",ISNUMBER($A1869)),VLOOKUP($A1869,StudiesGeneral!$B:$CM,2,FALSE),"")</f>
        <v>Watanabe</v>
      </c>
      <c r="D1869" s="73">
        <f>IF(AND($A1869&lt;&gt;"",ISNUMBER($A1869)),VLOOKUP($A1869,StudiesGeneral!$B:$CM,3,FALSE),"")</f>
        <v>2004</v>
      </c>
      <c r="E1869" s="74" t="str">
        <f>IF(AND($A1869&lt;&gt;"",ISNUMBER($A1869)),VLOOKUP($A1869,StudiesGeneral!$B:$CM,4,FALSE),"")</f>
        <v>https://doi.org/10.1254/jphs.94.459</v>
      </c>
      <c r="F1869" s="73" t="str">
        <f>IF(AND($A1869&lt;&gt;"",ISNUMBER($A1869)),VLOOKUP($A1869,StudiesGeneral!$B:$CM,5,FALSE),"")</f>
        <v>CYP3A4</v>
      </c>
      <c r="G1869" s="52" t="str">
        <f t="shared" si="73"/>
        <v>Liver--HLM-8-</v>
      </c>
      <c r="H1869" s="12" t="s">
        <v>724</v>
      </c>
      <c r="K1869" s="12" t="s">
        <v>725</v>
      </c>
      <c r="L1869" s="12" t="s">
        <v>726</v>
      </c>
      <c r="AA1869" s="19" t="s">
        <v>770</v>
      </c>
      <c r="AB1869" s="19" t="s">
        <v>1350</v>
      </c>
      <c r="AC1869" s="20" t="s">
        <v>730</v>
      </c>
      <c r="AD1869" s="37">
        <v>8</v>
      </c>
      <c r="AE1869" s="82">
        <v>8</v>
      </c>
      <c r="AF1869" s="3">
        <v>1</v>
      </c>
      <c r="BA1869" s="21" t="s">
        <v>733</v>
      </c>
      <c r="BB1869" s="10">
        <v>1</v>
      </c>
      <c r="BF1869" s="4" t="b">
        <f>IF(ISERROR(VLOOKUP(StudiesDetails!B1869,ProteinExpression!A:A,1,FALSE)),FALSE,TRUE)</f>
        <v>1</v>
      </c>
    </row>
    <row r="1870" spans="1:58" x14ac:dyDescent="0.3">
      <c r="A1870">
        <v>449</v>
      </c>
      <c r="B1870">
        <v>1992</v>
      </c>
      <c r="C1870" s="73" t="str">
        <f>IF(AND($A1870&lt;&gt;"",ISNUMBER($A1870)),VLOOKUP($A1870,StudiesGeneral!$B:$CM,2,FALSE),"")</f>
        <v>Watanabe</v>
      </c>
      <c r="D1870" s="73">
        <f>IF(AND($A1870&lt;&gt;"",ISNUMBER($A1870)),VLOOKUP($A1870,StudiesGeneral!$B:$CM,3,FALSE),"")</f>
        <v>2004</v>
      </c>
      <c r="E1870" s="74" t="str">
        <f>IF(AND($A1870&lt;&gt;"",ISNUMBER($A1870)),VLOOKUP($A1870,StudiesGeneral!$B:$CM,4,FALSE),"")</f>
        <v>https://doi.org/10.1254/jphs.94.459</v>
      </c>
      <c r="F1870" s="73" t="str">
        <f>IF(AND($A1870&lt;&gt;"",ISNUMBER($A1870)),VLOOKUP($A1870,StudiesGeneral!$B:$CM,5,FALSE),"")</f>
        <v>CYP3A4</v>
      </c>
      <c r="G1870" s="52" t="str">
        <f t="shared" si="73"/>
        <v>Liver--HLM-9-</v>
      </c>
      <c r="H1870" s="12" t="s">
        <v>724</v>
      </c>
      <c r="K1870" s="12" t="s">
        <v>725</v>
      </c>
      <c r="L1870" s="12" t="s">
        <v>726</v>
      </c>
      <c r="AA1870" s="19" t="s">
        <v>770</v>
      </c>
      <c r="AB1870" s="19" t="s">
        <v>1350</v>
      </c>
      <c r="AC1870" s="20" t="s">
        <v>730</v>
      </c>
      <c r="AD1870" s="37">
        <v>9</v>
      </c>
      <c r="AE1870" s="82">
        <v>9</v>
      </c>
      <c r="AF1870" s="3">
        <v>1</v>
      </c>
      <c r="BA1870" s="21" t="s">
        <v>733</v>
      </c>
      <c r="BB1870" s="10">
        <v>1</v>
      </c>
      <c r="BF1870" s="4" t="b">
        <f>IF(ISERROR(VLOOKUP(StudiesDetails!B1870,ProteinExpression!A:A,1,FALSE)),FALSE,TRUE)</f>
        <v>1</v>
      </c>
    </row>
    <row r="1871" spans="1:58" x14ac:dyDescent="0.3">
      <c r="A1871">
        <v>449</v>
      </c>
      <c r="B1871">
        <v>1993</v>
      </c>
      <c r="C1871" s="73" t="str">
        <f>IF(AND($A1871&lt;&gt;"",ISNUMBER($A1871)),VLOOKUP($A1871,StudiesGeneral!$B:$CM,2,FALSE),"")</f>
        <v>Watanabe</v>
      </c>
      <c r="D1871" s="73">
        <f>IF(AND($A1871&lt;&gt;"",ISNUMBER($A1871)),VLOOKUP($A1871,StudiesGeneral!$B:$CM,3,FALSE),"")</f>
        <v>2004</v>
      </c>
      <c r="E1871" s="74" t="str">
        <f>IF(AND($A1871&lt;&gt;"",ISNUMBER($A1871)),VLOOKUP($A1871,StudiesGeneral!$B:$CM,4,FALSE),"")</f>
        <v>https://doi.org/10.1254/jphs.94.459</v>
      </c>
      <c r="F1871" s="73" t="str">
        <f>IF(AND($A1871&lt;&gt;"",ISNUMBER($A1871)),VLOOKUP($A1871,StudiesGeneral!$B:$CM,5,FALSE),"")</f>
        <v>CYP3A4</v>
      </c>
      <c r="G1871" s="52" t="str">
        <f t="shared" si="73"/>
        <v>Liver--HLM-10-</v>
      </c>
      <c r="H1871" s="12" t="s">
        <v>724</v>
      </c>
      <c r="K1871" s="12" t="s">
        <v>725</v>
      </c>
      <c r="L1871" s="12" t="s">
        <v>726</v>
      </c>
      <c r="AA1871" s="19" t="s">
        <v>770</v>
      </c>
      <c r="AB1871" s="19" t="s">
        <v>1350</v>
      </c>
      <c r="AC1871" s="20" t="s">
        <v>730</v>
      </c>
      <c r="AD1871" s="37">
        <v>10</v>
      </c>
      <c r="AE1871" s="82">
        <v>10</v>
      </c>
      <c r="AF1871" s="3">
        <v>1</v>
      </c>
      <c r="BA1871" s="21" t="s">
        <v>733</v>
      </c>
      <c r="BB1871" s="10">
        <v>1</v>
      </c>
      <c r="BF1871" s="4" t="b">
        <f>IF(ISERROR(VLOOKUP(StudiesDetails!B1871,ProteinExpression!A:A,1,FALSE)),FALSE,TRUE)</f>
        <v>1</v>
      </c>
    </row>
    <row r="1872" spans="1:58" x14ac:dyDescent="0.3">
      <c r="A1872">
        <v>449</v>
      </c>
      <c r="B1872">
        <v>1994</v>
      </c>
      <c r="C1872" s="73" t="str">
        <f>IF(AND($A1872&lt;&gt;"",ISNUMBER($A1872)),VLOOKUP($A1872,StudiesGeneral!$B:$CM,2,FALSE),"")</f>
        <v>Watanabe</v>
      </c>
      <c r="D1872" s="73">
        <f>IF(AND($A1872&lt;&gt;"",ISNUMBER($A1872)),VLOOKUP($A1872,StudiesGeneral!$B:$CM,3,FALSE),"")</f>
        <v>2004</v>
      </c>
      <c r="E1872" s="74" t="str">
        <f>IF(AND($A1872&lt;&gt;"",ISNUMBER($A1872)),VLOOKUP($A1872,StudiesGeneral!$B:$CM,4,FALSE),"")</f>
        <v>https://doi.org/10.1254/jphs.94.459</v>
      </c>
      <c r="F1872" s="73" t="str">
        <f>IF(AND($A1872&lt;&gt;"",ISNUMBER($A1872)),VLOOKUP($A1872,StudiesGeneral!$B:$CM,5,FALSE),"")</f>
        <v>CYP3A4</v>
      </c>
      <c r="G1872" s="52" t="str">
        <f t="shared" si="73"/>
        <v>Liver--HLM-11-</v>
      </c>
      <c r="H1872" s="12" t="s">
        <v>724</v>
      </c>
      <c r="K1872" s="12" t="s">
        <v>725</v>
      </c>
      <c r="L1872" s="12" t="s">
        <v>726</v>
      </c>
      <c r="AA1872" s="19" t="s">
        <v>770</v>
      </c>
      <c r="AB1872" s="19" t="s">
        <v>1350</v>
      </c>
      <c r="AC1872" s="20" t="s">
        <v>730</v>
      </c>
      <c r="AD1872" s="37">
        <v>11</v>
      </c>
      <c r="AE1872" s="82">
        <v>11</v>
      </c>
      <c r="AF1872" s="3">
        <v>1</v>
      </c>
      <c r="BA1872" s="21" t="s">
        <v>733</v>
      </c>
      <c r="BB1872" s="10">
        <v>1</v>
      </c>
      <c r="BF1872" s="4" t="b">
        <f>IF(ISERROR(VLOOKUP(StudiesDetails!B1872,ProteinExpression!A:A,1,FALSE)),FALSE,TRUE)</f>
        <v>1</v>
      </c>
    </row>
    <row r="1873" spans="1:58" x14ac:dyDescent="0.3">
      <c r="A1873">
        <v>449</v>
      </c>
      <c r="B1873">
        <v>1995</v>
      </c>
      <c r="C1873" s="73" t="str">
        <f>IF(AND($A1873&lt;&gt;"",ISNUMBER($A1873)),VLOOKUP($A1873,StudiesGeneral!$B:$CM,2,FALSE),"")</f>
        <v>Watanabe</v>
      </c>
      <c r="D1873" s="73">
        <f>IF(AND($A1873&lt;&gt;"",ISNUMBER($A1873)),VLOOKUP($A1873,StudiesGeneral!$B:$CM,3,FALSE),"")</f>
        <v>2004</v>
      </c>
      <c r="E1873" s="74" t="str">
        <f>IF(AND($A1873&lt;&gt;"",ISNUMBER($A1873)),VLOOKUP($A1873,StudiesGeneral!$B:$CM,4,FALSE),"")</f>
        <v>https://doi.org/10.1254/jphs.94.459</v>
      </c>
      <c r="F1873" s="73" t="str">
        <f>IF(AND($A1873&lt;&gt;"",ISNUMBER($A1873)),VLOOKUP($A1873,StudiesGeneral!$B:$CM,5,FALSE),"")</f>
        <v>CYP3A4</v>
      </c>
      <c r="G1873" s="52" t="str">
        <f t="shared" si="73"/>
        <v>Liver--HLM-12-</v>
      </c>
      <c r="H1873" s="12" t="s">
        <v>724</v>
      </c>
      <c r="K1873" s="12" t="s">
        <v>725</v>
      </c>
      <c r="L1873" s="12" t="s">
        <v>726</v>
      </c>
      <c r="AA1873" s="19" t="s">
        <v>770</v>
      </c>
      <c r="AB1873" s="19" t="s">
        <v>1350</v>
      </c>
      <c r="AC1873" s="20" t="s">
        <v>730</v>
      </c>
      <c r="AD1873" s="37">
        <v>12</v>
      </c>
      <c r="AE1873" s="82">
        <v>12</v>
      </c>
      <c r="AF1873" s="3">
        <v>1</v>
      </c>
      <c r="BA1873" s="21" t="s">
        <v>733</v>
      </c>
      <c r="BB1873" s="10">
        <v>1</v>
      </c>
      <c r="BF1873" s="4" t="b">
        <f>IF(ISERROR(VLOOKUP(StudiesDetails!B1873,ProteinExpression!A:A,1,FALSE)),FALSE,TRUE)</f>
        <v>1</v>
      </c>
    </row>
    <row r="1874" spans="1:58" x14ac:dyDescent="0.3">
      <c r="A1874">
        <v>449</v>
      </c>
      <c r="B1874">
        <v>1996</v>
      </c>
      <c r="C1874" s="73" t="str">
        <f>IF(AND($A1874&lt;&gt;"",ISNUMBER($A1874)),VLOOKUP($A1874,StudiesGeneral!$B:$CM,2,FALSE),"")</f>
        <v>Watanabe</v>
      </c>
      <c r="D1874" s="73">
        <f>IF(AND($A1874&lt;&gt;"",ISNUMBER($A1874)),VLOOKUP($A1874,StudiesGeneral!$B:$CM,3,FALSE),"")</f>
        <v>2004</v>
      </c>
      <c r="E1874" s="74" t="str">
        <f>IF(AND($A1874&lt;&gt;"",ISNUMBER($A1874)),VLOOKUP($A1874,StudiesGeneral!$B:$CM,4,FALSE),"")</f>
        <v>https://doi.org/10.1254/jphs.94.459</v>
      </c>
      <c r="F1874" s="73" t="str">
        <f>IF(AND($A1874&lt;&gt;"",ISNUMBER($A1874)),VLOOKUP($A1874,StudiesGeneral!$B:$CM,5,FALSE),"")</f>
        <v>CYP3A4</v>
      </c>
      <c r="G1874" s="52" t="str">
        <f t="shared" si="73"/>
        <v>Liver--HLM-13-</v>
      </c>
      <c r="H1874" s="12" t="s">
        <v>724</v>
      </c>
      <c r="K1874" s="12" t="s">
        <v>725</v>
      </c>
      <c r="L1874" s="12" t="s">
        <v>726</v>
      </c>
      <c r="AA1874" s="19" t="s">
        <v>770</v>
      </c>
      <c r="AB1874" s="19" t="s">
        <v>1350</v>
      </c>
      <c r="AC1874" s="20" t="s">
        <v>730</v>
      </c>
      <c r="AD1874" s="37">
        <v>13</v>
      </c>
      <c r="AE1874" s="82">
        <v>13</v>
      </c>
      <c r="AF1874" s="3">
        <v>1</v>
      </c>
      <c r="BA1874" s="21" t="s">
        <v>733</v>
      </c>
      <c r="BB1874" s="10">
        <v>1</v>
      </c>
      <c r="BF1874" s="4" t="b">
        <f>IF(ISERROR(VLOOKUP(StudiesDetails!B1874,ProteinExpression!A:A,1,FALSE)),FALSE,TRUE)</f>
        <v>1</v>
      </c>
    </row>
    <row r="1875" spans="1:58" x14ac:dyDescent="0.3">
      <c r="A1875">
        <v>449</v>
      </c>
      <c r="B1875">
        <v>1997</v>
      </c>
      <c r="C1875" s="73" t="str">
        <f>IF(AND($A1875&lt;&gt;"",ISNUMBER($A1875)),VLOOKUP($A1875,StudiesGeneral!$B:$CM,2,FALSE),"")</f>
        <v>Watanabe</v>
      </c>
      <c r="D1875" s="73">
        <f>IF(AND($A1875&lt;&gt;"",ISNUMBER($A1875)),VLOOKUP($A1875,StudiesGeneral!$B:$CM,3,FALSE),"")</f>
        <v>2004</v>
      </c>
      <c r="E1875" s="74" t="str">
        <f>IF(AND($A1875&lt;&gt;"",ISNUMBER($A1875)),VLOOKUP($A1875,StudiesGeneral!$B:$CM,4,FALSE),"")</f>
        <v>https://doi.org/10.1254/jphs.94.459</v>
      </c>
      <c r="F1875" s="73" t="str">
        <f>IF(AND($A1875&lt;&gt;"",ISNUMBER($A1875)),VLOOKUP($A1875,StudiesGeneral!$B:$CM,5,FALSE),"")</f>
        <v>CYP3A4</v>
      </c>
      <c r="G1875" s="52" t="str">
        <f t="shared" si="73"/>
        <v>Liver--HLM-14-</v>
      </c>
      <c r="H1875" s="12" t="s">
        <v>724</v>
      </c>
      <c r="K1875" s="12" t="s">
        <v>725</v>
      </c>
      <c r="L1875" s="12" t="s">
        <v>726</v>
      </c>
      <c r="AA1875" s="19" t="s">
        <v>770</v>
      </c>
      <c r="AB1875" s="19" t="s">
        <v>1350</v>
      </c>
      <c r="AC1875" s="20" t="s">
        <v>730</v>
      </c>
      <c r="AD1875" s="37">
        <v>14</v>
      </c>
      <c r="AE1875" s="82">
        <v>14</v>
      </c>
      <c r="AF1875" s="3">
        <v>1</v>
      </c>
      <c r="BA1875" s="21" t="s">
        <v>733</v>
      </c>
      <c r="BB1875" s="10">
        <v>1</v>
      </c>
      <c r="BF1875" s="4" t="b">
        <f>IF(ISERROR(VLOOKUP(StudiesDetails!B1875,ProteinExpression!A:A,1,FALSE)),FALSE,TRUE)</f>
        <v>1</v>
      </c>
    </row>
    <row r="1876" spans="1:58" x14ac:dyDescent="0.3">
      <c r="A1876">
        <v>449</v>
      </c>
      <c r="B1876">
        <v>1998</v>
      </c>
      <c r="C1876" s="73" t="str">
        <f>IF(AND($A1876&lt;&gt;"",ISNUMBER($A1876)),VLOOKUP($A1876,StudiesGeneral!$B:$CM,2,FALSE),"")</f>
        <v>Watanabe</v>
      </c>
      <c r="D1876" s="73">
        <f>IF(AND($A1876&lt;&gt;"",ISNUMBER($A1876)),VLOOKUP($A1876,StudiesGeneral!$B:$CM,3,FALSE),"")</f>
        <v>2004</v>
      </c>
      <c r="E1876" s="74" t="str">
        <f>IF(AND($A1876&lt;&gt;"",ISNUMBER($A1876)),VLOOKUP($A1876,StudiesGeneral!$B:$CM,4,FALSE),"")</f>
        <v>https://doi.org/10.1254/jphs.94.459</v>
      </c>
      <c r="F1876" s="73" t="str">
        <f>IF(AND($A1876&lt;&gt;"",ISNUMBER($A1876)),VLOOKUP($A1876,StudiesGeneral!$B:$CM,5,FALSE),"")</f>
        <v>CYP3A4</v>
      </c>
      <c r="G1876" s="52" t="str">
        <f>H1893&amp;"-"&amp;I1893&amp;"-"&amp;L1893&amp;"-"&amp;AD1876&amp;"-"&amp;BC1876</f>
        <v>Liver--HLM-15-</v>
      </c>
      <c r="H1876" s="12" t="s">
        <v>724</v>
      </c>
      <c r="K1876" s="12" t="s">
        <v>725</v>
      </c>
      <c r="L1876" s="12" t="s">
        <v>726</v>
      </c>
      <c r="AA1876" s="19" t="s">
        <v>770</v>
      </c>
      <c r="AB1876" s="19" t="s">
        <v>1350</v>
      </c>
      <c r="AC1876" s="20" t="s">
        <v>730</v>
      </c>
      <c r="AD1876" s="37">
        <v>15</v>
      </c>
      <c r="AE1876" s="82">
        <v>15</v>
      </c>
      <c r="AF1876" s="3">
        <v>1</v>
      </c>
      <c r="BA1876" s="21" t="s">
        <v>733</v>
      </c>
      <c r="BB1876" s="10">
        <v>1</v>
      </c>
      <c r="BF1876" s="4" t="b">
        <f>IF(ISERROR(VLOOKUP(StudiesDetails!B1876,ProteinExpression!A:A,1,FALSE)),FALSE,TRUE)</f>
        <v>1</v>
      </c>
    </row>
    <row r="1877" spans="1:58" x14ac:dyDescent="0.3">
      <c r="A1877">
        <v>449</v>
      </c>
      <c r="B1877">
        <v>1999</v>
      </c>
      <c r="C1877" s="73" t="str">
        <f>IF(AND($A1877&lt;&gt;"",ISNUMBER($A1877)),VLOOKUP($A1877,StudiesGeneral!$B:$CM,2,FALSE),"")</f>
        <v>Watanabe</v>
      </c>
      <c r="D1877" s="73">
        <f>IF(AND($A1877&lt;&gt;"",ISNUMBER($A1877)),VLOOKUP($A1877,StudiesGeneral!$B:$CM,3,FALSE),"")</f>
        <v>2004</v>
      </c>
      <c r="E1877" s="74" t="str">
        <f>IF(AND($A1877&lt;&gt;"",ISNUMBER($A1877)),VLOOKUP($A1877,StudiesGeneral!$B:$CM,4,FALSE),"")</f>
        <v>https://doi.org/10.1254/jphs.94.459</v>
      </c>
      <c r="F1877" s="73" t="str">
        <f>IF(AND($A1877&lt;&gt;"",ISNUMBER($A1877)),VLOOKUP($A1877,StudiesGeneral!$B:$CM,5,FALSE),"")</f>
        <v>CYP3A4</v>
      </c>
      <c r="G1877" s="52" t="str">
        <f t="shared" si="73"/>
        <v>Liver--HLM-16-</v>
      </c>
      <c r="H1877" s="12" t="s">
        <v>724</v>
      </c>
      <c r="K1877" s="12" t="s">
        <v>725</v>
      </c>
      <c r="L1877" s="12" t="s">
        <v>726</v>
      </c>
      <c r="AA1877" s="19" t="s">
        <v>770</v>
      </c>
      <c r="AB1877" s="19" t="s">
        <v>1350</v>
      </c>
      <c r="AC1877" s="20" t="s">
        <v>730</v>
      </c>
      <c r="AD1877" s="37">
        <v>16</v>
      </c>
      <c r="AE1877" s="82">
        <v>16</v>
      </c>
      <c r="AF1877" s="3">
        <v>1</v>
      </c>
      <c r="BA1877" s="21" t="s">
        <v>733</v>
      </c>
      <c r="BB1877" s="10">
        <v>1</v>
      </c>
      <c r="BF1877" s="4" t="b">
        <f>IF(ISERROR(VLOOKUP(StudiesDetails!B1877,ProteinExpression!A:A,1,FALSE)),FALSE,TRUE)</f>
        <v>1</v>
      </c>
    </row>
    <row r="1878" spans="1:58" x14ac:dyDescent="0.3">
      <c r="A1878">
        <v>449</v>
      </c>
      <c r="B1878">
        <v>2000</v>
      </c>
      <c r="C1878" s="73" t="str">
        <f>IF(AND($A1878&lt;&gt;"",ISNUMBER($A1878)),VLOOKUP($A1878,StudiesGeneral!$B:$CM,2,FALSE),"")</f>
        <v>Watanabe</v>
      </c>
      <c r="D1878" s="73">
        <f>IF(AND($A1878&lt;&gt;"",ISNUMBER($A1878)),VLOOKUP($A1878,StudiesGeneral!$B:$CM,3,FALSE),"")</f>
        <v>2004</v>
      </c>
      <c r="E1878" s="74" t="str">
        <f>IF(AND($A1878&lt;&gt;"",ISNUMBER($A1878)),VLOOKUP($A1878,StudiesGeneral!$B:$CM,4,FALSE),"")</f>
        <v>https://doi.org/10.1254/jphs.94.459</v>
      </c>
      <c r="F1878" s="73" t="str">
        <f>IF(AND($A1878&lt;&gt;"",ISNUMBER($A1878)),VLOOKUP($A1878,StudiesGeneral!$B:$CM,5,FALSE),"")</f>
        <v>CYP3A4</v>
      </c>
      <c r="G1878" s="52" t="str">
        <f t="shared" si="73"/>
        <v>Liver--HLM-17-</v>
      </c>
      <c r="H1878" s="12" t="s">
        <v>724</v>
      </c>
      <c r="K1878" s="12" t="s">
        <v>725</v>
      </c>
      <c r="L1878" s="12" t="s">
        <v>726</v>
      </c>
      <c r="AA1878" s="19" t="s">
        <v>770</v>
      </c>
      <c r="AB1878" s="19" t="s">
        <v>1350</v>
      </c>
      <c r="AC1878" s="20" t="s">
        <v>730</v>
      </c>
      <c r="AD1878" s="37">
        <v>17</v>
      </c>
      <c r="AE1878" s="82">
        <v>17</v>
      </c>
      <c r="AF1878" s="3">
        <v>1</v>
      </c>
      <c r="BA1878" s="21" t="s">
        <v>733</v>
      </c>
      <c r="BB1878" s="10">
        <v>1</v>
      </c>
      <c r="BF1878" s="4" t="b">
        <f>IF(ISERROR(VLOOKUP(StudiesDetails!B1878,ProteinExpression!A:A,1,FALSE)),FALSE,TRUE)</f>
        <v>1</v>
      </c>
    </row>
    <row r="1879" spans="1:58" x14ac:dyDescent="0.3">
      <c r="A1879">
        <v>449</v>
      </c>
      <c r="B1879">
        <v>2001</v>
      </c>
      <c r="C1879" s="73" t="str">
        <f>IF(AND($A1879&lt;&gt;"",ISNUMBER($A1879)),VLOOKUP($A1879,StudiesGeneral!$B:$CM,2,FALSE),"")</f>
        <v>Watanabe</v>
      </c>
      <c r="D1879" s="73">
        <f>IF(AND($A1879&lt;&gt;"",ISNUMBER($A1879)),VLOOKUP($A1879,StudiesGeneral!$B:$CM,3,FALSE),"")</f>
        <v>2004</v>
      </c>
      <c r="E1879" s="74" t="str">
        <f>IF(AND($A1879&lt;&gt;"",ISNUMBER($A1879)),VLOOKUP($A1879,StudiesGeneral!$B:$CM,4,FALSE),"")</f>
        <v>https://doi.org/10.1254/jphs.94.459</v>
      </c>
      <c r="F1879" s="73" t="str">
        <f>IF(AND($A1879&lt;&gt;"",ISNUMBER($A1879)),VLOOKUP($A1879,StudiesGeneral!$B:$CM,5,FALSE),"")</f>
        <v>CYP3A4</v>
      </c>
      <c r="G1879" s="52" t="str">
        <f t="shared" si="73"/>
        <v>Liver--HLM-18-</v>
      </c>
      <c r="H1879" s="12" t="s">
        <v>724</v>
      </c>
      <c r="K1879" s="12" t="s">
        <v>725</v>
      </c>
      <c r="L1879" s="12" t="s">
        <v>726</v>
      </c>
      <c r="AA1879" s="19" t="s">
        <v>770</v>
      </c>
      <c r="AB1879" s="19" t="s">
        <v>1350</v>
      </c>
      <c r="AC1879" s="20" t="s">
        <v>730</v>
      </c>
      <c r="AD1879" s="37">
        <v>18</v>
      </c>
      <c r="AE1879" s="82">
        <v>18</v>
      </c>
      <c r="AF1879" s="3">
        <v>1</v>
      </c>
      <c r="BA1879" s="21" t="s">
        <v>733</v>
      </c>
      <c r="BB1879" s="10">
        <v>1</v>
      </c>
      <c r="BF1879" s="4" t="b">
        <f>IF(ISERROR(VLOOKUP(StudiesDetails!B1879,ProteinExpression!A:A,1,FALSE)),FALSE,TRUE)</f>
        <v>1</v>
      </c>
    </row>
    <row r="1880" spans="1:58" s="33" customFormat="1" x14ac:dyDescent="0.3">
      <c r="A1880" s="33">
        <v>460</v>
      </c>
      <c r="B1880" s="33">
        <v>2002</v>
      </c>
      <c r="C1880" s="70" t="str">
        <f>IF(AND($A1880&lt;&gt;"",ISNUMBER($A1880)),VLOOKUP($A1880,StudiesGeneral!$B:$CM,2,FALSE),"")</f>
        <v>Dangi</v>
      </c>
      <c r="D1880" s="70">
        <f>IF(AND($A1880&lt;&gt;"",ISNUMBER($A1880)),VLOOKUP($A1880,StudiesGeneral!$B:$CM,3,FALSE),"")</f>
        <v>2020</v>
      </c>
      <c r="E1880" s="71" t="str">
        <f>IF(AND($A1880&lt;&gt;"",ISNUMBER($A1880)),VLOOKUP($A1880,StudiesGeneral!$B:$CM,4,FALSE),"")</f>
        <v>https://doi.org/10.1080/00498254.2020.1775913</v>
      </c>
      <c r="F1880" s="70" t="str">
        <f>IF(AND($A1880&lt;&gt;"",ISNUMBER($A1880)),VLOOKUP($A1880,StudiesGeneral!$B:$CM,5,FALSE),"")</f>
        <v>CYP3A4</v>
      </c>
      <c r="G1880" s="72" t="str">
        <f t="shared" si="73"/>
        <v>Liver--HLM--</v>
      </c>
      <c r="H1880" s="25" t="s">
        <v>724</v>
      </c>
      <c r="I1880" s="25"/>
      <c r="J1880" s="25"/>
      <c r="K1880" s="25" t="s">
        <v>725</v>
      </c>
      <c r="L1880" s="25" t="s">
        <v>726</v>
      </c>
      <c r="M1880" s="25"/>
      <c r="N1880" s="25"/>
      <c r="O1880" s="25"/>
      <c r="P1880" s="25"/>
      <c r="Q1880" s="26"/>
      <c r="R1880" s="26"/>
      <c r="S1880" s="27"/>
      <c r="T1880" s="27"/>
      <c r="U1880" s="27"/>
      <c r="V1880" s="27"/>
      <c r="W1880" s="27"/>
      <c r="X1880" s="27"/>
      <c r="Y1880" s="27"/>
      <c r="Z1880" s="27"/>
      <c r="AA1880" s="28" t="s">
        <v>754</v>
      </c>
      <c r="AB1880" s="28" t="s">
        <v>794</v>
      </c>
      <c r="AC1880" s="29" t="s">
        <v>730</v>
      </c>
      <c r="AD1880" s="36"/>
      <c r="AE1880" s="83">
        <v>1</v>
      </c>
      <c r="AF1880" s="30">
        <v>50</v>
      </c>
      <c r="AG1880" s="30"/>
      <c r="AH1880" s="30"/>
      <c r="AI1880" s="30"/>
      <c r="AJ1880" s="29"/>
      <c r="AK1880" s="30"/>
      <c r="AL1880" s="29"/>
      <c r="AM1880" s="30"/>
      <c r="AN1880" s="30"/>
      <c r="AO1880" s="30"/>
      <c r="AP1880" s="30"/>
      <c r="AQ1880" s="30"/>
      <c r="AR1880" s="30"/>
      <c r="AS1880" s="30"/>
      <c r="AT1880" s="30"/>
      <c r="AU1880" s="30"/>
      <c r="AV1880" s="30"/>
      <c r="AW1880" s="30"/>
      <c r="AX1880" s="30"/>
      <c r="AY1880" s="30"/>
      <c r="AZ1880" s="30"/>
      <c r="BA1880" s="31"/>
      <c r="BB1880" s="32"/>
      <c r="BC1880" s="29"/>
      <c r="BD1880" s="30"/>
      <c r="BE1880" s="75"/>
      <c r="BF1880" s="91" t="b">
        <f>IF(ISERROR(VLOOKUP(StudiesDetails!B1880,ProteinExpression!A:A,1,FALSE)),FALSE,TRUE)</f>
        <v>1</v>
      </c>
    </row>
    <row r="1881" spans="1:58" x14ac:dyDescent="0.3">
      <c r="A1881">
        <v>461</v>
      </c>
      <c r="B1881">
        <v>2003</v>
      </c>
      <c r="C1881" s="73" t="str">
        <f>IF(AND($A1881&lt;&gt;"",ISNUMBER($A1881)),VLOOKUP($A1881,StudiesGeneral!$B:$CM,2,FALSE),"")</f>
        <v>Dangi</v>
      </c>
      <c r="D1881" s="73">
        <f>IF(AND($A1881&lt;&gt;"",ISNUMBER($A1881)),VLOOKUP($A1881,StudiesGeneral!$B:$CM,3,FALSE),"")</f>
        <v>2020</v>
      </c>
      <c r="E1881" s="74" t="str">
        <f>IF(AND($A1881&lt;&gt;"",ISNUMBER($A1881)),VLOOKUP($A1881,StudiesGeneral!$B:$CM,4,FALSE),"")</f>
        <v>https://doi.org/10.1080/00498254.2020.1775913</v>
      </c>
      <c r="F1881" s="73" t="str">
        <f>IF(AND($A1881&lt;&gt;"",ISNUMBER($A1881)),VLOOKUP($A1881,StudiesGeneral!$B:$CM,5,FALSE),"")</f>
        <v>CYP3A5</v>
      </c>
      <c r="G1881" s="52" t="str">
        <f t="shared" si="73"/>
        <v>Liver--HLM--</v>
      </c>
      <c r="H1881" s="12" t="s">
        <v>724</v>
      </c>
      <c r="K1881" s="12" t="s">
        <v>725</v>
      </c>
      <c r="L1881" s="12" t="s">
        <v>726</v>
      </c>
      <c r="AA1881" s="19" t="s">
        <v>754</v>
      </c>
      <c r="AB1881" s="19" t="s">
        <v>794</v>
      </c>
      <c r="AC1881" s="20" t="s">
        <v>730</v>
      </c>
      <c r="AE1881" s="82">
        <v>1</v>
      </c>
      <c r="AF1881" s="3">
        <v>50</v>
      </c>
      <c r="BF1881" s="4" t="b">
        <f>IF(ISERROR(VLOOKUP(StudiesDetails!B1881,ProteinExpression!A:A,1,FALSE)),FALSE,TRUE)</f>
        <v>1</v>
      </c>
    </row>
    <row r="1882" spans="1:58" s="33" customFormat="1" x14ac:dyDescent="0.3">
      <c r="A1882" s="33">
        <v>462</v>
      </c>
      <c r="B1882" s="33">
        <v>2004</v>
      </c>
      <c r="C1882" s="70" t="str">
        <f>IF(AND($A1882&lt;&gt;"",ISNUMBER($A1882)),VLOOKUP($A1882,StudiesGeneral!$B:$CM,2,FALSE),"")</f>
        <v>Schmidt</v>
      </c>
      <c r="D1882" s="70">
        <f>IF(AND($A1882&lt;&gt;"",ISNUMBER($A1882)),VLOOKUP($A1882,StudiesGeneral!$B:$CM,3,FALSE),"")</f>
        <v>2004</v>
      </c>
      <c r="E1882" s="71" t="str">
        <f>IF(AND($A1882&lt;&gt;"",ISNUMBER($A1882)),VLOOKUP($A1882,StudiesGeneral!$B:$CM,4,FALSE),"")</f>
        <v>https://doi.org/10.1038/sj.bjc.6601492</v>
      </c>
      <c r="F1882" s="70" t="str">
        <f>IF(AND($A1882&lt;&gt;"",ISNUMBER($A1882)),VLOOKUP($A1882,StudiesGeneral!$B:$CM,5,FALSE),"")</f>
        <v>CYP3A4</v>
      </c>
      <c r="G1882" s="72" t="str">
        <f t="shared" si="73"/>
        <v>Breast--Human breast cancer tissue microsomes-T2-</v>
      </c>
      <c r="H1882" s="25" t="s">
        <v>1351</v>
      </c>
      <c r="I1882" s="25"/>
      <c r="J1882" s="25"/>
      <c r="K1882" s="25" t="s">
        <v>725</v>
      </c>
      <c r="L1882" s="25" t="s">
        <v>1352</v>
      </c>
      <c r="M1882" s="25" t="s">
        <v>737</v>
      </c>
      <c r="N1882" s="25"/>
      <c r="O1882" s="25"/>
      <c r="P1882" s="25"/>
      <c r="Q1882" s="26">
        <v>1</v>
      </c>
      <c r="R1882" s="26" t="s">
        <v>753</v>
      </c>
      <c r="S1882" s="27"/>
      <c r="T1882" s="27"/>
      <c r="U1882" s="27"/>
      <c r="V1882" s="27"/>
      <c r="W1882" s="27"/>
      <c r="X1882" s="27"/>
      <c r="Y1882" s="27"/>
      <c r="Z1882" s="27"/>
      <c r="AA1882" s="28" t="s">
        <v>770</v>
      </c>
      <c r="AB1882" s="28" t="s">
        <v>1017</v>
      </c>
      <c r="AC1882" s="29" t="s">
        <v>730</v>
      </c>
      <c r="AD1882" s="36" t="s">
        <v>1353</v>
      </c>
      <c r="AE1882" s="83">
        <v>1</v>
      </c>
      <c r="AF1882" s="30">
        <v>1</v>
      </c>
      <c r="AG1882" s="30"/>
      <c r="AH1882" s="30"/>
      <c r="AI1882" s="41" t="s">
        <v>767</v>
      </c>
      <c r="AJ1882" s="42"/>
      <c r="AK1882" s="41"/>
      <c r="AL1882" s="42"/>
      <c r="AM1882" s="41">
        <v>45</v>
      </c>
      <c r="AN1882" s="41">
        <v>92</v>
      </c>
      <c r="AO1882" s="30"/>
      <c r="AP1882" s="30"/>
      <c r="AQ1882" s="30"/>
      <c r="AR1882" s="30"/>
      <c r="AS1882" s="30"/>
      <c r="AT1882" s="30"/>
      <c r="AU1882" s="30"/>
      <c r="AV1882" s="30"/>
      <c r="AW1882" s="30" t="s">
        <v>763</v>
      </c>
      <c r="AX1882" s="30" t="s">
        <v>1354</v>
      </c>
      <c r="AY1882" s="30"/>
      <c r="AZ1882" s="30"/>
      <c r="BA1882" s="31"/>
      <c r="BB1882" s="32"/>
      <c r="BC1882" s="29"/>
      <c r="BD1882" s="30"/>
      <c r="BE1882" s="75"/>
      <c r="BF1882" s="91" t="b">
        <f>IF(ISERROR(VLOOKUP(StudiesDetails!B1882,ProteinExpression!A:A,1,FALSE)),FALSE,TRUE)</f>
        <v>1</v>
      </c>
    </row>
    <row r="1883" spans="1:58" x14ac:dyDescent="0.3">
      <c r="A1883">
        <v>462</v>
      </c>
      <c r="B1883">
        <v>2005</v>
      </c>
      <c r="C1883" s="73" t="str">
        <f>IF(AND($A1883&lt;&gt;"",ISNUMBER($A1883)),VLOOKUP($A1883,StudiesGeneral!$B:$CM,2,FALSE),"")</f>
        <v>Schmidt</v>
      </c>
      <c r="D1883" s="73">
        <f>IF(AND($A1883&lt;&gt;"",ISNUMBER($A1883)),VLOOKUP($A1883,StudiesGeneral!$B:$CM,3,FALSE),"")</f>
        <v>2004</v>
      </c>
      <c r="E1883" s="74" t="str">
        <f>IF(AND($A1883&lt;&gt;"",ISNUMBER($A1883)),VLOOKUP($A1883,StudiesGeneral!$B:$CM,4,FALSE),"")</f>
        <v>https://doi.org/10.1038/sj.bjc.6601492</v>
      </c>
      <c r="F1883" s="73" t="str">
        <f>IF(AND($A1883&lt;&gt;"",ISNUMBER($A1883)),VLOOKUP($A1883,StudiesGeneral!$B:$CM,5,FALSE),"")</f>
        <v>CYP3A4</v>
      </c>
      <c r="G1883" s="52" t="str">
        <f t="shared" si="73"/>
        <v>Breast--Human breast cancer tissue microsomes-T3-</v>
      </c>
      <c r="H1883" s="12" t="s">
        <v>1351</v>
      </c>
      <c r="K1883" s="12" t="s">
        <v>725</v>
      </c>
      <c r="L1883" s="12" t="s">
        <v>1352</v>
      </c>
      <c r="M1883" s="12" t="s">
        <v>737</v>
      </c>
      <c r="Q1883" s="1">
        <v>1</v>
      </c>
      <c r="R1883" s="1" t="s">
        <v>753</v>
      </c>
      <c r="AA1883" s="19" t="s">
        <v>770</v>
      </c>
      <c r="AB1883" s="19" t="s">
        <v>1017</v>
      </c>
      <c r="AC1883" s="20" t="s">
        <v>730</v>
      </c>
      <c r="AD1883" s="37" t="s">
        <v>1355</v>
      </c>
      <c r="AE1883" s="82">
        <v>2</v>
      </c>
      <c r="AF1883" s="3">
        <v>1</v>
      </c>
      <c r="AI1883" s="45" t="s">
        <v>767</v>
      </c>
      <c r="AJ1883" s="46"/>
      <c r="AK1883" s="45"/>
      <c r="AL1883" s="46"/>
      <c r="AM1883" s="45">
        <v>45</v>
      </c>
      <c r="AN1883" s="45">
        <v>92</v>
      </c>
      <c r="AW1883" s="3" t="s">
        <v>763</v>
      </c>
      <c r="AX1883" s="3" t="s">
        <v>1354</v>
      </c>
      <c r="BF1883" s="4" t="b">
        <f>IF(ISERROR(VLOOKUP(StudiesDetails!B1883,ProteinExpression!A:A,1,FALSE)),FALSE,TRUE)</f>
        <v>1</v>
      </c>
    </row>
    <row r="1884" spans="1:58" x14ac:dyDescent="0.3">
      <c r="A1884">
        <v>462</v>
      </c>
      <c r="B1884">
        <v>2006</v>
      </c>
      <c r="C1884" s="73" t="str">
        <f>IF(AND($A1884&lt;&gt;"",ISNUMBER($A1884)),VLOOKUP($A1884,StudiesGeneral!$B:$CM,2,FALSE),"")</f>
        <v>Schmidt</v>
      </c>
      <c r="D1884" s="73">
        <f>IF(AND($A1884&lt;&gt;"",ISNUMBER($A1884)),VLOOKUP($A1884,StudiesGeneral!$B:$CM,3,FALSE),"")</f>
        <v>2004</v>
      </c>
      <c r="E1884" s="74" t="str">
        <f>IF(AND($A1884&lt;&gt;"",ISNUMBER($A1884)),VLOOKUP($A1884,StudiesGeneral!$B:$CM,4,FALSE),"")</f>
        <v>https://doi.org/10.1038/sj.bjc.6601492</v>
      </c>
      <c r="F1884" s="73" t="str">
        <f>IF(AND($A1884&lt;&gt;"",ISNUMBER($A1884)),VLOOKUP($A1884,StudiesGeneral!$B:$CM,5,FALSE),"")</f>
        <v>CYP3A4</v>
      </c>
      <c r="G1884" s="52" t="str">
        <f t="shared" ref="G1884:G1897" si="74">H1884&amp;"-"&amp;I1884&amp;"-"&amp;L1884&amp;"-"&amp;AD1884&amp;"-"&amp;BC1884</f>
        <v>Breast--Human breast cancer tissue microsomes-T4-</v>
      </c>
      <c r="H1884" s="12" t="s">
        <v>1351</v>
      </c>
      <c r="K1884" s="12" t="s">
        <v>725</v>
      </c>
      <c r="L1884" s="12" t="s">
        <v>1352</v>
      </c>
      <c r="M1884" s="12" t="s">
        <v>737</v>
      </c>
      <c r="Q1884" s="1">
        <v>1</v>
      </c>
      <c r="R1884" s="1" t="s">
        <v>753</v>
      </c>
      <c r="AA1884" s="19" t="s">
        <v>770</v>
      </c>
      <c r="AB1884" s="19" t="s">
        <v>1017</v>
      </c>
      <c r="AC1884" s="20" t="s">
        <v>730</v>
      </c>
      <c r="AD1884" s="37" t="s">
        <v>1356</v>
      </c>
      <c r="AE1884" s="82">
        <v>3</v>
      </c>
      <c r="AF1884" s="3">
        <v>1</v>
      </c>
      <c r="AI1884" s="45" t="s">
        <v>767</v>
      </c>
      <c r="AJ1884" s="46"/>
      <c r="AK1884" s="45"/>
      <c r="AL1884" s="46"/>
      <c r="AM1884" s="45">
        <v>45</v>
      </c>
      <c r="AN1884" s="45">
        <v>92</v>
      </c>
      <c r="AW1884" s="3" t="s">
        <v>763</v>
      </c>
      <c r="AX1884" s="3" t="s">
        <v>1354</v>
      </c>
      <c r="BF1884" s="4" t="b">
        <f>IF(ISERROR(VLOOKUP(StudiesDetails!B1884,ProteinExpression!A:A,1,FALSE)),FALSE,TRUE)</f>
        <v>1</v>
      </c>
    </row>
    <row r="1885" spans="1:58" x14ac:dyDescent="0.3">
      <c r="A1885">
        <v>462</v>
      </c>
      <c r="B1885">
        <v>2007</v>
      </c>
      <c r="C1885" s="73" t="str">
        <f>IF(AND($A1885&lt;&gt;"",ISNUMBER($A1885)),VLOOKUP($A1885,StudiesGeneral!$B:$CM,2,FALSE),"")</f>
        <v>Schmidt</v>
      </c>
      <c r="D1885" s="73">
        <f>IF(AND($A1885&lt;&gt;"",ISNUMBER($A1885)),VLOOKUP($A1885,StudiesGeneral!$B:$CM,3,FALSE),"")</f>
        <v>2004</v>
      </c>
      <c r="E1885" s="74" t="str">
        <f>IF(AND($A1885&lt;&gt;"",ISNUMBER($A1885)),VLOOKUP($A1885,StudiesGeneral!$B:$CM,4,FALSE),"")</f>
        <v>https://doi.org/10.1038/sj.bjc.6601492</v>
      </c>
      <c r="F1885" s="73" t="str">
        <f>IF(AND($A1885&lt;&gt;"",ISNUMBER($A1885)),VLOOKUP($A1885,StudiesGeneral!$B:$CM,5,FALSE),"")</f>
        <v>CYP3A4</v>
      </c>
      <c r="G1885" s="52" t="str">
        <f t="shared" si="74"/>
        <v>Breast--Human breast cancer tissue microsomes-T5-</v>
      </c>
      <c r="H1885" s="12" t="s">
        <v>1351</v>
      </c>
      <c r="K1885" s="12" t="s">
        <v>725</v>
      </c>
      <c r="L1885" s="12" t="s">
        <v>1352</v>
      </c>
      <c r="M1885" s="12" t="s">
        <v>737</v>
      </c>
      <c r="Q1885" s="1">
        <v>1</v>
      </c>
      <c r="R1885" s="1" t="s">
        <v>753</v>
      </c>
      <c r="AA1885" s="19" t="s">
        <v>770</v>
      </c>
      <c r="AB1885" s="19" t="s">
        <v>1017</v>
      </c>
      <c r="AC1885" s="20" t="s">
        <v>730</v>
      </c>
      <c r="AD1885" s="37" t="s">
        <v>1357</v>
      </c>
      <c r="AE1885" s="82">
        <v>4</v>
      </c>
      <c r="AF1885" s="3">
        <v>1</v>
      </c>
      <c r="AI1885" s="45" t="s">
        <v>767</v>
      </c>
      <c r="AJ1885" s="46"/>
      <c r="AK1885" s="45"/>
      <c r="AL1885" s="46"/>
      <c r="AM1885" s="45">
        <v>45</v>
      </c>
      <c r="AN1885" s="45">
        <v>92</v>
      </c>
      <c r="AW1885" s="3" t="s">
        <v>763</v>
      </c>
      <c r="AX1885" s="3" t="s">
        <v>1354</v>
      </c>
      <c r="BF1885" s="4" t="b">
        <f>IF(ISERROR(VLOOKUP(StudiesDetails!B1885,ProteinExpression!A:A,1,FALSE)),FALSE,TRUE)</f>
        <v>1</v>
      </c>
    </row>
    <row r="1886" spans="1:58" x14ac:dyDescent="0.3">
      <c r="A1886">
        <v>462</v>
      </c>
      <c r="B1886">
        <v>2008</v>
      </c>
      <c r="C1886" s="73" t="str">
        <f>IF(AND($A1886&lt;&gt;"",ISNUMBER($A1886)),VLOOKUP($A1886,StudiesGeneral!$B:$CM,2,FALSE),"")</f>
        <v>Schmidt</v>
      </c>
      <c r="D1886" s="73">
        <f>IF(AND($A1886&lt;&gt;"",ISNUMBER($A1886)),VLOOKUP($A1886,StudiesGeneral!$B:$CM,3,FALSE),"")</f>
        <v>2004</v>
      </c>
      <c r="E1886" s="74" t="str">
        <f>IF(AND($A1886&lt;&gt;"",ISNUMBER($A1886)),VLOOKUP($A1886,StudiesGeneral!$B:$CM,4,FALSE),"")</f>
        <v>https://doi.org/10.1038/sj.bjc.6601492</v>
      </c>
      <c r="F1886" s="73" t="str">
        <f>IF(AND($A1886&lt;&gt;"",ISNUMBER($A1886)),VLOOKUP($A1886,StudiesGeneral!$B:$CM,5,FALSE),"")</f>
        <v>CYP3A4</v>
      </c>
      <c r="G1886" s="52" t="str">
        <f t="shared" si="74"/>
        <v>Breast--Human breast cancer tissue microsomes-T6-</v>
      </c>
      <c r="H1886" s="12" t="s">
        <v>1351</v>
      </c>
      <c r="K1886" s="12" t="s">
        <v>725</v>
      </c>
      <c r="L1886" s="12" t="s">
        <v>1352</v>
      </c>
      <c r="M1886" s="12" t="s">
        <v>737</v>
      </c>
      <c r="Q1886" s="1">
        <v>1</v>
      </c>
      <c r="R1886" s="1" t="s">
        <v>753</v>
      </c>
      <c r="AA1886" s="19" t="s">
        <v>770</v>
      </c>
      <c r="AB1886" s="19" t="s">
        <v>1017</v>
      </c>
      <c r="AC1886" s="20" t="s">
        <v>730</v>
      </c>
      <c r="AD1886" s="37" t="s">
        <v>1358</v>
      </c>
      <c r="AE1886" s="82">
        <v>5</v>
      </c>
      <c r="AF1886" s="3">
        <v>1</v>
      </c>
      <c r="AI1886" s="45" t="s">
        <v>767</v>
      </c>
      <c r="AJ1886" s="46"/>
      <c r="AK1886" s="45"/>
      <c r="AL1886" s="46"/>
      <c r="AM1886" s="45">
        <v>45</v>
      </c>
      <c r="AN1886" s="45">
        <v>92</v>
      </c>
      <c r="AW1886" s="3" t="s">
        <v>763</v>
      </c>
      <c r="AX1886" s="3" t="s">
        <v>1354</v>
      </c>
      <c r="BF1886" s="4" t="b">
        <f>IF(ISERROR(VLOOKUP(StudiesDetails!B1886,ProteinExpression!A:A,1,FALSE)),FALSE,TRUE)</f>
        <v>1</v>
      </c>
    </row>
    <row r="1887" spans="1:58" x14ac:dyDescent="0.3">
      <c r="A1887">
        <v>462</v>
      </c>
      <c r="B1887">
        <v>2009</v>
      </c>
      <c r="C1887" s="73" t="str">
        <f>IF(AND($A1887&lt;&gt;"",ISNUMBER($A1887)),VLOOKUP($A1887,StudiesGeneral!$B:$CM,2,FALSE),"")</f>
        <v>Schmidt</v>
      </c>
      <c r="D1887" s="73">
        <f>IF(AND($A1887&lt;&gt;"",ISNUMBER($A1887)),VLOOKUP($A1887,StudiesGeneral!$B:$CM,3,FALSE),"")</f>
        <v>2004</v>
      </c>
      <c r="E1887" s="74" t="str">
        <f>IF(AND($A1887&lt;&gt;"",ISNUMBER($A1887)),VLOOKUP($A1887,StudiesGeneral!$B:$CM,4,FALSE),"")</f>
        <v>https://doi.org/10.1038/sj.bjc.6601492</v>
      </c>
      <c r="F1887" s="73" t="str">
        <f>IF(AND($A1887&lt;&gt;"",ISNUMBER($A1887)),VLOOKUP($A1887,StudiesGeneral!$B:$CM,5,FALSE),"")</f>
        <v>CYP3A4</v>
      </c>
      <c r="G1887" s="52" t="str">
        <f t="shared" si="74"/>
        <v>Breast--Human breast cancer tissue microsomes-E 2-</v>
      </c>
      <c r="H1887" s="12" t="s">
        <v>1351</v>
      </c>
      <c r="K1887" s="12" t="s">
        <v>725</v>
      </c>
      <c r="L1887" s="12" t="s">
        <v>1352</v>
      </c>
      <c r="M1887" s="12" t="s">
        <v>737</v>
      </c>
      <c r="Q1887" s="1">
        <v>1</v>
      </c>
      <c r="R1887" s="1" t="s">
        <v>753</v>
      </c>
      <c r="AA1887" s="19" t="s">
        <v>770</v>
      </c>
      <c r="AB1887" s="19" t="s">
        <v>1017</v>
      </c>
      <c r="AC1887" s="20" t="s">
        <v>730</v>
      </c>
      <c r="AD1887" s="37" t="s">
        <v>1359</v>
      </c>
      <c r="AE1887" s="82">
        <v>6</v>
      </c>
      <c r="AF1887" s="3">
        <v>1</v>
      </c>
      <c r="AI1887" s="45" t="s">
        <v>767</v>
      </c>
      <c r="AJ1887" s="46"/>
      <c r="AK1887" s="45"/>
      <c r="AL1887" s="46"/>
      <c r="AM1887" s="45">
        <v>45</v>
      </c>
      <c r="AN1887" s="45">
        <v>92</v>
      </c>
      <c r="AW1887" s="3" t="s">
        <v>763</v>
      </c>
      <c r="AX1887" s="3" t="s">
        <v>1354</v>
      </c>
      <c r="BF1887" s="4" t="b">
        <f>IF(ISERROR(VLOOKUP(StudiesDetails!B1887,ProteinExpression!A:A,1,FALSE)),FALSE,TRUE)</f>
        <v>1</v>
      </c>
    </row>
    <row r="1888" spans="1:58" x14ac:dyDescent="0.3">
      <c r="A1888">
        <v>462</v>
      </c>
      <c r="B1888">
        <v>2010</v>
      </c>
      <c r="C1888" s="73" t="str">
        <f>IF(AND($A1888&lt;&gt;"",ISNUMBER($A1888)),VLOOKUP($A1888,StudiesGeneral!$B:$CM,2,FALSE),"")</f>
        <v>Schmidt</v>
      </c>
      <c r="D1888" s="73">
        <f>IF(AND($A1888&lt;&gt;"",ISNUMBER($A1888)),VLOOKUP($A1888,StudiesGeneral!$B:$CM,3,FALSE),"")</f>
        <v>2004</v>
      </c>
      <c r="E1888" s="74" t="str">
        <f>IF(AND($A1888&lt;&gt;"",ISNUMBER($A1888)),VLOOKUP($A1888,StudiesGeneral!$B:$CM,4,FALSE),"")</f>
        <v>https://doi.org/10.1038/sj.bjc.6601492</v>
      </c>
      <c r="F1888" s="73" t="str">
        <f>IF(AND($A1888&lt;&gt;"",ISNUMBER($A1888)),VLOOKUP($A1888,StudiesGeneral!$B:$CM,5,FALSE),"")</f>
        <v>CYP3A4</v>
      </c>
      <c r="G1888" s="52" t="str">
        <f t="shared" si="74"/>
        <v>Breast--Human breast cancer tissue microsomes-Eli 3-</v>
      </c>
      <c r="H1888" s="12" t="s">
        <v>1351</v>
      </c>
      <c r="K1888" s="12" t="s">
        <v>725</v>
      </c>
      <c r="L1888" s="12" t="s">
        <v>1352</v>
      </c>
      <c r="M1888" s="12" t="s">
        <v>737</v>
      </c>
      <c r="Q1888" s="1">
        <v>1</v>
      </c>
      <c r="R1888" s="1" t="s">
        <v>753</v>
      </c>
      <c r="AA1888" s="19" t="s">
        <v>770</v>
      </c>
      <c r="AB1888" s="19" t="s">
        <v>1017</v>
      </c>
      <c r="AC1888" s="20" t="s">
        <v>730</v>
      </c>
      <c r="AD1888" s="37" t="s">
        <v>1360</v>
      </c>
      <c r="AE1888" s="82">
        <v>7</v>
      </c>
      <c r="AF1888" s="3">
        <v>1</v>
      </c>
      <c r="AI1888" s="45" t="s">
        <v>767</v>
      </c>
      <c r="AJ1888" s="46"/>
      <c r="AK1888" s="45"/>
      <c r="AL1888" s="46"/>
      <c r="AM1888" s="45">
        <v>45</v>
      </c>
      <c r="AN1888" s="45">
        <v>92</v>
      </c>
      <c r="AW1888" s="3" t="s">
        <v>763</v>
      </c>
      <c r="AX1888" s="3" t="s">
        <v>1354</v>
      </c>
      <c r="BF1888" s="4" t="b">
        <f>IF(ISERROR(VLOOKUP(StudiesDetails!B1888,ProteinExpression!A:A,1,FALSE)),FALSE,TRUE)</f>
        <v>1</v>
      </c>
    </row>
    <row r="1889" spans="1:58" x14ac:dyDescent="0.3">
      <c r="A1889">
        <v>462</v>
      </c>
      <c r="B1889">
        <v>2011</v>
      </c>
      <c r="C1889" s="73" t="str">
        <f>IF(AND($A1889&lt;&gt;"",ISNUMBER($A1889)),VLOOKUP($A1889,StudiesGeneral!$B:$CM,2,FALSE),"")</f>
        <v>Schmidt</v>
      </c>
      <c r="D1889" s="73">
        <f>IF(AND($A1889&lt;&gt;"",ISNUMBER($A1889)),VLOOKUP($A1889,StudiesGeneral!$B:$CM,3,FALSE),"")</f>
        <v>2004</v>
      </c>
      <c r="E1889" s="74" t="str">
        <f>IF(AND($A1889&lt;&gt;"",ISNUMBER($A1889)),VLOOKUP($A1889,StudiesGeneral!$B:$CM,4,FALSE),"")</f>
        <v>https://doi.org/10.1038/sj.bjc.6601492</v>
      </c>
      <c r="F1889" s="73" t="str">
        <f>IF(AND($A1889&lt;&gt;"",ISNUMBER($A1889)),VLOOKUP($A1889,StudiesGeneral!$B:$CM,5,FALSE),"")</f>
        <v>CYP3A4</v>
      </c>
      <c r="G1889" s="52" t="str">
        <f t="shared" si="74"/>
        <v>Breast--Human breast cancer tissue microsomes-Eli 4-</v>
      </c>
      <c r="H1889" s="12" t="s">
        <v>1351</v>
      </c>
      <c r="K1889" s="12" t="s">
        <v>725</v>
      </c>
      <c r="L1889" s="12" t="s">
        <v>1352</v>
      </c>
      <c r="M1889" s="12" t="s">
        <v>737</v>
      </c>
      <c r="Q1889" s="1">
        <v>1</v>
      </c>
      <c r="R1889" s="1" t="s">
        <v>753</v>
      </c>
      <c r="AA1889" s="19" t="s">
        <v>770</v>
      </c>
      <c r="AB1889" s="19" t="s">
        <v>1017</v>
      </c>
      <c r="AC1889" s="20" t="s">
        <v>730</v>
      </c>
      <c r="AD1889" s="37" t="s">
        <v>1361</v>
      </c>
      <c r="AE1889" s="82">
        <v>8</v>
      </c>
      <c r="AF1889" s="3">
        <v>1</v>
      </c>
      <c r="AI1889" s="45" t="s">
        <v>767</v>
      </c>
      <c r="AJ1889" s="46"/>
      <c r="AK1889" s="45"/>
      <c r="AL1889" s="46"/>
      <c r="AM1889" s="45">
        <v>45</v>
      </c>
      <c r="AN1889" s="45">
        <v>92</v>
      </c>
      <c r="AW1889" s="3" t="s">
        <v>763</v>
      </c>
      <c r="AX1889" s="3" t="s">
        <v>1354</v>
      </c>
      <c r="BF1889" s="4" t="b">
        <f>IF(ISERROR(VLOOKUP(StudiesDetails!B1889,ProteinExpression!A:A,1,FALSE)),FALSE,TRUE)</f>
        <v>1</v>
      </c>
    </row>
    <row r="1890" spans="1:58" x14ac:dyDescent="0.3">
      <c r="A1890">
        <v>462</v>
      </c>
      <c r="B1890">
        <v>2012</v>
      </c>
      <c r="C1890" s="73" t="str">
        <f>IF(AND($A1890&lt;&gt;"",ISNUMBER($A1890)),VLOOKUP($A1890,StudiesGeneral!$B:$CM,2,FALSE),"")</f>
        <v>Schmidt</v>
      </c>
      <c r="D1890" s="73">
        <f>IF(AND($A1890&lt;&gt;"",ISNUMBER($A1890)),VLOOKUP($A1890,StudiesGeneral!$B:$CM,3,FALSE),"")</f>
        <v>2004</v>
      </c>
      <c r="E1890" s="74" t="str">
        <f>IF(AND($A1890&lt;&gt;"",ISNUMBER($A1890)),VLOOKUP($A1890,StudiesGeneral!$B:$CM,4,FALSE),"")</f>
        <v>https://doi.org/10.1038/sj.bjc.6601492</v>
      </c>
      <c r="F1890" s="73" t="str">
        <f>IF(AND($A1890&lt;&gt;"",ISNUMBER($A1890)),VLOOKUP($A1890,StudiesGeneral!$B:$CM,5,FALSE),"")</f>
        <v>CYP3A4</v>
      </c>
      <c r="G1890" s="52" t="str">
        <f t="shared" si="74"/>
        <v>Breast--Human breast cancer tissue microsomes-Eli 8-</v>
      </c>
      <c r="H1890" s="12" t="s">
        <v>1351</v>
      </c>
      <c r="K1890" s="12" t="s">
        <v>725</v>
      </c>
      <c r="L1890" s="12" t="s">
        <v>1352</v>
      </c>
      <c r="M1890" s="12" t="s">
        <v>737</v>
      </c>
      <c r="Q1890" s="1">
        <v>1</v>
      </c>
      <c r="R1890" s="1" t="s">
        <v>753</v>
      </c>
      <c r="AA1890" s="19" t="s">
        <v>770</v>
      </c>
      <c r="AB1890" s="19" t="s">
        <v>1017</v>
      </c>
      <c r="AC1890" s="20" t="s">
        <v>730</v>
      </c>
      <c r="AD1890" s="37" t="s">
        <v>1362</v>
      </c>
      <c r="AE1890" s="82">
        <v>9</v>
      </c>
      <c r="AF1890" s="3">
        <v>1</v>
      </c>
      <c r="AI1890" s="45" t="s">
        <v>767</v>
      </c>
      <c r="AJ1890" s="46"/>
      <c r="AK1890" s="45"/>
      <c r="AL1890" s="46"/>
      <c r="AM1890" s="45">
        <v>45</v>
      </c>
      <c r="AN1890" s="45">
        <v>92</v>
      </c>
      <c r="AW1890" s="3" t="s">
        <v>763</v>
      </c>
      <c r="AX1890" s="3" t="s">
        <v>1354</v>
      </c>
      <c r="BF1890" s="4" t="b">
        <f>IF(ISERROR(VLOOKUP(StudiesDetails!B1890,ProteinExpression!A:A,1,FALSE)),FALSE,TRUE)</f>
        <v>1</v>
      </c>
    </row>
    <row r="1891" spans="1:58" x14ac:dyDescent="0.3">
      <c r="A1891">
        <v>462</v>
      </c>
      <c r="B1891">
        <v>2013</v>
      </c>
      <c r="C1891" s="73" t="str">
        <f>IF(AND($A1891&lt;&gt;"",ISNUMBER($A1891)),VLOOKUP($A1891,StudiesGeneral!$B:$CM,2,FALSE),"")</f>
        <v>Schmidt</v>
      </c>
      <c r="D1891" s="73">
        <f>IF(AND($A1891&lt;&gt;"",ISNUMBER($A1891)),VLOOKUP($A1891,StudiesGeneral!$B:$CM,3,FALSE),"")</f>
        <v>2004</v>
      </c>
      <c r="E1891" s="74" t="str">
        <f>IF(AND($A1891&lt;&gt;"",ISNUMBER($A1891)),VLOOKUP($A1891,StudiesGeneral!$B:$CM,4,FALSE),"")</f>
        <v>https://doi.org/10.1038/sj.bjc.6601492</v>
      </c>
      <c r="F1891" s="73" t="str">
        <f>IF(AND($A1891&lt;&gt;"",ISNUMBER($A1891)),VLOOKUP($A1891,StudiesGeneral!$B:$CM,5,FALSE),"")</f>
        <v>CYP3A4</v>
      </c>
      <c r="G1891" s="52" t="str">
        <f t="shared" si="74"/>
        <v>Breast--Human breast cancer tissue microsomes-P 2-</v>
      </c>
      <c r="H1891" s="12" t="s">
        <v>1351</v>
      </c>
      <c r="K1891" s="12" t="s">
        <v>725</v>
      </c>
      <c r="L1891" s="12" t="s">
        <v>1352</v>
      </c>
      <c r="M1891" s="12" t="s">
        <v>737</v>
      </c>
      <c r="Q1891" s="1">
        <v>1</v>
      </c>
      <c r="R1891" s="1" t="s">
        <v>753</v>
      </c>
      <c r="AA1891" s="19" t="s">
        <v>770</v>
      </c>
      <c r="AB1891" s="19" t="s">
        <v>1017</v>
      </c>
      <c r="AC1891" s="20" t="s">
        <v>730</v>
      </c>
      <c r="AD1891" s="37" t="s">
        <v>1363</v>
      </c>
      <c r="AE1891" s="82">
        <v>10</v>
      </c>
      <c r="AF1891" s="3">
        <v>1</v>
      </c>
      <c r="AI1891" s="45" t="s">
        <v>767</v>
      </c>
      <c r="AJ1891" s="46"/>
      <c r="AK1891" s="45"/>
      <c r="AL1891" s="46"/>
      <c r="AM1891" s="45">
        <v>45</v>
      </c>
      <c r="AN1891" s="45">
        <v>92</v>
      </c>
      <c r="AW1891" s="3" t="s">
        <v>763</v>
      </c>
      <c r="AX1891" s="3" t="s">
        <v>1354</v>
      </c>
      <c r="BF1891" s="4" t="b">
        <f>IF(ISERROR(VLOOKUP(StudiesDetails!B1891,ProteinExpression!A:A,1,FALSE)),FALSE,TRUE)</f>
        <v>1</v>
      </c>
    </row>
    <row r="1892" spans="1:58" x14ac:dyDescent="0.3">
      <c r="A1892">
        <v>462</v>
      </c>
      <c r="B1892">
        <v>2014</v>
      </c>
      <c r="C1892" s="73" t="str">
        <f>IF(AND($A1892&lt;&gt;"",ISNUMBER($A1892)),VLOOKUP($A1892,StudiesGeneral!$B:$CM,2,FALSE),"")</f>
        <v>Schmidt</v>
      </c>
      <c r="D1892" s="73">
        <f>IF(AND($A1892&lt;&gt;"",ISNUMBER($A1892)),VLOOKUP($A1892,StudiesGeneral!$B:$CM,3,FALSE),"")</f>
        <v>2004</v>
      </c>
      <c r="E1892" s="74" t="str">
        <f>IF(AND($A1892&lt;&gt;"",ISNUMBER($A1892)),VLOOKUP($A1892,StudiesGeneral!$B:$CM,4,FALSE),"")</f>
        <v>https://doi.org/10.1038/sj.bjc.6601492</v>
      </c>
      <c r="F1892" s="73" t="str">
        <f>IF(AND($A1892&lt;&gt;"",ISNUMBER($A1892)),VLOOKUP($A1892,StudiesGeneral!$B:$CM,5,FALSE),"")</f>
        <v>CYP3A4</v>
      </c>
      <c r="G1892" s="52" t="str">
        <f t="shared" si="74"/>
        <v>Breast--Human breast cancer tissue microsomes-P 11-</v>
      </c>
      <c r="H1892" s="12" t="s">
        <v>1351</v>
      </c>
      <c r="K1892" s="12" t="s">
        <v>725</v>
      </c>
      <c r="L1892" s="12" t="s">
        <v>1352</v>
      </c>
      <c r="M1892" s="12" t="s">
        <v>737</v>
      </c>
      <c r="Q1892" s="1">
        <v>1</v>
      </c>
      <c r="R1892" s="1" t="s">
        <v>753</v>
      </c>
      <c r="AA1892" s="19" t="s">
        <v>770</v>
      </c>
      <c r="AB1892" s="19" t="s">
        <v>1017</v>
      </c>
      <c r="AC1892" s="20" t="s">
        <v>730</v>
      </c>
      <c r="AD1892" s="37" t="s">
        <v>1364</v>
      </c>
      <c r="AE1892" s="82">
        <v>11</v>
      </c>
      <c r="AF1892" s="3">
        <v>1</v>
      </c>
      <c r="AI1892" s="45" t="s">
        <v>767</v>
      </c>
      <c r="AJ1892" s="46"/>
      <c r="AK1892" s="45"/>
      <c r="AL1892" s="46"/>
      <c r="AM1892" s="45">
        <v>45</v>
      </c>
      <c r="AN1892" s="45">
        <v>92</v>
      </c>
      <c r="AW1892" s="3" t="s">
        <v>763</v>
      </c>
      <c r="AX1892" s="3" t="s">
        <v>1354</v>
      </c>
      <c r="BF1892" s="4" t="b">
        <f>IF(ISERROR(VLOOKUP(StudiesDetails!B1892,ProteinExpression!A:A,1,FALSE)),FALSE,TRUE)</f>
        <v>1</v>
      </c>
    </row>
    <row r="1893" spans="1:58" s="33" customFormat="1" x14ac:dyDescent="0.3">
      <c r="A1893" s="33">
        <v>463</v>
      </c>
      <c r="B1893" s="33">
        <v>2015</v>
      </c>
      <c r="C1893" s="70" t="str">
        <f>IF(AND($A1893&lt;&gt;"",ISNUMBER($A1893)),VLOOKUP($A1893,StudiesGeneral!$B:$CM,2,FALSE),"")</f>
        <v>De Bock</v>
      </c>
      <c r="D1893" s="70">
        <f>IF(AND($A1893&lt;&gt;"",ISNUMBER($A1893)),VLOOKUP($A1893,StudiesGeneral!$B:$CM,3,FALSE),"")</f>
        <v>2012</v>
      </c>
      <c r="E1893" s="71" t="str">
        <f>IF(AND($A1893&lt;&gt;"",ISNUMBER($A1893)),VLOOKUP($A1893,StudiesGeneral!$B:$CM,4,FALSE),"")</f>
        <v>https://doi.org/10.1016/j.talanta.2012.05.064</v>
      </c>
      <c r="F1893" s="70" t="str">
        <f>IF(AND($A1893&lt;&gt;"",ISNUMBER($A1893)),VLOOKUP($A1893,StudiesGeneral!$B:$CM,5,FALSE),"")</f>
        <v>CYP3A4</v>
      </c>
      <c r="G1893" s="72" t="str">
        <f t="shared" si="74"/>
        <v>Liver--HLM--</v>
      </c>
      <c r="H1893" s="25" t="s">
        <v>724</v>
      </c>
      <c r="I1893" s="25"/>
      <c r="J1893" s="25"/>
      <c r="K1893" s="25" t="s">
        <v>725</v>
      </c>
      <c r="L1893" s="25" t="s">
        <v>726</v>
      </c>
      <c r="M1893" s="25"/>
      <c r="N1893" s="25"/>
      <c r="O1893" s="25"/>
      <c r="P1893" s="25"/>
      <c r="Q1893" s="26">
        <v>10</v>
      </c>
      <c r="R1893" s="26" t="s">
        <v>945</v>
      </c>
      <c r="S1893" s="27"/>
      <c r="T1893" s="27"/>
      <c r="U1893" s="27"/>
      <c r="V1893" s="27"/>
      <c r="W1893" s="27"/>
      <c r="X1893" s="27"/>
      <c r="Y1893" s="27"/>
      <c r="Z1893" s="27"/>
      <c r="AA1893" s="28" t="s">
        <v>770</v>
      </c>
      <c r="AB1893" s="28" t="s">
        <v>986</v>
      </c>
      <c r="AC1893" s="29" t="s">
        <v>730</v>
      </c>
      <c r="AD1893" s="36"/>
      <c r="AE1893" s="83">
        <v>1</v>
      </c>
      <c r="AF1893" s="30">
        <v>1</v>
      </c>
      <c r="AG1893" s="30">
        <v>1</v>
      </c>
      <c r="AH1893" s="30">
        <v>4.7</v>
      </c>
      <c r="AI1893" s="30" t="s">
        <v>1241</v>
      </c>
      <c r="AJ1893" s="29" t="s">
        <v>772</v>
      </c>
      <c r="AK1893" s="30"/>
      <c r="AL1893" s="29"/>
      <c r="AM1893" s="30"/>
      <c r="AN1893" s="30"/>
      <c r="AO1893" s="30"/>
      <c r="AP1893" s="30"/>
      <c r="AQ1893" s="30"/>
      <c r="AR1893" s="30"/>
      <c r="AS1893" s="30"/>
      <c r="AT1893" s="30"/>
      <c r="AU1893" s="30"/>
      <c r="AV1893" s="30"/>
      <c r="AW1893" s="30" t="s">
        <v>763</v>
      </c>
      <c r="AX1893" s="30" t="s">
        <v>1365</v>
      </c>
      <c r="AY1893" s="30"/>
      <c r="AZ1893" s="30"/>
      <c r="BA1893" s="31"/>
      <c r="BB1893" s="32"/>
      <c r="BC1893" s="29"/>
      <c r="BD1893" s="30"/>
      <c r="BE1893" s="75"/>
      <c r="BF1893" s="91" t="b">
        <f>IF(ISERROR(VLOOKUP(StudiesDetails!B1893,ProteinExpression!A:A,1,FALSE)),FALSE,TRUE)</f>
        <v>1</v>
      </c>
    </row>
    <row r="1894" spans="1:58" x14ac:dyDescent="0.3">
      <c r="A1894">
        <v>463</v>
      </c>
      <c r="B1894">
        <v>2016</v>
      </c>
      <c r="C1894" s="73" t="str">
        <f>IF(AND($A1894&lt;&gt;"",ISNUMBER($A1894)),VLOOKUP($A1894,StudiesGeneral!$B:$CM,2,FALSE),"")</f>
        <v>De Bock</v>
      </c>
      <c r="D1894" s="73">
        <f>IF(AND($A1894&lt;&gt;"",ISNUMBER($A1894)),VLOOKUP($A1894,StudiesGeneral!$B:$CM,3,FALSE),"")</f>
        <v>2012</v>
      </c>
      <c r="E1894" s="74" t="str">
        <f>IF(AND($A1894&lt;&gt;"",ISNUMBER($A1894)),VLOOKUP($A1894,StudiesGeneral!$B:$CM,4,FALSE),"")</f>
        <v>https://doi.org/10.1016/j.talanta.2012.05.064</v>
      </c>
      <c r="F1894" s="73" t="str">
        <f>IF(AND($A1894&lt;&gt;"",ISNUMBER($A1894)),VLOOKUP($A1894,StudiesGeneral!$B:$CM,5,FALSE),"")</f>
        <v>CYP3A4</v>
      </c>
      <c r="G1894" s="52" t="str">
        <f t="shared" si="74"/>
        <v>Liver--HLM--</v>
      </c>
      <c r="H1894" s="12" t="s">
        <v>724</v>
      </c>
      <c r="K1894" s="12" t="s">
        <v>725</v>
      </c>
      <c r="L1894" s="12" t="s">
        <v>726</v>
      </c>
      <c r="Q1894" s="1">
        <v>10</v>
      </c>
      <c r="R1894" s="1" t="s">
        <v>945</v>
      </c>
      <c r="AA1894" s="19" t="s">
        <v>770</v>
      </c>
      <c r="AB1894" s="19" t="s">
        <v>986</v>
      </c>
      <c r="AC1894" s="20" t="s">
        <v>730</v>
      </c>
      <c r="AE1894" s="82">
        <v>2</v>
      </c>
      <c r="AF1894" s="3">
        <v>1</v>
      </c>
      <c r="AG1894" s="3">
        <v>1</v>
      </c>
      <c r="AH1894" s="3">
        <v>7.3</v>
      </c>
      <c r="AI1894" s="3" t="s">
        <v>1241</v>
      </c>
      <c r="AJ1894" s="20" t="s">
        <v>772</v>
      </c>
      <c r="AW1894" s="3" t="s">
        <v>763</v>
      </c>
      <c r="AX1894" s="3" t="s">
        <v>1365</v>
      </c>
      <c r="BF1894" s="4" t="b">
        <f>IF(ISERROR(VLOOKUP(StudiesDetails!B1894,ProteinExpression!A:A,1,FALSE)),FALSE,TRUE)</f>
        <v>1</v>
      </c>
    </row>
    <row r="1895" spans="1:58" x14ac:dyDescent="0.3">
      <c r="A1895">
        <v>463</v>
      </c>
      <c r="B1895">
        <v>2017</v>
      </c>
      <c r="C1895" s="73" t="str">
        <f>IF(AND($A1895&lt;&gt;"",ISNUMBER($A1895)),VLOOKUP($A1895,StudiesGeneral!$B:$CM,2,FALSE),"")</f>
        <v>De Bock</v>
      </c>
      <c r="D1895" s="73">
        <f>IF(AND($A1895&lt;&gt;"",ISNUMBER($A1895)),VLOOKUP($A1895,StudiesGeneral!$B:$CM,3,FALSE),"")</f>
        <v>2012</v>
      </c>
      <c r="E1895" s="74" t="str">
        <f>IF(AND($A1895&lt;&gt;"",ISNUMBER($A1895)),VLOOKUP($A1895,StudiesGeneral!$B:$CM,4,FALSE),"")</f>
        <v>https://doi.org/10.1016/j.talanta.2012.05.064</v>
      </c>
      <c r="F1895" s="73" t="str">
        <f>IF(AND($A1895&lt;&gt;"",ISNUMBER($A1895)),VLOOKUP($A1895,StudiesGeneral!$B:$CM,5,FALSE),"")</f>
        <v>CYP3A4</v>
      </c>
      <c r="G1895" s="52" t="str">
        <f t="shared" si="74"/>
        <v>Liver--HLM--</v>
      </c>
      <c r="H1895" s="12" t="s">
        <v>724</v>
      </c>
      <c r="K1895" s="12" t="s">
        <v>725</v>
      </c>
      <c r="L1895" s="12" t="s">
        <v>726</v>
      </c>
      <c r="Q1895" s="1">
        <v>10</v>
      </c>
      <c r="R1895" s="1" t="s">
        <v>945</v>
      </c>
      <c r="AA1895" s="19" t="s">
        <v>770</v>
      </c>
      <c r="AB1895" s="19" t="s">
        <v>986</v>
      </c>
      <c r="AC1895" s="20" t="s">
        <v>730</v>
      </c>
      <c r="AE1895" s="82">
        <v>3</v>
      </c>
      <c r="AF1895" s="3">
        <v>1</v>
      </c>
      <c r="AG1895" s="3">
        <v>0</v>
      </c>
      <c r="AH1895" s="3">
        <v>8.9</v>
      </c>
      <c r="AI1895" s="3" t="s">
        <v>1241</v>
      </c>
      <c r="AJ1895" s="20" t="s">
        <v>772</v>
      </c>
      <c r="AW1895" s="3" t="s">
        <v>763</v>
      </c>
      <c r="AX1895" s="3" t="s">
        <v>1365</v>
      </c>
      <c r="BF1895" s="4" t="b">
        <f>IF(ISERROR(VLOOKUP(StudiesDetails!B1895,ProteinExpression!A:A,1,FALSE)),FALSE,TRUE)</f>
        <v>1</v>
      </c>
    </row>
    <row r="1896" spans="1:58" x14ac:dyDescent="0.3">
      <c r="A1896">
        <v>463</v>
      </c>
      <c r="B1896">
        <v>2018</v>
      </c>
      <c r="C1896" s="73" t="str">
        <f>IF(AND($A1896&lt;&gt;"",ISNUMBER($A1896)),VLOOKUP($A1896,StudiesGeneral!$B:$CM,2,FALSE),"")</f>
        <v>De Bock</v>
      </c>
      <c r="D1896" s="73">
        <f>IF(AND($A1896&lt;&gt;"",ISNUMBER($A1896)),VLOOKUP($A1896,StudiesGeneral!$B:$CM,3,FALSE),"")</f>
        <v>2012</v>
      </c>
      <c r="E1896" s="74" t="str">
        <f>IF(AND($A1896&lt;&gt;"",ISNUMBER($A1896)),VLOOKUP($A1896,StudiesGeneral!$B:$CM,4,FALSE),"")</f>
        <v>https://doi.org/10.1016/j.talanta.2012.05.064</v>
      </c>
      <c r="F1896" s="73" t="str">
        <f>IF(AND($A1896&lt;&gt;"",ISNUMBER($A1896)),VLOOKUP($A1896,StudiesGeneral!$B:$CM,5,FALSE),"")</f>
        <v>CYP3A4</v>
      </c>
      <c r="G1896" s="52" t="str">
        <f t="shared" si="74"/>
        <v>Liver--HLM--</v>
      </c>
      <c r="H1896" s="12" t="s">
        <v>724</v>
      </c>
      <c r="K1896" s="12" t="s">
        <v>725</v>
      </c>
      <c r="L1896" s="12" t="s">
        <v>726</v>
      </c>
      <c r="Q1896" s="1">
        <v>10</v>
      </c>
      <c r="R1896" s="1" t="s">
        <v>945</v>
      </c>
      <c r="AA1896" s="19" t="s">
        <v>770</v>
      </c>
      <c r="AB1896" s="19" t="s">
        <v>986</v>
      </c>
      <c r="AC1896" s="20" t="s">
        <v>730</v>
      </c>
      <c r="AE1896" s="82">
        <v>4</v>
      </c>
      <c r="AF1896" s="3">
        <v>1</v>
      </c>
      <c r="AG1896" s="3">
        <v>0</v>
      </c>
      <c r="AH1896" s="3">
        <v>9.4</v>
      </c>
      <c r="AI1896" s="3" t="s">
        <v>1241</v>
      </c>
      <c r="AJ1896" s="20" t="s">
        <v>772</v>
      </c>
      <c r="AW1896" s="3" t="s">
        <v>763</v>
      </c>
      <c r="AX1896" s="3" t="s">
        <v>1365</v>
      </c>
      <c r="BF1896" s="4" t="b">
        <f>IF(ISERROR(VLOOKUP(StudiesDetails!B1896,ProteinExpression!A:A,1,FALSE)),FALSE,TRUE)</f>
        <v>1</v>
      </c>
    </row>
    <row r="1897" spans="1:58" x14ac:dyDescent="0.3">
      <c r="A1897">
        <v>463</v>
      </c>
      <c r="B1897">
        <v>2019</v>
      </c>
      <c r="C1897" s="73" t="str">
        <f>IF(AND($A1897&lt;&gt;"",ISNUMBER($A1897)),VLOOKUP($A1897,StudiesGeneral!$B:$CM,2,FALSE),"")</f>
        <v>De Bock</v>
      </c>
      <c r="D1897" s="73">
        <f>IF(AND($A1897&lt;&gt;"",ISNUMBER($A1897)),VLOOKUP($A1897,StudiesGeneral!$B:$CM,3,FALSE),"")</f>
        <v>2012</v>
      </c>
      <c r="E1897" s="74" t="str">
        <f>IF(AND($A1897&lt;&gt;"",ISNUMBER($A1897)),VLOOKUP($A1897,StudiesGeneral!$B:$CM,4,FALSE),"")</f>
        <v>https://doi.org/10.1016/j.talanta.2012.05.064</v>
      </c>
      <c r="F1897" s="73" t="str">
        <f>IF(AND($A1897&lt;&gt;"",ISNUMBER($A1897)),VLOOKUP($A1897,StudiesGeneral!$B:$CM,5,FALSE),"")</f>
        <v>CYP3A4</v>
      </c>
      <c r="G1897" s="52" t="str">
        <f t="shared" si="74"/>
        <v>Liver--HLM--</v>
      </c>
      <c r="H1897" s="12" t="s">
        <v>724</v>
      </c>
      <c r="K1897" s="12" t="s">
        <v>725</v>
      </c>
      <c r="L1897" s="12" t="s">
        <v>726</v>
      </c>
      <c r="Q1897" s="1">
        <v>10</v>
      </c>
      <c r="R1897" s="1" t="s">
        <v>945</v>
      </c>
      <c r="AA1897" s="19" t="s">
        <v>770</v>
      </c>
      <c r="AB1897" s="19" t="s">
        <v>986</v>
      </c>
      <c r="AC1897" s="20" t="s">
        <v>730</v>
      </c>
      <c r="AE1897" s="82">
        <v>5</v>
      </c>
      <c r="AF1897" s="3">
        <v>1</v>
      </c>
      <c r="AG1897" s="3">
        <v>0</v>
      </c>
      <c r="AH1897" s="3">
        <v>9.5</v>
      </c>
      <c r="AI1897" s="3" t="s">
        <v>1241</v>
      </c>
      <c r="AJ1897" s="20" t="s">
        <v>772</v>
      </c>
      <c r="AW1897" s="3" t="s">
        <v>763</v>
      </c>
      <c r="AX1897" s="3" t="s">
        <v>1365</v>
      </c>
      <c r="BF1897" s="4" t="b">
        <f>IF(ISERROR(VLOOKUP(StudiesDetails!B1897,ProteinExpression!A:A,1,FALSE)),FALSE,TRUE)</f>
        <v>1</v>
      </c>
    </row>
    <row r="1898" spans="1:58" s="33" customFormat="1" x14ac:dyDescent="0.3">
      <c r="A1898" s="33">
        <v>464</v>
      </c>
      <c r="B1898" s="33">
        <v>2020</v>
      </c>
      <c r="C1898" s="70" t="str">
        <f>IF(AND($A1898&lt;&gt;"",ISNUMBER($A1898)),VLOOKUP($A1898,StudiesGeneral!$B:$CM,2,FALSE),"")</f>
        <v>Runge</v>
      </c>
      <c r="D1898" s="70">
        <f>IF(AND($A1898&lt;&gt;"",ISNUMBER($A1898)),VLOOKUP($A1898,StudiesGeneral!$B:$CM,3,FALSE),"")</f>
        <v>2000</v>
      </c>
      <c r="E1898" s="71" t="str">
        <f>IF(AND($A1898&lt;&gt;"",ISNUMBER($A1898)),VLOOKUP($A1898,StudiesGeneral!$B:$CM,4,FALSE),"")</f>
        <v>https://doi.org/10.1006/bbrc.2000.2902</v>
      </c>
      <c r="F1898" s="70" t="str">
        <f>IF(AND($A1898&lt;&gt;"",ISNUMBER($A1898)),VLOOKUP($A1898,StudiesGeneral!$B:$CM,5,FALSE),"")</f>
        <v>CYP3A4</v>
      </c>
      <c r="G1898" s="72" t="str">
        <f t="shared" ref="G1898:G1899" si="75">H1898&amp;"-"&amp;I1898&amp;"-"&amp;L1898&amp;"-"&amp;AD1898&amp;"-"&amp;BC1898</f>
        <v>Liver--HH / Cell lysates-642-</v>
      </c>
      <c r="H1898" s="25" t="s">
        <v>724</v>
      </c>
      <c r="I1898" s="25"/>
      <c r="J1898" s="25"/>
      <c r="K1898" s="25" t="s">
        <v>1222</v>
      </c>
      <c r="L1898" s="25" t="s">
        <v>1366</v>
      </c>
      <c r="M1898" s="25"/>
      <c r="N1898" s="25"/>
      <c r="O1898" s="25"/>
      <c r="P1898" s="25"/>
      <c r="Q1898" s="26"/>
      <c r="R1898" s="26"/>
      <c r="S1898" s="27"/>
      <c r="T1898" s="27"/>
      <c r="U1898" s="27"/>
      <c r="V1898" s="27"/>
      <c r="W1898" s="27"/>
      <c r="X1898" s="27"/>
      <c r="Y1898" s="27"/>
      <c r="Z1898" s="27"/>
      <c r="AA1898" s="28" t="s">
        <v>770</v>
      </c>
      <c r="AB1898" s="28" t="s">
        <v>1312</v>
      </c>
      <c r="AC1898" s="29" t="s">
        <v>730</v>
      </c>
      <c r="AD1898" s="36">
        <v>642</v>
      </c>
      <c r="AE1898" s="83">
        <v>1</v>
      </c>
      <c r="AF1898" s="30">
        <v>1</v>
      </c>
      <c r="AG1898" s="30">
        <v>0</v>
      </c>
      <c r="AH1898" s="30">
        <v>32</v>
      </c>
      <c r="AI1898" s="30" t="s">
        <v>767</v>
      </c>
      <c r="AJ1898" s="29" t="s">
        <v>772</v>
      </c>
      <c r="AK1898" s="30"/>
      <c r="AL1898" s="29"/>
      <c r="AM1898" s="30"/>
      <c r="AN1898" s="30"/>
      <c r="AO1898" s="30"/>
      <c r="AP1898" s="30"/>
      <c r="AQ1898" s="30"/>
      <c r="AR1898" s="30"/>
      <c r="AS1898" s="30"/>
      <c r="AT1898" s="30"/>
      <c r="AU1898" s="30"/>
      <c r="AV1898" s="30"/>
      <c r="AW1898" s="30" t="s">
        <v>1367</v>
      </c>
      <c r="AX1898" s="30"/>
      <c r="AY1898" s="30"/>
      <c r="AZ1898" s="30"/>
      <c r="BA1898" s="31"/>
      <c r="BB1898" s="32"/>
      <c r="BC1898" s="29"/>
      <c r="BD1898" s="30"/>
      <c r="BE1898" s="75"/>
      <c r="BF1898" s="91" t="b">
        <f>IF(ISERROR(VLOOKUP(StudiesDetails!B1898,ProteinExpression!A:A,1,FALSE)),FALSE,TRUE)</f>
        <v>1</v>
      </c>
    </row>
    <row r="1899" spans="1:58" x14ac:dyDescent="0.3">
      <c r="A1899">
        <v>464</v>
      </c>
      <c r="B1899">
        <v>2021</v>
      </c>
      <c r="C1899" s="73" t="str">
        <f>IF(AND($A1899&lt;&gt;"",ISNUMBER($A1899)),VLOOKUP($A1899,StudiesGeneral!$B:$CM,2,FALSE),"")</f>
        <v>Runge</v>
      </c>
      <c r="D1899" s="73">
        <f>IF(AND($A1899&lt;&gt;"",ISNUMBER($A1899)),VLOOKUP($A1899,StudiesGeneral!$B:$CM,3,FALSE),"")</f>
        <v>2000</v>
      </c>
      <c r="E1899" s="74" t="str">
        <f>IF(AND($A1899&lt;&gt;"",ISNUMBER($A1899)),VLOOKUP($A1899,StudiesGeneral!$B:$CM,4,FALSE),"")</f>
        <v>https://doi.org/10.1006/bbrc.2000.2902</v>
      </c>
      <c r="F1899" s="73" t="str">
        <f>IF(AND($A1899&lt;&gt;"",ISNUMBER($A1899)),VLOOKUP($A1899,StudiesGeneral!$B:$CM,5,FALSE),"")</f>
        <v>CYP3A4</v>
      </c>
      <c r="G1899" s="52" t="str">
        <f t="shared" si="75"/>
        <v>Liver--HH / Cell lysates-660-</v>
      </c>
      <c r="H1899" s="12" t="s">
        <v>724</v>
      </c>
      <c r="K1899" s="12" t="s">
        <v>1222</v>
      </c>
      <c r="L1899" s="12" t="s">
        <v>1366</v>
      </c>
      <c r="AA1899" s="19" t="s">
        <v>770</v>
      </c>
      <c r="AB1899" s="19" t="s">
        <v>1312</v>
      </c>
      <c r="AC1899" s="20" t="s">
        <v>730</v>
      </c>
      <c r="AD1899" s="37">
        <v>660</v>
      </c>
      <c r="AE1899" s="82">
        <v>2</v>
      </c>
      <c r="AF1899" s="3">
        <v>1</v>
      </c>
      <c r="AG1899" s="3">
        <v>1</v>
      </c>
      <c r="AH1899" s="3">
        <v>2</v>
      </c>
      <c r="AI1899" s="3" t="s">
        <v>767</v>
      </c>
      <c r="AJ1899" s="20" t="s">
        <v>772</v>
      </c>
      <c r="AW1899" s="3" t="s">
        <v>1368</v>
      </c>
      <c r="BF1899" s="4" t="b">
        <f>IF(ISERROR(VLOOKUP(StudiesDetails!B1899,ProteinExpression!A:A,1,FALSE)),FALSE,TRUE)</f>
        <v>1</v>
      </c>
    </row>
    <row r="1900" spans="1:58" s="33" customFormat="1" x14ac:dyDescent="0.3">
      <c r="A1900" s="33">
        <v>466</v>
      </c>
      <c r="B1900" s="33">
        <v>2022</v>
      </c>
      <c r="C1900" s="70" t="str">
        <f>IF(AND($A1900&lt;&gt;"",ISNUMBER($A1900)),VLOOKUP($A1900,StudiesGeneral!$B:$CM,2,FALSE),"")</f>
        <v>Kolwankar</v>
      </c>
      <c r="D1900" s="70">
        <f>IF(AND($A1900&lt;&gt;"",ISNUMBER($A1900)),VLOOKUP($A1900,StudiesGeneral!$B:$CM,3,FALSE),"")</f>
        <v>2007</v>
      </c>
      <c r="E1900" s="71" t="str">
        <f>IF(AND($A1900&lt;&gt;"",ISNUMBER($A1900)),VLOOKUP($A1900,StudiesGeneral!$B:$CM,4,FALSE),"")</f>
        <v>https://doi.org/10.1016/j.cgh.2006.12.021</v>
      </c>
      <c r="F1900" s="70" t="str">
        <f>IF(AND($A1900&lt;&gt;"",ISNUMBER($A1900)),VLOOKUP($A1900,StudiesGeneral!$B:$CM,5,FALSE),"")</f>
        <v>CYP3A4</v>
      </c>
      <c r="G1900" s="72" t="str">
        <f t="shared" ref="G1900" si="76">H1900&amp;"-"&amp;I1900&amp;"-"&amp;L1900&amp;"-"&amp;AD1900&amp;"-"&amp;BC1900</f>
        <v>Liver--HLM-normal-</v>
      </c>
      <c r="H1900" s="25" t="s">
        <v>724</v>
      </c>
      <c r="I1900" s="25"/>
      <c r="J1900" s="25"/>
      <c r="K1900" s="25" t="s">
        <v>725</v>
      </c>
      <c r="L1900" s="25" t="s">
        <v>726</v>
      </c>
      <c r="M1900" s="25"/>
      <c r="N1900" s="25"/>
      <c r="O1900" s="25"/>
      <c r="P1900" s="25"/>
      <c r="Q1900" s="26"/>
      <c r="R1900" s="26"/>
      <c r="S1900" s="27"/>
      <c r="T1900" s="27"/>
      <c r="U1900" s="27"/>
      <c r="V1900" s="27"/>
      <c r="W1900" s="27"/>
      <c r="X1900" s="27"/>
      <c r="Y1900" s="27"/>
      <c r="Z1900" s="27"/>
      <c r="AA1900" s="28" t="s">
        <v>728</v>
      </c>
      <c r="AB1900" s="28" t="s">
        <v>794</v>
      </c>
      <c r="AC1900" s="29" t="s">
        <v>730</v>
      </c>
      <c r="AD1900" s="36" t="s">
        <v>1369</v>
      </c>
      <c r="AE1900" s="83">
        <v>1</v>
      </c>
      <c r="AF1900" s="30">
        <v>25</v>
      </c>
      <c r="AG1900" s="30">
        <v>15</v>
      </c>
      <c r="AH1900" s="30">
        <v>43</v>
      </c>
      <c r="AI1900" s="30" t="s">
        <v>767</v>
      </c>
      <c r="AJ1900" s="29" t="s">
        <v>768</v>
      </c>
      <c r="AK1900" s="30">
        <v>20</v>
      </c>
      <c r="AL1900" s="29" t="s">
        <v>797</v>
      </c>
      <c r="AM1900" s="30">
        <v>18</v>
      </c>
      <c r="AN1900" s="30">
        <v>69</v>
      </c>
      <c r="AO1900" s="30"/>
      <c r="AP1900" s="30"/>
      <c r="AQ1900" s="30"/>
      <c r="AR1900" s="30"/>
      <c r="AS1900" s="30"/>
      <c r="AT1900" s="30"/>
      <c r="AU1900" s="30"/>
      <c r="AV1900" s="30"/>
      <c r="AW1900" s="30"/>
      <c r="AX1900" s="30" t="s">
        <v>1370</v>
      </c>
      <c r="AY1900" s="30" t="s">
        <v>920</v>
      </c>
      <c r="AZ1900" s="30"/>
      <c r="BA1900" s="31" t="s">
        <v>918</v>
      </c>
      <c r="BB1900" s="32">
        <v>11</v>
      </c>
      <c r="BC1900" s="29"/>
      <c r="BD1900" s="30"/>
      <c r="BE1900" s="75" t="s">
        <v>1371</v>
      </c>
      <c r="BF1900" s="91" t="b">
        <f>IF(ISERROR(VLOOKUP(StudiesDetails!B1900,ProteinExpression!A:A,1,FALSE)),FALSE,TRUE)</f>
        <v>1</v>
      </c>
    </row>
    <row r="1901" spans="1:58" x14ac:dyDescent="0.3">
      <c r="A1901">
        <v>466</v>
      </c>
      <c r="B1901">
        <v>2023</v>
      </c>
      <c r="C1901" s="73" t="str">
        <f>IF(AND($A1901&lt;&gt;"",ISNUMBER($A1901)),VLOOKUP($A1901,StudiesGeneral!$B:$CM,2,FALSE),"")</f>
        <v>Kolwankar</v>
      </c>
      <c r="D1901" s="73">
        <f>IF(AND($A1901&lt;&gt;"",ISNUMBER($A1901)),VLOOKUP($A1901,StudiesGeneral!$B:$CM,3,FALSE),"")</f>
        <v>2007</v>
      </c>
      <c r="E1901" s="74" t="str">
        <f>IF(AND($A1901&lt;&gt;"",ISNUMBER($A1901)),VLOOKUP($A1901,StudiesGeneral!$B:$CM,4,FALSE),"")</f>
        <v>https://doi.org/10.1016/j.cgh.2006.12.021</v>
      </c>
      <c r="F1901" s="73" t="str">
        <f>IF(AND($A1901&lt;&gt;"",ISNUMBER($A1901)),VLOOKUP($A1901,StudiesGeneral!$B:$CM,5,FALSE),"")</f>
        <v>CYP3A4</v>
      </c>
      <c r="G1901" s="52" t="str">
        <f t="shared" ref="G1901" si="77">H1901&amp;"-"&amp;I1901&amp;"-"&amp;L1901&amp;"-"&amp;AD1901&amp;"-"&amp;BC1901</f>
        <v>Liver--HLM-fatty liver-</v>
      </c>
      <c r="H1901" s="12" t="s">
        <v>724</v>
      </c>
      <c r="K1901" s="12" t="s">
        <v>725</v>
      </c>
      <c r="L1901" s="12" t="s">
        <v>726</v>
      </c>
      <c r="AA1901" s="19" t="s">
        <v>728</v>
      </c>
      <c r="AB1901" s="19" t="s">
        <v>794</v>
      </c>
      <c r="AC1901" s="20" t="s">
        <v>730</v>
      </c>
      <c r="AD1901" s="37" t="s">
        <v>1372</v>
      </c>
      <c r="AE1901" s="82">
        <v>2</v>
      </c>
      <c r="AF1901" s="3">
        <v>24</v>
      </c>
      <c r="AG1901" s="3">
        <v>16</v>
      </c>
      <c r="AH1901" s="3">
        <v>47</v>
      </c>
      <c r="AI1901" s="3" t="s">
        <v>767</v>
      </c>
      <c r="AJ1901" s="20" t="s">
        <v>768</v>
      </c>
      <c r="AK1901" s="3">
        <v>11</v>
      </c>
      <c r="AL1901" s="20" t="s">
        <v>797</v>
      </c>
      <c r="AM1901" s="3">
        <v>14</v>
      </c>
      <c r="AN1901" s="3">
        <v>69</v>
      </c>
      <c r="AX1901" s="3" t="s">
        <v>1370</v>
      </c>
      <c r="AY1901" s="3" t="s">
        <v>920</v>
      </c>
      <c r="BA1901" s="21" t="s">
        <v>918</v>
      </c>
      <c r="BB1901" s="10">
        <v>18</v>
      </c>
      <c r="BE1901" s="16" t="s">
        <v>1373</v>
      </c>
      <c r="BF1901" s="4" t="b">
        <f>IF(ISERROR(VLOOKUP(StudiesDetails!B1901,ProteinExpression!A:A,1,FALSE)),FALSE,TRUE)</f>
        <v>1</v>
      </c>
    </row>
    <row r="1902" spans="1:58" s="33" customFormat="1" x14ac:dyDescent="0.3">
      <c r="A1902" s="33">
        <v>467</v>
      </c>
      <c r="B1902" s="33">
        <v>2024</v>
      </c>
      <c r="C1902" s="70" t="str">
        <f>IF(AND($A1902&lt;&gt;"",ISNUMBER($A1902)),VLOOKUP($A1902,StudiesGeneral!$B:$CM,2,FALSE),"")</f>
        <v>Dostalek</v>
      </c>
      <c r="D1902" s="70">
        <f>IF(AND($A1902&lt;&gt;"",ISNUMBER($A1902)),VLOOKUP($A1902,StudiesGeneral!$B:$CM,3,FALSE),"")</f>
        <v>2011</v>
      </c>
      <c r="E1902" s="71" t="str">
        <f>IF(AND($A1902&lt;&gt;"",ISNUMBER($A1902)),VLOOKUP($A1902,StudiesGeneral!$B:$CM,4,FALSE),"")</f>
        <v>https://doi.org/10.1111/j.1476-5381.2011.01270.x</v>
      </c>
      <c r="F1902" s="70" t="str">
        <f>IF(AND($A1902&lt;&gt;"",ISNUMBER($A1902)),VLOOKUP($A1902,StudiesGeneral!$B:$CM,5,FALSE),"")</f>
        <v>CYP3A4</v>
      </c>
      <c r="G1902" s="72" t="str">
        <f t="shared" ref="G1902:G1907" si="78">H1902&amp;"-"&amp;I1902&amp;"-"&amp;L1902&amp;"-"&amp;AD1902&amp;"-"&amp;BC1902</f>
        <v>Liver--HLM-non diabetic-</v>
      </c>
      <c r="H1902" s="25" t="s">
        <v>724</v>
      </c>
      <c r="I1902" s="25"/>
      <c r="J1902" s="25"/>
      <c r="K1902" s="25" t="s">
        <v>725</v>
      </c>
      <c r="L1902" s="25" t="s">
        <v>726</v>
      </c>
      <c r="M1902" s="25" t="s">
        <v>737</v>
      </c>
      <c r="N1902" s="25"/>
      <c r="O1902" s="25"/>
      <c r="P1902" s="25"/>
      <c r="Q1902" s="26">
        <v>50</v>
      </c>
      <c r="R1902" s="26" t="s">
        <v>945</v>
      </c>
      <c r="S1902" s="27"/>
      <c r="T1902" s="27"/>
      <c r="U1902" s="27"/>
      <c r="V1902" s="27"/>
      <c r="W1902" s="27"/>
      <c r="X1902" s="27"/>
      <c r="Y1902" s="27"/>
      <c r="Z1902" s="27"/>
      <c r="AA1902" s="28" t="s">
        <v>728</v>
      </c>
      <c r="AB1902" s="28" t="s">
        <v>1233</v>
      </c>
      <c r="AC1902" s="29" t="s">
        <v>730</v>
      </c>
      <c r="AD1902" s="36" t="s">
        <v>1374</v>
      </c>
      <c r="AE1902" s="83">
        <v>1</v>
      </c>
      <c r="AF1902" s="30">
        <v>12</v>
      </c>
      <c r="AG1902" s="30">
        <v>6</v>
      </c>
      <c r="AH1902" s="30">
        <v>52.7</v>
      </c>
      <c r="AI1902" s="30" t="s">
        <v>767</v>
      </c>
      <c r="AJ1902" s="29" t="s">
        <v>796</v>
      </c>
      <c r="AK1902" s="30">
        <v>15.3</v>
      </c>
      <c r="AL1902" s="29" t="s">
        <v>797</v>
      </c>
      <c r="AM1902" s="30"/>
      <c r="AN1902" s="30"/>
      <c r="AO1902" s="30"/>
      <c r="AP1902" s="30"/>
      <c r="AQ1902" s="30"/>
      <c r="AR1902" s="30"/>
      <c r="AS1902" s="30"/>
      <c r="AT1902" s="30"/>
      <c r="AU1902" s="30"/>
      <c r="AV1902" s="30"/>
      <c r="AW1902" s="30" t="s">
        <v>1375</v>
      </c>
      <c r="AX1902" s="30"/>
      <c r="AY1902" s="30"/>
      <c r="AZ1902" s="30"/>
      <c r="BA1902" s="31" t="s">
        <v>733</v>
      </c>
      <c r="BB1902" s="32">
        <v>11</v>
      </c>
      <c r="BC1902" s="29"/>
      <c r="BD1902" s="30"/>
      <c r="BE1902" s="75" t="s">
        <v>1376</v>
      </c>
      <c r="BF1902" s="91" t="b">
        <f>IF(ISERROR(VLOOKUP(StudiesDetails!B1902,ProteinExpression!A:A,1,FALSE)),FALSE,TRUE)</f>
        <v>1</v>
      </c>
    </row>
    <row r="1903" spans="1:58" x14ac:dyDescent="0.3">
      <c r="A1903">
        <v>467</v>
      </c>
      <c r="B1903">
        <v>2025</v>
      </c>
      <c r="C1903" s="73" t="str">
        <f>IF(AND($A1903&lt;&gt;"",ISNUMBER($A1903)),VLOOKUP($A1903,StudiesGeneral!$B:$CM,2,FALSE),"")</f>
        <v>Dostalek</v>
      </c>
      <c r="D1903" s="73">
        <f>IF(AND($A1903&lt;&gt;"",ISNUMBER($A1903)),VLOOKUP($A1903,StudiesGeneral!$B:$CM,3,FALSE),"")</f>
        <v>2011</v>
      </c>
      <c r="E1903" s="74" t="str">
        <f>IF(AND($A1903&lt;&gt;"",ISNUMBER($A1903)),VLOOKUP($A1903,StudiesGeneral!$B:$CM,4,FALSE),"")</f>
        <v>https://doi.org/10.1111/j.1476-5381.2011.01270.x</v>
      </c>
      <c r="F1903" s="73" t="str">
        <f>IF(AND($A1903&lt;&gt;"",ISNUMBER($A1903)),VLOOKUP($A1903,StudiesGeneral!$B:$CM,5,FALSE),"")</f>
        <v>CYP3A4</v>
      </c>
      <c r="G1903" s="52" t="str">
        <f t="shared" si="78"/>
        <v>Liver--HLM-diabetic-</v>
      </c>
      <c r="H1903" s="12" t="s">
        <v>724</v>
      </c>
      <c r="K1903" s="12" t="s">
        <v>725</v>
      </c>
      <c r="L1903" s="12" t="s">
        <v>726</v>
      </c>
      <c r="M1903" s="12" t="s">
        <v>737</v>
      </c>
      <c r="Q1903" s="1">
        <v>50</v>
      </c>
      <c r="R1903" s="1" t="s">
        <v>945</v>
      </c>
      <c r="AA1903" s="19" t="s">
        <v>728</v>
      </c>
      <c r="AB1903" s="19" t="s">
        <v>1233</v>
      </c>
      <c r="AC1903" s="20" t="s">
        <v>730</v>
      </c>
      <c r="AD1903" s="37" t="s">
        <v>1377</v>
      </c>
      <c r="AE1903" s="82">
        <v>2</v>
      </c>
      <c r="AF1903" s="3">
        <v>12</v>
      </c>
      <c r="AG1903" s="3">
        <v>6</v>
      </c>
      <c r="AH1903" s="3">
        <v>50.2</v>
      </c>
      <c r="AI1903" s="3" t="s">
        <v>767</v>
      </c>
      <c r="AJ1903" s="20" t="s">
        <v>796</v>
      </c>
      <c r="AK1903" s="114">
        <v>14</v>
      </c>
      <c r="AL1903" s="20" t="s">
        <v>797</v>
      </c>
      <c r="AW1903" s="3" t="s">
        <v>1378</v>
      </c>
      <c r="BA1903" s="21" t="s">
        <v>733</v>
      </c>
      <c r="BB1903" s="10">
        <v>11</v>
      </c>
      <c r="BE1903" s="16" t="s">
        <v>1376</v>
      </c>
      <c r="BF1903" s="4" t="b">
        <f>IF(ISERROR(VLOOKUP(StudiesDetails!B1903,ProteinExpression!A:A,1,FALSE)),FALSE,TRUE)</f>
        <v>1</v>
      </c>
    </row>
    <row r="1904" spans="1:58" s="33" customFormat="1" x14ac:dyDescent="0.3">
      <c r="A1904" s="33">
        <v>468</v>
      </c>
      <c r="B1904" s="33">
        <v>2026</v>
      </c>
      <c r="C1904" s="70" t="str">
        <f>IF(AND($A1904&lt;&gt;"",ISNUMBER($A1904)),VLOOKUP($A1904,StudiesGeneral!$B:$CM,2,FALSE),"")</f>
        <v>Dostalek</v>
      </c>
      <c r="D1904" s="70">
        <f>IF(AND($A1904&lt;&gt;"",ISNUMBER($A1904)),VLOOKUP($A1904,StudiesGeneral!$B:$CM,3,FALSE),"")</f>
        <v>2011</v>
      </c>
      <c r="E1904" s="71" t="str">
        <f>IF(AND($A1904&lt;&gt;"",ISNUMBER($A1904)),VLOOKUP($A1904,StudiesGeneral!$B:$CM,4,FALSE),"")</f>
        <v>https://doi.org/10.1111/j.1476-5381.2011.01270.x</v>
      </c>
      <c r="F1904" s="70" t="str">
        <f>IF(AND($A1904&lt;&gt;"",ISNUMBER($A1904)),VLOOKUP($A1904,StudiesGeneral!$B:$CM,5,FALSE),"")</f>
        <v>CYP3A5</v>
      </c>
      <c r="G1904" s="72" t="str">
        <f t="shared" si="78"/>
        <v>Liver--HLM-non diabetic-</v>
      </c>
      <c r="H1904" s="25" t="s">
        <v>724</v>
      </c>
      <c r="I1904" s="25"/>
      <c r="J1904" s="25"/>
      <c r="K1904" s="25" t="s">
        <v>725</v>
      </c>
      <c r="L1904" s="25" t="s">
        <v>726</v>
      </c>
      <c r="M1904" s="25" t="s">
        <v>737</v>
      </c>
      <c r="N1904" s="25"/>
      <c r="O1904" s="25"/>
      <c r="P1904" s="25"/>
      <c r="Q1904" s="26">
        <v>50</v>
      </c>
      <c r="R1904" s="26" t="s">
        <v>945</v>
      </c>
      <c r="S1904" s="27"/>
      <c r="T1904" s="27"/>
      <c r="U1904" s="27"/>
      <c r="V1904" s="27"/>
      <c r="W1904" s="27"/>
      <c r="X1904" s="27"/>
      <c r="Y1904" s="27"/>
      <c r="Z1904" s="27"/>
      <c r="AA1904" s="28" t="s">
        <v>728</v>
      </c>
      <c r="AB1904" s="28" t="s">
        <v>1350</v>
      </c>
      <c r="AC1904" s="29" t="s">
        <v>730</v>
      </c>
      <c r="AD1904" s="36" t="s">
        <v>1374</v>
      </c>
      <c r="AE1904" s="83">
        <v>1</v>
      </c>
      <c r="AF1904" s="30">
        <v>12</v>
      </c>
      <c r="AG1904" s="30">
        <v>6</v>
      </c>
      <c r="AH1904" s="30">
        <v>52.7</v>
      </c>
      <c r="AI1904" s="30" t="s">
        <v>767</v>
      </c>
      <c r="AJ1904" s="29" t="s">
        <v>796</v>
      </c>
      <c r="AK1904" s="30">
        <v>15.3</v>
      </c>
      <c r="AL1904" s="29" t="s">
        <v>797</v>
      </c>
      <c r="AM1904" s="30"/>
      <c r="AN1904" s="30"/>
      <c r="AO1904" s="30"/>
      <c r="AP1904" s="30"/>
      <c r="AQ1904" s="30"/>
      <c r="AR1904" s="30"/>
      <c r="AS1904" s="30"/>
      <c r="AT1904" s="30"/>
      <c r="AU1904" s="30"/>
      <c r="AV1904" s="30"/>
      <c r="AW1904" s="30" t="s">
        <v>1375</v>
      </c>
      <c r="AX1904" s="30"/>
      <c r="AY1904" s="30"/>
      <c r="AZ1904" s="30"/>
      <c r="BA1904" s="31" t="s">
        <v>733</v>
      </c>
      <c r="BB1904" s="32">
        <v>11</v>
      </c>
      <c r="BC1904" s="29"/>
      <c r="BD1904" s="30"/>
      <c r="BE1904" s="75" t="s">
        <v>1376</v>
      </c>
      <c r="BF1904" s="91" t="b">
        <f>IF(ISERROR(VLOOKUP(StudiesDetails!B1904,ProteinExpression!A:A,1,FALSE)),FALSE,TRUE)</f>
        <v>1</v>
      </c>
    </row>
    <row r="1905" spans="1:58" x14ac:dyDescent="0.3">
      <c r="A1905">
        <v>468</v>
      </c>
      <c r="B1905">
        <v>2027</v>
      </c>
      <c r="C1905" s="73" t="str">
        <f>IF(AND($A1905&lt;&gt;"",ISNUMBER($A1905)),VLOOKUP($A1905,StudiesGeneral!$B:$CM,2,FALSE),"")</f>
        <v>Dostalek</v>
      </c>
      <c r="D1905" s="73">
        <f>IF(AND($A1905&lt;&gt;"",ISNUMBER($A1905)),VLOOKUP($A1905,StudiesGeneral!$B:$CM,3,FALSE),"")</f>
        <v>2011</v>
      </c>
      <c r="E1905" s="74" t="str">
        <f>IF(AND($A1905&lt;&gt;"",ISNUMBER($A1905)),VLOOKUP($A1905,StudiesGeneral!$B:$CM,4,FALSE),"")</f>
        <v>https://doi.org/10.1111/j.1476-5381.2011.01270.x</v>
      </c>
      <c r="F1905" s="73" t="str">
        <f>IF(AND($A1905&lt;&gt;"",ISNUMBER($A1905)),VLOOKUP($A1905,StudiesGeneral!$B:$CM,5,FALSE),"")</f>
        <v>CYP3A5</v>
      </c>
      <c r="G1905" s="52" t="str">
        <f t="shared" si="78"/>
        <v>Liver--HLM-diabetic-</v>
      </c>
      <c r="H1905" s="12" t="s">
        <v>724</v>
      </c>
      <c r="K1905" s="12" t="s">
        <v>725</v>
      </c>
      <c r="L1905" s="12" t="s">
        <v>726</v>
      </c>
      <c r="M1905" s="12" t="s">
        <v>737</v>
      </c>
      <c r="Q1905" s="1">
        <v>50</v>
      </c>
      <c r="R1905" s="1" t="s">
        <v>945</v>
      </c>
      <c r="AA1905" s="19" t="s">
        <v>728</v>
      </c>
      <c r="AB1905" s="19" t="s">
        <v>1350</v>
      </c>
      <c r="AC1905" s="20" t="s">
        <v>730</v>
      </c>
      <c r="AD1905" s="37" t="s">
        <v>1377</v>
      </c>
      <c r="AE1905" s="82">
        <v>2</v>
      </c>
      <c r="AF1905" s="3">
        <v>12</v>
      </c>
      <c r="AG1905" s="3">
        <v>6</v>
      </c>
      <c r="AH1905" s="3">
        <v>50.2</v>
      </c>
      <c r="AI1905" s="3" t="s">
        <v>767</v>
      </c>
      <c r="AJ1905" s="20" t="s">
        <v>796</v>
      </c>
      <c r="AK1905" s="114">
        <v>14</v>
      </c>
      <c r="AL1905" s="20" t="s">
        <v>797</v>
      </c>
      <c r="AW1905" s="3" t="s">
        <v>1378</v>
      </c>
      <c r="BA1905" s="21" t="s">
        <v>733</v>
      </c>
      <c r="BB1905" s="10">
        <v>11</v>
      </c>
      <c r="BE1905" s="16" t="s">
        <v>1376</v>
      </c>
      <c r="BF1905" s="4" t="b">
        <f>IF(ISERROR(VLOOKUP(StudiesDetails!B1905,ProteinExpression!A:A,1,FALSE)),FALSE,TRUE)</f>
        <v>1</v>
      </c>
    </row>
    <row r="1906" spans="1:58" s="33" customFormat="1" x14ac:dyDescent="0.3">
      <c r="A1906" s="33">
        <v>471</v>
      </c>
      <c r="B1906" s="33">
        <v>2028</v>
      </c>
      <c r="C1906" s="70" t="str">
        <f>IF(AND($A1906&lt;&gt;"",ISNUMBER($A1906)),VLOOKUP($A1906,StudiesGeneral!$B:$CM,2,FALSE),"")</f>
        <v>Bergheim</v>
      </c>
      <c r="D1906" s="70">
        <f>IF(AND($A1906&lt;&gt;"",ISNUMBER($A1906)),VLOOKUP($A1906,StudiesGeneral!$B:$CM,3,FALSE),"")</f>
        <v>2005</v>
      </c>
      <c r="E1906" s="71" t="str">
        <f>IF(AND($A1906&lt;&gt;"",ISNUMBER($A1906)),VLOOKUP($A1906,StudiesGeneral!$B:$CM,4,FALSE),"")</f>
        <v>https://doi.org/10.1186/1471-230x-5-34</v>
      </c>
      <c r="F1906" s="70" t="str">
        <f>IF(AND($A1906&lt;&gt;"",ISNUMBER($A1906)),VLOOKUP($A1906,StudiesGeneral!$B:$CM,5,FALSE),"")</f>
        <v>CYP3A4</v>
      </c>
      <c r="G1906" s="72" t="str">
        <f t="shared" si="78"/>
        <v>Large intestine-Colon-Intestinal mucosa-normal tissue-</v>
      </c>
      <c r="H1906" s="25" t="s">
        <v>751</v>
      </c>
      <c r="I1906" s="25" t="s">
        <v>812</v>
      </c>
      <c r="J1906" s="25"/>
      <c r="K1906" s="25" t="s">
        <v>735</v>
      </c>
      <c r="L1906" s="25" t="s">
        <v>1041</v>
      </c>
      <c r="M1906" s="25" t="s">
        <v>737</v>
      </c>
      <c r="N1906" s="25"/>
      <c r="O1906" s="25"/>
      <c r="P1906" s="25"/>
      <c r="Q1906" s="26"/>
      <c r="R1906" s="26"/>
      <c r="S1906" s="27"/>
      <c r="T1906" s="27"/>
      <c r="U1906" s="27"/>
      <c r="V1906" s="27"/>
      <c r="W1906" s="27"/>
      <c r="X1906" s="27"/>
      <c r="Y1906" s="27"/>
      <c r="Z1906" s="27"/>
      <c r="AA1906" s="28" t="s">
        <v>728</v>
      </c>
      <c r="AB1906" s="28" t="s">
        <v>1350</v>
      </c>
      <c r="AC1906" s="29" t="s">
        <v>730</v>
      </c>
      <c r="AD1906" s="36" t="s">
        <v>1379</v>
      </c>
      <c r="AE1906" s="83">
        <v>1</v>
      </c>
      <c r="AF1906" s="30">
        <v>25</v>
      </c>
      <c r="AG1906" s="30">
        <v>16</v>
      </c>
      <c r="AH1906" s="30">
        <v>61</v>
      </c>
      <c r="AI1906" s="30" t="s">
        <v>767</v>
      </c>
      <c r="AJ1906" s="29" t="s">
        <v>796</v>
      </c>
      <c r="AK1906" s="30">
        <v>5</v>
      </c>
      <c r="AL1906" s="29" t="s">
        <v>797</v>
      </c>
      <c r="AM1906" s="30">
        <v>50</v>
      </c>
      <c r="AN1906" s="30">
        <v>70</v>
      </c>
      <c r="AO1906" s="30"/>
      <c r="AP1906" s="30"/>
      <c r="AQ1906" s="30"/>
      <c r="AR1906" s="30"/>
      <c r="AS1906" s="30">
        <v>26.9</v>
      </c>
      <c r="AT1906" s="30" t="s">
        <v>796</v>
      </c>
      <c r="AU1906" s="30">
        <v>4.8</v>
      </c>
      <c r="AV1906" s="30" t="s">
        <v>797</v>
      </c>
      <c r="AW1906" s="30" t="s">
        <v>763</v>
      </c>
      <c r="AX1906" s="30" t="s">
        <v>1380</v>
      </c>
      <c r="AY1906" s="30" t="s">
        <v>732</v>
      </c>
      <c r="AZ1906" s="30">
        <v>15</v>
      </c>
      <c r="BA1906" s="31"/>
      <c r="BB1906" s="32"/>
      <c r="BC1906" s="29"/>
      <c r="BD1906" s="30"/>
      <c r="BE1906" s="75"/>
      <c r="BF1906" s="91" t="b">
        <f>IF(ISERROR(VLOOKUP(StudiesDetails!B1906,ProteinExpression!A:A,1,FALSE)),FALSE,TRUE)</f>
        <v>1</v>
      </c>
    </row>
    <row r="1907" spans="1:58" x14ac:dyDescent="0.3">
      <c r="A1907">
        <v>471</v>
      </c>
      <c r="B1907">
        <v>2029</v>
      </c>
      <c r="C1907" s="73" t="str">
        <f>IF(AND($A1907&lt;&gt;"",ISNUMBER($A1907)),VLOOKUP($A1907,StudiesGeneral!$B:$CM,2,FALSE),"")</f>
        <v>Bergheim</v>
      </c>
      <c r="D1907" s="73">
        <f>IF(AND($A1907&lt;&gt;"",ISNUMBER($A1907)),VLOOKUP($A1907,StudiesGeneral!$B:$CM,3,FALSE),"")</f>
        <v>2005</v>
      </c>
      <c r="E1907" s="74" t="str">
        <f>IF(AND($A1907&lt;&gt;"",ISNUMBER($A1907)),VLOOKUP($A1907,StudiesGeneral!$B:$CM,4,FALSE),"")</f>
        <v>https://doi.org/10.1186/1471-230x-5-34</v>
      </c>
      <c r="F1907" s="73" t="str">
        <f>IF(AND($A1907&lt;&gt;"",ISNUMBER($A1907)),VLOOKUP($A1907,StudiesGeneral!$B:$CM,5,FALSE),"")</f>
        <v>CYP3A4</v>
      </c>
      <c r="G1907" s="52" t="str">
        <f t="shared" si="78"/>
        <v>Large intestine-Colon-Intestinal mucosa-adenoma-</v>
      </c>
      <c r="H1907" s="12" t="s">
        <v>751</v>
      </c>
      <c r="I1907" s="12" t="s">
        <v>812</v>
      </c>
      <c r="K1907" s="12" t="s">
        <v>735</v>
      </c>
      <c r="L1907" s="12" t="s">
        <v>1041</v>
      </c>
      <c r="M1907" s="12" t="s">
        <v>737</v>
      </c>
      <c r="AA1907" s="19" t="s">
        <v>728</v>
      </c>
      <c r="AB1907" s="19" t="s">
        <v>1350</v>
      </c>
      <c r="AC1907" s="20" t="s">
        <v>730</v>
      </c>
      <c r="AD1907" s="37" t="s">
        <v>1381</v>
      </c>
      <c r="AE1907" s="82">
        <v>1</v>
      </c>
      <c r="AF1907" s="3">
        <v>25</v>
      </c>
      <c r="AG1907" s="3">
        <v>16</v>
      </c>
      <c r="AH1907" s="3">
        <v>61</v>
      </c>
      <c r="AI1907" s="3" t="s">
        <v>767</v>
      </c>
      <c r="AJ1907" s="20" t="s">
        <v>796</v>
      </c>
      <c r="AK1907" s="3">
        <v>5</v>
      </c>
      <c r="AL1907" s="20" t="s">
        <v>797</v>
      </c>
      <c r="AM1907" s="3">
        <v>50</v>
      </c>
      <c r="AN1907" s="3">
        <v>70</v>
      </c>
      <c r="AS1907" s="3">
        <v>26.9</v>
      </c>
      <c r="AT1907" s="3" t="s">
        <v>796</v>
      </c>
      <c r="AU1907" s="3">
        <v>4.8</v>
      </c>
      <c r="AV1907" s="3" t="s">
        <v>797</v>
      </c>
      <c r="AW1907" s="3" t="s">
        <v>763</v>
      </c>
      <c r="AX1907" s="3" t="s">
        <v>1380</v>
      </c>
      <c r="AY1907" s="3" t="s">
        <v>732</v>
      </c>
      <c r="AZ1907" s="3">
        <v>15</v>
      </c>
      <c r="BF1907" s="4" t="b">
        <f>IF(ISERROR(VLOOKUP(StudiesDetails!B1907,ProteinExpression!A:A,1,FALSE)),FALSE,TRUE)</f>
        <v>1</v>
      </c>
    </row>
    <row r="1908" spans="1:58" x14ac:dyDescent="0.3">
      <c r="A1908">
        <v>471</v>
      </c>
      <c r="B1908">
        <v>2030</v>
      </c>
      <c r="C1908" s="73" t="str">
        <f>IF(AND($A1908&lt;&gt;"",ISNUMBER($A1908)),VLOOKUP($A1908,StudiesGeneral!$B:$CM,2,FALSE),"")</f>
        <v>Bergheim</v>
      </c>
      <c r="D1908" s="73">
        <f>IF(AND($A1908&lt;&gt;"",ISNUMBER($A1908)),VLOOKUP($A1908,StudiesGeneral!$B:$CM,3,FALSE),"")</f>
        <v>2005</v>
      </c>
      <c r="E1908" s="74" t="str">
        <f>IF(AND($A1908&lt;&gt;"",ISNUMBER($A1908)),VLOOKUP($A1908,StudiesGeneral!$B:$CM,4,FALSE),"")</f>
        <v>https://doi.org/10.1186/1471-230x-5-34</v>
      </c>
      <c r="F1908" s="73" t="str">
        <f>IF(AND($A1908&lt;&gt;"",ISNUMBER($A1908)),VLOOKUP($A1908,StudiesGeneral!$B:$CM,5,FALSE),"")</f>
        <v>CYP3A4</v>
      </c>
      <c r="G1908" s="52" t="str">
        <f t="shared" ref="G1908:G1911" si="79">H1908&amp;"-"&amp;I1908&amp;"-"&amp;L1908&amp;"-"&amp;AD1908&amp;"-"&amp;BC1908</f>
        <v>Large intestine-Colon-Intestinal mucosa-disease free control-</v>
      </c>
      <c r="H1908" s="12" t="s">
        <v>751</v>
      </c>
      <c r="I1908" s="12" t="s">
        <v>812</v>
      </c>
      <c r="K1908" s="12" t="s">
        <v>735</v>
      </c>
      <c r="L1908" s="12" t="s">
        <v>1041</v>
      </c>
      <c r="M1908" s="12" t="s">
        <v>737</v>
      </c>
      <c r="AA1908" s="19" t="s">
        <v>728</v>
      </c>
      <c r="AB1908" s="19" t="s">
        <v>1349</v>
      </c>
      <c r="AC1908" s="20" t="s">
        <v>730</v>
      </c>
      <c r="AD1908" s="37" t="s">
        <v>1382</v>
      </c>
      <c r="AE1908" s="82">
        <v>2</v>
      </c>
      <c r="AF1908" s="3">
        <v>27</v>
      </c>
      <c r="AG1908" s="3">
        <v>15</v>
      </c>
      <c r="AH1908" s="3">
        <v>59</v>
      </c>
      <c r="AI1908" s="3" t="s">
        <v>767</v>
      </c>
      <c r="AJ1908" s="20" t="s">
        <v>796</v>
      </c>
      <c r="AK1908" s="3">
        <v>6</v>
      </c>
      <c r="AL1908" s="20" t="s">
        <v>797</v>
      </c>
      <c r="AM1908" s="3">
        <v>50</v>
      </c>
      <c r="AN1908" s="3">
        <v>70</v>
      </c>
      <c r="AS1908" s="3">
        <v>26.4</v>
      </c>
      <c r="AT1908" s="3" t="s">
        <v>796</v>
      </c>
      <c r="AU1908" s="3">
        <v>4.4000000000000004</v>
      </c>
      <c r="AV1908" s="3" t="s">
        <v>797</v>
      </c>
      <c r="AW1908" s="3" t="s">
        <v>763</v>
      </c>
      <c r="AX1908" s="3" t="s">
        <v>1051</v>
      </c>
      <c r="AY1908" s="3" t="s">
        <v>732</v>
      </c>
      <c r="AZ1908" s="3">
        <v>5</v>
      </c>
      <c r="BF1908" s="4" t="b">
        <f>IF(ISERROR(VLOOKUP(StudiesDetails!B1908,ProteinExpression!A:A,1,FALSE)),FALSE,TRUE)</f>
        <v>1</v>
      </c>
    </row>
    <row r="1909" spans="1:58" s="33" customFormat="1" x14ac:dyDescent="0.3">
      <c r="A1909" s="33">
        <v>472</v>
      </c>
      <c r="B1909" s="33">
        <v>2031</v>
      </c>
      <c r="C1909" s="70" t="str">
        <f>IF(AND($A1909&lt;&gt;"",ISNUMBER($A1909)),VLOOKUP($A1909,StudiesGeneral!$B:$CM,2,FALSE),"")</f>
        <v>Bergheim</v>
      </c>
      <c r="D1909" s="70">
        <f>IF(AND($A1909&lt;&gt;"",ISNUMBER($A1909)),VLOOKUP($A1909,StudiesGeneral!$B:$CM,3,FALSE),"")</f>
        <v>2005</v>
      </c>
      <c r="E1909" s="71" t="str">
        <f>IF(AND($A1909&lt;&gt;"",ISNUMBER($A1909)),VLOOKUP($A1909,StudiesGeneral!$B:$CM,4,FALSE),"")</f>
        <v>https://doi.org/10.1186/1471-230x-5-34</v>
      </c>
      <c r="F1909" s="70" t="str">
        <f>IF(AND($A1909&lt;&gt;"",ISNUMBER($A1909)),VLOOKUP($A1909,StudiesGeneral!$B:$CM,5,FALSE),"")</f>
        <v>CYP3A5</v>
      </c>
      <c r="G1909" s="72" t="str">
        <f t="shared" si="79"/>
        <v>Large intestine-Colon-Intestinal mucosa-normal tissue-</v>
      </c>
      <c r="H1909" s="25" t="s">
        <v>751</v>
      </c>
      <c r="I1909" s="25" t="s">
        <v>812</v>
      </c>
      <c r="J1909" s="25"/>
      <c r="K1909" s="25" t="s">
        <v>735</v>
      </c>
      <c r="L1909" s="25" t="s">
        <v>1041</v>
      </c>
      <c r="M1909" s="25" t="s">
        <v>737</v>
      </c>
      <c r="N1909" s="25"/>
      <c r="O1909" s="25"/>
      <c r="P1909" s="25"/>
      <c r="Q1909" s="26"/>
      <c r="R1909" s="26"/>
      <c r="S1909" s="27"/>
      <c r="T1909" s="27"/>
      <c r="U1909" s="27"/>
      <c r="V1909" s="27"/>
      <c r="W1909" s="27"/>
      <c r="X1909" s="27"/>
      <c r="Y1909" s="27"/>
      <c r="Z1909" s="27"/>
      <c r="AA1909" s="28" t="s">
        <v>728</v>
      </c>
      <c r="AB1909" s="28" t="s">
        <v>1350</v>
      </c>
      <c r="AC1909" s="29" t="s">
        <v>730</v>
      </c>
      <c r="AD1909" s="36" t="s">
        <v>1379</v>
      </c>
      <c r="AE1909" s="83">
        <v>1</v>
      </c>
      <c r="AF1909" s="30">
        <v>25</v>
      </c>
      <c r="AG1909" s="30">
        <v>16</v>
      </c>
      <c r="AH1909" s="30">
        <v>61</v>
      </c>
      <c r="AI1909" s="30" t="s">
        <v>767</v>
      </c>
      <c r="AJ1909" s="29" t="s">
        <v>796</v>
      </c>
      <c r="AK1909" s="30">
        <v>5</v>
      </c>
      <c r="AL1909" s="29" t="s">
        <v>797</v>
      </c>
      <c r="AM1909" s="30">
        <v>50</v>
      </c>
      <c r="AN1909" s="30">
        <v>70</v>
      </c>
      <c r="AO1909" s="30"/>
      <c r="AP1909" s="30"/>
      <c r="AQ1909" s="30"/>
      <c r="AR1909" s="30"/>
      <c r="AS1909" s="30">
        <v>26.9</v>
      </c>
      <c r="AT1909" s="30" t="s">
        <v>796</v>
      </c>
      <c r="AU1909" s="30">
        <v>4.8</v>
      </c>
      <c r="AV1909" s="30" t="s">
        <v>797</v>
      </c>
      <c r="AW1909" s="30" t="s">
        <v>763</v>
      </c>
      <c r="AX1909" s="30" t="s">
        <v>1380</v>
      </c>
      <c r="AY1909" s="30" t="s">
        <v>732</v>
      </c>
      <c r="AZ1909" s="30">
        <v>15</v>
      </c>
      <c r="BA1909" s="31"/>
      <c r="BB1909" s="32"/>
      <c r="BC1909" s="29"/>
      <c r="BD1909" s="30"/>
      <c r="BE1909" s="75"/>
      <c r="BF1909" s="91" t="b">
        <f>IF(ISERROR(VLOOKUP(StudiesDetails!B1909,ProteinExpression!A:A,1,FALSE)),FALSE,TRUE)</f>
        <v>1</v>
      </c>
    </row>
    <row r="1910" spans="1:58" x14ac:dyDescent="0.3">
      <c r="A1910">
        <v>472</v>
      </c>
      <c r="B1910">
        <v>2032</v>
      </c>
      <c r="C1910" s="73" t="str">
        <f>IF(AND($A1910&lt;&gt;"",ISNUMBER($A1910)),VLOOKUP($A1910,StudiesGeneral!$B:$CM,2,FALSE),"")</f>
        <v>Bergheim</v>
      </c>
      <c r="D1910" s="73">
        <f>IF(AND($A1910&lt;&gt;"",ISNUMBER($A1910)),VLOOKUP($A1910,StudiesGeneral!$B:$CM,3,FALSE),"")</f>
        <v>2005</v>
      </c>
      <c r="E1910" s="74" t="str">
        <f>IF(AND($A1910&lt;&gt;"",ISNUMBER($A1910)),VLOOKUP($A1910,StudiesGeneral!$B:$CM,4,FALSE),"")</f>
        <v>https://doi.org/10.1186/1471-230x-5-34</v>
      </c>
      <c r="F1910" s="73" t="str">
        <f>IF(AND($A1910&lt;&gt;"",ISNUMBER($A1910)),VLOOKUP($A1910,StudiesGeneral!$B:$CM,5,FALSE),"")</f>
        <v>CYP3A5</v>
      </c>
      <c r="G1910" s="52" t="str">
        <f t="shared" si="79"/>
        <v>Large intestine-Colon-Intestinal mucosa-adenoma-</v>
      </c>
      <c r="H1910" s="12" t="s">
        <v>751</v>
      </c>
      <c r="I1910" s="12" t="s">
        <v>812</v>
      </c>
      <c r="K1910" s="12" t="s">
        <v>735</v>
      </c>
      <c r="L1910" s="12" t="s">
        <v>1041</v>
      </c>
      <c r="M1910" s="12" t="s">
        <v>737</v>
      </c>
      <c r="AA1910" s="19" t="s">
        <v>728</v>
      </c>
      <c r="AB1910" s="19" t="s">
        <v>1350</v>
      </c>
      <c r="AC1910" s="20" t="s">
        <v>730</v>
      </c>
      <c r="AD1910" s="37" t="s">
        <v>1381</v>
      </c>
      <c r="AE1910" s="82">
        <v>1</v>
      </c>
      <c r="AF1910" s="3">
        <v>25</v>
      </c>
      <c r="AG1910" s="3">
        <v>16</v>
      </c>
      <c r="AH1910" s="3">
        <v>61</v>
      </c>
      <c r="AI1910" s="3" t="s">
        <v>767</v>
      </c>
      <c r="AJ1910" s="20" t="s">
        <v>796</v>
      </c>
      <c r="AK1910" s="3">
        <v>5</v>
      </c>
      <c r="AL1910" s="20" t="s">
        <v>797</v>
      </c>
      <c r="AM1910" s="3">
        <v>50</v>
      </c>
      <c r="AN1910" s="3">
        <v>70</v>
      </c>
      <c r="AS1910" s="3">
        <v>26.9</v>
      </c>
      <c r="AT1910" s="3" t="s">
        <v>796</v>
      </c>
      <c r="AU1910" s="3">
        <v>4.8</v>
      </c>
      <c r="AV1910" s="3" t="s">
        <v>797</v>
      </c>
      <c r="AW1910" s="3" t="s">
        <v>763</v>
      </c>
      <c r="AX1910" s="3" t="s">
        <v>1380</v>
      </c>
      <c r="AY1910" s="3" t="s">
        <v>732</v>
      </c>
      <c r="AZ1910" s="3">
        <v>15</v>
      </c>
      <c r="BF1910" s="4" t="b">
        <f>IF(ISERROR(VLOOKUP(StudiesDetails!B1910,ProteinExpression!A:A,1,FALSE)),FALSE,TRUE)</f>
        <v>1</v>
      </c>
    </row>
    <row r="1911" spans="1:58" x14ac:dyDescent="0.3">
      <c r="A1911">
        <v>472</v>
      </c>
      <c r="B1911">
        <v>2033</v>
      </c>
      <c r="C1911" s="73" t="str">
        <f>IF(AND($A1911&lt;&gt;"",ISNUMBER($A1911)),VLOOKUP($A1911,StudiesGeneral!$B:$CM,2,FALSE),"")</f>
        <v>Bergheim</v>
      </c>
      <c r="D1911" s="73">
        <f>IF(AND($A1911&lt;&gt;"",ISNUMBER($A1911)),VLOOKUP($A1911,StudiesGeneral!$B:$CM,3,FALSE),"")</f>
        <v>2005</v>
      </c>
      <c r="E1911" s="74" t="str">
        <f>IF(AND($A1911&lt;&gt;"",ISNUMBER($A1911)),VLOOKUP($A1911,StudiesGeneral!$B:$CM,4,FALSE),"")</f>
        <v>https://doi.org/10.1186/1471-230x-5-34</v>
      </c>
      <c r="F1911" s="73" t="str">
        <f>IF(AND($A1911&lt;&gt;"",ISNUMBER($A1911)),VLOOKUP($A1911,StudiesGeneral!$B:$CM,5,FALSE),"")</f>
        <v>CYP3A5</v>
      </c>
      <c r="G1911" s="52" t="str">
        <f t="shared" si="79"/>
        <v>Large intestine-Colon-Intestinal mucosa-disease free control-</v>
      </c>
      <c r="H1911" s="12" t="s">
        <v>751</v>
      </c>
      <c r="I1911" s="12" t="s">
        <v>812</v>
      </c>
      <c r="K1911" s="12" t="s">
        <v>735</v>
      </c>
      <c r="L1911" s="12" t="s">
        <v>1041</v>
      </c>
      <c r="M1911" s="12" t="s">
        <v>737</v>
      </c>
      <c r="AA1911" s="19" t="s">
        <v>728</v>
      </c>
      <c r="AB1911" s="19" t="s">
        <v>1349</v>
      </c>
      <c r="AC1911" s="20" t="s">
        <v>730</v>
      </c>
      <c r="AD1911" s="37" t="s">
        <v>1382</v>
      </c>
      <c r="AE1911" s="82">
        <v>2</v>
      </c>
      <c r="AF1911" s="3">
        <v>27</v>
      </c>
      <c r="AG1911" s="3">
        <v>15</v>
      </c>
      <c r="AH1911" s="3">
        <v>59</v>
      </c>
      <c r="AI1911" s="3" t="s">
        <v>767</v>
      </c>
      <c r="AJ1911" s="20" t="s">
        <v>796</v>
      </c>
      <c r="AK1911" s="3">
        <v>6</v>
      </c>
      <c r="AL1911" s="20" t="s">
        <v>797</v>
      </c>
      <c r="AM1911" s="3">
        <v>50</v>
      </c>
      <c r="AN1911" s="3">
        <v>70</v>
      </c>
      <c r="AS1911" s="3">
        <v>26.4</v>
      </c>
      <c r="AT1911" s="3" t="s">
        <v>796</v>
      </c>
      <c r="AU1911" s="3">
        <v>4.4000000000000004</v>
      </c>
      <c r="AV1911" s="3" t="s">
        <v>797</v>
      </c>
      <c r="AW1911" s="3" t="s">
        <v>763</v>
      </c>
      <c r="AX1911" s="3" t="s">
        <v>1051</v>
      </c>
      <c r="AY1911" s="3" t="s">
        <v>732</v>
      </c>
      <c r="AZ1911" s="3">
        <v>5</v>
      </c>
      <c r="BF1911" s="4" t="b">
        <f>IF(ISERROR(VLOOKUP(StudiesDetails!B1911,ProteinExpression!A:A,1,FALSE)),FALSE,TRUE)</f>
        <v>1</v>
      </c>
    </row>
    <row r="1912" spans="1:58" s="33" customFormat="1" x14ac:dyDescent="0.3">
      <c r="A1912" s="33">
        <v>473</v>
      </c>
      <c r="B1912" s="33">
        <v>2034</v>
      </c>
      <c r="C1912" s="70" t="str">
        <f>IF(AND($A1912&lt;&gt;"",ISNUMBER($A1912)),VLOOKUP($A1912,StudiesGeneral!$B:$CM,2,FALSE),"")</f>
        <v>Leskelä</v>
      </c>
      <c r="D1912" s="70">
        <f>IF(AND($A1912&lt;&gt;"",ISNUMBER($A1912)),VLOOKUP($A1912,StudiesGeneral!$B:$CM,3,FALSE),"")</f>
        <v>2007</v>
      </c>
      <c r="E1912" s="71" t="str">
        <f>IF(AND($A1912&lt;&gt;"",ISNUMBER($A1912)),VLOOKUP($A1912,StudiesGeneral!$B:$CM,4,FALSE),"")</f>
        <v>https://doi.org/10.1677/erc-07-0078</v>
      </c>
      <c r="F1912" s="70" t="str">
        <f>IF(AND($A1912&lt;&gt;"",ISNUMBER($A1912)),VLOOKUP($A1912,StudiesGeneral!$B:$CM,5,FALSE),"")</f>
        <v>CYP3A5</v>
      </c>
      <c r="G1912" s="72" t="str">
        <f t="shared" ref="G1912:G1927" si="80">H1912&amp;"-"&amp;I1912&amp;"-"&amp;L1912&amp;"-"&amp;AD1912&amp;"-"&amp;BC1912</f>
        <v>Prostate--HPM-124-</v>
      </c>
      <c r="H1912" s="25" t="s">
        <v>1383</v>
      </c>
      <c r="I1912" s="25"/>
      <c r="J1912" s="25"/>
      <c r="K1912" s="25" t="s">
        <v>725</v>
      </c>
      <c r="L1912" s="25" t="s">
        <v>1384</v>
      </c>
      <c r="M1912" s="25" t="s">
        <v>737</v>
      </c>
      <c r="N1912" s="25"/>
      <c r="O1912" s="25"/>
      <c r="P1912" s="25"/>
      <c r="Q1912" s="26"/>
      <c r="R1912" s="26"/>
      <c r="S1912" s="27"/>
      <c r="T1912" s="27"/>
      <c r="U1912" s="27"/>
      <c r="V1912" s="27"/>
      <c r="W1912" s="27"/>
      <c r="X1912" s="27"/>
      <c r="Y1912" s="27"/>
      <c r="Z1912" s="27"/>
      <c r="AA1912" s="28" t="s">
        <v>770</v>
      </c>
      <c r="AB1912" s="28" t="s">
        <v>1070</v>
      </c>
      <c r="AC1912" s="29" t="s">
        <v>730</v>
      </c>
      <c r="AD1912" s="36">
        <v>124</v>
      </c>
      <c r="AE1912" s="83">
        <v>1</v>
      </c>
      <c r="AF1912" s="30">
        <v>1</v>
      </c>
      <c r="AG1912" s="30">
        <v>1</v>
      </c>
      <c r="AH1912" s="30">
        <v>62</v>
      </c>
      <c r="AI1912" s="30" t="s">
        <v>767</v>
      </c>
      <c r="AJ1912" s="29" t="s">
        <v>1385</v>
      </c>
      <c r="AK1912" s="30"/>
      <c r="AL1912" s="29"/>
      <c r="AM1912" s="30"/>
      <c r="AN1912" s="30"/>
      <c r="AO1912" s="30"/>
      <c r="AP1912" s="30"/>
      <c r="AQ1912" s="30"/>
      <c r="AR1912" s="30"/>
      <c r="AS1912" s="30"/>
      <c r="AT1912" s="30"/>
      <c r="AU1912" s="30"/>
      <c r="AV1912" s="30"/>
      <c r="AW1912" s="30" t="s">
        <v>763</v>
      </c>
      <c r="AX1912" s="30" t="s">
        <v>1386</v>
      </c>
      <c r="AY1912" s="30"/>
      <c r="AZ1912" s="30"/>
      <c r="BA1912" s="31"/>
      <c r="BB1912" s="32"/>
      <c r="BC1912" s="29"/>
      <c r="BD1912" s="30">
        <v>1</v>
      </c>
      <c r="BE1912" s="75"/>
      <c r="BF1912" s="91" t="b">
        <f>IF(ISERROR(VLOOKUP(StudiesDetails!B1912,ProteinExpression!A:A,1,FALSE)),FALSE,TRUE)</f>
        <v>1</v>
      </c>
    </row>
    <row r="1913" spans="1:58" s="33" customFormat="1" x14ac:dyDescent="0.3">
      <c r="A1913" s="33">
        <v>474</v>
      </c>
      <c r="B1913" s="33">
        <v>2035</v>
      </c>
      <c r="C1913" s="70" t="str">
        <f>IF(AND($A1913&lt;&gt;"",ISNUMBER($A1913)),VLOOKUP($A1913,StudiesGeneral!$B:$CM,2,FALSE),"")</f>
        <v>Dennison</v>
      </c>
      <c r="D1913" s="70">
        <f>IF(AND($A1913&lt;&gt;"",ISNUMBER($A1913)),VLOOKUP($A1913,StudiesGeneral!$B:$CM,3,FALSE),"")</f>
        <v>2007</v>
      </c>
      <c r="E1913" s="71" t="str">
        <f>IF(AND($A1913&lt;&gt;"",ISNUMBER($A1913)),VLOOKUP($A1913,StudiesGeneral!$B:$CM,4,FALSE),"")</f>
        <v>https://doi.org/10.1124/jpet.106.118471</v>
      </c>
      <c r="F1913" s="70" t="str">
        <f>IF(AND($A1913&lt;&gt;"",ISNUMBER($A1913)),VLOOKUP($A1913,StudiesGeneral!$B:$CM,5,FALSE),"")</f>
        <v>CYP3A4</v>
      </c>
      <c r="G1913" s="72" t="str">
        <f t="shared" si="80"/>
        <v>Liver--HLM-IUL-40-</v>
      </c>
      <c r="H1913" s="25" t="s">
        <v>724</v>
      </c>
      <c r="I1913" s="25"/>
      <c r="J1913" s="25"/>
      <c r="K1913" s="25" t="s">
        <v>725</v>
      </c>
      <c r="L1913" s="25" t="s">
        <v>726</v>
      </c>
      <c r="M1913" s="25"/>
      <c r="N1913" s="25"/>
      <c r="O1913" s="25"/>
      <c r="P1913" s="25"/>
      <c r="Q1913" s="26"/>
      <c r="R1913" s="26"/>
      <c r="S1913" s="27"/>
      <c r="T1913" s="27"/>
      <c r="U1913" s="27"/>
      <c r="V1913" s="27"/>
      <c r="W1913" s="27"/>
      <c r="X1913" s="27"/>
      <c r="Y1913" s="27"/>
      <c r="Z1913" s="27"/>
      <c r="AA1913" s="28" t="s">
        <v>770</v>
      </c>
      <c r="AB1913" s="28" t="s">
        <v>1017</v>
      </c>
      <c r="AC1913" s="29" t="s">
        <v>730</v>
      </c>
      <c r="AD1913" s="36" t="s">
        <v>1387</v>
      </c>
      <c r="AE1913" s="83">
        <v>1</v>
      </c>
      <c r="AF1913" s="30">
        <v>1</v>
      </c>
      <c r="AG1913" s="30"/>
      <c r="AH1913" s="30"/>
      <c r="AI1913" s="30"/>
      <c r="AJ1913" s="29"/>
      <c r="AK1913" s="30"/>
      <c r="AL1913" s="29"/>
      <c r="AM1913" s="30"/>
      <c r="AN1913" s="30"/>
      <c r="AO1913" s="30"/>
      <c r="AP1913" s="30"/>
      <c r="AQ1913" s="30"/>
      <c r="AR1913" s="30"/>
      <c r="AS1913" s="30"/>
      <c r="AT1913" s="30"/>
      <c r="AU1913" s="30"/>
      <c r="AV1913" s="30"/>
      <c r="AW1913" s="30"/>
      <c r="AX1913" s="30"/>
      <c r="AY1913" s="30"/>
      <c r="AZ1913" s="30"/>
      <c r="BA1913" s="31"/>
      <c r="BB1913" s="32"/>
      <c r="BC1913" s="29"/>
      <c r="BD1913" s="30"/>
      <c r="BE1913" s="75"/>
      <c r="BF1913" s="91" t="b">
        <f>IF(ISERROR(VLOOKUP(StudiesDetails!B1913,ProteinExpression!A:A,1,FALSE)),FALSE,TRUE)</f>
        <v>1</v>
      </c>
    </row>
    <row r="1914" spans="1:58" x14ac:dyDescent="0.3">
      <c r="A1914">
        <v>474</v>
      </c>
      <c r="B1914">
        <v>2036</v>
      </c>
      <c r="C1914" s="73" t="str">
        <f>IF(AND($A1914&lt;&gt;"",ISNUMBER($A1914)),VLOOKUP($A1914,StudiesGeneral!$B:$CM,2,FALSE),"")</f>
        <v>Dennison</v>
      </c>
      <c r="D1914" s="73">
        <f>IF(AND($A1914&lt;&gt;"",ISNUMBER($A1914)),VLOOKUP($A1914,StudiesGeneral!$B:$CM,3,FALSE),"")</f>
        <v>2007</v>
      </c>
      <c r="E1914" s="74" t="str">
        <f>IF(AND($A1914&lt;&gt;"",ISNUMBER($A1914)),VLOOKUP($A1914,StudiesGeneral!$B:$CM,4,FALSE),"")</f>
        <v>https://doi.org/10.1124/jpet.106.118471</v>
      </c>
      <c r="F1914" s="73" t="str">
        <f>IF(AND($A1914&lt;&gt;"",ISNUMBER($A1914)),VLOOKUP($A1914,StudiesGeneral!$B:$CM,5,FALSE),"")</f>
        <v>CYP3A4</v>
      </c>
      <c r="G1914" s="52" t="str">
        <f t="shared" si="80"/>
        <v>Liver--HLM-IUL-32-</v>
      </c>
      <c r="H1914" s="12" t="s">
        <v>724</v>
      </c>
      <c r="K1914" s="12" t="s">
        <v>725</v>
      </c>
      <c r="L1914" s="12" t="s">
        <v>726</v>
      </c>
      <c r="AA1914" s="19" t="s">
        <v>770</v>
      </c>
      <c r="AB1914" s="19" t="s">
        <v>1017</v>
      </c>
      <c r="AC1914" s="20" t="s">
        <v>730</v>
      </c>
      <c r="AD1914" s="37" t="s">
        <v>1388</v>
      </c>
      <c r="AE1914" s="82">
        <v>2</v>
      </c>
      <c r="AF1914" s="3">
        <v>1</v>
      </c>
      <c r="BF1914" s="4" t="b">
        <f>IF(ISERROR(VLOOKUP(StudiesDetails!B1914,ProteinExpression!A:A,1,FALSE)),FALSE,TRUE)</f>
        <v>1</v>
      </c>
    </row>
    <row r="1915" spans="1:58" x14ac:dyDescent="0.3">
      <c r="A1915">
        <v>474</v>
      </c>
      <c r="B1915">
        <v>2037</v>
      </c>
      <c r="C1915" s="73" t="str">
        <f>IF(AND($A1915&lt;&gt;"",ISNUMBER($A1915)),VLOOKUP($A1915,StudiesGeneral!$B:$CM,2,FALSE),"")</f>
        <v>Dennison</v>
      </c>
      <c r="D1915" s="73">
        <f>IF(AND($A1915&lt;&gt;"",ISNUMBER($A1915)),VLOOKUP($A1915,StudiesGeneral!$B:$CM,3,FALSE),"")</f>
        <v>2007</v>
      </c>
      <c r="E1915" s="74" t="str">
        <f>IF(AND($A1915&lt;&gt;"",ISNUMBER($A1915)),VLOOKUP($A1915,StudiesGeneral!$B:$CM,4,FALSE),"")</f>
        <v>https://doi.org/10.1124/jpet.106.118471</v>
      </c>
      <c r="F1915" s="73" t="str">
        <f>IF(AND($A1915&lt;&gt;"",ISNUMBER($A1915)),VLOOKUP($A1915,StudiesGeneral!$B:$CM,5,FALSE),"")</f>
        <v>CYP3A4</v>
      </c>
      <c r="G1915" s="52" t="str">
        <f t="shared" si="80"/>
        <v>Liver--HLM-IUL-41-</v>
      </c>
      <c r="H1915" s="12" t="s">
        <v>724</v>
      </c>
      <c r="K1915" s="12" t="s">
        <v>725</v>
      </c>
      <c r="L1915" s="12" t="s">
        <v>726</v>
      </c>
      <c r="AA1915" s="19" t="s">
        <v>770</v>
      </c>
      <c r="AB1915" s="19" t="s">
        <v>1017</v>
      </c>
      <c r="AC1915" s="20" t="s">
        <v>730</v>
      </c>
      <c r="AD1915" s="37" t="s">
        <v>1389</v>
      </c>
      <c r="AE1915" s="82">
        <v>3</v>
      </c>
      <c r="AF1915" s="3">
        <v>1</v>
      </c>
      <c r="BF1915" s="4" t="b">
        <f>IF(ISERROR(VLOOKUP(StudiesDetails!B1915,ProteinExpression!A:A,1,FALSE)),FALSE,TRUE)</f>
        <v>1</v>
      </c>
    </row>
    <row r="1916" spans="1:58" x14ac:dyDescent="0.3">
      <c r="A1916">
        <v>474</v>
      </c>
      <c r="B1916">
        <v>2038</v>
      </c>
      <c r="C1916" s="73" t="str">
        <f>IF(AND($A1916&lt;&gt;"",ISNUMBER($A1916)),VLOOKUP($A1916,StudiesGeneral!$B:$CM,2,FALSE),"")</f>
        <v>Dennison</v>
      </c>
      <c r="D1916" s="73">
        <f>IF(AND($A1916&lt;&gt;"",ISNUMBER($A1916)),VLOOKUP($A1916,StudiesGeneral!$B:$CM,3,FALSE),"")</f>
        <v>2007</v>
      </c>
      <c r="E1916" s="74" t="str">
        <f>IF(AND($A1916&lt;&gt;"",ISNUMBER($A1916)),VLOOKUP($A1916,StudiesGeneral!$B:$CM,4,FALSE),"")</f>
        <v>https://doi.org/10.1124/jpet.106.118471</v>
      </c>
      <c r="F1916" s="73" t="str">
        <f>IF(AND($A1916&lt;&gt;"",ISNUMBER($A1916)),VLOOKUP($A1916,StudiesGeneral!$B:$CM,5,FALSE),"")</f>
        <v>CYP3A4</v>
      </c>
      <c r="G1916" s="52" t="str">
        <f t="shared" si="80"/>
        <v>Liver--HLM-IUL-42-</v>
      </c>
      <c r="H1916" s="12" t="s">
        <v>724</v>
      </c>
      <c r="K1916" s="12" t="s">
        <v>725</v>
      </c>
      <c r="L1916" s="12" t="s">
        <v>726</v>
      </c>
      <c r="AA1916" s="19" t="s">
        <v>770</v>
      </c>
      <c r="AB1916" s="19" t="s">
        <v>1017</v>
      </c>
      <c r="AC1916" s="20" t="s">
        <v>730</v>
      </c>
      <c r="AD1916" s="37" t="s">
        <v>1390</v>
      </c>
      <c r="AE1916" s="82">
        <v>4</v>
      </c>
      <c r="AF1916" s="3">
        <v>1</v>
      </c>
      <c r="BF1916" s="4" t="b">
        <f>IF(ISERROR(VLOOKUP(StudiesDetails!B1916,ProteinExpression!A:A,1,FALSE)),FALSE,TRUE)</f>
        <v>1</v>
      </c>
    </row>
    <row r="1917" spans="1:58" x14ac:dyDescent="0.3">
      <c r="A1917">
        <v>474</v>
      </c>
      <c r="B1917">
        <v>2039</v>
      </c>
      <c r="C1917" s="73" t="str">
        <f>IF(AND($A1917&lt;&gt;"",ISNUMBER($A1917)),VLOOKUP($A1917,StudiesGeneral!$B:$CM,2,FALSE),"")</f>
        <v>Dennison</v>
      </c>
      <c r="D1917" s="73">
        <f>IF(AND($A1917&lt;&gt;"",ISNUMBER($A1917)),VLOOKUP($A1917,StudiesGeneral!$B:$CM,3,FALSE),"")</f>
        <v>2007</v>
      </c>
      <c r="E1917" s="74" t="str">
        <f>IF(AND($A1917&lt;&gt;"",ISNUMBER($A1917)),VLOOKUP($A1917,StudiesGeneral!$B:$CM,4,FALSE),"")</f>
        <v>https://doi.org/10.1124/jpet.106.118471</v>
      </c>
      <c r="F1917" s="73" t="str">
        <f>IF(AND($A1917&lt;&gt;"",ISNUMBER($A1917)),VLOOKUP($A1917,StudiesGeneral!$B:$CM,5,FALSE),"")</f>
        <v>CYP3A4</v>
      </c>
      <c r="G1917" s="52" t="str">
        <f t="shared" si="80"/>
        <v>Liver--HLM-IUL-59-</v>
      </c>
      <c r="H1917" s="12" t="s">
        <v>724</v>
      </c>
      <c r="K1917" s="12" t="s">
        <v>725</v>
      </c>
      <c r="L1917" s="12" t="s">
        <v>726</v>
      </c>
      <c r="AA1917" s="19" t="s">
        <v>770</v>
      </c>
      <c r="AB1917" s="19" t="s">
        <v>1017</v>
      </c>
      <c r="AC1917" s="20" t="s">
        <v>730</v>
      </c>
      <c r="AD1917" s="37" t="s">
        <v>1391</v>
      </c>
      <c r="AE1917" s="82">
        <v>5</v>
      </c>
      <c r="AF1917" s="3">
        <v>1</v>
      </c>
      <c r="BF1917" s="4" t="b">
        <f>IF(ISERROR(VLOOKUP(StudiesDetails!B1917,ProteinExpression!A:A,1,FALSE)),FALSE,TRUE)</f>
        <v>1</v>
      </c>
    </row>
    <row r="1918" spans="1:58" x14ac:dyDescent="0.3">
      <c r="A1918">
        <v>474</v>
      </c>
      <c r="B1918">
        <v>2040</v>
      </c>
      <c r="C1918" s="73" t="str">
        <f>IF(AND($A1918&lt;&gt;"",ISNUMBER($A1918)),VLOOKUP($A1918,StudiesGeneral!$B:$CM,2,FALSE),"")</f>
        <v>Dennison</v>
      </c>
      <c r="D1918" s="73">
        <f>IF(AND($A1918&lt;&gt;"",ISNUMBER($A1918)),VLOOKUP($A1918,StudiesGeneral!$B:$CM,3,FALSE),"")</f>
        <v>2007</v>
      </c>
      <c r="E1918" s="74" t="str">
        <f>IF(AND($A1918&lt;&gt;"",ISNUMBER($A1918)),VLOOKUP($A1918,StudiesGeneral!$B:$CM,4,FALSE),"")</f>
        <v>https://doi.org/10.1124/jpet.106.118471</v>
      </c>
      <c r="F1918" s="73" t="str">
        <f>IF(AND($A1918&lt;&gt;"",ISNUMBER($A1918)),VLOOKUP($A1918,StudiesGeneral!$B:$CM,5,FALSE),"")</f>
        <v>CYP3A4</v>
      </c>
      <c r="G1918" s="52" t="str">
        <f t="shared" si="80"/>
        <v>Liver--HLM-IUL-66-</v>
      </c>
      <c r="H1918" s="12" t="s">
        <v>724</v>
      </c>
      <c r="K1918" s="12" t="s">
        <v>725</v>
      </c>
      <c r="L1918" s="12" t="s">
        <v>726</v>
      </c>
      <c r="AA1918" s="19" t="s">
        <v>770</v>
      </c>
      <c r="AB1918" s="19" t="s">
        <v>1017</v>
      </c>
      <c r="AC1918" s="20" t="s">
        <v>730</v>
      </c>
      <c r="AD1918" s="37" t="s">
        <v>1392</v>
      </c>
      <c r="AE1918" s="82">
        <v>6</v>
      </c>
      <c r="AF1918" s="3">
        <v>1</v>
      </c>
      <c r="BF1918" s="4" t="b">
        <f>IF(ISERROR(VLOOKUP(StudiesDetails!B1918,ProteinExpression!A:A,1,FALSE)),FALSE,TRUE)</f>
        <v>1</v>
      </c>
    </row>
    <row r="1919" spans="1:58" x14ac:dyDescent="0.3">
      <c r="A1919">
        <v>474</v>
      </c>
      <c r="B1919">
        <v>2041</v>
      </c>
      <c r="C1919" s="73" t="str">
        <f>IF(AND($A1919&lt;&gt;"",ISNUMBER($A1919)),VLOOKUP($A1919,StudiesGeneral!$B:$CM,2,FALSE),"")</f>
        <v>Dennison</v>
      </c>
      <c r="D1919" s="73">
        <f>IF(AND($A1919&lt;&gt;"",ISNUMBER($A1919)),VLOOKUP($A1919,StudiesGeneral!$B:$CM,3,FALSE),"")</f>
        <v>2007</v>
      </c>
      <c r="E1919" s="74" t="str">
        <f>IF(AND($A1919&lt;&gt;"",ISNUMBER($A1919)),VLOOKUP($A1919,StudiesGeneral!$B:$CM,4,FALSE),"")</f>
        <v>https://doi.org/10.1124/jpet.106.118471</v>
      </c>
      <c r="F1919" s="73" t="str">
        <f>IF(AND($A1919&lt;&gt;"",ISNUMBER($A1919)),VLOOKUP($A1919,StudiesGeneral!$B:$CM,5,FALSE),"")</f>
        <v>CYP3A4</v>
      </c>
      <c r="G1919" s="52" t="str">
        <f t="shared" si="80"/>
        <v>Liver--HLM-IUL-73-</v>
      </c>
      <c r="H1919" s="12" t="s">
        <v>724</v>
      </c>
      <c r="K1919" s="12" t="s">
        <v>725</v>
      </c>
      <c r="L1919" s="12" t="s">
        <v>726</v>
      </c>
      <c r="AA1919" s="19" t="s">
        <v>770</v>
      </c>
      <c r="AB1919" s="19" t="s">
        <v>1017</v>
      </c>
      <c r="AC1919" s="20" t="s">
        <v>730</v>
      </c>
      <c r="AD1919" s="37" t="s">
        <v>1393</v>
      </c>
      <c r="AE1919" s="82">
        <v>7</v>
      </c>
      <c r="AF1919" s="3">
        <v>1</v>
      </c>
      <c r="BF1919" s="4" t="b">
        <f>IF(ISERROR(VLOOKUP(StudiesDetails!B1919,ProteinExpression!A:A,1,FALSE)),FALSE,TRUE)</f>
        <v>1</v>
      </c>
    </row>
    <row r="1920" spans="1:58" x14ac:dyDescent="0.3">
      <c r="A1920">
        <v>474</v>
      </c>
      <c r="B1920">
        <v>2042</v>
      </c>
      <c r="C1920" s="73" t="str">
        <f>IF(AND($A1920&lt;&gt;"",ISNUMBER($A1920)),VLOOKUP($A1920,StudiesGeneral!$B:$CM,2,FALSE),"")</f>
        <v>Dennison</v>
      </c>
      <c r="D1920" s="73">
        <f>IF(AND($A1920&lt;&gt;"",ISNUMBER($A1920)),VLOOKUP($A1920,StudiesGeneral!$B:$CM,3,FALSE),"")</f>
        <v>2007</v>
      </c>
      <c r="E1920" s="74" t="str">
        <f>IF(AND($A1920&lt;&gt;"",ISNUMBER($A1920)),VLOOKUP($A1920,StudiesGeneral!$B:$CM,4,FALSE),"")</f>
        <v>https://doi.org/10.1124/jpet.106.118471</v>
      </c>
      <c r="F1920" s="73" t="str">
        <f>IF(AND($A1920&lt;&gt;"",ISNUMBER($A1920)),VLOOKUP($A1920,StudiesGeneral!$B:$CM,5,FALSE),"")</f>
        <v>CYP3A4</v>
      </c>
      <c r="G1920" s="52" t="str">
        <f t="shared" si="80"/>
        <v>Liver--HLM-IUL-74-</v>
      </c>
      <c r="H1920" s="12" t="s">
        <v>724</v>
      </c>
      <c r="K1920" s="12" t="s">
        <v>725</v>
      </c>
      <c r="L1920" s="12" t="s">
        <v>726</v>
      </c>
      <c r="AA1920" s="19" t="s">
        <v>770</v>
      </c>
      <c r="AB1920" s="19" t="s">
        <v>1017</v>
      </c>
      <c r="AC1920" s="20" t="s">
        <v>730</v>
      </c>
      <c r="AD1920" s="37" t="s">
        <v>1394</v>
      </c>
      <c r="AE1920" s="82">
        <v>8</v>
      </c>
      <c r="AF1920" s="3">
        <v>1</v>
      </c>
      <c r="BF1920" s="4" t="b">
        <f>IF(ISERROR(VLOOKUP(StudiesDetails!B1920,ProteinExpression!A:A,1,FALSE)),FALSE,TRUE)</f>
        <v>1</v>
      </c>
    </row>
    <row r="1921" spans="1:58" x14ac:dyDescent="0.3">
      <c r="A1921">
        <v>474</v>
      </c>
      <c r="B1921">
        <v>2043</v>
      </c>
      <c r="C1921" s="73" t="str">
        <f>IF(AND($A1921&lt;&gt;"",ISNUMBER($A1921)),VLOOKUP($A1921,StudiesGeneral!$B:$CM,2,FALSE),"")</f>
        <v>Dennison</v>
      </c>
      <c r="D1921" s="73">
        <f>IF(AND($A1921&lt;&gt;"",ISNUMBER($A1921)),VLOOKUP($A1921,StudiesGeneral!$B:$CM,3,FALSE),"")</f>
        <v>2007</v>
      </c>
      <c r="E1921" s="74" t="str">
        <f>IF(AND($A1921&lt;&gt;"",ISNUMBER($A1921)),VLOOKUP($A1921,StudiesGeneral!$B:$CM,4,FALSE),"")</f>
        <v>https://doi.org/10.1124/jpet.106.118471</v>
      </c>
      <c r="F1921" s="73" t="str">
        <f>IF(AND($A1921&lt;&gt;"",ISNUMBER($A1921)),VLOOKUP($A1921,StudiesGeneral!$B:$CM,5,FALSE),"")</f>
        <v>CYP3A4</v>
      </c>
      <c r="G1921" s="52" t="str">
        <f t="shared" si="80"/>
        <v>Liver--HLM-IUL-79-</v>
      </c>
      <c r="H1921" s="12" t="s">
        <v>724</v>
      </c>
      <c r="K1921" s="12" t="s">
        <v>725</v>
      </c>
      <c r="L1921" s="12" t="s">
        <v>726</v>
      </c>
      <c r="AA1921" s="19" t="s">
        <v>770</v>
      </c>
      <c r="AB1921" s="19" t="s">
        <v>1017</v>
      </c>
      <c r="AC1921" s="20" t="s">
        <v>730</v>
      </c>
      <c r="AD1921" s="37" t="s">
        <v>1395</v>
      </c>
      <c r="AE1921" s="82">
        <v>9</v>
      </c>
      <c r="AF1921" s="3">
        <v>1</v>
      </c>
      <c r="BF1921" s="4" t="b">
        <f>IF(ISERROR(VLOOKUP(StudiesDetails!B1921,ProteinExpression!A:A,1,FALSE)),FALSE,TRUE)</f>
        <v>1</v>
      </c>
    </row>
    <row r="1922" spans="1:58" x14ac:dyDescent="0.3">
      <c r="A1922">
        <v>474</v>
      </c>
      <c r="B1922">
        <v>2044</v>
      </c>
      <c r="C1922" s="73" t="str">
        <f>IF(AND($A1922&lt;&gt;"",ISNUMBER($A1922)),VLOOKUP($A1922,StudiesGeneral!$B:$CM,2,FALSE),"")</f>
        <v>Dennison</v>
      </c>
      <c r="D1922" s="73">
        <f>IF(AND($A1922&lt;&gt;"",ISNUMBER($A1922)),VLOOKUP($A1922,StudiesGeneral!$B:$CM,3,FALSE),"")</f>
        <v>2007</v>
      </c>
      <c r="E1922" s="74" t="str">
        <f>IF(AND($A1922&lt;&gt;"",ISNUMBER($A1922)),VLOOKUP($A1922,StudiesGeneral!$B:$CM,4,FALSE),"")</f>
        <v>https://doi.org/10.1124/jpet.106.118471</v>
      </c>
      <c r="F1922" s="73" t="str">
        <f>IF(AND($A1922&lt;&gt;"",ISNUMBER($A1922)),VLOOKUP($A1922,StudiesGeneral!$B:$CM,5,FALSE),"")</f>
        <v>CYP3A4</v>
      </c>
      <c r="G1922" s="52" t="str">
        <f t="shared" si="80"/>
        <v>Liver--HLM-IUL-85-</v>
      </c>
      <c r="H1922" s="12" t="s">
        <v>724</v>
      </c>
      <c r="K1922" s="12" t="s">
        <v>725</v>
      </c>
      <c r="L1922" s="12" t="s">
        <v>726</v>
      </c>
      <c r="AA1922" s="19" t="s">
        <v>770</v>
      </c>
      <c r="AB1922" s="19" t="s">
        <v>1017</v>
      </c>
      <c r="AC1922" s="20" t="s">
        <v>730</v>
      </c>
      <c r="AD1922" s="37" t="s">
        <v>1396</v>
      </c>
      <c r="AE1922" s="82">
        <v>10</v>
      </c>
      <c r="AF1922" s="3">
        <v>1</v>
      </c>
      <c r="BF1922" s="4" t="b">
        <f>IF(ISERROR(VLOOKUP(StudiesDetails!B1922,ProteinExpression!A:A,1,FALSE)),FALSE,TRUE)</f>
        <v>1</v>
      </c>
    </row>
    <row r="1923" spans="1:58" x14ac:dyDescent="0.3">
      <c r="A1923">
        <v>474</v>
      </c>
      <c r="B1923">
        <v>2045</v>
      </c>
      <c r="C1923" s="73" t="str">
        <f>IF(AND($A1923&lt;&gt;"",ISNUMBER($A1923)),VLOOKUP($A1923,StudiesGeneral!$B:$CM,2,FALSE),"")</f>
        <v>Dennison</v>
      </c>
      <c r="D1923" s="73">
        <f>IF(AND($A1923&lt;&gt;"",ISNUMBER($A1923)),VLOOKUP($A1923,StudiesGeneral!$B:$CM,3,FALSE),"")</f>
        <v>2007</v>
      </c>
      <c r="E1923" s="74" t="str">
        <f>IF(AND($A1923&lt;&gt;"",ISNUMBER($A1923)),VLOOKUP($A1923,StudiesGeneral!$B:$CM,4,FALSE),"")</f>
        <v>https://doi.org/10.1124/jpet.106.118471</v>
      </c>
      <c r="F1923" s="73" t="str">
        <f>IF(AND($A1923&lt;&gt;"",ISNUMBER($A1923)),VLOOKUP($A1923,StudiesGeneral!$B:$CM,5,FALSE),"")</f>
        <v>CYP3A4</v>
      </c>
      <c r="G1923" s="52" t="str">
        <f t="shared" si="80"/>
        <v>Liver--HLM-IUL-66-</v>
      </c>
      <c r="H1923" s="12" t="s">
        <v>724</v>
      </c>
      <c r="K1923" s="12" t="s">
        <v>725</v>
      </c>
      <c r="L1923" s="12" t="s">
        <v>726</v>
      </c>
      <c r="AA1923" s="19" t="s">
        <v>770</v>
      </c>
      <c r="AB1923" s="19" t="s">
        <v>1017</v>
      </c>
      <c r="AC1923" s="20" t="s">
        <v>730</v>
      </c>
      <c r="AD1923" s="37" t="s">
        <v>1392</v>
      </c>
      <c r="AE1923" s="82">
        <v>11</v>
      </c>
      <c r="AF1923" s="3">
        <v>1</v>
      </c>
      <c r="BF1923" s="4" t="b">
        <f>IF(ISERROR(VLOOKUP(StudiesDetails!B1923,ProteinExpression!A:A,1,FALSE)),FALSE,TRUE)</f>
        <v>1</v>
      </c>
    </row>
    <row r="1924" spans="1:58" x14ac:dyDescent="0.3">
      <c r="A1924">
        <v>474</v>
      </c>
      <c r="B1924">
        <v>2046</v>
      </c>
      <c r="C1924" s="73" t="str">
        <f>IF(AND($A1924&lt;&gt;"",ISNUMBER($A1924)),VLOOKUP($A1924,StudiesGeneral!$B:$CM,2,FALSE),"")</f>
        <v>Dennison</v>
      </c>
      <c r="D1924" s="73">
        <f>IF(AND($A1924&lt;&gt;"",ISNUMBER($A1924)),VLOOKUP($A1924,StudiesGeneral!$B:$CM,3,FALSE),"")</f>
        <v>2007</v>
      </c>
      <c r="E1924" s="74" t="str">
        <f>IF(AND($A1924&lt;&gt;"",ISNUMBER($A1924)),VLOOKUP($A1924,StudiesGeneral!$B:$CM,4,FALSE),"")</f>
        <v>https://doi.org/10.1124/jpet.106.118471</v>
      </c>
      <c r="F1924" s="73" t="str">
        <f>IF(AND($A1924&lt;&gt;"",ISNUMBER($A1924)),VLOOKUP($A1924,StudiesGeneral!$B:$CM,5,FALSE),"")</f>
        <v>CYP3A4</v>
      </c>
      <c r="G1924" s="52" t="str">
        <f t="shared" si="80"/>
        <v>Liver--HLM-IUL-49-</v>
      </c>
      <c r="H1924" s="12" t="s">
        <v>724</v>
      </c>
      <c r="K1924" s="12" t="s">
        <v>725</v>
      </c>
      <c r="L1924" s="12" t="s">
        <v>726</v>
      </c>
      <c r="AA1924" s="19" t="s">
        <v>770</v>
      </c>
      <c r="AB1924" s="19" t="s">
        <v>1017</v>
      </c>
      <c r="AC1924" s="20" t="s">
        <v>730</v>
      </c>
      <c r="AD1924" s="37" t="s">
        <v>1397</v>
      </c>
      <c r="AE1924" s="82">
        <v>12</v>
      </c>
      <c r="AF1924" s="3">
        <v>1</v>
      </c>
      <c r="BF1924" s="4" t="b">
        <f>IF(ISERROR(VLOOKUP(StudiesDetails!B1924,ProteinExpression!A:A,1,FALSE)),FALSE,TRUE)</f>
        <v>1</v>
      </c>
    </row>
    <row r="1925" spans="1:58" x14ac:dyDescent="0.3">
      <c r="A1925">
        <v>474</v>
      </c>
      <c r="B1925">
        <v>2047</v>
      </c>
      <c r="C1925" s="73" t="str">
        <f>IF(AND($A1925&lt;&gt;"",ISNUMBER($A1925)),VLOOKUP($A1925,StudiesGeneral!$B:$CM,2,FALSE),"")</f>
        <v>Dennison</v>
      </c>
      <c r="D1925" s="73">
        <f>IF(AND($A1925&lt;&gt;"",ISNUMBER($A1925)),VLOOKUP($A1925,StudiesGeneral!$B:$CM,3,FALSE),"")</f>
        <v>2007</v>
      </c>
      <c r="E1925" s="74" t="str">
        <f>IF(AND($A1925&lt;&gt;"",ISNUMBER($A1925)),VLOOKUP($A1925,StudiesGeneral!$B:$CM,4,FALSE),"")</f>
        <v>https://doi.org/10.1124/jpet.106.118471</v>
      </c>
      <c r="F1925" s="73" t="str">
        <f>IF(AND($A1925&lt;&gt;"",ISNUMBER($A1925)),VLOOKUP($A1925,StudiesGeneral!$B:$CM,5,FALSE),"")</f>
        <v>CYP3A4</v>
      </c>
      <c r="G1925" s="52" t="str">
        <f t="shared" si="80"/>
        <v>Liver--HLM-IUL-52-</v>
      </c>
      <c r="H1925" s="12" t="s">
        <v>724</v>
      </c>
      <c r="K1925" s="12" t="s">
        <v>725</v>
      </c>
      <c r="L1925" s="12" t="s">
        <v>726</v>
      </c>
      <c r="AA1925" s="19" t="s">
        <v>770</v>
      </c>
      <c r="AB1925" s="19" t="s">
        <v>1017</v>
      </c>
      <c r="AC1925" s="20" t="s">
        <v>730</v>
      </c>
      <c r="AD1925" s="37" t="s">
        <v>1398</v>
      </c>
      <c r="AE1925" s="82">
        <v>13</v>
      </c>
      <c r="AF1925" s="3">
        <v>1</v>
      </c>
      <c r="BF1925" s="4" t="b">
        <f>IF(ISERROR(VLOOKUP(StudiesDetails!B1925,ProteinExpression!A:A,1,FALSE)),FALSE,TRUE)</f>
        <v>1</v>
      </c>
    </row>
    <row r="1926" spans="1:58" x14ac:dyDescent="0.3">
      <c r="A1926">
        <v>474</v>
      </c>
      <c r="B1926">
        <v>2048</v>
      </c>
      <c r="C1926" s="73" t="str">
        <f>IF(AND($A1926&lt;&gt;"",ISNUMBER($A1926)),VLOOKUP($A1926,StudiesGeneral!$B:$CM,2,FALSE),"")</f>
        <v>Dennison</v>
      </c>
      <c r="D1926" s="73">
        <f>IF(AND($A1926&lt;&gt;"",ISNUMBER($A1926)),VLOOKUP($A1926,StudiesGeneral!$B:$CM,3,FALSE),"")</f>
        <v>2007</v>
      </c>
      <c r="E1926" s="74" t="str">
        <f>IF(AND($A1926&lt;&gt;"",ISNUMBER($A1926)),VLOOKUP($A1926,StudiesGeneral!$B:$CM,4,FALSE),"")</f>
        <v>https://doi.org/10.1124/jpet.106.118471</v>
      </c>
      <c r="F1926" s="73" t="str">
        <f>IF(AND($A1926&lt;&gt;"",ISNUMBER($A1926)),VLOOKUP($A1926,StudiesGeneral!$B:$CM,5,FALSE),"")</f>
        <v>CYP3A4</v>
      </c>
      <c r="G1926" s="52" t="str">
        <f t="shared" si="80"/>
        <v>Liver--HLM-IUL-55-</v>
      </c>
      <c r="H1926" s="12" t="s">
        <v>724</v>
      </c>
      <c r="K1926" s="12" t="s">
        <v>725</v>
      </c>
      <c r="L1926" s="12" t="s">
        <v>726</v>
      </c>
      <c r="AA1926" s="19" t="s">
        <v>770</v>
      </c>
      <c r="AB1926" s="19" t="s">
        <v>1017</v>
      </c>
      <c r="AC1926" s="20" t="s">
        <v>730</v>
      </c>
      <c r="AD1926" s="37" t="s">
        <v>1399</v>
      </c>
      <c r="AE1926" s="82">
        <v>14</v>
      </c>
      <c r="AF1926" s="3">
        <v>1</v>
      </c>
      <c r="BF1926" s="4" t="b">
        <f>IF(ISERROR(VLOOKUP(StudiesDetails!B1926,ProteinExpression!A:A,1,FALSE)),FALSE,TRUE)</f>
        <v>1</v>
      </c>
    </row>
    <row r="1927" spans="1:58" x14ac:dyDescent="0.3">
      <c r="A1927">
        <v>474</v>
      </c>
      <c r="B1927">
        <v>2049</v>
      </c>
      <c r="C1927" s="73" t="str">
        <f>IF(AND($A1927&lt;&gt;"",ISNUMBER($A1927)),VLOOKUP($A1927,StudiesGeneral!$B:$CM,2,FALSE),"")</f>
        <v>Dennison</v>
      </c>
      <c r="D1927" s="73">
        <f>IF(AND($A1927&lt;&gt;"",ISNUMBER($A1927)),VLOOKUP($A1927,StudiesGeneral!$B:$CM,3,FALSE),"")</f>
        <v>2007</v>
      </c>
      <c r="E1927" s="74" t="str">
        <f>IF(AND($A1927&lt;&gt;"",ISNUMBER($A1927)),VLOOKUP($A1927,StudiesGeneral!$B:$CM,4,FALSE),"")</f>
        <v>https://doi.org/10.1124/jpet.106.118471</v>
      </c>
      <c r="F1927" s="73" t="str">
        <f>IF(AND($A1927&lt;&gt;"",ISNUMBER($A1927)),VLOOKUP($A1927,StudiesGeneral!$B:$CM,5,FALSE),"")</f>
        <v>CYP3A4</v>
      </c>
      <c r="G1927" s="52" t="str">
        <f t="shared" si="80"/>
        <v>Liver--HLM-IUL-57-</v>
      </c>
      <c r="H1927" s="12" t="s">
        <v>724</v>
      </c>
      <c r="K1927" s="12" t="s">
        <v>725</v>
      </c>
      <c r="L1927" s="12" t="s">
        <v>726</v>
      </c>
      <c r="AA1927" s="19" t="s">
        <v>770</v>
      </c>
      <c r="AB1927" s="19" t="s">
        <v>1017</v>
      </c>
      <c r="AC1927" s="20" t="s">
        <v>730</v>
      </c>
      <c r="AD1927" s="37" t="s">
        <v>1400</v>
      </c>
      <c r="AE1927" s="82">
        <v>15</v>
      </c>
      <c r="AF1927" s="3">
        <v>1</v>
      </c>
      <c r="BF1927" s="4" t="b">
        <f>IF(ISERROR(VLOOKUP(StudiesDetails!B1927,ProteinExpression!A:A,1,FALSE)),FALSE,TRUE)</f>
        <v>1</v>
      </c>
    </row>
    <row r="1928" spans="1:58" x14ac:dyDescent="0.3">
      <c r="A1928">
        <v>474</v>
      </c>
      <c r="B1928">
        <v>2050</v>
      </c>
      <c r="C1928" s="73" t="str">
        <f>IF(AND($A1928&lt;&gt;"",ISNUMBER($A1928)),VLOOKUP($A1928,StudiesGeneral!$B:$CM,2,FALSE),"")</f>
        <v>Dennison</v>
      </c>
      <c r="D1928" s="73">
        <f>IF(AND($A1928&lt;&gt;"",ISNUMBER($A1928)),VLOOKUP($A1928,StudiesGeneral!$B:$CM,3,FALSE),"")</f>
        <v>2007</v>
      </c>
      <c r="E1928" s="74" t="str">
        <f>IF(AND($A1928&lt;&gt;"",ISNUMBER($A1928)),VLOOKUP($A1928,StudiesGeneral!$B:$CM,4,FALSE),"")</f>
        <v>https://doi.org/10.1124/jpet.106.118471</v>
      </c>
      <c r="F1928" s="73" t="str">
        <f>IF(AND($A1928&lt;&gt;"",ISNUMBER($A1928)),VLOOKUP($A1928,StudiesGeneral!$B:$CM,5,FALSE),"")</f>
        <v>CYP3A4</v>
      </c>
      <c r="G1928" s="52" t="str">
        <f>H1928&amp;"-"&amp;I1928&amp;"-"&amp;L1928&amp;"-"&amp;AD1928&amp;"-"&amp;BC1928</f>
        <v>Liver--HLM-IUL-65-</v>
      </c>
      <c r="H1928" s="12" t="s">
        <v>724</v>
      </c>
      <c r="K1928" s="12" t="s">
        <v>725</v>
      </c>
      <c r="L1928" s="12" t="s">
        <v>726</v>
      </c>
      <c r="AA1928" s="19" t="s">
        <v>770</v>
      </c>
      <c r="AB1928" s="19" t="s">
        <v>1017</v>
      </c>
      <c r="AC1928" s="20" t="s">
        <v>730</v>
      </c>
      <c r="AD1928" s="37" t="s">
        <v>1401</v>
      </c>
      <c r="AE1928" s="82">
        <v>16</v>
      </c>
      <c r="AF1928" s="3">
        <v>1</v>
      </c>
      <c r="BF1928" s="4" t="b">
        <f>IF(ISERROR(VLOOKUP(StudiesDetails!B1928,ProteinExpression!A:A,1,FALSE)),FALSE,TRUE)</f>
        <v>1</v>
      </c>
    </row>
    <row r="1929" spans="1:58" x14ac:dyDescent="0.3">
      <c r="A1929">
        <v>474</v>
      </c>
      <c r="B1929">
        <v>2051</v>
      </c>
      <c r="C1929" s="73" t="str">
        <f>IF(AND($A1929&lt;&gt;"",ISNUMBER($A1929)),VLOOKUP($A1929,StudiesGeneral!$B:$CM,2,FALSE),"")</f>
        <v>Dennison</v>
      </c>
      <c r="D1929" s="73">
        <f>IF(AND($A1929&lt;&gt;"",ISNUMBER($A1929)),VLOOKUP($A1929,StudiesGeneral!$B:$CM,3,FALSE),"")</f>
        <v>2007</v>
      </c>
      <c r="E1929" s="74" t="str">
        <f>IF(AND($A1929&lt;&gt;"",ISNUMBER($A1929)),VLOOKUP($A1929,StudiesGeneral!$B:$CM,4,FALSE),"")</f>
        <v>https://doi.org/10.1124/jpet.106.118471</v>
      </c>
      <c r="F1929" s="73" t="str">
        <f>IF(AND($A1929&lt;&gt;"",ISNUMBER($A1929)),VLOOKUP($A1929,StudiesGeneral!$B:$CM,5,FALSE),"")</f>
        <v>CYP3A4</v>
      </c>
      <c r="G1929" s="52" t="str">
        <f t="shared" ref="G1929:G1960" si="81">H1929&amp;"-"&amp;I1929&amp;"-"&amp;L1929&amp;"-"&amp;AD1929&amp;"-"&amp;BC1929</f>
        <v>Liver--HLM-IUL-71-</v>
      </c>
      <c r="H1929" s="12" t="s">
        <v>724</v>
      </c>
      <c r="K1929" s="12" t="s">
        <v>725</v>
      </c>
      <c r="L1929" s="12" t="s">
        <v>726</v>
      </c>
      <c r="AA1929" s="19" t="s">
        <v>770</v>
      </c>
      <c r="AB1929" s="19" t="s">
        <v>1017</v>
      </c>
      <c r="AC1929" s="20" t="s">
        <v>730</v>
      </c>
      <c r="AD1929" s="37" t="s">
        <v>1402</v>
      </c>
      <c r="AE1929" s="82">
        <v>17</v>
      </c>
      <c r="AF1929" s="3">
        <v>1</v>
      </c>
      <c r="BF1929" s="4" t="b">
        <f>IF(ISERROR(VLOOKUP(StudiesDetails!B1929,ProteinExpression!A:A,1,FALSE)),FALSE,TRUE)</f>
        <v>1</v>
      </c>
    </row>
    <row r="1930" spans="1:58" x14ac:dyDescent="0.3">
      <c r="A1930">
        <v>474</v>
      </c>
      <c r="B1930">
        <v>2052</v>
      </c>
      <c r="C1930" s="73" t="str">
        <f>IF(AND($A1930&lt;&gt;"",ISNUMBER($A1930)),VLOOKUP($A1930,StudiesGeneral!$B:$CM,2,FALSE),"")</f>
        <v>Dennison</v>
      </c>
      <c r="D1930" s="73">
        <f>IF(AND($A1930&lt;&gt;"",ISNUMBER($A1930)),VLOOKUP($A1930,StudiesGeneral!$B:$CM,3,FALSE),"")</f>
        <v>2007</v>
      </c>
      <c r="E1930" s="74" t="str">
        <f>IF(AND($A1930&lt;&gt;"",ISNUMBER($A1930)),VLOOKUP($A1930,StudiesGeneral!$B:$CM,4,FALSE),"")</f>
        <v>https://doi.org/10.1124/jpet.106.118471</v>
      </c>
      <c r="F1930" s="73" t="str">
        <f>IF(AND($A1930&lt;&gt;"",ISNUMBER($A1930)),VLOOKUP($A1930,StudiesGeneral!$B:$CM,5,FALSE),"")</f>
        <v>CYP3A4</v>
      </c>
      <c r="G1930" s="52" t="str">
        <f t="shared" si="81"/>
        <v>Liver--HLM-IUL-72-</v>
      </c>
      <c r="H1930" s="12" t="s">
        <v>724</v>
      </c>
      <c r="K1930" s="12" t="s">
        <v>725</v>
      </c>
      <c r="L1930" s="12" t="s">
        <v>726</v>
      </c>
      <c r="AA1930" s="19" t="s">
        <v>770</v>
      </c>
      <c r="AB1930" s="19" t="s">
        <v>1017</v>
      </c>
      <c r="AC1930" s="20" t="s">
        <v>730</v>
      </c>
      <c r="AD1930" s="37" t="s">
        <v>1403</v>
      </c>
      <c r="AE1930" s="82">
        <v>18</v>
      </c>
      <c r="AF1930" s="3">
        <v>1</v>
      </c>
      <c r="BF1930" s="4" t="b">
        <f>IF(ISERROR(VLOOKUP(StudiesDetails!B1930,ProteinExpression!A:A,1,FALSE)),FALSE,TRUE)</f>
        <v>1</v>
      </c>
    </row>
    <row r="1931" spans="1:58" x14ac:dyDescent="0.3">
      <c r="A1931">
        <v>474</v>
      </c>
      <c r="B1931">
        <v>2053</v>
      </c>
      <c r="C1931" s="73" t="str">
        <f>IF(AND($A1931&lt;&gt;"",ISNUMBER($A1931)),VLOOKUP($A1931,StudiesGeneral!$B:$CM,2,FALSE),"")</f>
        <v>Dennison</v>
      </c>
      <c r="D1931" s="73">
        <f>IF(AND($A1931&lt;&gt;"",ISNUMBER($A1931)),VLOOKUP($A1931,StudiesGeneral!$B:$CM,3,FALSE),"")</f>
        <v>2007</v>
      </c>
      <c r="E1931" s="74" t="str">
        <f>IF(AND($A1931&lt;&gt;"",ISNUMBER($A1931)),VLOOKUP($A1931,StudiesGeneral!$B:$CM,4,FALSE),"")</f>
        <v>https://doi.org/10.1124/jpet.106.118471</v>
      </c>
      <c r="F1931" s="73" t="str">
        <f>IF(AND($A1931&lt;&gt;"",ISNUMBER($A1931)),VLOOKUP($A1931,StudiesGeneral!$B:$CM,5,FALSE),"")</f>
        <v>CYP3A4</v>
      </c>
      <c r="G1931" s="52" t="str">
        <f t="shared" si="81"/>
        <v>Liver--HLM-IUL-75-</v>
      </c>
      <c r="H1931" s="12" t="s">
        <v>724</v>
      </c>
      <c r="K1931" s="12" t="s">
        <v>725</v>
      </c>
      <c r="L1931" s="12" t="s">
        <v>726</v>
      </c>
      <c r="AA1931" s="19" t="s">
        <v>770</v>
      </c>
      <c r="AB1931" s="19" t="s">
        <v>1017</v>
      </c>
      <c r="AC1931" s="20" t="s">
        <v>730</v>
      </c>
      <c r="AD1931" s="37" t="s">
        <v>1404</v>
      </c>
      <c r="AE1931" s="82">
        <v>19</v>
      </c>
      <c r="AF1931" s="3">
        <v>1</v>
      </c>
      <c r="BF1931" s="4" t="b">
        <f>IF(ISERROR(VLOOKUP(StudiesDetails!B1931,ProteinExpression!A:A,1,FALSE)),FALSE,TRUE)</f>
        <v>1</v>
      </c>
    </row>
    <row r="1932" spans="1:58" x14ac:dyDescent="0.3">
      <c r="A1932">
        <v>474</v>
      </c>
      <c r="B1932">
        <v>2054</v>
      </c>
      <c r="C1932" s="73" t="str">
        <f>IF(AND($A1932&lt;&gt;"",ISNUMBER($A1932)),VLOOKUP($A1932,StudiesGeneral!$B:$CM,2,FALSE),"")</f>
        <v>Dennison</v>
      </c>
      <c r="D1932" s="73">
        <f>IF(AND($A1932&lt;&gt;"",ISNUMBER($A1932)),VLOOKUP($A1932,StudiesGeneral!$B:$CM,3,FALSE),"")</f>
        <v>2007</v>
      </c>
      <c r="E1932" s="74" t="str">
        <f>IF(AND($A1932&lt;&gt;"",ISNUMBER($A1932)),VLOOKUP($A1932,StudiesGeneral!$B:$CM,4,FALSE),"")</f>
        <v>https://doi.org/10.1124/jpet.106.118471</v>
      </c>
      <c r="F1932" s="73" t="str">
        <f>IF(AND($A1932&lt;&gt;"",ISNUMBER($A1932)),VLOOKUP($A1932,StudiesGeneral!$B:$CM,5,FALSE),"")</f>
        <v>CYP3A4</v>
      </c>
      <c r="G1932" s="52" t="str">
        <f t="shared" si="81"/>
        <v>Liver--HLM-IUL-78-</v>
      </c>
      <c r="H1932" s="12" t="s">
        <v>724</v>
      </c>
      <c r="K1932" s="12" t="s">
        <v>725</v>
      </c>
      <c r="L1932" s="12" t="s">
        <v>726</v>
      </c>
      <c r="AA1932" s="19" t="s">
        <v>770</v>
      </c>
      <c r="AB1932" s="19" t="s">
        <v>1017</v>
      </c>
      <c r="AC1932" s="20" t="s">
        <v>730</v>
      </c>
      <c r="AD1932" s="37" t="s">
        <v>1405</v>
      </c>
      <c r="AE1932" s="82">
        <v>20</v>
      </c>
      <c r="AF1932" s="3">
        <v>1</v>
      </c>
      <c r="BF1932" s="4" t="b">
        <f>IF(ISERROR(VLOOKUP(StudiesDetails!B1932,ProteinExpression!A:A,1,FALSE)),FALSE,TRUE)</f>
        <v>1</v>
      </c>
    </row>
    <row r="1933" spans="1:58" x14ac:dyDescent="0.3">
      <c r="A1933">
        <v>474</v>
      </c>
      <c r="B1933">
        <v>2055</v>
      </c>
      <c r="C1933" s="73" t="str">
        <f>IF(AND($A1933&lt;&gt;"",ISNUMBER($A1933)),VLOOKUP($A1933,StudiesGeneral!$B:$CM,2,FALSE),"")</f>
        <v>Dennison</v>
      </c>
      <c r="D1933" s="73">
        <f>IF(AND($A1933&lt;&gt;"",ISNUMBER($A1933)),VLOOKUP($A1933,StudiesGeneral!$B:$CM,3,FALSE),"")</f>
        <v>2007</v>
      </c>
      <c r="E1933" s="74" t="str">
        <f>IF(AND($A1933&lt;&gt;"",ISNUMBER($A1933)),VLOOKUP($A1933,StudiesGeneral!$B:$CM,4,FALSE),"")</f>
        <v>https://doi.org/10.1124/jpet.106.118471</v>
      </c>
      <c r="F1933" s="73" t="str">
        <f>IF(AND($A1933&lt;&gt;"",ISNUMBER($A1933)),VLOOKUP($A1933,StudiesGeneral!$B:$CM,5,FALSE),"")</f>
        <v>CYP3A4</v>
      </c>
      <c r="G1933" s="52" t="str">
        <f t="shared" si="81"/>
        <v>Liver--HLM-IUL-81-</v>
      </c>
      <c r="H1933" s="12" t="s">
        <v>724</v>
      </c>
      <c r="K1933" s="12" t="s">
        <v>725</v>
      </c>
      <c r="L1933" s="12" t="s">
        <v>726</v>
      </c>
      <c r="AA1933" s="19" t="s">
        <v>770</v>
      </c>
      <c r="AB1933" s="19" t="s">
        <v>1017</v>
      </c>
      <c r="AC1933" s="20" t="s">
        <v>730</v>
      </c>
      <c r="AD1933" s="37" t="s">
        <v>1406</v>
      </c>
      <c r="AE1933" s="82">
        <v>21</v>
      </c>
      <c r="AF1933" s="3">
        <v>1</v>
      </c>
      <c r="BF1933" s="4" t="b">
        <f>IF(ISERROR(VLOOKUP(StudiesDetails!B1933,ProteinExpression!A:A,1,FALSE)),FALSE,TRUE)</f>
        <v>1</v>
      </c>
    </row>
    <row r="1934" spans="1:58" x14ac:dyDescent="0.3">
      <c r="A1934">
        <v>474</v>
      </c>
      <c r="B1934">
        <v>2056</v>
      </c>
      <c r="C1934" s="73" t="str">
        <f>IF(AND($A1934&lt;&gt;"",ISNUMBER($A1934)),VLOOKUP($A1934,StudiesGeneral!$B:$CM,2,FALSE),"")</f>
        <v>Dennison</v>
      </c>
      <c r="D1934" s="73">
        <f>IF(AND($A1934&lt;&gt;"",ISNUMBER($A1934)),VLOOKUP($A1934,StudiesGeneral!$B:$CM,3,FALSE),"")</f>
        <v>2007</v>
      </c>
      <c r="E1934" s="74" t="str">
        <f>IF(AND($A1934&lt;&gt;"",ISNUMBER($A1934)),VLOOKUP($A1934,StudiesGeneral!$B:$CM,4,FALSE),"")</f>
        <v>https://doi.org/10.1124/jpet.106.118471</v>
      </c>
      <c r="F1934" s="73" t="str">
        <f>IF(AND($A1934&lt;&gt;"",ISNUMBER($A1934)),VLOOKUP($A1934,StudiesGeneral!$B:$CM,5,FALSE),"")</f>
        <v>CYP3A4</v>
      </c>
      <c r="G1934" s="52" t="str">
        <f t="shared" si="81"/>
        <v>Liver--HLM-IUL-86-</v>
      </c>
      <c r="H1934" s="12" t="s">
        <v>724</v>
      </c>
      <c r="K1934" s="12" t="s">
        <v>725</v>
      </c>
      <c r="L1934" s="12" t="s">
        <v>726</v>
      </c>
      <c r="AA1934" s="19" t="s">
        <v>770</v>
      </c>
      <c r="AB1934" s="19" t="s">
        <v>1017</v>
      </c>
      <c r="AC1934" s="20" t="s">
        <v>730</v>
      </c>
      <c r="AD1934" s="37" t="s">
        <v>1407</v>
      </c>
      <c r="AE1934" s="82">
        <v>22</v>
      </c>
      <c r="AF1934" s="3">
        <v>1</v>
      </c>
      <c r="BF1934" s="4" t="b">
        <f>IF(ISERROR(VLOOKUP(StudiesDetails!B1934,ProteinExpression!A:A,1,FALSE)),FALSE,TRUE)</f>
        <v>1</v>
      </c>
    </row>
    <row r="1935" spans="1:58" s="33" customFormat="1" x14ac:dyDescent="0.3">
      <c r="A1935" s="33">
        <v>475</v>
      </c>
      <c r="B1935" s="33">
        <v>2057</v>
      </c>
      <c r="C1935" s="70" t="str">
        <f>IF(AND($A1935&lt;&gt;"",ISNUMBER($A1935)),VLOOKUP($A1935,StudiesGeneral!$B:$CM,2,FALSE),"")</f>
        <v>Dennison</v>
      </c>
      <c r="D1935" s="70">
        <f>IF(AND($A1935&lt;&gt;"",ISNUMBER($A1935)),VLOOKUP($A1935,StudiesGeneral!$B:$CM,3,FALSE),"")</f>
        <v>2007</v>
      </c>
      <c r="E1935" s="71" t="str">
        <f>IF(AND($A1935&lt;&gt;"",ISNUMBER($A1935)),VLOOKUP($A1935,StudiesGeneral!$B:$CM,4,FALSE),"")</f>
        <v>https://doi.org/10.1124/jpet.106.118471</v>
      </c>
      <c r="F1935" s="70" t="str">
        <f>IF(AND($A1935&lt;&gt;"",ISNUMBER($A1935)),VLOOKUP($A1935,StudiesGeneral!$B:$CM,5,FALSE),"")</f>
        <v>CYP3A5</v>
      </c>
      <c r="G1935" s="72" t="str">
        <f t="shared" si="81"/>
        <v>Liver--HLM-IUL-40-*1/*1</v>
      </c>
      <c r="H1935" s="25" t="s">
        <v>724</v>
      </c>
      <c r="I1935" s="25"/>
      <c r="J1935" s="25"/>
      <c r="K1935" s="25" t="s">
        <v>725</v>
      </c>
      <c r="L1935" s="25" t="s">
        <v>726</v>
      </c>
      <c r="M1935" s="25"/>
      <c r="N1935" s="25"/>
      <c r="O1935" s="25"/>
      <c r="P1935" s="25"/>
      <c r="Q1935" s="26"/>
      <c r="R1935" s="26"/>
      <c r="S1935" s="27"/>
      <c r="T1935" s="27"/>
      <c r="U1935" s="27"/>
      <c r="V1935" s="27"/>
      <c r="W1935" s="27"/>
      <c r="X1935" s="27"/>
      <c r="Y1935" s="27"/>
      <c r="Z1935" s="27"/>
      <c r="AA1935" s="28" t="s">
        <v>770</v>
      </c>
      <c r="AB1935" s="28" t="s">
        <v>1017</v>
      </c>
      <c r="AC1935" s="29" t="s">
        <v>730</v>
      </c>
      <c r="AD1935" s="36" t="s">
        <v>1387</v>
      </c>
      <c r="AE1935" s="83">
        <v>1</v>
      </c>
      <c r="AF1935" s="30">
        <v>1</v>
      </c>
      <c r="AG1935" s="30"/>
      <c r="AH1935" s="30"/>
      <c r="AI1935" s="30"/>
      <c r="AJ1935" s="29"/>
      <c r="AK1935" s="30"/>
      <c r="AL1935" s="29"/>
      <c r="AM1935" s="30"/>
      <c r="AN1935" s="30"/>
      <c r="AO1935" s="30"/>
      <c r="AP1935" s="30"/>
      <c r="AQ1935" s="30"/>
      <c r="AR1935" s="30"/>
      <c r="AS1935" s="30"/>
      <c r="AT1935" s="30"/>
      <c r="AU1935" s="30"/>
      <c r="AV1935" s="30"/>
      <c r="AW1935" s="30"/>
      <c r="AX1935" s="30"/>
      <c r="AY1935" s="30"/>
      <c r="AZ1935" s="30"/>
      <c r="BA1935" s="31"/>
      <c r="BB1935" s="32"/>
      <c r="BC1935" s="29" t="s">
        <v>741</v>
      </c>
      <c r="BD1935" s="30">
        <v>1</v>
      </c>
      <c r="BE1935" s="75"/>
      <c r="BF1935" s="91" t="b">
        <f>IF(ISERROR(VLOOKUP(StudiesDetails!B1935,ProteinExpression!A:A,1,FALSE)),FALSE,TRUE)</f>
        <v>1</v>
      </c>
    </row>
    <row r="1936" spans="1:58" x14ac:dyDescent="0.3">
      <c r="A1936">
        <v>475</v>
      </c>
      <c r="B1936">
        <v>2058</v>
      </c>
      <c r="C1936" s="73" t="str">
        <f>IF(AND($A1936&lt;&gt;"",ISNUMBER($A1936)),VLOOKUP($A1936,StudiesGeneral!$B:$CM,2,FALSE),"")</f>
        <v>Dennison</v>
      </c>
      <c r="D1936" s="73">
        <f>IF(AND($A1936&lt;&gt;"",ISNUMBER($A1936)),VLOOKUP($A1936,StudiesGeneral!$B:$CM,3,FALSE),"")</f>
        <v>2007</v>
      </c>
      <c r="E1936" s="74" t="str">
        <f>IF(AND($A1936&lt;&gt;"",ISNUMBER($A1936)),VLOOKUP($A1936,StudiesGeneral!$B:$CM,4,FALSE),"")</f>
        <v>https://doi.org/10.1124/jpet.106.118471</v>
      </c>
      <c r="F1936" s="73" t="str">
        <f>IF(AND($A1936&lt;&gt;"",ISNUMBER($A1936)),VLOOKUP($A1936,StudiesGeneral!$B:$CM,5,FALSE),"")</f>
        <v>CYP3A5</v>
      </c>
      <c r="G1936" s="52" t="str">
        <f t="shared" si="81"/>
        <v>Liver--HLM-IUL-32-*1/*3</v>
      </c>
      <c r="H1936" s="12" t="s">
        <v>724</v>
      </c>
      <c r="K1936" s="12" t="s">
        <v>725</v>
      </c>
      <c r="L1936" s="12" t="s">
        <v>726</v>
      </c>
      <c r="AA1936" s="19" t="s">
        <v>770</v>
      </c>
      <c r="AB1936" s="19" t="s">
        <v>1017</v>
      </c>
      <c r="AC1936" s="20" t="s">
        <v>730</v>
      </c>
      <c r="AD1936" s="37" t="s">
        <v>1388</v>
      </c>
      <c r="AE1936" s="82">
        <v>2</v>
      </c>
      <c r="AF1936" s="3">
        <v>1</v>
      </c>
      <c r="BC1936" s="20" t="s">
        <v>856</v>
      </c>
      <c r="BD1936" s="3">
        <v>1</v>
      </c>
      <c r="BF1936" s="4" t="b">
        <f>IF(ISERROR(VLOOKUP(StudiesDetails!B1936,ProteinExpression!A:A,1,FALSE)),FALSE,TRUE)</f>
        <v>1</v>
      </c>
    </row>
    <row r="1937" spans="1:58" x14ac:dyDescent="0.3">
      <c r="A1937">
        <v>475</v>
      </c>
      <c r="B1937">
        <v>2059</v>
      </c>
      <c r="C1937" s="73" t="str">
        <f>IF(AND($A1937&lt;&gt;"",ISNUMBER($A1937)),VLOOKUP($A1937,StudiesGeneral!$B:$CM,2,FALSE),"")</f>
        <v>Dennison</v>
      </c>
      <c r="D1937" s="73">
        <f>IF(AND($A1937&lt;&gt;"",ISNUMBER($A1937)),VLOOKUP($A1937,StudiesGeneral!$B:$CM,3,FALSE),"")</f>
        <v>2007</v>
      </c>
      <c r="E1937" s="74" t="str">
        <f>IF(AND($A1937&lt;&gt;"",ISNUMBER($A1937)),VLOOKUP($A1937,StudiesGeneral!$B:$CM,4,FALSE),"")</f>
        <v>https://doi.org/10.1124/jpet.106.118471</v>
      </c>
      <c r="F1937" s="73" t="str">
        <f>IF(AND($A1937&lt;&gt;"",ISNUMBER($A1937)),VLOOKUP($A1937,StudiesGeneral!$B:$CM,5,FALSE),"")</f>
        <v>CYP3A5</v>
      </c>
      <c r="G1937" s="52" t="str">
        <f t="shared" si="81"/>
        <v>Liver--HLM-IUL-41-*1/*3</v>
      </c>
      <c r="H1937" s="12" t="s">
        <v>724</v>
      </c>
      <c r="K1937" s="12" t="s">
        <v>725</v>
      </c>
      <c r="L1937" s="12" t="s">
        <v>726</v>
      </c>
      <c r="AA1937" s="19" t="s">
        <v>770</v>
      </c>
      <c r="AB1937" s="19" t="s">
        <v>1017</v>
      </c>
      <c r="AC1937" s="20" t="s">
        <v>730</v>
      </c>
      <c r="AD1937" s="37" t="s">
        <v>1389</v>
      </c>
      <c r="AE1937" s="82">
        <v>3</v>
      </c>
      <c r="AF1937" s="3">
        <v>1</v>
      </c>
      <c r="BC1937" s="20" t="s">
        <v>856</v>
      </c>
      <c r="BD1937" s="3">
        <v>1</v>
      </c>
      <c r="BF1937" s="4" t="b">
        <f>IF(ISERROR(VLOOKUP(StudiesDetails!B1937,ProteinExpression!A:A,1,FALSE)),FALSE,TRUE)</f>
        <v>1</v>
      </c>
    </row>
    <row r="1938" spans="1:58" x14ac:dyDescent="0.3">
      <c r="A1938">
        <v>475</v>
      </c>
      <c r="B1938">
        <v>2060</v>
      </c>
      <c r="C1938" s="73" t="str">
        <f>IF(AND($A1938&lt;&gt;"",ISNUMBER($A1938)),VLOOKUP($A1938,StudiesGeneral!$B:$CM,2,FALSE),"")</f>
        <v>Dennison</v>
      </c>
      <c r="D1938" s="73">
        <f>IF(AND($A1938&lt;&gt;"",ISNUMBER($A1938)),VLOOKUP($A1938,StudiesGeneral!$B:$CM,3,FALSE),"")</f>
        <v>2007</v>
      </c>
      <c r="E1938" s="74" t="str">
        <f>IF(AND($A1938&lt;&gt;"",ISNUMBER($A1938)),VLOOKUP($A1938,StudiesGeneral!$B:$CM,4,FALSE),"")</f>
        <v>https://doi.org/10.1124/jpet.106.118471</v>
      </c>
      <c r="F1938" s="73" t="str">
        <f>IF(AND($A1938&lt;&gt;"",ISNUMBER($A1938)),VLOOKUP($A1938,StudiesGeneral!$B:$CM,5,FALSE),"")</f>
        <v>CYP3A5</v>
      </c>
      <c r="G1938" s="52" t="str">
        <f t="shared" si="81"/>
        <v>Liver--HLM-IUL-42-*1/*3</v>
      </c>
      <c r="H1938" s="12" t="s">
        <v>724</v>
      </c>
      <c r="K1938" s="12" t="s">
        <v>725</v>
      </c>
      <c r="L1938" s="12" t="s">
        <v>726</v>
      </c>
      <c r="AA1938" s="19" t="s">
        <v>770</v>
      </c>
      <c r="AB1938" s="19" t="s">
        <v>1017</v>
      </c>
      <c r="AC1938" s="20" t="s">
        <v>730</v>
      </c>
      <c r="AD1938" s="37" t="s">
        <v>1390</v>
      </c>
      <c r="AE1938" s="82">
        <v>4</v>
      </c>
      <c r="AF1938" s="3">
        <v>1</v>
      </c>
      <c r="BC1938" s="20" t="s">
        <v>856</v>
      </c>
      <c r="BD1938" s="3">
        <v>1</v>
      </c>
      <c r="BF1938" s="4" t="b">
        <f>IF(ISERROR(VLOOKUP(StudiesDetails!B1938,ProteinExpression!A:A,1,FALSE)),FALSE,TRUE)</f>
        <v>1</v>
      </c>
    </row>
    <row r="1939" spans="1:58" x14ac:dyDescent="0.3">
      <c r="A1939">
        <v>475</v>
      </c>
      <c r="B1939">
        <v>2061</v>
      </c>
      <c r="C1939" s="73" t="str">
        <f>IF(AND($A1939&lt;&gt;"",ISNUMBER($A1939)),VLOOKUP($A1939,StudiesGeneral!$B:$CM,2,FALSE),"")</f>
        <v>Dennison</v>
      </c>
      <c r="D1939" s="73">
        <f>IF(AND($A1939&lt;&gt;"",ISNUMBER($A1939)),VLOOKUP($A1939,StudiesGeneral!$B:$CM,3,FALSE),"")</f>
        <v>2007</v>
      </c>
      <c r="E1939" s="74" t="str">
        <f>IF(AND($A1939&lt;&gt;"",ISNUMBER($A1939)),VLOOKUP($A1939,StudiesGeneral!$B:$CM,4,FALSE),"")</f>
        <v>https://doi.org/10.1124/jpet.106.118471</v>
      </c>
      <c r="F1939" s="73" t="str">
        <f>IF(AND($A1939&lt;&gt;"",ISNUMBER($A1939)),VLOOKUP($A1939,StudiesGeneral!$B:$CM,5,FALSE),"")</f>
        <v>CYP3A5</v>
      </c>
      <c r="G1939" s="52" t="str">
        <f t="shared" si="81"/>
        <v>Liver--HLM-IUL-59-*1/*3</v>
      </c>
      <c r="H1939" s="12" t="s">
        <v>724</v>
      </c>
      <c r="K1939" s="12" t="s">
        <v>725</v>
      </c>
      <c r="L1939" s="12" t="s">
        <v>726</v>
      </c>
      <c r="AA1939" s="19" t="s">
        <v>770</v>
      </c>
      <c r="AB1939" s="19" t="s">
        <v>1017</v>
      </c>
      <c r="AC1939" s="20" t="s">
        <v>730</v>
      </c>
      <c r="AD1939" s="37" t="s">
        <v>1391</v>
      </c>
      <c r="AE1939" s="82">
        <v>5</v>
      </c>
      <c r="AF1939" s="3">
        <v>1</v>
      </c>
      <c r="BC1939" s="20" t="s">
        <v>856</v>
      </c>
      <c r="BD1939" s="3">
        <v>1</v>
      </c>
      <c r="BF1939" s="4" t="b">
        <f>IF(ISERROR(VLOOKUP(StudiesDetails!B1939,ProteinExpression!A:A,1,FALSE)),FALSE,TRUE)</f>
        <v>1</v>
      </c>
    </row>
    <row r="1940" spans="1:58" x14ac:dyDescent="0.3">
      <c r="A1940">
        <v>475</v>
      </c>
      <c r="B1940">
        <v>2062</v>
      </c>
      <c r="C1940" s="73" t="str">
        <f>IF(AND($A1940&lt;&gt;"",ISNUMBER($A1940)),VLOOKUP($A1940,StudiesGeneral!$B:$CM,2,FALSE),"")</f>
        <v>Dennison</v>
      </c>
      <c r="D1940" s="73">
        <f>IF(AND($A1940&lt;&gt;"",ISNUMBER($A1940)),VLOOKUP($A1940,StudiesGeneral!$B:$CM,3,FALSE),"")</f>
        <v>2007</v>
      </c>
      <c r="E1940" s="74" t="str">
        <f>IF(AND($A1940&lt;&gt;"",ISNUMBER($A1940)),VLOOKUP($A1940,StudiesGeneral!$B:$CM,4,FALSE),"")</f>
        <v>https://doi.org/10.1124/jpet.106.118471</v>
      </c>
      <c r="F1940" s="73" t="str">
        <f>IF(AND($A1940&lt;&gt;"",ISNUMBER($A1940)),VLOOKUP($A1940,StudiesGeneral!$B:$CM,5,FALSE),"")</f>
        <v>CYP3A5</v>
      </c>
      <c r="G1940" s="52" t="str">
        <f t="shared" si="81"/>
        <v>Liver--HLM-IUL-66-*1/*3</v>
      </c>
      <c r="H1940" s="12" t="s">
        <v>724</v>
      </c>
      <c r="K1940" s="12" t="s">
        <v>725</v>
      </c>
      <c r="L1940" s="12" t="s">
        <v>726</v>
      </c>
      <c r="AA1940" s="19" t="s">
        <v>770</v>
      </c>
      <c r="AB1940" s="19" t="s">
        <v>1017</v>
      </c>
      <c r="AC1940" s="20" t="s">
        <v>730</v>
      </c>
      <c r="AD1940" s="37" t="s">
        <v>1392</v>
      </c>
      <c r="AE1940" s="82">
        <v>6</v>
      </c>
      <c r="AF1940" s="3">
        <v>1</v>
      </c>
      <c r="BC1940" s="20" t="s">
        <v>856</v>
      </c>
      <c r="BD1940" s="3">
        <v>1</v>
      </c>
      <c r="BF1940" s="4" t="b">
        <f>IF(ISERROR(VLOOKUP(StudiesDetails!B1940,ProteinExpression!A:A,1,FALSE)),FALSE,TRUE)</f>
        <v>1</v>
      </c>
    </row>
    <row r="1941" spans="1:58" x14ac:dyDescent="0.3">
      <c r="A1941">
        <v>475</v>
      </c>
      <c r="B1941">
        <v>2063</v>
      </c>
      <c r="C1941" s="73" t="str">
        <f>IF(AND($A1941&lt;&gt;"",ISNUMBER($A1941)),VLOOKUP($A1941,StudiesGeneral!$B:$CM,2,FALSE),"")</f>
        <v>Dennison</v>
      </c>
      <c r="D1941" s="73">
        <f>IF(AND($A1941&lt;&gt;"",ISNUMBER($A1941)),VLOOKUP($A1941,StudiesGeneral!$B:$CM,3,FALSE),"")</f>
        <v>2007</v>
      </c>
      <c r="E1941" s="74" t="str">
        <f>IF(AND($A1941&lt;&gt;"",ISNUMBER($A1941)),VLOOKUP($A1941,StudiesGeneral!$B:$CM,4,FALSE),"")</f>
        <v>https://doi.org/10.1124/jpet.106.118471</v>
      </c>
      <c r="F1941" s="73" t="str">
        <f>IF(AND($A1941&lt;&gt;"",ISNUMBER($A1941)),VLOOKUP($A1941,StudiesGeneral!$B:$CM,5,FALSE),"")</f>
        <v>CYP3A5</v>
      </c>
      <c r="G1941" s="52" t="str">
        <f t="shared" si="81"/>
        <v>Liver--HLM-IUL-73-*1/*3</v>
      </c>
      <c r="H1941" s="12" t="s">
        <v>724</v>
      </c>
      <c r="K1941" s="12" t="s">
        <v>725</v>
      </c>
      <c r="L1941" s="12" t="s">
        <v>726</v>
      </c>
      <c r="AA1941" s="19" t="s">
        <v>770</v>
      </c>
      <c r="AB1941" s="19" t="s">
        <v>1017</v>
      </c>
      <c r="AC1941" s="20" t="s">
        <v>730</v>
      </c>
      <c r="AD1941" s="37" t="s">
        <v>1393</v>
      </c>
      <c r="AE1941" s="82">
        <v>7</v>
      </c>
      <c r="AF1941" s="3">
        <v>1</v>
      </c>
      <c r="BC1941" s="20" t="s">
        <v>856</v>
      </c>
      <c r="BD1941" s="3">
        <v>1</v>
      </c>
      <c r="BF1941" s="4" t="b">
        <f>IF(ISERROR(VLOOKUP(StudiesDetails!B1941,ProteinExpression!A:A,1,FALSE)),FALSE,TRUE)</f>
        <v>1</v>
      </c>
    </row>
    <row r="1942" spans="1:58" x14ac:dyDescent="0.3">
      <c r="A1942">
        <v>475</v>
      </c>
      <c r="B1942">
        <v>2064</v>
      </c>
      <c r="C1942" s="73" t="str">
        <f>IF(AND($A1942&lt;&gt;"",ISNUMBER($A1942)),VLOOKUP($A1942,StudiesGeneral!$B:$CM,2,FALSE),"")</f>
        <v>Dennison</v>
      </c>
      <c r="D1942" s="73">
        <f>IF(AND($A1942&lt;&gt;"",ISNUMBER($A1942)),VLOOKUP($A1942,StudiesGeneral!$B:$CM,3,FALSE),"")</f>
        <v>2007</v>
      </c>
      <c r="E1942" s="74" t="str">
        <f>IF(AND($A1942&lt;&gt;"",ISNUMBER($A1942)),VLOOKUP($A1942,StudiesGeneral!$B:$CM,4,FALSE),"")</f>
        <v>https://doi.org/10.1124/jpet.106.118471</v>
      </c>
      <c r="F1942" s="73" t="str">
        <f>IF(AND($A1942&lt;&gt;"",ISNUMBER($A1942)),VLOOKUP($A1942,StudiesGeneral!$B:$CM,5,FALSE),"")</f>
        <v>CYP3A5</v>
      </c>
      <c r="G1942" s="52" t="str">
        <f t="shared" si="81"/>
        <v>Liver--HLM-IUL-74-*1/*6</v>
      </c>
      <c r="H1942" s="12" t="s">
        <v>724</v>
      </c>
      <c r="K1942" s="12" t="s">
        <v>725</v>
      </c>
      <c r="L1942" s="12" t="s">
        <v>726</v>
      </c>
      <c r="AA1942" s="19" t="s">
        <v>770</v>
      </c>
      <c r="AB1942" s="19" t="s">
        <v>1017</v>
      </c>
      <c r="AC1942" s="20" t="s">
        <v>730</v>
      </c>
      <c r="AD1942" s="37" t="s">
        <v>1394</v>
      </c>
      <c r="AE1942" s="82">
        <v>8</v>
      </c>
      <c r="AF1942" s="3">
        <v>1</v>
      </c>
      <c r="BC1942" s="20" t="s">
        <v>1408</v>
      </c>
      <c r="BD1942" s="3">
        <v>1</v>
      </c>
      <c r="BF1942" s="4" t="b">
        <f>IF(ISERROR(VLOOKUP(StudiesDetails!B1942,ProteinExpression!A:A,1,FALSE)),FALSE,TRUE)</f>
        <v>1</v>
      </c>
    </row>
    <row r="1943" spans="1:58" x14ac:dyDescent="0.3">
      <c r="A1943">
        <v>475</v>
      </c>
      <c r="B1943">
        <v>2065</v>
      </c>
      <c r="C1943" s="73" t="str">
        <f>IF(AND($A1943&lt;&gt;"",ISNUMBER($A1943)),VLOOKUP($A1943,StudiesGeneral!$B:$CM,2,FALSE),"")</f>
        <v>Dennison</v>
      </c>
      <c r="D1943" s="73">
        <f>IF(AND($A1943&lt;&gt;"",ISNUMBER($A1943)),VLOOKUP($A1943,StudiesGeneral!$B:$CM,3,FALSE),"")</f>
        <v>2007</v>
      </c>
      <c r="E1943" s="74" t="str">
        <f>IF(AND($A1943&lt;&gt;"",ISNUMBER($A1943)),VLOOKUP($A1943,StudiesGeneral!$B:$CM,4,FALSE),"")</f>
        <v>https://doi.org/10.1124/jpet.106.118471</v>
      </c>
      <c r="F1943" s="73" t="str">
        <f>IF(AND($A1943&lt;&gt;"",ISNUMBER($A1943)),VLOOKUP($A1943,StudiesGeneral!$B:$CM,5,FALSE),"")</f>
        <v>CYP3A5</v>
      </c>
      <c r="G1943" s="52" t="str">
        <f t="shared" si="81"/>
        <v>Liver--HLM-IUL-79-*1/*3</v>
      </c>
      <c r="H1943" s="12" t="s">
        <v>724</v>
      </c>
      <c r="K1943" s="12" t="s">
        <v>725</v>
      </c>
      <c r="L1943" s="12" t="s">
        <v>726</v>
      </c>
      <c r="AA1943" s="19" t="s">
        <v>770</v>
      </c>
      <c r="AB1943" s="19" t="s">
        <v>1017</v>
      </c>
      <c r="AC1943" s="20" t="s">
        <v>730</v>
      </c>
      <c r="AD1943" s="37" t="s">
        <v>1395</v>
      </c>
      <c r="AE1943" s="82">
        <v>9</v>
      </c>
      <c r="AF1943" s="3">
        <v>1</v>
      </c>
      <c r="BC1943" s="20" t="s">
        <v>856</v>
      </c>
      <c r="BD1943" s="3">
        <v>1</v>
      </c>
      <c r="BF1943" s="4" t="b">
        <f>IF(ISERROR(VLOOKUP(StudiesDetails!B1943,ProteinExpression!A:A,1,FALSE)),FALSE,TRUE)</f>
        <v>1</v>
      </c>
    </row>
    <row r="1944" spans="1:58" x14ac:dyDescent="0.3">
      <c r="A1944">
        <v>475</v>
      </c>
      <c r="B1944">
        <v>2066</v>
      </c>
      <c r="C1944" s="73" t="str">
        <f>IF(AND($A1944&lt;&gt;"",ISNUMBER($A1944)),VLOOKUP($A1944,StudiesGeneral!$B:$CM,2,FALSE),"")</f>
        <v>Dennison</v>
      </c>
      <c r="D1944" s="73">
        <f>IF(AND($A1944&lt;&gt;"",ISNUMBER($A1944)),VLOOKUP($A1944,StudiesGeneral!$B:$CM,3,FALSE),"")</f>
        <v>2007</v>
      </c>
      <c r="E1944" s="74" t="str">
        <f>IF(AND($A1944&lt;&gt;"",ISNUMBER($A1944)),VLOOKUP($A1944,StudiesGeneral!$B:$CM,4,FALSE),"")</f>
        <v>https://doi.org/10.1124/jpet.106.118471</v>
      </c>
      <c r="F1944" s="73" t="str">
        <f>IF(AND($A1944&lt;&gt;"",ISNUMBER($A1944)),VLOOKUP($A1944,StudiesGeneral!$B:$CM,5,FALSE),"")</f>
        <v>CYP3A5</v>
      </c>
      <c r="G1944" s="52" t="str">
        <f t="shared" si="81"/>
        <v>Liver--HLM-IUL-85-*1/*3</v>
      </c>
      <c r="H1944" s="12" t="s">
        <v>724</v>
      </c>
      <c r="K1944" s="12" t="s">
        <v>725</v>
      </c>
      <c r="L1944" s="12" t="s">
        <v>726</v>
      </c>
      <c r="AA1944" s="19" t="s">
        <v>770</v>
      </c>
      <c r="AB1944" s="19" t="s">
        <v>1017</v>
      </c>
      <c r="AC1944" s="20" t="s">
        <v>730</v>
      </c>
      <c r="AD1944" s="37" t="s">
        <v>1396</v>
      </c>
      <c r="AE1944" s="82">
        <v>10</v>
      </c>
      <c r="AF1944" s="3">
        <v>1</v>
      </c>
      <c r="BC1944" s="20" t="s">
        <v>856</v>
      </c>
      <c r="BD1944" s="3">
        <v>1</v>
      </c>
      <c r="BF1944" s="4" t="b">
        <f>IF(ISERROR(VLOOKUP(StudiesDetails!B1944,ProteinExpression!A:A,1,FALSE)),FALSE,TRUE)</f>
        <v>1</v>
      </c>
    </row>
    <row r="1945" spans="1:58" x14ac:dyDescent="0.3">
      <c r="A1945">
        <v>475</v>
      </c>
      <c r="B1945">
        <v>2067</v>
      </c>
      <c r="C1945" s="73" t="str">
        <f>IF(AND($A1945&lt;&gt;"",ISNUMBER($A1945)),VLOOKUP($A1945,StudiesGeneral!$B:$CM,2,FALSE),"")</f>
        <v>Dennison</v>
      </c>
      <c r="D1945" s="73">
        <f>IF(AND($A1945&lt;&gt;"",ISNUMBER($A1945)),VLOOKUP($A1945,StudiesGeneral!$B:$CM,3,FALSE),"")</f>
        <v>2007</v>
      </c>
      <c r="E1945" s="74" t="str">
        <f>IF(AND($A1945&lt;&gt;"",ISNUMBER($A1945)),VLOOKUP($A1945,StudiesGeneral!$B:$CM,4,FALSE),"")</f>
        <v>https://doi.org/10.1124/jpet.106.118471</v>
      </c>
      <c r="F1945" s="73" t="str">
        <f>IF(AND($A1945&lt;&gt;"",ISNUMBER($A1945)),VLOOKUP($A1945,StudiesGeneral!$B:$CM,5,FALSE),"")</f>
        <v>CYP3A5</v>
      </c>
      <c r="G1945" s="52" t="str">
        <f t="shared" si="81"/>
        <v>Liver--HLM-IUL-66-*3*3</v>
      </c>
      <c r="H1945" s="12" t="s">
        <v>724</v>
      </c>
      <c r="K1945" s="12" t="s">
        <v>725</v>
      </c>
      <c r="L1945" s="12" t="s">
        <v>726</v>
      </c>
      <c r="AA1945" s="19" t="s">
        <v>770</v>
      </c>
      <c r="AB1945" s="19" t="s">
        <v>1017</v>
      </c>
      <c r="AC1945" s="20" t="s">
        <v>730</v>
      </c>
      <c r="AD1945" s="37" t="s">
        <v>1392</v>
      </c>
      <c r="AE1945" s="82">
        <v>11</v>
      </c>
      <c r="AF1945" s="3">
        <v>1</v>
      </c>
      <c r="BC1945" s="20" t="s">
        <v>1409</v>
      </c>
      <c r="BD1945" s="3">
        <v>1</v>
      </c>
      <c r="BF1945" s="4" t="b">
        <f>IF(ISERROR(VLOOKUP(StudiesDetails!B1945,ProteinExpression!A:A,1,FALSE)),FALSE,TRUE)</f>
        <v>1</v>
      </c>
    </row>
    <row r="1946" spans="1:58" x14ac:dyDescent="0.3">
      <c r="A1946">
        <v>475</v>
      </c>
      <c r="B1946">
        <v>2068</v>
      </c>
      <c r="C1946" s="73" t="str">
        <f>IF(AND($A1946&lt;&gt;"",ISNUMBER($A1946)),VLOOKUP($A1946,StudiesGeneral!$B:$CM,2,FALSE),"")</f>
        <v>Dennison</v>
      </c>
      <c r="D1946" s="73">
        <f>IF(AND($A1946&lt;&gt;"",ISNUMBER($A1946)),VLOOKUP($A1946,StudiesGeneral!$B:$CM,3,FALSE),"")</f>
        <v>2007</v>
      </c>
      <c r="E1946" s="74" t="str">
        <f>IF(AND($A1946&lt;&gt;"",ISNUMBER($A1946)),VLOOKUP($A1946,StudiesGeneral!$B:$CM,4,FALSE),"")</f>
        <v>https://doi.org/10.1124/jpet.106.118471</v>
      </c>
      <c r="F1946" s="73" t="str">
        <f>IF(AND($A1946&lt;&gt;"",ISNUMBER($A1946)),VLOOKUP($A1946,StudiesGeneral!$B:$CM,5,FALSE),"")</f>
        <v>CYP3A5</v>
      </c>
      <c r="G1946" s="52" t="str">
        <f t="shared" si="81"/>
        <v>Liver--HLM-IUL-49-*3*3</v>
      </c>
      <c r="H1946" s="12" t="s">
        <v>724</v>
      </c>
      <c r="K1946" s="12" t="s">
        <v>725</v>
      </c>
      <c r="L1946" s="12" t="s">
        <v>726</v>
      </c>
      <c r="AA1946" s="19" t="s">
        <v>770</v>
      </c>
      <c r="AB1946" s="19" t="s">
        <v>1017</v>
      </c>
      <c r="AC1946" s="20" t="s">
        <v>730</v>
      </c>
      <c r="AD1946" s="37" t="s">
        <v>1397</v>
      </c>
      <c r="AE1946" s="82">
        <v>12</v>
      </c>
      <c r="AF1946" s="3">
        <v>1</v>
      </c>
      <c r="BC1946" s="20" t="s">
        <v>1409</v>
      </c>
      <c r="BD1946" s="3">
        <v>1</v>
      </c>
      <c r="BF1946" s="4" t="b">
        <f>IF(ISERROR(VLOOKUP(StudiesDetails!B1946,ProteinExpression!A:A,1,FALSE)),FALSE,TRUE)</f>
        <v>1</v>
      </c>
    </row>
    <row r="1947" spans="1:58" x14ac:dyDescent="0.3">
      <c r="A1947">
        <v>475</v>
      </c>
      <c r="B1947">
        <v>2069</v>
      </c>
      <c r="C1947" s="73" t="str">
        <f>IF(AND($A1947&lt;&gt;"",ISNUMBER($A1947)),VLOOKUP($A1947,StudiesGeneral!$B:$CM,2,FALSE),"")</f>
        <v>Dennison</v>
      </c>
      <c r="D1947" s="73">
        <f>IF(AND($A1947&lt;&gt;"",ISNUMBER($A1947)),VLOOKUP($A1947,StudiesGeneral!$B:$CM,3,FALSE),"")</f>
        <v>2007</v>
      </c>
      <c r="E1947" s="74" t="str">
        <f>IF(AND($A1947&lt;&gt;"",ISNUMBER($A1947)),VLOOKUP($A1947,StudiesGeneral!$B:$CM,4,FALSE),"")</f>
        <v>https://doi.org/10.1124/jpet.106.118471</v>
      </c>
      <c r="F1947" s="73" t="str">
        <f>IF(AND($A1947&lt;&gt;"",ISNUMBER($A1947)),VLOOKUP($A1947,StudiesGeneral!$B:$CM,5,FALSE),"")</f>
        <v>CYP3A5</v>
      </c>
      <c r="G1947" s="52" t="str">
        <f t="shared" si="81"/>
        <v>Liver--HLM-IUL-52-*3*3</v>
      </c>
      <c r="H1947" s="12" t="s">
        <v>724</v>
      </c>
      <c r="K1947" s="12" t="s">
        <v>725</v>
      </c>
      <c r="L1947" s="12" t="s">
        <v>726</v>
      </c>
      <c r="AA1947" s="19" t="s">
        <v>770</v>
      </c>
      <c r="AB1947" s="19" t="s">
        <v>1017</v>
      </c>
      <c r="AC1947" s="20" t="s">
        <v>730</v>
      </c>
      <c r="AD1947" s="37" t="s">
        <v>1398</v>
      </c>
      <c r="AE1947" s="82">
        <v>13</v>
      </c>
      <c r="AF1947" s="3">
        <v>1</v>
      </c>
      <c r="BC1947" s="20" t="s">
        <v>1409</v>
      </c>
      <c r="BD1947" s="3">
        <v>1</v>
      </c>
      <c r="BF1947" s="4" t="b">
        <f>IF(ISERROR(VLOOKUP(StudiesDetails!B1947,ProteinExpression!A:A,1,FALSE)),FALSE,TRUE)</f>
        <v>1</v>
      </c>
    </row>
    <row r="1948" spans="1:58" x14ac:dyDescent="0.3">
      <c r="A1948">
        <v>475</v>
      </c>
      <c r="B1948">
        <v>2070</v>
      </c>
      <c r="C1948" s="73" t="str">
        <f>IF(AND($A1948&lt;&gt;"",ISNUMBER($A1948)),VLOOKUP($A1948,StudiesGeneral!$B:$CM,2,FALSE),"")</f>
        <v>Dennison</v>
      </c>
      <c r="D1948" s="73">
        <f>IF(AND($A1948&lt;&gt;"",ISNUMBER($A1948)),VLOOKUP($A1948,StudiesGeneral!$B:$CM,3,FALSE),"")</f>
        <v>2007</v>
      </c>
      <c r="E1948" s="74" t="str">
        <f>IF(AND($A1948&lt;&gt;"",ISNUMBER($A1948)),VLOOKUP($A1948,StudiesGeneral!$B:$CM,4,FALSE),"")</f>
        <v>https://doi.org/10.1124/jpet.106.118471</v>
      </c>
      <c r="F1948" s="73" t="str">
        <f>IF(AND($A1948&lt;&gt;"",ISNUMBER($A1948)),VLOOKUP($A1948,StudiesGeneral!$B:$CM,5,FALSE),"")</f>
        <v>CYP3A5</v>
      </c>
      <c r="G1948" s="52" t="str">
        <f t="shared" si="81"/>
        <v>Liver--HLM-IUL-55-*3*3</v>
      </c>
      <c r="H1948" s="12" t="s">
        <v>724</v>
      </c>
      <c r="K1948" s="12" t="s">
        <v>725</v>
      </c>
      <c r="L1948" s="12" t="s">
        <v>726</v>
      </c>
      <c r="AA1948" s="19" t="s">
        <v>770</v>
      </c>
      <c r="AB1948" s="19" t="s">
        <v>1017</v>
      </c>
      <c r="AC1948" s="20" t="s">
        <v>730</v>
      </c>
      <c r="AD1948" s="37" t="s">
        <v>1399</v>
      </c>
      <c r="AE1948" s="82">
        <v>14</v>
      </c>
      <c r="AF1948" s="3">
        <v>1</v>
      </c>
      <c r="BC1948" s="20" t="s">
        <v>1409</v>
      </c>
      <c r="BD1948" s="3">
        <v>1</v>
      </c>
      <c r="BF1948" s="4" t="b">
        <f>IF(ISERROR(VLOOKUP(StudiesDetails!B1948,ProteinExpression!A:A,1,FALSE)),FALSE,TRUE)</f>
        <v>1</v>
      </c>
    </row>
    <row r="1949" spans="1:58" x14ac:dyDescent="0.3">
      <c r="A1949">
        <v>475</v>
      </c>
      <c r="B1949">
        <v>2071</v>
      </c>
      <c r="C1949" s="73" t="str">
        <f>IF(AND($A1949&lt;&gt;"",ISNUMBER($A1949)),VLOOKUP($A1949,StudiesGeneral!$B:$CM,2,FALSE),"")</f>
        <v>Dennison</v>
      </c>
      <c r="D1949" s="73">
        <f>IF(AND($A1949&lt;&gt;"",ISNUMBER($A1949)),VLOOKUP($A1949,StudiesGeneral!$B:$CM,3,FALSE),"")</f>
        <v>2007</v>
      </c>
      <c r="E1949" s="74" t="str">
        <f>IF(AND($A1949&lt;&gt;"",ISNUMBER($A1949)),VLOOKUP($A1949,StudiesGeneral!$B:$CM,4,FALSE),"")</f>
        <v>https://doi.org/10.1124/jpet.106.118471</v>
      </c>
      <c r="F1949" s="73" t="str">
        <f>IF(AND($A1949&lt;&gt;"",ISNUMBER($A1949)),VLOOKUP($A1949,StudiesGeneral!$B:$CM,5,FALSE),"")</f>
        <v>CYP3A5</v>
      </c>
      <c r="G1949" s="52" t="str">
        <f t="shared" si="81"/>
        <v>Liver--HLM-IUL-57-*1/*3</v>
      </c>
      <c r="H1949" s="12" t="s">
        <v>724</v>
      </c>
      <c r="K1949" s="12" t="s">
        <v>725</v>
      </c>
      <c r="L1949" s="12" t="s">
        <v>726</v>
      </c>
      <c r="AA1949" s="19" t="s">
        <v>770</v>
      </c>
      <c r="AB1949" s="19" t="s">
        <v>1017</v>
      </c>
      <c r="AC1949" s="20" t="s">
        <v>730</v>
      </c>
      <c r="AD1949" s="37" t="s">
        <v>1400</v>
      </c>
      <c r="AE1949" s="82">
        <v>15</v>
      </c>
      <c r="AF1949" s="3">
        <v>1</v>
      </c>
      <c r="BC1949" s="20" t="s">
        <v>856</v>
      </c>
      <c r="BD1949" s="3">
        <v>1</v>
      </c>
      <c r="BF1949" s="4" t="b">
        <f>IF(ISERROR(VLOOKUP(StudiesDetails!B1949,ProteinExpression!A:A,1,FALSE)),FALSE,TRUE)</f>
        <v>1</v>
      </c>
    </row>
    <row r="1950" spans="1:58" x14ac:dyDescent="0.3">
      <c r="A1950">
        <v>475</v>
      </c>
      <c r="B1950">
        <v>2072</v>
      </c>
      <c r="C1950" s="73" t="str">
        <f>IF(AND($A1950&lt;&gt;"",ISNUMBER($A1950)),VLOOKUP($A1950,StudiesGeneral!$B:$CM,2,FALSE),"")</f>
        <v>Dennison</v>
      </c>
      <c r="D1950" s="73">
        <f>IF(AND($A1950&lt;&gt;"",ISNUMBER($A1950)),VLOOKUP($A1950,StudiesGeneral!$B:$CM,3,FALSE),"")</f>
        <v>2007</v>
      </c>
      <c r="E1950" s="74" t="str">
        <f>IF(AND($A1950&lt;&gt;"",ISNUMBER($A1950)),VLOOKUP($A1950,StudiesGeneral!$B:$CM,4,FALSE),"")</f>
        <v>https://doi.org/10.1124/jpet.106.118471</v>
      </c>
      <c r="F1950" s="73" t="str">
        <f>IF(AND($A1950&lt;&gt;"",ISNUMBER($A1950)),VLOOKUP($A1950,StudiesGeneral!$B:$CM,5,FALSE),"")</f>
        <v>CYP3A5</v>
      </c>
      <c r="G1950" s="52" t="str">
        <f t="shared" si="81"/>
        <v>Liver--HLM-IUL-65-*3*3</v>
      </c>
      <c r="H1950" s="12" t="s">
        <v>724</v>
      </c>
      <c r="K1950" s="12" t="s">
        <v>725</v>
      </c>
      <c r="L1950" s="12" t="s">
        <v>726</v>
      </c>
      <c r="AA1950" s="19" t="s">
        <v>770</v>
      </c>
      <c r="AB1950" s="19" t="s">
        <v>1017</v>
      </c>
      <c r="AC1950" s="20" t="s">
        <v>730</v>
      </c>
      <c r="AD1950" s="37" t="s">
        <v>1401</v>
      </c>
      <c r="AE1950" s="82">
        <v>16</v>
      </c>
      <c r="AF1950" s="3">
        <v>1</v>
      </c>
      <c r="BC1950" s="20" t="s">
        <v>1409</v>
      </c>
      <c r="BD1950" s="3">
        <v>1</v>
      </c>
      <c r="BF1950" s="4" t="b">
        <f>IF(ISERROR(VLOOKUP(StudiesDetails!B1950,ProteinExpression!A:A,1,FALSE)),FALSE,TRUE)</f>
        <v>1</v>
      </c>
    </row>
    <row r="1951" spans="1:58" x14ac:dyDescent="0.3">
      <c r="A1951">
        <v>475</v>
      </c>
      <c r="B1951">
        <v>2073</v>
      </c>
      <c r="C1951" s="73" t="str">
        <f>IF(AND($A1951&lt;&gt;"",ISNUMBER($A1951)),VLOOKUP($A1951,StudiesGeneral!$B:$CM,2,FALSE),"")</f>
        <v>Dennison</v>
      </c>
      <c r="D1951" s="73">
        <f>IF(AND($A1951&lt;&gt;"",ISNUMBER($A1951)),VLOOKUP($A1951,StudiesGeneral!$B:$CM,3,FALSE),"")</f>
        <v>2007</v>
      </c>
      <c r="E1951" s="74" t="str">
        <f>IF(AND($A1951&lt;&gt;"",ISNUMBER($A1951)),VLOOKUP($A1951,StudiesGeneral!$B:$CM,4,FALSE),"")</f>
        <v>https://doi.org/10.1124/jpet.106.118471</v>
      </c>
      <c r="F1951" s="73" t="str">
        <f>IF(AND($A1951&lt;&gt;"",ISNUMBER($A1951)),VLOOKUP($A1951,StudiesGeneral!$B:$CM,5,FALSE),"")</f>
        <v>CYP3A5</v>
      </c>
      <c r="G1951" s="52" t="str">
        <f t="shared" si="81"/>
        <v>Liver--HLM-IUL-71-*1/*7</v>
      </c>
      <c r="H1951" s="12" t="s">
        <v>724</v>
      </c>
      <c r="K1951" s="12" t="s">
        <v>725</v>
      </c>
      <c r="L1951" s="12" t="s">
        <v>726</v>
      </c>
      <c r="AA1951" s="19" t="s">
        <v>770</v>
      </c>
      <c r="AB1951" s="19" t="s">
        <v>1017</v>
      </c>
      <c r="AC1951" s="20" t="s">
        <v>730</v>
      </c>
      <c r="AD1951" s="37" t="s">
        <v>1402</v>
      </c>
      <c r="AE1951" s="82">
        <v>17</v>
      </c>
      <c r="AF1951" s="3">
        <v>1</v>
      </c>
      <c r="BC1951" s="20" t="s">
        <v>1410</v>
      </c>
      <c r="BD1951" s="3">
        <v>1</v>
      </c>
      <c r="BF1951" s="4" t="b">
        <f>IF(ISERROR(VLOOKUP(StudiesDetails!B1951,ProteinExpression!A:A,1,FALSE)),FALSE,TRUE)</f>
        <v>1</v>
      </c>
    </row>
    <row r="1952" spans="1:58" x14ac:dyDescent="0.3">
      <c r="A1952">
        <v>475</v>
      </c>
      <c r="B1952">
        <v>2074</v>
      </c>
      <c r="C1952" s="73" t="str">
        <f>IF(AND($A1952&lt;&gt;"",ISNUMBER($A1952)),VLOOKUP($A1952,StudiesGeneral!$B:$CM,2,FALSE),"")</f>
        <v>Dennison</v>
      </c>
      <c r="D1952" s="73">
        <f>IF(AND($A1952&lt;&gt;"",ISNUMBER($A1952)),VLOOKUP($A1952,StudiesGeneral!$B:$CM,3,FALSE),"")</f>
        <v>2007</v>
      </c>
      <c r="E1952" s="74" t="str">
        <f>IF(AND($A1952&lt;&gt;"",ISNUMBER($A1952)),VLOOKUP($A1952,StudiesGeneral!$B:$CM,4,FALSE),"")</f>
        <v>https://doi.org/10.1124/jpet.106.118471</v>
      </c>
      <c r="F1952" s="73" t="str">
        <f>IF(AND($A1952&lt;&gt;"",ISNUMBER($A1952)),VLOOKUP($A1952,StudiesGeneral!$B:$CM,5,FALSE),"")</f>
        <v>CYP3A5</v>
      </c>
      <c r="G1952" s="52" t="str">
        <f t="shared" si="81"/>
        <v>Liver--HLM-IUL-72-*3*3</v>
      </c>
      <c r="H1952" s="12" t="s">
        <v>724</v>
      </c>
      <c r="K1952" s="12" t="s">
        <v>725</v>
      </c>
      <c r="L1952" s="12" t="s">
        <v>726</v>
      </c>
      <c r="AA1952" s="19" t="s">
        <v>770</v>
      </c>
      <c r="AB1952" s="19" t="s">
        <v>1017</v>
      </c>
      <c r="AC1952" s="20" t="s">
        <v>730</v>
      </c>
      <c r="AD1952" s="37" t="s">
        <v>1403</v>
      </c>
      <c r="AE1952" s="82">
        <v>18</v>
      </c>
      <c r="AF1952" s="3">
        <v>1</v>
      </c>
      <c r="BC1952" s="20" t="s">
        <v>1409</v>
      </c>
      <c r="BD1952" s="3">
        <v>1</v>
      </c>
      <c r="BF1952" s="4" t="b">
        <f>IF(ISERROR(VLOOKUP(StudiesDetails!B1952,ProteinExpression!A:A,1,FALSE)),FALSE,TRUE)</f>
        <v>1</v>
      </c>
    </row>
    <row r="1953" spans="1:58" x14ac:dyDescent="0.3">
      <c r="A1953">
        <v>475</v>
      </c>
      <c r="B1953">
        <v>2075</v>
      </c>
      <c r="C1953" s="73" t="str">
        <f>IF(AND($A1953&lt;&gt;"",ISNUMBER($A1953)),VLOOKUP($A1953,StudiesGeneral!$B:$CM,2,FALSE),"")</f>
        <v>Dennison</v>
      </c>
      <c r="D1953" s="73">
        <f>IF(AND($A1953&lt;&gt;"",ISNUMBER($A1953)),VLOOKUP($A1953,StudiesGeneral!$B:$CM,3,FALSE),"")</f>
        <v>2007</v>
      </c>
      <c r="E1953" s="74" t="str">
        <f>IF(AND($A1953&lt;&gt;"",ISNUMBER($A1953)),VLOOKUP($A1953,StudiesGeneral!$B:$CM,4,FALSE),"")</f>
        <v>https://doi.org/10.1124/jpet.106.118471</v>
      </c>
      <c r="F1953" s="73" t="str">
        <f>IF(AND($A1953&lt;&gt;"",ISNUMBER($A1953)),VLOOKUP($A1953,StudiesGeneral!$B:$CM,5,FALSE),"")</f>
        <v>CYP3A5</v>
      </c>
      <c r="G1953" s="52" t="str">
        <f t="shared" si="81"/>
        <v>Liver--HLM-IUL-75-*3*3</v>
      </c>
      <c r="H1953" s="12" t="s">
        <v>724</v>
      </c>
      <c r="K1953" s="12" t="s">
        <v>725</v>
      </c>
      <c r="L1953" s="12" t="s">
        <v>726</v>
      </c>
      <c r="AA1953" s="19" t="s">
        <v>770</v>
      </c>
      <c r="AB1953" s="19" t="s">
        <v>1017</v>
      </c>
      <c r="AC1953" s="20" t="s">
        <v>730</v>
      </c>
      <c r="AD1953" s="37" t="s">
        <v>1404</v>
      </c>
      <c r="AE1953" s="82">
        <v>19</v>
      </c>
      <c r="AF1953" s="3">
        <v>1</v>
      </c>
      <c r="BC1953" s="20" t="s">
        <v>1409</v>
      </c>
      <c r="BD1953" s="3">
        <v>1</v>
      </c>
      <c r="BF1953" s="4" t="b">
        <f>IF(ISERROR(VLOOKUP(StudiesDetails!B1953,ProteinExpression!A:A,1,FALSE)),FALSE,TRUE)</f>
        <v>1</v>
      </c>
    </row>
    <row r="1954" spans="1:58" x14ac:dyDescent="0.3">
      <c r="A1954">
        <v>475</v>
      </c>
      <c r="B1954">
        <v>2076</v>
      </c>
      <c r="C1954" s="73" t="str">
        <f>IF(AND($A1954&lt;&gt;"",ISNUMBER($A1954)),VLOOKUP($A1954,StudiesGeneral!$B:$CM,2,FALSE),"")</f>
        <v>Dennison</v>
      </c>
      <c r="D1954" s="73">
        <f>IF(AND($A1954&lt;&gt;"",ISNUMBER($A1954)),VLOOKUP($A1954,StudiesGeneral!$B:$CM,3,FALSE),"")</f>
        <v>2007</v>
      </c>
      <c r="E1954" s="74" t="str">
        <f>IF(AND($A1954&lt;&gt;"",ISNUMBER($A1954)),VLOOKUP($A1954,StudiesGeneral!$B:$CM,4,FALSE),"")</f>
        <v>https://doi.org/10.1124/jpet.106.118471</v>
      </c>
      <c r="F1954" s="73" t="str">
        <f>IF(AND($A1954&lt;&gt;"",ISNUMBER($A1954)),VLOOKUP($A1954,StudiesGeneral!$B:$CM,5,FALSE),"")</f>
        <v>CYP3A5</v>
      </c>
      <c r="G1954" s="52" t="str">
        <f t="shared" si="81"/>
        <v>Liver--HLM-IUL-78-*3*3</v>
      </c>
      <c r="H1954" s="12" t="s">
        <v>724</v>
      </c>
      <c r="K1954" s="12" t="s">
        <v>725</v>
      </c>
      <c r="L1954" s="12" t="s">
        <v>726</v>
      </c>
      <c r="AA1954" s="19" t="s">
        <v>770</v>
      </c>
      <c r="AB1954" s="19" t="s">
        <v>1017</v>
      </c>
      <c r="AC1954" s="20" t="s">
        <v>730</v>
      </c>
      <c r="AD1954" s="37" t="s">
        <v>1405</v>
      </c>
      <c r="AE1954" s="82">
        <v>20</v>
      </c>
      <c r="AF1954" s="3">
        <v>1</v>
      </c>
      <c r="BC1954" s="20" t="s">
        <v>1409</v>
      </c>
      <c r="BD1954" s="3">
        <v>1</v>
      </c>
      <c r="BF1954" s="4" t="b">
        <f>IF(ISERROR(VLOOKUP(StudiesDetails!B1954,ProteinExpression!A:A,1,FALSE)),FALSE,TRUE)</f>
        <v>1</v>
      </c>
    </row>
    <row r="1955" spans="1:58" x14ac:dyDescent="0.3">
      <c r="A1955">
        <v>475</v>
      </c>
      <c r="B1955">
        <v>2077</v>
      </c>
      <c r="C1955" s="73" t="str">
        <f>IF(AND($A1955&lt;&gt;"",ISNUMBER($A1955)),VLOOKUP($A1955,StudiesGeneral!$B:$CM,2,FALSE),"")</f>
        <v>Dennison</v>
      </c>
      <c r="D1955" s="73">
        <f>IF(AND($A1955&lt;&gt;"",ISNUMBER($A1955)),VLOOKUP($A1955,StudiesGeneral!$B:$CM,3,FALSE),"")</f>
        <v>2007</v>
      </c>
      <c r="E1955" s="74" t="str">
        <f>IF(AND($A1955&lt;&gt;"",ISNUMBER($A1955)),VLOOKUP($A1955,StudiesGeneral!$B:$CM,4,FALSE),"")</f>
        <v>https://doi.org/10.1124/jpet.106.118471</v>
      </c>
      <c r="F1955" s="73" t="str">
        <f>IF(AND($A1955&lt;&gt;"",ISNUMBER($A1955)),VLOOKUP($A1955,StudiesGeneral!$B:$CM,5,FALSE),"")</f>
        <v>CYP3A5</v>
      </c>
      <c r="G1955" s="52" t="str">
        <f t="shared" si="81"/>
        <v>Liver--HLM-IUL-81-*3*3</v>
      </c>
      <c r="H1955" s="12" t="s">
        <v>724</v>
      </c>
      <c r="K1955" s="12" t="s">
        <v>725</v>
      </c>
      <c r="L1955" s="12" t="s">
        <v>726</v>
      </c>
      <c r="AA1955" s="19" t="s">
        <v>770</v>
      </c>
      <c r="AB1955" s="19" t="s">
        <v>1017</v>
      </c>
      <c r="AC1955" s="20" t="s">
        <v>730</v>
      </c>
      <c r="AD1955" s="37" t="s">
        <v>1406</v>
      </c>
      <c r="AE1955" s="82">
        <v>21</v>
      </c>
      <c r="AF1955" s="3">
        <v>1</v>
      </c>
      <c r="BC1955" s="20" t="s">
        <v>1409</v>
      </c>
      <c r="BD1955" s="3">
        <v>1</v>
      </c>
      <c r="BF1955" s="4" t="b">
        <f>IF(ISERROR(VLOOKUP(StudiesDetails!B1955,ProteinExpression!A:A,1,FALSE)),FALSE,TRUE)</f>
        <v>1</v>
      </c>
    </row>
    <row r="1956" spans="1:58" x14ac:dyDescent="0.3">
      <c r="A1956">
        <v>475</v>
      </c>
      <c r="B1956">
        <v>2078</v>
      </c>
      <c r="C1956" s="73" t="str">
        <f>IF(AND($A1956&lt;&gt;"",ISNUMBER($A1956)),VLOOKUP($A1956,StudiesGeneral!$B:$CM,2,FALSE),"")</f>
        <v>Dennison</v>
      </c>
      <c r="D1956" s="73">
        <f>IF(AND($A1956&lt;&gt;"",ISNUMBER($A1956)),VLOOKUP($A1956,StudiesGeneral!$B:$CM,3,FALSE),"")</f>
        <v>2007</v>
      </c>
      <c r="E1956" s="74" t="str">
        <f>IF(AND($A1956&lt;&gt;"",ISNUMBER($A1956)),VLOOKUP($A1956,StudiesGeneral!$B:$CM,4,FALSE),"")</f>
        <v>https://doi.org/10.1124/jpet.106.118471</v>
      </c>
      <c r="F1956" s="73" t="str">
        <f>IF(AND($A1956&lt;&gt;"",ISNUMBER($A1956)),VLOOKUP($A1956,StudiesGeneral!$B:$CM,5,FALSE),"")</f>
        <v>CYP3A5</v>
      </c>
      <c r="G1956" s="52" t="str">
        <f t="shared" si="81"/>
        <v>Liver--HLM-IUL-86-*3/*3</v>
      </c>
      <c r="H1956" s="12" t="s">
        <v>724</v>
      </c>
      <c r="K1956" s="12" t="s">
        <v>725</v>
      </c>
      <c r="L1956" s="12" t="s">
        <v>726</v>
      </c>
      <c r="AA1956" s="19" t="s">
        <v>770</v>
      </c>
      <c r="AB1956" s="19" t="s">
        <v>1017</v>
      </c>
      <c r="AC1956" s="20" t="s">
        <v>730</v>
      </c>
      <c r="AD1956" s="37" t="s">
        <v>1407</v>
      </c>
      <c r="AE1956" s="82">
        <v>22</v>
      </c>
      <c r="AF1956" s="3">
        <v>1</v>
      </c>
      <c r="BC1956" s="20" t="s">
        <v>746</v>
      </c>
      <c r="BD1956" s="3">
        <v>1</v>
      </c>
      <c r="BF1956" s="4" t="b">
        <f>IF(ISERROR(VLOOKUP(StudiesDetails!B1956,ProteinExpression!A:A,1,FALSE)),FALSE,TRUE)</f>
        <v>1</v>
      </c>
    </row>
    <row r="1957" spans="1:58" s="33" customFormat="1" x14ac:dyDescent="0.3">
      <c r="A1957" s="33">
        <v>483</v>
      </c>
      <c r="B1957" s="33">
        <v>2079</v>
      </c>
      <c r="C1957" s="70" t="str">
        <f>IF(AND($A1957&lt;&gt;"",ISNUMBER($A1957)),VLOOKUP($A1957,StudiesGeneral!$B:$CM,2,FALSE),"")</f>
        <v>Kurzawski</v>
      </c>
      <c r="D1957" s="70">
        <f>IF(AND($A1957&lt;&gt;"",ISNUMBER($A1957)),VLOOKUP($A1957,StudiesGeneral!$B:$CM,3,FALSE),"")</f>
        <v>2022</v>
      </c>
      <c r="E1957" s="71" t="str">
        <f>IF(AND($A1957&lt;&gt;"",ISNUMBER($A1957)),VLOOKUP($A1957,StudiesGeneral!$B:$CM,4,FALSE),"")</f>
        <v>https://doi.org/10.1007/s43440-021-00337-w</v>
      </c>
      <c r="F1957" s="70" t="str">
        <f>IF(AND($A1957&lt;&gt;"",ISNUMBER($A1957)),VLOOKUP($A1957,StudiesGeneral!$B:$CM,5,FALSE),"")</f>
        <v>CYP3A4</v>
      </c>
      <c r="G1957" s="72" t="str">
        <f t="shared" si="81"/>
        <v>Liver--HH / Cell lysates-D -</v>
      </c>
      <c r="H1957" s="25" t="s">
        <v>724</v>
      </c>
      <c r="I1957" s="25"/>
      <c r="J1957" s="25"/>
      <c r="K1957" s="25" t="s">
        <v>1222</v>
      </c>
      <c r="L1957" s="25" t="s">
        <v>1366</v>
      </c>
      <c r="M1957" s="25" t="s">
        <v>737</v>
      </c>
      <c r="N1957" s="25"/>
      <c r="O1957" s="25"/>
      <c r="P1957" s="25"/>
      <c r="Q1957" s="26"/>
      <c r="R1957" s="26"/>
      <c r="S1957" s="27"/>
      <c r="T1957" s="27"/>
      <c r="U1957" s="27"/>
      <c r="V1957" s="27"/>
      <c r="W1957" s="27"/>
      <c r="X1957" s="27"/>
      <c r="Y1957" s="27"/>
      <c r="Z1957" s="27"/>
      <c r="AA1957" s="28" t="s">
        <v>728</v>
      </c>
      <c r="AB1957" s="28" t="s">
        <v>1259</v>
      </c>
      <c r="AC1957" s="29" t="s">
        <v>730</v>
      </c>
      <c r="AD1957" s="36" t="s">
        <v>1411</v>
      </c>
      <c r="AE1957" s="83">
        <v>1</v>
      </c>
      <c r="AF1957" s="30">
        <v>11</v>
      </c>
      <c r="AG1957" s="30">
        <v>8</v>
      </c>
      <c r="AH1957" s="30">
        <v>46.2</v>
      </c>
      <c r="AI1957" s="30" t="s">
        <v>767</v>
      </c>
      <c r="AJ1957" s="29" t="s">
        <v>796</v>
      </c>
      <c r="AK1957" s="30">
        <v>12.6</v>
      </c>
      <c r="AL1957" s="29" t="s">
        <v>797</v>
      </c>
      <c r="AM1957" s="30">
        <v>19</v>
      </c>
      <c r="AN1957" s="30">
        <v>60</v>
      </c>
      <c r="AO1957" s="30"/>
      <c r="AP1957" s="30"/>
      <c r="AQ1957" s="30"/>
      <c r="AR1957" s="30"/>
      <c r="AS1957" s="30"/>
      <c r="AT1957" s="30"/>
      <c r="AU1957" s="30"/>
      <c r="AV1957" s="30"/>
      <c r="AW1957" s="30" t="s">
        <v>739</v>
      </c>
      <c r="AX1957" s="30" t="s">
        <v>1412</v>
      </c>
      <c r="AY1957" s="30"/>
      <c r="AZ1957" s="30"/>
      <c r="BA1957" s="31" t="s">
        <v>1413</v>
      </c>
      <c r="BB1957" s="32">
        <v>11</v>
      </c>
      <c r="BC1957" s="29"/>
      <c r="BD1957" s="30"/>
      <c r="BE1957" s="75"/>
      <c r="BF1957" s="91" t="b">
        <f>IF(ISERROR(VLOOKUP(StudiesDetails!B1957,ProteinExpression!A:A,1,FALSE)),FALSE,TRUE)</f>
        <v>1</v>
      </c>
    </row>
    <row r="1958" spans="1:58" x14ac:dyDescent="0.3">
      <c r="A1958">
        <v>483</v>
      </c>
      <c r="B1958">
        <v>2080</v>
      </c>
      <c r="C1958" s="73" t="str">
        <f>IF(AND($A1958&lt;&gt;"",ISNUMBER($A1958)),VLOOKUP($A1958,StudiesGeneral!$B:$CM,2,FALSE),"")</f>
        <v>Kurzawski</v>
      </c>
      <c r="D1958" s="73">
        <f>IF(AND($A1958&lt;&gt;"",ISNUMBER($A1958)),VLOOKUP($A1958,StudiesGeneral!$B:$CM,3,FALSE),"")</f>
        <v>2022</v>
      </c>
      <c r="E1958" s="74" t="str">
        <f>IF(AND($A1958&lt;&gt;"",ISNUMBER($A1958)),VLOOKUP($A1958,StudiesGeneral!$B:$CM,4,FALSE),"")</f>
        <v>https://doi.org/10.1007/s43440-021-00337-w</v>
      </c>
      <c r="F1958" s="73" t="str">
        <f>IF(AND($A1958&lt;&gt;"",ISNUMBER($A1958)),VLOOKUP($A1958,StudiesGeneral!$B:$CM,5,FALSE),"")</f>
        <v>CYP3A4</v>
      </c>
      <c r="G1958" s="52" t="str">
        <f t="shared" si="81"/>
        <v>Liver--HH / Cell lysates-M -</v>
      </c>
      <c r="H1958" s="12" t="s">
        <v>724</v>
      </c>
      <c r="K1958" s="12" t="s">
        <v>1222</v>
      </c>
      <c r="L1958" s="12" t="s">
        <v>1366</v>
      </c>
      <c r="M1958" s="12" t="s">
        <v>737</v>
      </c>
      <c r="AA1958" s="19" t="s">
        <v>728</v>
      </c>
      <c r="AB1958" s="19" t="s">
        <v>1259</v>
      </c>
      <c r="AC1958" s="20" t="s">
        <v>730</v>
      </c>
      <c r="AD1958" s="37" t="s">
        <v>1251</v>
      </c>
      <c r="AE1958" s="82">
        <v>2</v>
      </c>
      <c r="AF1958" s="3">
        <v>13</v>
      </c>
      <c r="AG1958" s="3">
        <v>9</v>
      </c>
      <c r="AH1958" s="3">
        <v>64.099999999999994</v>
      </c>
      <c r="AI1958" s="3" t="s">
        <v>767</v>
      </c>
      <c r="AJ1958" s="20" t="s">
        <v>796</v>
      </c>
      <c r="AK1958" s="3">
        <v>8.3000000000000007</v>
      </c>
      <c r="AL1958" s="20" t="s">
        <v>797</v>
      </c>
      <c r="AM1958" s="3">
        <v>53</v>
      </c>
      <c r="AN1958" s="3">
        <v>77</v>
      </c>
      <c r="AW1958" s="3" t="s">
        <v>763</v>
      </c>
      <c r="AX1958" s="3" t="s">
        <v>1414</v>
      </c>
      <c r="BA1958" s="21" t="s">
        <v>1413</v>
      </c>
      <c r="BB1958" s="10">
        <v>13</v>
      </c>
      <c r="BF1958" s="4" t="b">
        <f>IF(ISERROR(VLOOKUP(StudiesDetails!B1958,ProteinExpression!A:A,1,FALSE)),FALSE,TRUE)</f>
        <v>1</v>
      </c>
    </row>
    <row r="1959" spans="1:58" s="33" customFormat="1" x14ac:dyDescent="0.3">
      <c r="A1959" s="33">
        <v>484</v>
      </c>
      <c r="B1959" s="33">
        <v>2081</v>
      </c>
      <c r="C1959" s="70" t="str">
        <f>IF(AND($A1959&lt;&gt;"",ISNUMBER($A1959)),VLOOKUP($A1959,StudiesGeneral!$B:$CM,2,FALSE),"")</f>
        <v>Kurzawski</v>
      </c>
      <c r="D1959" s="70">
        <f>IF(AND($A1959&lt;&gt;"",ISNUMBER($A1959)),VLOOKUP($A1959,StudiesGeneral!$B:$CM,3,FALSE),"")</f>
        <v>2022</v>
      </c>
      <c r="E1959" s="71" t="str">
        <f>IF(AND($A1959&lt;&gt;"",ISNUMBER($A1959)),VLOOKUP($A1959,StudiesGeneral!$B:$CM,4,FALSE),"")</f>
        <v>https://doi.org/10.1007/s43440-021-00337-w</v>
      </c>
      <c r="F1959" s="70" t="str">
        <f>IF(AND($A1959&lt;&gt;"",ISNUMBER($A1959)),VLOOKUP($A1959,StudiesGeneral!$B:$CM,5,FALSE),"")</f>
        <v>CYP3A5</v>
      </c>
      <c r="G1959" s="72" t="str">
        <f t="shared" si="81"/>
        <v>Liver--HH / Cell lysates--*1/*3</v>
      </c>
      <c r="H1959" s="25" t="s">
        <v>724</v>
      </c>
      <c r="I1959" s="25"/>
      <c r="J1959" s="25"/>
      <c r="K1959" s="25" t="s">
        <v>1222</v>
      </c>
      <c r="L1959" s="25" t="s">
        <v>1366</v>
      </c>
      <c r="M1959" s="25" t="s">
        <v>737</v>
      </c>
      <c r="N1959" s="25"/>
      <c r="O1959" s="25"/>
      <c r="P1959" s="25"/>
      <c r="Q1959" s="26"/>
      <c r="R1959" s="26"/>
      <c r="S1959" s="27"/>
      <c r="T1959" s="27"/>
      <c r="U1959" s="27"/>
      <c r="V1959" s="27"/>
      <c r="W1959" s="27"/>
      <c r="X1959" s="27"/>
      <c r="Y1959" s="27"/>
      <c r="Z1959" s="27"/>
      <c r="AA1959" s="28" t="s">
        <v>728</v>
      </c>
      <c r="AB1959" s="28" t="s">
        <v>1225</v>
      </c>
      <c r="AC1959" s="29" t="s">
        <v>730</v>
      </c>
      <c r="AD1959" s="36"/>
      <c r="AE1959" s="83">
        <v>1</v>
      </c>
      <c r="AF1959" s="30">
        <v>3</v>
      </c>
      <c r="AG1959" s="41"/>
      <c r="AH1959" s="41">
        <v>64.099999999999994</v>
      </c>
      <c r="AI1959" s="41" t="s">
        <v>767</v>
      </c>
      <c r="AJ1959" s="42" t="s">
        <v>796</v>
      </c>
      <c r="AK1959" s="41">
        <v>8.3000000000000007</v>
      </c>
      <c r="AL1959" s="42" t="s">
        <v>797</v>
      </c>
      <c r="AM1959" s="41">
        <v>53</v>
      </c>
      <c r="AN1959" s="41">
        <v>77</v>
      </c>
      <c r="AO1959" s="41"/>
      <c r="AP1959" s="41"/>
      <c r="AQ1959" s="41"/>
      <c r="AR1959" s="41"/>
      <c r="AS1959" s="41"/>
      <c r="AT1959" s="41"/>
      <c r="AU1959" s="41"/>
      <c r="AV1959" s="41"/>
      <c r="AW1959" s="30" t="s">
        <v>763</v>
      </c>
      <c r="AX1959" s="30" t="s">
        <v>1414</v>
      </c>
      <c r="AY1959" s="41"/>
      <c r="AZ1959" s="41"/>
      <c r="BA1959" s="31" t="s">
        <v>1413</v>
      </c>
      <c r="BB1959" s="32">
        <v>3</v>
      </c>
      <c r="BC1959" s="29" t="s">
        <v>856</v>
      </c>
      <c r="BD1959" s="30">
        <v>3</v>
      </c>
      <c r="BE1959" s="75"/>
      <c r="BF1959" s="91" t="b">
        <f>IF(ISERROR(VLOOKUP(StudiesDetails!B1959,ProteinExpression!A:A,1,FALSE)),FALSE,TRUE)</f>
        <v>1</v>
      </c>
    </row>
    <row r="1960" spans="1:58" x14ac:dyDescent="0.3">
      <c r="A1960">
        <v>484</v>
      </c>
      <c r="B1960">
        <v>2082</v>
      </c>
      <c r="C1960" s="73" t="str">
        <f>IF(AND($A1960&lt;&gt;"",ISNUMBER($A1960)),VLOOKUP($A1960,StudiesGeneral!$B:$CM,2,FALSE),"")</f>
        <v>Kurzawski</v>
      </c>
      <c r="D1960" s="73">
        <f>IF(AND($A1960&lt;&gt;"",ISNUMBER($A1960)),VLOOKUP($A1960,StudiesGeneral!$B:$CM,3,FALSE),"")</f>
        <v>2022</v>
      </c>
      <c r="E1960" s="74" t="str">
        <f>IF(AND($A1960&lt;&gt;"",ISNUMBER($A1960)),VLOOKUP($A1960,StudiesGeneral!$B:$CM,4,FALSE),"")</f>
        <v>https://doi.org/10.1007/s43440-021-00337-w</v>
      </c>
      <c r="F1960" s="73" t="str">
        <f>IF(AND($A1960&lt;&gt;"",ISNUMBER($A1960)),VLOOKUP($A1960,StudiesGeneral!$B:$CM,5,FALSE),"")</f>
        <v>CYP3A5</v>
      </c>
      <c r="G1960" s="52" t="str">
        <f t="shared" si="81"/>
        <v>Liver--HH / Cell lysates--*3/*3</v>
      </c>
      <c r="H1960" s="12" t="s">
        <v>724</v>
      </c>
      <c r="K1960" s="12" t="s">
        <v>1222</v>
      </c>
      <c r="L1960" s="12" t="s">
        <v>1366</v>
      </c>
      <c r="M1960" s="12" t="s">
        <v>737</v>
      </c>
      <c r="AA1960" s="19" t="s">
        <v>728</v>
      </c>
      <c r="AB1960" s="19" t="s">
        <v>1225</v>
      </c>
      <c r="AC1960" s="20" t="s">
        <v>730</v>
      </c>
      <c r="AE1960" s="82">
        <v>2</v>
      </c>
      <c r="AF1960" s="3">
        <v>21</v>
      </c>
      <c r="AH1960" s="107">
        <f>(AH1957*AF1957+AH1958*AF1958)/(AF1957+AF1958)</f>
        <v>55.895833333333336</v>
      </c>
      <c r="AI1960" s="45" t="s">
        <v>767</v>
      </c>
      <c r="AJ1960" s="46" t="s">
        <v>796</v>
      </c>
      <c r="AM1960" s="45">
        <v>19</v>
      </c>
      <c r="AN1960" s="45">
        <v>77</v>
      </c>
      <c r="AW1960" s="3" t="s">
        <v>1415</v>
      </c>
      <c r="AX1960" s="3" t="s">
        <v>1416</v>
      </c>
      <c r="BA1960" s="21" t="s">
        <v>1413</v>
      </c>
      <c r="BB1960" s="10">
        <v>21</v>
      </c>
      <c r="BC1960" s="20" t="s">
        <v>746</v>
      </c>
      <c r="BD1960" s="3">
        <v>21</v>
      </c>
      <c r="BF1960" s="4" t="b">
        <f>IF(ISERROR(VLOOKUP(StudiesDetails!B1960,ProteinExpression!A:A,1,FALSE)),FALSE,TRUE)</f>
        <v>1</v>
      </c>
    </row>
    <row r="1961" spans="1:58" s="33" customFormat="1" x14ac:dyDescent="0.3">
      <c r="A1961" s="33">
        <v>490</v>
      </c>
      <c r="B1961" s="33">
        <v>2083</v>
      </c>
      <c r="C1961" s="70" t="str">
        <f>IF(AND($A1961&lt;&gt;"",ISNUMBER($A1961)),VLOOKUP($A1961,StudiesGeneral!$B:$CM,2,FALSE),"")</f>
        <v>Saussele</v>
      </c>
      <c r="D1961" s="70">
        <f>IF(AND($A1961&lt;&gt;"",ISNUMBER($A1961)),VLOOKUP($A1961,StudiesGeneral!$B:$CM,3,FALSE),"")</f>
        <v>2007</v>
      </c>
      <c r="E1961" s="71" t="str">
        <f>IF(AND($A1961&lt;&gt;"",ISNUMBER($A1961)),VLOOKUP($A1961,StudiesGeneral!$B:$CM,4,FALSE),"")</f>
        <v>https://doi.org/10.1038/sj.clpt.6100138</v>
      </c>
      <c r="F1961" s="70" t="str">
        <f>IF(AND($A1961&lt;&gt;"",ISNUMBER($A1961)),VLOOKUP($A1961,StudiesGeneral!$B:$CM,5,FALSE),"")</f>
        <v>CYP3A4</v>
      </c>
      <c r="G1961" s="72" t="str">
        <f t="shared" ref="G1961" si="82">H1961&amp;"-"&amp;I1961&amp;"-"&amp;L1961&amp;"-"&amp;AD1961&amp;"-"&amp;BC1961</f>
        <v>Liver--HLM--</v>
      </c>
      <c r="H1961" s="25" t="s">
        <v>724</v>
      </c>
      <c r="I1961" s="25"/>
      <c r="J1961" s="25"/>
      <c r="K1961" s="25" t="s">
        <v>725</v>
      </c>
      <c r="L1961" s="25" t="s">
        <v>726</v>
      </c>
      <c r="M1961" s="25"/>
      <c r="N1961" s="25"/>
      <c r="O1961" s="25"/>
      <c r="P1961" s="25"/>
      <c r="Q1961" s="26"/>
      <c r="R1961" s="26"/>
      <c r="S1961" s="27"/>
      <c r="T1961" s="27"/>
      <c r="U1961" s="27"/>
      <c r="V1961" s="27"/>
      <c r="W1961" s="27"/>
      <c r="X1961" s="27"/>
      <c r="Y1961" s="27"/>
      <c r="Z1961" s="27"/>
      <c r="AA1961" s="28" t="s">
        <v>728</v>
      </c>
      <c r="AB1961" s="28" t="s">
        <v>1417</v>
      </c>
      <c r="AC1961" s="29" t="s">
        <v>730</v>
      </c>
      <c r="AD1961" s="36"/>
      <c r="AE1961" s="83">
        <v>1</v>
      </c>
      <c r="AF1961" s="30">
        <v>37</v>
      </c>
      <c r="AG1961" s="30"/>
      <c r="AH1961" s="30"/>
      <c r="AI1961" s="30"/>
      <c r="AJ1961" s="29"/>
      <c r="AK1961" s="30"/>
      <c r="AL1961" s="29"/>
      <c r="AM1961" s="30"/>
      <c r="AN1961" s="30"/>
      <c r="AO1961" s="30"/>
      <c r="AP1961" s="30"/>
      <c r="AQ1961" s="30"/>
      <c r="AR1961" s="30"/>
      <c r="AS1961" s="30"/>
      <c r="AT1961" s="30"/>
      <c r="AU1961" s="30"/>
      <c r="AV1961" s="30"/>
      <c r="AW1961" s="30" t="s">
        <v>763</v>
      </c>
      <c r="AX1961" s="30" t="s">
        <v>1418</v>
      </c>
      <c r="AY1961" s="30"/>
      <c r="AZ1961" s="30"/>
      <c r="BA1961" s="31"/>
      <c r="BB1961" s="32"/>
      <c r="BC1961" s="29"/>
      <c r="BD1961" s="30"/>
      <c r="BE1961" s="75"/>
      <c r="BF1961" s="91" t="b">
        <f>IF(ISERROR(VLOOKUP(StudiesDetails!B1961,ProteinExpression!A:A,1,FALSE)),FALSE,TRUE)</f>
        <v>1</v>
      </c>
    </row>
    <row r="1962" spans="1:58" s="33" customFormat="1" x14ac:dyDescent="0.3">
      <c r="A1962" s="33">
        <v>499</v>
      </c>
      <c r="B1962" s="33">
        <v>2084</v>
      </c>
      <c r="C1962" s="70" t="str">
        <f>IF(AND($A1962&lt;&gt;"",ISNUMBER($A1962)),VLOOKUP($A1962,StudiesGeneral!$B:$CM,2,FALSE),"")</f>
        <v>Tateishi</v>
      </c>
      <c r="D1962" s="70">
        <f>IF(AND($A1962&lt;&gt;"",ISNUMBER($A1962)),VLOOKUP($A1962,StudiesGeneral!$B:$CM,3,FALSE),"")</f>
        <v>1997</v>
      </c>
      <c r="E1962" s="71" t="str">
        <f>IF(AND($A1962&lt;&gt;"",ISNUMBER($A1962)),VLOOKUP($A1962,StudiesGeneral!$B:$CM,4,FALSE),"")</f>
        <v>https://doi.org/10.1016/s0024-3205(97)01011-4</v>
      </c>
      <c r="F1962" s="70" t="str">
        <f>IF(AND($A1962&lt;&gt;"",ISNUMBER($A1962)),VLOOKUP($A1962,StudiesGeneral!$B:$CM,5,FALSE),"")</f>
        <v>CYP3A</v>
      </c>
      <c r="G1962" s="72" t="str">
        <f t="shared" ref="G1962" si="83">H1962&amp;"-"&amp;I1962&amp;"-"&amp;L1962&amp;"-"&amp;AD1962&amp;"-"&amp;BC1962</f>
        <v>Liver--HLM-perinatal/infant-</v>
      </c>
      <c r="H1962" s="25" t="s">
        <v>724</v>
      </c>
      <c r="I1962" s="25"/>
      <c r="J1962" s="25"/>
      <c r="K1962" s="25" t="s">
        <v>725</v>
      </c>
      <c r="L1962" s="25" t="s">
        <v>726</v>
      </c>
      <c r="M1962" s="25" t="s">
        <v>737</v>
      </c>
      <c r="N1962" s="25"/>
      <c r="O1962" s="25"/>
      <c r="P1962" s="25"/>
      <c r="Q1962" s="26"/>
      <c r="R1962" s="26"/>
      <c r="S1962" s="27"/>
      <c r="T1962" s="27"/>
      <c r="U1962" s="27"/>
      <c r="V1962" s="27"/>
      <c r="W1962" s="27"/>
      <c r="X1962" s="27"/>
      <c r="Y1962" s="27"/>
      <c r="Z1962" s="27"/>
      <c r="AA1962" s="28" t="s">
        <v>728</v>
      </c>
      <c r="AB1962" s="28" t="s">
        <v>794</v>
      </c>
      <c r="AC1962" s="29" t="s">
        <v>730</v>
      </c>
      <c r="AD1962" s="36" t="s">
        <v>1419</v>
      </c>
      <c r="AE1962" s="83">
        <v>1</v>
      </c>
      <c r="AF1962" s="30">
        <v>10</v>
      </c>
      <c r="AG1962" s="30">
        <v>5</v>
      </c>
      <c r="AH1962" s="103">
        <f>AVERAGE(0,0,0.25,0.25,1.7,2,2,3,10,10)</f>
        <v>2.92</v>
      </c>
      <c r="AI1962" s="30" t="s">
        <v>1241</v>
      </c>
      <c r="AJ1962" s="29" t="s">
        <v>796</v>
      </c>
      <c r="AK1962" s="30"/>
      <c r="AL1962" s="29"/>
      <c r="AM1962" s="30" t="s">
        <v>1420</v>
      </c>
      <c r="AN1962" s="30">
        <v>10</v>
      </c>
      <c r="AO1962" s="30"/>
      <c r="AP1962" s="30"/>
      <c r="AQ1962" s="30"/>
      <c r="AR1962" s="30"/>
      <c r="AS1962" s="30"/>
      <c r="AT1962" s="30"/>
      <c r="AU1962" s="30"/>
      <c r="AV1962" s="30"/>
      <c r="AW1962" s="30" t="s">
        <v>1421</v>
      </c>
      <c r="AX1962" s="30" t="s">
        <v>1422</v>
      </c>
      <c r="AY1962" s="30" t="s">
        <v>920</v>
      </c>
      <c r="AZ1962" s="30"/>
      <c r="BA1962" s="31" t="s">
        <v>1188</v>
      </c>
      <c r="BB1962" s="32">
        <v>10</v>
      </c>
      <c r="BC1962" s="29"/>
      <c r="BD1962" s="30"/>
      <c r="BE1962" s="75"/>
      <c r="BF1962" s="91" t="b">
        <f>IF(ISERROR(VLOOKUP(StudiesDetails!B1962,ProteinExpression!A:A,1,FALSE)),FALSE,TRUE)</f>
        <v>1</v>
      </c>
    </row>
    <row r="1963" spans="1:58" x14ac:dyDescent="0.3">
      <c r="A1963">
        <v>499</v>
      </c>
      <c r="B1963">
        <v>2085</v>
      </c>
      <c r="C1963" s="73" t="str">
        <f>IF(AND($A1963&lt;&gt;"",ISNUMBER($A1963)),VLOOKUP($A1963,StudiesGeneral!$B:$CM,2,FALSE),"")</f>
        <v>Tateishi</v>
      </c>
      <c r="D1963" s="73">
        <f>IF(AND($A1963&lt;&gt;"",ISNUMBER($A1963)),VLOOKUP($A1963,StudiesGeneral!$B:$CM,3,FALSE),"")</f>
        <v>1997</v>
      </c>
      <c r="E1963" s="74" t="str">
        <f>IF(AND($A1963&lt;&gt;"",ISNUMBER($A1963)),VLOOKUP($A1963,StudiesGeneral!$B:$CM,4,FALSE),"")</f>
        <v>https://doi.org/10.1016/s0024-3205(97)01011-4</v>
      </c>
      <c r="F1963" s="73" t="str">
        <f>IF(AND($A1963&lt;&gt;"",ISNUMBER($A1963)),VLOOKUP($A1963,StudiesGeneral!$B:$CM,5,FALSE),"")</f>
        <v>CYP3A</v>
      </c>
      <c r="G1963" s="52" t="str">
        <f t="shared" ref="G1963" si="84">H1963&amp;"-"&amp;I1963&amp;"-"&amp;L1963&amp;"-"&amp;AD1963&amp;"-"&amp;BC1963</f>
        <v>Liver--HLM-control-</v>
      </c>
      <c r="H1963" s="12" t="s">
        <v>724</v>
      </c>
      <c r="K1963" s="12" t="s">
        <v>725</v>
      </c>
      <c r="L1963" s="12" t="s">
        <v>726</v>
      </c>
      <c r="M1963" s="12" t="s">
        <v>737</v>
      </c>
      <c r="AA1963" s="19" t="s">
        <v>728</v>
      </c>
      <c r="AB1963" s="19" t="s">
        <v>794</v>
      </c>
      <c r="AC1963" s="20" t="s">
        <v>730</v>
      </c>
      <c r="AD1963" s="37" t="s">
        <v>1227</v>
      </c>
      <c r="AE1963" s="82">
        <v>2</v>
      </c>
      <c r="AF1963" s="3">
        <v>10</v>
      </c>
      <c r="AG1963" s="3">
        <v>6</v>
      </c>
      <c r="AH1963" s="3">
        <f>AVERAGE(2,2,5,8,10,16,28,48,56,72)</f>
        <v>24.7</v>
      </c>
      <c r="AI1963" s="3" t="s">
        <v>767</v>
      </c>
      <c r="AJ1963" s="20" t="s">
        <v>796</v>
      </c>
      <c r="AM1963" s="3">
        <v>2</v>
      </c>
      <c r="AN1963" s="3">
        <v>72</v>
      </c>
      <c r="AW1963" s="3" t="s">
        <v>1220</v>
      </c>
      <c r="AX1963" s="3" t="s">
        <v>1423</v>
      </c>
      <c r="AY1963" s="3" t="s">
        <v>920</v>
      </c>
      <c r="BA1963" s="21" t="s">
        <v>1188</v>
      </c>
      <c r="BB1963" s="10">
        <v>10</v>
      </c>
      <c r="BF1963" s="4" t="b">
        <f>IF(ISERROR(VLOOKUP(StudiesDetails!B1963,ProteinExpression!A:A,1,FALSE)),FALSE,TRUE)</f>
        <v>1</v>
      </c>
    </row>
    <row r="1964" spans="1:58" s="33" customFormat="1" x14ac:dyDescent="0.3">
      <c r="A1964" s="33">
        <v>502</v>
      </c>
      <c r="B1964" s="33">
        <v>2086</v>
      </c>
      <c r="C1964" s="70" t="str">
        <f>IF(AND($A1964&lt;&gt;"",ISNUMBER($A1964)),VLOOKUP($A1964,StudiesGeneral!$B:$CM,2,FALSE),"")</f>
        <v>Bergheim</v>
      </c>
      <c r="D1964" s="70">
        <f>IF(AND($A1964&lt;&gt;"",ISNUMBER($A1964)),VLOOKUP($A1964,StudiesGeneral!$B:$CM,3,FALSE),"")</f>
        <v>2005</v>
      </c>
      <c r="E1964" s="71" t="str">
        <f>IF(AND($A1964&lt;&gt;"",ISNUMBER($A1964)),VLOOKUP($A1964,StudiesGeneral!$B:$CM,4,FALSE),"")</f>
        <v>https://doi.org/10.1186/1472-6904-5-4</v>
      </c>
      <c r="F1964" s="70" t="str">
        <f>IF(AND($A1964&lt;&gt;"",ISNUMBER($A1964)),VLOOKUP($A1964,StudiesGeneral!$B:$CM,5,FALSE),"")</f>
        <v>CYP3A4</v>
      </c>
      <c r="G1964" s="72" t="str">
        <f t="shared" ref="G1964" si="85">H1964&amp;"-"&amp;I1964&amp;"-"&amp;L1964&amp;"-"&amp;AD1964&amp;"-"&amp;BC1964</f>
        <v>Large intestine-Descending colon-Intestinal mucosa--</v>
      </c>
      <c r="H1964" s="25" t="s">
        <v>751</v>
      </c>
      <c r="I1964" s="25" t="s">
        <v>1424</v>
      </c>
      <c r="J1964" s="25"/>
      <c r="K1964" s="25" t="s">
        <v>735</v>
      </c>
      <c r="L1964" s="25" t="s">
        <v>1041</v>
      </c>
      <c r="M1964" s="25"/>
      <c r="N1964" s="25"/>
      <c r="O1964" s="25"/>
      <c r="P1964" s="25"/>
      <c r="Q1964" s="26"/>
      <c r="R1964" s="26"/>
      <c r="S1964" s="27"/>
      <c r="T1964" s="27"/>
      <c r="U1964" s="27"/>
      <c r="V1964" s="27"/>
      <c r="W1964" s="27"/>
      <c r="X1964" s="27"/>
      <c r="Y1964" s="27"/>
      <c r="Z1964" s="27"/>
      <c r="AA1964" s="28" t="s">
        <v>728</v>
      </c>
      <c r="AB1964" s="28" t="s">
        <v>1425</v>
      </c>
      <c r="AC1964" s="29" t="s">
        <v>730</v>
      </c>
      <c r="AD1964" s="36"/>
      <c r="AE1964" s="83">
        <v>1</v>
      </c>
      <c r="AF1964" s="30">
        <v>6</v>
      </c>
      <c r="AG1964" s="30">
        <v>6</v>
      </c>
      <c r="AH1964" s="30">
        <v>54</v>
      </c>
      <c r="AI1964" s="30" t="s">
        <v>767</v>
      </c>
      <c r="AJ1964" s="29" t="s">
        <v>796</v>
      </c>
      <c r="AK1964" s="30">
        <v>15</v>
      </c>
      <c r="AL1964" s="29" t="s">
        <v>797</v>
      </c>
      <c r="AM1964" s="30">
        <v>30</v>
      </c>
      <c r="AN1964" s="30">
        <v>80</v>
      </c>
      <c r="AO1964" s="30"/>
      <c r="AP1964" s="30"/>
      <c r="AQ1964" s="30"/>
      <c r="AR1964" s="30"/>
      <c r="AS1964" s="30">
        <v>27.8</v>
      </c>
      <c r="AT1964" s="30" t="s">
        <v>796</v>
      </c>
      <c r="AU1964" s="30">
        <v>4.9000000000000004</v>
      </c>
      <c r="AV1964" s="30" t="s">
        <v>797</v>
      </c>
      <c r="AW1964" s="30" t="s">
        <v>763</v>
      </c>
      <c r="AX1964" s="30" t="s">
        <v>1426</v>
      </c>
      <c r="AY1964" s="30" t="s">
        <v>732</v>
      </c>
      <c r="AZ1964" s="30">
        <v>3</v>
      </c>
      <c r="BA1964" s="31"/>
      <c r="BB1964" s="32"/>
      <c r="BC1964" s="29"/>
      <c r="BD1964" s="30"/>
      <c r="BE1964" s="75"/>
      <c r="BF1964" s="91" t="b">
        <f>IF(ISERROR(VLOOKUP(StudiesDetails!B1964,ProteinExpression!A:A,1,FALSE)),FALSE,TRUE)</f>
        <v>1</v>
      </c>
    </row>
    <row r="1965" spans="1:58" x14ac:dyDescent="0.3">
      <c r="A1965">
        <v>502</v>
      </c>
      <c r="B1965">
        <v>2087</v>
      </c>
      <c r="C1965" s="73" t="str">
        <f>IF(AND($A1965&lt;&gt;"",ISNUMBER($A1965)),VLOOKUP($A1965,StudiesGeneral!$B:$CM,2,FALSE),"")</f>
        <v>Bergheim</v>
      </c>
      <c r="D1965" s="73">
        <f>IF(AND($A1965&lt;&gt;"",ISNUMBER($A1965)),VLOOKUP($A1965,StudiesGeneral!$B:$CM,3,FALSE),"")</f>
        <v>2005</v>
      </c>
      <c r="E1965" s="74" t="str">
        <f>IF(AND($A1965&lt;&gt;"",ISNUMBER($A1965)),VLOOKUP($A1965,StudiesGeneral!$B:$CM,4,FALSE),"")</f>
        <v>https://doi.org/10.1186/1472-6904-5-4</v>
      </c>
      <c r="F1965" s="73" t="str">
        <f>IF(AND($A1965&lt;&gt;"",ISNUMBER($A1965)),VLOOKUP($A1965,StudiesGeneral!$B:$CM,5,FALSE),"")</f>
        <v>CYP3A4</v>
      </c>
      <c r="G1965" s="52" t="str">
        <f t="shared" ref="G1965:G1967" si="86">H1965&amp;"-"&amp;I1965&amp;"-"&amp;L1965&amp;"-"&amp;AD1965&amp;"-"&amp;BC1965</f>
        <v>Large intestine-Sigmoid colon-Intestinal mucosa--</v>
      </c>
      <c r="H1965" s="12" t="s">
        <v>751</v>
      </c>
      <c r="I1965" s="12" t="s">
        <v>1427</v>
      </c>
      <c r="K1965" s="12" t="s">
        <v>735</v>
      </c>
      <c r="L1965" s="12" t="s">
        <v>1041</v>
      </c>
      <c r="AA1965" s="19" t="s">
        <v>728</v>
      </c>
      <c r="AB1965" s="19" t="s">
        <v>1425</v>
      </c>
      <c r="AC1965" s="20" t="s">
        <v>730</v>
      </c>
      <c r="AE1965" s="82">
        <v>2</v>
      </c>
      <c r="AF1965" s="3">
        <v>24</v>
      </c>
      <c r="AG1965" s="3">
        <v>16</v>
      </c>
      <c r="AH1965" s="3">
        <v>55</v>
      </c>
      <c r="AI1965" s="3" t="s">
        <v>767</v>
      </c>
      <c r="AJ1965" s="20" t="s">
        <v>796</v>
      </c>
      <c r="AK1965" s="3">
        <v>9</v>
      </c>
      <c r="AL1965" s="20" t="s">
        <v>797</v>
      </c>
      <c r="AM1965" s="3">
        <v>30</v>
      </c>
      <c r="AN1965" s="3">
        <v>80</v>
      </c>
      <c r="AS1965" s="3">
        <v>25.4</v>
      </c>
      <c r="AT1965" s="3" t="s">
        <v>796</v>
      </c>
      <c r="AU1965" s="79">
        <v>4</v>
      </c>
      <c r="AV1965" s="3" t="s">
        <v>797</v>
      </c>
      <c r="AW1965" s="3" t="s">
        <v>763</v>
      </c>
      <c r="AX1965" s="3" t="s">
        <v>1426</v>
      </c>
      <c r="AY1965" s="3" t="s">
        <v>732</v>
      </c>
      <c r="AZ1965" s="3">
        <v>4</v>
      </c>
      <c r="BF1965" s="4" t="b">
        <f>IF(ISERROR(VLOOKUP(StudiesDetails!B1965,ProteinExpression!A:A,1,FALSE)),FALSE,TRUE)</f>
        <v>1</v>
      </c>
    </row>
    <row r="1966" spans="1:58" s="33" customFormat="1" x14ac:dyDescent="0.3">
      <c r="A1966" s="33">
        <v>503</v>
      </c>
      <c r="B1966" s="33">
        <v>2088</v>
      </c>
      <c r="C1966" s="70" t="str">
        <f>IF(AND($A1966&lt;&gt;"",ISNUMBER($A1966)),VLOOKUP($A1966,StudiesGeneral!$B:$CM,2,FALSE),"")</f>
        <v>Bergheim</v>
      </c>
      <c r="D1966" s="70">
        <f>IF(AND($A1966&lt;&gt;"",ISNUMBER($A1966)),VLOOKUP($A1966,StudiesGeneral!$B:$CM,3,FALSE),"")</f>
        <v>2005</v>
      </c>
      <c r="E1966" s="71" t="str">
        <f>IF(AND($A1966&lt;&gt;"",ISNUMBER($A1966)),VLOOKUP($A1966,StudiesGeneral!$B:$CM,4,FALSE),"")</f>
        <v>https://doi.org/10.1186/1472-6904-5-4</v>
      </c>
      <c r="F1966" s="70" t="str">
        <f>IF(AND($A1966&lt;&gt;"",ISNUMBER($A1966)),VLOOKUP($A1966,StudiesGeneral!$B:$CM,5,FALSE),"")</f>
        <v>CYP3A5</v>
      </c>
      <c r="G1966" s="72" t="str">
        <f t="shared" si="86"/>
        <v>Large intestine-Descending colon-Intestinal mucosa--</v>
      </c>
      <c r="H1966" s="25" t="s">
        <v>751</v>
      </c>
      <c r="I1966" s="25" t="s">
        <v>1424</v>
      </c>
      <c r="J1966" s="25"/>
      <c r="K1966" s="25" t="s">
        <v>735</v>
      </c>
      <c r="L1966" s="25" t="s">
        <v>1041</v>
      </c>
      <c r="M1966" s="25"/>
      <c r="N1966" s="25"/>
      <c r="O1966" s="25"/>
      <c r="P1966" s="25"/>
      <c r="Q1966" s="26"/>
      <c r="R1966" s="26"/>
      <c r="S1966" s="27"/>
      <c r="T1966" s="27"/>
      <c r="U1966" s="27"/>
      <c r="V1966" s="27"/>
      <c r="W1966" s="27"/>
      <c r="X1966" s="27"/>
      <c r="Y1966" s="27"/>
      <c r="Z1966" s="27"/>
      <c r="AA1966" s="28" t="s">
        <v>728</v>
      </c>
      <c r="AB1966" s="28" t="s">
        <v>1425</v>
      </c>
      <c r="AC1966" s="29" t="s">
        <v>730</v>
      </c>
      <c r="AD1966" s="36"/>
      <c r="AE1966" s="83">
        <v>1</v>
      </c>
      <c r="AF1966" s="30">
        <v>6</v>
      </c>
      <c r="AG1966" s="30">
        <v>6</v>
      </c>
      <c r="AH1966" s="30">
        <v>54</v>
      </c>
      <c r="AI1966" s="30" t="s">
        <v>767</v>
      </c>
      <c r="AJ1966" s="29" t="s">
        <v>796</v>
      </c>
      <c r="AK1966" s="30">
        <v>15</v>
      </c>
      <c r="AL1966" s="29" t="s">
        <v>797</v>
      </c>
      <c r="AM1966" s="30">
        <v>30</v>
      </c>
      <c r="AN1966" s="30">
        <v>80</v>
      </c>
      <c r="AO1966" s="30"/>
      <c r="AP1966" s="30"/>
      <c r="AQ1966" s="30"/>
      <c r="AR1966" s="30"/>
      <c r="AS1966" s="30">
        <v>27.8</v>
      </c>
      <c r="AT1966" s="30" t="s">
        <v>796</v>
      </c>
      <c r="AU1966" s="30">
        <v>4.9000000000000004</v>
      </c>
      <c r="AV1966" s="30" t="s">
        <v>797</v>
      </c>
      <c r="AW1966" s="30" t="s">
        <v>763</v>
      </c>
      <c r="AX1966" s="30" t="s">
        <v>1426</v>
      </c>
      <c r="AY1966" s="30" t="s">
        <v>732</v>
      </c>
      <c r="AZ1966" s="30">
        <v>3</v>
      </c>
      <c r="BA1966" s="31"/>
      <c r="BB1966" s="32"/>
      <c r="BC1966" s="29"/>
      <c r="BD1966" s="30"/>
      <c r="BE1966" s="75"/>
      <c r="BF1966" s="91" t="b">
        <f>IF(ISERROR(VLOOKUP(StudiesDetails!B1966,ProteinExpression!A:A,1,FALSE)),FALSE,TRUE)</f>
        <v>1</v>
      </c>
    </row>
    <row r="1967" spans="1:58" x14ac:dyDescent="0.3">
      <c r="A1967">
        <v>503</v>
      </c>
      <c r="B1967">
        <v>2089</v>
      </c>
      <c r="C1967" s="73" t="str">
        <f>IF(AND($A1967&lt;&gt;"",ISNUMBER($A1967)),VLOOKUP($A1967,StudiesGeneral!$B:$CM,2,FALSE),"")</f>
        <v>Bergheim</v>
      </c>
      <c r="D1967" s="73">
        <f>IF(AND($A1967&lt;&gt;"",ISNUMBER($A1967)),VLOOKUP($A1967,StudiesGeneral!$B:$CM,3,FALSE),"")</f>
        <v>2005</v>
      </c>
      <c r="E1967" s="74" t="str">
        <f>IF(AND($A1967&lt;&gt;"",ISNUMBER($A1967)),VLOOKUP($A1967,StudiesGeneral!$B:$CM,4,FALSE),"")</f>
        <v>https://doi.org/10.1186/1472-6904-5-4</v>
      </c>
      <c r="F1967" s="73" t="str">
        <f>IF(AND($A1967&lt;&gt;"",ISNUMBER($A1967)),VLOOKUP($A1967,StudiesGeneral!$B:$CM,5,FALSE),"")</f>
        <v>CYP3A5</v>
      </c>
      <c r="G1967" s="52" t="str">
        <f t="shared" si="86"/>
        <v>Large intestine-Sigmoid colon-Intestinal mucosa--</v>
      </c>
      <c r="H1967" s="12" t="s">
        <v>751</v>
      </c>
      <c r="I1967" s="12" t="s">
        <v>1427</v>
      </c>
      <c r="K1967" s="12" t="s">
        <v>735</v>
      </c>
      <c r="L1967" s="12" t="s">
        <v>1041</v>
      </c>
      <c r="AA1967" s="19" t="s">
        <v>728</v>
      </c>
      <c r="AB1967" s="19" t="s">
        <v>1425</v>
      </c>
      <c r="AC1967" s="20" t="s">
        <v>730</v>
      </c>
      <c r="AE1967" s="82">
        <v>2</v>
      </c>
      <c r="AF1967" s="3">
        <v>24</v>
      </c>
      <c r="AG1967" s="3">
        <v>16</v>
      </c>
      <c r="AH1967" s="3">
        <v>55</v>
      </c>
      <c r="AI1967" s="3" t="s">
        <v>767</v>
      </c>
      <c r="AJ1967" s="20" t="s">
        <v>796</v>
      </c>
      <c r="AK1967" s="3">
        <v>9</v>
      </c>
      <c r="AL1967" s="20" t="s">
        <v>797</v>
      </c>
      <c r="AM1967" s="3">
        <v>30</v>
      </c>
      <c r="AN1967" s="3">
        <v>80</v>
      </c>
      <c r="AS1967" s="3">
        <v>25.4</v>
      </c>
      <c r="AT1967" s="3" t="s">
        <v>796</v>
      </c>
      <c r="AU1967" s="79">
        <v>4</v>
      </c>
      <c r="AV1967" s="3" t="s">
        <v>797</v>
      </c>
      <c r="AW1967" s="3" t="s">
        <v>763</v>
      </c>
      <c r="AX1967" s="3" t="s">
        <v>1426</v>
      </c>
      <c r="AY1967" s="3" t="s">
        <v>732</v>
      </c>
      <c r="AZ1967" s="3">
        <v>4</v>
      </c>
      <c r="BF1967" s="4" t="b">
        <f>IF(ISERROR(VLOOKUP(StudiesDetails!B1967,ProteinExpression!A:A,1,FALSE)),FALSE,TRUE)</f>
        <v>1</v>
      </c>
    </row>
    <row r="1968" spans="1:58" s="33" customFormat="1" x14ac:dyDescent="0.3">
      <c r="A1968" s="33">
        <v>504</v>
      </c>
      <c r="B1968" s="33">
        <v>2090</v>
      </c>
      <c r="C1968" s="70" t="str">
        <f>IF(AND($A1968&lt;&gt;"",ISNUMBER($A1968)),VLOOKUP($A1968,StudiesGeneral!$B:$CM,2,FALSE),"")</f>
        <v>Isoherranen</v>
      </c>
      <c r="D1968" s="70">
        <f>IF(AND($A1968&lt;&gt;"",ISNUMBER($A1968)),VLOOKUP($A1968,StudiesGeneral!$B:$CM,3,FALSE),"")</f>
        <v>2008</v>
      </c>
      <c r="E1968" s="71" t="str">
        <f>IF(AND($A1968&lt;&gt;"",ISNUMBER($A1968)),VLOOKUP($A1968,StudiesGeneral!$B:$CM,4,FALSE),"")</f>
        <v>https://doi.org/10.1124/dmd.107.018382</v>
      </c>
      <c r="F1968" s="70" t="str">
        <f>IF(AND($A1968&lt;&gt;"",ISNUMBER($A1968)),VLOOKUP($A1968,StudiesGeneral!$B:$CM,5,FALSE),"")</f>
        <v>CYP3A4</v>
      </c>
      <c r="G1968" s="72" t="str">
        <f t="shared" ref="G1968" si="87">H1968&amp;"-"&amp;I1968&amp;"-"&amp;L1968&amp;"-"&amp;AD1968&amp;"-"&amp;BC1968</f>
        <v>Liver--HLM-CYP3A5+-</v>
      </c>
      <c r="H1968" s="25" t="s">
        <v>724</v>
      </c>
      <c r="I1968" s="25"/>
      <c r="J1968" s="25"/>
      <c r="K1968" s="25" t="s">
        <v>725</v>
      </c>
      <c r="L1968" s="25" t="s">
        <v>726</v>
      </c>
      <c r="M1968" s="25"/>
      <c r="N1968" s="25"/>
      <c r="O1968" s="25"/>
      <c r="P1968" s="25"/>
      <c r="Q1968" s="117">
        <f>1/3</f>
        <v>0.33333333333333331</v>
      </c>
      <c r="R1968" s="26" t="s">
        <v>1309</v>
      </c>
      <c r="S1968" s="27"/>
      <c r="T1968" s="27"/>
      <c r="U1968" s="27"/>
      <c r="V1968" s="27"/>
      <c r="W1968" s="27"/>
      <c r="X1968" s="27"/>
      <c r="Y1968" s="27"/>
      <c r="Z1968" s="27"/>
      <c r="AA1968" s="28" t="s">
        <v>754</v>
      </c>
      <c r="AB1968" s="28" t="s">
        <v>1070</v>
      </c>
      <c r="AC1968" s="29" t="s">
        <v>730</v>
      </c>
      <c r="AD1968" s="36" t="s">
        <v>1428</v>
      </c>
      <c r="AE1968" s="83">
        <v>1</v>
      </c>
      <c r="AF1968" s="30">
        <v>3</v>
      </c>
      <c r="AG1968" s="30"/>
      <c r="AH1968" s="30"/>
      <c r="AI1968" s="30"/>
      <c r="AJ1968" s="29"/>
      <c r="AK1968" s="30"/>
      <c r="AL1968" s="29"/>
      <c r="AM1968" s="30"/>
      <c r="AN1968" s="30"/>
      <c r="AO1968" s="30"/>
      <c r="AP1968" s="30"/>
      <c r="AQ1968" s="30"/>
      <c r="AR1968" s="30"/>
      <c r="AS1968" s="30"/>
      <c r="AT1968" s="30"/>
      <c r="AU1968" s="30"/>
      <c r="AV1968" s="30"/>
      <c r="AW1968" s="30"/>
      <c r="AX1968" s="30"/>
      <c r="AY1968" s="30"/>
      <c r="AZ1968" s="30"/>
      <c r="BA1968" s="31" t="s">
        <v>883</v>
      </c>
      <c r="BB1968" s="32">
        <v>3</v>
      </c>
      <c r="BC1968" s="29"/>
      <c r="BD1968" s="30"/>
      <c r="BE1968" s="75"/>
      <c r="BF1968" s="91" t="b">
        <f>IF(ISERROR(VLOOKUP(StudiesDetails!B1968,ProteinExpression!A:A,1,FALSE)),FALSE,TRUE)</f>
        <v>1</v>
      </c>
    </row>
    <row r="1969" spans="1:58" x14ac:dyDescent="0.3">
      <c r="A1969">
        <v>504</v>
      </c>
      <c r="B1969">
        <v>2091</v>
      </c>
      <c r="C1969" s="73" t="str">
        <f>IF(AND($A1969&lt;&gt;"",ISNUMBER($A1969)),VLOOKUP($A1969,StudiesGeneral!$B:$CM,2,FALSE),"")</f>
        <v>Isoherranen</v>
      </c>
      <c r="D1969" s="73">
        <f>IF(AND($A1969&lt;&gt;"",ISNUMBER($A1969)),VLOOKUP($A1969,StudiesGeneral!$B:$CM,3,FALSE),"")</f>
        <v>2008</v>
      </c>
      <c r="E1969" s="74" t="str">
        <f>IF(AND($A1969&lt;&gt;"",ISNUMBER($A1969)),VLOOKUP($A1969,StudiesGeneral!$B:$CM,4,FALSE),"")</f>
        <v>https://doi.org/10.1124/dmd.107.018382</v>
      </c>
      <c r="F1969" s="73" t="str">
        <f>IF(AND($A1969&lt;&gt;"",ISNUMBER($A1969)),VLOOKUP($A1969,StudiesGeneral!$B:$CM,5,FALSE),"")</f>
        <v>CYP3A4</v>
      </c>
      <c r="G1969" s="52" t="str">
        <f t="shared" ref="G1969:G1970" si="88">H1969&amp;"-"&amp;I1969&amp;"-"&amp;L1969&amp;"-"&amp;AD1969&amp;"-"&amp;BC1969</f>
        <v>Liver--HLM-CYP3A5--</v>
      </c>
      <c r="H1969" s="12" t="s">
        <v>724</v>
      </c>
      <c r="K1969" s="12" t="s">
        <v>725</v>
      </c>
      <c r="L1969" s="12" t="s">
        <v>726</v>
      </c>
      <c r="Q1969" s="116">
        <f t="shared" ref="Q1969:Q1970" si="89">1/3</f>
        <v>0.33333333333333331</v>
      </c>
      <c r="R1969" s="1" t="s">
        <v>1309</v>
      </c>
      <c r="AA1969" s="19" t="s">
        <v>754</v>
      </c>
      <c r="AB1969" s="19" t="s">
        <v>1070</v>
      </c>
      <c r="AC1969" s="20" t="s">
        <v>730</v>
      </c>
      <c r="AD1969" s="37" t="s">
        <v>1429</v>
      </c>
      <c r="AE1969" s="82">
        <v>2</v>
      </c>
      <c r="AF1969" s="3">
        <v>3</v>
      </c>
      <c r="BA1969" s="21" t="s">
        <v>883</v>
      </c>
      <c r="BB1969" s="10">
        <v>3</v>
      </c>
      <c r="BF1969" s="4" t="b">
        <f>IF(ISERROR(VLOOKUP(StudiesDetails!B1969,ProteinExpression!A:A,1,FALSE)),FALSE,TRUE)</f>
        <v>1</v>
      </c>
    </row>
    <row r="1970" spans="1:58" x14ac:dyDescent="0.3">
      <c r="A1970">
        <v>505</v>
      </c>
      <c r="B1970">
        <v>2092</v>
      </c>
      <c r="C1970" s="73" t="str">
        <f>IF(AND($A1970&lt;&gt;"",ISNUMBER($A1970)),VLOOKUP($A1970,StudiesGeneral!$B:$CM,2,FALSE),"")</f>
        <v>Isoherranen</v>
      </c>
      <c r="D1970" s="73">
        <f>IF(AND($A1970&lt;&gt;"",ISNUMBER($A1970)),VLOOKUP($A1970,StudiesGeneral!$B:$CM,3,FALSE),"")</f>
        <v>2008</v>
      </c>
      <c r="E1970" s="74" t="str">
        <f>IF(AND($A1970&lt;&gt;"",ISNUMBER($A1970)),VLOOKUP($A1970,StudiesGeneral!$B:$CM,4,FALSE),"")</f>
        <v>https://doi.org/10.1124/dmd.107.018382</v>
      </c>
      <c r="F1970" s="73" t="str">
        <f>IF(AND($A1970&lt;&gt;"",ISNUMBER($A1970)),VLOOKUP($A1970,StudiesGeneral!$B:$CM,5,FALSE),"")</f>
        <v>CYP3A5</v>
      </c>
      <c r="G1970" s="52" t="str">
        <f t="shared" si="88"/>
        <v>Liver--HLM-CYP3A5+-</v>
      </c>
      <c r="H1970" s="12" t="s">
        <v>724</v>
      </c>
      <c r="K1970" s="12" t="s">
        <v>725</v>
      </c>
      <c r="L1970" s="12" t="s">
        <v>726</v>
      </c>
      <c r="Q1970" s="116">
        <f t="shared" si="89"/>
        <v>0.33333333333333331</v>
      </c>
      <c r="R1970" s="1" t="s">
        <v>1309</v>
      </c>
      <c r="AA1970" s="19" t="s">
        <v>754</v>
      </c>
      <c r="AB1970" s="19" t="s">
        <v>1070</v>
      </c>
      <c r="AC1970" s="20" t="s">
        <v>730</v>
      </c>
      <c r="AD1970" s="37" t="s">
        <v>1428</v>
      </c>
      <c r="AE1970" s="82">
        <v>1</v>
      </c>
      <c r="AF1970" s="3">
        <v>3</v>
      </c>
      <c r="BA1970" s="21" t="s">
        <v>883</v>
      </c>
      <c r="BB1970" s="10">
        <v>3</v>
      </c>
      <c r="BF1970" s="4" t="b">
        <f>IF(ISERROR(VLOOKUP(StudiesDetails!B1970,ProteinExpression!A:A,1,FALSE)),FALSE,TRUE)</f>
        <v>1</v>
      </c>
    </row>
    <row r="1971" spans="1:58" s="33" customFormat="1" x14ac:dyDescent="0.3">
      <c r="A1971" s="33">
        <v>506</v>
      </c>
      <c r="B1971" s="33">
        <v>2093</v>
      </c>
      <c r="C1971" s="70" t="str">
        <f>IF(AND($A1971&lt;&gt;"",ISNUMBER($A1971)),VLOOKUP($A1971,StudiesGeneral!$B:$CM,2,FALSE),"")</f>
        <v>Wang</v>
      </c>
      <c r="D1971" s="70">
        <f>IF(AND($A1971&lt;&gt;"",ISNUMBER($A1971)),VLOOKUP($A1971,StudiesGeneral!$B:$CM,3,FALSE),"")</f>
        <v>2005</v>
      </c>
      <c r="E1971" s="71" t="str">
        <f>IF(AND($A1971&lt;&gt;"",ISNUMBER($A1971)),VLOOKUP($A1971,StudiesGeneral!$B:$CM,4,FALSE),"")</f>
        <v>https://doi.org/10.1124/dmd.104.001834</v>
      </c>
      <c r="F1971" s="70" t="str">
        <f>IF(AND($A1971&lt;&gt;"",ISNUMBER($A1971)),VLOOKUP($A1971,StudiesGeneral!$B:$CM,5,FALSE),"")</f>
        <v>CYP3A4</v>
      </c>
      <c r="G1971" s="72" t="str">
        <f t="shared" ref="G1971" si="90">H1971&amp;"-"&amp;I1971&amp;"-"&amp;L1971&amp;"-"&amp;AD1971&amp;"-"&amp;BC1971</f>
        <v>Liver--HLM-IUL31-</v>
      </c>
      <c r="H1971" s="25" t="s">
        <v>724</v>
      </c>
      <c r="I1971" s="25"/>
      <c r="J1971" s="25"/>
      <c r="K1971" s="25" t="s">
        <v>725</v>
      </c>
      <c r="L1971" s="25" t="s">
        <v>726</v>
      </c>
      <c r="M1971" s="25" t="s">
        <v>737</v>
      </c>
      <c r="N1971" s="25"/>
      <c r="O1971" s="25"/>
      <c r="P1971" s="25"/>
      <c r="Q1971" s="26">
        <v>20</v>
      </c>
      <c r="R1971" s="26" t="s">
        <v>753</v>
      </c>
      <c r="S1971" s="27"/>
      <c r="T1971" s="27"/>
      <c r="U1971" s="27"/>
      <c r="V1971" s="27"/>
      <c r="W1971" s="27"/>
      <c r="X1971" s="27"/>
      <c r="Y1971" s="27"/>
      <c r="Z1971" s="27"/>
      <c r="AA1971" s="28" t="s">
        <v>770</v>
      </c>
      <c r="AB1971" s="28" t="s">
        <v>1225</v>
      </c>
      <c r="AC1971" s="29" t="s">
        <v>730</v>
      </c>
      <c r="AD1971" s="36" t="s">
        <v>1430</v>
      </c>
      <c r="AE1971" s="83">
        <v>1</v>
      </c>
      <c r="AF1971" s="30">
        <v>1</v>
      </c>
      <c r="AG1971" s="30"/>
      <c r="AH1971" s="30"/>
      <c r="AI1971" s="30"/>
      <c r="AJ1971" s="29"/>
      <c r="AK1971" s="30"/>
      <c r="AL1971" s="29"/>
      <c r="AM1971" s="30"/>
      <c r="AN1971" s="30"/>
      <c r="AO1971" s="30"/>
      <c r="AP1971" s="30"/>
      <c r="AQ1971" s="30"/>
      <c r="AR1971" s="30"/>
      <c r="AS1971" s="30"/>
      <c r="AT1971" s="30"/>
      <c r="AU1971" s="30"/>
      <c r="AV1971" s="30"/>
      <c r="AW1971" s="30" t="s">
        <v>763</v>
      </c>
      <c r="AX1971" s="30"/>
      <c r="AY1971" s="30"/>
      <c r="AZ1971" s="30"/>
      <c r="BA1971" s="31"/>
      <c r="BB1971" s="32"/>
      <c r="BC1971" s="29"/>
      <c r="BD1971" s="30"/>
      <c r="BE1971" s="75"/>
      <c r="BF1971" s="91" t="b">
        <f>IF(ISERROR(VLOOKUP(StudiesDetails!B1971,ProteinExpression!A:A,1,FALSE)),FALSE,TRUE)</f>
        <v>1</v>
      </c>
    </row>
    <row r="1972" spans="1:58" x14ac:dyDescent="0.3">
      <c r="A1972">
        <v>506</v>
      </c>
      <c r="B1972">
        <v>2094</v>
      </c>
      <c r="C1972" s="73" t="str">
        <f>IF(AND($A1972&lt;&gt;"",ISNUMBER($A1972)),VLOOKUP($A1972,StudiesGeneral!$B:$CM,2,FALSE),"")</f>
        <v>Wang</v>
      </c>
      <c r="D1972" s="73">
        <f>IF(AND($A1972&lt;&gt;"",ISNUMBER($A1972)),VLOOKUP($A1972,StudiesGeneral!$B:$CM,3,FALSE),"")</f>
        <v>2005</v>
      </c>
      <c r="E1972" s="74" t="str">
        <f>IF(AND($A1972&lt;&gt;"",ISNUMBER($A1972)),VLOOKUP($A1972,StudiesGeneral!$B:$CM,4,FALSE),"")</f>
        <v>https://doi.org/10.1124/dmd.104.001834</v>
      </c>
      <c r="F1972" s="73" t="str">
        <f>IF(AND($A1972&lt;&gt;"",ISNUMBER($A1972)),VLOOKUP($A1972,StudiesGeneral!$B:$CM,5,FALSE),"")</f>
        <v>CYP3A4</v>
      </c>
      <c r="G1972" s="52" t="str">
        <f t="shared" ref="G1972:G1975" si="91">H1972&amp;"-"&amp;I1972&amp;"-"&amp;L1972&amp;"-"&amp;AD1972&amp;"-"&amp;BC1972</f>
        <v>Liver--HLM-IUL32-</v>
      </c>
      <c r="H1972" s="12" t="s">
        <v>724</v>
      </c>
      <c r="K1972" s="12" t="s">
        <v>725</v>
      </c>
      <c r="L1972" s="12" t="s">
        <v>726</v>
      </c>
      <c r="M1972" s="12" t="s">
        <v>737</v>
      </c>
      <c r="Q1972" s="1">
        <v>20</v>
      </c>
      <c r="R1972" s="1" t="s">
        <v>753</v>
      </c>
      <c r="AA1972" s="19" t="s">
        <v>770</v>
      </c>
      <c r="AB1972" s="19" t="s">
        <v>1225</v>
      </c>
      <c r="AC1972" s="20" t="s">
        <v>730</v>
      </c>
      <c r="AD1972" s="37" t="s">
        <v>1431</v>
      </c>
      <c r="AE1972" s="82">
        <v>2</v>
      </c>
      <c r="AF1972" s="3">
        <v>1</v>
      </c>
      <c r="AW1972" s="3" t="s">
        <v>763</v>
      </c>
      <c r="BF1972" s="4" t="b">
        <f>IF(ISERROR(VLOOKUP(StudiesDetails!B1972,ProteinExpression!A:A,1,FALSE)),FALSE,TRUE)</f>
        <v>1</v>
      </c>
    </row>
    <row r="1973" spans="1:58" x14ac:dyDescent="0.3">
      <c r="A1973">
        <v>506</v>
      </c>
      <c r="B1973">
        <v>2095</v>
      </c>
      <c r="C1973" s="73" t="str">
        <f>IF(AND($A1973&lt;&gt;"",ISNUMBER($A1973)),VLOOKUP($A1973,StudiesGeneral!$B:$CM,2,FALSE),"")</f>
        <v>Wang</v>
      </c>
      <c r="D1973" s="73">
        <f>IF(AND($A1973&lt;&gt;"",ISNUMBER($A1973)),VLOOKUP($A1973,StudiesGeneral!$B:$CM,3,FALSE),"")</f>
        <v>2005</v>
      </c>
      <c r="E1973" s="74" t="str">
        <f>IF(AND($A1973&lt;&gt;"",ISNUMBER($A1973)),VLOOKUP($A1973,StudiesGeneral!$B:$CM,4,FALSE),"")</f>
        <v>https://doi.org/10.1124/dmd.104.001834</v>
      </c>
      <c r="F1973" s="73" t="str">
        <f>IF(AND($A1973&lt;&gt;"",ISNUMBER($A1973)),VLOOKUP($A1973,StudiesGeneral!$B:$CM,5,FALSE),"")</f>
        <v>CYP3A4</v>
      </c>
      <c r="G1973" s="52" t="str">
        <f t="shared" si="91"/>
        <v>Liver--HLM-IUL33-</v>
      </c>
      <c r="H1973" s="12" t="s">
        <v>724</v>
      </c>
      <c r="K1973" s="12" t="s">
        <v>725</v>
      </c>
      <c r="L1973" s="12" t="s">
        <v>726</v>
      </c>
      <c r="M1973" s="12" t="s">
        <v>737</v>
      </c>
      <c r="Q1973" s="1">
        <v>20</v>
      </c>
      <c r="R1973" s="1" t="s">
        <v>753</v>
      </c>
      <c r="AA1973" s="19" t="s">
        <v>770</v>
      </c>
      <c r="AB1973" s="19" t="s">
        <v>1225</v>
      </c>
      <c r="AC1973" s="20" t="s">
        <v>730</v>
      </c>
      <c r="AD1973" s="37" t="s">
        <v>1432</v>
      </c>
      <c r="AE1973" s="82">
        <v>3</v>
      </c>
      <c r="AF1973" s="3">
        <v>1</v>
      </c>
      <c r="AW1973" s="3" t="s">
        <v>763</v>
      </c>
      <c r="BF1973" s="4" t="b">
        <f>IF(ISERROR(VLOOKUP(StudiesDetails!B1973,ProteinExpression!A:A,1,FALSE)),FALSE,TRUE)</f>
        <v>1</v>
      </c>
    </row>
    <row r="1974" spans="1:58" x14ac:dyDescent="0.3">
      <c r="A1974">
        <v>506</v>
      </c>
      <c r="B1974">
        <v>2096</v>
      </c>
      <c r="C1974" s="73" t="str">
        <f>IF(AND($A1974&lt;&gt;"",ISNUMBER($A1974)),VLOOKUP($A1974,StudiesGeneral!$B:$CM,2,FALSE),"")</f>
        <v>Wang</v>
      </c>
      <c r="D1974" s="73">
        <f>IF(AND($A1974&lt;&gt;"",ISNUMBER($A1974)),VLOOKUP($A1974,StudiesGeneral!$B:$CM,3,FALSE),"")</f>
        <v>2005</v>
      </c>
      <c r="E1974" s="74" t="str">
        <f>IF(AND($A1974&lt;&gt;"",ISNUMBER($A1974)),VLOOKUP($A1974,StudiesGeneral!$B:$CM,4,FALSE),"")</f>
        <v>https://doi.org/10.1124/dmd.104.001834</v>
      </c>
      <c r="F1974" s="73" t="str">
        <f>IF(AND($A1974&lt;&gt;"",ISNUMBER($A1974)),VLOOKUP($A1974,StudiesGeneral!$B:$CM,5,FALSE),"")</f>
        <v>CYP3A4</v>
      </c>
      <c r="G1974" s="52" t="str">
        <f t="shared" si="91"/>
        <v>Liver--HLM-IUL34-</v>
      </c>
      <c r="H1974" s="12" t="s">
        <v>724</v>
      </c>
      <c r="K1974" s="12" t="s">
        <v>725</v>
      </c>
      <c r="L1974" s="12" t="s">
        <v>726</v>
      </c>
      <c r="M1974" s="12" t="s">
        <v>737</v>
      </c>
      <c r="Q1974" s="1">
        <v>20</v>
      </c>
      <c r="R1974" s="1" t="s">
        <v>753</v>
      </c>
      <c r="AA1974" s="19" t="s">
        <v>770</v>
      </c>
      <c r="AB1974" s="19" t="s">
        <v>1225</v>
      </c>
      <c r="AC1974" s="20" t="s">
        <v>730</v>
      </c>
      <c r="AD1974" s="37" t="s">
        <v>1433</v>
      </c>
      <c r="AE1974" s="82">
        <v>4</v>
      </c>
      <c r="AF1974" s="3">
        <v>1</v>
      </c>
      <c r="AW1974" s="3" t="s">
        <v>763</v>
      </c>
      <c r="BF1974" s="4" t="b">
        <f>IF(ISERROR(VLOOKUP(StudiesDetails!B1974,ProteinExpression!A:A,1,FALSE)),FALSE,TRUE)</f>
        <v>1</v>
      </c>
    </row>
    <row r="1975" spans="1:58" x14ac:dyDescent="0.3">
      <c r="A1975">
        <v>506</v>
      </c>
      <c r="B1975">
        <v>2097</v>
      </c>
      <c r="C1975" s="73" t="str">
        <f>IF(AND($A1975&lt;&gt;"",ISNUMBER($A1975)),VLOOKUP($A1975,StudiesGeneral!$B:$CM,2,FALSE),"")</f>
        <v>Wang</v>
      </c>
      <c r="D1975" s="73">
        <f>IF(AND($A1975&lt;&gt;"",ISNUMBER($A1975)),VLOOKUP($A1975,StudiesGeneral!$B:$CM,3,FALSE),"")</f>
        <v>2005</v>
      </c>
      <c r="E1975" s="74" t="str">
        <f>IF(AND($A1975&lt;&gt;"",ISNUMBER($A1975)),VLOOKUP($A1975,StudiesGeneral!$B:$CM,4,FALSE),"")</f>
        <v>https://doi.org/10.1124/dmd.104.001834</v>
      </c>
      <c r="F1975" s="73" t="str">
        <f>IF(AND($A1975&lt;&gt;"",ISNUMBER($A1975)),VLOOKUP($A1975,StudiesGeneral!$B:$CM,5,FALSE),"")</f>
        <v>CYP3A4</v>
      </c>
      <c r="G1975" s="52" t="str">
        <f t="shared" si="91"/>
        <v>Liver--HLM-IUL35-</v>
      </c>
      <c r="H1975" s="12" t="s">
        <v>724</v>
      </c>
      <c r="K1975" s="12" t="s">
        <v>725</v>
      </c>
      <c r="L1975" s="12" t="s">
        <v>726</v>
      </c>
      <c r="M1975" s="12" t="s">
        <v>737</v>
      </c>
      <c r="Q1975" s="1">
        <v>20</v>
      </c>
      <c r="R1975" s="1" t="s">
        <v>753</v>
      </c>
      <c r="AA1975" s="19" t="s">
        <v>770</v>
      </c>
      <c r="AB1975" s="19" t="s">
        <v>1225</v>
      </c>
      <c r="AC1975" s="20" t="s">
        <v>730</v>
      </c>
      <c r="AD1975" s="37" t="s">
        <v>1434</v>
      </c>
      <c r="AE1975" s="82">
        <v>5</v>
      </c>
      <c r="AF1975" s="3">
        <v>1</v>
      </c>
      <c r="AW1975" s="3" t="s">
        <v>763</v>
      </c>
      <c r="BF1975" s="4" t="b">
        <f>IF(ISERROR(VLOOKUP(StudiesDetails!B1975,ProteinExpression!A:A,1,FALSE)),FALSE,TRUE)</f>
        <v>1</v>
      </c>
    </row>
    <row r="1976" spans="1:58" x14ac:dyDescent="0.3">
      <c r="A1976">
        <v>507</v>
      </c>
      <c r="B1976">
        <v>2098</v>
      </c>
      <c r="C1976" s="73" t="str">
        <f>IF(AND($A1976&lt;&gt;"",ISNUMBER($A1976)),VLOOKUP($A1976,StudiesGeneral!$B:$CM,2,FALSE),"")</f>
        <v>Wang</v>
      </c>
      <c r="D1976" s="73">
        <f>IF(AND($A1976&lt;&gt;"",ISNUMBER($A1976)),VLOOKUP($A1976,StudiesGeneral!$B:$CM,3,FALSE),"")</f>
        <v>2005</v>
      </c>
      <c r="E1976" s="74" t="str">
        <f>IF(AND($A1976&lt;&gt;"",ISNUMBER($A1976)),VLOOKUP($A1976,StudiesGeneral!$B:$CM,4,FALSE),"")</f>
        <v>https://doi.org/10.1124/dmd.104.001834</v>
      </c>
      <c r="F1976" s="73" t="str">
        <f>IF(AND($A1976&lt;&gt;"",ISNUMBER($A1976)),VLOOKUP($A1976,StudiesGeneral!$B:$CM,5,FALSE),"")</f>
        <v>CYP3A5</v>
      </c>
      <c r="G1976" s="52" t="str">
        <f t="shared" ref="G1976:G1977" si="92">H1976&amp;"-"&amp;I1976&amp;"-"&amp;L1976&amp;"-"&amp;AD1976&amp;"-"&amp;BC1976</f>
        <v>Liver--HLM-IUL32-*3/*3</v>
      </c>
      <c r="H1976" s="12" t="s">
        <v>724</v>
      </c>
      <c r="K1976" s="12" t="s">
        <v>725</v>
      </c>
      <c r="L1976" s="12" t="s">
        <v>726</v>
      </c>
      <c r="M1976" s="12" t="s">
        <v>737</v>
      </c>
      <c r="Q1976" s="1">
        <v>20</v>
      </c>
      <c r="R1976" s="1" t="s">
        <v>753</v>
      </c>
      <c r="AA1976" s="19" t="s">
        <v>770</v>
      </c>
      <c r="AB1976" s="19" t="s">
        <v>1225</v>
      </c>
      <c r="AC1976" s="20" t="s">
        <v>730</v>
      </c>
      <c r="AD1976" s="37" t="s">
        <v>1431</v>
      </c>
      <c r="AE1976" s="82">
        <v>2</v>
      </c>
      <c r="AF1976" s="3">
        <v>1</v>
      </c>
      <c r="AW1976" s="3" t="s">
        <v>763</v>
      </c>
      <c r="BC1976" s="20" t="s">
        <v>746</v>
      </c>
      <c r="BD1976" s="3">
        <v>1</v>
      </c>
      <c r="BF1976" s="4" t="b">
        <f>IF(ISERROR(VLOOKUP(StudiesDetails!B1976,ProteinExpression!A:A,1,FALSE)),FALSE,TRUE)</f>
        <v>1</v>
      </c>
    </row>
    <row r="1977" spans="1:58" x14ac:dyDescent="0.3">
      <c r="A1977">
        <v>507</v>
      </c>
      <c r="B1977">
        <v>2099</v>
      </c>
      <c r="C1977" s="73" t="str">
        <f>IF(AND($A1977&lt;&gt;"",ISNUMBER($A1977)),VLOOKUP($A1977,StudiesGeneral!$B:$CM,2,FALSE),"")</f>
        <v>Wang</v>
      </c>
      <c r="D1977" s="73">
        <f>IF(AND($A1977&lt;&gt;"",ISNUMBER($A1977)),VLOOKUP($A1977,StudiesGeneral!$B:$CM,3,FALSE),"")</f>
        <v>2005</v>
      </c>
      <c r="E1977" s="74" t="str">
        <f>IF(AND($A1977&lt;&gt;"",ISNUMBER($A1977)),VLOOKUP($A1977,StudiesGeneral!$B:$CM,4,FALSE),"")</f>
        <v>https://doi.org/10.1124/dmd.104.001834</v>
      </c>
      <c r="F1977" s="73" t="str">
        <f>IF(AND($A1977&lt;&gt;"",ISNUMBER($A1977)),VLOOKUP($A1977,StudiesGeneral!$B:$CM,5,FALSE),"")</f>
        <v>CYP3A5</v>
      </c>
      <c r="G1977" s="52" t="str">
        <f t="shared" si="92"/>
        <v>Liver--HLM-IUL35-*1/*3</v>
      </c>
      <c r="H1977" s="12" t="s">
        <v>724</v>
      </c>
      <c r="K1977" s="12" t="s">
        <v>725</v>
      </c>
      <c r="L1977" s="12" t="s">
        <v>726</v>
      </c>
      <c r="M1977" s="12" t="s">
        <v>737</v>
      </c>
      <c r="Q1977" s="1">
        <v>20</v>
      </c>
      <c r="R1977" s="1" t="s">
        <v>753</v>
      </c>
      <c r="AA1977" s="19" t="s">
        <v>770</v>
      </c>
      <c r="AB1977" s="19" t="s">
        <v>1225</v>
      </c>
      <c r="AC1977" s="20" t="s">
        <v>730</v>
      </c>
      <c r="AD1977" s="37" t="s">
        <v>1434</v>
      </c>
      <c r="AE1977" s="82">
        <v>5</v>
      </c>
      <c r="AF1977" s="3">
        <v>1</v>
      </c>
      <c r="AW1977" s="3" t="s">
        <v>763</v>
      </c>
      <c r="BC1977" s="20" t="s">
        <v>856</v>
      </c>
      <c r="BD1977" s="3">
        <v>1</v>
      </c>
      <c r="BF1977" s="4" t="b">
        <f>IF(ISERROR(VLOOKUP(StudiesDetails!B1977,ProteinExpression!A:A,1,FALSE)),FALSE,TRUE)</f>
        <v>1</v>
      </c>
    </row>
    <row r="1978" spans="1:58" s="33" customFormat="1" x14ac:dyDescent="0.3">
      <c r="A1978" s="33">
        <v>514</v>
      </c>
      <c r="B1978" s="33">
        <v>2100</v>
      </c>
      <c r="C1978" s="70" t="str">
        <f>IF(AND($A1978&lt;&gt;"",ISNUMBER($A1978)),VLOOKUP($A1978,StudiesGeneral!$B:$CM,2,FALSE),"")</f>
        <v>Bernauer</v>
      </c>
      <c r="D1978" s="70">
        <f>IF(AND($A1978&lt;&gt;"",ISNUMBER($A1978)),VLOOKUP($A1978,StudiesGeneral!$B:$CM,3,FALSE),"")</f>
        <v>2003</v>
      </c>
      <c r="E1978" s="71" t="str">
        <f>IF(AND($A1978&lt;&gt;"",ISNUMBER($A1978)),VLOOKUP($A1978,StudiesGeneral!$B:$CM,4,FALSE),"")</f>
        <v>https://doi.org/10.1016/s0273-2300(03)00012-6</v>
      </c>
      <c r="F1978" s="70" t="str">
        <f>IF(AND($A1978&lt;&gt;"",ISNUMBER($A1978)),VLOOKUP($A1978,StudiesGeneral!$B:$CM,5,FALSE),"")</f>
        <v>CYP3A</v>
      </c>
      <c r="G1978" s="72" t="str">
        <f t="shared" ref="G1978" si="93">H1978&amp;"-"&amp;I1978&amp;"-"&amp;L1978&amp;"-"&amp;AD1978&amp;"-"&amp;BC1978</f>
        <v>Blood--Leukapheresed sample--</v>
      </c>
      <c r="H1978" s="25" t="s">
        <v>1435</v>
      </c>
      <c r="I1978" s="25"/>
      <c r="J1978" s="25"/>
      <c r="K1978" s="109" t="s">
        <v>988</v>
      </c>
      <c r="L1978" s="109" t="s">
        <v>1436</v>
      </c>
      <c r="M1978" s="25"/>
      <c r="N1978" s="25"/>
      <c r="O1978" s="25"/>
      <c r="P1978" s="25"/>
      <c r="Q1978" s="26"/>
      <c r="R1978" s="26"/>
      <c r="S1978" s="27"/>
      <c r="T1978" s="27"/>
      <c r="U1978" s="27"/>
      <c r="V1978" s="27"/>
      <c r="W1978" s="27"/>
      <c r="X1978" s="27"/>
      <c r="Y1978" s="27"/>
      <c r="Z1978" s="27"/>
      <c r="AA1978" s="28" t="s">
        <v>728</v>
      </c>
      <c r="AB1978" s="28" t="s">
        <v>1017</v>
      </c>
      <c r="AC1978" s="29" t="s">
        <v>730</v>
      </c>
      <c r="AD1978" s="36"/>
      <c r="AE1978" s="83">
        <v>1</v>
      </c>
      <c r="AF1978" s="30">
        <v>50</v>
      </c>
      <c r="AG1978" s="30">
        <v>14</v>
      </c>
      <c r="AH1978" s="30">
        <v>33</v>
      </c>
      <c r="AI1978" s="30" t="s">
        <v>767</v>
      </c>
      <c r="AJ1978" s="29" t="s">
        <v>1069</v>
      </c>
      <c r="AK1978" s="30"/>
      <c r="AL1978" s="29"/>
      <c r="AM1978" s="30">
        <v>20</v>
      </c>
      <c r="AN1978" s="30">
        <v>55</v>
      </c>
      <c r="AO1978" s="30"/>
      <c r="AP1978" s="30"/>
      <c r="AQ1978" s="30"/>
      <c r="AR1978" s="30"/>
      <c r="AS1978" s="30"/>
      <c r="AT1978" s="30"/>
      <c r="AU1978" s="30"/>
      <c r="AV1978" s="30"/>
      <c r="AW1978" s="30" t="s">
        <v>763</v>
      </c>
      <c r="AX1978" s="30"/>
      <c r="AY1978" s="30"/>
      <c r="AZ1978" s="30"/>
      <c r="BA1978" s="31"/>
      <c r="BB1978" s="32"/>
      <c r="BC1978" s="29"/>
      <c r="BD1978" s="30"/>
      <c r="BE1978" s="75"/>
      <c r="BF1978" s="91" t="b">
        <f>IF(ISERROR(VLOOKUP(StudiesDetails!B1978,ProteinExpression!A:A,1,FALSE)),FALSE,TRUE)</f>
        <v>1</v>
      </c>
    </row>
    <row r="1979" spans="1:58" s="33" customFormat="1" x14ac:dyDescent="0.3">
      <c r="A1979" s="33">
        <v>515</v>
      </c>
      <c r="B1979" s="33">
        <v>2101</v>
      </c>
      <c r="C1979" s="70" t="str">
        <f>IF(AND($A1979&lt;&gt;"",ISNUMBER($A1979)),VLOOKUP($A1979,StudiesGeneral!$B:$CM,2,FALSE),"")</f>
        <v>Johnson</v>
      </c>
      <c r="D1979" s="70">
        <f>IF(AND($A1979&lt;&gt;"",ISNUMBER($A1979)),VLOOKUP($A1979,StudiesGeneral!$B:$CM,3,FALSE),"")</f>
        <v>2001</v>
      </c>
      <c r="E1979" s="71" t="str">
        <f>IF(AND($A1979&lt;&gt;"",ISNUMBER($A1979)),VLOOKUP($A1979,StudiesGeneral!$B:$CM,4,FALSE),"")</f>
        <v>https://doi.org/10.1046/j.1365-2125.2001.01370.x</v>
      </c>
      <c r="F1979" s="70" t="str">
        <f>IF(AND($A1979&lt;&gt;"",ISNUMBER($A1979)),VLOOKUP($A1979,StudiesGeneral!$B:$CM,5,FALSE),"")</f>
        <v>CYP3A4</v>
      </c>
      <c r="G1979" s="72" t="str">
        <f t="shared" ref="G1979" si="94">H1979&amp;"-"&amp;I1979&amp;"-"&amp;L1979&amp;"-"&amp;AD1979&amp;"-"&amp;BC1979</f>
        <v>Small intestine-Duodenum-S9 fraction-fetus-</v>
      </c>
      <c r="H1979" s="25" t="s">
        <v>747</v>
      </c>
      <c r="I1979" s="25" t="s">
        <v>748</v>
      </c>
      <c r="J1979" s="25"/>
      <c r="K1979" s="109" t="s">
        <v>988</v>
      </c>
      <c r="L1979" s="25" t="s">
        <v>1217</v>
      </c>
      <c r="M1979" s="25" t="s">
        <v>737</v>
      </c>
      <c r="N1979" s="25"/>
      <c r="O1979" s="25"/>
      <c r="P1979" s="25"/>
      <c r="Q1979" s="26"/>
      <c r="R1979" s="26"/>
      <c r="S1979" s="27"/>
      <c r="T1979" s="27"/>
      <c r="U1979" s="27"/>
      <c r="V1979" s="27"/>
      <c r="W1979" s="27"/>
      <c r="X1979" s="27"/>
      <c r="Y1979" s="27"/>
      <c r="Z1979" s="27"/>
      <c r="AA1979" s="28" t="s">
        <v>728</v>
      </c>
      <c r="AB1979" s="28" t="s">
        <v>1437</v>
      </c>
      <c r="AC1979" s="29" t="s">
        <v>730</v>
      </c>
      <c r="AD1979" s="36" t="s">
        <v>1438</v>
      </c>
      <c r="AE1979" s="83">
        <v>1</v>
      </c>
      <c r="AF1979" s="30">
        <v>11</v>
      </c>
      <c r="AG1979" s="30"/>
      <c r="AH1979" s="30">
        <v>13</v>
      </c>
      <c r="AI1979" s="30" t="s">
        <v>1232</v>
      </c>
      <c r="AJ1979" s="29" t="s">
        <v>796</v>
      </c>
      <c r="AK1979" s="30"/>
      <c r="AL1979" s="29"/>
      <c r="AM1979" s="30">
        <v>9</v>
      </c>
      <c r="AN1979" s="30">
        <v>15</v>
      </c>
      <c r="AO1979" s="30"/>
      <c r="AP1979" s="30"/>
      <c r="AQ1979" s="30"/>
      <c r="AR1979" s="30"/>
      <c r="AS1979" s="30"/>
      <c r="AT1979" s="30"/>
      <c r="AU1979" s="30"/>
      <c r="AV1979" s="30"/>
      <c r="AW1979" s="30" t="s">
        <v>763</v>
      </c>
      <c r="AX1979" s="30"/>
      <c r="AY1979" s="30"/>
      <c r="AZ1979" s="30"/>
      <c r="BA1979" s="31"/>
      <c r="BB1979" s="32"/>
      <c r="BC1979" s="29"/>
      <c r="BD1979" s="30"/>
      <c r="BE1979" s="75"/>
      <c r="BF1979" s="91" t="b">
        <f>IF(ISERROR(VLOOKUP(StudiesDetails!B1979,ProteinExpression!A:A,1,FALSE)),FALSE,TRUE)</f>
        <v>1</v>
      </c>
    </row>
    <row r="1980" spans="1:58" x14ac:dyDescent="0.3">
      <c r="A1980">
        <v>515</v>
      </c>
      <c r="B1980">
        <v>2102</v>
      </c>
      <c r="C1980" s="73" t="str">
        <f>IF(AND($A1980&lt;&gt;"",ISNUMBER($A1980)),VLOOKUP($A1980,StudiesGeneral!$B:$CM,2,FALSE),"")</f>
        <v>Johnson</v>
      </c>
      <c r="D1980" s="73">
        <f>IF(AND($A1980&lt;&gt;"",ISNUMBER($A1980)),VLOOKUP($A1980,StudiesGeneral!$B:$CM,3,FALSE),"")</f>
        <v>2001</v>
      </c>
      <c r="E1980" s="74" t="str">
        <f>IF(AND($A1980&lt;&gt;"",ISNUMBER($A1980)),VLOOKUP($A1980,StudiesGeneral!$B:$CM,4,FALSE),"")</f>
        <v>https://doi.org/10.1046/j.1365-2125.2001.01370.x</v>
      </c>
      <c r="F1980" s="73" t="str">
        <f>IF(AND($A1980&lt;&gt;"",ISNUMBER($A1980)),VLOOKUP($A1980,StudiesGeneral!$B:$CM,5,FALSE),"")</f>
        <v>CYP3A4</v>
      </c>
      <c r="G1980" s="52" t="str">
        <f t="shared" ref="G1980:G1984" si="95">H1980&amp;"-"&amp;I1980&amp;"-"&amp;L1980&amp;"-"&amp;AD1980&amp;"-"&amp;BC1980</f>
        <v>Small intestine-Duodenum-S9 fraction-neonates-</v>
      </c>
      <c r="H1980" s="12" t="s">
        <v>747</v>
      </c>
      <c r="I1980" s="12" t="s">
        <v>748</v>
      </c>
      <c r="K1980" s="104" t="s">
        <v>988</v>
      </c>
      <c r="L1980" s="12" t="s">
        <v>1217</v>
      </c>
      <c r="M1980" s="12" t="s">
        <v>737</v>
      </c>
      <c r="AA1980" s="19" t="s">
        <v>728</v>
      </c>
      <c r="AB1980" s="19" t="s">
        <v>1437</v>
      </c>
      <c r="AC1980" s="20" t="s">
        <v>730</v>
      </c>
      <c r="AD1980" s="37" t="s">
        <v>1237</v>
      </c>
      <c r="AE1980" s="82">
        <v>2</v>
      </c>
      <c r="AF1980" s="3">
        <v>6</v>
      </c>
      <c r="AI1980" s="3" t="s">
        <v>1241</v>
      </c>
      <c r="AM1980" s="3">
        <v>0</v>
      </c>
      <c r="AN1980" s="3">
        <v>3</v>
      </c>
      <c r="AW1980" s="3" t="s">
        <v>763</v>
      </c>
      <c r="BF1980" s="4" t="b">
        <f>IF(ISERROR(VLOOKUP(StudiesDetails!B1980,ProteinExpression!A:A,1,FALSE)),FALSE,TRUE)</f>
        <v>1</v>
      </c>
    </row>
    <row r="1981" spans="1:58" x14ac:dyDescent="0.3">
      <c r="A1981">
        <v>515</v>
      </c>
      <c r="B1981">
        <v>2103</v>
      </c>
      <c r="C1981" s="73" t="str">
        <f>IF(AND($A1981&lt;&gt;"",ISNUMBER($A1981)),VLOOKUP($A1981,StudiesGeneral!$B:$CM,2,FALSE),"")</f>
        <v>Johnson</v>
      </c>
      <c r="D1981" s="73">
        <f>IF(AND($A1981&lt;&gt;"",ISNUMBER($A1981)),VLOOKUP($A1981,StudiesGeneral!$B:$CM,3,FALSE),"")</f>
        <v>2001</v>
      </c>
      <c r="E1981" s="74" t="str">
        <f>IF(AND($A1981&lt;&gt;"",ISNUMBER($A1981)),VLOOKUP($A1981,StudiesGeneral!$B:$CM,4,FALSE),"")</f>
        <v>https://doi.org/10.1046/j.1365-2125.2001.01370.x</v>
      </c>
      <c r="F1981" s="73" t="str">
        <f>IF(AND($A1981&lt;&gt;"",ISNUMBER($A1981)),VLOOKUP($A1981,StudiesGeneral!$B:$CM,5,FALSE),"")</f>
        <v>CYP3A4</v>
      </c>
      <c r="G1981" s="52" t="str">
        <f t="shared" si="95"/>
        <v>Small intestine-Duodenum-S9 fraction-&gt;3 months-2 yo-</v>
      </c>
      <c r="H1981" s="12" t="s">
        <v>747</v>
      </c>
      <c r="I1981" s="12" t="s">
        <v>748</v>
      </c>
      <c r="K1981" s="104" t="s">
        <v>988</v>
      </c>
      <c r="L1981" s="12" t="s">
        <v>1217</v>
      </c>
      <c r="M1981" s="12" t="s">
        <v>737</v>
      </c>
      <c r="AA1981" s="19" t="s">
        <v>728</v>
      </c>
      <c r="AB1981" s="19" t="s">
        <v>1437</v>
      </c>
      <c r="AC1981" s="20" t="s">
        <v>730</v>
      </c>
      <c r="AD1981" s="37" t="s">
        <v>1439</v>
      </c>
      <c r="AE1981" s="82">
        <v>3</v>
      </c>
      <c r="AF1981" s="3">
        <v>6</v>
      </c>
      <c r="AI1981" s="3" t="s">
        <v>767</v>
      </c>
      <c r="AM1981" s="3">
        <v>0.25</v>
      </c>
      <c r="AN1981" s="3">
        <v>2</v>
      </c>
      <c r="AW1981" s="3" t="s">
        <v>763</v>
      </c>
      <c r="BF1981" s="4" t="b">
        <f>IF(ISERROR(VLOOKUP(StudiesDetails!B1981,ProteinExpression!A:A,1,FALSE)),FALSE,TRUE)</f>
        <v>1</v>
      </c>
    </row>
    <row r="1982" spans="1:58" x14ac:dyDescent="0.3">
      <c r="A1982">
        <v>515</v>
      </c>
      <c r="B1982">
        <v>2104</v>
      </c>
      <c r="C1982" s="73" t="str">
        <f>IF(AND($A1982&lt;&gt;"",ISNUMBER($A1982)),VLOOKUP($A1982,StudiesGeneral!$B:$CM,2,FALSE),"")</f>
        <v>Johnson</v>
      </c>
      <c r="D1982" s="73">
        <f>IF(AND($A1982&lt;&gt;"",ISNUMBER($A1982)),VLOOKUP($A1982,StudiesGeneral!$B:$CM,3,FALSE),"")</f>
        <v>2001</v>
      </c>
      <c r="E1982" s="74" t="str">
        <f>IF(AND($A1982&lt;&gt;"",ISNUMBER($A1982)),VLOOKUP($A1982,StudiesGeneral!$B:$CM,4,FALSE),"")</f>
        <v>https://doi.org/10.1046/j.1365-2125.2001.01370.x</v>
      </c>
      <c r="F1982" s="73" t="str">
        <f>IF(AND($A1982&lt;&gt;"",ISNUMBER($A1982)),VLOOKUP($A1982,StudiesGeneral!$B:$CM,5,FALSE),"")</f>
        <v>CYP3A4</v>
      </c>
      <c r="G1982" s="52" t="str">
        <f t="shared" si="95"/>
        <v>Small intestine-Duodenum-S9 fraction-&gt;2-5 yo-</v>
      </c>
      <c r="H1982" s="12" t="s">
        <v>747</v>
      </c>
      <c r="I1982" s="12" t="s">
        <v>748</v>
      </c>
      <c r="K1982" s="104" t="s">
        <v>988</v>
      </c>
      <c r="L1982" s="12" t="s">
        <v>1217</v>
      </c>
      <c r="M1982" s="12" t="s">
        <v>737</v>
      </c>
      <c r="AA1982" s="19" t="s">
        <v>728</v>
      </c>
      <c r="AB1982" s="19" t="s">
        <v>1437</v>
      </c>
      <c r="AC1982" s="20" t="s">
        <v>730</v>
      </c>
      <c r="AD1982" s="37" t="s">
        <v>1440</v>
      </c>
      <c r="AE1982" s="82">
        <v>4</v>
      </c>
      <c r="AF1982" s="3">
        <v>17</v>
      </c>
      <c r="AI1982" s="3" t="s">
        <v>767</v>
      </c>
      <c r="AM1982" s="3">
        <v>2</v>
      </c>
      <c r="AN1982" s="3">
        <v>5</v>
      </c>
      <c r="AW1982" s="3" t="s">
        <v>763</v>
      </c>
      <c r="BF1982" s="4" t="b">
        <f>IF(ISERROR(VLOOKUP(StudiesDetails!B1982,ProteinExpression!A:A,1,FALSE)),FALSE,TRUE)</f>
        <v>1</v>
      </c>
    </row>
    <row r="1983" spans="1:58" x14ac:dyDescent="0.3">
      <c r="A1983">
        <v>515</v>
      </c>
      <c r="B1983">
        <v>2105</v>
      </c>
      <c r="C1983" s="73" t="str">
        <f>IF(AND($A1983&lt;&gt;"",ISNUMBER($A1983)),VLOOKUP($A1983,StudiesGeneral!$B:$CM,2,FALSE),"")</f>
        <v>Johnson</v>
      </c>
      <c r="D1983" s="73">
        <f>IF(AND($A1983&lt;&gt;"",ISNUMBER($A1983)),VLOOKUP($A1983,StudiesGeneral!$B:$CM,3,FALSE),"")</f>
        <v>2001</v>
      </c>
      <c r="E1983" s="74" t="str">
        <f>IF(AND($A1983&lt;&gt;"",ISNUMBER($A1983)),VLOOKUP($A1983,StudiesGeneral!$B:$CM,4,FALSE),"")</f>
        <v>https://doi.org/10.1046/j.1365-2125.2001.01370.x</v>
      </c>
      <c r="F1983" s="73" t="str">
        <f>IF(AND($A1983&lt;&gt;"",ISNUMBER($A1983)),VLOOKUP($A1983,StudiesGeneral!$B:$CM,5,FALSE),"")</f>
        <v>CYP3A4</v>
      </c>
      <c r="G1983" s="52" t="str">
        <f t="shared" si="95"/>
        <v>Small intestine-Duodenum-S9 fraction-&gt;5-12 yo-</v>
      </c>
      <c r="H1983" s="12" t="s">
        <v>747</v>
      </c>
      <c r="I1983" s="12" t="s">
        <v>748</v>
      </c>
      <c r="K1983" s="104" t="s">
        <v>988</v>
      </c>
      <c r="L1983" s="12" t="s">
        <v>1217</v>
      </c>
      <c r="M1983" s="12" t="s">
        <v>737</v>
      </c>
      <c r="AA1983" s="19" t="s">
        <v>728</v>
      </c>
      <c r="AB1983" s="19" t="s">
        <v>1437</v>
      </c>
      <c r="AC1983" s="20" t="s">
        <v>730</v>
      </c>
      <c r="AD1983" s="37" t="s">
        <v>1441</v>
      </c>
      <c r="AE1983" s="82">
        <v>5</v>
      </c>
      <c r="AF1983" s="3">
        <v>25</v>
      </c>
      <c r="AI1983" s="3" t="s">
        <v>767</v>
      </c>
      <c r="AM1983" s="3">
        <v>5</v>
      </c>
      <c r="AN1983" s="3">
        <v>12</v>
      </c>
      <c r="AW1983" s="3" t="s">
        <v>763</v>
      </c>
      <c r="BF1983" s="4" t="b">
        <f>IF(ISERROR(VLOOKUP(StudiesDetails!B1983,ProteinExpression!A:A,1,FALSE)),FALSE,TRUE)</f>
        <v>1</v>
      </c>
    </row>
    <row r="1984" spans="1:58" x14ac:dyDescent="0.3">
      <c r="A1984">
        <v>515</v>
      </c>
      <c r="B1984">
        <v>2106</v>
      </c>
      <c r="C1984" s="73" t="str">
        <f>IF(AND($A1984&lt;&gt;"",ISNUMBER($A1984)),VLOOKUP($A1984,StudiesGeneral!$B:$CM,2,FALSE),"")</f>
        <v>Johnson</v>
      </c>
      <c r="D1984" s="73">
        <f>IF(AND($A1984&lt;&gt;"",ISNUMBER($A1984)),VLOOKUP($A1984,StudiesGeneral!$B:$CM,3,FALSE),"")</f>
        <v>2001</v>
      </c>
      <c r="E1984" s="74" t="str">
        <f>IF(AND($A1984&lt;&gt;"",ISNUMBER($A1984)),VLOOKUP($A1984,StudiesGeneral!$B:$CM,4,FALSE),"")</f>
        <v>https://doi.org/10.1046/j.1365-2125.2001.01370.x</v>
      </c>
      <c r="F1984" s="73" t="str">
        <f>IF(AND($A1984&lt;&gt;"",ISNUMBER($A1984)),VLOOKUP($A1984,StudiesGeneral!$B:$CM,5,FALSE),"")</f>
        <v>CYP3A4</v>
      </c>
      <c r="G1984" s="52" t="str">
        <f t="shared" si="95"/>
        <v>Small intestine-Duodenum-S9 fraction-&gt;12 yo-</v>
      </c>
      <c r="H1984" s="12" t="s">
        <v>747</v>
      </c>
      <c r="I1984" s="12" t="s">
        <v>748</v>
      </c>
      <c r="K1984" s="104" t="s">
        <v>988</v>
      </c>
      <c r="L1984" s="12" t="s">
        <v>1217</v>
      </c>
      <c r="M1984" s="12" t="s">
        <v>737</v>
      </c>
      <c r="AA1984" s="19" t="s">
        <v>728</v>
      </c>
      <c r="AB1984" s="19" t="s">
        <v>1437</v>
      </c>
      <c r="AC1984" s="20" t="s">
        <v>730</v>
      </c>
      <c r="AD1984" s="37" t="s">
        <v>1442</v>
      </c>
      <c r="AE1984" s="82">
        <v>6</v>
      </c>
      <c r="AF1984" s="3">
        <v>20</v>
      </c>
      <c r="AI1984" s="3" t="s">
        <v>767</v>
      </c>
      <c r="AM1984" s="3">
        <v>12</v>
      </c>
      <c r="AN1984" s="3">
        <v>17</v>
      </c>
      <c r="AW1984" s="3" t="s">
        <v>763</v>
      </c>
      <c r="BF1984" s="4" t="b">
        <f>IF(ISERROR(VLOOKUP(StudiesDetails!B1984,ProteinExpression!A:A,1,FALSE)),FALSE,TRUE)</f>
        <v>1</v>
      </c>
    </row>
    <row r="1985" spans="1:58" x14ac:dyDescent="0.3">
      <c r="A1985">
        <v>515</v>
      </c>
      <c r="B1985">
        <v>2107</v>
      </c>
      <c r="C1985" s="73" t="str">
        <f>IF(AND($A1985&lt;&gt;"",ISNUMBER($A1985)),VLOOKUP($A1985,StudiesGeneral!$B:$CM,2,FALSE),"")</f>
        <v>Johnson</v>
      </c>
      <c r="D1985" s="73">
        <f>IF(AND($A1985&lt;&gt;"",ISNUMBER($A1985)),VLOOKUP($A1985,StudiesGeneral!$B:$CM,3,FALSE),"")</f>
        <v>2001</v>
      </c>
      <c r="E1985" s="74" t="str">
        <f>IF(AND($A1985&lt;&gt;"",ISNUMBER($A1985)),VLOOKUP($A1985,StudiesGeneral!$B:$CM,4,FALSE),"")</f>
        <v>https://doi.org/10.1046/j.1365-2125.2001.01370.x</v>
      </c>
      <c r="F1985" s="73" t="str">
        <f>IF(AND($A1985&lt;&gt;"",ISNUMBER($A1985)),VLOOKUP($A1985,StudiesGeneral!$B:$CM,5,FALSE),"")</f>
        <v>CYP3A4</v>
      </c>
      <c r="G1985" s="52" t="str">
        <f t="shared" ref="G1985:G1987" si="96">H1985&amp;"-"&amp;I1985&amp;"-"&amp;L1985&amp;"-"&amp;AD1985&amp;"-"&amp;BC1985</f>
        <v>Small intestine-Duodenum-S9 fraction-non coeliacs-</v>
      </c>
      <c r="H1985" s="12" t="s">
        <v>747</v>
      </c>
      <c r="I1985" s="12" t="s">
        <v>748</v>
      </c>
      <c r="K1985" s="104" t="s">
        <v>988</v>
      </c>
      <c r="L1985" s="12" t="s">
        <v>1217</v>
      </c>
      <c r="M1985" s="12" t="s">
        <v>737</v>
      </c>
      <c r="AA1985" s="19" t="s">
        <v>728</v>
      </c>
      <c r="AB1985" s="19" t="s">
        <v>1443</v>
      </c>
      <c r="AC1985" s="20" t="s">
        <v>730</v>
      </c>
      <c r="AD1985" s="37" t="s">
        <v>1444</v>
      </c>
      <c r="AE1985" s="82">
        <v>7</v>
      </c>
      <c r="AF1985" s="3">
        <v>74</v>
      </c>
      <c r="AI1985" s="3" t="s">
        <v>767</v>
      </c>
      <c r="AM1985" s="3">
        <v>0</v>
      </c>
      <c r="AN1985" s="3">
        <v>17</v>
      </c>
      <c r="AW1985" s="3" t="s">
        <v>763</v>
      </c>
      <c r="BF1985" s="4" t="b">
        <f>IF(ISERROR(VLOOKUP(StudiesDetails!B1985,ProteinExpression!A:A,1,FALSE)),FALSE,TRUE)</f>
        <v>1</v>
      </c>
    </row>
    <row r="1986" spans="1:58" x14ac:dyDescent="0.3">
      <c r="A1986">
        <v>515</v>
      </c>
      <c r="B1986">
        <v>2108</v>
      </c>
      <c r="C1986" s="73" t="str">
        <f>IF(AND($A1986&lt;&gt;"",ISNUMBER($A1986)),VLOOKUP($A1986,StudiesGeneral!$B:$CM,2,FALSE),"")</f>
        <v>Johnson</v>
      </c>
      <c r="D1986" s="73">
        <f>IF(AND($A1986&lt;&gt;"",ISNUMBER($A1986)),VLOOKUP($A1986,StudiesGeneral!$B:$CM,3,FALSE),"")</f>
        <v>2001</v>
      </c>
      <c r="E1986" s="74" t="str">
        <f>IF(AND($A1986&lt;&gt;"",ISNUMBER($A1986)),VLOOKUP($A1986,StudiesGeneral!$B:$CM,4,FALSE),"")</f>
        <v>https://doi.org/10.1046/j.1365-2125.2001.01370.x</v>
      </c>
      <c r="F1986" s="73" t="str">
        <f>IF(AND($A1986&lt;&gt;"",ISNUMBER($A1986)),VLOOKUP($A1986,StudiesGeneral!$B:$CM,5,FALSE),"")</f>
        <v>CYP3A4</v>
      </c>
      <c r="G1986" s="52" t="str">
        <f t="shared" si="96"/>
        <v>Small intestine-Duodenum-S9 fraction-coeliacs-</v>
      </c>
      <c r="H1986" s="12" t="s">
        <v>747</v>
      </c>
      <c r="I1986" s="12" t="s">
        <v>748</v>
      </c>
      <c r="K1986" s="104" t="s">
        <v>988</v>
      </c>
      <c r="L1986" s="12" t="s">
        <v>1217</v>
      </c>
      <c r="M1986" s="12" t="s">
        <v>737</v>
      </c>
      <c r="AA1986" s="19" t="s">
        <v>728</v>
      </c>
      <c r="AB1986" s="19" t="s">
        <v>1443</v>
      </c>
      <c r="AC1986" s="20" t="s">
        <v>730</v>
      </c>
      <c r="AD1986" s="37" t="s">
        <v>1445</v>
      </c>
      <c r="AE1986" s="82">
        <v>8</v>
      </c>
      <c r="AF1986" s="3">
        <v>14</v>
      </c>
      <c r="AI1986" s="3" t="s">
        <v>767</v>
      </c>
      <c r="AM1986" s="3">
        <v>0</v>
      </c>
      <c r="AN1986" s="3">
        <v>17</v>
      </c>
      <c r="AW1986" s="3" t="s">
        <v>763</v>
      </c>
      <c r="BF1986" s="4" t="b">
        <f>IF(ISERROR(VLOOKUP(StudiesDetails!B1986,ProteinExpression!A:A,1,FALSE)),FALSE,TRUE)</f>
        <v>1</v>
      </c>
    </row>
    <row r="1987" spans="1:58" x14ac:dyDescent="0.3">
      <c r="A1987">
        <v>515</v>
      </c>
      <c r="B1987">
        <v>2109</v>
      </c>
      <c r="C1987" s="73" t="str">
        <f>IF(AND($A1987&lt;&gt;"",ISNUMBER($A1987)),VLOOKUP($A1987,StudiesGeneral!$B:$CM,2,FALSE),"")</f>
        <v>Johnson</v>
      </c>
      <c r="D1987" s="73">
        <f>IF(AND($A1987&lt;&gt;"",ISNUMBER($A1987)),VLOOKUP($A1987,StudiesGeneral!$B:$CM,3,FALSE),"")</f>
        <v>2001</v>
      </c>
      <c r="E1987" s="74" t="str">
        <f>IF(AND($A1987&lt;&gt;"",ISNUMBER($A1987)),VLOOKUP($A1987,StudiesGeneral!$B:$CM,4,FALSE),"")</f>
        <v>https://doi.org/10.1046/j.1365-2125.2001.01370.x</v>
      </c>
      <c r="F1987" s="73" t="str">
        <f>IF(AND($A1987&lt;&gt;"",ISNUMBER($A1987)),VLOOKUP($A1987,StudiesGeneral!$B:$CM,5,FALSE),"")</f>
        <v>CYP3A4</v>
      </c>
      <c r="G1987" s="52" t="str">
        <f t="shared" si="96"/>
        <v>Small intestine-Duodenum-S9 fraction-treated coeliacs-</v>
      </c>
      <c r="H1987" s="12" t="s">
        <v>747</v>
      </c>
      <c r="I1987" s="12" t="s">
        <v>748</v>
      </c>
      <c r="K1987" s="104" t="s">
        <v>988</v>
      </c>
      <c r="L1987" s="12" t="s">
        <v>1217</v>
      </c>
      <c r="M1987" s="12" t="s">
        <v>737</v>
      </c>
      <c r="AA1987" s="19" t="s">
        <v>728</v>
      </c>
      <c r="AB1987" s="19" t="s">
        <v>1443</v>
      </c>
      <c r="AC1987" s="20" t="s">
        <v>730</v>
      </c>
      <c r="AD1987" s="37" t="s">
        <v>1446</v>
      </c>
      <c r="AE1987" s="82">
        <v>9</v>
      </c>
      <c r="AF1987" s="3">
        <v>15</v>
      </c>
      <c r="AI1987" s="3" t="s">
        <v>767</v>
      </c>
      <c r="AM1987" s="3">
        <v>0</v>
      </c>
      <c r="AN1987" s="3">
        <v>17</v>
      </c>
      <c r="AW1987" s="3" t="s">
        <v>763</v>
      </c>
      <c r="BF1987" s="4" t="b">
        <f>IF(ISERROR(VLOOKUP(StudiesDetails!B1987,ProteinExpression!A:A,1,FALSE)),FALSE,TRUE)</f>
        <v>1</v>
      </c>
    </row>
    <row r="1988" spans="1:58" s="118" customFormat="1" x14ac:dyDescent="0.3">
      <c r="A1988" s="118">
        <v>517</v>
      </c>
      <c r="B1988" s="118">
        <v>2110</v>
      </c>
      <c r="C1988" s="119" t="str">
        <f>IF(AND($A1988&lt;&gt;"",ISNUMBER($A1988)),VLOOKUP($A1988,StudiesGeneral!$B:$CM,2,FALSE),"")</f>
        <v>Taniguchi</v>
      </c>
      <c r="D1988" s="119">
        <f>IF(AND($A1988&lt;&gt;"",ISNUMBER($A1988)),VLOOKUP($A1988,StudiesGeneral!$B:$CM,3,FALSE),"")</f>
        <v>2005</v>
      </c>
      <c r="E1988" s="120" t="str">
        <f>IF(AND($A1988&lt;&gt;"",ISNUMBER($A1988)),VLOOKUP($A1988,StudiesGeneral!$B:$CM,4,FALSE),"")</f>
        <v>https://doi.org/10.1254/jphs.fp0040603</v>
      </c>
      <c r="F1988" s="119" t="str">
        <f>IF(AND($A1988&lt;&gt;"",ISNUMBER($A1988)),VLOOKUP($A1988,StudiesGeneral!$B:$CM,5,FALSE),"")</f>
        <v>CYP3A4</v>
      </c>
      <c r="G1988" s="121" t="str">
        <f t="shared" ref="G1988" si="97">H1988&amp;"-"&amp;I1988&amp;"-"&amp;L1988&amp;"-"&amp;AD1988&amp;"-"&amp;BC1988</f>
        <v>Liver--HLM--</v>
      </c>
      <c r="H1988" s="122" t="s">
        <v>724</v>
      </c>
      <c r="I1988" s="122"/>
      <c r="J1988" s="122"/>
      <c r="K1988" s="122" t="s">
        <v>725</v>
      </c>
      <c r="L1988" s="122" t="s">
        <v>726</v>
      </c>
      <c r="M1988" s="122"/>
      <c r="N1988" s="122"/>
      <c r="O1988" s="122"/>
      <c r="P1988" s="122"/>
      <c r="Q1988" s="123"/>
      <c r="R1988" s="123"/>
      <c r="S1988" s="124"/>
      <c r="T1988" s="124"/>
      <c r="U1988" s="124"/>
      <c r="V1988" s="124"/>
      <c r="W1988" s="124"/>
      <c r="X1988" s="124"/>
      <c r="Y1988" s="124"/>
      <c r="Z1988" s="124"/>
      <c r="AA1988" s="125" t="s">
        <v>728</v>
      </c>
      <c r="AB1988" s="125" t="s">
        <v>1218</v>
      </c>
      <c r="AC1988" s="126" t="s">
        <v>730</v>
      </c>
      <c r="AD1988" s="127"/>
      <c r="AE1988" s="128">
        <v>1</v>
      </c>
      <c r="AF1988" s="129">
        <v>20</v>
      </c>
      <c r="AG1988" s="129"/>
      <c r="AH1988" s="129"/>
      <c r="AI1988" s="129"/>
      <c r="AJ1988" s="126"/>
      <c r="AK1988" s="129"/>
      <c r="AL1988" s="126"/>
      <c r="AM1988" s="129"/>
      <c r="AN1988" s="129"/>
      <c r="AO1988" s="129"/>
      <c r="AP1988" s="129"/>
      <c r="AQ1988" s="129"/>
      <c r="AR1988" s="129"/>
      <c r="AS1988" s="129"/>
      <c r="AT1988" s="129"/>
      <c r="AU1988" s="129"/>
      <c r="AV1988" s="129"/>
      <c r="AW1988" s="129" t="s">
        <v>763</v>
      </c>
      <c r="AX1988" s="129"/>
      <c r="AY1988" s="129"/>
      <c r="AZ1988" s="129"/>
      <c r="BA1988" s="130" t="s">
        <v>1447</v>
      </c>
      <c r="BB1988" s="131">
        <v>20</v>
      </c>
      <c r="BC1988" s="126"/>
      <c r="BD1988" s="129"/>
      <c r="BE1988" s="132"/>
      <c r="BF1988" s="91" t="b">
        <f>IF(ISERROR(VLOOKUP(StudiesDetails!B1988,ProteinExpression!A:A,1,FALSE)),FALSE,TRUE)</f>
        <v>1</v>
      </c>
    </row>
    <row r="1989" spans="1:58" s="33" customFormat="1" x14ac:dyDescent="0.3">
      <c r="A1989" s="33">
        <v>520</v>
      </c>
      <c r="B1989" s="33">
        <v>2111</v>
      </c>
      <c r="C1989" s="70" t="str">
        <f>IF(AND($A1989&lt;&gt;"",ISNUMBER($A1989)),VLOOKUP($A1989,StudiesGeneral!$B:$CM,2,FALSE),"")</f>
        <v>Patki</v>
      </c>
      <c r="D1989" s="70">
        <f>IF(AND($A1989&lt;&gt;"",ISNUMBER($A1989)),VLOOKUP($A1989,StudiesGeneral!$B:$CM,3,FALSE),"")</f>
        <v>2004</v>
      </c>
      <c r="E1989" s="71" t="str">
        <f>IF(AND($A1989&lt;&gt;"",ISNUMBER($A1989)),VLOOKUP($A1989,StudiesGeneral!$B:$CM,4,FALSE),"")</f>
        <v>https://doi.org/10.1124/jpet.103.059311</v>
      </c>
      <c r="F1989" s="70" t="str">
        <f>IF(AND($A1989&lt;&gt;"",ISNUMBER($A1989)),VLOOKUP($A1989,StudiesGeneral!$B:$CM,5,FALSE),"")</f>
        <v>CYP3A4</v>
      </c>
      <c r="G1989" s="72" t="str">
        <f t="shared" ref="G1989:G1996" si="98">H1989&amp;"-"&amp;I1989&amp;"-"&amp;L1989&amp;"-"&amp;AD1989&amp;"-"&amp;BC1989</f>
        <v>Liver--HLM-A-</v>
      </c>
      <c r="H1989" s="25" t="s">
        <v>724</v>
      </c>
      <c r="I1989" s="25"/>
      <c r="J1989" s="25"/>
      <c r="K1989" s="25" t="s">
        <v>725</v>
      </c>
      <c r="L1989" s="25" t="s">
        <v>726</v>
      </c>
      <c r="M1989" s="25" t="s">
        <v>737</v>
      </c>
      <c r="N1989" s="25"/>
      <c r="O1989" s="25"/>
      <c r="P1989" s="25"/>
      <c r="Q1989" s="26"/>
      <c r="R1989" s="26"/>
      <c r="S1989" s="27"/>
      <c r="T1989" s="27"/>
      <c r="U1989" s="27"/>
      <c r="V1989" s="27"/>
      <c r="W1989" s="27"/>
      <c r="X1989" s="27"/>
      <c r="Y1989" s="27"/>
      <c r="Z1989" s="27"/>
      <c r="AA1989" s="28" t="s">
        <v>728</v>
      </c>
      <c r="AB1989" s="28" t="s">
        <v>794</v>
      </c>
      <c r="AC1989" s="29" t="s">
        <v>730</v>
      </c>
      <c r="AD1989" s="36" t="s">
        <v>1448</v>
      </c>
      <c r="AE1989" s="83">
        <v>1</v>
      </c>
      <c r="AF1989" s="30">
        <v>5</v>
      </c>
      <c r="AG1989" s="30">
        <v>5</v>
      </c>
      <c r="AH1989" s="30"/>
      <c r="AI1989" s="30" t="s">
        <v>767</v>
      </c>
      <c r="AJ1989" s="29"/>
      <c r="AK1989" s="30"/>
      <c r="AL1989" s="29"/>
      <c r="AM1989" s="30">
        <v>14</v>
      </c>
      <c r="AN1989" s="30">
        <v>20</v>
      </c>
      <c r="AO1989" s="30"/>
      <c r="AP1989" s="30"/>
      <c r="AQ1989" s="30"/>
      <c r="AR1989" s="30"/>
      <c r="AS1989" s="30"/>
      <c r="AT1989" s="30"/>
      <c r="AU1989" s="30"/>
      <c r="AV1989" s="30"/>
      <c r="AW1989" s="30"/>
      <c r="AX1989" s="30"/>
      <c r="AY1989" s="30"/>
      <c r="AZ1989" s="30"/>
      <c r="BA1989" s="31"/>
      <c r="BB1989" s="32"/>
      <c r="BC1989" s="29"/>
      <c r="BD1989" s="30"/>
      <c r="BE1989" s="75"/>
      <c r="BF1989" s="91" t="b">
        <f>IF(ISERROR(VLOOKUP(StudiesDetails!B1989,ProteinExpression!A:A,1,FALSE)),FALSE,TRUE)</f>
        <v>1</v>
      </c>
    </row>
    <row r="1990" spans="1:58" x14ac:dyDescent="0.3">
      <c r="A1990">
        <v>520</v>
      </c>
      <c r="B1990">
        <v>2112</v>
      </c>
      <c r="C1990" s="73" t="str">
        <f>IF(AND($A1990&lt;&gt;"",ISNUMBER($A1990)),VLOOKUP($A1990,StudiesGeneral!$B:$CM,2,FALSE),"")</f>
        <v>Patki</v>
      </c>
      <c r="D1990" s="73">
        <f>IF(AND($A1990&lt;&gt;"",ISNUMBER($A1990)),VLOOKUP($A1990,StudiesGeneral!$B:$CM,3,FALSE),"")</f>
        <v>2004</v>
      </c>
      <c r="E1990" s="74" t="str">
        <f>IF(AND($A1990&lt;&gt;"",ISNUMBER($A1990)),VLOOKUP($A1990,StudiesGeneral!$B:$CM,4,FALSE),"")</f>
        <v>https://doi.org/10.1124/jpet.103.059311</v>
      </c>
      <c r="F1990" s="73" t="str">
        <f>IF(AND($A1990&lt;&gt;"",ISNUMBER($A1990)),VLOOKUP($A1990,StudiesGeneral!$B:$CM,5,FALSE),"")</f>
        <v>CYP3A4</v>
      </c>
      <c r="G1990" s="52" t="str">
        <f t="shared" si="98"/>
        <v>Liver--HLM-B-</v>
      </c>
      <c r="H1990" s="12" t="s">
        <v>724</v>
      </c>
      <c r="K1990" s="12" t="s">
        <v>725</v>
      </c>
      <c r="L1990" s="12" t="s">
        <v>726</v>
      </c>
      <c r="M1990" s="12" t="s">
        <v>737</v>
      </c>
      <c r="AA1990" s="19" t="s">
        <v>728</v>
      </c>
      <c r="AB1990" s="19" t="s">
        <v>794</v>
      </c>
      <c r="AC1990" s="20" t="s">
        <v>730</v>
      </c>
      <c r="AD1990" s="37" t="s">
        <v>1449</v>
      </c>
      <c r="AE1990" s="82">
        <v>2</v>
      </c>
      <c r="AF1990" s="3">
        <v>5</v>
      </c>
      <c r="AG1990" s="3">
        <v>5</v>
      </c>
      <c r="AI1990" s="3" t="s">
        <v>767</v>
      </c>
      <c r="AM1990" s="3">
        <v>21</v>
      </c>
      <c r="AN1990" s="3">
        <v>40</v>
      </c>
      <c r="BF1990" s="4" t="b">
        <f>IF(ISERROR(VLOOKUP(StudiesDetails!B1990,ProteinExpression!A:A,1,FALSE)),FALSE,TRUE)</f>
        <v>1</v>
      </c>
    </row>
    <row r="1991" spans="1:58" x14ac:dyDescent="0.3">
      <c r="A1991">
        <v>520</v>
      </c>
      <c r="B1991">
        <v>2113</v>
      </c>
      <c r="C1991" s="73" t="str">
        <f>IF(AND($A1991&lt;&gt;"",ISNUMBER($A1991)),VLOOKUP($A1991,StudiesGeneral!$B:$CM,2,FALSE),"")</f>
        <v>Patki</v>
      </c>
      <c r="D1991" s="73">
        <f>IF(AND($A1991&lt;&gt;"",ISNUMBER($A1991)),VLOOKUP($A1991,StudiesGeneral!$B:$CM,3,FALSE),"")</f>
        <v>2004</v>
      </c>
      <c r="E1991" s="74" t="str">
        <f>IF(AND($A1991&lt;&gt;"",ISNUMBER($A1991)),VLOOKUP($A1991,StudiesGeneral!$B:$CM,4,FALSE),"")</f>
        <v>https://doi.org/10.1124/jpet.103.059311</v>
      </c>
      <c r="F1991" s="73" t="str">
        <f>IF(AND($A1991&lt;&gt;"",ISNUMBER($A1991)),VLOOKUP($A1991,StudiesGeneral!$B:$CM,5,FALSE),"")</f>
        <v>CYP3A4</v>
      </c>
      <c r="G1991" s="52" t="str">
        <f t="shared" si="98"/>
        <v>Liver--HLM-C-</v>
      </c>
      <c r="H1991" s="12" t="s">
        <v>724</v>
      </c>
      <c r="K1991" s="12" t="s">
        <v>725</v>
      </c>
      <c r="L1991" s="12" t="s">
        <v>726</v>
      </c>
      <c r="M1991" s="12" t="s">
        <v>737</v>
      </c>
      <c r="AA1991" s="19" t="s">
        <v>728</v>
      </c>
      <c r="AB1991" s="19" t="s">
        <v>794</v>
      </c>
      <c r="AC1991" s="20" t="s">
        <v>730</v>
      </c>
      <c r="AD1991" s="37" t="s">
        <v>1450</v>
      </c>
      <c r="AE1991" s="82">
        <v>3</v>
      </c>
      <c r="AF1991" s="3">
        <v>5</v>
      </c>
      <c r="AG1991" s="3">
        <v>5</v>
      </c>
      <c r="AI1991" s="3" t="s">
        <v>767</v>
      </c>
      <c r="AM1991" s="3">
        <v>41</v>
      </c>
      <c r="AN1991" s="3">
        <v>60</v>
      </c>
      <c r="BF1991" s="4" t="b">
        <f>IF(ISERROR(VLOOKUP(StudiesDetails!B1991,ProteinExpression!A:A,1,FALSE)),FALSE,TRUE)</f>
        <v>1</v>
      </c>
    </row>
    <row r="1992" spans="1:58" x14ac:dyDescent="0.3">
      <c r="A1992">
        <v>520</v>
      </c>
      <c r="B1992">
        <v>2114</v>
      </c>
      <c r="C1992" s="73" t="str">
        <f>IF(AND($A1992&lt;&gt;"",ISNUMBER($A1992)),VLOOKUP($A1992,StudiesGeneral!$B:$CM,2,FALSE),"")</f>
        <v>Patki</v>
      </c>
      <c r="D1992" s="73">
        <f>IF(AND($A1992&lt;&gt;"",ISNUMBER($A1992)),VLOOKUP($A1992,StudiesGeneral!$B:$CM,3,FALSE),"")</f>
        <v>2004</v>
      </c>
      <c r="E1992" s="74" t="str">
        <f>IF(AND($A1992&lt;&gt;"",ISNUMBER($A1992)),VLOOKUP($A1992,StudiesGeneral!$B:$CM,4,FALSE),"")</f>
        <v>https://doi.org/10.1124/jpet.103.059311</v>
      </c>
      <c r="F1992" s="73" t="str">
        <f>IF(AND($A1992&lt;&gt;"",ISNUMBER($A1992)),VLOOKUP($A1992,StudiesGeneral!$B:$CM,5,FALSE),"")</f>
        <v>CYP3A4</v>
      </c>
      <c r="G1992" s="52" t="str">
        <f t="shared" si="98"/>
        <v>Liver--HLM-D -</v>
      </c>
      <c r="H1992" s="12" t="s">
        <v>724</v>
      </c>
      <c r="K1992" s="12" t="s">
        <v>725</v>
      </c>
      <c r="L1992" s="12" t="s">
        <v>726</v>
      </c>
      <c r="M1992" s="12" t="s">
        <v>737</v>
      </c>
      <c r="AA1992" s="19" t="s">
        <v>728</v>
      </c>
      <c r="AB1992" s="19" t="s">
        <v>794</v>
      </c>
      <c r="AC1992" s="20" t="s">
        <v>730</v>
      </c>
      <c r="AD1992" s="37" t="s">
        <v>1411</v>
      </c>
      <c r="AE1992" s="82">
        <v>4</v>
      </c>
      <c r="AF1992" s="3">
        <v>5</v>
      </c>
      <c r="AG1992" s="3">
        <v>5</v>
      </c>
      <c r="AI1992" s="3" t="s">
        <v>767</v>
      </c>
      <c r="AM1992" s="3">
        <v>61</v>
      </c>
      <c r="AN1992" s="3">
        <v>72</v>
      </c>
      <c r="BF1992" s="4" t="b">
        <f>IF(ISERROR(VLOOKUP(StudiesDetails!B1992,ProteinExpression!A:A,1,FALSE)),FALSE,TRUE)</f>
        <v>1</v>
      </c>
    </row>
    <row r="1993" spans="1:58" x14ac:dyDescent="0.3">
      <c r="A1993">
        <v>521</v>
      </c>
      <c r="B1993">
        <v>2115</v>
      </c>
      <c r="C1993" s="73" t="str">
        <f>IF(AND($A1993&lt;&gt;"",ISNUMBER($A1993)),VLOOKUP($A1993,StudiesGeneral!$B:$CM,2,FALSE),"")</f>
        <v>Patki</v>
      </c>
      <c r="D1993" s="73">
        <f>IF(AND($A1993&lt;&gt;"",ISNUMBER($A1993)),VLOOKUP($A1993,StudiesGeneral!$B:$CM,3,FALSE),"")</f>
        <v>2004</v>
      </c>
      <c r="E1993" s="74" t="str">
        <f>IF(AND($A1993&lt;&gt;"",ISNUMBER($A1993)),VLOOKUP($A1993,StudiesGeneral!$B:$CM,4,FALSE),"")</f>
        <v>https://doi.org/10.1124/jpet.103.059311</v>
      </c>
      <c r="F1993" s="73" t="str">
        <f>IF(AND($A1993&lt;&gt;"",ISNUMBER($A1993)),VLOOKUP($A1993,StudiesGeneral!$B:$CM,5,FALSE),"")</f>
        <v>CYP3A5</v>
      </c>
      <c r="G1993" s="52" t="str">
        <f t="shared" si="98"/>
        <v>Liver--HLM-A -</v>
      </c>
      <c r="H1993" s="12" t="s">
        <v>724</v>
      </c>
      <c r="K1993" s="12" t="s">
        <v>725</v>
      </c>
      <c r="L1993" s="12" t="s">
        <v>726</v>
      </c>
      <c r="M1993" s="12" t="s">
        <v>737</v>
      </c>
      <c r="AA1993" s="19" t="s">
        <v>728</v>
      </c>
      <c r="AB1993" s="19" t="s">
        <v>794</v>
      </c>
      <c r="AC1993" s="20" t="s">
        <v>730</v>
      </c>
      <c r="AD1993" s="37" t="s">
        <v>1451</v>
      </c>
      <c r="AE1993" s="82">
        <v>1</v>
      </c>
      <c r="AF1993" s="3">
        <v>5</v>
      </c>
      <c r="AG1993" s="3">
        <v>5</v>
      </c>
      <c r="AI1993" s="3" t="s">
        <v>767</v>
      </c>
      <c r="AM1993" s="3">
        <v>14</v>
      </c>
      <c r="AN1993" s="3">
        <v>20</v>
      </c>
      <c r="BF1993" s="4" t="b">
        <f>IF(ISERROR(VLOOKUP(StudiesDetails!B1993,ProteinExpression!A:A,1,FALSE)),FALSE,TRUE)</f>
        <v>1</v>
      </c>
    </row>
    <row r="1994" spans="1:58" x14ac:dyDescent="0.3">
      <c r="A1994">
        <v>521</v>
      </c>
      <c r="B1994">
        <v>2116</v>
      </c>
      <c r="C1994" s="73" t="str">
        <f>IF(AND($A1994&lt;&gt;"",ISNUMBER($A1994)),VLOOKUP($A1994,StudiesGeneral!$B:$CM,2,FALSE),"")</f>
        <v>Patki</v>
      </c>
      <c r="D1994" s="73">
        <f>IF(AND($A1994&lt;&gt;"",ISNUMBER($A1994)),VLOOKUP($A1994,StudiesGeneral!$B:$CM,3,FALSE),"")</f>
        <v>2004</v>
      </c>
      <c r="E1994" s="74" t="str">
        <f>IF(AND($A1994&lt;&gt;"",ISNUMBER($A1994)),VLOOKUP($A1994,StudiesGeneral!$B:$CM,4,FALSE),"")</f>
        <v>https://doi.org/10.1124/jpet.103.059311</v>
      </c>
      <c r="F1994" s="73" t="str">
        <f>IF(AND($A1994&lt;&gt;"",ISNUMBER($A1994)),VLOOKUP($A1994,StudiesGeneral!$B:$CM,5,FALSE),"")</f>
        <v>CYP3A5</v>
      </c>
      <c r="G1994" s="52" t="str">
        <f t="shared" si="98"/>
        <v>Liver--HLM-B-</v>
      </c>
      <c r="H1994" s="12" t="s">
        <v>724</v>
      </c>
      <c r="K1994" s="12" t="s">
        <v>725</v>
      </c>
      <c r="L1994" s="12" t="s">
        <v>726</v>
      </c>
      <c r="M1994" s="12" t="s">
        <v>737</v>
      </c>
      <c r="AA1994" s="19" t="s">
        <v>728</v>
      </c>
      <c r="AB1994" s="19" t="s">
        <v>794</v>
      </c>
      <c r="AC1994" s="20" t="s">
        <v>730</v>
      </c>
      <c r="AD1994" s="37" t="s">
        <v>1449</v>
      </c>
      <c r="AE1994" s="82">
        <v>2</v>
      </c>
      <c r="AF1994" s="3">
        <v>5</v>
      </c>
      <c r="AG1994" s="3">
        <v>5</v>
      </c>
      <c r="AI1994" s="3" t="s">
        <v>767</v>
      </c>
      <c r="AM1994" s="3">
        <v>21</v>
      </c>
      <c r="AN1994" s="3">
        <v>40</v>
      </c>
      <c r="BF1994" s="4" t="b">
        <f>IF(ISERROR(VLOOKUP(StudiesDetails!B1994,ProteinExpression!A:A,1,FALSE)),FALSE,TRUE)</f>
        <v>1</v>
      </c>
    </row>
    <row r="1995" spans="1:58" x14ac:dyDescent="0.3">
      <c r="A1995">
        <v>521</v>
      </c>
      <c r="B1995">
        <v>2117</v>
      </c>
      <c r="C1995" s="73" t="str">
        <f>IF(AND($A1995&lt;&gt;"",ISNUMBER($A1995)),VLOOKUP($A1995,StudiesGeneral!$B:$CM,2,FALSE),"")</f>
        <v>Patki</v>
      </c>
      <c r="D1995" s="73">
        <f>IF(AND($A1995&lt;&gt;"",ISNUMBER($A1995)),VLOOKUP($A1995,StudiesGeneral!$B:$CM,3,FALSE),"")</f>
        <v>2004</v>
      </c>
      <c r="E1995" s="74" t="str">
        <f>IF(AND($A1995&lt;&gt;"",ISNUMBER($A1995)),VLOOKUP($A1995,StudiesGeneral!$B:$CM,4,FALSE),"")</f>
        <v>https://doi.org/10.1124/jpet.103.059311</v>
      </c>
      <c r="F1995" s="73" t="str">
        <f>IF(AND($A1995&lt;&gt;"",ISNUMBER($A1995)),VLOOKUP($A1995,StudiesGeneral!$B:$CM,5,FALSE),"")</f>
        <v>CYP3A5</v>
      </c>
      <c r="G1995" s="52" t="str">
        <f t="shared" si="98"/>
        <v>Liver--HLM-C-</v>
      </c>
      <c r="H1995" s="12" t="s">
        <v>724</v>
      </c>
      <c r="K1995" s="12" t="s">
        <v>725</v>
      </c>
      <c r="L1995" s="12" t="s">
        <v>726</v>
      </c>
      <c r="M1995" s="12" t="s">
        <v>737</v>
      </c>
      <c r="AA1995" s="19" t="s">
        <v>728</v>
      </c>
      <c r="AB1995" s="19" t="s">
        <v>794</v>
      </c>
      <c r="AC1995" s="20" t="s">
        <v>730</v>
      </c>
      <c r="AD1995" s="37" t="s">
        <v>1450</v>
      </c>
      <c r="AE1995" s="82">
        <v>3</v>
      </c>
      <c r="AF1995" s="3">
        <v>5</v>
      </c>
      <c r="AG1995" s="3">
        <v>5</v>
      </c>
      <c r="AI1995" s="3" t="s">
        <v>767</v>
      </c>
      <c r="AM1995" s="3">
        <v>41</v>
      </c>
      <c r="AN1995" s="3">
        <v>60</v>
      </c>
      <c r="BF1995" s="4" t="b">
        <f>IF(ISERROR(VLOOKUP(StudiesDetails!B1995,ProteinExpression!A:A,1,FALSE)),FALSE,TRUE)</f>
        <v>1</v>
      </c>
    </row>
    <row r="1996" spans="1:58" x14ac:dyDescent="0.3">
      <c r="A1996">
        <v>521</v>
      </c>
      <c r="B1996">
        <v>2118</v>
      </c>
      <c r="C1996" s="73" t="str">
        <f>IF(AND($A1996&lt;&gt;"",ISNUMBER($A1996)),VLOOKUP($A1996,StudiesGeneral!$B:$CM,2,FALSE),"")</f>
        <v>Patki</v>
      </c>
      <c r="D1996" s="73">
        <f>IF(AND($A1996&lt;&gt;"",ISNUMBER($A1996)),VLOOKUP($A1996,StudiesGeneral!$B:$CM,3,FALSE),"")</f>
        <v>2004</v>
      </c>
      <c r="E1996" s="74" t="str">
        <f>IF(AND($A1996&lt;&gt;"",ISNUMBER($A1996)),VLOOKUP($A1996,StudiesGeneral!$B:$CM,4,FALSE),"")</f>
        <v>https://doi.org/10.1124/jpet.103.059311</v>
      </c>
      <c r="F1996" s="73" t="str">
        <f>IF(AND($A1996&lt;&gt;"",ISNUMBER($A1996)),VLOOKUP($A1996,StudiesGeneral!$B:$CM,5,FALSE),"")</f>
        <v>CYP3A5</v>
      </c>
      <c r="G1996" s="52" t="str">
        <f t="shared" si="98"/>
        <v>Liver--HLM-D -</v>
      </c>
      <c r="H1996" s="12" t="s">
        <v>724</v>
      </c>
      <c r="K1996" s="12" t="s">
        <v>725</v>
      </c>
      <c r="L1996" s="12" t="s">
        <v>726</v>
      </c>
      <c r="M1996" s="12" t="s">
        <v>737</v>
      </c>
      <c r="AA1996" s="19" t="s">
        <v>728</v>
      </c>
      <c r="AB1996" s="19" t="s">
        <v>794</v>
      </c>
      <c r="AC1996" s="20" t="s">
        <v>730</v>
      </c>
      <c r="AD1996" s="37" t="s">
        <v>1411</v>
      </c>
      <c r="AE1996" s="82">
        <v>4</v>
      </c>
      <c r="AF1996" s="3">
        <v>5</v>
      </c>
      <c r="AG1996" s="3">
        <v>5</v>
      </c>
      <c r="AI1996" s="3" t="s">
        <v>767</v>
      </c>
      <c r="AM1996" s="3">
        <v>61</v>
      </c>
      <c r="AN1996" s="3">
        <v>72</v>
      </c>
      <c r="BF1996" s="4" t="b">
        <f>IF(ISERROR(VLOOKUP(StudiesDetails!B1996,ProteinExpression!A:A,1,FALSE)),FALSE,TRUE)</f>
        <v>1</v>
      </c>
    </row>
    <row r="1997" spans="1:58" s="33" customFormat="1" x14ac:dyDescent="0.3">
      <c r="A1997" s="33">
        <v>522</v>
      </c>
      <c r="B1997" s="33">
        <v>2119</v>
      </c>
      <c r="C1997" s="70" t="str">
        <f>IF(AND($A1997&lt;&gt;"",ISNUMBER($A1997)),VLOOKUP($A1997,StudiesGeneral!$B:$CM,2,FALSE),"")</f>
        <v>Cieślak</v>
      </c>
      <c r="D1997" s="70">
        <f>IF(AND($A1997&lt;&gt;"",ISNUMBER($A1997)),VLOOKUP($A1997,StudiesGeneral!$B:$CM,3,FALSE),"")</f>
        <v>2016</v>
      </c>
      <c r="E1997" s="71" t="str">
        <f>IF(AND($A1997&lt;&gt;"",ISNUMBER($A1997)),VLOOKUP($A1997,StudiesGeneral!$B:$CM,4,FALSE),"")</f>
        <v>https://doi.org/10.1002/pmic.201500386</v>
      </c>
      <c r="F1997" s="70" t="str">
        <f>IF(AND($A1997&lt;&gt;"",ISNUMBER($A1997)),VLOOKUP($A1997,StudiesGeneral!$B:$CM,5,FALSE),"")</f>
        <v>CYP3A4</v>
      </c>
      <c r="G1997" s="72" t="str">
        <f t="shared" ref="G1997:G1998" si="99">H1997&amp;"-"&amp;I1997&amp;"-"&amp;L1997&amp;"-"&amp;AD1997&amp;"-"&amp;BC1997</f>
        <v>Liver--HLM-control-</v>
      </c>
      <c r="H1997" s="25" t="s">
        <v>724</v>
      </c>
      <c r="I1997" s="25"/>
      <c r="J1997" s="25"/>
      <c r="K1997" s="25" t="s">
        <v>725</v>
      </c>
      <c r="L1997" s="25" t="s">
        <v>726</v>
      </c>
      <c r="M1997" s="25" t="s">
        <v>737</v>
      </c>
      <c r="N1997" s="25"/>
      <c r="O1997" s="25"/>
      <c r="P1997" s="25"/>
      <c r="Q1997" s="26">
        <v>5</v>
      </c>
      <c r="R1997" s="26" t="s">
        <v>1309</v>
      </c>
      <c r="S1997" s="27"/>
      <c r="T1997" s="27"/>
      <c r="U1997" s="27"/>
      <c r="V1997" s="27"/>
      <c r="W1997" s="27"/>
      <c r="X1997" s="27"/>
      <c r="Y1997" s="27"/>
      <c r="Z1997" s="27"/>
      <c r="AA1997" s="28" t="s">
        <v>728</v>
      </c>
      <c r="AB1997" s="28" t="s">
        <v>1452</v>
      </c>
      <c r="AC1997" s="29" t="s">
        <v>730</v>
      </c>
      <c r="AD1997" s="36" t="s">
        <v>1227</v>
      </c>
      <c r="AE1997" s="83">
        <v>1</v>
      </c>
      <c r="AF1997" s="30">
        <v>10</v>
      </c>
      <c r="AG1997" s="30">
        <v>6</v>
      </c>
      <c r="AH1997" s="30">
        <v>31.1</v>
      </c>
      <c r="AI1997" s="30" t="s">
        <v>767</v>
      </c>
      <c r="AJ1997" s="29" t="s">
        <v>796</v>
      </c>
      <c r="AK1997" s="30">
        <v>10.9</v>
      </c>
      <c r="AL1997" s="29" t="s">
        <v>797</v>
      </c>
      <c r="AM1997" s="30"/>
      <c r="AN1997" s="30"/>
      <c r="AO1997" s="30"/>
      <c r="AP1997" s="30"/>
      <c r="AQ1997" s="30"/>
      <c r="AR1997" s="30"/>
      <c r="AS1997" s="30"/>
      <c r="AT1997" s="30"/>
      <c r="AU1997" s="30"/>
      <c r="AV1997" s="30"/>
      <c r="AW1997" s="30" t="s">
        <v>763</v>
      </c>
      <c r="AX1997" s="30" t="s">
        <v>1453</v>
      </c>
      <c r="AY1997" s="30"/>
      <c r="AZ1997" s="30"/>
      <c r="BA1997" s="31" t="s">
        <v>733</v>
      </c>
      <c r="BB1997" s="32">
        <v>10</v>
      </c>
      <c r="BC1997" s="29"/>
      <c r="BD1997" s="30"/>
      <c r="BE1997" s="75"/>
      <c r="BF1997" s="91" t="b">
        <f>IF(ISERROR(VLOOKUP(StudiesDetails!B1997,ProteinExpression!A:A,1,FALSE)),FALSE,TRUE)</f>
        <v>1</v>
      </c>
    </row>
    <row r="1998" spans="1:58" x14ac:dyDescent="0.3">
      <c r="A1998">
        <v>522</v>
      </c>
      <c r="B1998">
        <v>2120</v>
      </c>
      <c r="C1998" s="73" t="str">
        <f>IF(AND($A1998&lt;&gt;"",ISNUMBER($A1998)),VLOOKUP($A1998,StudiesGeneral!$B:$CM,2,FALSE),"")</f>
        <v>Cieślak</v>
      </c>
      <c r="D1998" s="73">
        <f>IF(AND($A1998&lt;&gt;"",ISNUMBER($A1998)),VLOOKUP($A1998,StudiesGeneral!$B:$CM,3,FALSE),"")</f>
        <v>2016</v>
      </c>
      <c r="E1998" s="74" t="str">
        <f>IF(AND($A1998&lt;&gt;"",ISNUMBER($A1998)),VLOOKUP($A1998,StudiesGeneral!$B:$CM,4,FALSE),"")</f>
        <v>https://doi.org/10.1002/pmic.201500386</v>
      </c>
      <c r="F1998" s="73" t="str">
        <f>IF(AND($A1998&lt;&gt;"",ISNUMBER($A1998)),VLOOKUP($A1998,StudiesGeneral!$B:$CM,5,FALSE),"")</f>
        <v>CYP3A4</v>
      </c>
      <c r="G1998" s="52" t="str">
        <f t="shared" si="99"/>
        <v>Liver--HLM-PBC-</v>
      </c>
      <c r="H1998" s="12" t="s">
        <v>724</v>
      </c>
      <c r="K1998" s="12" t="s">
        <v>725</v>
      </c>
      <c r="L1998" s="12" t="s">
        <v>726</v>
      </c>
      <c r="M1998" s="12" t="s">
        <v>737</v>
      </c>
      <c r="Q1998" s="1">
        <v>5</v>
      </c>
      <c r="R1998" s="1" t="s">
        <v>1309</v>
      </c>
      <c r="AA1998" s="19" t="s">
        <v>728</v>
      </c>
      <c r="AB1998" s="19" t="s">
        <v>1452</v>
      </c>
      <c r="AC1998" s="20" t="s">
        <v>730</v>
      </c>
      <c r="AD1998" s="37" t="s">
        <v>1454</v>
      </c>
      <c r="AE1998" s="82">
        <v>2</v>
      </c>
      <c r="AF1998" s="3">
        <v>12</v>
      </c>
      <c r="AG1998" s="3">
        <v>2</v>
      </c>
      <c r="AH1998" s="3">
        <v>55.5</v>
      </c>
      <c r="AI1998" s="3" t="s">
        <v>767</v>
      </c>
      <c r="AJ1998" s="20" t="s">
        <v>796</v>
      </c>
      <c r="AK1998" s="3">
        <v>8.6</v>
      </c>
      <c r="AL1998" s="20" t="s">
        <v>797</v>
      </c>
      <c r="AW1998" s="3" t="s">
        <v>763</v>
      </c>
      <c r="AX1998" s="3" t="s">
        <v>1455</v>
      </c>
      <c r="BF1998" s="4" t="b">
        <f>IF(ISERROR(VLOOKUP(StudiesDetails!B1998,ProteinExpression!A:A,1,FALSE)),FALSE,TRUE)</f>
        <v>1</v>
      </c>
    </row>
    <row r="1999" spans="1:58" x14ac:dyDescent="0.3">
      <c r="A1999">
        <v>522</v>
      </c>
      <c r="B1999">
        <v>2121</v>
      </c>
      <c r="C1999" s="73" t="str">
        <f>IF(AND($A1999&lt;&gt;"",ISNUMBER($A1999)),VLOOKUP($A1999,StudiesGeneral!$B:$CM,2,FALSE),"")</f>
        <v>Cieślak</v>
      </c>
      <c r="D1999" s="73">
        <f>IF(AND($A1999&lt;&gt;"",ISNUMBER($A1999)),VLOOKUP($A1999,StudiesGeneral!$B:$CM,3,FALSE),"")</f>
        <v>2016</v>
      </c>
      <c r="E1999" s="74" t="str">
        <f>IF(AND($A1999&lt;&gt;"",ISNUMBER($A1999)),VLOOKUP($A1999,StudiesGeneral!$B:$CM,4,FALSE),"")</f>
        <v>https://doi.org/10.1002/pmic.201500386</v>
      </c>
      <c r="F1999" s="73" t="str">
        <f>IF(AND($A1999&lt;&gt;"",ISNUMBER($A1999)),VLOOKUP($A1999,StudiesGeneral!$B:$CM,5,FALSE),"")</f>
        <v>CYP3A4</v>
      </c>
      <c r="G1999" s="52" t="str">
        <f t="shared" ref="G1999:G2004" si="100">H1999&amp;"-"&amp;I1999&amp;"-"&amp;L1999&amp;"-"&amp;AD1999&amp;"-"&amp;BC1999</f>
        <v>Liver--HLM-PSC-</v>
      </c>
      <c r="H1999" s="12" t="s">
        <v>724</v>
      </c>
      <c r="K1999" s="12" t="s">
        <v>725</v>
      </c>
      <c r="L1999" s="12" t="s">
        <v>726</v>
      </c>
      <c r="M1999" s="12" t="s">
        <v>737</v>
      </c>
      <c r="Q1999" s="1">
        <v>5</v>
      </c>
      <c r="R1999" s="1" t="s">
        <v>1309</v>
      </c>
      <c r="AA1999" s="19" t="s">
        <v>728</v>
      </c>
      <c r="AB1999" s="19" t="s">
        <v>1452</v>
      </c>
      <c r="AC1999" s="20" t="s">
        <v>730</v>
      </c>
      <c r="AD1999" s="37" t="s">
        <v>1456</v>
      </c>
      <c r="AE1999" s="82">
        <v>3</v>
      </c>
      <c r="AF1999" s="3">
        <v>10</v>
      </c>
      <c r="AG1999" s="3">
        <v>8</v>
      </c>
      <c r="AH1999" s="3">
        <v>46.9</v>
      </c>
      <c r="AI1999" s="3" t="s">
        <v>767</v>
      </c>
      <c r="AJ1999" s="20" t="s">
        <v>796</v>
      </c>
      <c r="AK1999" s="3">
        <v>12.6</v>
      </c>
      <c r="AL1999" s="20" t="s">
        <v>797</v>
      </c>
      <c r="AW1999" s="3" t="s">
        <v>763</v>
      </c>
      <c r="AX1999" s="3" t="s">
        <v>1457</v>
      </c>
      <c r="BF1999" s="4" t="b">
        <f>IF(ISERROR(VLOOKUP(StudiesDetails!B1999,ProteinExpression!A:A,1,FALSE)),FALSE,TRUE)</f>
        <v>1</v>
      </c>
    </row>
    <row r="2000" spans="1:58" x14ac:dyDescent="0.3">
      <c r="A2000">
        <v>522</v>
      </c>
      <c r="B2000">
        <v>2122</v>
      </c>
      <c r="C2000" s="73" t="str">
        <f>IF(AND($A2000&lt;&gt;"",ISNUMBER($A2000)),VLOOKUP($A2000,StudiesGeneral!$B:$CM,2,FALSE),"")</f>
        <v>Cieślak</v>
      </c>
      <c r="D2000" s="73">
        <f>IF(AND($A2000&lt;&gt;"",ISNUMBER($A2000)),VLOOKUP($A2000,StudiesGeneral!$B:$CM,3,FALSE),"")</f>
        <v>2016</v>
      </c>
      <c r="E2000" s="74" t="str">
        <f>IF(AND($A2000&lt;&gt;"",ISNUMBER($A2000)),VLOOKUP($A2000,StudiesGeneral!$B:$CM,4,FALSE),"")</f>
        <v>https://doi.org/10.1002/pmic.201500386</v>
      </c>
      <c r="F2000" s="73" t="str">
        <f>IF(AND($A2000&lt;&gt;"",ISNUMBER($A2000)),VLOOKUP($A2000,StudiesGeneral!$B:$CM,5,FALSE),"")</f>
        <v>CYP3A4</v>
      </c>
      <c r="G2000" s="52" t="str">
        <f t="shared" si="100"/>
        <v>Liver--HLM-ALD-</v>
      </c>
      <c r="H2000" s="12" t="s">
        <v>724</v>
      </c>
      <c r="K2000" s="12" t="s">
        <v>725</v>
      </c>
      <c r="L2000" s="12" t="s">
        <v>726</v>
      </c>
      <c r="M2000" s="12" t="s">
        <v>737</v>
      </c>
      <c r="Q2000" s="1">
        <v>5</v>
      </c>
      <c r="R2000" s="1" t="s">
        <v>1309</v>
      </c>
      <c r="AA2000" s="19" t="s">
        <v>728</v>
      </c>
      <c r="AB2000" s="19" t="s">
        <v>1452</v>
      </c>
      <c r="AC2000" s="20" t="s">
        <v>730</v>
      </c>
      <c r="AD2000" s="37" t="s">
        <v>1458</v>
      </c>
      <c r="AE2000" s="82">
        <v>4</v>
      </c>
      <c r="AF2000" s="3">
        <v>12</v>
      </c>
      <c r="AG2000" s="3">
        <v>11</v>
      </c>
      <c r="AH2000" s="3">
        <v>53.6</v>
      </c>
      <c r="AI2000" s="3" t="s">
        <v>767</v>
      </c>
      <c r="AJ2000" s="20" t="s">
        <v>796</v>
      </c>
      <c r="AK2000" s="3">
        <v>6.7</v>
      </c>
      <c r="AL2000" s="20" t="s">
        <v>797</v>
      </c>
      <c r="AW2000" s="3" t="s">
        <v>763</v>
      </c>
      <c r="AX2000" s="3" t="s">
        <v>1459</v>
      </c>
      <c r="BF2000" s="4" t="b">
        <f>IF(ISERROR(VLOOKUP(StudiesDetails!B2000,ProteinExpression!A:A,1,FALSE)),FALSE,TRUE)</f>
        <v>1</v>
      </c>
    </row>
    <row r="2001" spans="1:58" x14ac:dyDescent="0.3">
      <c r="A2001">
        <v>522</v>
      </c>
      <c r="B2001">
        <v>2123</v>
      </c>
      <c r="C2001" s="73" t="str">
        <f>IF(AND($A2001&lt;&gt;"",ISNUMBER($A2001)),VLOOKUP($A2001,StudiesGeneral!$B:$CM,2,FALSE),"")</f>
        <v>Cieślak</v>
      </c>
      <c r="D2001" s="73">
        <f>IF(AND($A2001&lt;&gt;"",ISNUMBER($A2001)),VLOOKUP($A2001,StudiesGeneral!$B:$CM,3,FALSE),"")</f>
        <v>2016</v>
      </c>
      <c r="E2001" s="74" t="str">
        <f>IF(AND($A2001&lt;&gt;"",ISNUMBER($A2001)),VLOOKUP($A2001,StudiesGeneral!$B:$CM,4,FALSE),"")</f>
        <v>https://doi.org/10.1002/pmic.201500386</v>
      </c>
      <c r="F2001" s="73" t="str">
        <f>IF(AND($A2001&lt;&gt;"",ISNUMBER($A2001)),VLOOKUP($A2001,StudiesGeneral!$B:$CM,5,FALSE),"")</f>
        <v>CYP3A4</v>
      </c>
      <c r="G2001" s="52" t="str">
        <f t="shared" si="100"/>
        <v>Liver--Homogenate-control-</v>
      </c>
      <c r="H2001" s="12" t="s">
        <v>724</v>
      </c>
      <c r="K2001" s="12" t="s">
        <v>735</v>
      </c>
      <c r="L2001" s="12" t="s">
        <v>793</v>
      </c>
      <c r="M2001" s="12" t="s">
        <v>737</v>
      </c>
      <c r="AA2001" s="19" t="s">
        <v>728</v>
      </c>
      <c r="AB2001" s="19" t="s">
        <v>1460</v>
      </c>
      <c r="AC2001" s="20" t="s">
        <v>730</v>
      </c>
      <c r="AD2001" s="37" t="s">
        <v>1227</v>
      </c>
      <c r="AE2001" s="82">
        <v>1</v>
      </c>
      <c r="AF2001" s="3">
        <v>10</v>
      </c>
      <c r="AG2001" s="3">
        <v>6</v>
      </c>
      <c r="AH2001" s="3">
        <v>31.1</v>
      </c>
      <c r="AI2001" s="3" t="s">
        <v>767</v>
      </c>
      <c r="AJ2001" s="20" t="s">
        <v>796</v>
      </c>
      <c r="AK2001" s="3">
        <v>10.9</v>
      </c>
      <c r="AL2001" s="20" t="s">
        <v>797</v>
      </c>
      <c r="AW2001" s="3" t="s">
        <v>763</v>
      </c>
      <c r="AX2001" s="3" t="s">
        <v>1453</v>
      </c>
      <c r="BA2001" s="21" t="s">
        <v>733</v>
      </c>
      <c r="BB2001" s="10">
        <v>10</v>
      </c>
      <c r="BF2001" s="4" t="b">
        <f>IF(ISERROR(VLOOKUP(StudiesDetails!B2001,ProteinExpression!A:A,1,FALSE)),FALSE,TRUE)</f>
        <v>1</v>
      </c>
    </row>
    <row r="2002" spans="1:58" x14ac:dyDescent="0.3">
      <c r="A2002">
        <v>522</v>
      </c>
      <c r="B2002">
        <v>2124</v>
      </c>
      <c r="C2002" s="73" t="str">
        <f>IF(AND($A2002&lt;&gt;"",ISNUMBER($A2002)),VLOOKUP($A2002,StudiesGeneral!$B:$CM,2,FALSE),"")</f>
        <v>Cieślak</v>
      </c>
      <c r="D2002" s="73">
        <f>IF(AND($A2002&lt;&gt;"",ISNUMBER($A2002)),VLOOKUP($A2002,StudiesGeneral!$B:$CM,3,FALSE),"")</f>
        <v>2016</v>
      </c>
      <c r="E2002" s="74" t="str">
        <f>IF(AND($A2002&lt;&gt;"",ISNUMBER($A2002)),VLOOKUP($A2002,StudiesGeneral!$B:$CM,4,FALSE),"")</f>
        <v>https://doi.org/10.1002/pmic.201500386</v>
      </c>
      <c r="F2002" s="73" t="str">
        <f>IF(AND($A2002&lt;&gt;"",ISNUMBER($A2002)),VLOOKUP($A2002,StudiesGeneral!$B:$CM,5,FALSE),"")</f>
        <v>CYP3A4</v>
      </c>
      <c r="G2002" s="52" t="str">
        <f t="shared" si="100"/>
        <v>Liver--Homogenate-PBC-</v>
      </c>
      <c r="H2002" s="12" t="s">
        <v>724</v>
      </c>
      <c r="K2002" s="12" t="s">
        <v>735</v>
      </c>
      <c r="L2002" s="12" t="s">
        <v>793</v>
      </c>
      <c r="M2002" s="12" t="s">
        <v>737</v>
      </c>
      <c r="AA2002" s="19" t="s">
        <v>728</v>
      </c>
      <c r="AB2002" s="19" t="s">
        <v>1460</v>
      </c>
      <c r="AC2002" s="20" t="s">
        <v>730</v>
      </c>
      <c r="AD2002" s="37" t="s">
        <v>1454</v>
      </c>
      <c r="AE2002" s="82">
        <v>2</v>
      </c>
      <c r="AF2002" s="3">
        <v>12</v>
      </c>
      <c r="AG2002" s="3">
        <v>2</v>
      </c>
      <c r="AH2002" s="3">
        <v>55.5</v>
      </c>
      <c r="AI2002" s="3" t="s">
        <v>767</v>
      </c>
      <c r="AJ2002" s="20" t="s">
        <v>796</v>
      </c>
      <c r="AK2002" s="3">
        <v>8.6</v>
      </c>
      <c r="AL2002" s="20" t="s">
        <v>797</v>
      </c>
      <c r="AW2002" s="3" t="s">
        <v>763</v>
      </c>
      <c r="AX2002" s="3" t="s">
        <v>1455</v>
      </c>
      <c r="BF2002" s="4" t="b">
        <f>IF(ISERROR(VLOOKUP(StudiesDetails!B2002,ProteinExpression!A:A,1,FALSE)),FALSE,TRUE)</f>
        <v>1</v>
      </c>
    </row>
    <row r="2003" spans="1:58" x14ac:dyDescent="0.3">
      <c r="A2003">
        <v>522</v>
      </c>
      <c r="B2003">
        <v>2125</v>
      </c>
      <c r="C2003" s="73" t="str">
        <f>IF(AND($A2003&lt;&gt;"",ISNUMBER($A2003)),VLOOKUP($A2003,StudiesGeneral!$B:$CM,2,FALSE),"")</f>
        <v>Cieślak</v>
      </c>
      <c r="D2003" s="73">
        <f>IF(AND($A2003&lt;&gt;"",ISNUMBER($A2003)),VLOOKUP($A2003,StudiesGeneral!$B:$CM,3,FALSE),"")</f>
        <v>2016</v>
      </c>
      <c r="E2003" s="74" t="str">
        <f>IF(AND($A2003&lt;&gt;"",ISNUMBER($A2003)),VLOOKUP($A2003,StudiesGeneral!$B:$CM,4,FALSE),"")</f>
        <v>https://doi.org/10.1002/pmic.201500386</v>
      </c>
      <c r="F2003" s="73" t="str">
        <f>IF(AND($A2003&lt;&gt;"",ISNUMBER($A2003)),VLOOKUP($A2003,StudiesGeneral!$B:$CM,5,FALSE),"")</f>
        <v>CYP3A4</v>
      </c>
      <c r="G2003" s="52" t="str">
        <f t="shared" si="100"/>
        <v>Liver--Homogenate-PSC-</v>
      </c>
      <c r="H2003" s="12" t="s">
        <v>724</v>
      </c>
      <c r="K2003" s="12" t="s">
        <v>735</v>
      </c>
      <c r="L2003" s="12" t="s">
        <v>793</v>
      </c>
      <c r="M2003" s="12" t="s">
        <v>737</v>
      </c>
      <c r="AA2003" s="19" t="s">
        <v>728</v>
      </c>
      <c r="AB2003" s="19" t="s">
        <v>1460</v>
      </c>
      <c r="AC2003" s="20" t="s">
        <v>730</v>
      </c>
      <c r="AD2003" s="37" t="s">
        <v>1456</v>
      </c>
      <c r="AE2003" s="82">
        <v>3</v>
      </c>
      <c r="AF2003" s="3">
        <v>10</v>
      </c>
      <c r="AG2003" s="3">
        <v>8</v>
      </c>
      <c r="AH2003" s="3">
        <v>46.9</v>
      </c>
      <c r="AI2003" s="3" t="s">
        <v>767</v>
      </c>
      <c r="AJ2003" s="20" t="s">
        <v>796</v>
      </c>
      <c r="AK2003" s="3">
        <v>12.6</v>
      </c>
      <c r="AL2003" s="20" t="s">
        <v>797</v>
      </c>
      <c r="AW2003" s="3" t="s">
        <v>763</v>
      </c>
      <c r="AX2003" s="3" t="s">
        <v>1457</v>
      </c>
      <c r="BF2003" s="4" t="b">
        <f>IF(ISERROR(VLOOKUP(StudiesDetails!B2003,ProteinExpression!A:A,1,FALSE)),FALSE,TRUE)</f>
        <v>1</v>
      </c>
    </row>
    <row r="2004" spans="1:58" x14ac:dyDescent="0.3">
      <c r="A2004">
        <v>522</v>
      </c>
      <c r="B2004">
        <v>2126</v>
      </c>
      <c r="C2004" s="73" t="str">
        <f>IF(AND($A2004&lt;&gt;"",ISNUMBER($A2004)),VLOOKUP($A2004,StudiesGeneral!$B:$CM,2,FALSE),"")</f>
        <v>Cieślak</v>
      </c>
      <c r="D2004" s="73">
        <f>IF(AND($A2004&lt;&gt;"",ISNUMBER($A2004)),VLOOKUP($A2004,StudiesGeneral!$B:$CM,3,FALSE),"")</f>
        <v>2016</v>
      </c>
      <c r="E2004" s="74" t="str">
        <f>IF(AND($A2004&lt;&gt;"",ISNUMBER($A2004)),VLOOKUP($A2004,StudiesGeneral!$B:$CM,4,FALSE),"")</f>
        <v>https://doi.org/10.1002/pmic.201500386</v>
      </c>
      <c r="F2004" s="73" t="str">
        <f>IF(AND($A2004&lt;&gt;"",ISNUMBER($A2004)),VLOOKUP($A2004,StudiesGeneral!$B:$CM,5,FALSE),"")</f>
        <v>CYP3A4</v>
      </c>
      <c r="G2004" s="52" t="str">
        <f t="shared" si="100"/>
        <v>Liver--Homogenate-ALD-</v>
      </c>
      <c r="H2004" s="12" t="s">
        <v>724</v>
      </c>
      <c r="K2004" s="12" t="s">
        <v>735</v>
      </c>
      <c r="L2004" s="12" t="s">
        <v>793</v>
      </c>
      <c r="M2004" s="12" t="s">
        <v>737</v>
      </c>
      <c r="AA2004" s="19" t="s">
        <v>728</v>
      </c>
      <c r="AB2004" s="19" t="s">
        <v>1460</v>
      </c>
      <c r="AC2004" s="20" t="s">
        <v>730</v>
      </c>
      <c r="AD2004" s="37" t="s">
        <v>1458</v>
      </c>
      <c r="AE2004" s="82">
        <v>4</v>
      </c>
      <c r="AF2004" s="3">
        <v>12</v>
      </c>
      <c r="AG2004" s="3">
        <v>11</v>
      </c>
      <c r="AH2004" s="3">
        <v>53.6</v>
      </c>
      <c r="AI2004" s="3" t="s">
        <v>767</v>
      </c>
      <c r="AJ2004" s="20" t="s">
        <v>796</v>
      </c>
      <c r="AK2004" s="3">
        <v>6.7</v>
      </c>
      <c r="AL2004" s="20" t="s">
        <v>797</v>
      </c>
      <c r="AW2004" s="3" t="s">
        <v>763</v>
      </c>
      <c r="AX2004" s="3" t="s">
        <v>1459</v>
      </c>
      <c r="BF2004" s="4" t="b">
        <f>IF(ISERROR(VLOOKUP(StudiesDetails!B2004,ProteinExpression!A:A,1,FALSE)),FALSE,TRUE)</f>
        <v>1</v>
      </c>
    </row>
    <row r="2005" spans="1:58" s="33" customFormat="1" x14ac:dyDescent="0.3">
      <c r="A2005" s="33">
        <v>531</v>
      </c>
      <c r="B2005" s="33">
        <v>2127</v>
      </c>
      <c r="C2005" s="70" t="str">
        <f>IF(AND($A2005&lt;&gt;"",ISNUMBER($A2005)),VLOOKUP($A2005,StudiesGeneral!$B:$CM,2,FALSE),"")</f>
        <v>Lv</v>
      </c>
      <c r="D2005" s="70">
        <f>IF(AND($A2005&lt;&gt;"",ISNUMBER($A2005)),VLOOKUP($A2005,StudiesGeneral!$B:$CM,3,FALSE),"")</f>
        <v>2020</v>
      </c>
      <c r="E2005" s="71" t="str">
        <f>IF(AND($A2005&lt;&gt;"",ISNUMBER($A2005)),VLOOKUP($A2005,StudiesGeneral!$B:$CM,4,FALSE),"")</f>
        <v>https://doi.org/10.1007/s00216-020-02445-7</v>
      </c>
      <c r="F2005" s="70" t="str">
        <f>IF(AND($A2005&lt;&gt;"",ISNUMBER($A2005)),VLOOKUP($A2005,StudiesGeneral!$B:$CM,5,FALSE),"")</f>
        <v>CYP3A4</v>
      </c>
      <c r="G2005" s="72" t="str">
        <f t="shared" ref="G2005:G2006" si="101">H2005&amp;"-"&amp;I2005&amp;"-"&amp;L2005&amp;"-"&amp;AD2005&amp;"-"&amp;BC2005</f>
        <v>Liver--HLM--</v>
      </c>
      <c r="H2005" s="25" t="s">
        <v>724</v>
      </c>
      <c r="I2005" s="25"/>
      <c r="J2005" s="25"/>
      <c r="K2005" s="25" t="s">
        <v>725</v>
      </c>
      <c r="L2005" s="25" t="s">
        <v>726</v>
      </c>
      <c r="M2005" s="25" t="s">
        <v>737</v>
      </c>
      <c r="N2005" s="25"/>
      <c r="O2005" s="25"/>
      <c r="P2005" s="25"/>
      <c r="Q2005" s="26"/>
      <c r="R2005" s="26"/>
      <c r="S2005" s="27"/>
      <c r="T2005" s="27"/>
      <c r="U2005" s="27"/>
      <c r="V2005" s="27"/>
      <c r="W2005" s="27"/>
      <c r="X2005" s="27"/>
      <c r="Y2005" s="27"/>
      <c r="Z2005" s="27"/>
      <c r="AA2005" s="28" t="s">
        <v>728</v>
      </c>
      <c r="AB2005" s="28" t="s">
        <v>1461</v>
      </c>
      <c r="AC2005" s="29" t="s">
        <v>730</v>
      </c>
      <c r="AD2005" s="36"/>
      <c r="AE2005" s="83">
        <v>1</v>
      </c>
      <c r="AF2005" s="30">
        <v>9</v>
      </c>
      <c r="AG2005" s="30">
        <v>4</v>
      </c>
      <c r="AH2005" s="30"/>
      <c r="AI2005" s="30" t="s">
        <v>767</v>
      </c>
      <c r="AJ2005" s="29"/>
      <c r="AK2005" s="30"/>
      <c r="AL2005" s="29"/>
      <c r="AM2005" s="30">
        <v>20</v>
      </c>
      <c r="AN2005" s="30">
        <v>67</v>
      </c>
      <c r="AO2005" s="30"/>
      <c r="AP2005" s="30"/>
      <c r="AQ2005" s="30"/>
      <c r="AR2005" s="30"/>
      <c r="AS2005" s="30"/>
      <c r="AT2005" s="30"/>
      <c r="AU2005" s="30"/>
      <c r="AV2005" s="30"/>
      <c r="AW2005" s="30"/>
      <c r="AX2005" s="30"/>
      <c r="AY2005" s="30"/>
      <c r="AZ2005" s="30"/>
      <c r="BA2005" s="31"/>
      <c r="BB2005" s="32"/>
      <c r="BC2005" s="29"/>
      <c r="BD2005" s="30"/>
      <c r="BE2005" s="75"/>
      <c r="BF2005" s="91" t="b">
        <f>IF(ISERROR(VLOOKUP(StudiesDetails!B2005,ProteinExpression!A:A,1,FALSE)),FALSE,TRUE)</f>
        <v>1</v>
      </c>
    </row>
    <row r="2006" spans="1:58" x14ac:dyDescent="0.3">
      <c r="A2006">
        <v>532</v>
      </c>
      <c r="B2006">
        <v>2128</v>
      </c>
      <c r="C2006" s="73" t="str">
        <f>IF(AND($A2006&lt;&gt;"",ISNUMBER($A2006)),VLOOKUP($A2006,StudiesGeneral!$B:$CM,2,FALSE),"")</f>
        <v>Lv</v>
      </c>
      <c r="D2006" s="73">
        <f>IF(AND($A2006&lt;&gt;"",ISNUMBER($A2006)),VLOOKUP($A2006,StudiesGeneral!$B:$CM,3,FALSE),"")</f>
        <v>2020</v>
      </c>
      <c r="E2006" s="74" t="str">
        <f>IF(AND($A2006&lt;&gt;"",ISNUMBER($A2006)),VLOOKUP($A2006,StudiesGeneral!$B:$CM,4,FALSE),"")</f>
        <v>https://doi.org/10.1007/s00216-020-02445-7</v>
      </c>
      <c r="F2006" s="73" t="str">
        <f>IF(AND($A2006&lt;&gt;"",ISNUMBER($A2006)),VLOOKUP($A2006,StudiesGeneral!$B:$CM,5,FALSE),"")</f>
        <v>CYP3A5</v>
      </c>
      <c r="G2006" s="52" t="str">
        <f t="shared" si="101"/>
        <v>Liver--HLM--</v>
      </c>
      <c r="H2006" s="12" t="s">
        <v>724</v>
      </c>
      <c r="K2006" s="12" t="s">
        <v>725</v>
      </c>
      <c r="L2006" s="12" t="s">
        <v>726</v>
      </c>
      <c r="M2006" s="12" t="s">
        <v>737</v>
      </c>
      <c r="AA2006" s="19" t="s">
        <v>728</v>
      </c>
      <c r="AB2006" s="19" t="s">
        <v>1461</v>
      </c>
      <c r="AC2006" s="20" t="s">
        <v>730</v>
      </c>
      <c r="AE2006" s="82">
        <v>1</v>
      </c>
      <c r="AF2006" s="3">
        <v>9</v>
      </c>
      <c r="AG2006" s="3">
        <v>4</v>
      </c>
      <c r="AI2006" s="3" t="s">
        <v>767</v>
      </c>
      <c r="AM2006" s="3">
        <v>20</v>
      </c>
      <c r="AN2006" s="3">
        <v>67</v>
      </c>
      <c r="BF2006" s="4" t="b">
        <f>IF(ISERROR(VLOOKUP(StudiesDetails!B2006,ProteinExpression!A:A,1,FALSE)),FALSE,TRUE)</f>
        <v>1</v>
      </c>
    </row>
    <row r="2007" spans="1:58" s="33" customFormat="1" x14ac:dyDescent="0.3">
      <c r="A2007" s="33">
        <v>552</v>
      </c>
      <c r="B2007" s="33">
        <v>2129</v>
      </c>
      <c r="C2007" s="70" t="str">
        <f>IF(AND($A2007&lt;&gt;"",ISNUMBER($A2007)),VLOOKUP($A2007,StudiesGeneral!$B:$CM,2,FALSE),"")</f>
        <v>Grangeon</v>
      </c>
      <c r="D2007" s="70">
        <f>IF(AND($A2007&lt;&gt;"",ISNUMBER($A2007)),VLOOKUP($A2007,StudiesGeneral!$B:$CM,3,FALSE),"")</f>
        <v>2019</v>
      </c>
      <c r="E2007" s="71" t="str">
        <f>IF(AND($A2007&lt;&gt;"",ISNUMBER($A2007)),VLOOKUP($A2007,StudiesGeneral!$B:$CM,4,FALSE),"")</f>
        <v>https://doi.org/10.1016/j.jpba.2019.05.006</v>
      </c>
      <c r="F2007" s="70" t="str">
        <f>IF(AND($A2007&lt;&gt;"",ISNUMBER($A2007)),VLOOKUP($A2007,StudiesGeneral!$B:$CM,5,FALSE),"")</f>
        <v>CYP3A4</v>
      </c>
      <c r="G2007" s="72" t="str">
        <f t="shared" ref="G2007:G2008" si="102">H2007&amp;"-"&amp;I2007&amp;"-"&amp;L2007&amp;"-"&amp;AD2007&amp;"-"&amp;BC2007</f>
        <v>Liver--HLM--</v>
      </c>
      <c r="H2007" s="25" t="s">
        <v>724</v>
      </c>
      <c r="I2007" s="25"/>
      <c r="J2007" s="25"/>
      <c r="K2007" s="25" t="s">
        <v>725</v>
      </c>
      <c r="L2007" s="25" t="s">
        <v>726</v>
      </c>
      <c r="M2007" s="25"/>
      <c r="N2007" s="25"/>
      <c r="O2007" s="25"/>
      <c r="P2007" s="25"/>
      <c r="Q2007" s="26"/>
      <c r="R2007" s="26"/>
      <c r="S2007" s="27"/>
      <c r="T2007" s="27"/>
      <c r="U2007" s="27"/>
      <c r="V2007" s="27"/>
      <c r="W2007" s="27"/>
      <c r="X2007" s="27"/>
      <c r="Y2007" s="27"/>
      <c r="Z2007" s="27"/>
      <c r="AA2007" s="28" t="s">
        <v>754</v>
      </c>
      <c r="AB2007" s="28" t="s">
        <v>1462</v>
      </c>
      <c r="AC2007" s="29" t="s">
        <v>730</v>
      </c>
      <c r="AD2007" s="36"/>
      <c r="AE2007" s="83">
        <v>4</v>
      </c>
      <c r="AF2007" s="30">
        <v>150</v>
      </c>
      <c r="AG2007" s="30">
        <v>74</v>
      </c>
      <c r="AH2007" s="30"/>
      <c r="AI2007" s="30" t="s">
        <v>767</v>
      </c>
      <c r="AJ2007" s="29"/>
      <c r="AK2007" s="30"/>
      <c r="AL2007" s="29"/>
      <c r="AM2007" s="30">
        <v>18</v>
      </c>
      <c r="AN2007" s="30">
        <v>82</v>
      </c>
      <c r="AO2007" s="30"/>
      <c r="AP2007" s="30"/>
      <c r="AQ2007" s="30"/>
      <c r="AR2007" s="30"/>
      <c r="AS2007" s="30"/>
      <c r="AT2007" s="30"/>
      <c r="AU2007" s="30"/>
      <c r="AV2007" s="30"/>
      <c r="AW2007" s="30"/>
      <c r="AX2007" s="30"/>
      <c r="AY2007" s="30"/>
      <c r="AZ2007" s="30"/>
      <c r="BA2007" s="31"/>
      <c r="BB2007" s="32"/>
      <c r="BC2007" s="29"/>
      <c r="BD2007" s="30"/>
      <c r="BE2007" s="75"/>
      <c r="BF2007" s="91" t="b">
        <f>IF(ISERROR(VLOOKUP(StudiesDetails!B2007,ProteinExpression!A:A,1,FALSE)),FALSE,TRUE)</f>
        <v>1</v>
      </c>
    </row>
    <row r="2008" spans="1:58" x14ac:dyDescent="0.3">
      <c r="A2008">
        <v>552</v>
      </c>
      <c r="B2008">
        <v>2130</v>
      </c>
      <c r="C2008" s="73" t="str">
        <f>IF(AND($A2008&lt;&gt;"",ISNUMBER($A2008)),VLOOKUP($A2008,StudiesGeneral!$B:$CM,2,FALSE),"")</f>
        <v>Grangeon</v>
      </c>
      <c r="D2008" s="73">
        <f>IF(AND($A2008&lt;&gt;"",ISNUMBER($A2008)),VLOOKUP($A2008,StudiesGeneral!$B:$CM,3,FALSE),"")</f>
        <v>2019</v>
      </c>
      <c r="E2008" s="74" t="str">
        <f>IF(AND($A2008&lt;&gt;"",ISNUMBER($A2008)),VLOOKUP($A2008,StudiesGeneral!$B:$CM,4,FALSE),"")</f>
        <v>https://doi.org/10.1016/j.jpba.2019.05.006</v>
      </c>
      <c r="F2008" s="73" t="str">
        <f>IF(AND($A2008&lt;&gt;"",ISNUMBER($A2008)),VLOOKUP($A2008,StudiesGeneral!$B:$CM,5,FALSE),"")</f>
        <v>CYP3A4</v>
      </c>
      <c r="G2008" s="52" t="str">
        <f t="shared" si="102"/>
        <v>Small intestine--HIM--</v>
      </c>
      <c r="H2008" s="12" t="s">
        <v>747</v>
      </c>
      <c r="K2008" s="12" t="s">
        <v>725</v>
      </c>
      <c r="L2008" s="12" t="s">
        <v>762</v>
      </c>
      <c r="AA2008" s="19" t="s">
        <v>754</v>
      </c>
      <c r="AB2008" s="19" t="s">
        <v>1462</v>
      </c>
      <c r="AC2008" s="20" t="s">
        <v>730</v>
      </c>
      <c r="AE2008" s="82">
        <v>5</v>
      </c>
      <c r="AF2008" s="3">
        <v>7</v>
      </c>
      <c r="AG2008" s="3">
        <v>4</v>
      </c>
      <c r="AI2008" s="3" t="s">
        <v>767</v>
      </c>
      <c r="AM2008" s="3">
        <v>24</v>
      </c>
      <c r="AN2008" s="3">
        <v>69</v>
      </c>
      <c r="BF2008" s="4" t="b">
        <f>IF(ISERROR(VLOOKUP(StudiesDetails!B2008,ProteinExpression!A:A,1,FALSE)),FALSE,TRUE)</f>
        <v>1</v>
      </c>
    </row>
    <row r="2009" spans="1:58" x14ac:dyDescent="0.3">
      <c r="A2009">
        <v>552</v>
      </c>
      <c r="B2009">
        <v>2131</v>
      </c>
      <c r="C2009" s="73" t="str">
        <f>IF(AND($A2009&lt;&gt;"",ISNUMBER($A2009)),VLOOKUP($A2009,StudiesGeneral!$B:$CM,2,FALSE),"")</f>
        <v>Grangeon</v>
      </c>
      <c r="D2009" s="73">
        <f>IF(AND($A2009&lt;&gt;"",ISNUMBER($A2009)),VLOOKUP($A2009,StudiesGeneral!$B:$CM,3,FALSE),"")</f>
        <v>2019</v>
      </c>
      <c r="E2009" s="74" t="str">
        <f>IF(AND($A2009&lt;&gt;"",ISNUMBER($A2009)),VLOOKUP($A2009,StudiesGeneral!$B:$CM,4,FALSE),"")</f>
        <v>https://doi.org/10.1016/j.jpba.2019.05.006</v>
      </c>
      <c r="F2009" s="73" t="str">
        <f>IF(AND($A2009&lt;&gt;"",ISNUMBER($A2009)),VLOOKUP($A2009,StudiesGeneral!$B:$CM,5,FALSE),"")</f>
        <v>CYP3A4</v>
      </c>
      <c r="G2009" s="52" t="str">
        <f t="shared" ref="G2009:G2016" si="103">H2009&amp;"-"&amp;I2009&amp;"-"&amp;L2009&amp;"-"&amp;AD2009&amp;"-"&amp;BC2009</f>
        <v>Small intestine--HIM--</v>
      </c>
      <c r="H2009" s="12" t="s">
        <v>747</v>
      </c>
      <c r="K2009" s="12" t="s">
        <v>725</v>
      </c>
      <c r="L2009" s="12" t="s">
        <v>762</v>
      </c>
      <c r="M2009" s="12" t="s">
        <v>737</v>
      </c>
      <c r="N2009" s="12" t="s">
        <v>819</v>
      </c>
      <c r="AA2009" s="19" t="s">
        <v>770</v>
      </c>
      <c r="AB2009" s="19" t="s">
        <v>1462</v>
      </c>
      <c r="AC2009" s="20" t="s">
        <v>730</v>
      </c>
      <c r="AE2009" s="82">
        <v>1</v>
      </c>
      <c r="AF2009" s="3">
        <v>1</v>
      </c>
      <c r="BF2009" s="4" t="b">
        <f>IF(ISERROR(VLOOKUP(StudiesDetails!B2009,ProteinExpression!A:A,1,FALSE)),FALSE,TRUE)</f>
        <v>1</v>
      </c>
    </row>
    <row r="2010" spans="1:58" x14ac:dyDescent="0.3">
      <c r="A2010">
        <v>552</v>
      </c>
      <c r="B2010">
        <v>2132</v>
      </c>
      <c r="C2010" s="73" t="str">
        <f>IF(AND($A2010&lt;&gt;"",ISNUMBER($A2010)),VLOOKUP($A2010,StudiesGeneral!$B:$CM,2,FALSE),"")</f>
        <v>Grangeon</v>
      </c>
      <c r="D2010" s="73">
        <f>IF(AND($A2010&lt;&gt;"",ISNUMBER($A2010)),VLOOKUP($A2010,StudiesGeneral!$B:$CM,3,FALSE),"")</f>
        <v>2019</v>
      </c>
      <c r="E2010" s="74" t="str">
        <f>IF(AND($A2010&lt;&gt;"",ISNUMBER($A2010)),VLOOKUP($A2010,StudiesGeneral!$B:$CM,4,FALSE),"")</f>
        <v>https://doi.org/10.1016/j.jpba.2019.05.006</v>
      </c>
      <c r="F2010" s="73" t="str">
        <f>IF(AND($A2010&lt;&gt;"",ISNUMBER($A2010)),VLOOKUP($A2010,StudiesGeneral!$B:$CM,5,FALSE),"")</f>
        <v>CYP3A4</v>
      </c>
      <c r="G2010" s="52" t="str">
        <f t="shared" si="103"/>
        <v>Small intestine--HIM--</v>
      </c>
      <c r="H2010" s="12" t="s">
        <v>747</v>
      </c>
      <c r="K2010" s="12" t="s">
        <v>725</v>
      </c>
      <c r="L2010" s="12" t="s">
        <v>762</v>
      </c>
      <c r="M2010" s="12" t="s">
        <v>737</v>
      </c>
      <c r="N2010" s="12" t="s">
        <v>819</v>
      </c>
      <c r="AA2010" s="19" t="s">
        <v>770</v>
      </c>
      <c r="AB2010" s="19" t="s">
        <v>1462</v>
      </c>
      <c r="AC2010" s="20" t="s">
        <v>730</v>
      </c>
      <c r="AE2010" s="82">
        <v>2</v>
      </c>
      <c r="AF2010" s="3">
        <v>1</v>
      </c>
      <c r="BF2010" s="4" t="b">
        <f>IF(ISERROR(VLOOKUP(StudiesDetails!B2010,ProteinExpression!A:A,1,FALSE)),FALSE,TRUE)</f>
        <v>1</v>
      </c>
    </row>
    <row r="2011" spans="1:58" x14ac:dyDescent="0.3">
      <c r="A2011">
        <v>552</v>
      </c>
      <c r="B2011">
        <v>2133</v>
      </c>
      <c r="C2011" s="73" t="str">
        <f>IF(AND($A2011&lt;&gt;"",ISNUMBER($A2011)),VLOOKUP($A2011,StudiesGeneral!$B:$CM,2,FALSE),"")</f>
        <v>Grangeon</v>
      </c>
      <c r="D2011" s="73">
        <f>IF(AND($A2011&lt;&gt;"",ISNUMBER($A2011)),VLOOKUP($A2011,StudiesGeneral!$B:$CM,3,FALSE),"")</f>
        <v>2019</v>
      </c>
      <c r="E2011" s="74" t="str">
        <f>IF(AND($A2011&lt;&gt;"",ISNUMBER($A2011)),VLOOKUP($A2011,StudiesGeneral!$B:$CM,4,FALSE),"")</f>
        <v>https://doi.org/10.1016/j.jpba.2019.05.006</v>
      </c>
      <c r="F2011" s="73" t="str">
        <f>IF(AND($A2011&lt;&gt;"",ISNUMBER($A2011)),VLOOKUP($A2011,StudiesGeneral!$B:$CM,5,FALSE),"")</f>
        <v>CYP3A4</v>
      </c>
      <c r="G2011" s="52" t="str">
        <f t="shared" si="103"/>
        <v>Small intestine--HIM--</v>
      </c>
      <c r="H2011" s="12" t="s">
        <v>747</v>
      </c>
      <c r="K2011" s="12" t="s">
        <v>725</v>
      </c>
      <c r="L2011" s="12" t="s">
        <v>762</v>
      </c>
      <c r="M2011" s="12" t="s">
        <v>737</v>
      </c>
      <c r="N2011" s="12" t="s">
        <v>819</v>
      </c>
      <c r="AA2011" s="19" t="s">
        <v>770</v>
      </c>
      <c r="AB2011" s="19" t="s">
        <v>1462</v>
      </c>
      <c r="AC2011" s="20" t="s">
        <v>730</v>
      </c>
      <c r="AE2011" s="82">
        <v>3</v>
      </c>
      <c r="AF2011" s="3">
        <v>1</v>
      </c>
      <c r="BF2011" s="4" t="b">
        <f>IF(ISERROR(VLOOKUP(StudiesDetails!B2011,ProteinExpression!A:A,1,FALSE)),FALSE,TRUE)</f>
        <v>1</v>
      </c>
    </row>
    <row r="2012" spans="1:58" s="33" customFormat="1" x14ac:dyDescent="0.3">
      <c r="A2012" s="33">
        <v>553</v>
      </c>
      <c r="B2012" s="33">
        <v>2134</v>
      </c>
      <c r="C2012" s="70" t="str">
        <f>IF(AND($A2012&lt;&gt;"",ISNUMBER($A2012)),VLOOKUP($A2012,StudiesGeneral!$B:$CM,2,FALSE),"")</f>
        <v>Grangeon</v>
      </c>
      <c r="D2012" s="70">
        <f>IF(AND($A2012&lt;&gt;"",ISNUMBER($A2012)),VLOOKUP($A2012,StudiesGeneral!$B:$CM,3,FALSE),"")</f>
        <v>2019</v>
      </c>
      <c r="E2012" s="71" t="str">
        <f>IF(AND($A2012&lt;&gt;"",ISNUMBER($A2012)),VLOOKUP($A2012,StudiesGeneral!$B:$CM,4,FALSE),"")</f>
        <v>https://doi.org/10.1016/j.jpba.2019.05.006</v>
      </c>
      <c r="F2012" s="70" t="str">
        <f>IF(AND($A2012&lt;&gt;"",ISNUMBER($A2012)),VLOOKUP($A2012,StudiesGeneral!$B:$CM,5,FALSE),"")</f>
        <v>CYP3A5</v>
      </c>
      <c r="G2012" s="72" t="str">
        <f t="shared" si="103"/>
        <v>Liver--HLM--</v>
      </c>
      <c r="H2012" s="25" t="s">
        <v>724</v>
      </c>
      <c r="I2012" s="25"/>
      <c r="J2012" s="25"/>
      <c r="K2012" s="25" t="s">
        <v>725</v>
      </c>
      <c r="L2012" s="25" t="s">
        <v>726</v>
      </c>
      <c r="M2012" s="25"/>
      <c r="N2012" s="25"/>
      <c r="O2012" s="25"/>
      <c r="P2012" s="25"/>
      <c r="Q2012" s="26"/>
      <c r="R2012" s="26"/>
      <c r="S2012" s="27"/>
      <c r="T2012" s="27"/>
      <c r="U2012" s="27"/>
      <c r="V2012" s="27"/>
      <c r="W2012" s="27"/>
      <c r="X2012" s="27"/>
      <c r="Y2012" s="27"/>
      <c r="Z2012" s="27"/>
      <c r="AA2012" s="28" t="s">
        <v>754</v>
      </c>
      <c r="AB2012" s="28" t="s">
        <v>1462</v>
      </c>
      <c r="AC2012" s="29" t="s">
        <v>730</v>
      </c>
      <c r="AD2012" s="36"/>
      <c r="AE2012" s="83">
        <v>4</v>
      </c>
      <c r="AF2012" s="30">
        <v>150</v>
      </c>
      <c r="AG2012" s="30">
        <v>74</v>
      </c>
      <c r="AH2012" s="30"/>
      <c r="AI2012" s="30" t="s">
        <v>767</v>
      </c>
      <c r="AJ2012" s="29"/>
      <c r="AK2012" s="30"/>
      <c r="AL2012" s="29"/>
      <c r="AM2012" s="30">
        <v>18</v>
      </c>
      <c r="AN2012" s="30">
        <v>82</v>
      </c>
      <c r="AO2012" s="30"/>
      <c r="AP2012" s="30"/>
      <c r="AQ2012" s="30"/>
      <c r="AR2012" s="30"/>
      <c r="AS2012" s="30"/>
      <c r="AT2012" s="30"/>
      <c r="AU2012" s="30"/>
      <c r="AV2012" s="30"/>
      <c r="AW2012" s="30"/>
      <c r="AX2012" s="30"/>
      <c r="AY2012" s="30"/>
      <c r="AZ2012" s="30"/>
      <c r="BA2012" s="31"/>
      <c r="BB2012" s="32"/>
      <c r="BC2012" s="29"/>
      <c r="BD2012" s="30"/>
      <c r="BE2012" s="75"/>
      <c r="BF2012" s="91" t="b">
        <f>IF(ISERROR(VLOOKUP(StudiesDetails!B2012,ProteinExpression!A:A,1,FALSE)),FALSE,TRUE)</f>
        <v>1</v>
      </c>
    </row>
    <row r="2013" spans="1:58" x14ac:dyDescent="0.3">
      <c r="A2013">
        <v>553</v>
      </c>
      <c r="B2013">
        <v>2135</v>
      </c>
      <c r="C2013" s="73" t="str">
        <f>IF(AND($A2013&lt;&gt;"",ISNUMBER($A2013)),VLOOKUP($A2013,StudiesGeneral!$B:$CM,2,FALSE),"")</f>
        <v>Grangeon</v>
      </c>
      <c r="D2013" s="73">
        <f>IF(AND($A2013&lt;&gt;"",ISNUMBER($A2013)),VLOOKUP($A2013,StudiesGeneral!$B:$CM,3,FALSE),"")</f>
        <v>2019</v>
      </c>
      <c r="E2013" s="74" t="str">
        <f>IF(AND($A2013&lt;&gt;"",ISNUMBER($A2013)),VLOOKUP($A2013,StudiesGeneral!$B:$CM,4,FALSE),"")</f>
        <v>https://doi.org/10.1016/j.jpba.2019.05.006</v>
      </c>
      <c r="F2013" s="73" t="str">
        <f>IF(AND($A2013&lt;&gt;"",ISNUMBER($A2013)),VLOOKUP($A2013,StudiesGeneral!$B:$CM,5,FALSE),"")</f>
        <v>CYP3A5</v>
      </c>
      <c r="G2013" s="52" t="str">
        <f t="shared" si="103"/>
        <v>Small intestine--HIM--</v>
      </c>
      <c r="H2013" s="12" t="s">
        <v>747</v>
      </c>
      <c r="K2013" s="12" t="s">
        <v>725</v>
      </c>
      <c r="L2013" s="12" t="s">
        <v>762</v>
      </c>
      <c r="AA2013" s="19" t="s">
        <v>754</v>
      </c>
      <c r="AB2013" s="19" t="s">
        <v>1462</v>
      </c>
      <c r="AC2013" s="20" t="s">
        <v>730</v>
      </c>
      <c r="AE2013" s="82">
        <v>5</v>
      </c>
      <c r="AF2013" s="3">
        <v>7</v>
      </c>
      <c r="AG2013" s="3">
        <v>4</v>
      </c>
      <c r="AI2013" s="3" t="s">
        <v>767</v>
      </c>
      <c r="AM2013" s="3">
        <v>24</v>
      </c>
      <c r="AN2013" s="3">
        <v>69</v>
      </c>
      <c r="BF2013" s="4" t="b">
        <f>IF(ISERROR(VLOOKUP(StudiesDetails!B2013,ProteinExpression!A:A,1,FALSE)),FALSE,TRUE)</f>
        <v>1</v>
      </c>
    </row>
    <row r="2014" spans="1:58" x14ac:dyDescent="0.3">
      <c r="A2014">
        <v>553</v>
      </c>
      <c r="B2014">
        <v>2136</v>
      </c>
      <c r="C2014" s="73" t="str">
        <f>IF(AND($A2014&lt;&gt;"",ISNUMBER($A2014)),VLOOKUP($A2014,StudiesGeneral!$B:$CM,2,FALSE),"")</f>
        <v>Grangeon</v>
      </c>
      <c r="D2014" s="73">
        <f>IF(AND($A2014&lt;&gt;"",ISNUMBER($A2014)),VLOOKUP($A2014,StudiesGeneral!$B:$CM,3,FALSE),"")</f>
        <v>2019</v>
      </c>
      <c r="E2014" s="74" t="str">
        <f>IF(AND($A2014&lt;&gt;"",ISNUMBER($A2014)),VLOOKUP($A2014,StudiesGeneral!$B:$CM,4,FALSE),"")</f>
        <v>https://doi.org/10.1016/j.jpba.2019.05.006</v>
      </c>
      <c r="F2014" s="73" t="str">
        <f>IF(AND($A2014&lt;&gt;"",ISNUMBER($A2014)),VLOOKUP($A2014,StudiesGeneral!$B:$CM,5,FALSE),"")</f>
        <v>CYP3A5</v>
      </c>
      <c r="G2014" s="52" t="str">
        <f t="shared" si="103"/>
        <v>Small intestine--HIM--</v>
      </c>
      <c r="H2014" s="12" t="s">
        <v>747</v>
      </c>
      <c r="K2014" s="12" t="s">
        <v>725</v>
      </c>
      <c r="L2014" s="12" t="s">
        <v>762</v>
      </c>
      <c r="M2014" s="12" t="s">
        <v>737</v>
      </c>
      <c r="N2014" s="12" t="s">
        <v>819</v>
      </c>
      <c r="AA2014" s="19" t="s">
        <v>770</v>
      </c>
      <c r="AB2014" s="19" t="s">
        <v>1462</v>
      </c>
      <c r="AC2014" s="20" t="s">
        <v>730</v>
      </c>
      <c r="AE2014" s="82">
        <v>1</v>
      </c>
      <c r="AF2014" s="3">
        <v>1</v>
      </c>
      <c r="BF2014" s="4" t="b">
        <f>IF(ISERROR(VLOOKUP(StudiesDetails!B2014,ProteinExpression!A:A,1,FALSE)),FALSE,TRUE)</f>
        <v>1</v>
      </c>
    </row>
    <row r="2015" spans="1:58" x14ac:dyDescent="0.3">
      <c r="A2015">
        <v>553</v>
      </c>
      <c r="B2015">
        <v>2137</v>
      </c>
      <c r="C2015" s="73" t="str">
        <f>IF(AND($A2015&lt;&gt;"",ISNUMBER($A2015)),VLOOKUP($A2015,StudiesGeneral!$B:$CM,2,FALSE),"")</f>
        <v>Grangeon</v>
      </c>
      <c r="D2015" s="73">
        <f>IF(AND($A2015&lt;&gt;"",ISNUMBER($A2015)),VLOOKUP($A2015,StudiesGeneral!$B:$CM,3,FALSE),"")</f>
        <v>2019</v>
      </c>
      <c r="E2015" s="74" t="str">
        <f>IF(AND($A2015&lt;&gt;"",ISNUMBER($A2015)),VLOOKUP($A2015,StudiesGeneral!$B:$CM,4,FALSE),"")</f>
        <v>https://doi.org/10.1016/j.jpba.2019.05.006</v>
      </c>
      <c r="F2015" s="73" t="str">
        <f>IF(AND($A2015&lt;&gt;"",ISNUMBER($A2015)),VLOOKUP($A2015,StudiesGeneral!$B:$CM,5,FALSE),"")</f>
        <v>CYP3A5</v>
      </c>
      <c r="G2015" s="52" t="str">
        <f t="shared" si="103"/>
        <v>Small intestine--HIM--</v>
      </c>
      <c r="H2015" s="12" t="s">
        <v>747</v>
      </c>
      <c r="K2015" s="12" t="s">
        <v>725</v>
      </c>
      <c r="L2015" s="12" t="s">
        <v>762</v>
      </c>
      <c r="M2015" s="12" t="s">
        <v>737</v>
      </c>
      <c r="N2015" s="12" t="s">
        <v>819</v>
      </c>
      <c r="AA2015" s="19" t="s">
        <v>770</v>
      </c>
      <c r="AB2015" s="19" t="s">
        <v>1462</v>
      </c>
      <c r="AC2015" s="20" t="s">
        <v>730</v>
      </c>
      <c r="AE2015" s="82">
        <v>2</v>
      </c>
      <c r="AF2015" s="3">
        <v>1</v>
      </c>
      <c r="BF2015" s="4" t="b">
        <f>IF(ISERROR(VLOOKUP(StudiesDetails!B2015,ProteinExpression!A:A,1,FALSE)),FALSE,TRUE)</f>
        <v>1</v>
      </c>
    </row>
    <row r="2016" spans="1:58" x14ac:dyDescent="0.3">
      <c r="A2016">
        <v>553</v>
      </c>
      <c r="B2016">
        <v>2138</v>
      </c>
      <c r="C2016" s="73" t="str">
        <f>IF(AND($A2016&lt;&gt;"",ISNUMBER($A2016)),VLOOKUP($A2016,StudiesGeneral!$B:$CM,2,FALSE),"")</f>
        <v>Grangeon</v>
      </c>
      <c r="D2016" s="73">
        <f>IF(AND($A2016&lt;&gt;"",ISNUMBER($A2016)),VLOOKUP($A2016,StudiesGeneral!$B:$CM,3,FALSE),"")</f>
        <v>2019</v>
      </c>
      <c r="E2016" s="74" t="str">
        <f>IF(AND($A2016&lt;&gt;"",ISNUMBER($A2016)),VLOOKUP($A2016,StudiesGeneral!$B:$CM,4,FALSE),"")</f>
        <v>https://doi.org/10.1016/j.jpba.2019.05.006</v>
      </c>
      <c r="F2016" s="73" t="str">
        <f>IF(AND($A2016&lt;&gt;"",ISNUMBER($A2016)),VLOOKUP($A2016,StudiesGeneral!$B:$CM,5,FALSE),"")</f>
        <v>CYP3A5</v>
      </c>
      <c r="G2016" s="52" t="str">
        <f t="shared" si="103"/>
        <v>Small intestine--HIM--</v>
      </c>
      <c r="H2016" s="12" t="s">
        <v>747</v>
      </c>
      <c r="K2016" s="12" t="s">
        <v>725</v>
      </c>
      <c r="L2016" s="12" t="s">
        <v>762</v>
      </c>
      <c r="M2016" s="12" t="s">
        <v>737</v>
      </c>
      <c r="N2016" s="12" t="s">
        <v>819</v>
      </c>
      <c r="AA2016" s="19" t="s">
        <v>770</v>
      </c>
      <c r="AB2016" s="19" t="s">
        <v>1462</v>
      </c>
      <c r="AC2016" s="20" t="s">
        <v>730</v>
      </c>
      <c r="AE2016" s="82">
        <v>3</v>
      </c>
      <c r="AF2016" s="3">
        <v>1</v>
      </c>
      <c r="BF2016" s="4" t="b">
        <f>IF(ISERROR(VLOOKUP(StudiesDetails!B2016,ProteinExpression!A:A,1,FALSE)),FALSE,TRUE)</f>
        <v>1</v>
      </c>
    </row>
    <row r="2017" spans="1:58" s="33" customFormat="1" ht="13.95" customHeight="1" x14ac:dyDescent="0.3">
      <c r="A2017" s="33">
        <v>564</v>
      </c>
      <c r="B2017" s="33">
        <v>2139</v>
      </c>
      <c r="C2017" s="70" t="str">
        <f>IF(AND($A2017&lt;&gt;"",ISNUMBER($A2017)),VLOOKUP($A2017,StudiesGeneral!$B:$CM,2,FALSE),"")</f>
        <v>Schaefer</v>
      </c>
      <c r="D2017" s="70">
        <f>IF(AND($A2017&lt;&gt;"",ISNUMBER($A2017)),VLOOKUP($A2017,StudiesGeneral!$B:$CM,3,FALSE),"")</f>
        <v>2012</v>
      </c>
      <c r="E2017" s="71" t="str">
        <f>IF(AND($A2017&lt;&gt;"",ISNUMBER($A2017)),VLOOKUP($A2017,StudiesGeneral!$B:$CM,4,FALSE),"")</f>
        <v>https://doi.org/10.1124/dmd.111.042275</v>
      </c>
      <c r="F2017" s="70" t="str">
        <f>IF(AND($A2017&lt;&gt;"",ISNUMBER($A2017)),VLOOKUP($A2017,StudiesGeneral!$B:$CM,5,FALSE),"")</f>
        <v>CYP3A4</v>
      </c>
      <c r="G2017" s="72" t="str">
        <f t="shared" ref="G2017" si="104">H2017&amp;"-"&amp;I2017&amp;"-"&amp;L2017&amp;"-"&amp;AD2017&amp;"-"&amp;BC2017</f>
        <v>Liver--HLM-HuHep9966-</v>
      </c>
      <c r="H2017" s="25" t="s">
        <v>724</v>
      </c>
      <c r="I2017" s="25"/>
      <c r="J2017" s="25"/>
      <c r="K2017" s="25" t="s">
        <v>725</v>
      </c>
      <c r="L2017" s="25" t="s">
        <v>726</v>
      </c>
      <c r="M2017" s="25" t="s">
        <v>737</v>
      </c>
      <c r="N2017" s="25"/>
      <c r="O2017" s="25"/>
      <c r="P2017" s="25"/>
      <c r="Q2017" s="26"/>
      <c r="R2017" s="26"/>
      <c r="S2017" s="27"/>
      <c r="T2017" s="27"/>
      <c r="U2017" s="27"/>
      <c r="V2017" s="27"/>
      <c r="W2017" s="27"/>
      <c r="X2017" s="27"/>
      <c r="Y2017" s="27"/>
      <c r="Z2017" s="27"/>
      <c r="AA2017" s="28" t="s">
        <v>770</v>
      </c>
      <c r="AB2017" s="28" t="s">
        <v>1017</v>
      </c>
      <c r="AC2017" s="29" t="s">
        <v>730</v>
      </c>
      <c r="AD2017" s="36" t="s">
        <v>1463</v>
      </c>
      <c r="AE2017" s="83">
        <v>1</v>
      </c>
      <c r="AF2017" s="30">
        <v>1</v>
      </c>
      <c r="AG2017" s="30">
        <v>0</v>
      </c>
      <c r="AH2017" s="30">
        <v>57</v>
      </c>
      <c r="AI2017" s="30" t="s">
        <v>767</v>
      </c>
      <c r="AJ2017" s="29" t="s">
        <v>1385</v>
      </c>
      <c r="AK2017" s="30"/>
      <c r="AL2017" s="29"/>
      <c r="AM2017" s="30"/>
      <c r="AN2017" s="30"/>
      <c r="AO2017" s="30"/>
      <c r="AP2017" s="30"/>
      <c r="AQ2017" s="30"/>
      <c r="AR2017" s="30"/>
      <c r="AS2017" s="30"/>
      <c r="AT2017" s="30"/>
      <c r="AU2017" s="30"/>
      <c r="AV2017" s="30"/>
      <c r="AW2017" s="30"/>
      <c r="AX2017" s="30"/>
      <c r="AY2017" s="30"/>
      <c r="AZ2017" s="30"/>
      <c r="BA2017" s="31" t="s">
        <v>733</v>
      </c>
      <c r="BB2017" s="32">
        <v>1</v>
      </c>
      <c r="BC2017" s="29"/>
      <c r="BD2017" s="30"/>
      <c r="BE2017" s="75"/>
      <c r="BF2017" s="91" t="b">
        <f>IF(ISERROR(VLOOKUP(StudiesDetails!B2017,ProteinExpression!A:A,1,FALSE)),FALSE,TRUE)</f>
        <v>1</v>
      </c>
    </row>
    <row r="2018" spans="1:58" x14ac:dyDescent="0.3">
      <c r="A2018">
        <v>564</v>
      </c>
      <c r="B2018">
        <v>2140</v>
      </c>
      <c r="C2018" s="73" t="str">
        <f>IF(AND($A2018&lt;&gt;"",ISNUMBER($A2018)),VLOOKUP($A2018,StudiesGeneral!$B:$CM,2,FALSE),"")</f>
        <v>Schaefer</v>
      </c>
      <c r="D2018" s="73">
        <f>IF(AND($A2018&lt;&gt;"",ISNUMBER($A2018)),VLOOKUP($A2018,StudiesGeneral!$B:$CM,3,FALSE),"")</f>
        <v>2012</v>
      </c>
      <c r="E2018" s="74" t="str">
        <f>IF(AND($A2018&lt;&gt;"",ISNUMBER($A2018)),VLOOKUP($A2018,StudiesGeneral!$B:$CM,4,FALSE),"")</f>
        <v>https://doi.org/10.1124/dmd.111.042275</v>
      </c>
      <c r="F2018" s="73" t="str">
        <f>IF(AND($A2018&lt;&gt;"",ISNUMBER($A2018)),VLOOKUP($A2018,StudiesGeneral!$B:$CM,5,FALSE),"")</f>
        <v>CYP3A4</v>
      </c>
      <c r="G2018" s="52" t="str">
        <f t="shared" ref="G2018:G2024" si="105">H2018&amp;"-"&amp;I2018&amp;"-"&amp;L2018&amp;"-"&amp;AD2018&amp;"-"&amp;BC2018</f>
        <v>Liver--HLM-HuHep10261-</v>
      </c>
      <c r="H2018" s="12" t="s">
        <v>724</v>
      </c>
      <c r="K2018" s="12" t="s">
        <v>725</v>
      </c>
      <c r="L2018" s="12" t="s">
        <v>726</v>
      </c>
      <c r="M2018" s="12" t="s">
        <v>737</v>
      </c>
      <c r="AA2018" s="19" t="s">
        <v>770</v>
      </c>
      <c r="AB2018" s="19" t="s">
        <v>1017</v>
      </c>
      <c r="AC2018" s="20" t="s">
        <v>730</v>
      </c>
      <c r="AD2018" s="37" t="s">
        <v>1464</v>
      </c>
      <c r="AE2018" s="82">
        <v>2</v>
      </c>
      <c r="AF2018" s="3">
        <v>1</v>
      </c>
      <c r="AG2018" s="3">
        <v>1</v>
      </c>
      <c r="AH2018" s="3">
        <v>55</v>
      </c>
      <c r="AI2018" s="3" t="s">
        <v>767</v>
      </c>
      <c r="AJ2018" s="20" t="s">
        <v>1385</v>
      </c>
      <c r="BA2018" s="21" t="s">
        <v>733</v>
      </c>
      <c r="BB2018" s="10">
        <v>1</v>
      </c>
      <c r="BF2018" s="4" t="b">
        <f>IF(ISERROR(VLOOKUP(StudiesDetails!B2018,ProteinExpression!A:A,1,FALSE)),FALSE,TRUE)</f>
        <v>1</v>
      </c>
    </row>
    <row r="2019" spans="1:58" x14ac:dyDescent="0.3">
      <c r="A2019">
        <v>564</v>
      </c>
      <c r="B2019">
        <v>2141</v>
      </c>
      <c r="C2019" s="73" t="str">
        <f>IF(AND($A2019&lt;&gt;"",ISNUMBER($A2019)),VLOOKUP($A2019,StudiesGeneral!$B:$CM,2,FALSE),"")</f>
        <v>Schaefer</v>
      </c>
      <c r="D2019" s="73">
        <f>IF(AND($A2019&lt;&gt;"",ISNUMBER($A2019)),VLOOKUP($A2019,StudiesGeneral!$B:$CM,3,FALSE),"")</f>
        <v>2012</v>
      </c>
      <c r="E2019" s="74" t="str">
        <f>IF(AND($A2019&lt;&gt;"",ISNUMBER($A2019)),VLOOKUP($A2019,StudiesGeneral!$B:$CM,4,FALSE),"")</f>
        <v>https://doi.org/10.1124/dmd.111.042275</v>
      </c>
      <c r="F2019" s="73" t="str">
        <f>IF(AND($A2019&lt;&gt;"",ISNUMBER($A2019)),VLOOKUP($A2019,StudiesGeneral!$B:$CM,5,FALSE),"")</f>
        <v>CYP3A4</v>
      </c>
      <c r="G2019" s="52" t="str">
        <f t="shared" si="105"/>
        <v>Liver--HLM-HuHep10901-</v>
      </c>
      <c r="H2019" s="12" t="s">
        <v>724</v>
      </c>
      <c r="K2019" s="12" t="s">
        <v>725</v>
      </c>
      <c r="L2019" s="12" t="s">
        <v>726</v>
      </c>
      <c r="M2019" s="12" t="s">
        <v>737</v>
      </c>
      <c r="AA2019" s="19" t="s">
        <v>770</v>
      </c>
      <c r="AB2019" s="19" t="s">
        <v>1017</v>
      </c>
      <c r="AC2019" s="20" t="s">
        <v>730</v>
      </c>
      <c r="AD2019" s="37" t="s">
        <v>1465</v>
      </c>
      <c r="AE2019" s="82">
        <v>3</v>
      </c>
      <c r="AF2019" s="3">
        <v>1</v>
      </c>
      <c r="AG2019" s="3">
        <v>1</v>
      </c>
      <c r="AH2019" s="3">
        <v>90</v>
      </c>
      <c r="AI2019" s="3" t="s">
        <v>767</v>
      </c>
      <c r="AJ2019" s="20" t="s">
        <v>1385</v>
      </c>
      <c r="BA2019" s="21" t="s">
        <v>733</v>
      </c>
      <c r="BB2019" s="10">
        <v>1</v>
      </c>
      <c r="BF2019" s="4" t="b">
        <f>IF(ISERROR(VLOOKUP(StudiesDetails!B2019,ProteinExpression!A:A,1,FALSE)),FALSE,TRUE)</f>
        <v>1</v>
      </c>
    </row>
    <row r="2020" spans="1:58" x14ac:dyDescent="0.3">
      <c r="A2020">
        <v>564</v>
      </c>
      <c r="B2020">
        <v>2142</v>
      </c>
      <c r="C2020" s="73" t="str">
        <f>IF(AND($A2020&lt;&gt;"",ISNUMBER($A2020)),VLOOKUP($A2020,StudiesGeneral!$B:$CM,2,FALSE),"")</f>
        <v>Schaefer</v>
      </c>
      <c r="D2020" s="73">
        <f>IF(AND($A2020&lt;&gt;"",ISNUMBER($A2020)),VLOOKUP($A2020,StudiesGeneral!$B:$CM,3,FALSE),"")</f>
        <v>2012</v>
      </c>
      <c r="E2020" s="74" t="str">
        <f>IF(AND($A2020&lt;&gt;"",ISNUMBER($A2020)),VLOOKUP($A2020,StudiesGeneral!$B:$CM,4,FALSE),"")</f>
        <v>https://doi.org/10.1124/dmd.111.042275</v>
      </c>
      <c r="F2020" s="73" t="str">
        <f>IF(AND($A2020&lt;&gt;"",ISNUMBER($A2020)),VLOOKUP($A2020,StudiesGeneral!$B:$CM,5,FALSE),"")</f>
        <v>CYP3A4</v>
      </c>
      <c r="G2020" s="52" t="str">
        <f t="shared" si="105"/>
        <v>Liver--HLM-HuHep10536-</v>
      </c>
      <c r="H2020" s="12" t="s">
        <v>724</v>
      </c>
      <c r="K2020" s="12" t="s">
        <v>725</v>
      </c>
      <c r="L2020" s="12" t="s">
        <v>726</v>
      </c>
      <c r="M2020" s="12" t="s">
        <v>737</v>
      </c>
      <c r="AA2020" s="19" t="s">
        <v>770</v>
      </c>
      <c r="AB2020" s="19" t="s">
        <v>729</v>
      </c>
      <c r="AC2020" s="20" t="s">
        <v>730</v>
      </c>
      <c r="AD2020" s="37" t="s">
        <v>1466</v>
      </c>
      <c r="AE2020" s="82">
        <v>4</v>
      </c>
      <c r="AF2020" s="3">
        <v>1</v>
      </c>
      <c r="AG2020" s="3">
        <v>0</v>
      </c>
      <c r="AH2020" s="3">
        <v>47</v>
      </c>
      <c r="AI2020" s="3" t="s">
        <v>767</v>
      </c>
      <c r="AJ2020" s="20" t="s">
        <v>1385</v>
      </c>
      <c r="BA2020" s="21" t="s">
        <v>733</v>
      </c>
      <c r="BB2020" s="10">
        <v>1</v>
      </c>
      <c r="BF2020" s="4" t="b">
        <f>IF(ISERROR(VLOOKUP(StudiesDetails!B2020,ProteinExpression!A:A,1,FALSE)),FALSE,TRUE)</f>
        <v>1</v>
      </c>
    </row>
    <row r="2021" spans="1:58" s="33" customFormat="1" x14ac:dyDescent="0.3">
      <c r="A2021" s="33">
        <v>565</v>
      </c>
      <c r="B2021" s="33">
        <v>2143</v>
      </c>
      <c r="C2021" s="70" t="str">
        <f>IF(AND($A2021&lt;&gt;"",ISNUMBER($A2021)),VLOOKUP($A2021,StudiesGeneral!$B:$CM,2,FALSE),"")</f>
        <v>Schaefer</v>
      </c>
      <c r="D2021" s="70">
        <f>IF(AND($A2021&lt;&gt;"",ISNUMBER($A2021)),VLOOKUP($A2021,StudiesGeneral!$B:$CM,3,FALSE),"")</f>
        <v>2012</v>
      </c>
      <c r="E2021" s="71" t="str">
        <f>IF(AND($A2021&lt;&gt;"",ISNUMBER($A2021)),VLOOKUP($A2021,StudiesGeneral!$B:$CM,4,FALSE),"")</f>
        <v>https://doi.org/10.1124/dmd.111.042275</v>
      </c>
      <c r="F2021" s="70" t="str">
        <f>IF(AND($A2021&lt;&gt;"",ISNUMBER($A2021)),VLOOKUP($A2021,StudiesGeneral!$B:$CM,5,FALSE),"")</f>
        <v>CYP3A43</v>
      </c>
      <c r="G2021" s="72" t="str">
        <f t="shared" si="105"/>
        <v>Liver--HLM-HuHep9966-</v>
      </c>
      <c r="H2021" s="25" t="s">
        <v>724</v>
      </c>
      <c r="I2021" s="25"/>
      <c r="J2021" s="25"/>
      <c r="K2021" s="25" t="s">
        <v>725</v>
      </c>
      <c r="L2021" s="25" t="s">
        <v>726</v>
      </c>
      <c r="M2021" s="25" t="s">
        <v>737</v>
      </c>
      <c r="N2021" s="25"/>
      <c r="O2021" s="25"/>
      <c r="P2021" s="25"/>
      <c r="Q2021" s="26"/>
      <c r="R2021" s="26"/>
      <c r="S2021" s="27"/>
      <c r="T2021" s="27"/>
      <c r="U2021" s="27"/>
      <c r="V2021" s="27"/>
      <c r="W2021" s="27"/>
      <c r="X2021" s="27"/>
      <c r="Y2021" s="27"/>
      <c r="Z2021" s="27"/>
      <c r="AA2021" s="28" t="s">
        <v>770</v>
      </c>
      <c r="AB2021" s="28" t="s">
        <v>1017</v>
      </c>
      <c r="AC2021" s="29" t="s">
        <v>730</v>
      </c>
      <c r="AD2021" s="36" t="s">
        <v>1463</v>
      </c>
      <c r="AE2021" s="83">
        <v>1</v>
      </c>
      <c r="AF2021" s="30">
        <v>1</v>
      </c>
      <c r="AG2021" s="30">
        <v>0</v>
      </c>
      <c r="AH2021" s="30">
        <v>57</v>
      </c>
      <c r="AI2021" s="30" t="s">
        <v>767</v>
      </c>
      <c r="AJ2021" s="29" t="s">
        <v>1385</v>
      </c>
      <c r="AK2021" s="30"/>
      <c r="AL2021" s="29"/>
      <c r="AM2021" s="30"/>
      <c r="AN2021" s="30"/>
      <c r="AO2021" s="30"/>
      <c r="AP2021" s="30"/>
      <c r="AQ2021" s="30"/>
      <c r="AR2021" s="30"/>
      <c r="AS2021" s="30"/>
      <c r="AT2021" s="30"/>
      <c r="AU2021" s="30"/>
      <c r="AV2021" s="30"/>
      <c r="AW2021" s="30"/>
      <c r="AX2021" s="30"/>
      <c r="AY2021" s="30"/>
      <c r="AZ2021" s="30"/>
      <c r="BA2021" s="31" t="s">
        <v>733</v>
      </c>
      <c r="BB2021" s="32">
        <v>1</v>
      </c>
      <c r="BC2021" s="29"/>
      <c r="BD2021" s="30"/>
      <c r="BE2021" s="75"/>
      <c r="BF2021" s="91" t="b">
        <f>IF(ISERROR(VLOOKUP(StudiesDetails!B2021,ProteinExpression!A:A,1,FALSE)),FALSE,TRUE)</f>
        <v>1</v>
      </c>
    </row>
    <row r="2022" spans="1:58" x14ac:dyDescent="0.3">
      <c r="A2022">
        <v>565</v>
      </c>
      <c r="B2022">
        <v>2144</v>
      </c>
      <c r="C2022" s="73" t="str">
        <f>IF(AND($A2022&lt;&gt;"",ISNUMBER($A2022)),VLOOKUP($A2022,StudiesGeneral!$B:$CM,2,FALSE),"")</f>
        <v>Schaefer</v>
      </c>
      <c r="D2022" s="73">
        <f>IF(AND($A2022&lt;&gt;"",ISNUMBER($A2022)),VLOOKUP($A2022,StudiesGeneral!$B:$CM,3,FALSE),"")</f>
        <v>2012</v>
      </c>
      <c r="E2022" s="74" t="str">
        <f>IF(AND($A2022&lt;&gt;"",ISNUMBER($A2022)),VLOOKUP($A2022,StudiesGeneral!$B:$CM,4,FALSE),"")</f>
        <v>https://doi.org/10.1124/dmd.111.042275</v>
      </c>
      <c r="F2022" s="73" t="str">
        <f>IF(AND($A2022&lt;&gt;"",ISNUMBER($A2022)),VLOOKUP($A2022,StudiesGeneral!$B:$CM,5,FALSE),"")</f>
        <v>CYP3A43</v>
      </c>
      <c r="G2022" s="52" t="str">
        <f t="shared" si="105"/>
        <v>Liver--HLM-HuHep10261-</v>
      </c>
      <c r="H2022" s="12" t="s">
        <v>724</v>
      </c>
      <c r="K2022" s="12" t="s">
        <v>725</v>
      </c>
      <c r="L2022" s="12" t="s">
        <v>726</v>
      </c>
      <c r="M2022" s="12" t="s">
        <v>737</v>
      </c>
      <c r="AA2022" s="19" t="s">
        <v>770</v>
      </c>
      <c r="AB2022" s="19" t="s">
        <v>1017</v>
      </c>
      <c r="AC2022" s="20" t="s">
        <v>730</v>
      </c>
      <c r="AD2022" s="37" t="s">
        <v>1464</v>
      </c>
      <c r="AE2022" s="82">
        <v>2</v>
      </c>
      <c r="AF2022" s="3">
        <v>1</v>
      </c>
      <c r="AG2022" s="3">
        <v>1</v>
      </c>
      <c r="AH2022" s="3">
        <v>55</v>
      </c>
      <c r="AI2022" s="3" t="s">
        <v>767</v>
      </c>
      <c r="AJ2022" s="20" t="s">
        <v>1385</v>
      </c>
      <c r="BA2022" s="21" t="s">
        <v>733</v>
      </c>
      <c r="BB2022" s="10">
        <v>1</v>
      </c>
      <c r="BF2022" s="4" t="b">
        <f>IF(ISERROR(VLOOKUP(StudiesDetails!B2022,ProteinExpression!A:A,1,FALSE)),FALSE,TRUE)</f>
        <v>1</v>
      </c>
    </row>
    <row r="2023" spans="1:58" x14ac:dyDescent="0.3">
      <c r="A2023">
        <v>565</v>
      </c>
      <c r="B2023">
        <v>2145</v>
      </c>
      <c r="C2023" s="73" t="str">
        <f>IF(AND($A2023&lt;&gt;"",ISNUMBER($A2023)),VLOOKUP($A2023,StudiesGeneral!$B:$CM,2,FALSE),"")</f>
        <v>Schaefer</v>
      </c>
      <c r="D2023" s="73">
        <f>IF(AND($A2023&lt;&gt;"",ISNUMBER($A2023)),VLOOKUP($A2023,StudiesGeneral!$B:$CM,3,FALSE),"")</f>
        <v>2012</v>
      </c>
      <c r="E2023" s="74" t="str">
        <f>IF(AND($A2023&lt;&gt;"",ISNUMBER($A2023)),VLOOKUP($A2023,StudiesGeneral!$B:$CM,4,FALSE),"")</f>
        <v>https://doi.org/10.1124/dmd.111.042275</v>
      </c>
      <c r="F2023" s="73" t="str">
        <f>IF(AND($A2023&lt;&gt;"",ISNUMBER($A2023)),VLOOKUP($A2023,StudiesGeneral!$B:$CM,5,FALSE),"")</f>
        <v>CYP3A43</v>
      </c>
      <c r="G2023" s="52" t="str">
        <f t="shared" si="105"/>
        <v>Liver--HLM-HuHep10901-</v>
      </c>
      <c r="H2023" s="12" t="s">
        <v>724</v>
      </c>
      <c r="K2023" s="12" t="s">
        <v>725</v>
      </c>
      <c r="L2023" s="12" t="s">
        <v>726</v>
      </c>
      <c r="M2023" s="12" t="s">
        <v>737</v>
      </c>
      <c r="AA2023" s="19" t="s">
        <v>770</v>
      </c>
      <c r="AB2023" s="19" t="s">
        <v>1017</v>
      </c>
      <c r="AC2023" s="20" t="s">
        <v>730</v>
      </c>
      <c r="AD2023" s="37" t="s">
        <v>1465</v>
      </c>
      <c r="AE2023" s="82">
        <v>3</v>
      </c>
      <c r="AF2023" s="3">
        <v>1</v>
      </c>
      <c r="AG2023" s="3">
        <v>1</v>
      </c>
      <c r="AH2023" s="3">
        <v>90</v>
      </c>
      <c r="AI2023" s="3" t="s">
        <v>767</v>
      </c>
      <c r="AJ2023" s="20" t="s">
        <v>1385</v>
      </c>
      <c r="BA2023" s="21" t="s">
        <v>733</v>
      </c>
      <c r="BB2023" s="10">
        <v>1</v>
      </c>
      <c r="BF2023" s="4" t="b">
        <f>IF(ISERROR(VLOOKUP(StudiesDetails!B2023,ProteinExpression!A:A,1,FALSE)),FALSE,TRUE)</f>
        <v>1</v>
      </c>
    </row>
    <row r="2024" spans="1:58" x14ac:dyDescent="0.3">
      <c r="A2024">
        <v>565</v>
      </c>
      <c r="B2024">
        <v>2146</v>
      </c>
      <c r="C2024" s="73" t="str">
        <f>IF(AND($A2024&lt;&gt;"",ISNUMBER($A2024)),VLOOKUP($A2024,StudiesGeneral!$B:$CM,2,FALSE),"")</f>
        <v>Schaefer</v>
      </c>
      <c r="D2024" s="73">
        <f>IF(AND($A2024&lt;&gt;"",ISNUMBER($A2024)),VLOOKUP($A2024,StudiesGeneral!$B:$CM,3,FALSE),"")</f>
        <v>2012</v>
      </c>
      <c r="E2024" s="74" t="str">
        <f>IF(AND($A2024&lt;&gt;"",ISNUMBER($A2024)),VLOOKUP($A2024,StudiesGeneral!$B:$CM,4,FALSE),"")</f>
        <v>https://doi.org/10.1124/dmd.111.042275</v>
      </c>
      <c r="F2024" s="73" t="str">
        <f>IF(AND($A2024&lt;&gt;"",ISNUMBER($A2024)),VLOOKUP($A2024,StudiesGeneral!$B:$CM,5,FALSE),"")</f>
        <v>CYP3A43</v>
      </c>
      <c r="G2024" s="52" t="str">
        <f t="shared" si="105"/>
        <v>Liver--HLM-HuHep10536-</v>
      </c>
      <c r="H2024" s="12" t="s">
        <v>724</v>
      </c>
      <c r="K2024" s="12" t="s">
        <v>725</v>
      </c>
      <c r="L2024" s="12" t="s">
        <v>726</v>
      </c>
      <c r="M2024" s="12" t="s">
        <v>737</v>
      </c>
      <c r="AA2024" s="19" t="s">
        <v>770</v>
      </c>
      <c r="AB2024" s="19" t="s">
        <v>729</v>
      </c>
      <c r="AC2024" s="20" t="s">
        <v>730</v>
      </c>
      <c r="AD2024" s="37" t="s">
        <v>1466</v>
      </c>
      <c r="AE2024" s="82">
        <v>4</v>
      </c>
      <c r="AF2024" s="3">
        <v>1</v>
      </c>
      <c r="AG2024" s="3">
        <v>0</v>
      </c>
      <c r="AH2024" s="3">
        <v>47</v>
      </c>
      <c r="AI2024" s="3" t="s">
        <v>767</v>
      </c>
      <c r="AJ2024" s="20" t="s">
        <v>1385</v>
      </c>
      <c r="BA2024" s="21" t="s">
        <v>733</v>
      </c>
      <c r="BB2024" s="10">
        <v>1</v>
      </c>
      <c r="BF2024" s="4" t="b">
        <f>IF(ISERROR(VLOOKUP(StudiesDetails!B2024,ProteinExpression!A:A,1,FALSE)),FALSE,TRUE)</f>
        <v>1</v>
      </c>
    </row>
    <row r="2025" spans="1:58" s="33" customFormat="1" x14ac:dyDescent="0.3">
      <c r="A2025" s="33">
        <v>566</v>
      </c>
      <c r="B2025" s="33">
        <v>2147</v>
      </c>
      <c r="C2025" s="70" t="str">
        <f>IF(AND($A2025&lt;&gt;"",ISNUMBER($A2025)),VLOOKUP($A2025,StudiesGeneral!$B:$CM,2,FALSE),"")</f>
        <v>Schaefer</v>
      </c>
      <c r="D2025" s="70">
        <f>IF(AND($A2025&lt;&gt;"",ISNUMBER($A2025)),VLOOKUP($A2025,StudiesGeneral!$B:$CM,3,FALSE),"")</f>
        <v>2012</v>
      </c>
      <c r="E2025" s="71" t="str">
        <f>IF(AND($A2025&lt;&gt;"",ISNUMBER($A2025)),VLOOKUP($A2025,StudiesGeneral!$B:$CM,4,FALSE),"")</f>
        <v>https://doi.org/10.1124/dmd.111.042275</v>
      </c>
      <c r="F2025" s="70" t="str">
        <f>IF(AND($A2025&lt;&gt;"",ISNUMBER($A2025)),VLOOKUP($A2025,StudiesGeneral!$B:$CM,5,FALSE),"")</f>
        <v>CYP3A5</v>
      </c>
      <c r="G2025" s="72" t="str">
        <f t="shared" ref="G2025:G2030" si="106">H2025&amp;"-"&amp;I2025&amp;"-"&amp;L2025&amp;"-"&amp;AD2025&amp;"-"&amp;BC2025</f>
        <v>Liver--HLM-HuHep9966-</v>
      </c>
      <c r="H2025" s="25" t="s">
        <v>724</v>
      </c>
      <c r="I2025" s="25"/>
      <c r="J2025" s="25"/>
      <c r="K2025" s="25" t="s">
        <v>725</v>
      </c>
      <c r="L2025" s="25" t="s">
        <v>726</v>
      </c>
      <c r="M2025" s="25" t="s">
        <v>737</v>
      </c>
      <c r="N2025" s="25"/>
      <c r="O2025" s="25"/>
      <c r="P2025" s="25"/>
      <c r="Q2025" s="26"/>
      <c r="R2025" s="26"/>
      <c r="S2025" s="27"/>
      <c r="T2025" s="27"/>
      <c r="U2025" s="27"/>
      <c r="V2025" s="27"/>
      <c r="W2025" s="27"/>
      <c r="X2025" s="27"/>
      <c r="Y2025" s="27"/>
      <c r="Z2025" s="27"/>
      <c r="AA2025" s="28" t="s">
        <v>770</v>
      </c>
      <c r="AB2025" s="28" t="s">
        <v>1017</v>
      </c>
      <c r="AC2025" s="29" t="s">
        <v>730</v>
      </c>
      <c r="AD2025" s="36" t="s">
        <v>1463</v>
      </c>
      <c r="AE2025" s="83">
        <v>1</v>
      </c>
      <c r="AF2025" s="30">
        <v>1</v>
      </c>
      <c r="AG2025" s="30">
        <v>0</v>
      </c>
      <c r="AH2025" s="30">
        <v>57</v>
      </c>
      <c r="AI2025" s="30" t="s">
        <v>767</v>
      </c>
      <c r="AJ2025" s="29" t="s">
        <v>1385</v>
      </c>
      <c r="AK2025" s="30"/>
      <c r="AL2025" s="29"/>
      <c r="AM2025" s="30"/>
      <c r="AN2025" s="30"/>
      <c r="AO2025" s="30"/>
      <c r="AP2025" s="30"/>
      <c r="AQ2025" s="30"/>
      <c r="AR2025" s="30"/>
      <c r="AS2025" s="30"/>
      <c r="AT2025" s="30"/>
      <c r="AU2025" s="30"/>
      <c r="AV2025" s="30"/>
      <c r="AW2025" s="30"/>
      <c r="AX2025" s="30"/>
      <c r="AY2025" s="30"/>
      <c r="AZ2025" s="30"/>
      <c r="BA2025" s="31" t="s">
        <v>733</v>
      </c>
      <c r="BB2025" s="32">
        <v>1</v>
      </c>
      <c r="BC2025" s="29"/>
      <c r="BD2025" s="30"/>
      <c r="BE2025" s="75"/>
      <c r="BF2025" s="91" t="b">
        <f>IF(ISERROR(VLOOKUP(StudiesDetails!B2025,ProteinExpression!A:A,1,FALSE)),FALSE,TRUE)</f>
        <v>1</v>
      </c>
    </row>
    <row r="2026" spans="1:58" x14ac:dyDescent="0.3">
      <c r="A2026">
        <v>566</v>
      </c>
      <c r="B2026">
        <v>2148</v>
      </c>
      <c r="C2026" s="73" t="str">
        <f>IF(AND($A2026&lt;&gt;"",ISNUMBER($A2026)),VLOOKUP($A2026,StudiesGeneral!$B:$CM,2,FALSE),"")</f>
        <v>Schaefer</v>
      </c>
      <c r="D2026" s="73">
        <f>IF(AND($A2026&lt;&gt;"",ISNUMBER($A2026)),VLOOKUP($A2026,StudiesGeneral!$B:$CM,3,FALSE),"")</f>
        <v>2012</v>
      </c>
      <c r="E2026" s="74" t="str">
        <f>IF(AND($A2026&lt;&gt;"",ISNUMBER($A2026)),VLOOKUP($A2026,StudiesGeneral!$B:$CM,4,FALSE),"")</f>
        <v>https://doi.org/10.1124/dmd.111.042275</v>
      </c>
      <c r="F2026" s="73" t="str">
        <f>IF(AND($A2026&lt;&gt;"",ISNUMBER($A2026)),VLOOKUP($A2026,StudiesGeneral!$B:$CM,5,FALSE),"")</f>
        <v>CYP3A5</v>
      </c>
      <c r="G2026" s="52" t="str">
        <f t="shared" si="106"/>
        <v>Liver--HLM-HuHep10261-</v>
      </c>
      <c r="H2026" s="12" t="s">
        <v>724</v>
      </c>
      <c r="K2026" s="12" t="s">
        <v>725</v>
      </c>
      <c r="L2026" s="12" t="s">
        <v>726</v>
      </c>
      <c r="M2026" s="12" t="s">
        <v>737</v>
      </c>
      <c r="AA2026" s="19" t="s">
        <v>770</v>
      </c>
      <c r="AB2026" s="19" t="s">
        <v>1017</v>
      </c>
      <c r="AC2026" s="20" t="s">
        <v>730</v>
      </c>
      <c r="AD2026" s="37" t="s">
        <v>1464</v>
      </c>
      <c r="AE2026" s="82">
        <v>2</v>
      </c>
      <c r="AF2026" s="3">
        <v>1</v>
      </c>
      <c r="AG2026" s="3">
        <v>1</v>
      </c>
      <c r="AH2026" s="3">
        <v>55</v>
      </c>
      <c r="AI2026" s="3" t="s">
        <v>767</v>
      </c>
      <c r="AJ2026" s="20" t="s">
        <v>1385</v>
      </c>
      <c r="BA2026" s="21" t="s">
        <v>733</v>
      </c>
      <c r="BB2026" s="10">
        <v>1</v>
      </c>
      <c r="BF2026" s="4" t="b">
        <f>IF(ISERROR(VLOOKUP(StudiesDetails!B2026,ProteinExpression!A:A,1,FALSE)),FALSE,TRUE)</f>
        <v>1</v>
      </c>
    </row>
    <row r="2027" spans="1:58" x14ac:dyDescent="0.3">
      <c r="A2027">
        <v>566</v>
      </c>
      <c r="B2027">
        <v>2149</v>
      </c>
      <c r="C2027" s="73" t="str">
        <f>IF(AND($A2027&lt;&gt;"",ISNUMBER($A2027)),VLOOKUP($A2027,StudiesGeneral!$B:$CM,2,FALSE),"")</f>
        <v>Schaefer</v>
      </c>
      <c r="D2027" s="73">
        <f>IF(AND($A2027&lt;&gt;"",ISNUMBER($A2027)),VLOOKUP($A2027,StudiesGeneral!$B:$CM,3,FALSE),"")</f>
        <v>2012</v>
      </c>
      <c r="E2027" s="74" t="str">
        <f>IF(AND($A2027&lt;&gt;"",ISNUMBER($A2027)),VLOOKUP($A2027,StudiesGeneral!$B:$CM,4,FALSE),"")</f>
        <v>https://doi.org/10.1124/dmd.111.042275</v>
      </c>
      <c r="F2027" s="73" t="str">
        <f>IF(AND($A2027&lt;&gt;"",ISNUMBER($A2027)),VLOOKUP($A2027,StudiesGeneral!$B:$CM,5,FALSE),"")</f>
        <v>CYP3A5</v>
      </c>
      <c r="G2027" s="52" t="str">
        <f t="shared" si="106"/>
        <v>Liver--HLM-HuHep10901-</v>
      </c>
      <c r="H2027" s="12" t="s">
        <v>724</v>
      </c>
      <c r="K2027" s="12" t="s">
        <v>725</v>
      </c>
      <c r="L2027" s="12" t="s">
        <v>726</v>
      </c>
      <c r="M2027" s="12" t="s">
        <v>737</v>
      </c>
      <c r="AA2027" s="19" t="s">
        <v>770</v>
      </c>
      <c r="AB2027" s="19" t="s">
        <v>1017</v>
      </c>
      <c r="AC2027" s="20" t="s">
        <v>730</v>
      </c>
      <c r="AD2027" s="37" t="s">
        <v>1465</v>
      </c>
      <c r="AE2027" s="82">
        <v>3</v>
      </c>
      <c r="AF2027" s="3">
        <v>1</v>
      </c>
      <c r="AG2027" s="3">
        <v>1</v>
      </c>
      <c r="AH2027" s="3">
        <v>90</v>
      </c>
      <c r="AI2027" s="3" t="s">
        <v>767</v>
      </c>
      <c r="AJ2027" s="20" t="s">
        <v>1385</v>
      </c>
      <c r="BA2027" s="21" t="s">
        <v>733</v>
      </c>
      <c r="BB2027" s="10">
        <v>1</v>
      </c>
      <c r="BF2027" s="4" t="b">
        <f>IF(ISERROR(VLOOKUP(StudiesDetails!B2027,ProteinExpression!A:A,1,FALSE)),FALSE,TRUE)</f>
        <v>1</v>
      </c>
    </row>
    <row r="2028" spans="1:58" x14ac:dyDescent="0.3">
      <c r="A2028">
        <v>567</v>
      </c>
      <c r="B2028">
        <v>2150</v>
      </c>
      <c r="C2028" s="73" t="str">
        <f>IF(AND($A2028&lt;&gt;"",ISNUMBER($A2028)),VLOOKUP($A2028,StudiesGeneral!$B:$CM,2,FALSE),"")</f>
        <v>Schaefer</v>
      </c>
      <c r="D2028" s="73">
        <f>IF(AND($A2028&lt;&gt;"",ISNUMBER($A2028)),VLOOKUP($A2028,StudiesGeneral!$B:$CM,3,FALSE),"")</f>
        <v>2012</v>
      </c>
      <c r="E2028" s="74" t="str">
        <f>IF(AND($A2028&lt;&gt;"",ISNUMBER($A2028)),VLOOKUP($A2028,StudiesGeneral!$B:$CM,4,FALSE),"")</f>
        <v>https://doi.org/10.1124/dmd.111.042275</v>
      </c>
      <c r="F2028" s="73" t="str">
        <f>IF(AND($A2028&lt;&gt;"",ISNUMBER($A2028)),VLOOKUP($A2028,StudiesGeneral!$B:$CM,5,FALSE),"")</f>
        <v>CYP3A7</v>
      </c>
      <c r="G2028" s="52" t="str">
        <f t="shared" si="106"/>
        <v>Liver--HLM-HuHep9966-</v>
      </c>
      <c r="H2028" s="12" t="s">
        <v>724</v>
      </c>
      <c r="K2028" s="12" t="s">
        <v>725</v>
      </c>
      <c r="L2028" s="12" t="s">
        <v>726</v>
      </c>
      <c r="M2028" s="12" t="s">
        <v>737</v>
      </c>
      <c r="AA2028" s="19" t="s">
        <v>770</v>
      </c>
      <c r="AB2028" s="19" t="s">
        <v>1017</v>
      </c>
      <c r="AC2028" s="20" t="s">
        <v>730</v>
      </c>
      <c r="AD2028" s="37" t="s">
        <v>1463</v>
      </c>
      <c r="AE2028" s="82">
        <v>1</v>
      </c>
      <c r="AF2028" s="3">
        <v>1</v>
      </c>
      <c r="AG2028" s="3">
        <v>0</v>
      </c>
      <c r="AH2028" s="3">
        <v>57</v>
      </c>
      <c r="AI2028" s="3" t="s">
        <v>767</v>
      </c>
      <c r="AJ2028" s="20" t="s">
        <v>1385</v>
      </c>
      <c r="BA2028" s="21" t="s">
        <v>733</v>
      </c>
      <c r="BB2028" s="10">
        <v>1</v>
      </c>
      <c r="BF2028" s="4" t="b">
        <f>IF(ISERROR(VLOOKUP(StudiesDetails!B2028,ProteinExpression!A:A,1,FALSE)),FALSE,TRUE)</f>
        <v>1</v>
      </c>
    </row>
    <row r="2029" spans="1:58" x14ac:dyDescent="0.3">
      <c r="A2029">
        <v>567</v>
      </c>
      <c r="B2029">
        <v>2151</v>
      </c>
      <c r="C2029" s="73" t="str">
        <f>IF(AND($A2029&lt;&gt;"",ISNUMBER($A2029)),VLOOKUP($A2029,StudiesGeneral!$B:$CM,2,FALSE),"")</f>
        <v>Schaefer</v>
      </c>
      <c r="D2029" s="73">
        <f>IF(AND($A2029&lt;&gt;"",ISNUMBER($A2029)),VLOOKUP($A2029,StudiesGeneral!$B:$CM,3,FALSE),"")</f>
        <v>2012</v>
      </c>
      <c r="E2029" s="74" t="str">
        <f>IF(AND($A2029&lt;&gt;"",ISNUMBER($A2029)),VLOOKUP($A2029,StudiesGeneral!$B:$CM,4,FALSE),"")</f>
        <v>https://doi.org/10.1124/dmd.111.042275</v>
      </c>
      <c r="F2029" s="73" t="str">
        <f>IF(AND($A2029&lt;&gt;"",ISNUMBER($A2029)),VLOOKUP($A2029,StudiesGeneral!$B:$CM,5,FALSE),"")</f>
        <v>CYP3A7</v>
      </c>
      <c r="G2029" s="52" t="str">
        <f t="shared" si="106"/>
        <v>Liver--HLM-HuHep10261-</v>
      </c>
      <c r="H2029" s="12" t="s">
        <v>724</v>
      </c>
      <c r="K2029" s="12" t="s">
        <v>725</v>
      </c>
      <c r="L2029" s="12" t="s">
        <v>726</v>
      </c>
      <c r="M2029" s="12" t="s">
        <v>737</v>
      </c>
      <c r="AA2029" s="19" t="s">
        <v>770</v>
      </c>
      <c r="AB2029" s="19" t="s">
        <v>1017</v>
      </c>
      <c r="AC2029" s="20" t="s">
        <v>730</v>
      </c>
      <c r="AD2029" s="37" t="s">
        <v>1464</v>
      </c>
      <c r="AE2029" s="82">
        <v>2</v>
      </c>
      <c r="AF2029" s="3">
        <v>1</v>
      </c>
      <c r="AG2029" s="3">
        <v>1</v>
      </c>
      <c r="AH2029" s="3">
        <v>55</v>
      </c>
      <c r="AI2029" s="3" t="s">
        <v>767</v>
      </c>
      <c r="AJ2029" s="20" t="s">
        <v>1385</v>
      </c>
      <c r="BA2029" s="21" t="s">
        <v>733</v>
      </c>
      <c r="BB2029" s="10">
        <v>1</v>
      </c>
      <c r="BF2029" s="4" t="b">
        <f>IF(ISERROR(VLOOKUP(StudiesDetails!B2029,ProteinExpression!A:A,1,FALSE)),FALSE,TRUE)</f>
        <v>1</v>
      </c>
    </row>
    <row r="2030" spans="1:58" x14ac:dyDescent="0.3">
      <c r="A2030">
        <v>567</v>
      </c>
      <c r="B2030">
        <v>2152</v>
      </c>
      <c r="C2030" s="73" t="str">
        <f>IF(AND($A2030&lt;&gt;"",ISNUMBER($A2030)),VLOOKUP($A2030,StudiesGeneral!$B:$CM,2,FALSE),"")</f>
        <v>Schaefer</v>
      </c>
      <c r="D2030" s="73">
        <f>IF(AND($A2030&lt;&gt;"",ISNUMBER($A2030)),VLOOKUP($A2030,StudiesGeneral!$B:$CM,3,FALSE),"")</f>
        <v>2012</v>
      </c>
      <c r="E2030" s="74" t="str">
        <f>IF(AND($A2030&lt;&gt;"",ISNUMBER($A2030)),VLOOKUP($A2030,StudiesGeneral!$B:$CM,4,FALSE),"")</f>
        <v>https://doi.org/10.1124/dmd.111.042275</v>
      </c>
      <c r="F2030" s="73" t="str">
        <f>IF(AND($A2030&lt;&gt;"",ISNUMBER($A2030)),VLOOKUP($A2030,StudiesGeneral!$B:$CM,5,FALSE),"")</f>
        <v>CYP3A7</v>
      </c>
      <c r="G2030" s="52" t="str">
        <f t="shared" si="106"/>
        <v>Liver--HLM-HuHep10901-</v>
      </c>
      <c r="H2030" s="12" t="s">
        <v>724</v>
      </c>
      <c r="K2030" s="12" t="s">
        <v>725</v>
      </c>
      <c r="L2030" s="12" t="s">
        <v>726</v>
      </c>
      <c r="M2030" s="12" t="s">
        <v>737</v>
      </c>
      <c r="AA2030" s="19" t="s">
        <v>770</v>
      </c>
      <c r="AB2030" s="19" t="s">
        <v>1017</v>
      </c>
      <c r="AC2030" s="20" t="s">
        <v>730</v>
      </c>
      <c r="AD2030" s="37" t="s">
        <v>1465</v>
      </c>
      <c r="AE2030" s="82">
        <v>3</v>
      </c>
      <c r="AF2030" s="3">
        <v>1</v>
      </c>
      <c r="AG2030" s="3">
        <v>1</v>
      </c>
      <c r="AH2030" s="3">
        <v>90</v>
      </c>
      <c r="AI2030" s="3" t="s">
        <v>767</v>
      </c>
      <c r="AJ2030" s="20" t="s">
        <v>1385</v>
      </c>
      <c r="BA2030" s="21" t="s">
        <v>733</v>
      </c>
      <c r="BB2030" s="10">
        <v>1</v>
      </c>
      <c r="BF2030" s="4" t="b">
        <f>IF(ISERROR(VLOOKUP(StudiesDetails!B2030,ProteinExpression!A:A,1,FALSE)),FALSE,TRUE)</f>
        <v>1</v>
      </c>
    </row>
    <row r="2031" spans="1:58" s="33" customFormat="1" x14ac:dyDescent="0.3">
      <c r="A2031" s="33">
        <v>607</v>
      </c>
      <c r="B2031" s="33">
        <v>2153</v>
      </c>
      <c r="C2031" s="70" t="str">
        <f>IF(AND($A2031&lt;&gt;"",ISNUMBER($A2031)),VLOOKUP($A2031,StudiesGeneral!$B:$CM,2,FALSE),"")</f>
        <v>Couto</v>
      </c>
      <c r="D2031" s="70">
        <f>IF(AND($A2031&lt;&gt;"",ISNUMBER($A2031)),VLOOKUP($A2031,StudiesGeneral!$B:$CM,3,FALSE),"")</f>
        <v>2019</v>
      </c>
      <c r="E2031" s="71" t="str">
        <f>IF(AND($A2031&lt;&gt;"",ISNUMBER($A2031)),VLOOKUP($A2031,StudiesGeneral!$B:$CM,4,FALSE),"")</f>
        <v>https://doi.org/10.1021/acs.molpharmaceut.8b00941</v>
      </c>
      <c r="F2031" s="70" t="str">
        <f>IF(AND($A2031&lt;&gt;"",ISNUMBER($A2031)),VLOOKUP($A2031,StudiesGeneral!$B:$CM,5,FALSE),"")</f>
        <v>CYP3A4</v>
      </c>
      <c r="G2031" s="72" t="str">
        <f t="shared" ref="G2031:G2085" si="107">H2031&amp;"-"&amp;I2031&amp;"-"&amp;L2031&amp;"-"&amp;AD2031&amp;"-"&amp;BC2031</f>
        <v>Liver--HLM-1-</v>
      </c>
      <c r="H2031" s="25" t="s">
        <v>724</v>
      </c>
      <c r="I2031" s="25"/>
      <c r="J2031" s="25"/>
      <c r="K2031" s="25" t="s">
        <v>725</v>
      </c>
      <c r="L2031" s="25" t="s">
        <v>726</v>
      </c>
      <c r="M2031" s="25"/>
      <c r="N2031" s="25"/>
      <c r="O2031" s="25"/>
      <c r="P2031" s="25"/>
      <c r="Q2031" s="26"/>
      <c r="R2031" s="26"/>
      <c r="S2031" s="27"/>
      <c r="T2031" s="27"/>
      <c r="U2031" s="27"/>
      <c r="V2031" s="27"/>
      <c r="W2031" s="27"/>
      <c r="X2031" s="27"/>
      <c r="Y2031" s="27"/>
      <c r="Z2031" s="27"/>
      <c r="AA2031" s="28" t="s">
        <v>770</v>
      </c>
      <c r="AB2031" s="28" t="s">
        <v>1467</v>
      </c>
      <c r="AC2031" s="29" t="s">
        <v>730</v>
      </c>
      <c r="AD2031" s="36">
        <v>1</v>
      </c>
      <c r="AE2031" s="83">
        <v>1</v>
      </c>
      <c r="AF2031" s="30">
        <v>1</v>
      </c>
      <c r="AG2031" s="30">
        <v>0</v>
      </c>
      <c r="AH2031" s="30">
        <v>31</v>
      </c>
      <c r="AI2031" s="30" t="s">
        <v>767</v>
      </c>
      <c r="AJ2031" s="29" t="s">
        <v>1385</v>
      </c>
      <c r="AK2031" s="30"/>
      <c r="AL2031" s="29"/>
      <c r="AM2031" s="30"/>
      <c r="AN2031" s="30"/>
      <c r="AO2031" s="30"/>
      <c r="AP2031" s="30"/>
      <c r="AQ2031" s="30"/>
      <c r="AR2031" s="30"/>
      <c r="AS2031" s="30">
        <v>29.76</v>
      </c>
      <c r="AT2031" s="29" t="s">
        <v>1385</v>
      </c>
      <c r="AU2031" s="30"/>
      <c r="AV2031" s="30"/>
      <c r="AW2031" s="30" t="s">
        <v>1468</v>
      </c>
      <c r="AX2031" s="30"/>
      <c r="AY2031" s="30" t="s">
        <v>732</v>
      </c>
      <c r="AZ2031" s="30">
        <v>1</v>
      </c>
      <c r="BA2031" s="31" t="s">
        <v>733</v>
      </c>
      <c r="BB2031" s="32">
        <v>1</v>
      </c>
      <c r="BC2031" s="29"/>
      <c r="BD2031" s="30"/>
      <c r="BE2031" s="75"/>
      <c r="BF2031" s="91" t="b">
        <f>IF(ISERROR(VLOOKUP(StudiesDetails!B2031,ProteinExpression!A:A,1,FALSE)),FALSE,TRUE)</f>
        <v>1</v>
      </c>
    </row>
    <row r="2032" spans="1:58" x14ac:dyDescent="0.3">
      <c r="A2032">
        <v>607</v>
      </c>
      <c r="B2032">
        <v>2154</v>
      </c>
      <c r="C2032" s="73" t="str">
        <f>IF(AND($A2032&lt;&gt;"",ISNUMBER($A2032)),VLOOKUP($A2032,StudiesGeneral!$B:$CM,2,FALSE),"")</f>
        <v>Couto</v>
      </c>
      <c r="D2032" s="73">
        <f>IF(AND($A2032&lt;&gt;"",ISNUMBER($A2032)),VLOOKUP($A2032,StudiesGeneral!$B:$CM,3,FALSE),"")</f>
        <v>2019</v>
      </c>
      <c r="E2032" s="74" t="str">
        <f>IF(AND($A2032&lt;&gt;"",ISNUMBER($A2032)),VLOOKUP($A2032,StudiesGeneral!$B:$CM,4,FALSE),"")</f>
        <v>https://doi.org/10.1021/acs.molpharmaceut.8b00941</v>
      </c>
      <c r="F2032" s="73" t="str">
        <f>IF(AND($A2032&lt;&gt;"",ISNUMBER($A2032)),VLOOKUP($A2032,StudiesGeneral!$B:$CM,5,FALSE),"")</f>
        <v>CYP3A4</v>
      </c>
      <c r="G2032" s="52" t="str">
        <f t="shared" si="107"/>
        <v>Liver--HLM-2-</v>
      </c>
      <c r="H2032" s="12" t="s">
        <v>724</v>
      </c>
      <c r="K2032" s="12" t="s">
        <v>725</v>
      </c>
      <c r="L2032" s="12" t="s">
        <v>726</v>
      </c>
      <c r="AA2032" s="19" t="s">
        <v>770</v>
      </c>
      <c r="AB2032" s="19" t="s">
        <v>1467</v>
      </c>
      <c r="AC2032" s="20" t="s">
        <v>730</v>
      </c>
      <c r="AD2032" s="37">
        <v>2</v>
      </c>
      <c r="AE2032" s="82">
        <v>2</v>
      </c>
      <c r="AF2032" s="3">
        <v>1</v>
      </c>
      <c r="AG2032" s="3">
        <v>1</v>
      </c>
      <c r="AH2032" s="3">
        <v>54</v>
      </c>
      <c r="AI2032" s="3" t="s">
        <v>767</v>
      </c>
      <c r="AJ2032" s="20" t="s">
        <v>1385</v>
      </c>
      <c r="AS2032" s="3">
        <v>30.48</v>
      </c>
      <c r="AT2032" s="20" t="s">
        <v>1385</v>
      </c>
      <c r="AW2032" s="3" t="s">
        <v>1469</v>
      </c>
      <c r="AY2032" s="3" t="s">
        <v>732</v>
      </c>
      <c r="AZ2032" s="3">
        <v>1</v>
      </c>
      <c r="BA2032" s="21" t="s">
        <v>733</v>
      </c>
      <c r="BB2032" s="10">
        <v>1</v>
      </c>
      <c r="BF2032" s="4" t="b">
        <f>IF(ISERROR(VLOOKUP(StudiesDetails!B2032,ProteinExpression!A:A,1,FALSE)),FALSE,TRUE)</f>
        <v>1</v>
      </c>
    </row>
    <row r="2033" spans="1:58" x14ac:dyDescent="0.3">
      <c r="A2033">
        <v>607</v>
      </c>
      <c r="B2033">
        <v>2155</v>
      </c>
      <c r="C2033" s="73" t="str">
        <f>IF(AND($A2033&lt;&gt;"",ISNUMBER($A2033)),VLOOKUP($A2033,StudiesGeneral!$B:$CM,2,FALSE),"")</f>
        <v>Couto</v>
      </c>
      <c r="D2033" s="73">
        <f>IF(AND($A2033&lt;&gt;"",ISNUMBER($A2033)),VLOOKUP($A2033,StudiesGeneral!$B:$CM,3,FALSE),"")</f>
        <v>2019</v>
      </c>
      <c r="E2033" s="74" t="str">
        <f>IF(AND($A2033&lt;&gt;"",ISNUMBER($A2033)),VLOOKUP($A2033,StudiesGeneral!$B:$CM,4,FALSE),"")</f>
        <v>https://doi.org/10.1021/acs.molpharmaceut.8b00941</v>
      </c>
      <c r="F2033" s="73" t="str">
        <f>IF(AND($A2033&lt;&gt;"",ISNUMBER($A2033)),VLOOKUP($A2033,StudiesGeneral!$B:$CM,5,FALSE),"")</f>
        <v>CYP3A4</v>
      </c>
      <c r="G2033" s="52" t="str">
        <f t="shared" si="107"/>
        <v>Liver--HLM-6-</v>
      </c>
      <c r="H2033" s="12" t="s">
        <v>724</v>
      </c>
      <c r="K2033" s="12" t="s">
        <v>725</v>
      </c>
      <c r="L2033" s="12" t="s">
        <v>726</v>
      </c>
      <c r="AA2033" s="19" t="s">
        <v>770</v>
      </c>
      <c r="AB2033" s="19" t="s">
        <v>1467</v>
      </c>
      <c r="AC2033" s="20" t="s">
        <v>730</v>
      </c>
      <c r="AD2033" s="37">
        <v>6</v>
      </c>
      <c r="AE2033" s="82">
        <v>3</v>
      </c>
      <c r="AF2033" s="3">
        <v>1</v>
      </c>
      <c r="AG2033" s="3">
        <v>0</v>
      </c>
      <c r="AH2033" s="3">
        <v>62</v>
      </c>
      <c r="AI2033" s="3" t="s">
        <v>767</v>
      </c>
      <c r="AJ2033" s="20" t="s">
        <v>1385</v>
      </c>
      <c r="AS2033" s="3">
        <v>38.450000000000003</v>
      </c>
      <c r="AT2033" s="20" t="s">
        <v>1385</v>
      </c>
      <c r="AW2033" s="3" t="s">
        <v>1470</v>
      </c>
      <c r="AX2033" s="3" t="s">
        <v>1471</v>
      </c>
      <c r="AY2033" s="3" t="s">
        <v>917</v>
      </c>
      <c r="AZ2033" s="3">
        <v>1</v>
      </c>
      <c r="BA2033" s="21" t="s">
        <v>733</v>
      </c>
      <c r="BB2033" s="10">
        <v>1</v>
      </c>
      <c r="BF2033" s="4" t="b">
        <f>IF(ISERROR(VLOOKUP(StudiesDetails!B2033,ProteinExpression!A:A,1,FALSE)),FALSE,TRUE)</f>
        <v>1</v>
      </c>
    </row>
    <row r="2034" spans="1:58" x14ac:dyDescent="0.3">
      <c r="A2034">
        <v>607</v>
      </c>
      <c r="B2034">
        <v>2156</v>
      </c>
      <c r="C2034" s="73" t="str">
        <f>IF(AND($A2034&lt;&gt;"",ISNUMBER($A2034)),VLOOKUP($A2034,StudiesGeneral!$B:$CM,2,FALSE),"")</f>
        <v>Couto</v>
      </c>
      <c r="D2034" s="73">
        <f>IF(AND($A2034&lt;&gt;"",ISNUMBER($A2034)),VLOOKUP($A2034,StudiesGeneral!$B:$CM,3,FALSE),"")</f>
        <v>2019</v>
      </c>
      <c r="E2034" s="74" t="str">
        <f>IF(AND($A2034&lt;&gt;"",ISNUMBER($A2034)),VLOOKUP($A2034,StudiesGeneral!$B:$CM,4,FALSE),"")</f>
        <v>https://doi.org/10.1021/acs.molpharmaceut.8b00941</v>
      </c>
      <c r="F2034" s="73" t="str">
        <f>IF(AND($A2034&lt;&gt;"",ISNUMBER($A2034)),VLOOKUP($A2034,StudiesGeneral!$B:$CM,5,FALSE),"")</f>
        <v>CYP3A4</v>
      </c>
      <c r="G2034" s="52" t="str">
        <f t="shared" si="107"/>
        <v>Liver--HLM-8-</v>
      </c>
      <c r="H2034" s="12" t="s">
        <v>724</v>
      </c>
      <c r="K2034" s="12" t="s">
        <v>725</v>
      </c>
      <c r="L2034" s="12" t="s">
        <v>726</v>
      </c>
      <c r="AA2034" s="19" t="s">
        <v>770</v>
      </c>
      <c r="AB2034" s="19" t="s">
        <v>1467</v>
      </c>
      <c r="AC2034" s="20" t="s">
        <v>730</v>
      </c>
      <c r="AD2034" s="37">
        <v>8</v>
      </c>
      <c r="AE2034" s="82">
        <v>4</v>
      </c>
      <c r="AF2034" s="3">
        <v>1</v>
      </c>
      <c r="AG2034" s="3">
        <v>0</v>
      </c>
      <c r="AH2034" s="3">
        <v>62</v>
      </c>
      <c r="AI2034" s="3" t="s">
        <v>767</v>
      </c>
      <c r="AJ2034" s="20" t="s">
        <v>1385</v>
      </c>
      <c r="AS2034" s="3">
        <v>29.05</v>
      </c>
      <c r="AT2034" s="20" t="s">
        <v>1385</v>
      </c>
      <c r="AW2034" s="3" t="s">
        <v>1472</v>
      </c>
      <c r="AX2034" s="3" t="s">
        <v>1473</v>
      </c>
      <c r="AY2034" s="3" t="s">
        <v>917</v>
      </c>
      <c r="AZ2034" s="3">
        <v>1</v>
      </c>
      <c r="BA2034" s="21" t="s">
        <v>733</v>
      </c>
      <c r="BB2034" s="10">
        <v>1</v>
      </c>
      <c r="BF2034" s="4" t="b">
        <f>IF(ISERROR(VLOOKUP(StudiesDetails!B2034,ProteinExpression!A:A,1,FALSE)),FALSE,TRUE)</f>
        <v>1</v>
      </c>
    </row>
    <row r="2035" spans="1:58" x14ac:dyDescent="0.3">
      <c r="A2035">
        <v>607</v>
      </c>
      <c r="B2035">
        <v>2157</v>
      </c>
      <c r="C2035" s="73" t="str">
        <f>IF(AND($A2035&lt;&gt;"",ISNUMBER($A2035)),VLOOKUP($A2035,StudiesGeneral!$B:$CM,2,FALSE),"")</f>
        <v>Couto</v>
      </c>
      <c r="D2035" s="73">
        <f>IF(AND($A2035&lt;&gt;"",ISNUMBER($A2035)),VLOOKUP($A2035,StudiesGeneral!$B:$CM,3,FALSE),"")</f>
        <v>2019</v>
      </c>
      <c r="E2035" s="74" t="str">
        <f>IF(AND($A2035&lt;&gt;"",ISNUMBER($A2035)),VLOOKUP($A2035,StudiesGeneral!$B:$CM,4,FALSE),"")</f>
        <v>https://doi.org/10.1021/acs.molpharmaceut.8b00941</v>
      </c>
      <c r="F2035" s="73" t="str">
        <f>IF(AND($A2035&lt;&gt;"",ISNUMBER($A2035)),VLOOKUP($A2035,StudiesGeneral!$B:$CM,5,FALSE),"")</f>
        <v>CYP3A4</v>
      </c>
      <c r="G2035" s="52" t="str">
        <f t="shared" si="107"/>
        <v>Liver--HLM-11-</v>
      </c>
      <c r="H2035" s="12" t="s">
        <v>724</v>
      </c>
      <c r="K2035" s="12" t="s">
        <v>725</v>
      </c>
      <c r="L2035" s="12" t="s">
        <v>726</v>
      </c>
      <c r="AA2035" s="19" t="s">
        <v>770</v>
      </c>
      <c r="AB2035" s="19" t="s">
        <v>1467</v>
      </c>
      <c r="AC2035" s="20" t="s">
        <v>730</v>
      </c>
      <c r="AD2035" s="37">
        <v>11</v>
      </c>
      <c r="AE2035" s="82">
        <v>5</v>
      </c>
      <c r="AF2035" s="3">
        <v>1</v>
      </c>
      <c r="AG2035" s="3">
        <v>0</v>
      </c>
      <c r="AH2035" s="3">
        <v>51</v>
      </c>
      <c r="AI2035" s="3" t="s">
        <v>767</v>
      </c>
      <c r="AJ2035" s="20" t="s">
        <v>1385</v>
      </c>
      <c r="AS2035" s="3">
        <v>39.51</v>
      </c>
      <c r="AT2035" s="20" t="s">
        <v>1385</v>
      </c>
      <c r="AW2035" s="3" t="s">
        <v>1474</v>
      </c>
      <c r="AY2035" s="3" t="s">
        <v>732</v>
      </c>
      <c r="AZ2035" s="3">
        <v>1</v>
      </c>
      <c r="BA2035" s="21" t="s">
        <v>733</v>
      </c>
      <c r="BB2035" s="10">
        <v>1</v>
      </c>
      <c r="BF2035" s="4" t="b">
        <f>IF(ISERROR(VLOOKUP(StudiesDetails!B2035,ProteinExpression!A:A,1,FALSE)),FALSE,TRUE)</f>
        <v>1</v>
      </c>
    </row>
    <row r="2036" spans="1:58" x14ac:dyDescent="0.3">
      <c r="A2036">
        <v>607</v>
      </c>
      <c r="B2036">
        <v>2158</v>
      </c>
      <c r="C2036" s="73" t="str">
        <f>IF(AND($A2036&lt;&gt;"",ISNUMBER($A2036)),VLOOKUP($A2036,StudiesGeneral!$B:$CM,2,FALSE),"")</f>
        <v>Couto</v>
      </c>
      <c r="D2036" s="73">
        <f>IF(AND($A2036&lt;&gt;"",ISNUMBER($A2036)),VLOOKUP($A2036,StudiesGeneral!$B:$CM,3,FALSE),"")</f>
        <v>2019</v>
      </c>
      <c r="E2036" s="74" t="str">
        <f>IF(AND($A2036&lt;&gt;"",ISNUMBER($A2036)),VLOOKUP($A2036,StudiesGeneral!$B:$CM,4,FALSE),"")</f>
        <v>https://doi.org/10.1021/acs.molpharmaceut.8b00941</v>
      </c>
      <c r="F2036" s="73" t="str">
        <f>IF(AND($A2036&lt;&gt;"",ISNUMBER($A2036)),VLOOKUP($A2036,StudiesGeneral!$B:$CM,5,FALSE),"")</f>
        <v>CYP3A4</v>
      </c>
      <c r="G2036" s="52" t="str">
        <f t="shared" si="107"/>
        <v>Liver--HLM-25-</v>
      </c>
      <c r="H2036" s="12" t="s">
        <v>724</v>
      </c>
      <c r="K2036" s="12" t="s">
        <v>725</v>
      </c>
      <c r="L2036" s="12" t="s">
        <v>726</v>
      </c>
      <c r="AA2036" s="19" t="s">
        <v>770</v>
      </c>
      <c r="AB2036" s="19" t="s">
        <v>1467</v>
      </c>
      <c r="AC2036" s="20" t="s">
        <v>730</v>
      </c>
      <c r="AD2036" s="37">
        <v>25</v>
      </c>
      <c r="AE2036" s="82">
        <v>6</v>
      </c>
      <c r="AF2036" s="3">
        <v>1</v>
      </c>
      <c r="AG2036" s="3">
        <v>0</v>
      </c>
      <c r="AH2036" s="3">
        <v>66</v>
      </c>
      <c r="AI2036" s="3" t="s">
        <v>767</v>
      </c>
      <c r="AJ2036" s="20" t="s">
        <v>1385</v>
      </c>
      <c r="AS2036" s="114">
        <v>39.6</v>
      </c>
      <c r="AT2036" s="20" t="s">
        <v>1385</v>
      </c>
      <c r="AW2036" s="3" t="s">
        <v>1474</v>
      </c>
      <c r="AX2036" s="3" t="s">
        <v>1475</v>
      </c>
      <c r="AY2036" s="3" t="s">
        <v>917</v>
      </c>
      <c r="AZ2036" s="3">
        <v>1</v>
      </c>
      <c r="BA2036" s="21" t="s">
        <v>733</v>
      </c>
      <c r="BB2036" s="10">
        <v>1</v>
      </c>
      <c r="BF2036" s="4" t="b">
        <f>IF(ISERROR(VLOOKUP(StudiesDetails!B2036,ProteinExpression!A:A,1,FALSE)),FALSE,TRUE)</f>
        <v>1</v>
      </c>
    </row>
    <row r="2037" spans="1:58" x14ac:dyDescent="0.3">
      <c r="A2037">
        <v>607</v>
      </c>
      <c r="B2037">
        <v>2159</v>
      </c>
      <c r="C2037" s="73" t="str">
        <f>IF(AND($A2037&lt;&gt;"",ISNUMBER($A2037)),VLOOKUP($A2037,StudiesGeneral!$B:$CM,2,FALSE),"")</f>
        <v>Couto</v>
      </c>
      <c r="D2037" s="73">
        <f>IF(AND($A2037&lt;&gt;"",ISNUMBER($A2037)),VLOOKUP($A2037,StudiesGeneral!$B:$CM,3,FALSE),"")</f>
        <v>2019</v>
      </c>
      <c r="E2037" s="74" t="str">
        <f>IF(AND($A2037&lt;&gt;"",ISNUMBER($A2037)),VLOOKUP($A2037,StudiesGeneral!$B:$CM,4,FALSE),"")</f>
        <v>https://doi.org/10.1021/acs.molpharmaceut.8b00941</v>
      </c>
      <c r="F2037" s="73" t="str">
        <f>IF(AND($A2037&lt;&gt;"",ISNUMBER($A2037)),VLOOKUP($A2037,StudiesGeneral!$B:$CM,5,FALSE),"")</f>
        <v>CYP3A4</v>
      </c>
      <c r="G2037" s="52" t="str">
        <f t="shared" si="107"/>
        <v>Liver--HLM-38-</v>
      </c>
      <c r="H2037" s="12" t="s">
        <v>724</v>
      </c>
      <c r="K2037" s="12" t="s">
        <v>725</v>
      </c>
      <c r="L2037" s="12" t="s">
        <v>726</v>
      </c>
      <c r="AA2037" s="19" t="s">
        <v>770</v>
      </c>
      <c r="AB2037" s="19" t="s">
        <v>1467</v>
      </c>
      <c r="AC2037" s="20" t="s">
        <v>730</v>
      </c>
      <c r="AD2037" s="37">
        <v>38</v>
      </c>
      <c r="AE2037" s="82">
        <v>7</v>
      </c>
      <c r="AF2037" s="3">
        <v>1</v>
      </c>
      <c r="AG2037" s="3">
        <v>0</v>
      </c>
      <c r="AH2037" s="3">
        <v>41</v>
      </c>
      <c r="AI2037" s="3" t="s">
        <v>767</v>
      </c>
      <c r="AJ2037" s="20" t="s">
        <v>1385</v>
      </c>
      <c r="AS2037" s="114">
        <v>32.1</v>
      </c>
      <c r="AT2037" s="20" t="s">
        <v>1385</v>
      </c>
      <c r="AW2037" s="3" t="s">
        <v>1470</v>
      </c>
      <c r="AX2037" s="3" t="s">
        <v>1476</v>
      </c>
      <c r="AY2037" s="3" t="s">
        <v>917</v>
      </c>
      <c r="AZ2037" s="3">
        <v>1</v>
      </c>
      <c r="BA2037" s="21" t="s">
        <v>881</v>
      </c>
      <c r="BB2037" s="10">
        <v>1</v>
      </c>
      <c r="BF2037" s="4" t="b">
        <f>IF(ISERROR(VLOOKUP(StudiesDetails!B2037,ProteinExpression!A:A,1,FALSE)),FALSE,TRUE)</f>
        <v>1</v>
      </c>
    </row>
    <row r="2038" spans="1:58" x14ac:dyDescent="0.3">
      <c r="A2038">
        <v>607</v>
      </c>
      <c r="B2038">
        <v>2160</v>
      </c>
      <c r="C2038" s="73" t="str">
        <f>IF(AND($A2038&lt;&gt;"",ISNUMBER($A2038)),VLOOKUP($A2038,StudiesGeneral!$B:$CM,2,FALSE),"")</f>
        <v>Couto</v>
      </c>
      <c r="D2038" s="73">
        <f>IF(AND($A2038&lt;&gt;"",ISNUMBER($A2038)),VLOOKUP($A2038,StudiesGeneral!$B:$CM,3,FALSE),"")</f>
        <v>2019</v>
      </c>
      <c r="E2038" s="74" t="str">
        <f>IF(AND($A2038&lt;&gt;"",ISNUMBER($A2038)),VLOOKUP($A2038,StudiesGeneral!$B:$CM,4,FALSE),"")</f>
        <v>https://doi.org/10.1021/acs.molpharmaceut.8b00941</v>
      </c>
      <c r="F2038" s="73" t="str">
        <f>IF(AND($A2038&lt;&gt;"",ISNUMBER($A2038)),VLOOKUP($A2038,StudiesGeneral!$B:$CM,5,FALSE),"")</f>
        <v>CYP3A4</v>
      </c>
      <c r="G2038" s="52" t="str">
        <f t="shared" si="107"/>
        <v>Liver--HLM-41-</v>
      </c>
      <c r="H2038" s="12" t="s">
        <v>724</v>
      </c>
      <c r="K2038" s="12" t="s">
        <v>725</v>
      </c>
      <c r="L2038" s="12" t="s">
        <v>726</v>
      </c>
      <c r="AA2038" s="19" t="s">
        <v>770</v>
      </c>
      <c r="AB2038" s="19" t="s">
        <v>1467</v>
      </c>
      <c r="AC2038" s="20" t="s">
        <v>730</v>
      </c>
      <c r="AD2038" s="37">
        <v>41</v>
      </c>
      <c r="AE2038" s="82">
        <v>8</v>
      </c>
      <c r="AF2038" s="3">
        <v>1</v>
      </c>
      <c r="AG2038" s="3">
        <v>0</v>
      </c>
      <c r="AH2038" s="3">
        <v>58</v>
      </c>
      <c r="AI2038" s="3" t="s">
        <v>767</v>
      </c>
      <c r="AJ2038" s="20" t="s">
        <v>1385</v>
      </c>
      <c r="AS2038" s="114">
        <v>35.299999999999997</v>
      </c>
      <c r="AT2038" s="20" t="s">
        <v>1385</v>
      </c>
      <c r="AW2038" s="3" t="s">
        <v>1477</v>
      </c>
      <c r="AX2038" s="3" t="s">
        <v>1478</v>
      </c>
      <c r="AY2038" s="3" t="s">
        <v>917</v>
      </c>
      <c r="AZ2038" s="3">
        <v>1</v>
      </c>
      <c r="BA2038" s="21" t="s">
        <v>733</v>
      </c>
      <c r="BB2038" s="10">
        <v>1</v>
      </c>
      <c r="BF2038" s="4" t="b">
        <f>IF(ISERROR(VLOOKUP(StudiesDetails!B2038,ProteinExpression!A:A,1,FALSE)),FALSE,TRUE)</f>
        <v>1</v>
      </c>
    </row>
    <row r="2039" spans="1:58" x14ac:dyDescent="0.3">
      <c r="A2039">
        <v>607</v>
      </c>
      <c r="B2039">
        <v>2161</v>
      </c>
      <c r="C2039" s="73" t="str">
        <f>IF(AND($A2039&lt;&gt;"",ISNUMBER($A2039)),VLOOKUP($A2039,StudiesGeneral!$B:$CM,2,FALSE),"")</f>
        <v>Couto</v>
      </c>
      <c r="D2039" s="73">
        <f>IF(AND($A2039&lt;&gt;"",ISNUMBER($A2039)),VLOOKUP($A2039,StudiesGeneral!$B:$CM,3,FALSE),"")</f>
        <v>2019</v>
      </c>
      <c r="E2039" s="74" t="str">
        <f>IF(AND($A2039&lt;&gt;"",ISNUMBER($A2039)),VLOOKUP($A2039,StudiesGeneral!$B:$CM,4,FALSE),"")</f>
        <v>https://doi.org/10.1021/acs.molpharmaceut.8b00941</v>
      </c>
      <c r="F2039" s="73" t="str">
        <f>IF(AND($A2039&lt;&gt;"",ISNUMBER($A2039)),VLOOKUP($A2039,StudiesGeneral!$B:$CM,5,FALSE),"")</f>
        <v>CYP3A4</v>
      </c>
      <c r="G2039" s="52" t="str">
        <f t="shared" si="107"/>
        <v>Liver--HLM-48-</v>
      </c>
      <c r="H2039" s="12" t="s">
        <v>724</v>
      </c>
      <c r="K2039" s="12" t="s">
        <v>725</v>
      </c>
      <c r="L2039" s="12" t="s">
        <v>726</v>
      </c>
      <c r="AA2039" s="19" t="s">
        <v>770</v>
      </c>
      <c r="AB2039" s="19" t="s">
        <v>1467</v>
      </c>
      <c r="AC2039" s="20" t="s">
        <v>730</v>
      </c>
      <c r="AD2039" s="37">
        <v>48</v>
      </c>
      <c r="AE2039" s="82">
        <v>9</v>
      </c>
      <c r="AF2039" s="3">
        <v>1</v>
      </c>
      <c r="AG2039" s="3">
        <v>1</v>
      </c>
      <c r="AH2039" s="3">
        <v>62</v>
      </c>
      <c r="AI2039" s="3" t="s">
        <v>767</v>
      </c>
      <c r="AJ2039" s="20" t="s">
        <v>1385</v>
      </c>
      <c r="AS2039" s="3">
        <v>34.72</v>
      </c>
      <c r="AT2039" s="20" t="s">
        <v>1385</v>
      </c>
      <c r="AW2039" s="3" t="s">
        <v>1479</v>
      </c>
      <c r="AX2039" s="3" t="s">
        <v>1480</v>
      </c>
      <c r="AY2039" s="3" t="s">
        <v>917</v>
      </c>
      <c r="AZ2039" s="3">
        <v>1</v>
      </c>
      <c r="BA2039" s="21" t="s">
        <v>733</v>
      </c>
      <c r="BB2039" s="10">
        <v>1</v>
      </c>
      <c r="BF2039" s="4" t="b">
        <f>IF(ISERROR(VLOOKUP(StudiesDetails!B2039,ProteinExpression!A:A,1,FALSE)),FALSE,TRUE)</f>
        <v>1</v>
      </c>
    </row>
    <row r="2040" spans="1:58" x14ac:dyDescent="0.3">
      <c r="A2040">
        <v>607</v>
      </c>
      <c r="B2040">
        <v>2162</v>
      </c>
      <c r="C2040" s="73" t="str">
        <f>IF(AND($A2040&lt;&gt;"",ISNUMBER($A2040)),VLOOKUP($A2040,StudiesGeneral!$B:$CM,2,FALSE),"")</f>
        <v>Couto</v>
      </c>
      <c r="D2040" s="73">
        <f>IF(AND($A2040&lt;&gt;"",ISNUMBER($A2040)),VLOOKUP($A2040,StudiesGeneral!$B:$CM,3,FALSE),"")</f>
        <v>2019</v>
      </c>
      <c r="E2040" s="74" t="str">
        <f>IF(AND($A2040&lt;&gt;"",ISNUMBER($A2040)),VLOOKUP($A2040,StudiesGeneral!$B:$CM,4,FALSE),"")</f>
        <v>https://doi.org/10.1021/acs.molpharmaceut.8b00941</v>
      </c>
      <c r="F2040" s="73" t="str">
        <f>IF(AND($A2040&lt;&gt;"",ISNUMBER($A2040)),VLOOKUP($A2040,StudiesGeneral!$B:$CM,5,FALSE),"")</f>
        <v>CYP3A4</v>
      </c>
      <c r="G2040" s="52" t="str">
        <f t="shared" si="107"/>
        <v>Liver--HLM-71-</v>
      </c>
      <c r="H2040" s="12" t="s">
        <v>724</v>
      </c>
      <c r="K2040" s="12" t="s">
        <v>725</v>
      </c>
      <c r="L2040" s="12" t="s">
        <v>726</v>
      </c>
      <c r="AA2040" s="19" t="s">
        <v>770</v>
      </c>
      <c r="AB2040" s="19" t="s">
        <v>1467</v>
      </c>
      <c r="AC2040" s="20" t="s">
        <v>730</v>
      </c>
      <c r="AD2040" s="37">
        <v>71</v>
      </c>
      <c r="AE2040" s="82">
        <v>10</v>
      </c>
      <c r="AF2040" s="3">
        <v>1</v>
      </c>
      <c r="AG2040" s="3">
        <v>1</v>
      </c>
      <c r="AH2040" s="3">
        <v>58</v>
      </c>
      <c r="AI2040" s="3" t="s">
        <v>767</v>
      </c>
      <c r="AJ2040" s="20" t="s">
        <v>1385</v>
      </c>
      <c r="AS2040" s="3">
        <v>27.41</v>
      </c>
      <c r="AT2040" s="20" t="s">
        <v>1385</v>
      </c>
      <c r="AW2040" s="3" t="s">
        <v>1479</v>
      </c>
      <c r="AX2040" s="3" t="s">
        <v>1051</v>
      </c>
      <c r="AY2040" s="3" t="s">
        <v>917</v>
      </c>
      <c r="AZ2040" s="3">
        <v>1</v>
      </c>
      <c r="BA2040" s="21" t="s">
        <v>733</v>
      </c>
      <c r="BB2040" s="10">
        <v>1</v>
      </c>
      <c r="BF2040" s="4" t="b">
        <f>IF(ISERROR(VLOOKUP(StudiesDetails!B2040,ProteinExpression!A:A,1,FALSE)),FALSE,TRUE)</f>
        <v>1</v>
      </c>
    </row>
    <row r="2041" spans="1:58" x14ac:dyDescent="0.3">
      <c r="A2041">
        <v>607</v>
      </c>
      <c r="B2041">
        <v>2163</v>
      </c>
      <c r="C2041" s="73" t="str">
        <f>IF(AND($A2041&lt;&gt;"",ISNUMBER($A2041)),VLOOKUP($A2041,StudiesGeneral!$B:$CM,2,FALSE),"")</f>
        <v>Couto</v>
      </c>
      <c r="D2041" s="73">
        <f>IF(AND($A2041&lt;&gt;"",ISNUMBER($A2041)),VLOOKUP($A2041,StudiesGeneral!$B:$CM,3,FALSE),"")</f>
        <v>2019</v>
      </c>
      <c r="E2041" s="74" t="str">
        <f>IF(AND($A2041&lt;&gt;"",ISNUMBER($A2041)),VLOOKUP($A2041,StudiesGeneral!$B:$CM,4,FALSE),"")</f>
        <v>https://doi.org/10.1021/acs.molpharmaceut.8b00941</v>
      </c>
      <c r="F2041" s="73" t="str">
        <f>IF(AND($A2041&lt;&gt;"",ISNUMBER($A2041)),VLOOKUP($A2041,StudiesGeneral!$B:$CM,5,FALSE),"")</f>
        <v>CYP3A4</v>
      </c>
      <c r="G2041" s="52" t="str">
        <f t="shared" si="107"/>
        <v>Liver--HLM-72-</v>
      </c>
      <c r="H2041" s="12" t="s">
        <v>724</v>
      </c>
      <c r="K2041" s="12" t="s">
        <v>725</v>
      </c>
      <c r="L2041" s="12" t="s">
        <v>726</v>
      </c>
      <c r="AA2041" s="19" t="s">
        <v>770</v>
      </c>
      <c r="AB2041" s="19" t="s">
        <v>1467</v>
      </c>
      <c r="AC2041" s="20" t="s">
        <v>730</v>
      </c>
      <c r="AD2041" s="37">
        <v>72</v>
      </c>
      <c r="AE2041" s="82">
        <v>11</v>
      </c>
      <c r="AF2041" s="3">
        <v>1</v>
      </c>
      <c r="AG2041" s="3">
        <v>1</v>
      </c>
      <c r="AH2041" s="3">
        <v>54</v>
      </c>
      <c r="AI2041" s="3" t="s">
        <v>767</v>
      </c>
      <c r="AJ2041" s="20" t="s">
        <v>1385</v>
      </c>
      <c r="AS2041" s="3">
        <v>17.97</v>
      </c>
      <c r="AT2041" s="20" t="s">
        <v>1385</v>
      </c>
      <c r="AW2041" s="3" t="s">
        <v>1479</v>
      </c>
      <c r="AX2041" s="3" t="s">
        <v>1051</v>
      </c>
      <c r="AY2041" s="3" t="s">
        <v>917</v>
      </c>
      <c r="AZ2041" s="3">
        <v>1</v>
      </c>
      <c r="BA2041" s="21" t="s">
        <v>733</v>
      </c>
      <c r="BB2041" s="10">
        <v>1</v>
      </c>
      <c r="BF2041" s="4" t="b">
        <f>IF(ISERROR(VLOOKUP(StudiesDetails!B2041,ProteinExpression!A:A,1,FALSE)),FALSE,TRUE)</f>
        <v>1</v>
      </c>
    </row>
    <row r="2042" spans="1:58" x14ac:dyDescent="0.3">
      <c r="A2042">
        <v>607</v>
      </c>
      <c r="B2042">
        <v>2164</v>
      </c>
      <c r="C2042" s="73" t="str">
        <f>IF(AND($A2042&lt;&gt;"",ISNUMBER($A2042)),VLOOKUP($A2042,StudiesGeneral!$B:$CM,2,FALSE),"")</f>
        <v>Couto</v>
      </c>
      <c r="D2042" s="73">
        <f>IF(AND($A2042&lt;&gt;"",ISNUMBER($A2042)),VLOOKUP($A2042,StudiesGeneral!$B:$CM,3,FALSE),"")</f>
        <v>2019</v>
      </c>
      <c r="E2042" s="74" t="str">
        <f>IF(AND($A2042&lt;&gt;"",ISNUMBER($A2042)),VLOOKUP($A2042,StudiesGeneral!$B:$CM,4,FALSE),"")</f>
        <v>https://doi.org/10.1021/acs.molpharmaceut.8b00941</v>
      </c>
      <c r="F2042" s="73" t="str">
        <f>IF(AND($A2042&lt;&gt;"",ISNUMBER($A2042)),VLOOKUP($A2042,StudiesGeneral!$B:$CM,5,FALSE),"")</f>
        <v>CYP3A4</v>
      </c>
      <c r="G2042" s="52" t="str">
        <f t="shared" si="107"/>
        <v>Liver--HLM-73-</v>
      </c>
      <c r="H2042" s="12" t="s">
        <v>724</v>
      </c>
      <c r="K2042" s="12" t="s">
        <v>725</v>
      </c>
      <c r="L2042" s="12" t="s">
        <v>726</v>
      </c>
      <c r="AA2042" s="19" t="s">
        <v>770</v>
      </c>
      <c r="AB2042" s="19" t="s">
        <v>1467</v>
      </c>
      <c r="AC2042" s="20" t="s">
        <v>730</v>
      </c>
      <c r="AD2042" s="37">
        <v>73</v>
      </c>
      <c r="AE2042" s="82">
        <v>12</v>
      </c>
      <c r="AF2042" s="3">
        <v>1</v>
      </c>
      <c r="AG2042" s="3">
        <v>1</v>
      </c>
      <c r="AH2042" s="3">
        <v>48</v>
      </c>
      <c r="AI2042" s="3" t="s">
        <v>767</v>
      </c>
      <c r="AJ2042" s="20" t="s">
        <v>1385</v>
      </c>
      <c r="AS2042" s="3">
        <v>32.78</v>
      </c>
      <c r="AT2042" s="20" t="s">
        <v>1385</v>
      </c>
      <c r="AW2042" s="3" t="s">
        <v>1472</v>
      </c>
      <c r="AX2042" s="3" t="s">
        <v>1051</v>
      </c>
      <c r="AY2042" s="3" t="s">
        <v>917</v>
      </c>
      <c r="AZ2042" s="3">
        <v>1</v>
      </c>
      <c r="BA2042" s="21" t="s">
        <v>733</v>
      </c>
      <c r="BB2042" s="10">
        <v>1</v>
      </c>
      <c r="BF2042" s="4" t="b">
        <f>IF(ISERROR(VLOOKUP(StudiesDetails!B2042,ProteinExpression!A:A,1,FALSE)),FALSE,TRUE)</f>
        <v>1</v>
      </c>
    </row>
    <row r="2043" spans="1:58" x14ac:dyDescent="0.3">
      <c r="A2043">
        <v>607</v>
      </c>
      <c r="B2043">
        <v>2165</v>
      </c>
      <c r="C2043" s="73" t="str">
        <f>IF(AND($A2043&lt;&gt;"",ISNUMBER($A2043)),VLOOKUP($A2043,StudiesGeneral!$B:$CM,2,FALSE),"")</f>
        <v>Couto</v>
      </c>
      <c r="D2043" s="73">
        <f>IF(AND($A2043&lt;&gt;"",ISNUMBER($A2043)),VLOOKUP($A2043,StudiesGeneral!$B:$CM,3,FALSE),"")</f>
        <v>2019</v>
      </c>
      <c r="E2043" s="74" t="str">
        <f>IF(AND($A2043&lt;&gt;"",ISNUMBER($A2043)),VLOOKUP($A2043,StudiesGeneral!$B:$CM,4,FALSE),"")</f>
        <v>https://doi.org/10.1021/acs.molpharmaceut.8b00941</v>
      </c>
      <c r="F2043" s="73" t="str">
        <f>IF(AND($A2043&lt;&gt;"",ISNUMBER($A2043)),VLOOKUP($A2043,StudiesGeneral!$B:$CM,5,FALSE),"")</f>
        <v>CYP3A4</v>
      </c>
      <c r="G2043" s="52" t="str">
        <f t="shared" si="107"/>
        <v>Liver--HLM-74-</v>
      </c>
      <c r="H2043" s="12" t="s">
        <v>724</v>
      </c>
      <c r="K2043" s="12" t="s">
        <v>725</v>
      </c>
      <c r="L2043" s="12" t="s">
        <v>726</v>
      </c>
      <c r="AA2043" s="19" t="s">
        <v>770</v>
      </c>
      <c r="AB2043" s="19" t="s">
        <v>1467</v>
      </c>
      <c r="AC2043" s="20" t="s">
        <v>730</v>
      </c>
      <c r="AD2043" s="37">
        <v>74</v>
      </c>
      <c r="AE2043" s="82">
        <v>13</v>
      </c>
      <c r="AF2043" s="3">
        <v>1</v>
      </c>
      <c r="AG2043" s="3">
        <v>1</v>
      </c>
      <c r="AH2043" s="3">
        <v>55</v>
      </c>
      <c r="AI2043" s="3" t="s">
        <v>767</v>
      </c>
      <c r="AJ2043" s="20" t="s">
        <v>1385</v>
      </c>
      <c r="AS2043" s="3">
        <v>24.52</v>
      </c>
      <c r="AT2043" s="20" t="s">
        <v>1385</v>
      </c>
      <c r="AW2043" s="3" t="s">
        <v>1479</v>
      </c>
      <c r="AX2043" s="3" t="s">
        <v>1481</v>
      </c>
      <c r="AY2043" s="3" t="s">
        <v>917</v>
      </c>
      <c r="AZ2043" s="3">
        <v>1</v>
      </c>
      <c r="BA2043" s="21" t="s">
        <v>733</v>
      </c>
      <c r="BB2043" s="10">
        <v>1</v>
      </c>
      <c r="BF2043" s="4" t="b">
        <f>IF(ISERROR(VLOOKUP(StudiesDetails!B2043,ProteinExpression!A:A,1,FALSE)),FALSE,TRUE)</f>
        <v>1</v>
      </c>
    </row>
    <row r="2044" spans="1:58" x14ac:dyDescent="0.3">
      <c r="A2044">
        <v>607</v>
      </c>
      <c r="B2044">
        <v>2166</v>
      </c>
      <c r="C2044" s="73" t="str">
        <f>IF(AND($A2044&lt;&gt;"",ISNUMBER($A2044)),VLOOKUP($A2044,StudiesGeneral!$B:$CM,2,FALSE),"")</f>
        <v>Couto</v>
      </c>
      <c r="D2044" s="73">
        <f>IF(AND($A2044&lt;&gt;"",ISNUMBER($A2044)),VLOOKUP($A2044,StudiesGeneral!$B:$CM,3,FALSE),"")</f>
        <v>2019</v>
      </c>
      <c r="E2044" s="74" t="str">
        <f>IF(AND($A2044&lt;&gt;"",ISNUMBER($A2044)),VLOOKUP($A2044,StudiesGeneral!$B:$CM,4,FALSE),"")</f>
        <v>https://doi.org/10.1021/acs.molpharmaceut.8b00941</v>
      </c>
      <c r="F2044" s="73" t="str">
        <f>IF(AND($A2044&lt;&gt;"",ISNUMBER($A2044)),VLOOKUP($A2044,StudiesGeneral!$B:$CM,5,FALSE),"")</f>
        <v>CYP3A4</v>
      </c>
      <c r="G2044" s="52" t="str">
        <f t="shared" si="107"/>
        <v>Liver--HLM-75-</v>
      </c>
      <c r="H2044" s="12" t="s">
        <v>724</v>
      </c>
      <c r="K2044" s="12" t="s">
        <v>725</v>
      </c>
      <c r="L2044" s="12" t="s">
        <v>726</v>
      </c>
      <c r="AA2044" s="19" t="s">
        <v>770</v>
      </c>
      <c r="AB2044" s="19" t="s">
        <v>1467</v>
      </c>
      <c r="AC2044" s="20" t="s">
        <v>730</v>
      </c>
      <c r="AD2044" s="37">
        <v>75</v>
      </c>
      <c r="AE2044" s="82">
        <v>14</v>
      </c>
      <c r="AF2044" s="3">
        <v>1</v>
      </c>
      <c r="AG2044" s="3">
        <v>1</v>
      </c>
      <c r="AH2044" s="3">
        <v>55</v>
      </c>
      <c r="AI2044" s="3" t="s">
        <v>767</v>
      </c>
      <c r="AJ2044" s="20" t="s">
        <v>1385</v>
      </c>
      <c r="AS2044" s="3">
        <v>36.56</v>
      </c>
      <c r="AT2044" s="20" t="s">
        <v>1385</v>
      </c>
      <c r="AW2044" s="3" t="s">
        <v>1091</v>
      </c>
      <c r="AX2044" s="3" t="s">
        <v>1482</v>
      </c>
      <c r="AY2044" s="3" t="s">
        <v>732</v>
      </c>
      <c r="AZ2044" s="3">
        <v>1</v>
      </c>
      <c r="BA2044" s="21" t="s">
        <v>733</v>
      </c>
      <c r="BB2044" s="10">
        <v>1</v>
      </c>
      <c r="BF2044" s="4" t="b">
        <f>IF(ISERROR(VLOOKUP(StudiesDetails!B2044,ProteinExpression!A:A,1,FALSE)),FALSE,TRUE)</f>
        <v>1</v>
      </c>
    </row>
    <row r="2045" spans="1:58" x14ac:dyDescent="0.3">
      <c r="A2045">
        <v>607</v>
      </c>
      <c r="B2045">
        <v>2167</v>
      </c>
      <c r="C2045" s="73" t="str">
        <f>IF(AND($A2045&lt;&gt;"",ISNUMBER($A2045)),VLOOKUP($A2045,StudiesGeneral!$B:$CM,2,FALSE),"")</f>
        <v>Couto</v>
      </c>
      <c r="D2045" s="73">
        <f>IF(AND($A2045&lt;&gt;"",ISNUMBER($A2045)),VLOOKUP($A2045,StudiesGeneral!$B:$CM,3,FALSE),"")</f>
        <v>2019</v>
      </c>
      <c r="E2045" s="74" t="str">
        <f>IF(AND($A2045&lt;&gt;"",ISNUMBER($A2045)),VLOOKUP($A2045,StudiesGeneral!$B:$CM,4,FALSE),"")</f>
        <v>https://doi.org/10.1021/acs.molpharmaceut.8b00941</v>
      </c>
      <c r="F2045" s="73" t="str">
        <f>IF(AND($A2045&lt;&gt;"",ISNUMBER($A2045)),VLOOKUP($A2045,StudiesGeneral!$B:$CM,5,FALSE),"")</f>
        <v>CYP3A4</v>
      </c>
      <c r="G2045" s="52" t="str">
        <f t="shared" si="107"/>
        <v>Liver--HLM-76-</v>
      </c>
      <c r="H2045" s="12" t="s">
        <v>724</v>
      </c>
      <c r="K2045" s="12" t="s">
        <v>725</v>
      </c>
      <c r="L2045" s="12" t="s">
        <v>726</v>
      </c>
      <c r="AA2045" s="19" t="s">
        <v>770</v>
      </c>
      <c r="AB2045" s="19" t="s">
        <v>1467</v>
      </c>
      <c r="AC2045" s="20" t="s">
        <v>730</v>
      </c>
      <c r="AD2045" s="37">
        <v>76</v>
      </c>
      <c r="AE2045" s="82">
        <v>15</v>
      </c>
      <c r="AF2045" s="3">
        <v>1</v>
      </c>
      <c r="AG2045" s="3">
        <v>1</v>
      </c>
      <c r="AH2045" s="3">
        <v>50</v>
      </c>
      <c r="AI2045" s="3" t="s">
        <v>767</v>
      </c>
      <c r="AJ2045" s="20" t="s">
        <v>1385</v>
      </c>
      <c r="AS2045" s="3">
        <v>25.75</v>
      </c>
      <c r="AT2045" s="20" t="s">
        <v>1385</v>
      </c>
      <c r="AW2045" s="3" t="s">
        <v>1470</v>
      </c>
      <c r="AX2045" s="3" t="s">
        <v>1051</v>
      </c>
      <c r="AY2045" s="3" t="s">
        <v>917</v>
      </c>
      <c r="AZ2045" s="3">
        <v>1</v>
      </c>
      <c r="BA2045" s="21" t="s">
        <v>733</v>
      </c>
      <c r="BB2045" s="10">
        <v>1</v>
      </c>
      <c r="BF2045" s="4" t="b">
        <f>IF(ISERROR(VLOOKUP(StudiesDetails!B2045,ProteinExpression!A:A,1,FALSE)),FALSE,TRUE)</f>
        <v>1</v>
      </c>
    </row>
    <row r="2046" spans="1:58" x14ac:dyDescent="0.3">
      <c r="A2046">
        <v>607</v>
      </c>
      <c r="B2046">
        <v>2168</v>
      </c>
      <c r="C2046" s="73" t="str">
        <f>IF(AND($A2046&lt;&gt;"",ISNUMBER($A2046)),VLOOKUP($A2046,StudiesGeneral!$B:$CM,2,FALSE),"")</f>
        <v>Couto</v>
      </c>
      <c r="D2046" s="73">
        <f>IF(AND($A2046&lt;&gt;"",ISNUMBER($A2046)),VLOOKUP($A2046,StudiesGeneral!$B:$CM,3,FALSE),"")</f>
        <v>2019</v>
      </c>
      <c r="E2046" s="74" t="str">
        <f>IF(AND($A2046&lt;&gt;"",ISNUMBER($A2046)),VLOOKUP($A2046,StudiesGeneral!$B:$CM,4,FALSE),"")</f>
        <v>https://doi.org/10.1021/acs.molpharmaceut.8b00941</v>
      </c>
      <c r="F2046" s="73" t="str">
        <f>IF(AND($A2046&lt;&gt;"",ISNUMBER($A2046)),VLOOKUP($A2046,StudiesGeneral!$B:$CM,5,FALSE),"")</f>
        <v>CYP3A4</v>
      </c>
      <c r="G2046" s="52" t="str">
        <f t="shared" si="107"/>
        <v>Liver--HLM-78-</v>
      </c>
      <c r="H2046" s="12" t="s">
        <v>724</v>
      </c>
      <c r="K2046" s="12" t="s">
        <v>725</v>
      </c>
      <c r="L2046" s="12" t="s">
        <v>726</v>
      </c>
      <c r="AA2046" s="19" t="s">
        <v>770</v>
      </c>
      <c r="AB2046" s="19" t="s">
        <v>1467</v>
      </c>
      <c r="AC2046" s="20" t="s">
        <v>730</v>
      </c>
      <c r="AD2046" s="37">
        <v>78</v>
      </c>
      <c r="AE2046" s="82">
        <v>16</v>
      </c>
      <c r="AF2046" s="3">
        <v>1</v>
      </c>
      <c r="AG2046" s="3">
        <v>0</v>
      </c>
      <c r="AH2046" s="3">
        <v>28</v>
      </c>
      <c r="AI2046" s="3" t="s">
        <v>767</v>
      </c>
      <c r="AJ2046" s="20" t="s">
        <v>1385</v>
      </c>
      <c r="AS2046" s="3">
        <v>25.82</v>
      </c>
      <c r="AT2046" s="20" t="s">
        <v>1385</v>
      </c>
      <c r="AW2046" s="3" t="s">
        <v>1472</v>
      </c>
      <c r="AX2046" s="3" t="s">
        <v>1483</v>
      </c>
      <c r="AY2046" s="3" t="s">
        <v>917</v>
      </c>
      <c r="AZ2046" s="3">
        <v>1</v>
      </c>
      <c r="BA2046" s="21" t="s">
        <v>733</v>
      </c>
      <c r="BB2046" s="10">
        <v>1</v>
      </c>
      <c r="BF2046" s="4" t="b">
        <f>IF(ISERROR(VLOOKUP(StudiesDetails!B2046,ProteinExpression!A:A,1,FALSE)),FALSE,TRUE)</f>
        <v>1</v>
      </c>
    </row>
    <row r="2047" spans="1:58" x14ac:dyDescent="0.3">
      <c r="A2047">
        <v>607</v>
      </c>
      <c r="B2047">
        <v>2169</v>
      </c>
      <c r="C2047" s="73" t="str">
        <f>IF(AND($A2047&lt;&gt;"",ISNUMBER($A2047)),VLOOKUP($A2047,StudiesGeneral!$B:$CM,2,FALSE),"")</f>
        <v>Couto</v>
      </c>
      <c r="D2047" s="73">
        <f>IF(AND($A2047&lt;&gt;"",ISNUMBER($A2047)),VLOOKUP($A2047,StudiesGeneral!$B:$CM,3,FALSE),"")</f>
        <v>2019</v>
      </c>
      <c r="E2047" s="74" t="str">
        <f>IF(AND($A2047&lt;&gt;"",ISNUMBER($A2047)),VLOOKUP($A2047,StudiesGeneral!$B:$CM,4,FALSE),"")</f>
        <v>https://doi.org/10.1021/acs.molpharmaceut.8b00941</v>
      </c>
      <c r="F2047" s="73" t="str">
        <f>IF(AND($A2047&lt;&gt;"",ISNUMBER($A2047)),VLOOKUP($A2047,StudiesGeneral!$B:$CM,5,FALSE),"")</f>
        <v>CYP3A4</v>
      </c>
      <c r="G2047" s="52" t="str">
        <f t="shared" si="107"/>
        <v>Liver--HLM-80-</v>
      </c>
      <c r="H2047" s="12" t="s">
        <v>724</v>
      </c>
      <c r="K2047" s="12" t="s">
        <v>725</v>
      </c>
      <c r="L2047" s="12" t="s">
        <v>726</v>
      </c>
      <c r="AA2047" s="19" t="s">
        <v>770</v>
      </c>
      <c r="AB2047" s="19" t="s">
        <v>1467</v>
      </c>
      <c r="AC2047" s="20" t="s">
        <v>730</v>
      </c>
      <c r="AD2047" s="37">
        <v>80</v>
      </c>
      <c r="AE2047" s="82">
        <v>17</v>
      </c>
      <c r="AF2047" s="3">
        <v>1</v>
      </c>
      <c r="AG2047" s="3">
        <v>1</v>
      </c>
      <c r="AH2047" s="3">
        <v>28</v>
      </c>
      <c r="AI2047" s="3" t="s">
        <v>767</v>
      </c>
      <c r="AJ2047" s="20" t="s">
        <v>1385</v>
      </c>
      <c r="AS2047" s="3">
        <v>24.82</v>
      </c>
      <c r="AT2047" s="20" t="s">
        <v>1385</v>
      </c>
      <c r="AW2047" s="3" t="s">
        <v>1468</v>
      </c>
      <c r="AX2047" s="3" t="s">
        <v>1480</v>
      </c>
      <c r="AY2047" s="3" t="s">
        <v>917</v>
      </c>
      <c r="AZ2047" s="3">
        <v>1</v>
      </c>
      <c r="BA2047" s="21" t="s">
        <v>733</v>
      </c>
      <c r="BB2047" s="10">
        <v>1</v>
      </c>
      <c r="BF2047" s="4" t="b">
        <f>IF(ISERROR(VLOOKUP(StudiesDetails!B2047,ProteinExpression!A:A,1,FALSE)),FALSE,TRUE)</f>
        <v>1</v>
      </c>
    </row>
    <row r="2048" spans="1:58" x14ac:dyDescent="0.3">
      <c r="A2048">
        <v>607</v>
      </c>
      <c r="B2048">
        <v>2170</v>
      </c>
      <c r="C2048" s="73" t="str">
        <f>IF(AND($A2048&lt;&gt;"",ISNUMBER($A2048)),VLOOKUP($A2048,StudiesGeneral!$B:$CM,2,FALSE),"")</f>
        <v>Couto</v>
      </c>
      <c r="D2048" s="73">
        <f>IF(AND($A2048&lt;&gt;"",ISNUMBER($A2048)),VLOOKUP($A2048,StudiesGeneral!$B:$CM,3,FALSE),"")</f>
        <v>2019</v>
      </c>
      <c r="E2048" s="74" t="str">
        <f>IF(AND($A2048&lt;&gt;"",ISNUMBER($A2048)),VLOOKUP($A2048,StudiesGeneral!$B:$CM,4,FALSE),"")</f>
        <v>https://doi.org/10.1021/acs.molpharmaceut.8b00941</v>
      </c>
      <c r="F2048" s="73" t="str">
        <f>IF(AND($A2048&lt;&gt;"",ISNUMBER($A2048)),VLOOKUP($A2048,StudiesGeneral!$B:$CM,5,FALSE),"")</f>
        <v>CYP3A4</v>
      </c>
      <c r="G2048" s="52" t="str">
        <f t="shared" si="107"/>
        <v>Liver--HLM-89-</v>
      </c>
      <c r="H2048" s="12" t="s">
        <v>724</v>
      </c>
      <c r="K2048" s="12" t="s">
        <v>725</v>
      </c>
      <c r="L2048" s="12" t="s">
        <v>726</v>
      </c>
      <c r="AA2048" s="19" t="s">
        <v>770</v>
      </c>
      <c r="AB2048" s="19" t="s">
        <v>1467</v>
      </c>
      <c r="AC2048" s="20" t="s">
        <v>730</v>
      </c>
      <c r="AD2048" s="37">
        <v>89</v>
      </c>
      <c r="AE2048" s="82">
        <v>18</v>
      </c>
      <c r="AF2048" s="3">
        <v>1</v>
      </c>
      <c r="AG2048" s="3">
        <v>1</v>
      </c>
      <c r="AH2048" s="3">
        <v>33</v>
      </c>
      <c r="AI2048" s="3" t="s">
        <v>767</v>
      </c>
      <c r="AJ2048" s="20" t="s">
        <v>1385</v>
      </c>
      <c r="AS2048" s="3">
        <v>22.08</v>
      </c>
      <c r="AT2048" s="20" t="s">
        <v>1385</v>
      </c>
      <c r="AW2048" s="3" t="s">
        <v>1484</v>
      </c>
      <c r="AX2048" s="3" t="s">
        <v>1485</v>
      </c>
      <c r="AY2048" s="3" t="s">
        <v>917</v>
      </c>
      <c r="AZ2048" s="3">
        <v>1</v>
      </c>
      <c r="BA2048" s="21" t="s">
        <v>733</v>
      </c>
      <c r="BB2048" s="10">
        <v>1</v>
      </c>
      <c r="BF2048" s="4" t="b">
        <f>IF(ISERROR(VLOOKUP(StudiesDetails!B2048,ProteinExpression!A:A,1,FALSE)),FALSE,TRUE)</f>
        <v>1</v>
      </c>
    </row>
    <row r="2049" spans="1:58" x14ac:dyDescent="0.3">
      <c r="A2049">
        <v>607</v>
      </c>
      <c r="B2049">
        <v>2171</v>
      </c>
      <c r="C2049" s="73" t="str">
        <f>IF(AND($A2049&lt;&gt;"",ISNUMBER($A2049)),VLOOKUP($A2049,StudiesGeneral!$B:$CM,2,FALSE),"")</f>
        <v>Couto</v>
      </c>
      <c r="D2049" s="73">
        <f>IF(AND($A2049&lt;&gt;"",ISNUMBER($A2049)),VLOOKUP($A2049,StudiesGeneral!$B:$CM,3,FALSE),"")</f>
        <v>2019</v>
      </c>
      <c r="E2049" s="74" t="str">
        <f>IF(AND($A2049&lt;&gt;"",ISNUMBER($A2049)),VLOOKUP($A2049,StudiesGeneral!$B:$CM,4,FALSE),"")</f>
        <v>https://doi.org/10.1021/acs.molpharmaceut.8b00941</v>
      </c>
      <c r="F2049" s="73" t="str">
        <f>IF(AND($A2049&lt;&gt;"",ISNUMBER($A2049)),VLOOKUP($A2049,StudiesGeneral!$B:$CM,5,FALSE),"")</f>
        <v>CYP3A4</v>
      </c>
      <c r="G2049" s="52" t="str">
        <f t="shared" si="107"/>
        <v>Liver--HLM-90-</v>
      </c>
      <c r="H2049" s="12" t="s">
        <v>724</v>
      </c>
      <c r="K2049" s="12" t="s">
        <v>725</v>
      </c>
      <c r="L2049" s="12" t="s">
        <v>726</v>
      </c>
      <c r="AA2049" s="19" t="s">
        <v>770</v>
      </c>
      <c r="AB2049" s="19" t="s">
        <v>1467</v>
      </c>
      <c r="AC2049" s="20" t="s">
        <v>730</v>
      </c>
      <c r="AD2049" s="37">
        <v>90</v>
      </c>
      <c r="AE2049" s="82">
        <v>19</v>
      </c>
      <c r="AF2049" s="3">
        <v>1</v>
      </c>
      <c r="AG2049" s="3">
        <v>1</v>
      </c>
      <c r="AH2049" s="3">
        <v>56</v>
      </c>
      <c r="AI2049" s="3" t="s">
        <v>767</v>
      </c>
      <c r="AJ2049" s="20" t="s">
        <v>1385</v>
      </c>
      <c r="AS2049" s="3">
        <v>25.06</v>
      </c>
      <c r="AT2049" s="20" t="s">
        <v>1385</v>
      </c>
      <c r="AW2049" s="3" t="s">
        <v>1472</v>
      </c>
      <c r="AX2049" s="3" t="s">
        <v>1481</v>
      </c>
      <c r="AY2049" s="3" t="s">
        <v>917</v>
      </c>
      <c r="AZ2049" s="3">
        <v>1</v>
      </c>
      <c r="BA2049" s="21" t="s">
        <v>733</v>
      </c>
      <c r="BB2049" s="10">
        <v>1</v>
      </c>
      <c r="BF2049" s="4" t="b">
        <f>IF(ISERROR(VLOOKUP(StudiesDetails!B2049,ProteinExpression!A:A,1,FALSE)),FALSE,TRUE)</f>
        <v>1</v>
      </c>
    </row>
    <row r="2050" spans="1:58" x14ac:dyDescent="0.3">
      <c r="A2050">
        <v>607</v>
      </c>
      <c r="B2050">
        <v>2172</v>
      </c>
      <c r="C2050" s="73" t="str">
        <f>IF(AND($A2050&lt;&gt;"",ISNUMBER($A2050)),VLOOKUP($A2050,StudiesGeneral!$B:$CM,2,FALSE),"")</f>
        <v>Couto</v>
      </c>
      <c r="D2050" s="73">
        <f>IF(AND($A2050&lt;&gt;"",ISNUMBER($A2050)),VLOOKUP($A2050,StudiesGeneral!$B:$CM,3,FALSE),"")</f>
        <v>2019</v>
      </c>
      <c r="E2050" s="74" t="str">
        <f>IF(AND($A2050&lt;&gt;"",ISNUMBER($A2050)),VLOOKUP($A2050,StudiesGeneral!$B:$CM,4,FALSE),"")</f>
        <v>https://doi.org/10.1021/acs.molpharmaceut.8b00941</v>
      </c>
      <c r="F2050" s="73" t="str">
        <f>IF(AND($A2050&lt;&gt;"",ISNUMBER($A2050)),VLOOKUP($A2050,StudiesGeneral!$B:$CM,5,FALSE),"")</f>
        <v>CYP3A4</v>
      </c>
      <c r="G2050" s="52" t="str">
        <f t="shared" si="107"/>
        <v>Liver--HLM-91-</v>
      </c>
      <c r="H2050" s="12" t="s">
        <v>724</v>
      </c>
      <c r="K2050" s="12" t="s">
        <v>725</v>
      </c>
      <c r="L2050" s="12" t="s">
        <v>726</v>
      </c>
      <c r="AA2050" s="19" t="s">
        <v>770</v>
      </c>
      <c r="AB2050" s="19" t="s">
        <v>1467</v>
      </c>
      <c r="AC2050" s="20" t="s">
        <v>730</v>
      </c>
      <c r="AD2050" s="37">
        <v>91</v>
      </c>
      <c r="AE2050" s="82">
        <v>20</v>
      </c>
      <c r="AF2050" s="3">
        <v>1</v>
      </c>
      <c r="AG2050" s="3">
        <v>0</v>
      </c>
      <c r="AH2050" s="3">
        <v>55</v>
      </c>
      <c r="AI2050" s="3" t="s">
        <v>767</v>
      </c>
      <c r="AJ2050" s="20" t="s">
        <v>1385</v>
      </c>
      <c r="AS2050" s="3">
        <v>26.57</v>
      </c>
      <c r="AT2050" s="20" t="s">
        <v>1385</v>
      </c>
      <c r="AW2050" s="3" t="s">
        <v>1470</v>
      </c>
      <c r="AX2050" s="3" t="s">
        <v>1051</v>
      </c>
      <c r="AY2050" s="3" t="s">
        <v>917</v>
      </c>
      <c r="AZ2050" s="3">
        <v>1</v>
      </c>
      <c r="BA2050" s="21" t="s">
        <v>733</v>
      </c>
      <c r="BB2050" s="10">
        <v>1</v>
      </c>
      <c r="BF2050" s="4" t="b">
        <f>IF(ISERROR(VLOOKUP(StudiesDetails!B2050,ProteinExpression!A:A,1,FALSE)),FALSE,TRUE)</f>
        <v>1</v>
      </c>
    </row>
    <row r="2051" spans="1:58" x14ac:dyDescent="0.3">
      <c r="A2051">
        <v>607</v>
      </c>
      <c r="B2051">
        <v>2173</v>
      </c>
      <c r="C2051" s="73" t="str">
        <f>IF(AND($A2051&lt;&gt;"",ISNUMBER($A2051)),VLOOKUP($A2051,StudiesGeneral!$B:$CM,2,FALSE),"")</f>
        <v>Couto</v>
      </c>
      <c r="D2051" s="73">
        <f>IF(AND($A2051&lt;&gt;"",ISNUMBER($A2051)),VLOOKUP($A2051,StudiesGeneral!$B:$CM,3,FALSE),"")</f>
        <v>2019</v>
      </c>
      <c r="E2051" s="74" t="str">
        <f>IF(AND($A2051&lt;&gt;"",ISNUMBER($A2051)),VLOOKUP($A2051,StudiesGeneral!$B:$CM,4,FALSE),"")</f>
        <v>https://doi.org/10.1021/acs.molpharmaceut.8b00941</v>
      </c>
      <c r="F2051" s="73" t="str">
        <f>IF(AND($A2051&lt;&gt;"",ISNUMBER($A2051)),VLOOKUP($A2051,StudiesGeneral!$B:$CM,5,FALSE),"")</f>
        <v>CYP3A4</v>
      </c>
      <c r="G2051" s="52" t="str">
        <f t="shared" si="107"/>
        <v>Liver--HLM-100-</v>
      </c>
      <c r="H2051" s="12" t="s">
        <v>724</v>
      </c>
      <c r="K2051" s="12" t="s">
        <v>725</v>
      </c>
      <c r="L2051" s="12" t="s">
        <v>726</v>
      </c>
      <c r="AA2051" s="19" t="s">
        <v>770</v>
      </c>
      <c r="AB2051" s="19" t="s">
        <v>1467</v>
      </c>
      <c r="AC2051" s="20" t="s">
        <v>730</v>
      </c>
      <c r="AD2051" s="37">
        <v>100</v>
      </c>
      <c r="AE2051" s="82">
        <v>21</v>
      </c>
      <c r="AF2051" s="3">
        <v>1</v>
      </c>
      <c r="AG2051" s="3">
        <v>1</v>
      </c>
      <c r="AH2051" s="3">
        <v>38</v>
      </c>
      <c r="AI2051" s="3" t="s">
        <v>767</v>
      </c>
      <c r="AJ2051" s="20" t="s">
        <v>1385</v>
      </c>
      <c r="AS2051" s="114">
        <v>28.7</v>
      </c>
      <c r="AT2051" s="20" t="s">
        <v>1385</v>
      </c>
      <c r="AW2051" s="3" t="s">
        <v>1472</v>
      </c>
      <c r="AX2051" s="3" t="s">
        <v>1051</v>
      </c>
      <c r="AY2051" s="3" t="s">
        <v>917</v>
      </c>
      <c r="AZ2051" s="3">
        <v>1</v>
      </c>
      <c r="BA2051" s="21" t="s">
        <v>883</v>
      </c>
      <c r="BB2051" s="10">
        <v>1</v>
      </c>
      <c r="BF2051" s="4" t="b">
        <f>IF(ISERROR(VLOOKUP(StudiesDetails!B2051,ProteinExpression!A:A,1,FALSE)),FALSE,TRUE)</f>
        <v>1</v>
      </c>
    </row>
    <row r="2052" spans="1:58" x14ac:dyDescent="0.3">
      <c r="A2052">
        <v>607</v>
      </c>
      <c r="B2052">
        <v>2174</v>
      </c>
      <c r="C2052" s="73" t="str">
        <f>IF(AND($A2052&lt;&gt;"",ISNUMBER($A2052)),VLOOKUP($A2052,StudiesGeneral!$B:$CM,2,FALSE),"")</f>
        <v>Couto</v>
      </c>
      <c r="D2052" s="73">
        <f>IF(AND($A2052&lt;&gt;"",ISNUMBER($A2052)),VLOOKUP($A2052,StudiesGeneral!$B:$CM,3,FALSE),"")</f>
        <v>2019</v>
      </c>
      <c r="E2052" s="74" t="str">
        <f>IF(AND($A2052&lt;&gt;"",ISNUMBER($A2052)),VLOOKUP($A2052,StudiesGeneral!$B:$CM,4,FALSE),"")</f>
        <v>https://doi.org/10.1021/acs.molpharmaceut.8b00941</v>
      </c>
      <c r="F2052" s="73" t="str">
        <f>IF(AND($A2052&lt;&gt;"",ISNUMBER($A2052)),VLOOKUP($A2052,StudiesGeneral!$B:$CM,5,FALSE),"")</f>
        <v>CYP3A4</v>
      </c>
      <c r="G2052" s="52" t="str">
        <f t="shared" si="107"/>
        <v>Liver--HLM-108-</v>
      </c>
      <c r="H2052" s="12" t="s">
        <v>724</v>
      </c>
      <c r="K2052" s="12" t="s">
        <v>725</v>
      </c>
      <c r="L2052" s="12" t="s">
        <v>726</v>
      </c>
      <c r="AA2052" s="19" t="s">
        <v>770</v>
      </c>
      <c r="AB2052" s="19" t="s">
        <v>1467</v>
      </c>
      <c r="AC2052" s="20" t="s">
        <v>730</v>
      </c>
      <c r="AD2052" s="37">
        <v>108</v>
      </c>
      <c r="AE2052" s="82">
        <v>22</v>
      </c>
      <c r="AF2052" s="3">
        <v>1</v>
      </c>
      <c r="AG2052" s="3">
        <v>0</v>
      </c>
      <c r="AH2052" s="3">
        <v>27</v>
      </c>
      <c r="AI2052" s="3" t="s">
        <v>767</v>
      </c>
      <c r="AJ2052" s="20" t="s">
        <v>1385</v>
      </c>
      <c r="AS2052" s="3">
        <v>22.05</v>
      </c>
      <c r="AT2052" s="20" t="s">
        <v>1385</v>
      </c>
      <c r="AW2052" s="3" t="s">
        <v>1102</v>
      </c>
      <c r="AX2052" s="3" t="s">
        <v>1051</v>
      </c>
      <c r="AY2052" s="3" t="s">
        <v>917</v>
      </c>
      <c r="AZ2052" s="3">
        <v>1</v>
      </c>
      <c r="BA2052" s="21" t="s">
        <v>733</v>
      </c>
      <c r="BB2052" s="10">
        <v>1</v>
      </c>
      <c r="BF2052" s="4" t="b">
        <f>IF(ISERROR(VLOOKUP(StudiesDetails!B2052,ProteinExpression!A:A,1,FALSE)),FALSE,TRUE)</f>
        <v>1</v>
      </c>
    </row>
    <row r="2053" spans="1:58" x14ac:dyDescent="0.3">
      <c r="A2053">
        <v>607</v>
      </c>
      <c r="B2053">
        <v>2175</v>
      </c>
      <c r="C2053" s="73" t="str">
        <f>IF(AND($A2053&lt;&gt;"",ISNUMBER($A2053)),VLOOKUP($A2053,StudiesGeneral!$B:$CM,2,FALSE),"")</f>
        <v>Couto</v>
      </c>
      <c r="D2053" s="73">
        <f>IF(AND($A2053&lt;&gt;"",ISNUMBER($A2053)),VLOOKUP($A2053,StudiesGeneral!$B:$CM,3,FALSE),"")</f>
        <v>2019</v>
      </c>
      <c r="E2053" s="74" t="str">
        <f>IF(AND($A2053&lt;&gt;"",ISNUMBER($A2053)),VLOOKUP($A2053,StudiesGeneral!$B:$CM,4,FALSE),"")</f>
        <v>https://doi.org/10.1021/acs.molpharmaceut.8b00941</v>
      </c>
      <c r="F2053" s="73" t="str">
        <f>IF(AND($A2053&lt;&gt;"",ISNUMBER($A2053)),VLOOKUP($A2053,StudiesGeneral!$B:$CM,5,FALSE),"")</f>
        <v>CYP3A4</v>
      </c>
      <c r="G2053" s="52" t="str">
        <f t="shared" si="107"/>
        <v>Liver--HLM-117-</v>
      </c>
      <c r="H2053" s="12" t="s">
        <v>724</v>
      </c>
      <c r="K2053" s="12" t="s">
        <v>725</v>
      </c>
      <c r="L2053" s="12" t="s">
        <v>726</v>
      </c>
      <c r="AA2053" s="19" t="s">
        <v>770</v>
      </c>
      <c r="AB2053" s="19" t="s">
        <v>1467</v>
      </c>
      <c r="AC2053" s="20" t="s">
        <v>730</v>
      </c>
      <c r="AD2053" s="37">
        <v>117</v>
      </c>
      <c r="AE2053" s="82">
        <v>23</v>
      </c>
      <c r="AF2053" s="3">
        <v>1</v>
      </c>
      <c r="AG2053" s="3">
        <v>1</v>
      </c>
      <c r="AH2053" s="3">
        <v>47</v>
      </c>
      <c r="AI2053" s="3" t="s">
        <v>767</v>
      </c>
      <c r="AJ2053" s="20" t="s">
        <v>1385</v>
      </c>
      <c r="AS2053" s="3">
        <v>26.58</v>
      </c>
      <c r="AT2053" s="20" t="s">
        <v>1385</v>
      </c>
      <c r="AW2053" s="3" t="s">
        <v>1479</v>
      </c>
      <c r="AX2053" s="3" t="s">
        <v>1481</v>
      </c>
      <c r="AY2053" s="3" t="s">
        <v>917</v>
      </c>
      <c r="AZ2053" s="3">
        <v>1</v>
      </c>
      <c r="BA2053" s="21" t="s">
        <v>733</v>
      </c>
      <c r="BB2053" s="10">
        <v>1</v>
      </c>
      <c r="BF2053" s="4" t="b">
        <f>IF(ISERROR(VLOOKUP(StudiesDetails!B2053,ProteinExpression!A:A,1,FALSE)),FALSE,TRUE)</f>
        <v>1</v>
      </c>
    </row>
    <row r="2054" spans="1:58" s="33" customFormat="1" x14ac:dyDescent="0.3">
      <c r="A2054" s="33">
        <v>608</v>
      </c>
      <c r="B2054" s="33">
        <v>2176</v>
      </c>
      <c r="C2054" s="70" t="str">
        <f>IF(AND($A2054&lt;&gt;"",ISNUMBER($A2054)),VLOOKUP($A2054,StudiesGeneral!$B:$CM,2,FALSE),"")</f>
        <v>Couto</v>
      </c>
      <c r="D2054" s="70">
        <f>IF(AND($A2054&lt;&gt;"",ISNUMBER($A2054)),VLOOKUP($A2054,StudiesGeneral!$B:$CM,3,FALSE),"")</f>
        <v>2019</v>
      </c>
      <c r="E2054" s="71" t="str">
        <f>IF(AND($A2054&lt;&gt;"",ISNUMBER($A2054)),VLOOKUP($A2054,StudiesGeneral!$B:$CM,4,FALSE),"")</f>
        <v>https://doi.org/10.1021/acs.molpharmaceut.8b00941</v>
      </c>
      <c r="F2054" s="70" t="str">
        <f>IF(AND($A2054&lt;&gt;"",ISNUMBER($A2054)),VLOOKUP($A2054,StudiesGeneral!$B:$CM,5,FALSE),"")</f>
        <v>CYP3A5</v>
      </c>
      <c r="G2054" s="72" t="str">
        <f t="shared" si="107"/>
        <v>Liver--HLM-1-</v>
      </c>
      <c r="H2054" s="25" t="s">
        <v>724</v>
      </c>
      <c r="I2054" s="25"/>
      <c r="J2054" s="25"/>
      <c r="K2054" s="25" t="s">
        <v>725</v>
      </c>
      <c r="L2054" s="25" t="s">
        <v>726</v>
      </c>
      <c r="M2054" s="25"/>
      <c r="N2054" s="25"/>
      <c r="O2054" s="25"/>
      <c r="P2054" s="25"/>
      <c r="Q2054" s="26"/>
      <c r="R2054" s="26"/>
      <c r="S2054" s="27"/>
      <c r="T2054" s="27"/>
      <c r="U2054" s="27"/>
      <c r="V2054" s="27"/>
      <c r="W2054" s="27"/>
      <c r="X2054" s="27"/>
      <c r="Y2054" s="27"/>
      <c r="Z2054" s="27"/>
      <c r="AA2054" s="28" t="s">
        <v>770</v>
      </c>
      <c r="AB2054" s="28" t="s">
        <v>1467</v>
      </c>
      <c r="AC2054" s="29" t="s">
        <v>730</v>
      </c>
      <c r="AD2054" s="36">
        <v>1</v>
      </c>
      <c r="AE2054" s="83">
        <v>1</v>
      </c>
      <c r="AF2054" s="30">
        <v>1</v>
      </c>
      <c r="AG2054" s="30">
        <v>0</v>
      </c>
      <c r="AH2054" s="30">
        <v>31</v>
      </c>
      <c r="AI2054" s="30" t="s">
        <v>767</v>
      </c>
      <c r="AJ2054" s="29" t="s">
        <v>1385</v>
      </c>
      <c r="AK2054" s="30"/>
      <c r="AL2054" s="29"/>
      <c r="AM2054" s="30"/>
      <c r="AN2054" s="30"/>
      <c r="AO2054" s="30"/>
      <c r="AP2054" s="30"/>
      <c r="AQ2054" s="30"/>
      <c r="AR2054" s="30"/>
      <c r="AS2054" s="30">
        <v>29.76</v>
      </c>
      <c r="AT2054" s="29" t="s">
        <v>1385</v>
      </c>
      <c r="AU2054" s="30"/>
      <c r="AV2054" s="30"/>
      <c r="AW2054" s="30" t="s">
        <v>1468</v>
      </c>
      <c r="AX2054" s="30"/>
      <c r="AY2054" s="30" t="s">
        <v>732</v>
      </c>
      <c r="AZ2054" s="30">
        <v>1</v>
      </c>
      <c r="BA2054" s="31" t="s">
        <v>733</v>
      </c>
      <c r="BB2054" s="32">
        <v>1</v>
      </c>
      <c r="BC2054" s="29"/>
      <c r="BD2054" s="30"/>
      <c r="BE2054" s="75"/>
      <c r="BF2054" s="91" t="b">
        <f>IF(ISERROR(VLOOKUP(StudiesDetails!B2054,ProteinExpression!A:A,1,FALSE)),FALSE,TRUE)</f>
        <v>1</v>
      </c>
    </row>
    <row r="2055" spans="1:58" x14ac:dyDescent="0.3">
      <c r="A2055">
        <v>608</v>
      </c>
      <c r="B2055">
        <v>2177</v>
      </c>
      <c r="C2055" s="73" t="str">
        <f>IF(AND($A2055&lt;&gt;"",ISNUMBER($A2055)),VLOOKUP($A2055,StudiesGeneral!$B:$CM,2,FALSE),"")</f>
        <v>Couto</v>
      </c>
      <c r="D2055" s="73">
        <f>IF(AND($A2055&lt;&gt;"",ISNUMBER($A2055)),VLOOKUP($A2055,StudiesGeneral!$B:$CM,3,FALSE),"")</f>
        <v>2019</v>
      </c>
      <c r="E2055" s="74" t="str">
        <f>IF(AND($A2055&lt;&gt;"",ISNUMBER($A2055)),VLOOKUP($A2055,StudiesGeneral!$B:$CM,4,FALSE),"")</f>
        <v>https://doi.org/10.1021/acs.molpharmaceut.8b00941</v>
      </c>
      <c r="F2055" s="73" t="str">
        <f>IF(AND($A2055&lt;&gt;"",ISNUMBER($A2055)),VLOOKUP($A2055,StudiesGeneral!$B:$CM,5,FALSE),"")</f>
        <v>CYP3A5</v>
      </c>
      <c r="G2055" s="52" t="str">
        <f t="shared" si="107"/>
        <v>Liver--HLM-2-</v>
      </c>
      <c r="H2055" s="12" t="s">
        <v>724</v>
      </c>
      <c r="K2055" s="12" t="s">
        <v>725</v>
      </c>
      <c r="L2055" s="12" t="s">
        <v>726</v>
      </c>
      <c r="AA2055" s="19" t="s">
        <v>770</v>
      </c>
      <c r="AB2055" s="19" t="s">
        <v>1467</v>
      </c>
      <c r="AC2055" s="20" t="s">
        <v>730</v>
      </c>
      <c r="AD2055" s="37">
        <v>2</v>
      </c>
      <c r="AE2055" s="82">
        <v>2</v>
      </c>
      <c r="AF2055" s="3">
        <v>1</v>
      </c>
      <c r="AG2055" s="3">
        <v>1</v>
      </c>
      <c r="AH2055" s="3">
        <v>54</v>
      </c>
      <c r="AI2055" s="3" t="s">
        <v>767</v>
      </c>
      <c r="AJ2055" s="20" t="s">
        <v>1385</v>
      </c>
      <c r="AS2055" s="3">
        <v>30.48</v>
      </c>
      <c r="AT2055" s="20" t="s">
        <v>1385</v>
      </c>
      <c r="AW2055" s="3" t="s">
        <v>1469</v>
      </c>
      <c r="AY2055" s="3" t="s">
        <v>732</v>
      </c>
      <c r="AZ2055" s="3">
        <v>1</v>
      </c>
      <c r="BA2055" s="21" t="s">
        <v>733</v>
      </c>
      <c r="BB2055" s="10">
        <v>1</v>
      </c>
      <c r="BF2055" s="4" t="b">
        <f>IF(ISERROR(VLOOKUP(StudiesDetails!B2055,ProteinExpression!A:A,1,FALSE)),FALSE,TRUE)</f>
        <v>1</v>
      </c>
    </row>
    <row r="2056" spans="1:58" x14ac:dyDescent="0.3">
      <c r="A2056">
        <v>608</v>
      </c>
      <c r="B2056">
        <v>2178</v>
      </c>
      <c r="C2056" s="73" t="str">
        <f>IF(AND($A2056&lt;&gt;"",ISNUMBER($A2056)),VLOOKUP($A2056,StudiesGeneral!$B:$CM,2,FALSE),"")</f>
        <v>Couto</v>
      </c>
      <c r="D2056" s="73">
        <f>IF(AND($A2056&lt;&gt;"",ISNUMBER($A2056)),VLOOKUP($A2056,StudiesGeneral!$B:$CM,3,FALSE),"")</f>
        <v>2019</v>
      </c>
      <c r="E2056" s="74" t="str">
        <f>IF(AND($A2056&lt;&gt;"",ISNUMBER($A2056)),VLOOKUP($A2056,StudiesGeneral!$B:$CM,4,FALSE),"")</f>
        <v>https://doi.org/10.1021/acs.molpharmaceut.8b00941</v>
      </c>
      <c r="F2056" s="73" t="str">
        <f>IF(AND($A2056&lt;&gt;"",ISNUMBER($A2056)),VLOOKUP($A2056,StudiesGeneral!$B:$CM,5,FALSE),"")</f>
        <v>CYP3A5</v>
      </c>
      <c r="G2056" s="52" t="str">
        <f t="shared" si="107"/>
        <v>Liver--HLM-6-</v>
      </c>
      <c r="H2056" s="12" t="s">
        <v>724</v>
      </c>
      <c r="K2056" s="12" t="s">
        <v>725</v>
      </c>
      <c r="L2056" s="12" t="s">
        <v>726</v>
      </c>
      <c r="AA2056" s="19" t="s">
        <v>770</v>
      </c>
      <c r="AB2056" s="19" t="s">
        <v>1467</v>
      </c>
      <c r="AC2056" s="20" t="s">
        <v>730</v>
      </c>
      <c r="AD2056" s="37">
        <v>6</v>
      </c>
      <c r="AE2056" s="82">
        <v>3</v>
      </c>
      <c r="AF2056" s="3">
        <v>1</v>
      </c>
      <c r="AG2056" s="3">
        <v>0</v>
      </c>
      <c r="AH2056" s="3">
        <v>62</v>
      </c>
      <c r="AI2056" s="3" t="s">
        <v>767</v>
      </c>
      <c r="AJ2056" s="20" t="s">
        <v>1385</v>
      </c>
      <c r="AS2056" s="3">
        <v>38.450000000000003</v>
      </c>
      <c r="AT2056" s="20" t="s">
        <v>1385</v>
      </c>
      <c r="AW2056" s="3" t="s">
        <v>1470</v>
      </c>
      <c r="AX2056" s="3" t="s">
        <v>1471</v>
      </c>
      <c r="AY2056" s="3" t="s">
        <v>917</v>
      </c>
      <c r="AZ2056" s="3">
        <v>1</v>
      </c>
      <c r="BA2056" s="21" t="s">
        <v>733</v>
      </c>
      <c r="BB2056" s="10">
        <v>1</v>
      </c>
      <c r="BF2056" s="4" t="b">
        <f>IF(ISERROR(VLOOKUP(StudiesDetails!B2056,ProteinExpression!A:A,1,FALSE)),FALSE,TRUE)</f>
        <v>1</v>
      </c>
    </row>
    <row r="2057" spans="1:58" x14ac:dyDescent="0.3">
      <c r="A2057">
        <v>608</v>
      </c>
      <c r="B2057">
        <v>2179</v>
      </c>
      <c r="C2057" s="73" t="str">
        <f>IF(AND($A2057&lt;&gt;"",ISNUMBER($A2057)),VLOOKUP($A2057,StudiesGeneral!$B:$CM,2,FALSE),"")</f>
        <v>Couto</v>
      </c>
      <c r="D2057" s="73">
        <f>IF(AND($A2057&lt;&gt;"",ISNUMBER($A2057)),VLOOKUP($A2057,StudiesGeneral!$B:$CM,3,FALSE),"")</f>
        <v>2019</v>
      </c>
      <c r="E2057" s="74" t="str">
        <f>IF(AND($A2057&lt;&gt;"",ISNUMBER($A2057)),VLOOKUP($A2057,StudiesGeneral!$B:$CM,4,FALSE),"")</f>
        <v>https://doi.org/10.1021/acs.molpharmaceut.8b00941</v>
      </c>
      <c r="F2057" s="73" t="str">
        <f>IF(AND($A2057&lt;&gt;"",ISNUMBER($A2057)),VLOOKUP($A2057,StudiesGeneral!$B:$CM,5,FALSE),"")</f>
        <v>CYP3A5</v>
      </c>
      <c r="G2057" s="52" t="str">
        <f t="shared" si="107"/>
        <v>Liver--HLM-8-</v>
      </c>
      <c r="H2057" s="12" t="s">
        <v>724</v>
      </c>
      <c r="K2057" s="12" t="s">
        <v>725</v>
      </c>
      <c r="L2057" s="12" t="s">
        <v>726</v>
      </c>
      <c r="AA2057" s="19" t="s">
        <v>770</v>
      </c>
      <c r="AB2057" s="19" t="s">
        <v>1467</v>
      </c>
      <c r="AC2057" s="20" t="s">
        <v>730</v>
      </c>
      <c r="AD2057" s="37">
        <v>8</v>
      </c>
      <c r="AE2057" s="82">
        <v>4</v>
      </c>
      <c r="AF2057" s="3">
        <v>1</v>
      </c>
      <c r="AG2057" s="3">
        <v>0</v>
      </c>
      <c r="AH2057" s="3">
        <v>62</v>
      </c>
      <c r="AI2057" s="3" t="s">
        <v>767</v>
      </c>
      <c r="AJ2057" s="20" t="s">
        <v>1385</v>
      </c>
      <c r="AS2057" s="3">
        <v>29.05</v>
      </c>
      <c r="AT2057" s="20" t="s">
        <v>1385</v>
      </c>
      <c r="AW2057" s="3" t="s">
        <v>1472</v>
      </c>
      <c r="AX2057" s="3" t="s">
        <v>1473</v>
      </c>
      <c r="AY2057" s="3" t="s">
        <v>917</v>
      </c>
      <c r="AZ2057" s="3">
        <v>1</v>
      </c>
      <c r="BA2057" s="21" t="s">
        <v>733</v>
      </c>
      <c r="BB2057" s="10">
        <v>1</v>
      </c>
      <c r="BF2057" s="4" t="b">
        <f>IF(ISERROR(VLOOKUP(StudiesDetails!B2057,ProteinExpression!A:A,1,FALSE)),FALSE,TRUE)</f>
        <v>1</v>
      </c>
    </row>
    <row r="2058" spans="1:58" x14ac:dyDescent="0.3">
      <c r="A2058">
        <v>608</v>
      </c>
      <c r="B2058">
        <v>2180</v>
      </c>
      <c r="C2058" s="73" t="str">
        <f>IF(AND($A2058&lt;&gt;"",ISNUMBER($A2058)),VLOOKUP($A2058,StudiesGeneral!$B:$CM,2,FALSE),"")</f>
        <v>Couto</v>
      </c>
      <c r="D2058" s="73">
        <f>IF(AND($A2058&lt;&gt;"",ISNUMBER($A2058)),VLOOKUP($A2058,StudiesGeneral!$B:$CM,3,FALSE),"")</f>
        <v>2019</v>
      </c>
      <c r="E2058" s="74" t="str">
        <f>IF(AND($A2058&lt;&gt;"",ISNUMBER($A2058)),VLOOKUP($A2058,StudiesGeneral!$B:$CM,4,FALSE),"")</f>
        <v>https://doi.org/10.1021/acs.molpharmaceut.8b00941</v>
      </c>
      <c r="F2058" s="73" t="str">
        <f>IF(AND($A2058&lt;&gt;"",ISNUMBER($A2058)),VLOOKUP($A2058,StudiesGeneral!$B:$CM,5,FALSE),"")</f>
        <v>CYP3A5</v>
      </c>
      <c r="G2058" s="52" t="str">
        <f t="shared" si="107"/>
        <v>Liver--HLM-11-</v>
      </c>
      <c r="H2058" s="12" t="s">
        <v>724</v>
      </c>
      <c r="K2058" s="12" t="s">
        <v>725</v>
      </c>
      <c r="L2058" s="12" t="s">
        <v>726</v>
      </c>
      <c r="AA2058" s="19" t="s">
        <v>770</v>
      </c>
      <c r="AB2058" s="19" t="s">
        <v>1467</v>
      </c>
      <c r="AC2058" s="20" t="s">
        <v>730</v>
      </c>
      <c r="AD2058" s="37">
        <v>11</v>
      </c>
      <c r="AE2058" s="82">
        <v>5</v>
      </c>
      <c r="AF2058" s="3">
        <v>1</v>
      </c>
      <c r="AG2058" s="3">
        <v>0</v>
      </c>
      <c r="AH2058" s="3">
        <v>51</v>
      </c>
      <c r="AI2058" s="3" t="s">
        <v>767</v>
      </c>
      <c r="AJ2058" s="20" t="s">
        <v>1385</v>
      </c>
      <c r="AS2058" s="3">
        <v>39.51</v>
      </c>
      <c r="AT2058" s="20" t="s">
        <v>1385</v>
      </c>
      <c r="AW2058" s="3" t="s">
        <v>1474</v>
      </c>
      <c r="AY2058" s="3" t="s">
        <v>732</v>
      </c>
      <c r="AZ2058" s="3">
        <v>1</v>
      </c>
      <c r="BA2058" s="21" t="s">
        <v>733</v>
      </c>
      <c r="BB2058" s="10">
        <v>1</v>
      </c>
      <c r="BF2058" s="4" t="b">
        <f>IF(ISERROR(VLOOKUP(StudiesDetails!B2058,ProteinExpression!A:A,1,FALSE)),FALSE,TRUE)</f>
        <v>1</v>
      </c>
    </row>
    <row r="2059" spans="1:58" x14ac:dyDescent="0.3">
      <c r="A2059">
        <v>608</v>
      </c>
      <c r="B2059">
        <v>2181</v>
      </c>
      <c r="C2059" s="73" t="str">
        <f>IF(AND($A2059&lt;&gt;"",ISNUMBER($A2059)),VLOOKUP($A2059,StudiesGeneral!$B:$CM,2,FALSE),"")</f>
        <v>Couto</v>
      </c>
      <c r="D2059" s="73">
        <f>IF(AND($A2059&lt;&gt;"",ISNUMBER($A2059)),VLOOKUP($A2059,StudiesGeneral!$B:$CM,3,FALSE),"")</f>
        <v>2019</v>
      </c>
      <c r="E2059" s="74" t="str">
        <f>IF(AND($A2059&lt;&gt;"",ISNUMBER($A2059)),VLOOKUP($A2059,StudiesGeneral!$B:$CM,4,FALSE),"")</f>
        <v>https://doi.org/10.1021/acs.molpharmaceut.8b00941</v>
      </c>
      <c r="F2059" s="73" t="str">
        <f>IF(AND($A2059&lt;&gt;"",ISNUMBER($A2059)),VLOOKUP($A2059,StudiesGeneral!$B:$CM,5,FALSE),"")</f>
        <v>CYP3A5</v>
      </c>
      <c r="G2059" s="52" t="str">
        <f t="shared" si="107"/>
        <v>Liver--HLM-25-</v>
      </c>
      <c r="H2059" s="12" t="s">
        <v>724</v>
      </c>
      <c r="K2059" s="12" t="s">
        <v>725</v>
      </c>
      <c r="L2059" s="12" t="s">
        <v>726</v>
      </c>
      <c r="AA2059" s="19" t="s">
        <v>770</v>
      </c>
      <c r="AB2059" s="19" t="s">
        <v>1467</v>
      </c>
      <c r="AC2059" s="20" t="s">
        <v>730</v>
      </c>
      <c r="AD2059" s="37">
        <v>25</v>
      </c>
      <c r="AE2059" s="82">
        <v>6</v>
      </c>
      <c r="AF2059" s="3">
        <v>1</v>
      </c>
      <c r="AG2059" s="3">
        <v>0</v>
      </c>
      <c r="AH2059" s="3">
        <v>66</v>
      </c>
      <c r="AI2059" s="3" t="s">
        <v>767</v>
      </c>
      <c r="AJ2059" s="20" t="s">
        <v>1385</v>
      </c>
      <c r="AS2059" s="114">
        <v>39.6</v>
      </c>
      <c r="AT2059" s="20" t="s">
        <v>1385</v>
      </c>
      <c r="AW2059" s="3" t="s">
        <v>1474</v>
      </c>
      <c r="AX2059" s="3" t="s">
        <v>1475</v>
      </c>
      <c r="AY2059" s="3" t="s">
        <v>917</v>
      </c>
      <c r="AZ2059" s="3">
        <v>1</v>
      </c>
      <c r="BA2059" s="21" t="s">
        <v>733</v>
      </c>
      <c r="BB2059" s="10">
        <v>1</v>
      </c>
      <c r="BF2059" s="4" t="b">
        <f>IF(ISERROR(VLOOKUP(StudiesDetails!B2059,ProteinExpression!A:A,1,FALSE)),FALSE,TRUE)</f>
        <v>1</v>
      </c>
    </row>
    <row r="2060" spans="1:58" x14ac:dyDescent="0.3">
      <c r="A2060">
        <v>608</v>
      </c>
      <c r="B2060">
        <v>2182</v>
      </c>
      <c r="C2060" s="73" t="str">
        <f>IF(AND($A2060&lt;&gt;"",ISNUMBER($A2060)),VLOOKUP($A2060,StudiesGeneral!$B:$CM,2,FALSE),"")</f>
        <v>Couto</v>
      </c>
      <c r="D2060" s="73">
        <f>IF(AND($A2060&lt;&gt;"",ISNUMBER($A2060)),VLOOKUP($A2060,StudiesGeneral!$B:$CM,3,FALSE),"")</f>
        <v>2019</v>
      </c>
      <c r="E2060" s="74" t="str">
        <f>IF(AND($A2060&lt;&gt;"",ISNUMBER($A2060)),VLOOKUP($A2060,StudiesGeneral!$B:$CM,4,FALSE),"")</f>
        <v>https://doi.org/10.1021/acs.molpharmaceut.8b00941</v>
      </c>
      <c r="F2060" s="73" t="str">
        <f>IF(AND($A2060&lt;&gt;"",ISNUMBER($A2060)),VLOOKUP($A2060,StudiesGeneral!$B:$CM,5,FALSE),"")</f>
        <v>CYP3A5</v>
      </c>
      <c r="G2060" s="52" t="str">
        <f t="shared" si="107"/>
        <v>Liver--HLM-38-</v>
      </c>
      <c r="H2060" s="12" t="s">
        <v>724</v>
      </c>
      <c r="K2060" s="12" t="s">
        <v>725</v>
      </c>
      <c r="L2060" s="12" t="s">
        <v>726</v>
      </c>
      <c r="AA2060" s="19" t="s">
        <v>770</v>
      </c>
      <c r="AB2060" s="19" t="s">
        <v>1467</v>
      </c>
      <c r="AC2060" s="20" t="s">
        <v>730</v>
      </c>
      <c r="AD2060" s="37">
        <v>38</v>
      </c>
      <c r="AE2060" s="82">
        <v>7</v>
      </c>
      <c r="AF2060" s="3">
        <v>1</v>
      </c>
      <c r="AG2060" s="3">
        <v>0</v>
      </c>
      <c r="AH2060" s="3">
        <v>41</v>
      </c>
      <c r="AI2060" s="3" t="s">
        <v>767</v>
      </c>
      <c r="AJ2060" s="20" t="s">
        <v>1385</v>
      </c>
      <c r="AS2060" s="114">
        <v>32.1</v>
      </c>
      <c r="AT2060" s="20" t="s">
        <v>1385</v>
      </c>
      <c r="AW2060" s="3" t="s">
        <v>1470</v>
      </c>
      <c r="AX2060" s="3" t="s">
        <v>1476</v>
      </c>
      <c r="AY2060" s="3" t="s">
        <v>917</v>
      </c>
      <c r="AZ2060" s="3">
        <v>1</v>
      </c>
      <c r="BA2060" s="21" t="s">
        <v>881</v>
      </c>
      <c r="BB2060" s="10">
        <v>1</v>
      </c>
      <c r="BF2060" s="4" t="b">
        <f>IF(ISERROR(VLOOKUP(StudiesDetails!B2060,ProteinExpression!A:A,1,FALSE)),FALSE,TRUE)</f>
        <v>1</v>
      </c>
    </row>
    <row r="2061" spans="1:58" x14ac:dyDescent="0.3">
      <c r="A2061">
        <v>608</v>
      </c>
      <c r="B2061">
        <v>2183</v>
      </c>
      <c r="C2061" s="73" t="str">
        <f>IF(AND($A2061&lt;&gt;"",ISNUMBER($A2061)),VLOOKUP($A2061,StudiesGeneral!$B:$CM,2,FALSE),"")</f>
        <v>Couto</v>
      </c>
      <c r="D2061" s="73">
        <f>IF(AND($A2061&lt;&gt;"",ISNUMBER($A2061)),VLOOKUP($A2061,StudiesGeneral!$B:$CM,3,FALSE),"")</f>
        <v>2019</v>
      </c>
      <c r="E2061" s="74" t="str">
        <f>IF(AND($A2061&lt;&gt;"",ISNUMBER($A2061)),VLOOKUP($A2061,StudiesGeneral!$B:$CM,4,FALSE),"")</f>
        <v>https://doi.org/10.1021/acs.molpharmaceut.8b00941</v>
      </c>
      <c r="F2061" s="73" t="str">
        <f>IF(AND($A2061&lt;&gt;"",ISNUMBER($A2061)),VLOOKUP($A2061,StudiesGeneral!$B:$CM,5,FALSE),"")</f>
        <v>CYP3A5</v>
      </c>
      <c r="G2061" s="52" t="str">
        <f t="shared" si="107"/>
        <v>Liver--HLM-41-</v>
      </c>
      <c r="H2061" s="12" t="s">
        <v>724</v>
      </c>
      <c r="K2061" s="12" t="s">
        <v>725</v>
      </c>
      <c r="L2061" s="12" t="s">
        <v>726</v>
      </c>
      <c r="AA2061" s="19" t="s">
        <v>770</v>
      </c>
      <c r="AB2061" s="19" t="s">
        <v>1467</v>
      </c>
      <c r="AC2061" s="20" t="s">
        <v>730</v>
      </c>
      <c r="AD2061" s="37">
        <v>41</v>
      </c>
      <c r="AE2061" s="82">
        <v>8</v>
      </c>
      <c r="AF2061" s="3">
        <v>1</v>
      </c>
      <c r="AG2061" s="3">
        <v>0</v>
      </c>
      <c r="AH2061" s="3">
        <v>58</v>
      </c>
      <c r="AI2061" s="3" t="s">
        <v>767</v>
      </c>
      <c r="AJ2061" s="20" t="s">
        <v>1385</v>
      </c>
      <c r="AS2061" s="114">
        <v>35.299999999999997</v>
      </c>
      <c r="AT2061" s="20" t="s">
        <v>1385</v>
      </c>
      <c r="AW2061" s="3" t="s">
        <v>1477</v>
      </c>
      <c r="AX2061" s="3" t="s">
        <v>1478</v>
      </c>
      <c r="AY2061" s="3" t="s">
        <v>917</v>
      </c>
      <c r="AZ2061" s="3">
        <v>1</v>
      </c>
      <c r="BA2061" s="21" t="s">
        <v>733</v>
      </c>
      <c r="BB2061" s="10">
        <v>1</v>
      </c>
      <c r="BF2061" s="4" t="b">
        <f>IF(ISERROR(VLOOKUP(StudiesDetails!B2061,ProteinExpression!A:A,1,FALSE)),FALSE,TRUE)</f>
        <v>1</v>
      </c>
    </row>
    <row r="2062" spans="1:58" x14ac:dyDescent="0.3">
      <c r="A2062">
        <v>608</v>
      </c>
      <c r="B2062">
        <v>2184</v>
      </c>
      <c r="C2062" s="73" t="str">
        <f>IF(AND($A2062&lt;&gt;"",ISNUMBER($A2062)),VLOOKUP($A2062,StudiesGeneral!$B:$CM,2,FALSE),"")</f>
        <v>Couto</v>
      </c>
      <c r="D2062" s="73">
        <f>IF(AND($A2062&lt;&gt;"",ISNUMBER($A2062)),VLOOKUP($A2062,StudiesGeneral!$B:$CM,3,FALSE),"")</f>
        <v>2019</v>
      </c>
      <c r="E2062" s="74" t="str">
        <f>IF(AND($A2062&lt;&gt;"",ISNUMBER($A2062)),VLOOKUP($A2062,StudiesGeneral!$B:$CM,4,FALSE),"")</f>
        <v>https://doi.org/10.1021/acs.molpharmaceut.8b00941</v>
      </c>
      <c r="F2062" s="73" t="str">
        <f>IF(AND($A2062&lt;&gt;"",ISNUMBER($A2062)),VLOOKUP($A2062,StudiesGeneral!$B:$CM,5,FALSE),"")</f>
        <v>CYP3A5</v>
      </c>
      <c r="G2062" s="52" t="str">
        <f t="shared" si="107"/>
        <v>Liver--HLM-48-</v>
      </c>
      <c r="H2062" s="12" t="s">
        <v>724</v>
      </c>
      <c r="K2062" s="12" t="s">
        <v>725</v>
      </c>
      <c r="L2062" s="12" t="s">
        <v>726</v>
      </c>
      <c r="AA2062" s="19" t="s">
        <v>770</v>
      </c>
      <c r="AB2062" s="19" t="s">
        <v>1467</v>
      </c>
      <c r="AC2062" s="20" t="s">
        <v>730</v>
      </c>
      <c r="AD2062" s="37">
        <v>48</v>
      </c>
      <c r="AE2062" s="82">
        <v>9</v>
      </c>
      <c r="AF2062" s="3">
        <v>1</v>
      </c>
      <c r="AG2062" s="3">
        <v>1</v>
      </c>
      <c r="AH2062" s="3">
        <v>62</v>
      </c>
      <c r="AI2062" s="3" t="s">
        <v>767</v>
      </c>
      <c r="AJ2062" s="20" t="s">
        <v>1385</v>
      </c>
      <c r="AS2062" s="3">
        <v>34.72</v>
      </c>
      <c r="AT2062" s="20" t="s">
        <v>1385</v>
      </c>
      <c r="AW2062" s="3" t="s">
        <v>1479</v>
      </c>
      <c r="AX2062" s="3" t="s">
        <v>1480</v>
      </c>
      <c r="AY2062" s="3" t="s">
        <v>917</v>
      </c>
      <c r="AZ2062" s="3">
        <v>1</v>
      </c>
      <c r="BA2062" s="21" t="s">
        <v>733</v>
      </c>
      <c r="BB2062" s="10">
        <v>1</v>
      </c>
      <c r="BF2062" s="4" t="b">
        <f>IF(ISERROR(VLOOKUP(StudiesDetails!B2062,ProteinExpression!A:A,1,FALSE)),FALSE,TRUE)</f>
        <v>1</v>
      </c>
    </row>
    <row r="2063" spans="1:58" x14ac:dyDescent="0.3">
      <c r="A2063">
        <v>608</v>
      </c>
      <c r="B2063">
        <v>2185</v>
      </c>
      <c r="C2063" s="73" t="str">
        <f>IF(AND($A2063&lt;&gt;"",ISNUMBER($A2063)),VLOOKUP($A2063,StudiesGeneral!$B:$CM,2,FALSE),"")</f>
        <v>Couto</v>
      </c>
      <c r="D2063" s="73">
        <f>IF(AND($A2063&lt;&gt;"",ISNUMBER($A2063)),VLOOKUP($A2063,StudiesGeneral!$B:$CM,3,FALSE),"")</f>
        <v>2019</v>
      </c>
      <c r="E2063" s="74" t="str">
        <f>IF(AND($A2063&lt;&gt;"",ISNUMBER($A2063)),VLOOKUP($A2063,StudiesGeneral!$B:$CM,4,FALSE),"")</f>
        <v>https://doi.org/10.1021/acs.molpharmaceut.8b00941</v>
      </c>
      <c r="F2063" s="73" t="str">
        <f>IF(AND($A2063&lt;&gt;"",ISNUMBER($A2063)),VLOOKUP($A2063,StudiesGeneral!$B:$CM,5,FALSE),"")</f>
        <v>CYP3A5</v>
      </c>
      <c r="G2063" s="52" t="str">
        <f t="shared" si="107"/>
        <v>Liver--HLM-71-</v>
      </c>
      <c r="H2063" s="12" t="s">
        <v>724</v>
      </c>
      <c r="K2063" s="12" t="s">
        <v>725</v>
      </c>
      <c r="L2063" s="12" t="s">
        <v>726</v>
      </c>
      <c r="AA2063" s="19" t="s">
        <v>770</v>
      </c>
      <c r="AB2063" s="19" t="s">
        <v>1467</v>
      </c>
      <c r="AC2063" s="20" t="s">
        <v>730</v>
      </c>
      <c r="AD2063" s="37">
        <v>71</v>
      </c>
      <c r="AE2063" s="82">
        <v>10</v>
      </c>
      <c r="AF2063" s="3">
        <v>1</v>
      </c>
      <c r="AG2063" s="3">
        <v>1</v>
      </c>
      <c r="AH2063" s="3">
        <v>58</v>
      </c>
      <c r="AI2063" s="3" t="s">
        <v>767</v>
      </c>
      <c r="AJ2063" s="20" t="s">
        <v>1385</v>
      </c>
      <c r="AS2063" s="3">
        <v>27.41</v>
      </c>
      <c r="AT2063" s="20" t="s">
        <v>1385</v>
      </c>
      <c r="AW2063" s="3" t="s">
        <v>1479</v>
      </c>
      <c r="AX2063" s="3" t="s">
        <v>1051</v>
      </c>
      <c r="AY2063" s="3" t="s">
        <v>917</v>
      </c>
      <c r="AZ2063" s="3">
        <v>1</v>
      </c>
      <c r="BA2063" s="21" t="s">
        <v>733</v>
      </c>
      <c r="BB2063" s="10">
        <v>1</v>
      </c>
      <c r="BF2063" s="4" t="b">
        <f>IF(ISERROR(VLOOKUP(StudiesDetails!B2063,ProteinExpression!A:A,1,FALSE)),FALSE,TRUE)</f>
        <v>1</v>
      </c>
    </row>
    <row r="2064" spans="1:58" x14ac:dyDescent="0.3">
      <c r="A2064">
        <v>608</v>
      </c>
      <c r="B2064">
        <v>2186</v>
      </c>
      <c r="C2064" s="73" t="str">
        <f>IF(AND($A2064&lt;&gt;"",ISNUMBER($A2064)),VLOOKUP($A2064,StudiesGeneral!$B:$CM,2,FALSE),"")</f>
        <v>Couto</v>
      </c>
      <c r="D2064" s="73">
        <f>IF(AND($A2064&lt;&gt;"",ISNUMBER($A2064)),VLOOKUP($A2064,StudiesGeneral!$B:$CM,3,FALSE),"")</f>
        <v>2019</v>
      </c>
      <c r="E2064" s="74" t="str">
        <f>IF(AND($A2064&lt;&gt;"",ISNUMBER($A2064)),VLOOKUP($A2064,StudiesGeneral!$B:$CM,4,FALSE),"")</f>
        <v>https://doi.org/10.1021/acs.molpharmaceut.8b00941</v>
      </c>
      <c r="F2064" s="73" t="str">
        <f>IF(AND($A2064&lt;&gt;"",ISNUMBER($A2064)),VLOOKUP($A2064,StudiesGeneral!$B:$CM,5,FALSE),"")</f>
        <v>CYP3A5</v>
      </c>
      <c r="G2064" s="52" t="str">
        <f t="shared" si="107"/>
        <v>Liver--HLM-72-</v>
      </c>
      <c r="H2064" s="12" t="s">
        <v>724</v>
      </c>
      <c r="K2064" s="12" t="s">
        <v>725</v>
      </c>
      <c r="L2064" s="12" t="s">
        <v>726</v>
      </c>
      <c r="AA2064" s="19" t="s">
        <v>770</v>
      </c>
      <c r="AB2064" s="19" t="s">
        <v>1467</v>
      </c>
      <c r="AC2064" s="20" t="s">
        <v>730</v>
      </c>
      <c r="AD2064" s="37">
        <v>72</v>
      </c>
      <c r="AE2064" s="82">
        <v>11</v>
      </c>
      <c r="AF2064" s="3">
        <v>1</v>
      </c>
      <c r="AG2064" s="3">
        <v>1</v>
      </c>
      <c r="AH2064" s="3">
        <v>54</v>
      </c>
      <c r="AI2064" s="3" t="s">
        <v>767</v>
      </c>
      <c r="AJ2064" s="20" t="s">
        <v>1385</v>
      </c>
      <c r="AS2064" s="3">
        <v>17.97</v>
      </c>
      <c r="AT2064" s="20" t="s">
        <v>1385</v>
      </c>
      <c r="AW2064" s="3" t="s">
        <v>1479</v>
      </c>
      <c r="AX2064" s="3" t="s">
        <v>1051</v>
      </c>
      <c r="AY2064" s="3" t="s">
        <v>917</v>
      </c>
      <c r="AZ2064" s="3">
        <v>1</v>
      </c>
      <c r="BA2064" s="21" t="s">
        <v>733</v>
      </c>
      <c r="BB2064" s="10">
        <v>1</v>
      </c>
      <c r="BF2064" s="4" t="b">
        <f>IF(ISERROR(VLOOKUP(StudiesDetails!B2064,ProteinExpression!A:A,1,FALSE)),FALSE,TRUE)</f>
        <v>1</v>
      </c>
    </row>
    <row r="2065" spans="1:58" x14ac:dyDescent="0.3">
      <c r="A2065">
        <v>608</v>
      </c>
      <c r="B2065">
        <v>2187</v>
      </c>
      <c r="C2065" s="73" t="str">
        <f>IF(AND($A2065&lt;&gt;"",ISNUMBER($A2065)),VLOOKUP($A2065,StudiesGeneral!$B:$CM,2,FALSE),"")</f>
        <v>Couto</v>
      </c>
      <c r="D2065" s="73">
        <f>IF(AND($A2065&lt;&gt;"",ISNUMBER($A2065)),VLOOKUP($A2065,StudiesGeneral!$B:$CM,3,FALSE),"")</f>
        <v>2019</v>
      </c>
      <c r="E2065" s="74" t="str">
        <f>IF(AND($A2065&lt;&gt;"",ISNUMBER($A2065)),VLOOKUP($A2065,StudiesGeneral!$B:$CM,4,FALSE),"")</f>
        <v>https://doi.org/10.1021/acs.molpharmaceut.8b00941</v>
      </c>
      <c r="F2065" s="73" t="str">
        <f>IF(AND($A2065&lt;&gt;"",ISNUMBER($A2065)),VLOOKUP($A2065,StudiesGeneral!$B:$CM,5,FALSE),"")</f>
        <v>CYP3A5</v>
      </c>
      <c r="G2065" s="52" t="str">
        <f t="shared" si="107"/>
        <v>Liver--HLM-73-</v>
      </c>
      <c r="H2065" s="12" t="s">
        <v>724</v>
      </c>
      <c r="K2065" s="12" t="s">
        <v>725</v>
      </c>
      <c r="L2065" s="12" t="s">
        <v>726</v>
      </c>
      <c r="AA2065" s="19" t="s">
        <v>770</v>
      </c>
      <c r="AB2065" s="19" t="s">
        <v>1467</v>
      </c>
      <c r="AC2065" s="20" t="s">
        <v>730</v>
      </c>
      <c r="AD2065" s="37">
        <v>73</v>
      </c>
      <c r="AE2065" s="82">
        <v>12</v>
      </c>
      <c r="AF2065" s="3">
        <v>1</v>
      </c>
      <c r="AG2065" s="3">
        <v>1</v>
      </c>
      <c r="AH2065" s="3">
        <v>48</v>
      </c>
      <c r="AI2065" s="3" t="s">
        <v>767</v>
      </c>
      <c r="AJ2065" s="20" t="s">
        <v>1385</v>
      </c>
      <c r="AS2065" s="3">
        <v>32.78</v>
      </c>
      <c r="AT2065" s="20" t="s">
        <v>1385</v>
      </c>
      <c r="AW2065" s="3" t="s">
        <v>1472</v>
      </c>
      <c r="AX2065" s="3" t="s">
        <v>1051</v>
      </c>
      <c r="AY2065" s="3" t="s">
        <v>917</v>
      </c>
      <c r="AZ2065" s="3">
        <v>1</v>
      </c>
      <c r="BA2065" s="21" t="s">
        <v>733</v>
      </c>
      <c r="BB2065" s="10">
        <v>1</v>
      </c>
      <c r="BF2065" s="4" t="b">
        <f>IF(ISERROR(VLOOKUP(StudiesDetails!B2065,ProteinExpression!A:A,1,FALSE)),FALSE,TRUE)</f>
        <v>1</v>
      </c>
    </row>
    <row r="2066" spans="1:58" x14ac:dyDescent="0.3">
      <c r="A2066">
        <v>608</v>
      </c>
      <c r="B2066">
        <v>2188</v>
      </c>
      <c r="C2066" s="73" t="str">
        <f>IF(AND($A2066&lt;&gt;"",ISNUMBER($A2066)),VLOOKUP($A2066,StudiesGeneral!$B:$CM,2,FALSE),"")</f>
        <v>Couto</v>
      </c>
      <c r="D2066" s="73">
        <f>IF(AND($A2066&lt;&gt;"",ISNUMBER($A2066)),VLOOKUP($A2066,StudiesGeneral!$B:$CM,3,FALSE),"")</f>
        <v>2019</v>
      </c>
      <c r="E2066" s="74" t="str">
        <f>IF(AND($A2066&lt;&gt;"",ISNUMBER($A2066)),VLOOKUP($A2066,StudiesGeneral!$B:$CM,4,FALSE),"")</f>
        <v>https://doi.org/10.1021/acs.molpharmaceut.8b00941</v>
      </c>
      <c r="F2066" s="73" t="str">
        <f>IF(AND($A2066&lt;&gt;"",ISNUMBER($A2066)),VLOOKUP($A2066,StudiesGeneral!$B:$CM,5,FALSE),"")</f>
        <v>CYP3A5</v>
      </c>
      <c r="G2066" s="52" t="str">
        <f t="shared" si="107"/>
        <v>Liver--HLM-74-</v>
      </c>
      <c r="H2066" s="12" t="s">
        <v>724</v>
      </c>
      <c r="K2066" s="12" t="s">
        <v>725</v>
      </c>
      <c r="L2066" s="12" t="s">
        <v>726</v>
      </c>
      <c r="AA2066" s="19" t="s">
        <v>770</v>
      </c>
      <c r="AB2066" s="19" t="s">
        <v>1467</v>
      </c>
      <c r="AC2066" s="20" t="s">
        <v>730</v>
      </c>
      <c r="AD2066" s="37">
        <v>74</v>
      </c>
      <c r="AE2066" s="82">
        <v>13</v>
      </c>
      <c r="AF2066" s="3">
        <v>1</v>
      </c>
      <c r="AG2066" s="3">
        <v>1</v>
      </c>
      <c r="AH2066" s="3">
        <v>55</v>
      </c>
      <c r="AI2066" s="3" t="s">
        <v>767</v>
      </c>
      <c r="AJ2066" s="20" t="s">
        <v>1385</v>
      </c>
      <c r="AS2066" s="3">
        <v>24.52</v>
      </c>
      <c r="AT2066" s="20" t="s">
        <v>1385</v>
      </c>
      <c r="AW2066" s="3" t="s">
        <v>1479</v>
      </c>
      <c r="AX2066" s="3" t="s">
        <v>1481</v>
      </c>
      <c r="AY2066" s="3" t="s">
        <v>917</v>
      </c>
      <c r="AZ2066" s="3">
        <v>1</v>
      </c>
      <c r="BA2066" s="21" t="s">
        <v>733</v>
      </c>
      <c r="BB2066" s="10">
        <v>1</v>
      </c>
      <c r="BF2066" s="4" t="b">
        <f>IF(ISERROR(VLOOKUP(StudiesDetails!B2066,ProteinExpression!A:A,1,FALSE)),FALSE,TRUE)</f>
        <v>1</v>
      </c>
    </row>
    <row r="2067" spans="1:58" x14ac:dyDescent="0.3">
      <c r="A2067">
        <v>608</v>
      </c>
      <c r="B2067">
        <v>2189</v>
      </c>
      <c r="C2067" s="73" t="str">
        <f>IF(AND($A2067&lt;&gt;"",ISNUMBER($A2067)),VLOOKUP($A2067,StudiesGeneral!$B:$CM,2,FALSE),"")</f>
        <v>Couto</v>
      </c>
      <c r="D2067" s="73">
        <f>IF(AND($A2067&lt;&gt;"",ISNUMBER($A2067)),VLOOKUP($A2067,StudiesGeneral!$B:$CM,3,FALSE),"")</f>
        <v>2019</v>
      </c>
      <c r="E2067" s="74" t="str">
        <f>IF(AND($A2067&lt;&gt;"",ISNUMBER($A2067)),VLOOKUP($A2067,StudiesGeneral!$B:$CM,4,FALSE),"")</f>
        <v>https://doi.org/10.1021/acs.molpharmaceut.8b00941</v>
      </c>
      <c r="F2067" s="73" t="str">
        <f>IF(AND($A2067&lt;&gt;"",ISNUMBER($A2067)),VLOOKUP($A2067,StudiesGeneral!$B:$CM,5,FALSE),"")</f>
        <v>CYP3A5</v>
      </c>
      <c r="G2067" s="52" t="str">
        <f t="shared" si="107"/>
        <v>Liver--HLM-75-</v>
      </c>
      <c r="H2067" s="12" t="s">
        <v>724</v>
      </c>
      <c r="K2067" s="12" t="s">
        <v>725</v>
      </c>
      <c r="L2067" s="12" t="s">
        <v>726</v>
      </c>
      <c r="AA2067" s="19" t="s">
        <v>770</v>
      </c>
      <c r="AB2067" s="19" t="s">
        <v>1467</v>
      </c>
      <c r="AC2067" s="20" t="s">
        <v>730</v>
      </c>
      <c r="AD2067" s="37">
        <v>75</v>
      </c>
      <c r="AE2067" s="82">
        <v>14</v>
      </c>
      <c r="AF2067" s="3">
        <v>1</v>
      </c>
      <c r="AG2067" s="3">
        <v>1</v>
      </c>
      <c r="AH2067" s="3">
        <v>55</v>
      </c>
      <c r="AI2067" s="3" t="s">
        <v>767</v>
      </c>
      <c r="AJ2067" s="20" t="s">
        <v>1385</v>
      </c>
      <c r="AS2067" s="3">
        <v>36.56</v>
      </c>
      <c r="AT2067" s="20" t="s">
        <v>1385</v>
      </c>
      <c r="AW2067" s="3" t="s">
        <v>1091</v>
      </c>
      <c r="AX2067" s="3" t="s">
        <v>1482</v>
      </c>
      <c r="AY2067" s="3" t="s">
        <v>732</v>
      </c>
      <c r="AZ2067" s="3">
        <v>1</v>
      </c>
      <c r="BA2067" s="21" t="s">
        <v>733</v>
      </c>
      <c r="BB2067" s="10">
        <v>1</v>
      </c>
      <c r="BF2067" s="4" t="b">
        <f>IF(ISERROR(VLOOKUP(StudiesDetails!B2067,ProteinExpression!A:A,1,FALSE)),FALSE,TRUE)</f>
        <v>1</v>
      </c>
    </row>
    <row r="2068" spans="1:58" x14ac:dyDescent="0.3">
      <c r="A2068">
        <v>608</v>
      </c>
      <c r="B2068">
        <v>2190</v>
      </c>
      <c r="C2068" s="73" t="str">
        <f>IF(AND($A2068&lt;&gt;"",ISNUMBER($A2068)),VLOOKUP($A2068,StudiesGeneral!$B:$CM,2,FALSE),"")</f>
        <v>Couto</v>
      </c>
      <c r="D2068" s="73">
        <f>IF(AND($A2068&lt;&gt;"",ISNUMBER($A2068)),VLOOKUP($A2068,StudiesGeneral!$B:$CM,3,FALSE),"")</f>
        <v>2019</v>
      </c>
      <c r="E2068" s="74" t="str">
        <f>IF(AND($A2068&lt;&gt;"",ISNUMBER($A2068)),VLOOKUP($A2068,StudiesGeneral!$B:$CM,4,FALSE),"")</f>
        <v>https://doi.org/10.1021/acs.molpharmaceut.8b00941</v>
      </c>
      <c r="F2068" s="73" t="str">
        <f>IF(AND($A2068&lt;&gt;"",ISNUMBER($A2068)),VLOOKUP($A2068,StudiesGeneral!$B:$CM,5,FALSE),"")</f>
        <v>CYP3A5</v>
      </c>
      <c r="G2068" s="52" t="str">
        <f t="shared" si="107"/>
        <v>Liver--HLM-76-</v>
      </c>
      <c r="H2068" s="12" t="s">
        <v>724</v>
      </c>
      <c r="K2068" s="12" t="s">
        <v>725</v>
      </c>
      <c r="L2068" s="12" t="s">
        <v>726</v>
      </c>
      <c r="AA2068" s="19" t="s">
        <v>770</v>
      </c>
      <c r="AB2068" s="19" t="s">
        <v>1467</v>
      </c>
      <c r="AC2068" s="20" t="s">
        <v>730</v>
      </c>
      <c r="AD2068" s="37">
        <v>76</v>
      </c>
      <c r="AE2068" s="82">
        <v>15</v>
      </c>
      <c r="AF2068" s="3">
        <v>1</v>
      </c>
      <c r="AG2068" s="3">
        <v>1</v>
      </c>
      <c r="AH2068" s="3">
        <v>50</v>
      </c>
      <c r="AI2068" s="3" t="s">
        <v>767</v>
      </c>
      <c r="AJ2068" s="20" t="s">
        <v>1385</v>
      </c>
      <c r="AS2068" s="3">
        <v>25.75</v>
      </c>
      <c r="AT2068" s="20" t="s">
        <v>1385</v>
      </c>
      <c r="AW2068" s="3" t="s">
        <v>1470</v>
      </c>
      <c r="AX2068" s="3" t="s">
        <v>1051</v>
      </c>
      <c r="AY2068" s="3" t="s">
        <v>917</v>
      </c>
      <c r="AZ2068" s="3">
        <v>1</v>
      </c>
      <c r="BA2068" s="21" t="s">
        <v>733</v>
      </c>
      <c r="BB2068" s="10">
        <v>1</v>
      </c>
      <c r="BF2068" s="4" t="b">
        <f>IF(ISERROR(VLOOKUP(StudiesDetails!B2068,ProteinExpression!A:A,1,FALSE)),FALSE,TRUE)</f>
        <v>1</v>
      </c>
    </row>
    <row r="2069" spans="1:58" x14ac:dyDescent="0.3">
      <c r="A2069">
        <v>608</v>
      </c>
      <c r="B2069">
        <v>2191</v>
      </c>
      <c r="C2069" s="73" t="str">
        <f>IF(AND($A2069&lt;&gt;"",ISNUMBER($A2069)),VLOOKUP($A2069,StudiesGeneral!$B:$CM,2,FALSE),"")</f>
        <v>Couto</v>
      </c>
      <c r="D2069" s="73">
        <f>IF(AND($A2069&lt;&gt;"",ISNUMBER($A2069)),VLOOKUP($A2069,StudiesGeneral!$B:$CM,3,FALSE),"")</f>
        <v>2019</v>
      </c>
      <c r="E2069" s="74" t="str">
        <f>IF(AND($A2069&lt;&gt;"",ISNUMBER($A2069)),VLOOKUP($A2069,StudiesGeneral!$B:$CM,4,FALSE),"")</f>
        <v>https://doi.org/10.1021/acs.molpharmaceut.8b00941</v>
      </c>
      <c r="F2069" s="73" t="str">
        <f>IF(AND($A2069&lt;&gt;"",ISNUMBER($A2069)),VLOOKUP($A2069,StudiesGeneral!$B:$CM,5,FALSE),"")</f>
        <v>CYP3A5</v>
      </c>
      <c r="G2069" s="52" t="str">
        <f t="shared" si="107"/>
        <v>Liver--HLM-78-</v>
      </c>
      <c r="H2069" s="12" t="s">
        <v>724</v>
      </c>
      <c r="K2069" s="12" t="s">
        <v>725</v>
      </c>
      <c r="L2069" s="12" t="s">
        <v>726</v>
      </c>
      <c r="AA2069" s="19" t="s">
        <v>770</v>
      </c>
      <c r="AB2069" s="19" t="s">
        <v>1467</v>
      </c>
      <c r="AC2069" s="20" t="s">
        <v>730</v>
      </c>
      <c r="AD2069" s="37">
        <v>78</v>
      </c>
      <c r="AE2069" s="82">
        <v>16</v>
      </c>
      <c r="AF2069" s="3">
        <v>1</v>
      </c>
      <c r="AG2069" s="3">
        <v>0</v>
      </c>
      <c r="AH2069" s="3">
        <v>28</v>
      </c>
      <c r="AI2069" s="3" t="s">
        <v>767</v>
      </c>
      <c r="AJ2069" s="20" t="s">
        <v>1385</v>
      </c>
      <c r="AS2069" s="3">
        <v>25.82</v>
      </c>
      <c r="AT2069" s="20" t="s">
        <v>1385</v>
      </c>
      <c r="AW2069" s="3" t="s">
        <v>1472</v>
      </c>
      <c r="AX2069" s="3" t="s">
        <v>1483</v>
      </c>
      <c r="AY2069" s="3" t="s">
        <v>917</v>
      </c>
      <c r="AZ2069" s="3">
        <v>1</v>
      </c>
      <c r="BA2069" s="21" t="s">
        <v>733</v>
      </c>
      <c r="BB2069" s="10">
        <v>1</v>
      </c>
      <c r="BF2069" s="4" t="b">
        <f>IF(ISERROR(VLOOKUP(StudiesDetails!B2069,ProteinExpression!A:A,1,FALSE)),FALSE,TRUE)</f>
        <v>1</v>
      </c>
    </row>
    <row r="2070" spans="1:58" x14ac:dyDescent="0.3">
      <c r="A2070">
        <v>608</v>
      </c>
      <c r="B2070">
        <v>2192</v>
      </c>
      <c r="C2070" s="73" t="str">
        <f>IF(AND($A2070&lt;&gt;"",ISNUMBER($A2070)),VLOOKUP($A2070,StudiesGeneral!$B:$CM,2,FALSE),"")</f>
        <v>Couto</v>
      </c>
      <c r="D2070" s="73">
        <f>IF(AND($A2070&lt;&gt;"",ISNUMBER($A2070)),VLOOKUP($A2070,StudiesGeneral!$B:$CM,3,FALSE),"")</f>
        <v>2019</v>
      </c>
      <c r="E2070" s="74" t="str">
        <f>IF(AND($A2070&lt;&gt;"",ISNUMBER($A2070)),VLOOKUP($A2070,StudiesGeneral!$B:$CM,4,FALSE),"")</f>
        <v>https://doi.org/10.1021/acs.molpharmaceut.8b00941</v>
      </c>
      <c r="F2070" s="73" t="str">
        <f>IF(AND($A2070&lt;&gt;"",ISNUMBER($A2070)),VLOOKUP($A2070,StudiesGeneral!$B:$CM,5,FALSE),"")</f>
        <v>CYP3A5</v>
      </c>
      <c r="G2070" s="52" t="str">
        <f t="shared" si="107"/>
        <v>Liver--HLM-80-</v>
      </c>
      <c r="H2070" s="12" t="s">
        <v>724</v>
      </c>
      <c r="K2070" s="12" t="s">
        <v>725</v>
      </c>
      <c r="L2070" s="12" t="s">
        <v>726</v>
      </c>
      <c r="AA2070" s="19" t="s">
        <v>770</v>
      </c>
      <c r="AB2070" s="19" t="s">
        <v>1467</v>
      </c>
      <c r="AC2070" s="20" t="s">
        <v>730</v>
      </c>
      <c r="AD2070" s="37">
        <v>80</v>
      </c>
      <c r="AE2070" s="82">
        <v>17</v>
      </c>
      <c r="AF2070" s="3">
        <v>1</v>
      </c>
      <c r="AG2070" s="3">
        <v>1</v>
      </c>
      <c r="AH2070" s="3">
        <v>28</v>
      </c>
      <c r="AI2070" s="3" t="s">
        <v>767</v>
      </c>
      <c r="AJ2070" s="20" t="s">
        <v>1385</v>
      </c>
      <c r="AS2070" s="3">
        <v>24.82</v>
      </c>
      <c r="AT2070" s="20" t="s">
        <v>1385</v>
      </c>
      <c r="AW2070" s="3" t="s">
        <v>1468</v>
      </c>
      <c r="AX2070" s="3" t="s">
        <v>1480</v>
      </c>
      <c r="AY2070" s="3" t="s">
        <v>917</v>
      </c>
      <c r="AZ2070" s="3">
        <v>1</v>
      </c>
      <c r="BA2070" s="21" t="s">
        <v>733</v>
      </c>
      <c r="BB2070" s="10">
        <v>1</v>
      </c>
      <c r="BF2070" s="4" t="b">
        <f>IF(ISERROR(VLOOKUP(StudiesDetails!B2070,ProteinExpression!A:A,1,FALSE)),FALSE,TRUE)</f>
        <v>1</v>
      </c>
    </row>
    <row r="2071" spans="1:58" x14ac:dyDescent="0.3">
      <c r="A2071">
        <v>608</v>
      </c>
      <c r="B2071">
        <v>2193</v>
      </c>
      <c r="C2071" s="73" t="str">
        <f>IF(AND($A2071&lt;&gt;"",ISNUMBER($A2071)),VLOOKUP($A2071,StudiesGeneral!$B:$CM,2,FALSE),"")</f>
        <v>Couto</v>
      </c>
      <c r="D2071" s="73">
        <f>IF(AND($A2071&lt;&gt;"",ISNUMBER($A2071)),VLOOKUP($A2071,StudiesGeneral!$B:$CM,3,FALSE),"")</f>
        <v>2019</v>
      </c>
      <c r="E2071" s="74" t="str">
        <f>IF(AND($A2071&lt;&gt;"",ISNUMBER($A2071)),VLOOKUP($A2071,StudiesGeneral!$B:$CM,4,FALSE),"")</f>
        <v>https://doi.org/10.1021/acs.molpharmaceut.8b00941</v>
      </c>
      <c r="F2071" s="73" t="str">
        <f>IF(AND($A2071&lt;&gt;"",ISNUMBER($A2071)),VLOOKUP($A2071,StudiesGeneral!$B:$CM,5,FALSE),"")</f>
        <v>CYP3A5</v>
      </c>
      <c r="G2071" s="52" t="str">
        <f t="shared" si="107"/>
        <v>Liver--HLM-89-</v>
      </c>
      <c r="H2071" s="12" t="s">
        <v>724</v>
      </c>
      <c r="K2071" s="12" t="s">
        <v>725</v>
      </c>
      <c r="L2071" s="12" t="s">
        <v>726</v>
      </c>
      <c r="AA2071" s="19" t="s">
        <v>770</v>
      </c>
      <c r="AB2071" s="19" t="s">
        <v>1467</v>
      </c>
      <c r="AC2071" s="20" t="s">
        <v>730</v>
      </c>
      <c r="AD2071" s="37">
        <v>89</v>
      </c>
      <c r="AE2071" s="82">
        <v>18</v>
      </c>
      <c r="AF2071" s="3">
        <v>1</v>
      </c>
      <c r="AG2071" s="3">
        <v>1</v>
      </c>
      <c r="AH2071" s="3">
        <v>33</v>
      </c>
      <c r="AI2071" s="3" t="s">
        <v>767</v>
      </c>
      <c r="AJ2071" s="20" t="s">
        <v>1385</v>
      </c>
      <c r="AS2071" s="3">
        <v>22.08</v>
      </c>
      <c r="AT2071" s="20" t="s">
        <v>1385</v>
      </c>
      <c r="AW2071" s="3" t="s">
        <v>1484</v>
      </c>
      <c r="AX2071" s="3" t="s">
        <v>1485</v>
      </c>
      <c r="AY2071" s="3" t="s">
        <v>917</v>
      </c>
      <c r="AZ2071" s="3">
        <v>1</v>
      </c>
      <c r="BA2071" s="21" t="s">
        <v>733</v>
      </c>
      <c r="BB2071" s="10">
        <v>1</v>
      </c>
      <c r="BF2071" s="4" t="b">
        <f>IF(ISERROR(VLOOKUP(StudiesDetails!B2071,ProteinExpression!A:A,1,FALSE)),FALSE,TRUE)</f>
        <v>1</v>
      </c>
    </row>
    <row r="2072" spans="1:58" x14ac:dyDescent="0.3">
      <c r="A2072">
        <v>608</v>
      </c>
      <c r="B2072">
        <v>2194</v>
      </c>
      <c r="C2072" s="73" t="str">
        <f>IF(AND($A2072&lt;&gt;"",ISNUMBER($A2072)),VLOOKUP($A2072,StudiesGeneral!$B:$CM,2,FALSE),"")</f>
        <v>Couto</v>
      </c>
      <c r="D2072" s="73">
        <f>IF(AND($A2072&lt;&gt;"",ISNUMBER($A2072)),VLOOKUP($A2072,StudiesGeneral!$B:$CM,3,FALSE),"")</f>
        <v>2019</v>
      </c>
      <c r="E2072" s="74" t="str">
        <f>IF(AND($A2072&lt;&gt;"",ISNUMBER($A2072)),VLOOKUP($A2072,StudiesGeneral!$B:$CM,4,FALSE),"")</f>
        <v>https://doi.org/10.1021/acs.molpharmaceut.8b00941</v>
      </c>
      <c r="F2072" s="73" t="str">
        <f>IF(AND($A2072&lt;&gt;"",ISNUMBER($A2072)),VLOOKUP($A2072,StudiesGeneral!$B:$CM,5,FALSE),"")</f>
        <v>CYP3A5</v>
      </c>
      <c r="G2072" s="52" t="str">
        <f t="shared" si="107"/>
        <v>Liver--HLM-90-</v>
      </c>
      <c r="H2072" s="12" t="s">
        <v>724</v>
      </c>
      <c r="K2072" s="12" t="s">
        <v>725</v>
      </c>
      <c r="L2072" s="12" t="s">
        <v>726</v>
      </c>
      <c r="AA2072" s="19" t="s">
        <v>770</v>
      </c>
      <c r="AB2072" s="19" t="s">
        <v>1467</v>
      </c>
      <c r="AC2072" s="20" t="s">
        <v>730</v>
      </c>
      <c r="AD2072" s="37">
        <v>90</v>
      </c>
      <c r="AE2072" s="82">
        <v>19</v>
      </c>
      <c r="AF2072" s="3">
        <v>1</v>
      </c>
      <c r="AG2072" s="3">
        <v>1</v>
      </c>
      <c r="AH2072" s="3">
        <v>56</v>
      </c>
      <c r="AI2072" s="3" t="s">
        <v>767</v>
      </c>
      <c r="AJ2072" s="20" t="s">
        <v>1385</v>
      </c>
      <c r="AS2072" s="3">
        <v>25.06</v>
      </c>
      <c r="AT2072" s="20" t="s">
        <v>1385</v>
      </c>
      <c r="AW2072" s="3" t="s">
        <v>1472</v>
      </c>
      <c r="AX2072" s="3" t="s">
        <v>1481</v>
      </c>
      <c r="AY2072" s="3" t="s">
        <v>917</v>
      </c>
      <c r="AZ2072" s="3">
        <v>1</v>
      </c>
      <c r="BA2072" s="21" t="s">
        <v>733</v>
      </c>
      <c r="BB2072" s="10">
        <v>1</v>
      </c>
      <c r="BF2072" s="4" t="b">
        <f>IF(ISERROR(VLOOKUP(StudiesDetails!B2072,ProteinExpression!A:A,1,FALSE)),FALSE,TRUE)</f>
        <v>1</v>
      </c>
    </row>
    <row r="2073" spans="1:58" x14ac:dyDescent="0.3">
      <c r="A2073">
        <v>608</v>
      </c>
      <c r="B2073">
        <v>2195</v>
      </c>
      <c r="C2073" s="73" t="str">
        <f>IF(AND($A2073&lt;&gt;"",ISNUMBER($A2073)),VLOOKUP($A2073,StudiesGeneral!$B:$CM,2,FALSE),"")</f>
        <v>Couto</v>
      </c>
      <c r="D2073" s="73">
        <f>IF(AND($A2073&lt;&gt;"",ISNUMBER($A2073)),VLOOKUP($A2073,StudiesGeneral!$B:$CM,3,FALSE),"")</f>
        <v>2019</v>
      </c>
      <c r="E2073" s="74" t="str">
        <f>IF(AND($A2073&lt;&gt;"",ISNUMBER($A2073)),VLOOKUP($A2073,StudiesGeneral!$B:$CM,4,FALSE),"")</f>
        <v>https://doi.org/10.1021/acs.molpharmaceut.8b00941</v>
      </c>
      <c r="F2073" s="73" t="str">
        <f>IF(AND($A2073&lt;&gt;"",ISNUMBER($A2073)),VLOOKUP($A2073,StudiesGeneral!$B:$CM,5,FALSE),"")</f>
        <v>CYP3A5</v>
      </c>
      <c r="G2073" s="52" t="str">
        <f t="shared" si="107"/>
        <v>Liver--HLM-91-</v>
      </c>
      <c r="H2073" s="12" t="s">
        <v>724</v>
      </c>
      <c r="K2073" s="12" t="s">
        <v>725</v>
      </c>
      <c r="L2073" s="12" t="s">
        <v>726</v>
      </c>
      <c r="AA2073" s="19" t="s">
        <v>770</v>
      </c>
      <c r="AB2073" s="19" t="s">
        <v>1467</v>
      </c>
      <c r="AC2073" s="20" t="s">
        <v>730</v>
      </c>
      <c r="AD2073" s="37">
        <v>91</v>
      </c>
      <c r="AE2073" s="82">
        <v>20</v>
      </c>
      <c r="AF2073" s="3">
        <v>1</v>
      </c>
      <c r="AG2073" s="3">
        <v>0</v>
      </c>
      <c r="AH2073" s="3">
        <v>55</v>
      </c>
      <c r="AI2073" s="3" t="s">
        <v>767</v>
      </c>
      <c r="AJ2073" s="20" t="s">
        <v>1385</v>
      </c>
      <c r="AS2073" s="3">
        <v>26.57</v>
      </c>
      <c r="AT2073" s="20" t="s">
        <v>1385</v>
      </c>
      <c r="AW2073" s="3" t="s">
        <v>1470</v>
      </c>
      <c r="AX2073" s="3" t="s">
        <v>1051</v>
      </c>
      <c r="AY2073" s="3" t="s">
        <v>917</v>
      </c>
      <c r="AZ2073" s="3">
        <v>1</v>
      </c>
      <c r="BA2073" s="21" t="s">
        <v>733</v>
      </c>
      <c r="BB2073" s="10">
        <v>1</v>
      </c>
      <c r="BF2073" s="4" t="b">
        <f>IF(ISERROR(VLOOKUP(StudiesDetails!B2073,ProteinExpression!A:A,1,FALSE)),FALSE,TRUE)</f>
        <v>1</v>
      </c>
    </row>
    <row r="2074" spans="1:58" x14ac:dyDescent="0.3">
      <c r="A2074">
        <v>608</v>
      </c>
      <c r="B2074">
        <v>2196</v>
      </c>
      <c r="C2074" s="73" t="str">
        <f>IF(AND($A2074&lt;&gt;"",ISNUMBER($A2074)),VLOOKUP($A2074,StudiesGeneral!$B:$CM,2,FALSE),"")</f>
        <v>Couto</v>
      </c>
      <c r="D2074" s="73">
        <f>IF(AND($A2074&lt;&gt;"",ISNUMBER($A2074)),VLOOKUP($A2074,StudiesGeneral!$B:$CM,3,FALSE),"")</f>
        <v>2019</v>
      </c>
      <c r="E2074" s="74" t="str">
        <f>IF(AND($A2074&lt;&gt;"",ISNUMBER($A2074)),VLOOKUP($A2074,StudiesGeneral!$B:$CM,4,FALSE),"")</f>
        <v>https://doi.org/10.1021/acs.molpharmaceut.8b00941</v>
      </c>
      <c r="F2074" s="73" t="str">
        <f>IF(AND($A2074&lt;&gt;"",ISNUMBER($A2074)),VLOOKUP($A2074,StudiesGeneral!$B:$CM,5,FALSE),"")</f>
        <v>CYP3A5</v>
      </c>
      <c r="G2074" s="52" t="str">
        <f t="shared" si="107"/>
        <v>Liver--HLM-100-</v>
      </c>
      <c r="H2074" s="12" t="s">
        <v>724</v>
      </c>
      <c r="K2074" s="12" t="s">
        <v>725</v>
      </c>
      <c r="L2074" s="12" t="s">
        <v>726</v>
      </c>
      <c r="AA2074" s="19" t="s">
        <v>770</v>
      </c>
      <c r="AB2074" s="19" t="s">
        <v>1467</v>
      </c>
      <c r="AC2074" s="20" t="s">
        <v>730</v>
      </c>
      <c r="AD2074" s="37">
        <v>100</v>
      </c>
      <c r="AE2074" s="82">
        <v>21</v>
      </c>
      <c r="AF2074" s="3">
        <v>1</v>
      </c>
      <c r="AG2074" s="3">
        <v>1</v>
      </c>
      <c r="AH2074" s="3">
        <v>38</v>
      </c>
      <c r="AI2074" s="3" t="s">
        <v>767</v>
      </c>
      <c r="AJ2074" s="20" t="s">
        <v>1385</v>
      </c>
      <c r="AS2074" s="114">
        <v>28.7</v>
      </c>
      <c r="AT2074" s="20" t="s">
        <v>1385</v>
      </c>
      <c r="AW2074" s="3" t="s">
        <v>1472</v>
      </c>
      <c r="AX2074" s="3" t="s">
        <v>1051</v>
      </c>
      <c r="AY2074" s="3" t="s">
        <v>917</v>
      </c>
      <c r="AZ2074" s="3">
        <v>1</v>
      </c>
      <c r="BA2074" s="21" t="s">
        <v>883</v>
      </c>
      <c r="BB2074" s="10">
        <v>1</v>
      </c>
      <c r="BF2074" s="4" t="b">
        <f>IF(ISERROR(VLOOKUP(StudiesDetails!B2074,ProteinExpression!A:A,1,FALSE)),FALSE,TRUE)</f>
        <v>1</v>
      </c>
    </row>
    <row r="2075" spans="1:58" x14ac:dyDescent="0.3">
      <c r="A2075">
        <v>608</v>
      </c>
      <c r="B2075">
        <v>2197</v>
      </c>
      <c r="C2075" s="73" t="str">
        <f>IF(AND($A2075&lt;&gt;"",ISNUMBER($A2075)),VLOOKUP($A2075,StudiesGeneral!$B:$CM,2,FALSE),"")</f>
        <v>Couto</v>
      </c>
      <c r="D2075" s="73">
        <f>IF(AND($A2075&lt;&gt;"",ISNUMBER($A2075)),VLOOKUP($A2075,StudiesGeneral!$B:$CM,3,FALSE),"")</f>
        <v>2019</v>
      </c>
      <c r="E2075" s="74" t="str">
        <f>IF(AND($A2075&lt;&gt;"",ISNUMBER($A2075)),VLOOKUP($A2075,StudiesGeneral!$B:$CM,4,FALSE),"")</f>
        <v>https://doi.org/10.1021/acs.molpharmaceut.8b00941</v>
      </c>
      <c r="F2075" s="73" t="str">
        <f>IF(AND($A2075&lt;&gt;"",ISNUMBER($A2075)),VLOOKUP($A2075,StudiesGeneral!$B:$CM,5,FALSE),"")</f>
        <v>CYP3A5</v>
      </c>
      <c r="G2075" s="52" t="str">
        <f t="shared" si="107"/>
        <v>Liver--HLM-108-</v>
      </c>
      <c r="H2075" s="12" t="s">
        <v>724</v>
      </c>
      <c r="K2075" s="12" t="s">
        <v>725</v>
      </c>
      <c r="L2075" s="12" t="s">
        <v>726</v>
      </c>
      <c r="AA2075" s="19" t="s">
        <v>770</v>
      </c>
      <c r="AB2075" s="19" t="s">
        <v>1467</v>
      </c>
      <c r="AC2075" s="20" t="s">
        <v>730</v>
      </c>
      <c r="AD2075" s="37">
        <v>108</v>
      </c>
      <c r="AE2075" s="82">
        <v>22</v>
      </c>
      <c r="AF2075" s="3">
        <v>1</v>
      </c>
      <c r="AG2075" s="3">
        <v>0</v>
      </c>
      <c r="AH2075" s="3">
        <v>27</v>
      </c>
      <c r="AI2075" s="3" t="s">
        <v>767</v>
      </c>
      <c r="AJ2075" s="20" t="s">
        <v>1385</v>
      </c>
      <c r="AS2075" s="3">
        <v>22.05</v>
      </c>
      <c r="AT2075" s="20" t="s">
        <v>1385</v>
      </c>
      <c r="AW2075" s="3" t="s">
        <v>1102</v>
      </c>
      <c r="AX2075" s="3" t="s">
        <v>1051</v>
      </c>
      <c r="AY2075" s="3" t="s">
        <v>917</v>
      </c>
      <c r="AZ2075" s="3">
        <v>1</v>
      </c>
      <c r="BA2075" s="21" t="s">
        <v>733</v>
      </c>
      <c r="BB2075" s="10">
        <v>1</v>
      </c>
      <c r="BF2075" s="4" t="b">
        <f>IF(ISERROR(VLOOKUP(StudiesDetails!B2075,ProteinExpression!A:A,1,FALSE)),FALSE,TRUE)</f>
        <v>1</v>
      </c>
    </row>
    <row r="2076" spans="1:58" x14ac:dyDescent="0.3">
      <c r="A2076">
        <v>608</v>
      </c>
      <c r="B2076">
        <v>2198</v>
      </c>
      <c r="C2076" s="73" t="str">
        <f>IF(AND($A2076&lt;&gt;"",ISNUMBER($A2076)),VLOOKUP($A2076,StudiesGeneral!$B:$CM,2,FALSE),"")</f>
        <v>Couto</v>
      </c>
      <c r="D2076" s="73">
        <f>IF(AND($A2076&lt;&gt;"",ISNUMBER($A2076)),VLOOKUP($A2076,StudiesGeneral!$B:$CM,3,FALSE),"")</f>
        <v>2019</v>
      </c>
      <c r="E2076" s="74" t="str">
        <f>IF(AND($A2076&lt;&gt;"",ISNUMBER($A2076)),VLOOKUP($A2076,StudiesGeneral!$B:$CM,4,FALSE),"")</f>
        <v>https://doi.org/10.1021/acs.molpharmaceut.8b00941</v>
      </c>
      <c r="F2076" s="73" t="str">
        <f>IF(AND($A2076&lt;&gt;"",ISNUMBER($A2076)),VLOOKUP($A2076,StudiesGeneral!$B:$CM,5,FALSE),"")</f>
        <v>CYP3A5</v>
      </c>
      <c r="G2076" s="52" t="str">
        <f t="shared" si="107"/>
        <v>Liver--HLM-117-</v>
      </c>
      <c r="H2076" s="12" t="s">
        <v>724</v>
      </c>
      <c r="K2076" s="12" t="s">
        <v>725</v>
      </c>
      <c r="L2076" s="12" t="s">
        <v>726</v>
      </c>
      <c r="AA2076" s="19" t="s">
        <v>770</v>
      </c>
      <c r="AB2076" s="19" t="s">
        <v>1467</v>
      </c>
      <c r="AC2076" s="20" t="s">
        <v>730</v>
      </c>
      <c r="AD2076" s="37">
        <v>117</v>
      </c>
      <c r="AE2076" s="82">
        <v>23</v>
      </c>
      <c r="AF2076" s="3">
        <v>1</v>
      </c>
      <c r="AG2076" s="3">
        <v>1</v>
      </c>
      <c r="AH2076" s="3">
        <v>47</v>
      </c>
      <c r="AI2076" s="3" t="s">
        <v>767</v>
      </c>
      <c r="AJ2076" s="20" t="s">
        <v>1385</v>
      </c>
      <c r="AS2076" s="3">
        <v>26.58</v>
      </c>
      <c r="AT2076" s="20" t="s">
        <v>1385</v>
      </c>
      <c r="AW2076" s="3" t="s">
        <v>1479</v>
      </c>
      <c r="AX2076" s="3" t="s">
        <v>1481</v>
      </c>
      <c r="AY2076" s="3" t="s">
        <v>917</v>
      </c>
      <c r="AZ2076" s="3">
        <v>1</v>
      </c>
      <c r="BA2076" s="21" t="s">
        <v>733</v>
      </c>
      <c r="BB2076" s="10">
        <v>1</v>
      </c>
      <c r="BF2076" s="4" t="b">
        <f>IF(ISERROR(VLOOKUP(StudiesDetails!B2076,ProteinExpression!A:A,1,FALSE)),FALSE,TRUE)</f>
        <v>1</v>
      </c>
    </row>
    <row r="2077" spans="1:58" s="33" customFormat="1" x14ac:dyDescent="0.3">
      <c r="A2077" s="33">
        <v>609</v>
      </c>
      <c r="B2077" s="33">
        <v>2199</v>
      </c>
      <c r="C2077" s="70" t="str">
        <f>IF(AND($A2077&lt;&gt;"",ISNUMBER($A2077)),VLOOKUP($A2077,StudiesGeneral!$B:$CM,2,FALSE),"")</f>
        <v>Couto</v>
      </c>
      <c r="D2077" s="70">
        <f>IF(AND($A2077&lt;&gt;"",ISNUMBER($A2077)),VLOOKUP($A2077,StudiesGeneral!$B:$CM,3,FALSE),"")</f>
        <v>2019</v>
      </c>
      <c r="E2077" s="71" t="str">
        <f>IF(AND($A2077&lt;&gt;"",ISNUMBER($A2077)),VLOOKUP($A2077,StudiesGeneral!$B:$CM,4,FALSE),"")</f>
        <v>https://doi.org/10.1021/acs.molpharmaceut.8b00941</v>
      </c>
      <c r="F2077" s="70" t="str">
        <f>IF(AND($A2077&lt;&gt;"",ISNUMBER($A2077)),VLOOKUP($A2077,StudiesGeneral!$B:$CM,5,FALSE),"")</f>
        <v>CYP3A7</v>
      </c>
      <c r="G2077" s="72" t="str">
        <f t="shared" si="107"/>
        <v>Liver--HLM-1-</v>
      </c>
      <c r="H2077" s="25" t="s">
        <v>724</v>
      </c>
      <c r="I2077" s="25"/>
      <c r="J2077" s="25"/>
      <c r="K2077" s="25" t="s">
        <v>725</v>
      </c>
      <c r="L2077" s="25" t="s">
        <v>726</v>
      </c>
      <c r="M2077" s="25"/>
      <c r="N2077" s="25"/>
      <c r="O2077" s="25"/>
      <c r="P2077" s="25"/>
      <c r="Q2077" s="26"/>
      <c r="R2077" s="26"/>
      <c r="S2077" s="27"/>
      <c r="T2077" s="27"/>
      <c r="U2077" s="27"/>
      <c r="V2077" s="27"/>
      <c r="W2077" s="27"/>
      <c r="X2077" s="27"/>
      <c r="Y2077" s="27"/>
      <c r="Z2077" s="27"/>
      <c r="AA2077" s="28" t="s">
        <v>770</v>
      </c>
      <c r="AB2077" s="28" t="s">
        <v>1467</v>
      </c>
      <c r="AC2077" s="29" t="s">
        <v>730</v>
      </c>
      <c r="AD2077" s="36">
        <v>1</v>
      </c>
      <c r="AE2077" s="83">
        <v>1</v>
      </c>
      <c r="AF2077" s="30">
        <v>1</v>
      </c>
      <c r="AG2077" s="30">
        <v>0</v>
      </c>
      <c r="AH2077" s="30">
        <v>31</v>
      </c>
      <c r="AI2077" s="30" t="s">
        <v>767</v>
      </c>
      <c r="AJ2077" s="29" t="s">
        <v>1385</v>
      </c>
      <c r="AK2077" s="30"/>
      <c r="AL2077" s="29"/>
      <c r="AM2077" s="30"/>
      <c r="AN2077" s="30"/>
      <c r="AO2077" s="30"/>
      <c r="AP2077" s="30"/>
      <c r="AQ2077" s="30"/>
      <c r="AR2077" s="30"/>
      <c r="AS2077" s="30">
        <v>29.76</v>
      </c>
      <c r="AT2077" s="29" t="s">
        <v>1385</v>
      </c>
      <c r="AU2077" s="30"/>
      <c r="AV2077" s="30"/>
      <c r="AW2077" s="30" t="s">
        <v>1468</v>
      </c>
      <c r="AX2077" s="30"/>
      <c r="AY2077" s="30" t="s">
        <v>732</v>
      </c>
      <c r="AZ2077" s="30">
        <v>1</v>
      </c>
      <c r="BA2077" s="31" t="s">
        <v>733</v>
      </c>
      <c r="BB2077" s="32">
        <v>1</v>
      </c>
      <c r="BC2077" s="29"/>
      <c r="BD2077" s="30"/>
      <c r="BE2077" s="75"/>
      <c r="BF2077" s="91" t="b">
        <f>IF(ISERROR(VLOOKUP(StudiesDetails!B2077,ProteinExpression!A:A,1,FALSE)),FALSE,TRUE)</f>
        <v>1</v>
      </c>
    </row>
    <row r="2078" spans="1:58" x14ac:dyDescent="0.3">
      <c r="A2078">
        <v>609</v>
      </c>
      <c r="B2078">
        <v>2200</v>
      </c>
      <c r="C2078" s="73" t="str">
        <f>IF(AND($A2078&lt;&gt;"",ISNUMBER($A2078)),VLOOKUP($A2078,StudiesGeneral!$B:$CM,2,FALSE),"")</f>
        <v>Couto</v>
      </c>
      <c r="D2078" s="73">
        <f>IF(AND($A2078&lt;&gt;"",ISNUMBER($A2078)),VLOOKUP($A2078,StudiesGeneral!$B:$CM,3,FALSE),"")</f>
        <v>2019</v>
      </c>
      <c r="E2078" s="74" t="str">
        <f>IF(AND($A2078&lt;&gt;"",ISNUMBER($A2078)),VLOOKUP($A2078,StudiesGeneral!$B:$CM,4,FALSE),"")</f>
        <v>https://doi.org/10.1021/acs.molpharmaceut.8b00941</v>
      </c>
      <c r="F2078" s="73" t="str">
        <f>IF(AND($A2078&lt;&gt;"",ISNUMBER($A2078)),VLOOKUP($A2078,StudiesGeneral!$B:$CM,5,FALSE),"")</f>
        <v>CYP3A7</v>
      </c>
      <c r="G2078" s="52" t="str">
        <f t="shared" si="107"/>
        <v>Liver--HLM-8-</v>
      </c>
      <c r="H2078" s="12" t="s">
        <v>724</v>
      </c>
      <c r="K2078" s="12" t="s">
        <v>725</v>
      </c>
      <c r="L2078" s="12" t="s">
        <v>726</v>
      </c>
      <c r="AA2078" s="19" t="s">
        <v>770</v>
      </c>
      <c r="AB2078" s="19" t="s">
        <v>1467</v>
      </c>
      <c r="AC2078" s="20" t="s">
        <v>730</v>
      </c>
      <c r="AD2078" s="37">
        <v>8</v>
      </c>
      <c r="AE2078" s="82">
        <v>4</v>
      </c>
      <c r="AF2078" s="3">
        <v>1</v>
      </c>
      <c r="AG2078" s="3">
        <v>0</v>
      </c>
      <c r="AH2078" s="3">
        <v>62</v>
      </c>
      <c r="AI2078" s="3" t="s">
        <v>767</v>
      </c>
      <c r="AJ2078" s="20" t="s">
        <v>1385</v>
      </c>
      <c r="AS2078" s="3">
        <v>29.05</v>
      </c>
      <c r="AT2078" s="20" t="s">
        <v>1385</v>
      </c>
      <c r="AW2078" s="3" t="s">
        <v>1472</v>
      </c>
      <c r="AX2078" s="3" t="s">
        <v>1473</v>
      </c>
      <c r="AY2078" s="3" t="s">
        <v>917</v>
      </c>
      <c r="AZ2078" s="3">
        <v>1</v>
      </c>
      <c r="BA2078" s="21" t="s">
        <v>733</v>
      </c>
      <c r="BB2078" s="10">
        <v>1</v>
      </c>
      <c r="BF2078" s="4" t="b">
        <f>IF(ISERROR(VLOOKUP(StudiesDetails!B2078,ProteinExpression!A:A,1,FALSE)),FALSE,TRUE)</f>
        <v>1</v>
      </c>
    </row>
    <row r="2079" spans="1:58" x14ac:dyDescent="0.3">
      <c r="A2079">
        <v>609</v>
      </c>
      <c r="B2079">
        <v>2201</v>
      </c>
      <c r="C2079" s="73" t="str">
        <f>IF(AND($A2079&lt;&gt;"",ISNUMBER($A2079)),VLOOKUP($A2079,StudiesGeneral!$B:$CM,2,FALSE),"")</f>
        <v>Couto</v>
      </c>
      <c r="D2079" s="73">
        <f>IF(AND($A2079&lt;&gt;"",ISNUMBER($A2079)),VLOOKUP($A2079,StudiesGeneral!$B:$CM,3,FALSE),"")</f>
        <v>2019</v>
      </c>
      <c r="E2079" s="74" t="str">
        <f>IF(AND($A2079&lt;&gt;"",ISNUMBER($A2079)),VLOOKUP($A2079,StudiesGeneral!$B:$CM,4,FALSE),"")</f>
        <v>https://doi.org/10.1021/acs.molpharmaceut.8b00941</v>
      </c>
      <c r="F2079" s="73" t="str">
        <f>IF(AND($A2079&lt;&gt;"",ISNUMBER($A2079)),VLOOKUP($A2079,StudiesGeneral!$B:$CM,5,FALSE),"")</f>
        <v>CYP3A7</v>
      </c>
      <c r="G2079" s="52" t="str">
        <f t="shared" si="107"/>
        <v>Liver--HLM-11-</v>
      </c>
      <c r="H2079" s="12" t="s">
        <v>724</v>
      </c>
      <c r="K2079" s="12" t="s">
        <v>725</v>
      </c>
      <c r="L2079" s="12" t="s">
        <v>726</v>
      </c>
      <c r="AA2079" s="19" t="s">
        <v>770</v>
      </c>
      <c r="AB2079" s="19" t="s">
        <v>1467</v>
      </c>
      <c r="AC2079" s="20" t="s">
        <v>730</v>
      </c>
      <c r="AD2079" s="37">
        <v>11</v>
      </c>
      <c r="AE2079" s="82">
        <v>5</v>
      </c>
      <c r="AF2079" s="3">
        <v>1</v>
      </c>
      <c r="AG2079" s="3">
        <v>0</v>
      </c>
      <c r="AH2079" s="3">
        <v>51</v>
      </c>
      <c r="AI2079" s="3" t="s">
        <v>767</v>
      </c>
      <c r="AJ2079" s="20" t="s">
        <v>1385</v>
      </c>
      <c r="AS2079" s="3">
        <v>39.51</v>
      </c>
      <c r="AT2079" s="20" t="s">
        <v>1385</v>
      </c>
      <c r="AW2079" s="3" t="s">
        <v>1474</v>
      </c>
      <c r="AY2079" s="3" t="s">
        <v>732</v>
      </c>
      <c r="AZ2079" s="3">
        <v>1</v>
      </c>
      <c r="BA2079" s="21" t="s">
        <v>733</v>
      </c>
      <c r="BB2079" s="10">
        <v>1</v>
      </c>
      <c r="BF2079" s="4" t="b">
        <f>IF(ISERROR(VLOOKUP(StudiesDetails!B2079,ProteinExpression!A:A,1,FALSE)),FALSE,TRUE)</f>
        <v>1</v>
      </c>
    </row>
    <row r="2080" spans="1:58" x14ac:dyDescent="0.3">
      <c r="A2080">
        <v>609</v>
      </c>
      <c r="B2080">
        <v>2202</v>
      </c>
      <c r="C2080" s="73" t="str">
        <f>IF(AND($A2080&lt;&gt;"",ISNUMBER($A2080)),VLOOKUP($A2080,StudiesGeneral!$B:$CM,2,FALSE),"")</f>
        <v>Couto</v>
      </c>
      <c r="D2080" s="73">
        <f>IF(AND($A2080&lt;&gt;"",ISNUMBER($A2080)),VLOOKUP($A2080,StudiesGeneral!$B:$CM,3,FALSE),"")</f>
        <v>2019</v>
      </c>
      <c r="E2080" s="74" t="str">
        <f>IF(AND($A2080&lt;&gt;"",ISNUMBER($A2080)),VLOOKUP($A2080,StudiesGeneral!$B:$CM,4,FALSE),"")</f>
        <v>https://doi.org/10.1021/acs.molpharmaceut.8b00941</v>
      </c>
      <c r="F2080" s="73" t="str">
        <f>IF(AND($A2080&lt;&gt;"",ISNUMBER($A2080)),VLOOKUP($A2080,StudiesGeneral!$B:$CM,5,FALSE),"")</f>
        <v>CYP3A7</v>
      </c>
      <c r="G2080" s="52" t="str">
        <f t="shared" si="107"/>
        <v>Liver--HLM-25-</v>
      </c>
      <c r="H2080" s="12" t="s">
        <v>724</v>
      </c>
      <c r="K2080" s="12" t="s">
        <v>725</v>
      </c>
      <c r="L2080" s="12" t="s">
        <v>726</v>
      </c>
      <c r="AA2080" s="19" t="s">
        <v>770</v>
      </c>
      <c r="AB2080" s="19" t="s">
        <v>1467</v>
      </c>
      <c r="AC2080" s="20" t="s">
        <v>730</v>
      </c>
      <c r="AD2080" s="37">
        <v>25</v>
      </c>
      <c r="AE2080" s="82">
        <v>6</v>
      </c>
      <c r="AF2080" s="3">
        <v>1</v>
      </c>
      <c r="AG2080" s="3">
        <v>0</v>
      </c>
      <c r="AH2080" s="3">
        <v>66</v>
      </c>
      <c r="AI2080" s="3" t="s">
        <v>767</v>
      </c>
      <c r="AJ2080" s="20" t="s">
        <v>1385</v>
      </c>
      <c r="AS2080" s="114">
        <v>39.6</v>
      </c>
      <c r="AT2080" s="20" t="s">
        <v>1385</v>
      </c>
      <c r="AW2080" s="3" t="s">
        <v>1474</v>
      </c>
      <c r="AX2080" s="3" t="s">
        <v>1475</v>
      </c>
      <c r="AY2080" s="3" t="s">
        <v>917</v>
      </c>
      <c r="AZ2080" s="3">
        <v>1</v>
      </c>
      <c r="BA2080" s="21" t="s">
        <v>733</v>
      </c>
      <c r="BB2080" s="10">
        <v>1</v>
      </c>
      <c r="BF2080" s="4" t="b">
        <f>IF(ISERROR(VLOOKUP(StudiesDetails!B2080,ProteinExpression!A:A,1,FALSE)),FALSE,TRUE)</f>
        <v>1</v>
      </c>
    </row>
    <row r="2081" spans="1:58" x14ac:dyDescent="0.3">
      <c r="A2081">
        <v>609</v>
      </c>
      <c r="B2081">
        <v>2203</v>
      </c>
      <c r="C2081" s="73" t="str">
        <f>IF(AND($A2081&lt;&gt;"",ISNUMBER($A2081)),VLOOKUP($A2081,StudiesGeneral!$B:$CM,2,FALSE),"")</f>
        <v>Couto</v>
      </c>
      <c r="D2081" s="73">
        <f>IF(AND($A2081&lt;&gt;"",ISNUMBER($A2081)),VLOOKUP($A2081,StudiesGeneral!$B:$CM,3,FALSE),"")</f>
        <v>2019</v>
      </c>
      <c r="E2081" s="74" t="str">
        <f>IF(AND($A2081&lt;&gt;"",ISNUMBER($A2081)),VLOOKUP($A2081,StudiesGeneral!$B:$CM,4,FALSE),"")</f>
        <v>https://doi.org/10.1021/acs.molpharmaceut.8b00941</v>
      </c>
      <c r="F2081" s="73" t="str">
        <f>IF(AND($A2081&lt;&gt;"",ISNUMBER($A2081)),VLOOKUP($A2081,StudiesGeneral!$B:$CM,5,FALSE),"")</f>
        <v>CYP3A7</v>
      </c>
      <c r="G2081" s="52" t="str">
        <f t="shared" si="107"/>
        <v>Liver--HLM-41-</v>
      </c>
      <c r="H2081" s="12" t="s">
        <v>724</v>
      </c>
      <c r="K2081" s="12" t="s">
        <v>725</v>
      </c>
      <c r="L2081" s="12" t="s">
        <v>726</v>
      </c>
      <c r="AA2081" s="19" t="s">
        <v>770</v>
      </c>
      <c r="AB2081" s="19" t="s">
        <v>1467</v>
      </c>
      <c r="AC2081" s="20" t="s">
        <v>730</v>
      </c>
      <c r="AD2081" s="37">
        <v>41</v>
      </c>
      <c r="AE2081" s="82">
        <v>8</v>
      </c>
      <c r="AF2081" s="3">
        <v>1</v>
      </c>
      <c r="AG2081" s="3">
        <v>0</v>
      </c>
      <c r="AH2081" s="3">
        <v>58</v>
      </c>
      <c r="AI2081" s="3" t="s">
        <v>767</v>
      </c>
      <c r="AJ2081" s="20" t="s">
        <v>1385</v>
      </c>
      <c r="AS2081" s="114">
        <v>35.299999999999997</v>
      </c>
      <c r="AT2081" s="20" t="s">
        <v>1385</v>
      </c>
      <c r="AW2081" s="3" t="s">
        <v>1477</v>
      </c>
      <c r="AX2081" s="3" t="s">
        <v>1478</v>
      </c>
      <c r="AY2081" s="3" t="s">
        <v>917</v>
      </c>
      <c r="AZ2081" s="3">
        <v>1</v>
      </c>
      <c r="BA2081" s="21" t="s">
        <v>733</v>
      </c>
      <c r="BB2081" s="10">
        <v>1</v>
      </c>
      <c r="BF2081" s="4" t="b">
        <f>IF(ISERROR(VLOOKUP(StudiesDetails!B2081,ProteinExpression!A:A,1,FALSE)),FALSE,TRUE)</f>
        <v>1</v>
      </c>
    </row>
    <row r="2082" spans="1:58" x14ac:dyDescent="0.3">
      <c r="A2082">
        <v>609</v>
      </c>
      <c r="B2082">
        <v>2204</v>
      </c>
      <c r="C2082" s="73" t="str">
        <f>IF(AND($A2082&lt;&gt;"",ISNUMBER($A2082)),VLOOKUP($A2082,StudiesGeneral!$B:$CM,2,FALSE),"")</f>
        <v>Couto</v>
      </c>
      <c r="D2082" s="73">
        <f>IF(AND($A2082&lt;&gt;"",ISNUMBER($A2082)),VLOOKUP($A2082,StudiesGeneral!$B:$CM,3,FALSE),"")</f>
        <v>2019</v>
      </c>
      <c r="E2082" s="74" t="str">
        <f>IF(AND($A2082&lt;&gt;"",ISNUMBER($A2082)),VLOOKUP($A2082,StudiesGeneral!$B:$CM,4,FALSE),"")</f>
        <v>https://doi.org/10.1021/acs.molpharmaceut.8b00941</v>
      </c>
      <c r="F2082" s="73" t="str">
        <f>IF(AND($A2082&lt;&gt;"",ISNUMBER($A2082)),VLOOKUP($A2082,StudiesGeneral!$B:$CM,5,FALSE),"")</f>
        <v>CYP3A7</v>
      </c>
      <c r="G2082" s="52" t="str">
        <f t="shared" si="107"/>
        <v>Liver--HLM-48-</v>
      </c>
      <c r="H2082" s="12" t="s">
        <v>724</v>
      </c>
      <c r="K2082" s="12" t="s">
        <v>725</v>
      </c>
      <c r="L2082" s="12" t="s">
        <v>726</v>
      </c>
      <c r="AA2082" s="19" t="s">
        <v>770</v>
      </c>
      <c r="AB2082" s="19" t="s">
        <v>1467</v>
      </c>
      <c r="AC2082" s="20" t="s">
        <v>730</v>
      </c>
      <c r="AD2082" s="37">
        <v>48</v>
      </c>
      <c r="AE2082" s="82">
        <v>9</v>
      </c>
      <c r="AF2082" s="3">
        <v>1</v>
      </c>
      <c r="AG2082" s="3">
        <v>1</v>
      </c>
      <c r="AH2082" s="3">
        <v>62</v>
      </c>
      <c r="AI2082" s="3" t="s">
        <v>767</v>
      </c>
      <c r="AJ2082" s="20" t="s">
        <v>1385</v>
      </c>
      <c r="AS2082" s="3">
        <v>34.72</v>
      </c>
      <c r="AT2082" s="20" t="s">
        <v>1385</v>
      </c>
      <c r="AW2082" s="3" t="s">
        <v>1479</v>
      </c>
      <c r="AX2082" s="3" t="s">
        <v>1480</v>
      </c>
      <c r="AY2082" s="3" t="s">
        <v>917</v>
      </c>
      <c r="AZ2082" s="3">
        <v>1</v>
      </c>
      <c r="BA2082" s="21" t="s">
        <v>733</v>
      </c>
      <c r="BB2082" s="10">
        <v>1</v>
      </c>
      <c r="BF2082" s="4" t="b">
        <f>IF(ISERROR(VLOOKUP(StudiesDetails!B2082,ProteinExpression!A:A,1,FALSE)),FALSE,TRUE)</f>
        <v>1</v>
      </c>
    </row>
    <row r="2083" spans="1:58" x14ac:dyDescent="0.3">
      <c r="A2083">
        <v>609</v>
      </c>
      <c r="B2083">
        <v>2205</v>
      </c>
      <c r="C2083" s="73" t="str">
        <f>IF(AND($A2083&lt;&gt;"",ISNUMBER($A2083)),VLOOKUP($A2083,StudiesGeneral!$B:$CM,2,FALSE),"")</f>
        <v>Couto</v>
      </c>
      <c r="D2083" s="73">
        <f>IF(AND($A2083&lt;&gt;"",ISNUMBER($A2083)),VLOOKUP($A2083,StudiesGeneral!$B:$CM,3,FALSE),"")</f>
        <v>2019</v>
      </c>
      <c r="E2083" s="74" t="str">
        <f>IF(AND($A2083&lt;&gt;"",ISNUMBER($A2083)),VLOOKUP($A2083,StudiesGeneral!$B:$CM,4,FALSE),"")</f>
        <v>https://doi.org/10.1021/acs.molpharmaceut.8b00941</v>
      </c>
      <c r="F2083" s="73" t="str">
        <f>IF(AND($A2083&lt;&gt;"",ISNUMBER($A2083)),VLOOKUP($A2083,StudiesGeneral!$B:$CM,5,FALSE),"")</f>
        <v>CYP3A7</v>
      </c>
      <c r="G2083" s="52" t="str">
        <f t="shared" si="107"/>
        <v>Liver--HLM-73-</v>
      </c>
      <c r="H2083" s="12" t="s">
        <v>724</v>
      </c>
      <c r="K2083" s="12" t="s">
        <v>725</v>
      </c>
      <c r="L2083" s="12" t="s">
        <v>726</v>
      </c>
      <c r="AA2083" s="19" t="s">
        <v>770</v>
      </c>
      <c r="AB2083" s="19" t="s">
        <v>1467</v>
      </c>
      <c r="AC2083" s="20" t="s">
        <v>730</v>
      </c>
      <c r="AD2083" s="37">
        <v>73</v>
      </c>
      <c r="AE2083" s="82">
        <v>12</v>
      </c>
      <c r="AF2083" s="3">
        <v>1</v>
      </c>
      <c r="AG2083" s="3">
        <v>1</v>
      </c>
      <c r="AH2083" s="3">
        <v>48</v>
      </c>
      <c r="AI2083" s="3" t="s">
        <v>767</v>
      </c>
      <c r="AJ2083" s="20" t="s">
        <v>1385</v>
      </c>
      <c r="AS2083" s="3">
        <v>32.78</v>
      </c>
      <c r="AT2083" s="20" t="s">
        <v>1385</v>
      </c>
      <c r="AW2083" s="3" t="s">
        <v>1472</v>
      </c>
      <c r="AX2083" s="3" t="s">
        <v>1051</v>
      </c>
      <c r="AY2083" s="3" t="s">
        <v>917</v>
      </c>
      <c r="AZ2083" s="3">
        <v>1</v>
      </c>
      <c r="BA2083" s="21" t="s">
        <v>733</v>
      </c>
      <c r="BB2083" s="10">
        <v>1</v>
      </c>
      <c r="BF2083" s="4" t="b">
        <f>IF(ISERROR(VLOOKUP(StudiesDetails!B2083,ProteinExpression!A:A,1,FALSE)),FALSE,TRUE)</f>
        <v>1</v>
      </c>
    </row>
    <row r="2084" spans="1:58" x14ac:dyDescent="0.3">
      <c r="A2084">
        <v>609</v>
      </c>
      <c r="B2084">
        <v>2206</v>
      </c>
      <c r="C2084" s="73" t="str">
        <f>IF(AND($A2084&lt;&gt;"",ISNUMBER($A2084)),VLOOKUP($A2084,StudiesGeneral!$B:$CM,2,FALSE),"")</f>
        <v>Couto</v>
      </c>
      <c r="D2084" s="73">
        <f>IF(AND($A2084&lt;&gt;"",ISNUMBER($A2084)),VLOOKUP($A2084,StudiesGeneral!$B:$CM,3,FALSE),"")</f>
        <v>2019</v>
      </c>
      <c r="E2084" s="74" t="str">
        <f>IF(AND($A2084&lt;&gt;"",ISNUMBER($A2084)),VLOOKUP($A2084,StudiesGeneral!$B:$CM,4,FALSE),"")</f>
        <v>https://doi.org/10.1021/acs.molpharmaceut.8b00941</v>
      </c>
      <c r="F2084" s="73" t="str">
        <f>IF(AND($A2084&lt;&gt;"",ISNUMBER($A2084)),VLOOKUP($A2084,StudiesGeneral!$B:$CM,5,FALSE),"")</f>
        <v>CYP3A7</v>
      </c>
      <c r="G2084" s="52" t="str">
        <f t="shared" si="107"/>
        <v>Liver--HLM-75-</v>
      </c>
      <c r="H2084" s="12" t="s">
        <v>724</v>
      </c>
      <c r="K2084" s="12" t="s">
        <v>725</v>
      </c>
      <c r="L2084" s="12" t="s">
        <v>726</v>
      </c>
      <c r="AA2084" s="19" t="s">
        <v>770</v>
      </c>
      <c r="AB2084" s="19" t="s">
        <v>1467</v>
      </c>
      <c r="AC2084" s="20" t="s">
        <v>730</v>
      </c>
      <c r="AD2084" s="37">
        <v>75</v>
      </c>
      <c r="AE2084" s="82">
        <v>14</v>
      </c>
      <c r="AF2084" s="3">
        <v>1</v>
      </c>
      <c r="AG2084" s="3">
        <v>1</v>
      </c>
      <c r="AH2084" s="3">
        <v>55</v>
      </c>
      <c r="AI2084" s="3" t="s">
        <v>767</v>
      </c>
      <c r="AJ2084" s="20" t="s">
        <v>1385</v>
      </c>
      <c r="AS2084" s="3">
        <v>36.56</v>
      </c>
      <c r="AT2084" s="20" t="s">
        <v>1385</v>
      </c>
      <c r="AW2084" s="3" t="s">
        <v>1091</v>
      </c>
      <c r="AX2084" s="3" t="s">
        <v>1482</v>
      </c>
      <c r="AY2084" s="3" t="s">
        <v>732</v>
      </c>
      <c r="AZ2084" s="3">
        <v>1</v>
      </c>
      <c r="BA2084" s="21" t="s">
        <v>733</v>
      </c>
      <c r="BB2084" s="10">
        <v>1</v>
      </c>
      <c r="BF2084" s="4" t="b">
        <f>IF(ISERROR(VLOOKUP(StudiesDetails!B2084,ProteinExpression!A:A,1,FALSE)),FALSE,TRUE)</f>
        <v>1</v>
      </c>
    </row>
    <row r="2085" spans="1:58" x14ac:dyDescent="0.3">
      <c r="A2085">
        <v>609</v>
      </c>
      <c r="B2085">
        <v>2207</v>
      </c>
      <c r="C2085" s="73" t="str">
        <f>IF(AND($A2085&lt;&gt;"",ISNUMBER($A2085)),VLOOKUP($A2085,StudiesGeneral!$B:$CM,2,FALSE),"")</f>
        <v>Couto</v>
      </c>
      <c r="D2085" s="73">
        <f>IF(AND($A2085&lt;&gt;"",ISNUMBER($A2085)),VLOOKUP($A2085,StudiesGeneral!$B:$CM,3,FALSE),"")</f>
        <v>2019</v>
      </c>
      <c r="E2085" s="74" t="str">
        <f>IF(AND($A2085&lt;&gt;"",ISNUMBER($A2085)),VLOOKUP($A2085,StudiesGeneral!$B:$CM,4,FALSE),"")</f>
        <v>https://doi.org/10.1021/acs.molpharmaceut.8b00941</v>
      </c>
      <c r="F2085" s="73" t="str">
        <f>IF(AND($A2085&lt;&gt;"",ISNUMBER($A2085)),VLOOKUP($A2085,StudiesGeneral!$B:$CM,5,FALSE),"")</f>
        <v>CYP3A7</v>
      </c>
      <c r="G2085" s="52" t="str">
        <f t="shared" si="107"/>
        <v>Liver--HLM-80-</v>
      </c>
      <c r="H2085" s="12" t="s">
        <v>724</v>
      </c>
      <c r="K2085" s="12" t="s">
        <v>725</v>
      </c>
      <c r="L2085" s="12" t="s">
        <v>726</v>
      </c>
      <c r="AA2085" s="19" t="s">
        <v>770</v>
      </c>
      <c r="AB2085" s="19" t="s">
        <v>1467</v>
      </c>
      <c r="AC2085" s="20" t="s">
        <v>730</v>
      </c>
      <c r="AD2085" s="37">
        <v>80</v>
      </c>
      <c r="AE2085" s="82">
        <v>17</v>
      </c>
      <c r="AF2085" s="3">
        <v>1</v>
      </c>
      <c r="AG2085" s="3">
        <v>1</v>
      </c>
      <c r="AH2085" s="3">
        <v>28</v>
      </c>
      <c r="AI2085" s="3" t="s">
        <v>767</v>
      </c>
      <c r="AJ2085" s="20" t="s">
        <v>1385</v>
      </c>
      <c r="AS2085" s="3">
        <v>24.82</v>
      </c>
      <c r="AT2085" s="20" t="s">
        <v>1385</v>
      </c>
      <c r="AW2085" s="3" t="s">
        <v>1468</v>
      </c>
      <c r="AX2085" s="3" t="s">
        <v>1480</v>
      </c>
      <c r="AY2085" s="3" t="s">
        <v>917</v>
      </c>
      <c r="AZ2085" s="3">
        <v>1</v>
      </c>
      <c r="BA2085" s="21" t="s">
        <v>733</v>
      </c>
      <c r="BB2085" s="10">
        <v>1</v>
      </c>
      <c r="BF2085" s="4" t="b">
        <f>IF(ISERROR(VLOOKUP(StudiesDetails!B2085,ProteinExpression!A:A,1,FALSE)),FALSE,TRUE)</f>
        <v>1</v>
      </c>
    </row>
    <row r="2086" spans="1:58" x14ac:dyDescent="0.3">
      <c r="A2086">
        <v>609</v>
      </c>
      <c r="B2086">
        <v>2208</v>
      </c>
      <c r="C2086" s="73" t="str">
        <f>IF(AND($A2086&lt;&gt;"",ISNUMBER($A2086)),VLOOKUP($A2086,StudiesGeneral!$B:$CM,2,FALSE),"")</f>
        <v>Couto</v>
      </c>
      <c r="D2086" s="73">
        <f>IF(AND($A2086&lt;&gt;"",ISNUMBER($A2086)),VLOOKUP($A2086,StudiesGeneral!$B:$CM,3,FALSE),"")</f>
        <v>2019</v>
      </c>
      <c r="E2086" s="74" t="str">
        <f>IF(AND($A2086&lt;&gt;"",ISNUMBER($A2086)),VLOOKUP($A2086,StudiesGeneral!$B:$CM,4,FALSE),"")</f>
        <v>https://doi.org/10.1021/acs.molpharmaceut.8b00941</v>
      </c>
      <c r="F2086" s="73" t="str">
        <f>IF(AND($A2086&lt;&gt;"",ISNUMBER($A2086)),VLOOKUP($A2086,StudiesGeneral!$B:$CM,5,FALSE),"")</f>
        <v>CYP3A7</v>
      </c>
      <c r="G2086" s="52" t="str">
        <f t="shared" ref="G2086:G2138" si="108">H2086&amp;"-"&amp;I2086&amp;"-"&amp;L2086&amp;"-"&amp;AD2086&amp;"-"&amp;BC2086</f>
        <v>Liver--HLM-90-</v>
      </c>
      <c r="H2086" s="12" t="s">
        <v>724</v>
      </c>
      <c r="K2086" s="12" t="s">
        <v>725</v>
      </c>
      <c r="L2086" s="12" t="s">
        <v>726</v>
      </c>
      <c r="AA2086" s="19" t="s">
        <v>770</v>
      </c>
      <c r="AB2086" s="19" t="s">
        <v>1467</v>
      </c>
      <c r="AC2086" s="20" t="s">
        <v>730</v>
      </c>
      <c r="AD2086" s="37">
        <v>90</v>
      </c>
      <c r="AE2086" s="82">
        <v>19</v>
      </c>
      <c r="AF2086" s="3">
        <v>1</v>
      </c>
      <c r="AG2086" s="3">
        <v>1</v>
      </c>
      <c r="AH2086" s="3">
        <v>56</v>
      </c>
      <c r="AI2086" s="3" t="s">
        <v>767</v>
      </c>
      <c r="AJ2086" s="20" t="s">
        <v>1385</v>
      </c>
      <c r="AS2086" s="3">
        <v>25.06</v>
      </c>
      <c r="AT2086" s="20" t="s">
        <v>1385</v>
      </c>
      <c r="AW2086" s="3" t="s">
        <v>1472</v>
      </c>
      <c r="AX2086" s="3" t="s">
        <v>1481</v>
      </c>
      <c r="AY2086" s="3" t="s">
        <v>917</v>
      </c>
      <c r="AZ2086" s="3">
        <v>1</v>
      </c>
      <c r="BA2086" s="21" t="s">
        <v>733</v>
      </c>
      <c r="BB2086" s="10">
        <v>1</v>
      </c>
      <c r="BF2086" s="4" t="b">
        <f>IF(ISERROR(VLOOKUP(StudiesDetails!B2086,ProteinExpression!A:A,1,FALSE)),FALSE,TRUE)</f>
        <v>1</v>
      </c>
    </row>
    <row r="2087" spans="1:58" x14ac:dyDescent="0.3">
      <c r="A2087">
        <v>609</v>
      </c>
      <c r="B2087">
        <v>2209</v>
      </c>
      <c r="C2087" s="73" t="str">
        <f>IF(AND($A2087&lt;&gt;"",ISNUMBER($A2087)),VLOOKUP($A2087,StudiesGeneral!$B:$CM,2,FALSE),"")</f>
        <v>Couto</v>
      </c>
      <c r="D2087" s="73">
        <f>IF(AND($A2087&lt;&gt;"",ISNUMBER($A2087)),VLOOKUP($A2087,StudiesGeneral!$B:$CM,3,FALSE),"")</f>
        <v>2019</v>
      </c>
      <c r="E2087" s="74" t="str">
        <f>IF(AND($A2087&lt;&gt;"",ISNUMBER($A2087)),VLOOKUP($A2087,StudiesGeneral!$B:$CM,4,FALSE),"")</f>
        <v>https://doi.org/10.1021/acs.molpharmaceut.8b00941</v>
      </c>
      <c r="F2087" s="73" t="str">
        <f>IF(AND($A2087&lt;&gt;"",ISNUMBER($A2087)),VLOOKUP($A2087,StudiesGeneral!$B:$CM,5,FALSE),"")</f>
        <v>CYP3A7</v>
      </c>
      <c r="G2087" s="52" t="str">
        <f t="shared" si="108"/>
        <v>Liver--HLM-91-</v>
      </c>
      <c r="H2087" s="12" t="s">
        <v>724</v>
      </c>
      <c r="K2087" s="12" t="s">
        <v>725</v>
      </c>
      <c r="L2087" s="12" t="s">
        <v>726</v>
      </c>
      <c r="AA2087" s="19" t="s">
        <v>770</v>
      </c>
      <c r="AB2087" s="19" t="s">
        <v>1467</v>
      </c>
      <c r="AC2087" s="20" t="s">
        <v>730</v>
      </c>
      <c r="AD2087" s="37">
        <v>91</v>
      </c>
      <c r="AE2087" s="82">
        <v>20</v>
      </c>
      <c r="AF2087" s="3">
        <v>1</v>
      </c>
      <c r="AG2087" s="3">
        <v>0</v>
      </c>
      <c r="AH2087" s="3">
        <v>55</v>
      </c>
      <c r="AI2087" s="3" t="s">
        <v>767</v>
      </c>
      <c r="AJ2087" s="20" t="s">
        <v>1385</v>
      </c>
      <c r="AS2087" s="3">
        <v>26.57</v>
      </c>
      <c r="AT2087" s="20" t="s">
        <v>1385</v>
      </c>
      <c r="AW2087" s="3" t="s">
        <v>1470</v>
      </c>
      <c r="AX2087" s="3" t="s">
        <v>1051</v>
      </c>
      <c r="AY2087" s="3" t="s">
        <v>917</v>
      </c>
      <c r="AZ2087" s="3">
        <v>1</v>
      </c>
      <c r="BA2087" s="21" t="s">
        <v>733</v>
      </c>
      <c r="BB2087" s="10">
        <v>1</v>
      </c>
      <c r="BF2087" s="4" t="b">
        <f>IF(ISERROR(VLOOKUP(StudiesDetails!B2087,ProteinExpression!A:A,1,FALSE)),FALSE,TRUE)</f>
        <v>1</v>
      </c>
    </row>
    <row r="2088" spans="1:58" x14ac:dyDescent="0.3">
      <c r="A2088">
        <v>609</v>
      </c>
      <c r="B2088">
        <v>2210</v>
      </c>
      <c r="C2088" s="73" t="str">
        <f>IF(AND($A2088&lt;&gt;"",ISNUMBER($A2088)),VLOOKUP($A2088,StudiesGeneral!$B:$CM,2,FALSE),"")</f>
        <v>Couto</v>
      </c>
      <c r="D2088" s="73">
        <f>IF(AND($A2088&lt;&gt;"",ISNUMBER($A2088)),VLOOKUP($A2088,StudiesGeneral!$B:$CM,3,FALSE),"")</f>
        <v>2019</v>
      </c>
      <c r="E2088" s="74" t="str">
        <f>IF(AND($A2088&lt;&gt;"",ISNUMBER($A2088)),VLOOKUP($A2088,StudiesGeneral!$B:$CM,4,FALSE),"")</f>
        <v>https://doi.org/10.1021/acs.molpharmaceut.8b00941</v>
      </c>
      <c r="F2088" s="73" t="str">
        <f>IF(AND($A2088&lt;&gt;"",ISNUMBER($A2088)),VLOOKUP($A2088,StudiesGeneral!$B:$CM,5,FALSE),"")</f>
        <v>CYP3A7</v>
      </c>
      <c r="G2088" s="52" t="str">
        <f t="shared" si="108"/>
        <v>Liver--HLM-108-</v>
      </c>
      <c r="H2088" s="12" t="s">
        <v>724</v>
      </c>
      <c r="K2088" s="12" t="s">
        <v>725</v>
      </c>
      <c r="L2088" s="12" t="s">
        <v>726</v>
      </c>
      <c r="AA2088" s="19" t="s">
        <v>770</v>
      </c>
      <c r="AB2088" s="19" t="s">
        <v>1467</v>
      </c>
      <c r="AC2088" s="20" t="s">
        <v>730</v>
      </c>
      <c r="AD2088" s="37">
        <v>108</v>
      </c>
      <c r="AE2088" s="82">
        <v>22</v>
      </c>
      <c r="AF2088" s="3">
        <v>1</v>
      </c>
      <c r="AG2088" s="3">
        <v>0</v>
      </c>
      <c r="AH2088" s="3">
        <v>27</v>
      </c>
      <c r="AI2088" s="3" t="s">
        <v>767</v>
      </c>
      <c r="AJ2088" s="20" t="s">
        <v>1385</v>
      </c>
      <c r="AS2088" s="3">
        <v>22.05</v>
      </c>
      <c r="AT2088" s="20" t="s">
        <v>1385</v>
      </c>
      <c r="AW2088" s="3" t="s">
        <v>1102</v>
      </c>
      <c r="AX2088" s="3" t="s">
        <v>1051</v>
      </c>
      <c r="AY2088" s="3" t="s">
        <v>917</v>
      </c>
      <c r="AZ2088" s="3">
        <v>1</v>
      </c>
      <c r="BA2088" s="21" t="s">
        <v>733</v>
      </c>
      <c r="BB2088" s="10">
        <v>1</v>
      </c>
      <c r="BF2088" s="4" t="b">
        <f>IF(ISERROR(VLOOKUP(StudiesDetails!B2088,ProteinExpression!A:A,1,FALSE)),FALSE,TRUE)</f>
        <v>1</v>
      </c>
    </row>
    <row r="2089" spans="1:58" x14ac:dyDescent="0.3">
      <c r="A2089">
        <v>609</v>
      </c>
      <c r="B2089">
        <v>2211</v>
      </c>
      <c r="C2089" s="73" t="str">
        <f>IF(AND($A2089&lt;&gt;"",ISNUMBER($A2089)),VLOOKUP($A2089,StudiesGeneral!$B:$CM,2,FALSE),"")</f>
        <v>Couto</v>
      </c>
      <c r="D2089" s="73">
        <f>IF(AND($A2089&lt;&gt;"",ISNUMBER($A2089)),VLOOKUP($A2089,StudiesGeneral!$B:$CM,3,FALSE),"")</f>
        <v>2019</v>
      </c>
      <c r="E2089" s="74" t="str">
        <f>IF(AND($A2089&lt;&gt;"",ISNUMBER($A2089)),VLOOKUP($A2089,StudiesGeneral!$B:$CM,4,FALSE),"")</f>
        <v>https://doi.org/10.1021/acs.molpharmaceut.8b00941</v>
      </c>
      <c r="F2089" s="73" t="str">
        <f>IF(AND($A2089&lt;&gt;"",ISNUMBER($A2089)),VLOOKUP($A2089,StudiesGeneral!$B:$CM,5,FALSE),"")</f>
        <v>CYP3A7</v>
      </c>
      <c r="G2089" s="52" t="str">
        <f t="shared" si="108"/>
        <v>Liver--HLM-117-</v>
      </c>
      <c r="H2089" s="12" t="s">
        <v>724</v>
      </c>
      <c r="K2089" s="12" t="s">
        <v>725</v>
      </c>
      <c r="L2089" s="12" t="s">
        <v>726</v>
      </c>
      <c r="AA2089" s="19" t="s">
        <v>770</v>
      </c>
      <c r="AB2089" s="19" t="s">
        <v>1467</v>
      </c>
      <c r="AC2089" s="20" t="s">
        <v>730</v>
      </c>
      <c r="AD2089" s="37">
        <v>117</v>
      </c>
      <c r="AE2089" s="82">
        <v>23</v>
      </c>
      <c r="AF2089" s="3">
        <v>1</v>
      </c>
      <c r="AG2089" s="3">
        <v>1</v>
      </c>
      <c r="AH2089" s="3">
        <v>47</v>
      </c>
      <c r="AI2089" s="3" t="s">
        <v>767</v>
      </c>
      <c r="AJ2089" s="20" t="s">
        <v>1385</v>
      </c>
      <c r="AS2089" s="3">
        <v>26.58</v>
      </c>
      <c r="AT2089" s="20" t="s">
        <v>1385</v>
      </c>
      <c r="AW2089" s="3" t="s">
        <v>1479</v>
      </c>
      <c r="AX2089" s="3" t="s">
        <v>1481</v>
      </c>
      <c r="AY2089" s="3" t="s">
        <v>917</v>
      </c>
      <c r="AZ2089" s="3">
        <v>1</v>
      </c>
      <c r="BA2089" s="21" t="s">
        <v>733</v>
      </c>
      <c r="BB2089" s="10">
        <v>1</v>
      </c>
      <c r="BF2089" s="4" t="b">
        <f>IF(ISERROR(VLOOKUP(StudiesDetails!B2089,ProteinExpression!A:A,1,FALSE)),FALSE,TRUE)</f>
        <v>1</v>
      </c>
    </row>
    <row r="2090" spans="1:58" s="33" customFormat="1" x14ac:dyDescent="0.3">
      <c r="A2090" s="33">
        <v>624</v>
      </c>
      <c r="B2090" s="33">
        <v>2212</v>
      </c>
      <c r="C2090" s="70" t="str">
        <f>IF(AND($A2090&lt;&gt;"",ISNUMBER($A2090)),VLOOKUP($A2090,StudiesGeneral!$B:$CM,2,FALSE),"")</f>
        <v>Couto</v>
      </c>
      <c r="D2090" s="70">
        <f>IF(AND($A2090&lt;&gt;"",ISNUMBER($A2090)),VLOOKUP($A2090,StudiesGeneral!$B:$CM,3,FALSE),"")</f>
        <v>2019</v>
      </c>
      <c r="E2090" s="71" t="str">
        <f>IF(AND($A2090&lt;&gt;"",ISNUMBER($A2090)),VLOOKUP($A2090,StudiesGeneral!$B:$CM,4,FALSE),"")</f>
        <v>https://doi.org/10.1021/acs.molpharmaceut.8b00941</v>
      </c>
      <c r="F2090" s="70" t="str">
        <f>IF(AND($A2090&lt;&gt;"",ISNUMBER($A2090)),VLOOKUP($A2090,StudiesGeneral!$B:$CM,5,FALSE),"")</f>
        <v>CYP3A43</v>
      </c>
      <c r="G2090" s="72" t="str">
        <f t="shared" si="108"/>
        <v>Liver--HLM-11-</v>
      </c>
      <c r="H2090" s="25" t="s">
        <v>724</v>
      </c>
      <c r="I2090" s="25"/>
      <c r="J2090" s="25"/>
      <c r="K2090" s="25" t="s">
        <v>725</v>
      </c>
      <c r="L2090" s="25" t="s">
        <v>726</v>
      </c>
      <c r="M2090" s="25"/>
      <c r="N2090" s="25"/>
      <c r="O2090" s="25"/>
      <c r="P2090" s="25"/>
      <c r="Q2090" s="26"/>
      <c r="R2090" s="26"/>
      <c r="S2090" s="27"/>
      <c r="T2090" s="27"/>
      <c r="U2090" s="27"/>
      <c r="V2090" s="27"/>
      <c r="W2090" s="27"/>
      <c r="X2090" s="27"/>
      <c r="Y2090" s="27"/>
      <c r="Z2090" s="27"/>
      <c r="AA2090" s="28" t="s">
        <v>770</v>
      </c>
      <c r="AB2090" s="28" t="s">
        <v>1467</v>
      </c>
      <c r="AC2090" s="29" t="s">
        <v>730</v>
      </c>
      <c r="AD2090" s="36">
        <v>11</v>
      </c>
      <c r="AE2090" s="83">
        <v>5</v>
      </c>
      <c r="AF2090" s="30">
        <v>1</v>
      </c>
      <c r="AG2090" s="30">
        <v>0</v>
      </c>
      <c r="AH2090" s="30">
        <v>51</v>
      </c>
      <c r="AI2090" s="30" t="s">
        <v>767</v>
      </c>
      <c r="AJ2090" s="29" t="s">
        <v>1385</v>
      </c>
      <c r="AK2090" s="30"/>
      <c r="AL2090" s="29"/>
      <c r="AM2090" s="30"/>
      <c r="AN2090" s="30"/>
      <c r="AO2090" s="30"/>
      <c r="AP2090" s="30"/>
      <c r="AQ2090" s="30"/>
      <c r="AR2090" s="30"/>
      <c r="AS2090" s="30">
        <v>39.51</v>
      </c>
      <c r="AT2090" s="29" t="s">
        <v>1385</v>
      </c>
      <c r="AU2090" s="30"/>
      <c r="AV2090" s="30"/>
      <c r="AW2090" s="30" t="s">
        <v>1474</v>
      </c>
      <c r="AX2090" s="30"/>
      <c r="AY2090" s="30" t="s">
        <v>732</v>
      </c>
      <c r="AZ2090" s="30">
        <v>1</v>
      </c>
      <c r="BA2090" s="31" t="s">
        <v>733</v>
      </c>
      <c r="BB2090" s="32">
        <v>1</v>
      </c>
      <c r="BC2090" s="29"/>
      <c r="BD2090" s="30"/>
      <c r="BE2090" s="75"/>
      <c r="BF2090" s="91" t="b">
        <f>IF(ISERROR(VLOOKUP(StudiesDetails!B2090,ProteinExpression!A:A,1,FALSE)),FALSE,TRUE)</f>
        <v>1</v>
      </c>
    </row>
    <row r="2091" spans="1:58" x14ac:dyDescent="0.3">
      <c r="A2091">
        <v>624</v>
      </c>
      <c r="B2091">
        <v>2213</v>
      </c>
      <c r="C2091" s="73" t="str">
        <f>IF(AND($A2091&lt;&gt;"",ISNUMBER($A2091)),VLOOKUP($A2091,StudiesGeneral!$B:$CM,2,FALSE),"")</f>
        <v>Couto</v>
      </c>
      <c r="D2091" s="73">
        <f>IF(AND($A2091&lt;&gt;"",ISNUMBER($A2091)),VLOOKUP($A2091,StudiesGeneral!$B:$CM,3,FALSE),"")</f>
        <v>2019</v>
      </c>
      <c r="E2091" s="74" t="str">
        <f>IF(AND($A2091&lt;&gt;"",ISNUMBER($A2091)),VLOOKUP($A2091,StudiesGeneral!$B:$CM,4,FALSE),"")</f>
        <v>https://doi.org/10.1021/acs.molpharmaceut.8b00941</v>
      </c>
      <c r="F2091" s="73" t="str">
        <f>IF(AND($A2091&lt;&gt;"",ISNUMBER($A2091)),VLOOKUP($A2091,StudiesGeneral!$B:$CM,5,FALSE),"")</f>
        <v>CYP3A43</v>
      </c>
      <c r="G2091" s="52" t="str">
        <f t="shared" si="108"/>
        <v>Liver--HLM-73-</v>
      </c>
      <c r="H2091" s="12" t="s">
        <v>724</v>
      </c>
      <c r="K2091" s="12" t="s">
        <v>725</v>
      </c>
      <c r="L2091" s="12" t="s">
        <v>726</v>
      </c>
      <c r="AA2091" s="19" t="s">
        <v>770</v>
      </c>
      <c r="AB2091" s="19" t="s">
        <v>1467</v>
      </c>
      <c r="AC2091" s="20" t="s">
        <v>730</v>
      </c>
      <c r="AD2091" s="37">
        <v>73</v>
      </c>
      <c r="AE2091" s="82">
        <v>12</v>
      </c>
      <c r="AF2091" s="3">
        <v>1</v>
      </c>
      <c r="AG2091" s="3">
        <v>1</v>
      </c>
      <c r="AH2091" s="3">
        <v>48</v>
      </c>
      <c r="AI2091" s="3" t="s">
        <v>767</v>
      </c>
      <c r="AJ2091" s="20" t="s">
        <v>1385</v>
      </c>
      <c r="AS2091" s="3">
        <v>32.78</v>
      </c>
      <c r="AT2091" s="20" t="s">
        <v>1385</v>
      </c>
      <c r="AW2091" s="3" t="s">
        <v>1472</v>
      </c>
      <c r="AX2091" s="3" t="s">
        <v>1051</v>
      </c>
      <c r="AY2091" s="3" t="s">
        <v>917</v>
      </c>
      <c r="AZ2091" s="3">
        <v>1</v>
      </c>
      <c r="BA2091" s="21" t="s">
        <v>733</v>
      </c>
      <c r="BB2091" s="10">
        <v>1</v>
      </c>
      <c r="BF2091" s="4" t="b">
        <f>IF(ISERROR(VLOOKUP(StudiesDetails!B2091,ProteinExpression!A:A,1,FALSE)),FALSE,TRUE)</f>
        <v>1</v>
      </c>
    </row>
    <row r="2092" spans="1:58" x14ac:dyDescent="0.3">
      <c r="A2092">
        <v>624</v>
      </c>
      <c r="B2092">
        <v>2214</v>
      </c>
      <c r="C2092" s="73" t="str">
        <f>IF(AND($A2092&lt;&gt;"",ISNUMBER($A2092)),VLOOKUP($A2092,StudiesGeneral!$B:$CM,2,FALSE),"")</f>
        <v>Couto</v>
      </c>
      <c r="D2092" s="73">
        <f>IF(AND($A2092&lt;&gt;"",ISNUMBER($A2092)),VLOOKUP($A2092,StudiesGeneral!$B:$CM,3,FALSE),"")</f>
        <v>2019</v>
      </c>
      <c r="E2092" s="74" t="str">
        <f>IF(AND($A2092&lt;&gt;"",ISNUMBER($A2092)),VLOOKUP($A2092,StudiesGeneral!$B:$CM,4,FALSE),"")</f>
        <v>https://doi.org/10.1021/acs.molpharmaceut.8b00941</v>
      </c>
      <c r="F2092" s="73" t="str">
        <f>IF(AND($A2092&lt;&gt;"",ISNUMBER($A2092)),VLOOKUP($A2092,StudiesGeneral!$B:$CM,5,FALSE),"")</f>
        <v>CYP3A43</v>
      </c>
      <c r="G2092" s="52" t="str">
        <f t="shared" si="108"/>
        <v>Liver--HLM-90-</v>
      </c>
      <c r="H2092" s="12" t="s">
        <v>724</v>
      </c>
      <c r="K2092" s="12" t="s">
        <v>725</v>
      </c>
      <c r="L2092" s="12" t="s">
        <v>726</v>
      </c>
      <c r="AA2092" s="19" t="s">
        <v>770</v>
      </c>
      <c r="AB2092" s="19" t="s">
        <v>1467</v>
      </c>
      <c r="AC2092" s="20" t="s">
        <v>730</v>
      </c>
      <c r="AD2092" s="37">
        <v>90</v>
      </c>
      <c r="AE2092" s="82">
        <v>19</v>
      </c>
      <c r="AF2092" s="3">
        <v>1</v>
      </c>
      <c r="AG2092" s="3">
        <v>1</v>
      </c>
      <c r="AH2092" s="3">
        <v>56</v>
      </c>
      <c r="AI2092" s="3" t="s">
        <v>767</v>
      </c>
      <c r="AJ2092" s="20" t="s">
        <v>1385</v>
      </c>
      <c r="AS2092" s="3">
        <v>25.06</v>
      </c>
      <c r="AT2092" s="20" t="s">
        <v>1385</v>
      </c>
      <c r="AW2092" s="3" t="s">
        <v>1472</v>
      </c>
      <c r="AX2092" s="3" t="s">
        <v>1481</v>
      </c>
      <c r="AY2092" s="3" t="s">
        <v>917</v>
      </c>
      <c r="AZ2092" s="3">
        <v>1</v>
      </c>
      <c r="BA2092" s="21" t="s">
        <v>733</v>
      </c>
      <c r="BB2092" s="10">
        <v>1</v>
      </c>
      <c r="BF2092" s="4" t="b">
        <f>IF(ISERROR(VLOOKUP(StudiesDetails!B2092,ProteinExpression!A:A,1,FALSE)),FALSE,TRUE)</f>
        <v>1</v>
      </c>
    </row>
    <row r="2093" spans="1:58" s="33" customFormat="1" x14ac:dyDescent="0.3">
      <c r="A2093" s="33">
        <v>764</v>
      </c>
      <c r="B2093" s="33">
        <v>2245</v>
      </c>
      <c r="C2093" s="70" t="str">
        <f>IF(AND($A2093&lt;&gt;"",ISNUMBER($A2093)),VLOOKUP($A2093,StudiesGeneral!$B:$CM,2,FALSE),"")</f>
        <v>Achour</v>
      </c>
      <c r="D2093" s="70">
        <f>IF(AND($A2093&lt;&gt;"",ISNUMBER($A2093)),VLOOKUP($A2093,StudiesGeneral!$B:$CM,3,FALSE),"")</f>
        <v>2017</v>
      </c>
      <c r="E2093" s="71" t="str">
        <f>IF(AND($A2093&lt;&gt;"",ISNUMBER($A2093)),VLOOKUP($A2093,StudiesGeneral!$B:$CM,4,FALSE),"")</f>
        <v>https://doi.org/10.1124/dmd.116.074732</v>
      </c>
      <c r="F2093" s="70" t="str">
        <f>IF(AND($A2093&lt;&gt;"",ISNUMBER($A2093)),VLOOKUP($A2093,StudiesGeneral!$B:$CM,5,FALSE),"")</f>
        <v>CYP3A4</v>
      </c>
      <c r="G2093" s="72" t="str">
        <f t="shared" si="108"/>
        <v>Liver--HLM-HLM01-</v>
      </c>
      <c r="H2093" s="25" t="s">
        <v>724</v>
      </c>
      <c r="I2093" s="25"/>
      <c r="J2093" s="25"/>
      <c r="K2093" s="25" t="s">
        <v>725</v>
      </c>
      <c r="L2093" s="25" t="s">
        <v>726</v>
      </c>
      <c r="M2093" s="25"/>
      <c r="N2093" s="25"/>
      <c r="O2093" s="25"/>
      <c r="P2093" s="25"/>
      <c r="Q2093" s="26"/>
      <c r="R2093" s="26"/>
      <c r="S2093" s="27"/>
      <c r="T2093" s="27"/>
      <c r="U2093" s="27"/>
      <c r="V2093" s="27"/>
      <c r="W2093" s="27"/>
      <c r="X2093" s="27"/>
      <c r="Y2093" s="27"/>
      <c r="Z2093" s="27"/>
      <c r="AA2093" s="28" t="s">
        <v>770</v>
      </c>
      <c r="AB2093" s="28" t="s">
        <v>794</v>
      </c>
      <c r="AC2093" s="29" t="s">
        <v>730</v>
      </c>
      <c r="AD2093" s="36" t="s">
        <v>1486</v>
      </c>
      <c r="AE2093" s="83">
        <v>1</v>
      </c>
      <c r="AF2093" s="30">
        <v>1</v>
      </c>
      <c r="AG2093" s="30">
        <v>0</v>
      </c>
      <c r="AH2093" s="83">
        <v>31</v>
      </c>
      <c r="AI2093" s="30" t="s">
        <v>767</v>
      </c>
      <c r="AJ2093" s="29" t="s">
        <v>1385</v>
      </c>
      <c r="AK2093" s="30"/>
      <c r="AL2093" s="29"/>
      <c r="AM2093" s="30"/>
      <c r="AN2093" s="30"/>
      <c r="AO2093" s="30"/>
      <c r="AP2093" s="30"/>
      <c r="AQ2093" s="30"/>
      <c r="AR2093" s="30"/>
      <c r="AS2093" s="30"/>
      <c r="AT2093" s="30"/>
      <c r="AU2093" s="30"/>
      <c r="AV2093" s="30"/>
      <c r="AW2093" s="30" t="s">
        <v>1487</v>
      </c>
      <c r="AX2093" s="30" t="s">
        <v>1051</v>
      </c>
      <c r="AY2093" s="30" t="s">
        <v>732</v>
      </c>
      <c r="AZ2093" s="30">
        <v>1</v>
      </c>
      <c r="BA2093" s="31" t="s">
        <v>733</v>
      </c>
      <c r="BB2093" s="32">
        <v>1</v>
      </c>
      <c r="BC2093" s="29"/>
      <c r="BD2093" s="30"/>
      <c r="BE2093" s="75"/>
      <c r="BF2093" s="91" t="b">
        <f>IF(ISERROR(VLOOKUP(StudiesDetails!B2093,ProteinExpression!A:A,1,FALSE)),FALSE,TRUE)</f>
        <v>1</v>
      </c>
    </row>
    <row r="2094" spans="1:58" x14ac:dyDescent="0.3">
      <c r="A2094">
        <v>764</v>
      </c>
      <c r="B2094">
        <v>2246</v>
      </c>
      <c r="C2094" s="73" t="str">
        <f>IF(AND($A2094&lt;&gt;"",ISNUMBER($A2094)),VLOOKUP($A2094,StudiesGeneral!$B:$CM,2,FALSE),"")</f>
        <v>Achour</v>
      </c>
      <c r="D2094" s="73">
        <f>IF(AND($A2094&lt;&gt;"",ISNUMBER($A2094)),VLOOKUP($A2094,StudiesGeneral!$B:$CM,3,FALSE),"")</f>
        <v>2017</v>
      </c>
      <c r="E2094" s="74" t="str">
        <f>IF(AND($A2094&lt;&gt;"",ISNUMBER($A2094)),VLOOKUP($A2094,StudiesGeneral!$B:$CM,4,FALSE),"")</f>
        <v>https://doi.org/10.1124/dmd.116.074732</v>
      </c>
      <c r="F2094" s="73" t="str">
        <f>IF(AND($A2094&lt;&gt;"",ISNUMBER($A2094)),VLOOKUP($A2094,StudiesGeneral!$B:$CM,5,FALSE),"")</f>
        <v>CYP3A4</v>
      </c>
      <c r="G2094" s="52" t="str">
        <f t="shared" si="108"/>
        <v>Liver--HLM-HLM02-</v>
      </c>
      <c r="H2094" s="12" t="s">
        <v>724</v>
      </c>
      <c r="K2094" s="12" t="s">
        <v>725</v>
      </c>
      <c r="L2094" s="12" t="s">
        <v>726</v>
      </c>
      <c r="AA2094" s="19" t="s">
        <v>770</v>
      </c>
      <c r="AB2094" s="19" t="s">
        <v>794</v>
      </c>
      <c r="AC2094" s="20" t="s">
        <v>730</v>
      </c>
      <c r="AD2094" s="37" t="s">
        <v>1488</v>
      </c>
      <c r="AE2094" s="82">
        <v>2</v>
      </c>
      <c r="AF2094" s="3">
        <v>1</v>
      </c>
      <c r="AG2094" s="3">
        <v>0</v>
      </c>
      <c r="AH2094" s="82">
        <v>62</v>
      </c>
      <c r="AI2094" s="3" t="s">
        <v>767</v>
      </c>
      <c r="AJ2094" s="20" t="s">
        <v>1385</v>
      </c>
      <c r="AW2094" s="3" t="s">
        <v>1472</v>
      </c>
      <c r="AX2094" s="3" t="s">
        <v>1481</v>
      </c>
      <c r="AY2094" s="3" t="s">
        <v>917</v>
      </c>
      <c r="AZ2094" s="3">
        <v>1</v>
      </c>
      <c r="BA2094" s="21" t="s">
        <v>733</v>
      </c>
      <c r="BB2094" s="10">
        <v>1</v>
      </c>
      <c r="BF2094" s="4" t="b">
        <f>IF(ISERROR(VLOOKUP(StudiesDetails!B2094,ProteinExpression!A:A,1,FALSE)),FALSE,TRUE)</f>
        <v>1</v>
      </c>
    </row>
    <row r="2095" spans="1:58" x14ac:dyDescent="0.3">
      <c r="A2095">
        <v>764</v>
      </c>
      <c r="B2095">
        <v>2247</v>
      </c>
      <c r="C2095" s="73" t="str">
        <f>IF(AND($A2095&lt;&gt;"",ISNUMBER($A2095)),VLOOKUP($A2095,StudiesGeneral!$B:$CM,2,FALSE),"")</f>
        <v>Achour</v>
      </c>
      <c r="D2095" s="73">
        <f>IF(AND($A2095&lt;&gt;"",ISNUMBER($A2095)),VLOOKUP($A2095,StudiesGeneral!$B:$CM,3,FALSE),"")</f>
        <v>2017</v>
      </c>
      <c r="E2095" s="74" t="str">
        <f>IF(AND($A2095&lt;&gt;"",ISNUMBER($A2095)),VLOOKUP($A2095,StudiesGeneral!$B:$CM,4,FALSE),"")</f>
        <v>https://doi.org/10.1124/dmd.116.074732</v>
      </c>
      <c r="F2095" s="73" t="str">
        <f>IF(AND($A2095&lt;&gt;"",ISNUMBER($A2095)),VLOOKUP($A2095,StudiesGeneral!$B:$CM,5,FALSE),"")</f>
        <v>CYP3A4</v>
      </c>
      <c r="G2095" s="52" t="str">
        <f t="shared" si="108"/>
        <v>Liver--HLM-HLM03-</v>
      </c>
      <c r="H2095" s="12" t="s">
        <v>724</v>
      </c>
      <c r="K2095" s="12" t="s">
        <v>725</v>
      </c>
      <c r="L2095" s="12" t="s">
        <v>726</v>
      </c>
      <c r="AA2095" s="19" t="s">
        <v>770</v>
      </c>
      <c r="AB2095" s="19" t="s">
        <v>794</v>
      </c>
      <c r="AC2095" s="20" t="s">
        <v>730</v>
      </c>
      <c r="AD2095" s="37" t="s">
        <v>1489</v>
      </c>
      <c r="AE2095" s="82">
        <v>3</v>
      </c>
      <c r="AF2095" s="3">
        <v>1</v>
      </c>
      <c r="AG2095" s="3">
        <v>0</v>
      </c>
      <c r="AH2095" s="82">
        <v>41</v>
      </c>
      <c r="AI2095" s="3" t="s">
        <v>767</v>
      </c>
      <c r="AJ2095" s="20" t="s">
        <v>1385</v>
      </c>
      <c r="AW2095" s="3" t="s">
        <v>1470</v>
      </c>
      <c r="AX2095" s="3" t="s">
        <v>1476</v>
      </c>
      <c r="AY2095" s="3" t="s">
        <v>917</v>
      </c>
      <c r="AZ2095" s="3">
        <v>1</v>
      </c>
      <c r="BA2095" s="21" t="s">
        <v>881</v>
      </c>
      <c r="BB2095" s="10">
        <v>1</v>
      </c>
      <c r="BF2095" s="4" t="b">
        <f>IF(ISERROR(VLOOKUP(StudiesDetails!B2095,ProteinExpression!A:A,1,FALSE)),FALSE,TRUE)</f>
        <v>1</v>
      </c>
    </row>
    <row r="2096" spans="1:58" x14ac:dyDescent="0.3">
      <c r="A2096">
        <v>764</v>
      </c>
      <c r="B2096">
        <v>2248</v>
      </c>
      <c r="C2096" s="73" t="str">
        <f>IF(AND($A2096&lt;&gt;"",ISNUMBER($A2096)),VLOOKUP($A2096,StudiesGeneral!$B:$CM,2,FALSE),"")</f>
        <v>Achour</v>
      </c>
      <c r="D2096" s="73">
        <f>IF(AND($A2096&lt;&gt;"",ISNUMBER($A2096)),VLOOKUP($A2096,StudiesGeneral!$B:$CM,3,FALSE),"")</f>
        <v>2017</v>
      </c>
      <c r="E2096" s="74" t="str">
        <f>IF(AND($A2096&lt;&gt;"",ISNUMBER($A2096)),VLOOKUP($A2096,StudiesGeneral!$B:$CM,4,FALSE),"")</f>
        <v>https://doi.org/10.1124/dmd.116.074732</v>
      </c>
      <c r="F2096" s="73" t="str">
        <f>IF(AND($A2096&lt;&gt;"",ISNUMBER($A2096)),VLOOKUP($A2096,StudiesGeneral!$B:$CM,5,FALSE),"")</f>
        <v>CYP3A4</v>
      </c>
      <c r="G2096" s="52" t="str">
        <f t="shared" si="108"/>
        <v>Liver--HLM-HLM04-</v>
      </c>
      <c r="H2096" s="12" t="s">
        <v>724</v>
      </c>
      <c r="K2096" s="12" t="s">
        <v>725</v>
      </c>
      <c r="L2096" s="12" t="s">
        <v>726</v>
      </c>
      <c r="AA2096" s="19" t="s">
        <v>770</v>
      </c>
      <c r="AB2096" s="19" t="s">
        <v>794</v>
      </c>
      <c r="AC2096" s="20" t="s">
        <v>730</v>
      </c>
      <c r="AD2096" s="37" t="s">
        <v>1490</v>
      </c>
      <c r="AE2096" s="82">
        <v>4</v>
      </c>
      <c r="AF2096" s="3">
        <v>1</v>
      </c>
      <c r="AG2096" s="3">
        <v>1</v>
      </c>
      <c r="AH2096" s="82">
        <v>50</v>
      </c>
      <c r="AI2096" s="3" t="s">
        <v>767</v>
      </c>
      <c r="AJ2096" s="20" t="s">
        <v>1385</v>
      </c>
      <c r="AW2096" s="3" t="s">
        <v>1470</v>
      </c>
      <c r="AX2096" s="3" t="s">
        <v>1051</v>
      </c>
      <c r="AY2096" s="3" t="s">
        <v>917</v>
      </c>
      <c r="AZ2096" s="3">
        <v>1</v>
      </c>
      <c r="BA2096" s="21" t="s">
        <v>733</v>
      </c>
      <c r="BB2096" s="10">
        <v>1</v>
      </c>
      <c r="BF2096" s="4" t="b">
        <f>IF(ISERROR(VLOOKUP(StudiesDetails!B2096,ProteinExpression!A:A,1,FALSE)),FALSE,TRUE)</f>
        <v>1</v>
      </c>
    </row>
    <row r="2097" spans="1:58" s="33" customFormat="1" x14ac:dyDescent="0.3">
      <c r="A2097" s="33">
        <v>769</v>
      </c>
      <c r="B2097" s="33">
        <v>2249</v>
      </c>
      <c r="C2097" s="70" t="str">
        <f>IF(AND($A2097&lt;&gt;"",ISNUMBER($A2097)),VLOOKUP($A2097,StudiesGeneral!$B:$CM,2,FALSE),"")</f>
        <v>Achour</v>
      </c>
      <c r="D2097" s="70">
        <f>IF(AND($A2097&lt;&gt;"",ISNUMBER($A2097)),VLOOKUP($A2097,StudiesGeneral!$B:$CM,3,FALSE),"")</f>
        <v>2017</v>
      </c>
      <c r="E2097" s="71" t="str">
        <f>IF(AND($A2097&lt;&gt;"",ISNUMBER($A2097)),VLOOKUP($A2097,StudiesGeneral!$B:$CM,4,FALSE),"")</f>
        <v>https://doi.org/10.1124/dmd.116.074732</v>
      </c>
      <c r="F2097" s="70" t="str">
        <f>IF(AND($A2097&lt;&gt;"",ISNUMBER($A2097)),VLOOKUP($A2097,StudiesGeneral!$B:$CM,5,FALSE),"")</f>
        <v>CYP3A5</v>
      </c>
      <c r="G2097" s="72" t="str">
        <f t="shared" si="108"/>
        <v>Liver--HLM-HLM01-</v>
      </c>
      <c r="H2097" s="25" t="s">
        <v>724</v>
      </c>
      <c r="I2097" s="25"/>
      <c r="J2097" s="25"/>
      <c r="K2097" s="25" t="s">
        <v>725</v>
      </c>
      <c r="L2097" s="25" t="s">
        <v>726</v>
      </c>
      <c r="M2097" s="25"/>
      <c r="N2097" s="25"/>
      <c r="O2097" s="25"/>
      <c r="P2097" s="25"/>
      <c r="Q2097" s="26"/>
      <c r="R2097" s="26"/>
      <c r="S2097" s="27"/>
      <c r="T2097" s="27"/>
      <c r="U2097" s="27"/>
      <c r="V2097" s="27"/>
      <c r="W2097" s="27"/>
      <c r="X2097" s="27"/>
      <c r="Y2097" s="27"/>
      <c r="Z2097" s="27"/>
      <c r="AA2097" s="28" t="s">
        <v>770</v>
      </c>
      <c r="AB2097" s="28" t="s">
        <v>794</v>
      </c>
      <c r="AC2097" s="29" t="s">
        <v>730</v>
      </c>
      <c r="AD2097" s="36" t="s">
        <v>1486</v>
      </c>
      <c r="AE2097" s="83">
        <v>1</v>
      </c>
      <c r="AF2097" s="30">
        <v>1</v>
      </c>
      <c r="AG2097" s="30">
        <v>0</v>
      </c>
      <c r="AH2097" s="83">
        <v>31</v>
      </c>
      <c r="AI2097" s="30" t="s">
        <v>767</v>
      </c>
      <c r="AJ2097" s="29" t="s">
        <v>1385</v>
      </c>
      <c r="AK2097" s="30"/>
      <c r="AL2097" s="29"/>
      <c r="AM2097" s="30"/>
      <c r="AN2097" s="30"/>
      <c r="AO2097" s="30"/>
      <c r="AP2097" s="30"/>
      <c r="AQ2097" s="30"/>
      <c r="AR2097" s="30"/>
      <c r="AS2097" s="30"/>
      <c r="AT2097" s="30"/>
      <c r="AU2097" s="30"/>
      <c r="AV2097" s="30"/>
      <c r="AW2097" s="30" t="s">
        <v>1487</v>
      </c>
      <c r="AX2097" s="30" t="s">
        <v>1051</v>
      </c>
      <c r="AY2097" s="30" t="s">
        <v>732</v>
      </c>
      <c r="AZ2097" s="30">
        <v>1</v>
      </c>
      <c r="BA2097" s="31" t="s">
        <v>733</v>
      </c>
      <c r="BB2097" s="32">
        <v>1</v>
      </c>
      <c r="BC2097" s="29"/>
      <c r="BD2097" s="30"/>
      <c r="BE2097" s="75"/>
      <c r="BF2097" s="91" t="b">
        <f>IF(ISERROR(VLOOKUP(StudiesDetails!B2097,ProteinExpression!A:A,1,FALSE)),FALSE,TRUE)</f>
        <v>1</v>
      </c>
    </row>
    <row r="2098" spans="1:58" x14ac:dyDescent="0.3">
      <c r="A2098">
        <v>769</v>
      </c>
      <c r="B2098">
        <v>2250</v>
      </c>
      <c r="C2098" s="73" t="str">
        <f>IF(AND($A2098&lt;&gt;"",ISNUMBER($A2098)),VLOOKUP($A2098,StudiesGeneral!$B:$CM,2,FALSE),"")</f>
        <v>Achour</v>
      </c>
      <c r="D2098" s="73">
        <f>IF(AND($A2098&lt;&gt;"",ISNUMBER($A2098)),VLOOKUP($A2098,StudiesGeneral!$B:$CM,3,FALSE),"")</f>
        <v>2017</v>
      </c>
      <c r="E2098" s="74" t="str">
        <f>IF(AND($A2098&lt;&gt;"",ISNUMBER($A2098)),VLOOKUP($A2098,StudiesGeneral!$B:$CM,4,FALSE),"")</f>
        <v>https://doi.org/10.1124/dmd.116.074732</v>
      </c>
      <c r="F2098" s="73" t="str">
        <f>IF(AND($A2098&lt;&gt;"",ISNUMBER($A2098)),VLOOKUP($A2098,StudiesGeneral!$B:$CM,5,FALSE),"")</f>
        <v>CYP3A5</v>
      </c>
      <c r="G2098" s="52" t="str">
        <f t="shared" si="108"/>
        <v>Liver--HLM-HLM02-</v>
      </c>
      <c r="H2098" s="12" t="s">
        <v>724</v>
      </c>
      <c r="K2098" s="12" t="s">
        <v>725</v>
      </c>
      <c r="L2098" s="12" t="s">
        <v>726</v>
      </c>
      <c r="AA2098" s="19" t="s">
        <v>770</v>
      </c>
      <c r="AB2098" s="19" t="s">
        <v>794</v>
      </c>
      <c r="AC2098" s="20" t="s">
        <v>730</v>
      </c>
      <c r="AD2098" s="37" t="s">
        <v>1488</v>
      </c>
      <c r="AE2098" s="82">
        <v>2</v>
      </c>
      <c r="AF2098" s="3">
        <v>1</v>
      </c>
      <c r="AG2098" s="3">
        <v>0</v>
      </c>
      <c r="AH2098" s="82">
        <v>62</v>
      </c>
      <c r="AI2098" s="3" t="s">
        <v>767</v>
      </c>
      <c r="AJ2098" s="20" t="s">
        <v>1385</v>
      </c>
      <c r="AW2098" s="3" t="s">
        <v>1472</v>
      </c>
      <c r="AX2098" s="3" t="s">
        <v>1481</v>
      </c>
      <c r="AY2098" s="3" t="s">
        <v>917</v>
      </c>
      <c r="AZ2098" s="3">
        <v>1</v>
      </c>
      <c r="BA2098" s="21" t="s">
        <v>733</v>
      </c>
      <c r="BB2098" s="10">
        <v>1</v>
      </c>
      <c r="BF2098" s="4" t="b">
        <f>IF(ISERROR(VLOOKUP(StudiesDetails!B2098,ProteinExpression!A:A,1,FALSE)),FALSE,TRUE)</f>
        <v>1</v>
      </c>
    </row>
    <row r="2099" spans="1:58" x14ac:dyDescent="0.3">
      <c r="A2099">
        <v>769</v>
      </c>
      <c r="B2099">
        <v>2251</v>
      </c>
      <c r="C2099" s="73" t="str">
        <f>IF(AND($A2099&lt;&gt;"",ISNUMBER($A2099)),VLOOKUP($A2099,StudiesGeneral!$B:$CM,2,FALSE),"")</f>
        <v>Achour</v>
      </c>
      <c r="D2099" s="73">
        <f>IF(AND($A2099&lt;&gt;"",ISNUMBER($A2099)),VLOOKUP($A2099,StudiesGeneral!$B:$CM,3,FALSE),"")</f>
        <v>2017</v>
      </c>
      <c r="E2099" s="74" t="str">
        <f>IF(AND($A2099&lt;&gt;"",ISNUMBER($A2099)),VLOOKUP($A2099,StudiesGeneral!$B:$CM,4,FALSE),"")</f>
        <v>https://doi.org/10.1124/dmd.116.074732</v>
      </c>
      <c r="F2099" s="73" t="str">
        <f>IF(AND($A2099&lt;&gt;"",ISNUMBER($A2099)),VLOOKUP($A2099,StudiesGeneral!$B:$CM,5,FALSE),"")</f>
        <v>CYP3A5</v>
      </c>
      <c r="G2099" s="52" t="str">
        <f t="shared" si="108"/>
        <v>Liver--HLM-HLM03-</v>
      </c>
      <c r="H2099" s="12" t="s">
        <v>724</v>
      </c>
      <c r="K2099" s="12" t="s">
        <v>725</v>
      </c>
      <c r="L2099" s="12" t="s">
        <v>726</v>
      </c>
      <c r="AA2099" s="19" t="s">
        <v>770</v>
      </c>
      <c r="AB2099" s="19" t="s">
        <v>794</v>
      </c>
      <c r="AC2099" s="20" t="s">
        <v>730</v>
      </c>
      <c r="AD2099" s="37" t="s">
        <v>1489</v>
      </c>
      <c r="AE2099" s="82">
        <v>3</v>
      </c>
      <c r="AF2099" s="3">
        <v>1</v>
      </c>
      <c r="AG2099" s="3">
        <v>0</v>
      </c>
      <c r="AH2099" s="82">
        <v>41</v>
      </c>
      <c r="AI2099" s="3" t="s">
        <v>767</v>
      </c>
      <c r="AJ2099" s="20" t="s">
        <v>1385</v>
      </c>
      <c r="AW2099" s="3" t="s">
        <v>1470</v>
      </c>
      <c r="AX2099" s="3" t="s">
        <v>1476</v>
      </c>
      <c r="AY2099" s="3" t="s">
        <v>917</v>
      </c>
      <c r="AZ2099" s="3">
        <v>1</v>
      </c>
      <c r="BA2099" s="21" t="s">
        <v>881</v>
      </c>
      <c r="BB2099" s="10">
        <v>1</v>
      </c>
      <c r="BF2099" s="4" t="b">
        <f>IF(ISERROR(VLOOKUP(StudiesDetails!B2099,ProteinExpression!A:A,1,FALSE)),FALSE,TRUE)</f>
        <v>1</v>
      </c>
    </row>
    <row r="2100" spans="1:58" x14ac:dyDescent="0.3">
      <c r="A2100">
        <v>769</v>
      </c>
      <c r="B2100">
        <v>2252</v>
      </c>
      <c r="C2100" s="73" t="str">
        <f>IF(AND($A2100&lt;&gt;"",ISNUMBER($A2100)),VLOOKUP($A2100,StudiesGeneral!$B:$CM,2,FALSE),"")</f>
        <v>Achour</v>
      </c>
      <c r="D2100" s="73">
        <f>IF(AND($A2100&lt;&gt;"",ISNUMBER($A2100)),VLOOKUP($A2100,StudiesGeneral!$B:$CM,3,FALSE),"")</f>
        <v>2017</v>
      </c>
      <c r="E2100" s="74" t="str">
        <f>IF(AND($A2100&lt;&gt;"",ISNUMBER($A2100)),VLOOKUP($A2100,StudiesGeneral!$B:$CM,4,FALSE),"")</f>
        <v>https://doi.org/10.1124/dmd.116.074732</v>
      </c>
      <c r="F2100" s="73" t="str">
        <f>IF(AND($A2100&lt;&gt;"",ISNUMBER($A2100)),VLOOKUP($A2100,StudiesGeneral!$B:$CM,5,FALSE),"")</f>
        <v>CYP3A5</v>
      </c>
      <c r="G2100" s="52" t="str">
        <f t="shared" si="108"/>
        <v>Liver--HLM-HLM04-</v>
      </c>
      <c r="H2100" s="12" t="s">
        <v>724</v>
      </c>
      <c r="K2100" s="12" t="s">
        <v>725</v>
      </c>
      <c r="L2100" s="12" t="s">
        <v>726</v>
      </c>
      <c r="AA2100" s="19" t="s">
        <v>770</v>
      </c>
      <c r="AB2100" s="19" t="s">
        <v>794</v>
      </c>
      <c r="AC2100" s="20" t="s">
        <v>730</v>
      </c>
      <c r="AD2100" s="37" t="s">
        <v>1490</v>
      </c>
      <c r="AE2100" s="82">
        <v>4</v>
      </c>
      <c r="AF2100" s="3">
        <v>1</v>
      </c>
      <c r="AG2100" s="3">
        <v>1</v>
      </c>
      <c r="AH2100" s="82">
        <v>50</v>
      </c>
      <c r="AI2100" s="3" t="s">
        <v>767</v>
      </c>
      <c r="AJ2100" s="20" t="s">
        <v>1385</v>
      </c>
      <c r="AW2100" s="3" t="s">
        <v>1470</v>
      </c>
      <c r="AX2100" s="3" t="s">
        <v>1051</v>
      </c>
      <c r="AY2100" s="3" t="s">
        <v>917</v>
      </c>
      <c r="AZ2100" s="3">
        <v>1</v>
      </c>
      <c r="BA2100" s="21" t="s">
        <v>733</v>
      </c>
      <c r="BB2100" s="10">
        <v>1</v>
      </c>
      <c r="BF2100" s="4" t="b">
        <f>IF(ISERROR(VLOOKUP(StudiesDetails!B2100,ProteinExpression!A:A,1,FALSE)),FALSE,TRUE)</f>
        <v>1</v>
      </c>
    </row>
    <row r="2101" spans="1:58" s="33" customFormat="1" x14ac:dyDescent="0.3">
      <c r="A2101" s="33">
        <v>776</v>
      </c>
      <c r="B2101" s="33">
        <v>2253</v>
      </c>
      <c r="C2101" s="70" t="str">
        <f>IF(AND($A2101&lt;&gt;"",ISNUMBER($A2101)),VLOOKUP($A2101,StudiesGeneral!$B:$CM,2,FALSE),"")</f>
        <v>Achour</v>
      </c>
      <c r="D2101" s="70">
        <f>IF(AND($A2101&lt;&gt;"",ISNUMBER($A2101)),VLOOKUP($A2101,StudiesGeneral!$B:$CM,3,FALSE),"")</f>
        <v>2017</v>
      </c>
      <c r="E2101" s="71" t="str">
        <f>IF(AND($A2101&lt;&gt;"",ISNUMBER($A2101)),VLOOKUP($A2101,StudiesGeneral!$B:$CM,4,FALSE),"")</f>
        <v>https://doi.org/10.1124/dmd.116.074732</v>
      </c>
      <c r="F2101" s="70" t="str">
        <f>IF(AND($A2101&lt;&gt;"",ISNUMBER($A2101)),VLOOKUP($A2101,StudiesGeneral!$B:$CM,5,FALSE),"")</f>
        <v>CYP3A43</v>
      </c>
      <c r="G2101" s="72" t="str">
        <f t="shared" si="108"/>
        <v>Liver--HLM-HLM01-</v>
      </c>
      <c r="H2101" s="25" t="s">
        <v>724</v>
      </c>
      <c r="I2101" s="25"/>
      <c r="J2101" s="25"/>
      <c r="K2101" s="25" t="s">
        <v>725</v>
      </c>
      <c r="L2101" s="25" t="s">
        <v>726</v>
      </c>
      <c r="M2101" s="25"/>
      <c r="N2101" s="25"/>
      <c r="O2101" s="25"/>
      <c r="P2101" s="25"/>
      <c r="Q2101" s="26"/>
      <c r="R2101" s="26"/>
      <c r="S2101" s="27"/>
      <c r="T2101" s="27"/>
      <c r="U2101" s="27"/>
      <c r="V2101" s="27"/>
      <c r="W2101" s="27"/>
      <c r="X2101" s="27"/>
      <c r="Y2101" s="27"/>
      <c r="Z2101" s="27"/>
      <c r="AA2101" s="28" t="s">
        <v>770</v>
      </c>
      <c r="AB2101" s="28" t="s">
        <v>794</v>
      </c>
      <c r="AC2101" s="29" t="s">
        <v>730</v>
      </c>
      <c r="AD2101" s="36" t="s">
        <v>1486</v>
      </c>
      <c r="AE2101" s="83">
        <v>1</v>
      </c>
      <c r="AF2101" s="30">
        <v>1</v>
      </c>
      <c r="AG2101" s="30">
        <v>0</v>
      </c>
      <c r="AH2101" s="83">
        <v>31</v>
      </c>
      <c r="AI2101" s="30" t="s">
        <v>767</v>
      </c>
      <c r="AJ2101" s="29" t="s">
        <v>1385</v>
      </c>
      <c r="AK2101" s="30"/>
      <c r="AL2101" s="29"/>
      <c r="AM2101" s="30"/>
      <c r="AN2101" s="30"/>
      <c r="AO2101" s="30"/>
      <c r="AP2101" s="30"/>
      <c r="AQ2101" s="30"/>
      <c r="AR2101" s="30"/>
      <c r="AS2101" s="30"/>
      <c r="AT2101" s="30"/>
      <c r="AU2101" s="30"/>
      <c r="AV2101" s="30"/>
      <c r="AW2101" s="30" t="s">
        <v>1487</v>
      </c>
      <c r="AX2101" s="30" t="s">
        <v>1051</v>
      </c>
      <c r="AY2101" s="30" t="s">
        <v>732</v>
      </c>
      <c r="AZ2101" s="30">
        <v>1</v>
      </c>
      <c r="BA2101" s="31" t="s">
        <v>733</v>
      </c>
      <c r="BB2101" s="32">
        <v>1</v>
      </c>
      <c r="BC2101" s="29"/>
      <c r="BD2101" s="30"/>
      <c r="BE2101" s="75"/>
      <c r="BF2101" s="91" t="b">
        <f>IF(ISERROR(VLOOKUP(StudiesDetails!B2101,ProteinExpression!A:A,1,FALSE)),FALSE,TRUE)</f>
        <v>1</v>
      </c>
    </row>
    <row r="2102" spans="1:58" x14ac:dyDescent="0.3">
      <c r="A2102">
        <v>776</v>
      </c>
      <c r="B2102">
        <v>2254</v>
      </c>
      <c r="C2102" s="73" t="str">
        <f>IF(AND($A2102&lt;&gt;"",ISNUMBER($A2102)),VLOOKUP($A2102,StudiesGeneral!$B:$CM,2,FALSE),"")</f>
        <v>Achour</v>
      </c>
      <c r="D2102" s="73">
        <f>IF(AND($A2102&lt;&gt;"",ISNUMBER($A2102)),VLOOKUP($A2102,StudiesGeneral!$B:$CM,3,FALSE),"")</f>
        <v>2017</v>
      </c>
      <c r="E2102" s="74" t="str">
        <f>IF(AND($A2102&lt;&gt;"",ISNUMBER($A2102)),VLOOKUP($A2102,StudiesGeneral!$B:$CM,4,FALSE),"")</f>
        <v>https://doi.org/10.1124/dmd.116.074732</v>
      </c>
      <c r="F2102" s="73" t="str">
        <f>IF(AND($A2102&lt;&gt;"",ISNUMBER($A2102)),VLOOKUP($A2102,StudiesGeneral!$B:$CM,5,FALSE),"")</f>
        <v>CYP3A43</v>
      </c>
      <c r="G2102" s="52" t="str">
        <f t="shared" si="108"/>
        <v>Liver--HLM-HLM02-</v>
      </c>
      <c r="H2102" s="12" t="s">
        <v>724</v>
      </c>
      <c r="K2102" s="12" t="s">
        <v>725</v>
      </c>
      <c r="L2102" s="12" t="s">
        <v>726</v>
      </c>
      <c r="AA2102" s="19" t="s">
        <v>770</v>
      </c>
      <c r="AB2102" s="19" t="s">
        <v>794</v>
      </c>
      <c r="AC2102" s="20" t="s">
        <v>730</v>
      </c>
      <c r="AD2102" s="37" t="s">
        <v>1488</v>
      </c>
      <c r="AE2102" s="82">
        <v>2</v>
      </c>
      <c r="AF2102" s="3">
        <v>1</v>
      </c>
      <c r="AG2102" s="3">
        <v>0</v>
      </c>
      <c r="AH2102" s="82">
        <v>62</v>
      </c>
      <c r="AI2102" s="3" t="s">
        <v>767</v>
      </c>
      <c r="AJ2102" s="20" t="s">
        <v>1385</v>
      </c>
      <c r="AW2102" s="3" t="s">
        <v>1472</v>
      </c>
      <c r="AX2102" s="3" t="s">
        <v>1481</v>
      </c>
      <c r="AY2102" s="3" t="s">
        <v>917</v>
      </c>
      <c r="AZ2102" s="3">
        <v>1</v>
      </c>
      <c r="BA2102" s="21" t="s">
        <v>733</v>
      </c>
      <c r="BB2102" s="10">
        <v>1</v>
      </c>
      <c r="BF2102" s="4" t="b">
        <f>IF(ISERROR(VLOOKUP(StudiesDetails!B2102,ProteinExpression!A:A,1,FALSE)),FALSE,TRUE)</f>
        <v>1</v>
      </c>
    </row>
    <row r="2103" spans="1:58" x14ac:dyDescent="0.3">
      <c r="A2103">
        <v>776</v>
      </c>
      <c r="B2103">
        <v>2255</v>
      </c>
      <c r="C2103" s="73" t="str">
        <f>IF(AND($A2103&lt;&gt;"",ISNUMBER($A2103)),VLOOKUP($A2103,StudiesGeneral!$B:$CM,2,FALSE),"")</f>
        <v>Achour</v>
      </c>
      <c r="D2103" s="73">
        <f>IF(AND($A2103&lt;&gt;"",ISNUMBER($A2103)),VLOOKUP($A2103,StudiesGeneral!$B:$CM,3,FALSE),"")</f>
        <v>2017</v>
      </c>
      <c r="E2103" s="74" t="str">
        <f>IF(AND($A2103&lt;&gt;"",ISNUMBER($A2103)),VLOOKUP($A2103,StudiesGeneral!$B:$CM,4,FALSE),"")</f>
        <v>https://doi.org/10.1124/dmd.116.074732</v>
      </c>
      <c r="F2103" s="73" t="str">
        <f>IF(AND($A2103&lt;&gt;"",ISNUMBER($A2103)),VLOOKUP($A2103,StudiesGeneral!$B:$CM,5,FALSE),"")</f>
        <v>CYP3A43</v>
      </c>
      <c r="G2103" s="52" t="str">
        <f t="shared" si="108"/>
        <v>Liver--HLM-HLM03-</v>
      </c>
      <c r="H2103" s="12" t="s">
        <v>724</v>
      </c>
      <c r="K2103" s="12" t="s">
        <v>725</v>
      </c>
      <c r="L2103" s="12" t="s">
        <v>726</v>
      </c>
      <c r="AA2103" s="19" t="s">
        <v>770</v>
      </c>
      <c r="AB2103" s="19" t="s">
        <v>794</v>
      </c>
      <c r="AC2103" s="20" t="s">
        <v>730</v>
      </c>
      <c r="AD2103" s="37" t="s">
        <v>1489</v>
      </c>
      <c r="AE2103" s="82">
        <v>3</v>
      </c>
      <c r="AF2103" s="3">
        <v>1</v>
      </c>
      <c r="AG2103" s="3">
        <v>0</v>
      </c>
      <c r="AH2103" s="82">
        <v>41</v>
      </c>
      <c r="AI2103" s="3" t="s">
        <v>767</v>
      </c>
      <c r="AJ2103" s="20" t="s">
        <v>1385</v>
      </c>
      <c r="AW2103" s="3" t="s">
        <v>1470</v>
      </c>
      <c r="AX2103" s="3" t="s">
        <v>1476</v>
      </c>
      <c r="AY2103" s="3" t="s">
        <v>917</v>
      </c>
      <c r="AZ2103" s="3">
        <v>1</v>
      </c>
      <c r="BA2103" s="21" t="s">
        <v>881</v>
      </c>
      <c r="BB2103" s="10">
        <v>1</v>
      </c>
      <c r="BF2103" s="4" t="b">
        <f>IF(ISERROR(VLOOKUP(StudiesDetails!B2103,ProteinExpression!A:A,1,FALSE)),FALSE,TRUE)</f>
        <v>1</v>
      </c>
    </row>
    <row r="2104" spans="1:58" x14ac:dyDescent="0.3">
      <c r="A2104">
        <v>776</v>
      </c>
      <c r="B2104">
        <v>2256</v>
      </c>
      <c r="C2104" s="73" t="str">
        <f>IF(AND($A2104&lt;&gt;"",ISNUMBER($A2104)),VLOOKUP($A2104,StudiesGeneral!$B:$CM,2,FALSE),"")</f>
        <v>Achour</v>
      </c>
      <c r="D2104" s="73">
        <f>IF(AND($A2104&lt;&gt;"",ISNUMBER($A2104)),VLOOKUP($A2104,StudiesGeneral!$B:$CM,3,FALSE),"")</f>
        <v>2017</v>
      </c>
      <c r="E2104" s="74" t="str">
        <f>IF(AND($A2104&lt;&gt;"",ISNUMBER($A2104)),VLOOKUP($A2104,StudiesGeneral!$B:$CM,4,FALSE),"")</f>
        <v>https://doi.org/10.1124/dmd.116.074732</v>
      </c>
      <c r="F2104" s="73" t="str">
        <f>IF(AND($A2104&lt;&gt;"",ISNUMBER($A2104)),VLOOKUP($A2104,StudiesGeneral!$B:$CM,5,FALSE),"")</f>
        <v>CYP3A43</v>
      </c>
      <c r="G2104" s="52" t="str">
        <f t="shared" si="108"/>
        <v>Liver--HLM-HLM04-</v>
      </c>
      <c r="H2104" s="12" t="s">
        <v>724</v>
      </c>
      <c r="K2104" s="12" t="s">
        <v>725</v>
      </c>
      <c r="L2104" s="12" t="s">
        <v>726</v>
      </c>
      <c r="AA2104" s="19" t="s">
        <v>770</v>
      </c>
      <c r="AB2104" s="19" t="s">
        <v>794</v>
      </c>
      <c r="AC2104" s="20" t="s">
        <v>730</v>
      </c>
      <c r="AD2104" s="37" t="s">
        <v>1490</v>
      </c>
      <c r="AE2104" s="82">
        <v>4</v>
      </c>
      <c r="AF2104" s="3">
        <v>1</v>
      </c>
      <c r="AG2104" s="3">
        <v>1</v>
      </c>
      <c r="AH2104" s="82">
        <v>50</v>
      </c>
      <c r="AI2104" s="3" t="s">
        <v>767</v>
      </c>
      <c r="AJ2104" s="20" t="s">
        <v>1385</v>
      </c>
      <c r="AW2104" s="3" t="s">
        <v>1470</v>
      </c>
      <c r="AX2104" s="3" t="s">
        <v>1051</v>
      </c>
      <c r="AY2104" s="3" t="s">
        <v>917</v>
      </c>
      <c r="AZ2104" s="3">
        <v>1</v>
      </c>
      <c r="BA2104" s="21" t="s">
        <v>733</v>
      </c>
      <c r="BB2104" s="10">
        <v>1</v>
      </c>
      <c r="BF2104" s="4" t="b">
        <f>IF(ISERROR(VLOOKUP(StudiesDetails!B2104,ProteinExpression!A:A,1,FALSE)),FALSE,TRUE)</f>
        <v>1</v>
      </c>
    </row>
    <row r="2105" spans="1:58" s="33" customFormat="1" x14ac:dyDescent="0.3">
      <c r="A2105" s="33">
        <v>783</v>
      </c>
      <c r="B2105" s="33">
        <v>2257</v>
      </c>
      <c r="C2105" s="70" t="str">
        <f>IF(AND($A2105&lt;&gt;"",ISNUMBER($A2105)),VLOOKUP($A2105,StudiesGeneral!$B:$CM,2,FALSE),"")</f>
        <v>Ahire</v>
      </c>
      <c r="D2105" s="70">
        <f>IF(AND($A2105&lt;&gt;"",ISNUMBER($A2105)),VLOOKUP($A2105,StudiesGeneral!$B:$CM,3,FALSE),"")</f>
        <v>2021</v>
      </c>
      <c r="E2105" s="71" t="str">
        <f>IF(AND($A2105&lt;&gt;"",ISNUMBER($A2105)),VLOOKUP($A2105,StudiesGeneral!$B:$CM,4,FALSE),"")</f>
        <v>https://doi.org/10.1016/j.xphs.2021.03.020</v>
      </c>
      <c r="F2105" s="70" t="str">
        <f>IF(AND($A2105&lt;&gt;"",ISNUMBER($A2105)),VLOOKUP($A2105,StudiesGeneral!$B:$CM,5,FALSE),"")</f>
        <v>CYP3A4</v>
      </c>
      <c r="G2105" s="72" t="str">
        <f t="shared" si="108"/>
        <v>Liver--HLM-1-</v>
      </c>
      <c r="H2105" s="25" t="s">
        <v>724</v>
      </c>
      <c r="I2105" s="25"/>
      <c r="J2105" s="25"/>
      <c r="K2105" s="25" t="s">
        <v>725</v>
      </c>
      <c r="L2105" s="25" t="s">
        <v>726</v>
      </c>
      <c r="M2105" s="25"/>
      <c r="N2105" s="25"/>
      <c r="O2105" s="25"/>
      <c r="P2105" s="25"/>
      <c r="Q2105" s="26">
        <v>1</v>
      </c>
      <c r="R2105" s="26" t="s">
        <v>753</v>
      </c>
      <c r="S2105" s="27"/>
      <c r="T2105" s="27"/>
      <c r="U2105" s="27"/>
      <c r="V2105" s="27"/>
      <c r="W2105" s="27"/>
      <c r="X2105" s="27"/>
      <c r="Y2105" s="27"/>
      <c r="Z2105" s="27"/>
      <c r="AA2105" s="28" t="s">
        <v>770</v>
      </c>
      <c r="AB2105" s="28" t="s">
        <v>1259</v>
      </c>
      <c r="AC2105" s="29" t="s">
        <v>730</v>
      </c>
      <c r="AD2105" s="36">
        <v>1</v>
      </c>
      <c r="AE2105" s="83">
        <v>1</v>
      </c>
      <c r="AF2105" s="30">
        <v>1</v>
      </c>
      <c r="AG2105" s="30">
        <v>1</v>
      </c>
      <c r="AH2105" s="30">
        <v>32</v>
      </c>
      <c r="AI2105" s="30" t="s">
        <v>767</v>
      </c>
      <c r="AJ2105" s="29" t="s">
        <v>1385</v>
      </c>
      <c r="AK2105" s="30"/>
      <c r="AL2105" s="29"/>
      <c r="AM2105" s="30"/>
      <c r="AN2105" s="30"/>
      <c r="AO2105" s="30"/>
      <c r="AP2105" s="30"/>
      <c r="AQ2105" s="30"/>
      <c r="AR2105" s="30"/>
      <c r="AS2105" s="30"/>
      <c r="AT2105" s="30"/>
      <c r="AU2105" s="30"/>
      <c r="AV2105" s="30"/>
      <c r="AW2105" s="30"/>
      <c r="AX2105" s="30"/>
      <c r="AY2105" s="30"/>
      <c r="AZ2105" s="30"/>
      <c r="BA2105" s="31"/>
      <c r="BB2105" s="32"/>
      <c r="BC2105" s="29"/>
      <c r="BD2105" s="30"/>
      <c r="BE2105" s="75"/>
      <c r="BF2105" s="91" t="b">
        <f>IF(ISERROR(VLOOKUP(StudiesDetails!B2105,ProteinExpression!A:A,1,FALSE)),FALSE,TRUE)</f>
        <v>1</v>
      </c>
    </row>
    <row r="2106" spans="1:58" x14ac:dyDescent="0.3">
      <c r="A2106">
        <v>783</v>
      </c>
      <c r="B2106">
        <v>2258</v>
      </c>
      <c r="C2106" s="73" t="str">
        <f>IF(AND($A2106&lt;&gt;"",ISNUMBER($A2106)),VLOOKUP($A2106,StudiesGeneral!$B:$CM,2,FALSE),"")</f>
        <v>Ahire</v>
      </c>
      <c r="D2106" s="73">
        <f>IF(AND($A2106&lt;&gt;"",ISNUMBER($A2106)),VLOOKUP($A2106,StudiesGeneral!$B:$CM,3,FALSE),"")</f>
        <v>2021</v>
      </c>
      <c r="E2106" s="74" t="str">
        <f>IF(AND($A2106&lt;&gt;"",ISNUMBER($A2106)),VLOOKUP($A2106,StudiesGeneral!$B:$CM,4,FALSE),"")</f>
        <v>https://doi.org/10.1016/j.xphs.2021.03.020</v>
      </c>
      <c r="F2106" s="73" t="str">
        <f>IF(AND($A2106&lt;&gt;"",ISNUMBER($A2106)),VLOOKUP($A2106,StudiesGeneral!$B:$CM,5,FALSE),"")</f>
        <v>CYP3A4</v>
      </c>
      <c r="G2106" s="52" t="str">
        <f t="shared" si="108"/>
        <v>Liver--HLM-2-</v>
      </c>
      <c r="H2106" s="12" t="s">
        <v>724</v>
      </c>
      <c r="K2106" s="12" t="s">
        <v>725</v>
      </c>
      <c r="L2106" s="12" t="s">
        <v>726</v>
      </c>
      <c r="Q2106" s="1">
        <v>1</v>
      </c>
      <c r="R2106" s="1" t="s">
        <v>753</v>
      </c>
      <c r="AA2106" s="19" t="s">
        <v>770</v>
      </c>
      <c r="AB2106" s="19" t="s">
        <v>1259</v>
      </c>
      <c r="AC2106" s="20" t="s">
        <v>730</v>
      </c>
      <c r="AD2106" s="37">
        <v>2</v>
      </c>
      <c r="AE2106" s="82">
        <v>2</v>
      </c>
      <c r="AF2106" s="3">
        <v>1</v>
      </c>
      <c r="AG2106" s="3">
        <v>1</v>
      </c>
      <c r="AH2106" s="3">
        <v>38</v>
      </c>
      <c r="AI2106" s="3" t="s">
        <v>767</v>
      </c>
      <c r="AJ2106" s="20" t="s">
        <v>1385</v>
      </c>
      <c r="BF2106" s="4" t="b">
        <f>IF(ISERROR(VLOOKUP(StudiesDetails!B2106,ProteinExpression!A:A,1,FALSE)),FALSE,TRUE)</f>
        <v>1</v>
      </c>
    </row>
    <row r="2107" spans="1:58" x14ac:dyDescent="0.3">
      <c r="A2107">
        <v>783</v>
      </c>
      <c r="B2107">
        <v>2259</v>
      </c>
      <c r="C2107" s="73" t="str">
        <f>IF(AND($A2107&lt;&gt;"",ISNUMBER($A2107)),VLOOKUP($A2107,StudiesGeneral!$B:$CM,2,FALSE),"")</f>
        <v>Ahire</v>
      </c>
      <c r="D2107" s="73">
        <f>IF(AND($A2107&lt;&gt;"",ISNUMBER($A2107)),VLOOKUP($A2107,StudiesGeneral!$B:$CM,3,FALSE),"")</f>
        <v>2021</v>
      </c>
      <c r="E2107" s="74" t="str">
        <f>IF(AND($A2107&lt;&gt;"",ISNUMBER($A2107)),VLOOKUP($A2107,StudiesGeneral!$B:$CM,4,FALSE),"")</f>
        <v>https://doi.org/10.1016/j.xphs.2021.03.020</v>
      </c>
      <c r="F2107" s="73" t="str">
        <f>IF(AND($A2107&lt;&gt;"",ISNUMBER($A2107)),VLOOKUP($A2107,StudiesGeneral!$B:$CM,5,FALSE),"")</f>
        <v>CYP3A4</v>
      </c>
      <c r="G2107" s="52" t="str">
        <f t="shared" ref="G2107" si="109">H2107&amp;"-"&amp;I2107&amp;"-"&amp;L2107&amp;"-"&amp;AD2107&amp;"-"&amp;BC2107</f>
        <v>Liver--HLM--</v>
      </c>
      <c r="H2107" s="12" t="s">
        <v>724</v>
      </c>
      <c r="K2107" s="12" t="s">
        <v>725</v>
      </c>
      <c r="L2107" s="12" t="s">
        <v>726</v>
      </c>
      <c r="AA2107" s="19" t="s">
        <v>754</v>
      </c>
      <c r="AB2107" s="19" t="s">
        <v>1491</v>
      </c>
      <c r="AC2107" s="20" t="s">
        <v>730</v>
      </c>
      <c r="AE2107" s="82">
        <v>3</v>
      </c>
      <c r="AF2107" s="3">
        <v>200</v>
      </c>
      <c r="AG2107" s="3">
        <v>100</v>
      </c>
      <c r="AI2107" s="3" t="s">
        <v>767</v>
      </c>
      <c r="AM2107" s="3">
        <v>20</v>
      </c>
      <c r="AN2107" s="3">
        <v>77</v>
      </c>
      <c r="BF2107" s="4" t="b">
        <f>IF(ISERROR(VLOOKUP(StudiesDetails!B2107,ProteinExpression!A:A,1,FALSE)),FALSE,TRUE)</f>
        <v>1</v>
      </c>
    </row>
    <row r="2108" spans="1:58" s="33" customFormat="1" x14ac:dyDescent="0.3">
      <c r="A2108" s="33">
        <v>784</v>
      </c>
      <c r="B2108" s="33">
        <v>2260</v>
      </c>
      <c r="C2108" s="70" t="str">
        <f>IF(AND($A2108&lt;&gt;"",ISNUMBER($A2108)),VLOOKUP($A2108,StudiesGeneral!$B:$CM,2,FALSE),"")</f>
        <v>Ahire</v>
      </c>
      <c r="D2108" s="70">
        <f>IF(AND($A2108&lt;&gt;"",ISNUMBER($A2108)),VLOOKUP($A2108,StudiesGeneral!$B:$CM,3,FALSE),"")</f>
        <v>2021</v>
      </c>
      <c r="E2108" s="71" t="str">
        <f>IF(AND($A2108&lt;&gt;"",ISNUMBER($A2108)),VLOOKUP($A2108,StudiesGeneral!$B:$CM,4,FALSE),"")</f>
        <v>https://doi.org/10.1016/j.xphs.2021.03.020</v>
      </c>
      <c r="F2108" s="70" t="str">
        <f>IF(AND($A2108&lt;&gt;"",ISNUMBER($A2108)),VLOOKUP($A2108,StudiesGeneral!$B:$CM,5,FALSE),"")</f>
        <v>CYP3A5</v>
      </c>
      <c r="G2108" s="72" t="str">
        <f t="shared" si="108"/>
        <v>Liver--HLM-1-</v>
      </c>
      <c r="H2108" s="25" t="s">
        <v>724</v>
      </c>
      <c r="I2108" s="25"/>
      <c r="J2108" s="25"/>
      <c r="K2108" s="25" t="s">
        <v>725</v>
      </c>
      <c r="L2108" s="25" t="s">
        <v>726</v>
      </c>
      <c r="M2108" s="25"/>
      <c r="N2108" s="25"/>
      <c r="O2108" s="25"/>
      <c r="P2108" s="25"/>
      <c r="Q2108" s="26">
        <v>1</v>
      </c>
      <c r="R2108" s="26" t="s">
        <v>753</v>
      </c>
      <c r="S2108" s="27"/>
      <c r="T2108" s="27"/>
      <c r="U2108" s="27"/>
      <c r="V2108" s="27"/>
      <c r="W2108" s="27"/>
      <c r="X2108" s="27"/>
      <c r="Y2108" s="27"/>
      <c r="Z2108" s="27"/>
      <c r="AA2108" s="28" t="s">
        <v>770</v>
      </c>
      <c r="AB2108" s="28" t="s">
        <v>1259</v>
      </c>
      <c r="AC2108" s="29" t="s">
        <v>730</v>
      </c>
      <c r="AD2108" s="36">
        <v>1</v>
      </c>
      <c r="AE2108" s="83">
        <v>1</v>
      </c>
      <c r="AF2108" s="30">
        <v>1</v>
      </c>
      <c r="AG2108" s="30">
        <v>1</v>
      </c>
      <c r="AH2108" s="30">
        <v>32</v>
      </c>
      <c r="AI2108" s="30" t="s">
        <v>767</v>
      </c>
      <c r="AJ2108" s="29" t="s">
        <v>1385</v>
      </c>
      <c r="AK2108" s="30"/>
      <c r="AL2108" s="29"/>
      <c r="AM2108" s="30"/>
      <c r="AN2108" s="30"/>
      <c r="AO2108" s="30"/>
      <c r="AP2108" s="30"/>
      <c r="AQ2108" s="30"/>
      <c r="AR2108" s="30"/>
      <c r="AS2108" s="30"/>
      <c r="AT2108" s="30"/>
      <c r="AU2108" s="30"/>
      <c r="AV2108" s="30"/>
      <c r="AW2108" s="30"/>
      <c r="AX2108" s="30"/>
      <c r="AY2108" s="30"/>
      <c r="AZ2108" s="30"/>
      <c r="BA2108" s="31"/>
      <c r="BB2108" s="32"/>
      <c r="BC2108" s="29"/>
      <c r="BD2108" s="30"/>
      <c r="BE2108" s="75"/>
      <c r="BF2108" s="91" t="b">
        <f>IF(ISERROR(VLOOKUP(StudiesDetails!B2108,ProteinExpression!A:A,1,FALSE)),FALSE,TRUE)</f>
        <v>1</v>
      </c>
    </row>
    <row r="2109" spans="1:58" x14ac:dyDescent="0.3">
      <c r="A2109">
        <v>784</v>
      </c>
      <c r="B2109">
        <v>2261</v>
      </c>
      <c r="C2109" s="73" t="str">
        <f>IF(AND($A2109&lt;&gt;"",ISNUMBER($A2109)),VLOOKUP($A2109,StudiesGeneral!$B:$CM,2,FALSE),"")</f>
        <v>Ahire</v>
      </c>
      <c r="D2109" s="73">
        <f>IF(AND($A2109&lt;&gt;"",ISNUMBER($A2109)),VLOOKUP($A2109,StudiesGeneral!$B:$CM,3,FALSE),"")</f>
        <v>2021</v>
      </c>
      <c r="E2109" s="74" t="str">
        <f>IF(AND($A2109&lt;&gt;"",ISNUMBER($A2109)),VLOOKUP($A2109,StudiesGeneral!$B:$CM,4,FALSE),"")</f>
        <v>https://doi.org/10.1016/j.xphs.2021.03.020</v>
      </c>
      <c r="F2109" s="73" t="str">
        <f>IF(AND($A2109&lt;&gt;"",ISNUMBER($A2109)),VLOOKUP($A2109,StudiesGeneral!$B:$CM,5,FALSE),"")</f>
        <v>CYP3A5</v>
      </c>
      <c r="G2109" s="52" t="str">
        <f t="shared" si="108"/>
        <v>Liver--HLM-2-</v>
      </c>
      <c r="H2109" s="12" t="s">
        <v>724</v>
      </c>
      <c r="K2109" s="12" t="s">
        <v>725</v>
      </c>
      <c r="L2109" s="12" t="s">
        <v>726</v>
      </c>
      <c r="Q2109" s="1">
        <v>1</v>
      </c>
      <c r="R2109" s="1" t="s">
        <v>753</v>
      </c>
      <c r="AA2109" s="19" t="s">
        <v>770</v>
      </c>
      <c r="AB2109" s="19" t="s">
        <v>1259</v>
      </c>
      <c r="AC2109" s="20" t="s">
        <v>730</v>
      </c>
      <c r="AD2109" s="37">
        <v>2</v>
      </c>
      <c r="AE2109" s="82">
        <v>2</v>
      </c>
      <c r="AF2109" s="3">
        <v>1</v>
      </c>
      <c r="AG2109" s="3">
        <v>1</v>
      </c>
      <c r="AH2109" s="3">
        <v>38</v>
      </c>
      <c r="AI2109" s="3" t="s">
        <v>767</v>
      </c>
      <c r="AJ2109" s="20" t="s">
        <v>1385</v>
      </c>
      <c r="BF2109" s="4" t="b">
        <f>IF(ISERROR(VLOOKUP(StudiesDetails!B2109,ProteinExpression!A:A,1,FALSE)),FALSE,TRUE)</f>
        <v>1</v>
      </c>
    </row>
    <row r="2110" spans="1:58" x14ac:dyDescent="0.3">
      <c r="A2110">
        <v>784</v>
      </c>
      <c r="B2110">
        <v>2262</v>
      </c>
      <c r="C2110" s="73" t="str">
        <f>IF(AND($A2110&lt;&gt;"",ISNUMBER($A2110)),VLOOKUP($A2110,StudiesGeneral!$B:$CM,2,FALSE),"")</f>
        <v>Ahire</v>
      </c>
      <c r="D2110" s="73">
        <f>IF(AND($A2110&lt;&gt;"",ISNUMBER($A2110)),VLOOKUP($A2110,StudiesGeneral!$B:$CM,3,FALSE),"")</f>
        <v>2021</v>
      </c>
      <c r="E2110" s="74" t="str">
        <f>IF(AND($A2110&lt;&gt;"",ISNUMBER($A2110)),VLOOKUP($A2110,StudiesGeneral!$B:$CM,4,FALSE),"")</f>
        <v>https://doi.org/10.1016/j.xphs.2021.03.020</v>
      </c>
      <c r="F2110" s="73" t="str">
        <f>IF(AND($A2110&lt;&gt;"",ISNUMBER($A2110)),VLOOKUP($A2110,StudiesGeneral!$B:$CM,5,FALSE),"")</f>
        <v>CYP3A5</v>
      </c>
      <c r="G2110" s="52" t="str">
        <f t="shared" si="108"/>
        <v>Liver--HLM--</v>
      </c>
      <c r="H2110" s="12" t="s">
        <v>724</v>
      </c>
      <c r="K2110" s="12" t="s">
        <v>725</v>
      </c>
      <c r="L2110" s="12" t="s">
        <v>726</v>
      </c>
      <c r="AA2110" s="19" t="s">
        <v>754</v>
      </c>
      <c r="AB2110" s="19" t="s">
        <v>1491</v>
      </c>
      <c r="AC2110" s="20" t="s">
        <v>730</v>
      </c>
      <c r="AE2110" s="82">
        <v>3</v>
      </c>
      <c r="AF2110" s="3">
        <v>200</v>
      </c>
      <c r="AG2110" s="3">
        <v>100</v>
      </c>
      <c r="AI2110" s="3" t="s">
        <v>767</v>
      </c>
      <c r="AM2110" s="3">
        <v>20</v>
      </c>
      <c r="AN2110" s="3">
        <v>77</v>
      </c>
      <c r="BF2110" s="4" t="b">
        <f>IF(ISERROR(VLOOKUP(StudiesDetails!B2110,ProteinExpression!A:A,1,FALSE)),FALSE,TRUE)</f>
        <v>1</v>
      </c>
    </row>
    <row r="2111" spans="1:58" s="33" customFormat="1" x14ac:dyDescent="0.3">
      <c r="A2111" s="33">
        <v>800</v>
      </c>
      <c r="B2111" s="134">
        <v>2263</v>
      </c>
      <c r="C2111" s="70" t="str">
        <f>IF(AND($A2111&lt;&gt;"",ISNUMBER($A2111)),VLOOKUP($A2111,StudiesGeneral!$B:$CM,2,FALSE),"")</f>
        <v>Al-Majdoub</v>
      </c>
      <c r="D2111" s="70">
        <f>IF(AND($A2111&lt;&gt;"",ISNUMBER($A2111)),VLOOKUP($A2111,StudiesGeneral!$B:$CM,3,FALSE),"")</f>
        <v>2021</v>
      </c>
      <c r="E2111" s="71" t="str">
        <f>IF(AND($A2111&lt;&gt;"",ISNUMBER($A2111)),VLOOKUP($A2111,StudiesGeneral!$B:$CM,4,FALSE),"")</f>
        <v>https://doi.org/10.1002/cpt.2097</v>
      </c>
      <c r="F2111" s="70" t="str">
        <f>IF(AND($A2111&lt;&gt;"",ISNUMBER($A2111)),VLOOKUP($A2111,StudiesGeneral!$B:$CM,5,FALSE),"")</f>
        <v>CYP3A4</v>
      </c>
      <c r="G2111" s="72" t="str">
        <f t="shared" si="108"/>
        <v>Small intestine-Distal Ileum-Intestinal mucosa-1-</v>
      </c>
      <c r="H2111" s="25" t="s">
        <v>747</v>
      </c>
      <c r="I2111" s="25" t="s">
        <v>1064</v>
      </c>
      <c r="J2111" s="25"/>
      <c r="K2111" s="25" t="s">
        <v>735</v>
      </c>
      <c r="L2111" s="25" t="s">
        <v>1041</v>
      </c>
      <c r="M2111" s="25" t="s">
        <v>737</v>
      </c>
      <c r="N2111" s="25" t="s">
        <v>1492</v>
      </c>
      <c r="O2111" s="25"/>
      <c r="P2111" s="25"/>
      <c r="Q2111" s="26"/>
      <c r="R2111" s="26"/>
      <c r="S2111" s="27"/>
      <c r="T2111" s="27"/>
      <c r="U2111" s="27"/>
      <c r="V2111" s="27"/>
      <c r="W2111" s="27"/>
      <c r="X2111" s="27"/>
      <c r="Y2111" s="27"/>
      <c r="Z2111" s="27"/>
      <c r="AA2111" s="28" t="s">
        <v>770</v>
      </c>
      <c r="AB2111" s="28" t="s">
        <v>1493</v>
      </c>
      <c r="AC2111" s="29" t="s">
        <v>730</v>
      </c>
      <c r="AD2111" s="36">
        <v>1</v>
      </c>
      <c r="AE2111" s="83">
        <v>1</v>
      </c>
      <c r="AF2111" s="30">
        <v>1</v>
      </c>
      <c r="AG2111" s="30">
        <v>1</v>
      </c>
      <c r="AH2111" s="30">
        <v>80</v>
      </c>
      <c r="AI2111" s="30" t="s">
        <v>767</v>
      </c>
      <c r="AJ2111" s="29" t="s">
        <v>1385</v>
      </c>
      <c r="AK2111" s="30"/>
      <c r="AL2111" s="29"/>
      <c r="AM2111" s="30"/>
      <c r="AN2111" s="30"/>
      <c r="AO2111" s="30"/>
      <c r="AP2111" s="30"/>
      <c r="AQ2111" s="30"/>
      <c r="AR2111" s="30"/>
      <c r="AS2111" s="30"/>
      <c r="AT2111" s="30"/>
      <c r="AU2111" s="30"/>
      <c r="AV2111" s="30"/>
      <c r="AW2111" s="30" t="s">
        <v>763</v>
      </c>
      <c r="AX2111" s="30" t="s">
        <v>826</v>
      </c>
      <c r="AY2111" s="30"/>
      <c r="AZ2111" s="30"/>
      <c r="BA2111" s="31"/>
      <c r="BB2111" s="32"/>
      <c r="BC2111" s="29"/>
      <c r="BD2111" s="30"/>
      <c r="BE2111" s="75"/>
      <c r="BF2111" s="91" t="b">
        <f>IF(ISERROR(VLOOKUP(StudiesDetails!B2111,ProteinExpression!A:A,1,FALSE)),FALSE,TRUE)</f>
        <v>1</v>
      </c>
    </row>
    <row r="2112" spans="1:58" x14ac:dyDescent="0.3">
      <c r="A2112">
        <v>800</v>
      </c>
      <c r="B2112">
        <v>2264</v>
      </c>
      <c r="C2112" s="73" t="str">
        <f>IF(AND($A2112&lt;&gt;"",ISNUMBER($A2112)),VLOOKUP($A2112,StudiesGeneral!$B:$CM,2,FALSE),"")</f>
        <v>Al-Majdoub</v>
      </c>
      <c r="D2112" s="73">
        <f>IF(AND($A2112&lt;&gt;"",ISNUMBER($A2112)),VLOOKUP($A2112,StudiesGeneral!$B:$CM,3,FALSE),"")</f>
        <v>2021</v>
      </c>
      <c r="E2112" s="74" t="str">
        <f>IF(AND($A2112&lt;&gt;"",ISNUMBER($A2112)),VLOOKUP($A2112,StudiesGeneral!$B:$CM,4,FALSE),"")</f>
        <v>https://doi.org/10.1002/cpt.2097</v>
      </c>
      <c r="F2112" s="73" t="str">
        <f>IF(AND($A2112&lt;&gt;"",ISNUMBER($A2112)),VLOOKUP($A2112,StudiesGeneral!$B:$CM,5,FALSE),"")</f>
        <v>CYP3A4</v>
      </c>
      <c r="G2112" s="52" t="str">
        <f t="shared" si="108"/>
        <v>Small intestine-Proximal Ileum-Intestinal mucosa-4-</v>
      </c>
      <c r="H2112" s="12" t="s">
        <v>747</v>
      </c>
      <c r="I2112" s="12" t="s">
        <v>1062</v>
      </c>
      <c r="K2112" s="12" t="s">
        <v>735</v>
      </c>
      <c r="L2112" s="12" t="s">
        <v>1041</v>
      </c>
      <c r="M2112" s="12" t="s">
        <v>737</v>
      </c>
      <c r="N2112" s="12" t="s">
        <v>1492</v>
      </c>
      <c r="AA2112" s="19" t="s">
        <v>770</v>
      </c>
      <c r="AB2112" s="19" t="s">
        <v>1493</v>
      </c>
      <c r="AC2112" s="20" t="s">
        <v>730</v>
      </c>
      <c r="AD2112" s="37" t="s">
        <v>1022</v>
      </c>
      <c r="AE2112" s="82">
        <v>2</v>
      </c>
      <c r="AF2112" s="3">
        <v>1</v>
      </c>
      <c r="AG2112" s="3">
        <v>0</v>
      </c>
      <c r="AH2112" s="3">
        <v>65</v>
      </c>
      <c r="AI2112" s="3" t="s">
        <v>767</v>
      </c>
      <c r="AJ2112" s="20" t="s">
        <v>1385</v>
      </c>
      <c r="AW2112" s="3" t="s">
        <v>763</v>
      </c>
      <c r="AX2112" s="3" t="s">
        <v>1494</v>
      </c>
      <c r="BF2112" s="4" t="b">
        <f>IF(ISERROR(VLOOKUP(StudiesDetails!B2112,ProteinExpression!A:A,1,FALSE)),FALSE,TRUE)</f>
        <v>1</v>
      </c>
    </row>
    <row r="2113" spans="1:58" x14ac:dyDescent="0.3">
      <c r="A2113">
        <v>800</v>
      </c>
      <c r="B2113">
        <v>2265</v>
      </c>
      <c r="C2113" s="73" t="str">
        <f>IF(AND($A2113&lt;&gt;"",ISNUMBER($A2113)),VLOOKUP($A2113,StudiesGeneral!$B:$CM,2,FALSE),"")</f>
        <v>Al-Majdoub</v>
      </c>
      <c r="D2113" s="73">
        <f>IF(AND($A2113&lt;&gt;"",ISNUMBER($A2113)),VLOOKUP($A2113,StudiesGeneral!$B:$CM,3,FALSE),"")</f>
        <v>2021</v>
      </c>
      <c r="E2113" s="74" t="str">
        <f>IF(AND($A2113&lt;&gt;"",ISNUMBER($A2113)),VLOOKUP($A2113,StudiesGeneral!$B:$CM,4,FALSE),"")</f>
        <v>https://doi.org/10.1002/cpt.2097</v>
      </c>
      <c r="F2113" s="73" t="str">
        <f>IF(AND($A2113&lt;&gt;"",ISNUMBER($A2113)),VLOOKUP($A2113,StudiesGeneral!$B:$CM,5,FALSE),"")</f>
        <v>CYP3A4</v>
      </c>
      <c r="G2113" s="52" t="str">
        <f t="shared" si="108"/>
        <v>Small intestine-Distal Ileum-Intestinal mucosa-5-</v>
      </c>
      <c r="H2113" s="12" t="s">
        <v>747</v>
      </c>
      <c r="I2113" s="12" t="s">
        <v>1064</v>
      </c>
      <c r="K2113" s="12" t="s">
        <v>735</v>
      </c>
      <c r="L2113" s="12" t="s">
        <v>1041</v>
      </c>
      <c r="M2113" s="12" t="s">
        <v>737</v>
      </c>
      <c r="N2113" s="12" t="s">
        <v>1492</v>
      </c>
      <c r="AA2113" s="19" t="s">
        <v>770</v>
      </c>
      <c r="AB2113" s="19" t="s">
        <v>1493</v>
      </c>
      <c r="AC2113" s="20" t="s">
        <v>730</v>
      </c>
      <c r="AD2113" s="37" t="s">
        <v>1023</v>
      </c>
      <c r="AE2113" s="82">
        <v>3</v>
      </c>
      <c r="AF2113" s="3">
        <v>1</v>
      </c>
      <c r="AG2113" s="3">
        <v>1</v>
      </c>
      <c r="AH2113" s="3">
        <v>28</v>
      </c>
      <c r="AI2113" s="3" t="s">
        <v>767</v>
      </c>
      <c r="AJ2113" s="20" t="s">
        <v>1385</v>
      </c>
      <c r="AW2113" s="3" t="s">
        <v>763</v>
      </c>
      <c r="AX2113" s="3" t="s">
        <v>1495</v>
      </c>
      <c r="BF2113" s="4" t="b">
        <f>IF(ISERROR(VLOOKUP(StudiesDetails!B2113,ProteinExpression!A:A,1,FALSE)),FALSE,TRUE)</f>
        <v>1</v>
      </c>
    </row>
    <row r="2114" spans="1:58" x14ac:dyDescent="0.3">
      <c r="A2114">
        <v>800</v>
      </c>
      <c r="B2114">
        <v>2266</v>
      </c>
      <c r="C2114" s="73" t="str">
        <f>IF(AND($A2114&lt;&gt;"",ISNUMBER($A2114)),VLOOKUP($A2114,StudiesGeneral!$B:$CM,2,FALSE),"")</f>
        <v>Al-Majdoub</v>
      </c>
      <c r="D2114" s="73">
        <f>IF(AND($A2114&lt;&gt;"",ISNUMBER($A2114)),VLOOKUP($A2114,StudiesGeneral!$B:$CM,3,FALSE),"")</f>
        <v>2021</v>
      </c>
      <c r="E2114" s="74" t="str">
        <f>IF(AND($A2114&lt;&gt;"",ISNUMBER($A2114)),VLOOKUP($A2114,StudiesGeneral!$B:$CM,4,FALSE),"")</f>
        <v>https://doi.org/10.1002/cpt.2097</v>
      </c>
      <c r="F2114" s="73" t="str">
        <f>IF(AND($A2114&lt;&gt;"",ISNUMBER($A2114)),VLOOKUP($A2114,StudiesGeneral!$B:$CM,5,FALSE),"")</f>
        <v>CYP3A4</v>
      </c>
      <c r="G2114" s="52" t="str">
        <f t="shared" si="108"/>
        <v>Small intestine-Proximal Ileum-Intestinal mucosa-10-</v>
      </c>
      <c r="H2114" s="12" t="s">
        <v>747</v>
      </c>
      <c r="I2114" s="12" t="s">
        <v>1062</v>
      </c>
      <c r="K2114" s="12" t="s">
        <v>735</v>
      </c>
      <c r="L2114" s="12" t="s">
        <v>1041</v>
      </c>
      <c r="M2114" s="12" t="s">
        <v>737</v>
      </c>
      <c r="N2114" s="12" t="s">
        <v>1492</v>
      </c>
      <c r="AA2114" s="19" t="s">
        <v>770</v>
      </c>
      <c r="AB2114" s="19" t="s">
        <v>1493</v>
      </c>
      <c r="AC2114" s="20" t="s">
        <v>730</v>
      </c>
      <c r="AD2114" s="37" t="s">
        <v>1028</v>
      </c>
      <c r="AE2114" s="82">
        <v>4</v>
      </c>
      <c r="AF2114" s="3">
        <v>1</v>
      </c>
      <c r="AG2114" s="3">
        <v>1</v>
      </c>
      <c r="AH2114" s="3">
        <v>54</v>
      </c>
      <c r="AI2114" s="3" t="s">
        <v>767</v>
      </c>
      <c r="AJ2114" s="20" t="s">
        <v>1385</v>
      </c>
      <c r="AW2114" s="3" t="s">
        <v>763</v>
      </c>
      <c r="AX2114" s="3" t="s">
        <v>1494</v>
      </c>
      <c r="BF2114" s="4" t="b">
        <f>IF(ISERROR(VLOOKUP(StudiesDetails!B2114,ProteinExpression!A:A,1,FALSE)),FALSE,TRUE)</f>
        <v>1</v>
      </c>
    </row>
    <row r="2115" spans="1:58" x14ac:dyDescent="0.3">
      <c r="A2115">
        <v>800</v>
      </c>
      <c r="B2115">
        <v>2267</v>
      </c>
      <c r="C2115" s="73" t="str">
        <f>IF(AND($A2115&lt;&gt;"",ISNUMBER($A2115)),VLOOKUP($A2115,StudiesGeneral!$B:$CM,2,FALSE),"")</f>
        <v>Al-Majdoub</v>
      </c>
      <c r="D2115" s="73">
        <f>IF(AND($A2115&lt;&gt;"",ISNUMBER($A2115)),VLOOKUP($A2115,StudiesGeneral!$B:$CM,3,FALSE),"")</f>
        <v>2021</v>
      </c>
      <c r="E2115" s="74" t="str">
        <f>IF(AND($A2115&lt;&gt;"",ISNUMBER($A2115)),VLOOKUP($A2115,StudiesGeneral!$B:$CM,4,FALSE),"")</f>
        <v>https://doi.org/10.1002/cpt.2097</v>
      </c>
      <c r="F2115" s="73" t="str">
        <f>IF(AND($A2115&lt;&gt;"",ISNUMBER($A2115)),VLOOKUP($A2115,StudiesGeneral!$B:$CM,5,FALSE),"")</f>
        <v>CYP3A4</v>
      </c>
      <c r="G2115" s="52" t="str">
        <f t="shared" si="108"/>
        <v>Small intestine-Distal Ileum-Intestinal mucosa-11-</v>
      </c>
      <c r="H2115" s="12" t="s">
        <v>747</v>
      </c>
      <c r="I2115" s="12" t="s">
        <v>1064</v>
      </c>
      <c r="K2115" s="12" t="s">
        <v>735</v>
      </c>
      <c r="L2115" s="12" t="s">
        <v>1041</v>
      </c>
      <c r="M2115" s="12" t="s">
        <v>737</v>
      </c>
      <c r="N2115" s="12" t="s">
        <v>1492</v>
      </c>
      <c r="AA2115" s="19" t="s">
        <v>770</v>
      </c>
      <c r="AB2115" s="19" t="s">
        <v>1493</v>
      </c>
      <c r="AC2115" s="20" t="s">
        <v>730</v>
      </c>
      <c r="AD2115" s="37" t="s">
        <v>1029</v>
      </c>
      <c r="AE2115" s="82">
        <v>5</v>
      </c>
      <c r="AF2115" s="3">
        <v>1</v>
      </c>
      <c r="AG2115" s="3">
        <v>1</v>
      </c>
      <c r="AH2115" s="3">
        <v>68</v>
      </c>
      <c r="AI2115" s="3" t="s">
        <v>767</v>
      </c>
      <c r="AJ2115" s="20" t="s">
        <v>1385</v>
      </c>
      <c r="AW2115" s="3" t="s">
        <v>763</v>
      </c>
      <c r="AX2115" s="3" t="s">
        <v>826</v>
      </c>
      <c r="BF2115" s="4" t="b">
        <f>IF(ISERROR(VLOOKUP(StudiesDetails!B2115,ProteinExpression!A:A,1,FALSE)),FALSE,TRUE)</f>
        <v>1</v>
      </c>
    </row>
    <row r="2116" spans="1:58" x14ac:dyDescent="0.3">
      <c r="A2116">
        <v>800</v>
      </c>
      <c r="B2116">
        <v>2268</v>
      </c>
      <c r="C2116" s="73" t="str">
        <f>IF(AND($A2116&lt;&gt;"",ISNUMBER($A2116)),VLOOKUP($A2116,StudiesGeneral!$B:$CM,2,FALSE),"")</f>
        <v>Al-Majdoub</v>
      </c>
      <c r="D2116" s="73">
        <f>IF(AND($A2116&lt;&gt;"",ISNUMBER($A2116)),VLOOKUP($A2116,StudiesGeneral!$B:$CM,3,FALSE),"")</f>
        <v>2021</v>
      </c>
      <c r="E2116" s="74" t="str">
        <f>IF(AND($A2116&lt;&gt;"",ISNUMBER($A2116)),VLOOKUP($A2116,StudiesGeneral!$B:$CM,4,FALSE),"")</f>
        <v>https://doi.org/10.1002/cpt.2097</v>
      </c>
      <c r="F2116" s="73" t="str">
        <f>IF(AND($A2116&lt;&gt;"",ISNUMBER($A2116)),VLOOKUP($A2116,StudiesGeneral!$B:$CM,5,FALSE),"")</f>
        <v>CYP3A4</v>
      </c>
      <c r="G2116" s="52" t="str">
        <f t="shared" si="108"/>
        <v>Small intestine-Distal Ileum-Intestinal mucosa-12-</v>
      </c>
      <c r="H2116" s="12" t="s">
        <v>747</v>
      </c>
      <c r="I2116" s="12" t="s">
        <v>1064</v>
      </c>
      <c r="K2116" s="12" t="s">
        <v>735</v>
      </c>
      <c r="L2116" s="12" t="s">
        <v>1041</v>
      </c>
      <c r="M2116" s="12" t="s">
        <v>737</v>
      </c>
      <c r="N2116" s="12" t="s">
        <v>1492</v>
      </c>
      <c r="AA2116" s="19" t="s">
        <v>770</v>
      </c>
      <c r="AB2116" s="19" t="s">
        <v>1493</v>
      </c>
      <c r="AC2116" s="20" t="s">
        <v>730</v>
      </c>
      <c r="AD2116" s="37" t="s">
        <v>1030</v>
      </c>
      <c r="AE2116" s="82">
        <v>6</v>
      </c>
      <c r="AF2116" s="3">
        <v>1</v>
      </c>
      <c r="AG2116" s="3">
        <v>0</v>
      </c>
      <c r="AH2116" s="3">
        <v>78</v>
      </c>
      <c r="AI2116" s="3" t="s">
        <v>767</v>
      </c>
      <c r="AJ2116" s="20" t="s">
        <v>1385</v>
      </c>
      <c r="AW2116" s="3" t="s">
        <v>763</v>
      </c>
      <c r="AX2116" s="3" t="s">
        <v>1495</v>
      </c>
      <c r="BF2116" s="4" t="b">
        <f>IF(ISERROR(VLOOKUP(StudiesDetails!B2116,ProteinExpression!A:A,1,FALSE)),FALSE,TRUE)</f>
        <v>1</v>
      </c>
    </row>
    <row r="2117" spans="1:58" x14ac:dyDescent="0.3">
      <c r="A2117">
        <v>800</v>
      </c>
      <c r="B2117">
        <v>2269</v>
      </c>
      <c r="C2117" s="73" t="str">
        <f>IF(AND($A2117&lt;&gt;"",ISNUMBER($A2117)),VLOOKUP($A2117,StudiesGeneral!$B:$CM,2,FALSE),"")</f>
        <v>Al-Majdoub</v>
      </c>
      <c r="D2117" s="73">
        <f>IF(AND($A2117&lt;&gt;"",ISNUMBER($A2117)),VLOOKUP($A2117,StudiesGeneral!$B:$CM,3,FALSE),"")</f>
        <v>2021</v>
      </c>
      <c r="E2117" s="74" t="str">
        <f>IF(AND($A2117&lt;&gt;"",ISNUMBER($A2117)),VLOOKUP($A2117,StudiesGeneral!$B:$CM,4,FALSE),"")</f>
        <v>https://doi.org/10.1002/cpt.2097</v>
      </c>
      <c r="F2117" s="73" t="str">
        <f>IF(AND($A2117&lt;&gt;"",ISNUMBER($A2117)),VLOOKUP($A2117,StudiesGeneral!$B:$CM,5,FALSE),"")</f>
        <v>CYP3A4</v>
      </c>
      <c r="G2117" s="52" t="str">
        <f t="shared" si="108"/>
        <v>Small intestine-Medial Jejunum-Intestinal mucosa-15-</v>
      </c>
      <c r="H2117" s="12" t="s">
        <v>747</v>
      </c>
      <c r="I2117" s="12" t="s">
        <v>1060</v>
      </c>
      <c r="K2117" s="12" t="s">
        <v>735</v>
      </c>
      <c r="L2117" s="12" t="s">
        <v>1041</v>
      </c>
      <c r="M2117" s="12" t="s">
        <v>737</v>
      </c>
      <c r="N2117" s="12" t="s">
        <v>1492</v>
      </c>
      <c r="AA2117" s="19" t="s">
        <v>770</v>
      </c>
      <c r="AB2117" s="19" t="s">
        <v>1493</v>
      </c>
      <c r="AC2117" s="20" t="s">
        <v>730</v>
      </c>
      <c r="AD2117" s="37" t="s">
        <v>1034</v>
      </c>
      <c r="AE2117" s="82">
        <v>7</v>
      </c>
      <c r="AF2117" s="3">
        <v>1</v>
      </c>
      <c r="AG2117" s="3">
        <v>1</v>
      </c>
      <c r="AH2117" s="3">
        <v>66</v>
      </c>
      <c r="AI2117" s="3" t="s">
        <v>767</v>
      </c>
      <c r="AJ2117" s="20" t="s">
        <v>1385</v>
      </c>
      <c r="AW2117" s="3" t="s">
        <v>763</v>
      </c>
      <c r="AX2117" s="3" t="s">
        <v>1496</v>
      </c>
      <c r="BF2117" s="4" t="b">
        <f>IF(ISERROR(VLOOKUP(StudiesDetails!B2117,ProteinExpression!A:A,1,FALSE)),FALSE,TRUE)</f>
        <v>1</v>
      </c>
    </row>
    <row r="2118" spans="1:58" x14ac:dyDescent="0.3">
      <c r="A2118">
        <v>800</v>
      </c>
      <c r="B2118">
        <v>2270</v>
      </c>
      <c r="C2118" s="73" t="str">
        <f>IF(AND($A2118&lt;&gt;"",ISNUMBER($A2118)),VLOOKUP($A2118,StudiesGeneral!$B:$CM,2,FALSE),"")</f>
        <v>Al-Majdoub</v>
      </c>
      <c r="D2118" s="73">
        <f>IF(AND($A2118&lt;&gt;"",ISNUMBER($A2118)),VLOOKUP($A2118,StudiesGeneral!$B:$CM,3,FALSE),"")</f>
        <v>2021</v>
      </c>
      <c r="E2118" s="74" t="str">
        <f>IF(AND($A2118&lt;&gt;"",ISNUMBER($A2118)),VLOOKUP($A2118,StudiesGeneral!$B:$CM,4,FALSE),"")</f>
        <v>https://doi.org/10.1002/cpt.2097</v>
      </c>
      <c r="F2118" s="73" t="str">
        <f>IF(AND($A2118&lt;&gt;"",ISNUMBER($A2118)),VLOOKUP($A2118,StudiesGeneral!$B:$CM,5,FALSE),"")</f>
        <v>CYP3A4</v>
      </c>
      <c r="G2118" s="52" t="str">
        <f t="shared" si="108"/>
        <v>Small intestine-Distal Jejunum-Intestinal mucosa-16-</v>
      </c>
      <c r="H2118" s="12" t="s">
        <v>747</v>
      </c>
      <c r="I2118" s="12" t="s">
        <v>1061</v>
      </c>
      <c r="K2118" s="12" t="s">
        <v>735</v>
      </c>
      <c r="L2118" s="12" t="s">
        <v>1041</v>
      </c>
      <c r="M2118" s="12" t="s">
        <v>737</v>
      </c>
      <c r="N2118" s="12" t="s">
        <v>1492</v>
      </c>
      <c r="AA2118" s="19" t="s">
        <v>770</v>
      </c>
      <c r="AB2118" s="19" t="s">
        <v>1493</v>
      </c>
      <c r="AC2118" s="20" t="s">
        <v>730</v>
      </c>
      <c r="AD2118" s="37" t="s">
        <v>1035</v>
      </c>
      <c r="AE2118" s="82">
        <v>8</v>
      </c>
      <c r="AF2118" s="3">
        <v>1</v>
      </c>
      <c r="AG2118" s="3">
        <v>0</v>
      </c>
      <c r="AH2118" s="3">
        <v>49</v>
      </c>
      <c r="AI2118" s="3" t="s">
        <v>767</v>
      </c>
      <c r="AJ2118" s="20" t="s">
        <v>1385</v>
      </c>
      <c r="AW2118" s="3" t="s">
        <v>763</v>
      </c>
      <c r="AX2118" s="3" t="s">
        <v>1494</v>
      </c>
      <c r="BF2118" s="4" t="b">
        <f>IF(ISERROR(VLOOKUP(StudiesDetails!B2118,ProteinExpression!A:A,1,FALSE)),FALSE,TRUE)</f>
        <v>1</v>
      </c>
    </row>
    <row r="2119" spans="1:58" x14ac:dyDescent="0.3">
      <c r="A2119">
        <v>800</v>
      </c>
      <c r="B2119">
        <v>2271</v>
      </c>
      <c r="C2119" s="73" t="str">
        <f>IF(AND($A2119&lt;&gt;"",ISNUMBER($A2119)),VLOOKUP($A2119,StudiesGeneral!$B:$CM,2,FALSE),"")</f>
        <v>Al-Majdoub</v>
      </c>
      <c r="D2119" s="73">
        <f>IF(AND($A2119&lt;&gt;"",ISNUMBER($A2119)),VLOOKUP($A2119,StudiesGeneral!$B:$CM,3,FALSE),"")</f>
        <v>2021</v>
      </c>
      <c r="E2119" s="74" t="str">
        <f>IF(AND($A2119&lt;&gt;"",ISNUMBER($A2119)),VLOOKUP($A2119,StudiesGeneral!$B:$CM,4,FALSE),"")</f>
        <v>https://doi.org/10.1002/cpt.2097</v>
      </c>
      <c r="F2119" s="73" t="str">
        <f>IF(AND($A2119&lt;&gt;"",ISNUMBER($A2119)),VLOOKUP($A2119,StudiesGeneral!$B:$CM,5,FALSE),"")</f>
        <v>CYP3A4</v>
      </c>
      <c r="G2119" s="52" t="str">
        <f t="shared" si="108"/>
        <v>Small intestine-Distal Ileum-Intestinal mucosa-18-</v>
      </c>
      <c r="H2119" s="12" t="s">
        <v>747</v>
      </c>
      <c r="I2119" s="12" t="s">
        <v>1064</v>
      </c>
      <c r="K2119" s="12" t="s">
        <v>735</v>
      </c>
      <c r="L2119" s="12" t="s">
        <v>1041</v>
      </c>
      <c r="M2119" s="12" t="s">
        <v>737</v>
      </c>
      <c r="N2119" s="12" t="s">
        <v>1492</v>
      </c>
      <c r="AA2119" s="19" t="s">
        <v>770</v>
      </c>
      <c r="AB2119" s="19" t="s">
        <v>1493</v>
      </c>
      <c r="AC2119" s="20" t="s">
        <v>730</v>
      </c>
      <c r="AD2119" s="37" t="s">
        <v>1037</v>
      </c>
      <c r="AE2119" s="82">
        <v>9</v>
      </c>
      <c r="AF2119" s="3">
        <v>1</v>
      </c>
      <c r="AG2119" s="3">
        <v>0</v>
      </c>
      <c r="AH2119" s="3">
        <v>41</v>
      </c>
      <c r="AI2119" s="3" t="s">
        <v>767</v>
      </c>
      <c r="AJ2119" s="20" t="s">
        <v>1385</v>
      </c>
      <c r="AW2119" s="3" t="s">
        <v>763</v>
      </c>
      <c r="AX2119" s="3" t="s">
        <v>1495</v>
      </c>
      <c r="BF2119" s="4" t="b">
        <f>IF(ISERROR(VLOOKUP(StudiesDetails!B2119,ProteinExpression!A:A,1,FALSE)),FALSE,TRUE)</f>
        <v>1</v>
      </c>
    </row>
    <row r="2120" spans="1:58" x14ac:dyDescent="0.3">
      <c r="A2120">
        <v>800</v>
      </c>
      <c r="B2120">
        <v>2272</v>
      </c>
      <c r="C2120" s="73" t="str">
        <f>IF(AND($A2120&lt;&gt;"",ISNUMBER($A2120)),VLOOKUP($A2120,StudiesGeneral!$B:$CM,2,FALSE),"")</f>
        <v>Al-Majdoub</v>
      </c>
      <c r="D2120" s="73">
        <f>IF(AND($A2120&lt;&gt;"",ISNUMBER($A2120)),VLOOKUP($A2120,StudiesGeneral!$B:$CM,3,FALSE),"")</f>
        <v>2021</v>
      </c>
      <c r="E2120" s="74" t="str">
        <f>IF(AND($A2120&lt;&gt;"",ISNUMBER($A2120)),VLOOKUP($A2120,StudiesGeneral!$B:$CM,4,FALSE),"")</f>
        <v>https://doi.org/10.1002/cpt.2097</v>
      </c>
      <c r="F2120" s="73" t="str">
        <f>IF(AND($A2120&lt;&gt;"",ISNUMBER($A2120)),VLOOKUP($A2120,StudiesGeneral!$B:$CM,5,FALSE),"")</f>
        <v>CYP3A4</v>
      </c>
      <c r="G2120" s="52" t="str">
        <f t="shared" si="108"/>
        <v>Small intestine-Distal Ileum-Intestinal mucosa-19-</v>
      </c>
      <c r="H2120" s="12" t="s">
        <v>747</v>
      </c>
      <c r="I2120" s="12" t="s">
        <v>1064</v>
      </c>
      <c r="K2120" s="12" t="s">
        <v>735</v>
      </c>
      <c r="L2120" s="12" t="s">
        <v>1041</v>
      </c>
      <c r="M2120" s="12" t="s">
        <v>737</v>
      </c>
      <c r="N2120" s="12" t="s">
        <v>1492</v>
      </c>
      <c r="AA2120" s="19" t="s">
        <v>770</v>
      </c>
      <c r="AB2120" s="19" t="s">
        <v>1493</v>
      </c>
      <c r="AC2120" s="20" t="s">
        <v>730</v>
      </c>
      <c r="AD2120" s="37" t="s">
        <v>1038</v>
      </c>
      <c r="AE2120" s="82">
        <v>10</v>
      </c>
      <c r="AF2120" s="3">
        <v>1</v>
      </c>
      <c r="AG2120" s="3">
        <v>1</v>
      </c>
      <c r="AH2120" s="3">
        <v>59</v>
      </c>
      <c r="AI2120" s="3" t="s">
        <v>767</v>
      </c>
      <c r="AJ2120" s="20" t="s">
        <v>1385</v>
      </c>
      <c r="AW2120" s="3" t="s">
        <v>763</v>
      </c>
      <c r="AX2120" s="3" t="s">
        <v>826</v>
      </c>
      <c r="BF2120" s="4" t="b">
        <f>IF(ISERROR(VLOOKUP(StudiesDetails!B2120,ProteinExpression!A:A,1,FALSE)),FALSE,TRUE)</f>
        <v>1</v>
      </c>
    </row>
    <row r="2121" spans="1:58" x14ac:dyDescent="0.3">
      <c r="A2121">
        <v>800</v>
      </c>
      <c r="B2121">
        <v>2273</v>
      </c>
      <c r="C2121" s="73" t="str">
        <f>IF(AND($A2121&lt;&gt;"",ISNUMBER($A2121)),VLOOKUP($A2121,StudiesGeneral!$B:$CM,2,FALSE),"")</f>
        <v>Al-Majdoub</v>
      </c>
      <c r="D2121" s="73">
        <f>IF(AND($A2121&lt;&gt;"",ISNUMBER($A2121)),VLOOKUP($A2121,StudiesGeneral!$B:$CM,3,FALSE),"")</f>
        <v>2021</v>
      </c>
      <c r="E2121" s="74" t="str">
        <f>IF(AND($A2121&lt;&gt;"",ISNUMBER($A2121)),VLOOKUP($A2121,StudiesGeneral!$B:$CM,4,FALSE),"")</f>
        <v>https://doi.org/10.1002/cpt.2097</v>
      </c>
      <c r="F2121" s="73" t="str">
        <f>IF(AND($A2121&lt;&gt;"",ISNUMBER($A2121)),VLOOKUP($A2121,StudiesGeneral!$B:$CM,5,FALSE),"")</f>
        <v>CYP3A4</v>
      </c>
      <c r="G2121" s="52" t="str">
        <f t="shared" si="108"/>
        <v>Small intestine-Distal Ileum-Intestinal mucosa-20-</v>
      </c>
      <c r="H2121" s="12" t="s">
        <v>747</v>
      </c>
      <c r="I2121" s="12" t="s">
        <v>1064</v>
      </c>
      <c r="K2121" s="12" t="s">
        <v>735</v>
      </c>
      <c r="L2121" s="12" t="s">
        <v>1041</v>
      </c>
      <c r="M2121" s="12" t="s">
        <v>737</v>
      </c>
      <c r="N2121" s="12" t="s">
        <v>1492</v>
      </c>
      <c r="AA2121" s="19" t="s">
        <v>770</v>
      </c>
      <c r="AB2121" s="19" t="s">
        <v>1493</v>
      </c>
      <c r="AC2121" s="20" t="s">
        <v>730</v>
      </c>
      <c r="AD2121" s="37" t="s">
        <v>1039</v>
      </c>
      <c r="AE2121" s="82">
        <v>11</v>
      </c>
      <c r="AF2121" s="3">
        <v>1</v>
      </c>
      <c r="AG2121" s="3">
        <v>1</v>
      </c>
      <c r="AH2121" s="3">
        <v>62</v>
      </c>
      <c r="AI2121" s="3" t="s">
        <v>767</v>
      </c>
      <c r="AJ2121" s="20" t="s">
        <v>1385</v>
      </c>
      <c r="AW2121" s="3" t="s">
        <v>763</v>
      </c>
      <c r="AX2121" s="3" t="s">
        <v>826</v>
      </c>
      <c r="BF2121" s="4" t="b">
        <f>IF(ISERROR(VLOOKUP(StudiesDetails!B2121,ProteinExpression!A:A,1,FALSE)),FALSE,TRUE)</f>
        <v>1</v>
      </c>
    </row>
    <row r="2122" spans="1:58" x14ac:dyDescent="0.3">
      <c r="A2122">
        <v>800</v>
      </c>
      <c r="B2122">
        <v>2274</v>
      </c>
      <c r="C2122" s="73" t="str">
        <f>IF(AND($A2122&lt;&gt;"",ISNUMBER($A2122)),VLOOKUP($A2122,StudiesGeneral!$B:$CM,2,FALSE),"")</f>
        <v>Al-Majdoub</v>
      </c>
      <c r="D2122" s="73">
        <f>IF(AND($A2122&lt;&gt;"",ISNUMBER($A2122)),VLOOKUP($A2122,StudiesGeneral!$B:$CM,3,FALSE),"")</f>
        <v>2021</v>
      </c>
      <c r="E2122" s="74" t="str">
        <f>IF(AND($A2122&lt;&gt;"",ISNUMBER($A2122)),VLOOKUP($A2122,StudiesGeneral!$B:$CM,4,FALSE),"")</f>
        <v>https://doi.org/10.1002/cpt.2097</v>
      </c>
      <c r="F2122" s="73" t="str">
        <f>IF(AND($A2122&lt;&gt;"",ISNUMBER($A2122)),VLOOKUP($A2122,StudiesGeneral!$B:$CM,5,FALSE),"")</f>
        <v>CYP3A4</v>
      </c>
      <c r="G2122" s="52" t="str">
        <f t="shared" si="108"/>
        <v>Small intestine-Proximal Ileum-Intestinal mucosa-21-</v>
      </c>
      <c r="H2122" s="12" t="s">
        <v>747</v>
      </c>
      <c r="I2122" s="12" t="s">
        <v>1062</v>
      </c>
      <c r="K2122" s="12" t="s">
        <v>735</v>
      </c>
      <c r="L2122" s="12" t="s">
        <v>1041</v>
      </c>
      <c r="M2122" s="12" t="s">
        <v>737</v>
      </c>
      <c r="N2122" s="12" t="s">
        <v>1492</v>
      </c>
      <c r="AA2122" s="19" t="s">
        <v>770</v>
      </c>
      <c r="AB2122" s="19" t="s">
        <v>1493</v>
      </c>
      <c r="AC2122" s="20" t="s">
        <v>730</v>
      </c>
      <c r="AD2122" s="37" t="s">
        <v>1497</v>
      </c>
      <c r="AE2122" s="82">
        <v>12</v>
      </c>
      <c r="AF2122" s="3">
        <v>1</v>
      </c>
      <c r="AG2122" s="3">
        <v>1</v>
      </c>
      <c r="AH2122" s="3">
        <v>17</v>
      </c>
      <c r="AI2122" s="3" t="s">
        <v>767</v>
      </c>
      <c r="AJ2122" s="20" t="s">
        <v>1385</v>
      </c>
      <c r="AW2122" s="3" t="s">
        <v>763</v>
      </c>
      <c r="AX2122" s="3" t="s">
        <v>1494</v>
      </c>
      <c r="BF2122" s="4" t="b">
        <f>IF(ISERROR(VLOOKUP(StudiesDetails!B2122,ProteinExpression!A:A,1,FALSE)),FALSE,TRUE)</f>
        <v>1</v>
      </c>
    </row>
    <row r="2123" spans="1:58" x14ac:dyDescent="0.3">
      <c r="A2123">
        <v>800</v>
      </c>
      <c r="B2123">
        <v>2275</v>
      </c>
      <c r="C2123" s="73" t="str">
        <f>IF(AND($A2123&lt;&gt;"",ISNUMBER($A2123)),VLOOKUP($A2123,StudiesGeneral!$B:$CM,2,FALSE),"")</f>
        <v>Al-Majdoub</v>
      </c>
      <c r="D2123" s="73">
        <f>IF(AND($A2123&lt;&gt;"",ISNUMBER($A2123)),VLOOKUP($A2123,StudiesGeneral!$B:$CM,3,FALSE),"")</f>
        <v>2021</v>
      </c>
      <c r="E2123" s="74" t="str">
        <f>IF(AND($A2123&lt;&gt;"",ISNUMBER($A2123)),VLOOKUP($A2123,StudiesGeneral!$B:$CM,4,FALSE),"")</f>
        <v>https://doi.org/10.1002/cpt.2097</v>
      </c>
      <c r="F2123" s="73" t="str">
        <f>IF(AND($A2123&lt;&gt;"",ISNUMBER($A2123)),VLOOKUP($A2123,StudiesGeneral!$B:$CM,5,FALSE),"")</f>
        <v>CYP3A4</v>
      </c>
      <c r="G2123" s="52" t="str">
        <f t="shared" si="108"/>
        <v>Small intestine-Proximal Jejunum-Intestinal mucosa-22-</v>
      </c>
      <c r="H2123" s="12" t="s">
        <v>747</v>
      </c>
      <c r="I2123" s="12" t="s">
        <v>1059</v>
      </c>
      <c r="K2123" s="12" t="s">
        <v>735</v>
      </c>
      <c r="L2123" s="12" t="s">
        <v>1041</v>
      </c>
      <c r="M2123" s="12" t="s">
        <v>737</v>
      </c>
      <c r="N2123" s="12" t="s">
        <v>1492</v>
      </c>
      <c r="AA2123" s="19" t="s">
        <v>770</v>
      </c>
      <c r="AB2123" s="19" t="s">
        <v>1493</v>
      </c>
      <c r="AC2123" s="20" t="s">
        <v>730</v>
      </c>
      <c r="AD2123" s="37" t="s">
        <v>1498</v>
      </c>
      <c r="AE2123" s="82">
        <v>13</v>
      </c>
      <c r="AF2123" s="3">
        <v>1</v>
      </c>
      <c r="AG2123" s="3">
        <v>1</v>
      </c>
      <c r="AH2123" s="3">
        <v>61</v>
      </c>
      <c r="AI2123" s="3" t="s">
        <v>767</v>
      </c>
      <c r="AJ2123" s="20" t="s">
        <v>1385</v>
      </c>
      <c r="AW2123" s="3" t="s">
        <v>763</v>
      </c>
      <c r="AX2123" s="3" t="s">
        <v>1494</v>
      </c>
      <c r="BF2123" s="4" t="b">
        <f>IF(ISERROR(VLOOKUP(StudiesDetails!B2123,ProteinExpression!A:A,1,FALSE)),FALSE,TRUE)</f>
        <v>1</v>
      </c>
    </row>
    <row r="2124" spans="1:58" x14ac:dyDescent="0.3">
      <c r="A2124">
        <v>800</v>
      </c>
      <c r="B2124">
        <v>2276</v>
      </c>
      <c r="C2124" s="73" t="str">
        <f>IF(AND($A2124&lt;&gt;"",ISNUMBER($A2124)),VLOOKUP($A2124,StudiesGeneral!$B:$CM,2,FALSE),"")</f>
        <v>Al-Majdoub</v>
      </c>
      <c r="D2124" s="73">
        <f>IF(AND($A2124&lt;&gt;"",ISNUMBER($A2124)),VLOOKUP($A2124,StudiesGeneral!$B:$CM,3,FALSE),"")</f>
        <v>2021</v>
      </c>
      <c r="E2124" s="74" t="str">
        <f>IF(AND($A2124&lt;&gt;"",ISNUMBER($A2124)),VLOOKUP($A2124,StudiesGeneral!$B:$CM,4,FALSE),"")</f>
        <v>https://doi.org/10.1002/cpt.2097</v>
      </c>
      <c r="F2124" s="73" t="str">
        <f>IF(AND($A2124&lt;&gt;"",ISNUMBER($A2124)),VLOOKUP($A2124,StudiesGeneral!$B:$CM,5,FALSE),"")</f>
        <v>CYP3A4</v>
      </c>
      <c r="G2124" s="52" t="str">
        <f t="shared" si="108"/>
        <v>Small intestine-Distal Ileum-Intestinal mucosa-28-</v>
      </c>
      <c r="H2124" s="12" t="s">
        <v>747</v>
      </c>
      <c r="I2124" s="12" t="s">
        <v>1064</v>
      </c>
      <c r="K2124" s="12" t="s">
        <v>735</v>
      </c>
      <c r="L2124" s="12" t="s">
        <v>1041</v>
      </c>
      <c r="M2124" s="12" t="s">
        <v>737</v>
      </c>
      <c r="N2124" s="12" t="s">
        <v>1492</v>
      </c>
      <c r="AA2124" s="19" t="s">
        <v>770</v>
      </c>
      <c r="AB2124" s="19" t="s">
        <v>1493</v>
      </c>
      <c r="AC2124" s="20" t="s">
        <v>730</v>
      </c>
      <c r="AD2124" s="37" t="s">
        <v>1499</v>
      </c>
      <c r="AE2124" s="82">
        <v>16</v>
      </c>
      <c r="AF2124" s="3">
        <v>1</v>
      </c>
      <c r="AG2124" s="3">
        <v>1</v>
      </c>
      <c r="AH2124" s="3">
        <v>74</v>
      </c>
      <c r="AI2124" s="3" t="s">
        <v>767</v>
      </c>
      <c r="AJ2124" s="20" t="s">
        <v>1385</v>
      </c>
      <c r="AW2124" s="3" t="s">
        <v>763</v>
      </c>
      <c r="AX2124" s="3" t="s">
        <v>1496</v>
      </c>
      <c r="BF2124" s="4" t="b">
        <f>IF(ISERROR(VLOOKUP(StudiesDetails!B2124,ProteinExpression!A:A,1,FALSE)),FALSE,TRUE)</f>
        <v>1</v>
      </c>
    </row>
    <row r="2125" spans="1:58" s="33" customFormat="1" x14ac:dyDescent="0.3">
      <c r="A2125" s="33">
        <v>828</v>
      </c>
      <c r="B2125" s="33">
        <v>2277</v>
      </c>
      <c r="C2125" s="70" t="str">
        <f>IF(AND($A2125&lt;&gt;"",ISNUMBER($A2125)),VLOOKUP($A2125,StudiesGeneral!$B:$CM,2,FALSE),"")</f>
        <v>Khatri</v>
      </c>
      <c r="D2125" s="70">
        <f>IF(AND($A2125&lt;&gt;"",ISNUMBER($A2125)),VLOOKUP($A2125,StudiesGeneral!$B:$CM,3,FALSE),"")</f>
        <v>2021</v>
      </c>
      <c r="E2125" s="71" t="str">
        <f>IF(AND($A2125&lt;&gt;"",ISNUMBER($A2125)),VLOOKUP($A2125,StudiesGeneral!$B:$CM,4,FALSE),"")</f>
        <v>https://doi.org/10.1016/j.xphs.2020.09.013</v>
      </c>
      <c r="F2125" s="70" t="str">
        <f>IF(AND($A2125&lt;&gt;"",ISNUMBER($A2125)),VLOOKUP($A2125,StudiesGeneral!$B:$CM,5,FALSE),"")</f>
        <v>CYP3A4</v>
      </c>
      <c r="G2125" s="72" t="str">
        <f t="shared" si="108"/>
        <v>Liver--SCHH / Cell lysates-HU1880-</v>
      </c>
      <c r="H2125" s="25" t="s">
        <v>724</v>
      </c>
      <c r="I2125" s="25"/>
      <c r="J2125" s="25"/>
      <c r="K2125" s="25" t="s">
        <v>1222</v>
      </c>
      <c r="L2125" s="25" t="s">
        <v>1500</v>
      </c>
      <c r="M2125" s="25" t="s">
        <v>737</v>
      </c>
      <c r="N2125" s="25"/>
      <c r="O2125" s="25"/>
      <c r="P2125" s="25"/>
      <c r="Q2125" s="26"/>
      <c r="R2125" s="26"/>
      <c r="S2125" s="27"/>
      <c r="T2125" s="27"/>
      <c r="U2125" s="27"/>
      <c r="V2125" s="27"/>
      <c r="W2125" s="27"/>
      <c r="X2125" s="27"/>
      <c r="Y2125" s="27"/>
      <c r="Z2125" s="27"/>
      <c r="AA2125" s="28" t="s">
        <v>770</v>
      </c>
      <c r="AB2125" s="28" t="s">
        <v>1501</v>
      </c>
      <c r="AC2125" s="29" t="s">
        <v>730</v>
      </c>
      <c r="AD2125" s="113" t="s">
        <v>1502</v>
      </c>
      <c r="AE2125" s="83">
        <v>1</v>
      </c>
      <c r="AF2125" s="30">
        <v>1</v>
      </c>
      <c r="AG2125" s="30">
        <v>0</v>
      </c>
      <c r="AH2125" s="30">
        <v>34</v>
      </c>
      <c r="AI2125" s="30" t="s">
        <v>767</v>
      </c>
      <c r="AJ2125" s="29" t="s">
        <v>1385</v>
      </c>
      <c r="AK2125" s="30"/>
      <c r="AL2125" s="29"/>
      <c r="AM2125" s="30"/>
      <c r="AN2125" s="30"/>
      <c r="AO2125" s="30"/>
      <c r="AP2125" s="30"/>
      <c r="AQ2125" s="30"/>
      <c r="AR2125" s="30"/>
      <c r="AS2125" s="30"/>
      <c r="AT2125" s="30"/>
      <c r="AU2125" s="30"/>
      <c r="AV2125" s="30"/>
      <c r="AW2125" s="30" t="s">
        <v>1231</v>
      </c>
      <c r="AX2125" s="30"/>
      <c r="AY2125" s="30"/>
      <c r="AZ2125" s="30"/>
      <c r="BA2125" s="31" t="s">
        <v>733</v>
      </c>
      <c r="BB2125" s="32">
        <v>1</v>
      </c>
      <c r="BC2125" s="29"/>
      <c r="BD2125" s="30"/>
      <c r="BE2125" s="75"/>
      <c r="BF2125" s="91" t="b">
        <f>IF(ISERROR(VLOOKUP(StudiesDetails!B2125,ProteinExpression!A:A,1,FALSE)),FALSE,TRUE)</f>
        <v>1</v>
      </c>
    </row>
    <row r="2126" spans="1:58" x14ac:dyDescent="0.3">
      <c r="A2126">
        <v>828</v>
      </c>
      <c r="B2126">
        <v>2278</v>
      </c>
      <c r="C2126" s="73" t="str">
        <f>IF(AND($A2126&lt;&gt;"",ISNUMBER($A2126)),VLOOKUP($A2126,StudiesGeneral!$B:$CM,2,FALSE),"")</f>
        <v>Khatri</v>
      </c>
      <c r="D2126" s="73">
        <f>IF(AND($A2126&lt;&gt;"",ISNUMBER($A2126)),VLOOKUP($A2126,StudiesGeneral!$B:$CM,3,FALSE),"")</f>
        <v>2021</v>
      </c>
      <c r="E2126" s="74" t="str">
        <f>IF(AND($A2126&lt;&gt;"",ISNUMBER($A2126)),VLOOKUP($A2126,StudiesGeneral!$B:$CM,4,FALSE),"")</f>
        <v>https://doi.org/10.1016/j.xphs.2020.09.013</v>
      </c>
      <c r="F2126" s="73" t="str">
        <f>IF(AND($A2126&lt;&gt;"",ISNUMBER($A2126)),VLOOKUP($A2126,StudiesGeneral!$B:$CM,5,FALSE),"")</f>
        <v>CYP3A4</v>
      </c>
      <c r="G2126" s="52" t="str">
        <f t="shared" si="108"/>
        <v>Liver--SCHH / Cell lysates-HC3-26-</v>
      </c>
      <c r="H2126" s="12" t="s">
        <v>724</v>
      </c>
      <c r="K2126" s="12" t="s">
        <v>1222</v>
      </c>
      <c r="L2126" s="12" t="s">
        <v>1500</v>
      </c>
      <c r="M2126" s="12" t="s">
        <v>737</v>
      </c>
      <c r="AA2126" s="19" t="s">
        <v>770</v>
      </c>
      <c r="AB2126" s="19" t="s">
        <v>1501</v>
      </c>
      <c r="AC2126" s="20" t="s">
        <v>730</v>
      </c>
      <c r="AD2126" s="112" t="s">
        <v>1503</v>
      </c>
      <c r="AE2126" s="82">
        <v>2</v>
      </c>
      <c r="AF2126" s="3">
        <v>1</v>
      </c>
      <c r="AG2126" s="3">
        <v>0</v>
      </c>
      <c r="AH2126" s="3">
        <v>43</v>
      </c>
      <c r="AI2126" s="3" t="s">
        <v>767</v>
      </c>
      <c r="AJ2126" s="20" t="s">
        <v>1385</v>
      </c>
      <c r="AW2126" s="3" t="s">
        <v>1112</v>
      </c>
      <c r="BA2126" s="21" t="s">
        <v>733</v>
      </c>
      <c r="BB2126" s="10">
        <v>1</v>
      </c>
      <c r="BF2126" s="4" t="b">
        <f>IF(ISERROR(VLOOKUP(StudiesDetails!B2126,ProteinExpression!A:A,1,FALSE)),FALSE,TRUE)</f>
        <v>1</v>
      </c>
    </row>
    <row r="2127" spans="1:58" x14ac:dyDescent="0.3">
      <c r="A2127">
        <v>829</v>
      </c>
      <c r="B2127">
        <v>2279</v>
      </c>
      <c r="C2127" s="73" t="str">
        <f>IF(AND($A2127&lt;&gt;"",ISNUMBER($A2127)),VLOOKUP($A2127,StudiesGeneral!$B:$CM,2,FALSE),"")</f>
        <v>Khatri</v>
      </c>
      <c r="D2127" s="73">
        <f>IF(AND($A2127&lt;&gt;"",ISNUMBER($A2127)),VLOOKUP($A2127,StudiesGeneral!$B:$CM,3,FALSE),"")</f>
        <v>2021</v>
      </c>
      <c r="E2127" s="74" t="str">
        <f>IF(AND($A2127&lt;&gt;"",ISNUMBER($A2127)),VLOOKUP($A2127,StudiesGeneral!$B:$CM,4,FALSE),"")</f>
        <v>https://doi.org/10.1016/j.xphs.2020.09.013</v>
      </c>
      <c r="F2127" s="73" t="str">
        <f>IF(AND($A2127&lt;&gt;"",ISNUMBER($A2127)),VLOOKUP($A2127,StudiesGeneral!$B:$CM,5,FALSE),"")</f>
        <v>CYP3A5</v>
      </c>
      <c r="G2127" s="52" t="str">
        <f t="shared" si="108"/>
        <v>Liver--SCHH / Cell lysates-HU1880-</v>
      </c>
      <c r="H2127" s="12" t="s">
        <v>724</v>
      </c>
      <c r="K2127" s="12" t="s">
        <v>1222</v>
      </c>
      <c r="L2127" s="12" t="s">
        <v>1500</v>
      </c>
      <c r="M2127" s="12" t="s">
        <v>737</v>
      </c>
      <c r="AA2127" s="19" t="s">
        <v>770</v>
      </c>
      <c r="AB2127" s="19" t="s">
        <v>1350</v>
      </c>
      <c r="AC2127" s="20" t="s">
        <v>730</v>
      </c>
      <c r="AD2127" s="112" t="s">
        <v>1502</v>
      </c>
      <c r="AE2127" s="82">
        <v>1</v>
      </c>
      <c r="AF2127" s="3">
        <v>1</v>
      </c>
      <c r="AG2127" s="3">
        <v>0</v>
      </c>
      <c r="AH2127" s="3">
        <v>34</v>
      </c>
      <c r="AI2127" s="3" t="s">
        <v>767</v>
      </c>
      <c r="AJ2127" s="20" t="s">
        <v>1385</v>
      </c>
      <c r="AW2127" s="3" t="s">
        <v>1231</v>
      </c>
      <c r="BA2127" s="21" t="s">
        <v>733</v>
      </c>
      <c r="BB2127" s="10">
        <v>1</v>
      </c>
      <c r="BF2127" s="4" t="b">
        <f>IF(ISERROR(VLOOKUP(StudiesDetails!B2127,ProteinExpression!A:A,1,FALSE)),FALSE,TRUE)</f>
        <v>1</v>
      </c>
    </row>
    <row r="2128" spans="1:58" x14ac:dyDescent="0.3">
      <c r="A2128">
        <v>829</v>
      </c>
      <c r="B2128">
        <v>2280</v>
      </c>
      <c r="C2128" s="73" t="str">
        <f>IF(AND($A2128&lt;&gt;"",ISNUMBER($A2128)),VLOOKUP($A2128,StudiesGeneral!$B:$CM,2,FALSE),"")</f>
        <v>Khatri</v>
      </c>
      <c r="D2128" s="73">
        <f>IF(AND($A2128&lt;&gt;"",ISNUMBER($A2128)),VLOOKUP($A2128,StudiesGeneral!$B:$CM,3,FALSE),"")</f>
        <v>2021</v>
      </c>
      <c r="E2128" s="74" t="str">
        <f>IF(AND($A2128&lt;&gt;"",ISNUMBER($A2128)),VLOOKUP($A2128,StudiesGeneral!$B:$CM,4,FALSE),"")</f>
        <v>https://doi.org/10.1016/j.xphs.2020.09.013</v>
      </c>
      <c r="F2128" s="73" t="str">
        <f>IF(AND($A2128&lt;&gt;"",ISNUMBER($A2128)),VLOOKUP($A2128,StudiesGeneral!$B:$CM,5,FALSE),"")</f>
        <v>CYP3A5</v>
      </c>
      <c r="G2128" s="52" t="str">
        <f t="shared" si="108"/>
        <v>Liver--SCHH / Cell lysates-HC3-26-</v>
      </c>
      <c r="H2128" s="12" t="s">
        <v>724</v>
      </c>
      <c r="K2128" s="12" t="s">
        <v>1222</v>
      </c>
      <c r="L2128" s="12" t="s">
        <v>1500</v>
      </c>
      <c r="M2128" s="12" t="s">
        <v>737</v>
      </c>
      <c r="AA2128" s="19" t="s">
        <v>770</v>
      </c>
      <c r="AB2128" s="19" t="s">
        <v>1350</v>
      </c>
      <c r="AC2128" s="20" t="s">
        <v>730</v>
      </c>
      <c r="AD2128" s="112" t="s">
        <v>1503</v>
      </c>
      <c r="AE2128" s="82">
        <v>2</v>
      </c>
      <c r="AF2128" s="3">
        <v>1</v>
      </c>
      <c r="AG2128" s="3">
        <v>0</v>
      </c>
      <c r="AH2128" s="3">
        <v>43</v>
      </c>
      <c r="AI2128" s="3" t="s">
        <v>767</v>
      </c>
      <c r="AJ2128" s="20" t="s">
        <v>1385</v>
      </c>
      <c r="AW2128" s="3" t="s">
        <v>1112</v>
      </c>
      <c r="BA2128" s="21" t="s">
        <v>733</v>
      </c>
      <c r="BB2128" s="10">
        <v>1</v>
      </c>
      <c r="BF2128" s="4" t="b">
        <f>IF(ISERROR(VLOOKUP(StudiesDetails!B2128,ProteinExpression!A:A,1,FALSE)),FALSE,TRUE)</f>
        <v>1</v>
      </c>
    </row>
    <row r="2129" spans="1:58" s="33" customFormat="1" x14ac:dyDescent="0.3">
      <c r="A2129" s="33">
        <v>843</v>
      </c>
      <c r="B2129" s="33">
        <v>2281</v>
      </c>
      <c r="C2129" s="70" t="str">
        <f>IF(AND($A2129&lt;&gt;"",ISNUMBER($A2129)),VLOOKUP($A2129,StudiesGeneral!$B:$CM,2,FALSE),"")</f>
        <v>Al Ali</v>
      </c>
      <c r="D2129" s="70">
        <f>IF(AND($A2129&lt;&gt;"",ISNUMBER($A2129)),VLOOKUP($A2129,StudiesGeneral!$B:$CM,3,FALSE),"")</f>
        <v>2014</v>
      </c>
      <c r="E2129" s="71" t="str">
        <f>IF(AND($A2129&lt;&gt;"",ISNUMBER($A2129)),VLOOKUP($A2129,StudiesGeneral!$B:$CM,4,FALSE),"")</f>
        <v>https://doi.org/10.1007/s00216-014-7928-z</v>
      </c>
      <c r="F2129" s="70" t="str">
        <f>IF(AND($A2129&lt;&gt;"",ISNUMBER($A2129)),VLOOKUP($A2129,StudiesGeneral!$B:$CM,5,FALSE),"")</f>
        <v>CYP3A4</v>
      </c>
      <c r="G2129" s="72" t="str">
        <f t="shared" si="108"/>
        <v>Liver--HLM-Mic_114-</v>
      </c>
      <c r="H2129" s="25" t="s">
        <v>724</v>
      </c>
      <c r="I2129" s="25"/>
      <c r="J2129" s="25"/>
      <c r="K2129" s="25" t="s">
        <v>725</v>
      </c>
      <c r="L2129" s="25" t="s">
        <v>726</v>
      </c>
      <c r="M2129" s="25" t="s">
        <v>737</v>
      </c>
      <c r="N2129" s="25"/>
      <c r="O2129" s="25"/>
      <c r="P2129" s="25"/>
      <c r="Q2129" s="26"/>
      <c r="R2129" s="26"/>
      <c r="S2129" s="27"/>
      <c r="T2129" s="27"/>
      <c r="U2129" s="27"/>
      <c r="V2129" s="27"/>
      <c r="W2129" s="27"/>
      <c r="X2129" s="27"/>
      <c r="Y2129" s="27"/>
      <c r="Z2129" s="27"/>
      <c r="AA2129" s="28" t="s">
        <v>770</v>
      </c>
      <c r="AB2129" s="28" t="s">
        <v>1226</v>
      </c>
      <c r="AC2129" s="29" t="s">
        <v>730</v>
      </c>
      <c r="AD2129" s="36" t="s">
        <v>1504</v>
      </c>
      <c r="AE2129" s="83">
        <v>1</v>
      </c>
      <c r="AF2129" s="30">
        <v>1</v>
      </c>
      <c r="AG2129" s="30"/>
      <c r="AH2129" s="30"/>
      <c r="AI2129" s="30"/>
      <c r="AJ2129" s="29"/>
      <c r="AK2129" s="30"/>
      <c r="AL2129" s="29"/>
      <c r="AM2129" s="30"/>
      <c r="AN2129" s="30"/>
      <c r="AO2129" s="30"/>
      <c r="AP2129" s="30"/>
      <c r="AQ2129" s="30"/>
      <c r="AR2129" s="30"/>
      <c r="AS2129" s="30"/>
      <c r="AT2129" s="30"/>
      <c r="AU2129" s="30"/>
      <c r="AV2129" s="30"/>
      <c r="AW2129" s="30"/>
      <c r="AX2129" s="30"/>
      <c r="AY2129" s="30"/>
      <c r="AZ2129" s="30"/>
      <c r="BA2129" s="31"/>
      <c r="BB2129" s="32"/>
      <c r="BC2129" s="29"/>
      <c r="BD2129" s="30"/>
      <c r="BE2129" s="75"/>
      <c r="BF2129" s="91" t="b">
        <f>IF(ISERROR(VLOOKUP(StudiesDetails!B2129,ProteinExpression!A:A,1,FALSE)),FALSE,TRUE)</f>
        <v>1</v>
      </c>
    </row>
    <row r="2130" spans="1:58" x14ac:dyDescent="0.3">
      <c r="A2130">
        <v>843</v>
      </c>
      <c r="B2130">
        <v>2282</v>
      </c>
      <c r="C2130" s="73" t="str">
        <f>IF(AND($A2130&lt;&gt;"",ISNUMBER($A2130)),VLOOKUP($A2130,StudiesGeneral!$B:$CM,2,FALSE),"")</f>
        <v>Al Ali</v>
      </c>
      <c r="D2130" s="73">
        <f>IF(AND($A2130&lt;&gt;"",ISNUMBER($A2130)),VLOOKUP($A2130,StudiesGeneral!$B:$CM,3,FALSE),"")</f>
        <v>2014</v>
      </c>
      <c r="E2130" s="74" t="str">
        <f>IF(AND($A2130&lt;&gt;"",ISNUMBER($A2130)),VLOOKUP($A2130,StudiesGeneral!$B:$CM,4,FALSE),"")</f>
        <v>https://doi.org/10.1007/s00216-014-7928-z</v>
      </c>
      <c r="F2130" s="73" t="str">
        <f>IF(AND($A2130&lt;&gt;"",ISNUMBER($A2130)),VLOOKUP($A2130,StudiesGeneral!$B:$CM,5,FALSE),"")</f>
        <v>CYP3A4</v>
      </c>
      <c r="G2130" s="52" t="str">
        <f t="shared" si="108"/>
        <v>Liver--HLM-Mic_115-</v>
      </c>
      <c r="H2130" s="12" t="s">
        <v>724</v>
      </c>
      <c r="K2130" s="12" t="s">
        <v>725</v>
      </c>
      <c r="L2130" s="12" t="s">
        <v>726</v>
      </c>
      <c r="M2130" s="12" t="s">
        <v>737</v>
      </c>
      <c r="AA2130" s="19" t="s">
        <v>770</v>
      </c>
      <c r="AB2130" s="19" t="s">
        <v>1226</v>
      </c>
      <c r="AC2130" s="20" t="s">
        <v>730</v>
      </c>
      <c r="AD2130" s="37" t="s">
        <v>1505</v>
      </c>
      <c r="AE2130" s="82">
        <v>2</v>
      </c>
      <c r="AF2130" s="3">
        <v>1</v>
      </c>
      <c r="BF2130" s="4" t="b">
        <f>IF(ISERROR(VLOOKUP(StudiesDetails!B2130,ProteinExpression!A:A,1,FALSE)),FALSE,TRUE)</f>
        <v>1</v>
      </c>
    </row>
    <row r="2131" spans="1:58" x14ac:dyDescent="0.3">
      <c r="A2131">
        <v>843</v>
      </c>
      <c r="B2131">
        <v>2283</v>
      </c>
      <c r="C2131" s="73" t="str">
        <f>IF(AND($A2131&lt;&gt;"",ISNUMBER($A2131)),VLOOKUP($A2131,StudiesGeneral!$B:$CM,2,FALSE),"")</f>
        <v>Al Ali</v>
      </c>
      <c r="D2131" s="73">
        <f>IF(AND($A2131&lt;&gt;"",ISNUMBER($A2131)),VLOOKUP($A2131,StudiesGeneral!$B:$CM,3,FALSE),"")</f>
        <v>2014</v>
      </c>
      <c r="E2131" s="74" t="str">
        <f>IF(AND($A2131&lt;&gt;"",ISNUMBER($A2131)),VLOOKUP($A2131,StudiesGeneral!$B:$CM,4,FALSE),"")</f>
        <v>https://doi.org/10.1007/s00216-014-7928-z</v>
      </c>
      <c r="F2131" s="73" t="str">
        <f>IF(AND($A2131&lt;&gt;"",ISNUMBER($A2131)),VLOOKUP($A2131,StudiesGeneral!$B:$CM,5,FALSE),"")</f>
        <v>CYP3A4</v>
      </c>
      <c r="G2131" s="52" t="str">
        <f t="shared" si="108"/>
        <v>Liver--HLM-Mic_116-</v>
      </c>
      <c r="H2131" s="12" t="s">
        <v>724</v>
      </c>
      <c r="K2131" s="12" t="s">
        <v>725</v>
      </c>
      <c r="L2131" s="12" t="s">
        <v>726</v>
      </c>
      <c r="M2131" s="12" t="s">
        <v>737</v>
      </c>
      <c r="AA2131" s="19" t="s">
        <v>770</v>
      </c>
      <c r="AB2131" s="19" t="s">
        <v>1226</v>
      </c>
      <c r="AC2131" s="20" t="s">
        <v>730</v>
      </c>
      <c r="AD2131" s="37" t="s">
        <v>1506</v>
      </c>
      <c r="AE2131" s="82">
        <v>3</v>
      </c>
      <c r="AF2131" s="3">
        <v>1</v>
      </c>
      <c r="BF2131" s="4" t="b">
        <f>IF(ISERROR(VLOOKUP(StudiesDetails!B2131,ProteinExpression!A:A,1,FALSE)),FALSE,TRUE)</f>
        <v>1</v>
      </c>
    </row>
    <row r="2132" spans="1:58" x14ac:dyDescent="0.3">
      <c r="A2132">
        <v>843</v>
      </c>
      <c r="B2132">
        <v>2284</v>
      </c>
      <c r="C2132" s="73" t="str">
        <f>IF(AND($A2132&lt;&gt;"",ISNUMBER($A2132)),VLOOKUP($A2132,StudiesGeneral!$B:$CM,2,FALSE),"")</f>
        <v>Al Ali</v>
      </c>
      <c r="D2132" s="73">
        <f>IF(AND($A2132&lt;&gt;"",ISNUMBER($A2132)),VLOOKUP($A2132,StudiesGeneral!$B:$CM,3,FALSE),"")</f>
        <v>2014</v>
      </c>
      <c r="E2132" s="74" t="str">
        <f>IF(AND($A2132&lt;&gt;"",ISNUMBER($A2132)),VLOOKUP($A2132,StudiesGeneral!$B:$CM,4,FALSE),"")</f>
        <v>https://doi.org/10.1007/s00216-014-7928-z</v>
      </c>
      <c r="F2132" s="73" t="str">
        <f>IF(AND($A2132&lt;&gt;"",ISNUMBER($A2132)),VLOOKUP($A2132,StudiesGeneral!$B:$CM,5,FALSE),"")</f>
        <v>CYP3A4</v>
      </c>
      <c r="G2132" s="52" t="str">
        <f t="shared" si="108"/>
        <v>Liver--HLM-Mic_117-</v>
      </c>
      <c r="H2132" s="12" t="s">
        <v>724</v>
      </c>
      <c r="K2132" s="12" t="s">
        <v>725</v>
      </c>
      <c r="L2132" s="12" t="s">
        <v>726</v>
      </c>
      <c r="M2132" s="12" t="s">
        <v>737</v>
      </c>
      <c r="AA2132" s="19" t="s">
        <v>770</v>
      </c>
      <c r="AB2132" s="19" t="s">
        <v>1226</v>
      </c>
      <c r="AC2132" s="20" t="s">
        <v>730</v>
      </c>
      <c r="AD2132" s="37" t="s">
        <v>1507</v>
      </c>
      <c r="AE2132" s="82">
        <v>4</v>
      </c>
      <c r="AF2132" s="3">
        <v>1</v>
      </c>
      <c r="BF2132" s="4" t="b">
        <f>IF(ISERROR(VLOOKUP(StudiesDetails!B2132,ProteinExpression!A:A,1,FALSE)),FALSE,TRUE)</f>
        <v>1</v>
      </c>
    </row>
    <row r="2133" spans="1:58" x14ac:dyDescent="0.3">
      <c r="A2133">
        <v>843</v>
      </c>
      <c r="B2133">
        <v>2285</v>
      </c>
      <c r="C2133" s="73" t="str">
        <f>IF(AND($A2133&lt;&gt;"",ISNUMBER($A2133)),VLOOKUP($A2133,StudiesGeneral!$B:$CM,2,FALSE),"")</f>
        <v>Al Ali</v>
      </c>
      <c r="D2133" s="73">
        <f>IF(AND($A2133&lt;&gt;"",ISNUMBER($A2133)),VLOOKUP($A2133,StudiesGeneral!$B:$CM,3,FALSE),"")</f>
        <v>2014</v>
      </c>
      <c r="E2133" s="74" t="str">
        <f>IF(AND($A2133&lt;&gt;"",ISNUMBER($A2133)),VLOOKUP($A2133,StudiesGeneral!$B:$CM,4,FALSE),"")</f>
        <v>https://doi.org/10.1007/s00216-014-7928-z</v>
      </c>
      <c r="F2133" s="73" t="str">
        <f>IF(AND($A2133&lt;&gt;"",ISNUMBER($A2133)),VLOOKUP($A2133,StudiesGeneral!$B:$CM,5,FALSE),"")</f>
        <v>CYP3A4</v>
      </c>
      <c r="G2133" s="52" t="str">
        <f t="shared" si="108"/>
        <v>Liver--HLM-Mic_118-</v>
      </c>
      <c r="H2133" s="12" t="s">
        <v>724</v>
      </c>
      <c r="K2133" s="12" t="s">
        <v>725</v>
      </c>
      <c r="L2133" s="12" t="s">
        <v>726</v>
      </c>
      <c r="M2133" s="12" t="s">
        <v>737</v>
      </c>
      <c r="AA2133" s="19" t="s">
        <v>770</v>
      </c>
      <c r="AB2133" s="19" t="s">
        <v>1226</v>
      </c>
      <c r="AC2133" s="20" t="s">
        <v>730</v>
      </c>
      <c r="AD2133" s="37" t="s">
        <v>1508</v>
      </c>
      <c r="AE2133" s="82">
        <v>5</v>
      </c>
      <c r="AF2133" s="3">
        <v>1</v>
      </c>
      <c r="BF2133" s="4" t="b">
        <f>IF(ISERROR(VLOOKUP(StudiesDetails!B2133,ProteinExpression!A:A,1,FALSE)),FALSE,TRUE)</f>
        <v>1</v>
      </c>
    </row>
    <row r="2134" spans="1:58" x14ac:dyDescent="0.3">
      <c r="A2134">
        <v>844</v>
      </c>
      <c r="B2134">
        <v>2286</v>
      </c>
      <c r="C2134" s="73" t="str">
        <f>IF(AND($A2134&lt;&gt;"",ISNUMBER($A2134)),VLOOKUP($A2134,StudiesGeneral!$B:$CM,2,FALSE),"")</f>
        <v>Al Ali</v>
      </c>
      <c r="D2134" s="73">
        <f>IF(AND($A2134&lt;&gt;"",ISNUMBER($A2134)),VLOOKUP($A2134,StudiesGeneral!$B:$CM,3,FALSE),"")</f>
        <v>2014</v>
      </c>
      <c r="E2134" s="74" t="str">
        <f>IF(AND($A2134&lt;&gt;"",ISNUMBER($A2134)),VLOOKUP($A2134,StudiesGeneral!$B:$CM,4,FALSE),"")</f>
        <v>https://doi.org/10.1007/s00216-014-7928-z</v>
      </c>
      <c r="F2134" s="73" t="str">
        <f>IF(AND($A2134&lt;&gt;"",ISNUMBER($A2134)),VLOOKUP($A2134,StudiesGeneral!$B:$CM,5,FALSE),"")</f>
        <v>CYP3A5</v>
      </c>
      <c r="G2134" s="52" t="str">
        <f t="shared" si="108"/>
        <v>Liver--HLM-Mic_114-</v>
      </c>
      <c r="H2134" s="12" t="s">
        <v>724</v>
      </c>
      <c r="K2134" s="12" t="s">
        <v>725</v>
      </c>
      <c r="L2134" s="12" t="s">
        <v>726</v>
      </c>
      <c r="M2134" s="12" t="s">
        <v>737</v>
      </c>
      <c r="AA2134" s="19" t="s">
        <v>770</v>
      </c>
      <c r="AB2134" s="19" t="s">
        <v>1226</v>
      </c>
      <c r="AC2134" s="20" t="s">
        <v>730</v>
      </c>
      <c r="AD2134" s="37" t="s">
        <v>1504</v>
      </c>
      <c r="AE2134" s="82">
        <v>1</v>
      </c>
      <c r="AF2134" s="3">
        <v>1</v>
      </c>
      <c r="BF2134" s="4" t="b">
        <f>IF(ISERROR(VLOOKUP(StudiesDetails!B2134,ProteinExpression!A:A,1,FALSE)),FALSE,TRUE)</f>
        <v>1</v>
      </c>
    </row>
    <row r="2135" spans="1:58" x14ac:dyDescent="0.3">
      <c r="A2135">
        <v>844</v>
      </c>
      <c r="B2135">
        <v>2287</v>
      </c>
      <c r="C2135" s="73" t="str">
        <f>IF(AND($A2135&lt;&gt;"",ISNUMBER($A2135)),VLOOKUP($A2135,StudiesGeneral!$B:$CM,2,FALSE),"")</f>
        <v>Al Ali</v>
      </c>
      <c r="D2135" s="73">
        <f>IF(AND($A2135&lt;&gt;"",ISNUMBER($A2135)),VLOOKUP($A2135,StudiesGeneral!$B:$CM,3,FALSE),"")</f>
        <v>2014</v>
      </c>
      <c r="E2135" s="74" t="str">
        <f>IF(AND($A2135&lt;&gt;"",ISNUMBER($A2135)),VLOOKUP($A2135,StudiesGeneral!$B:$CM,4,FALSE),"")</f>
        <v>https://doi.org/10.1007/s00216-014-7928-z</v>
      </c>
      <c r="F2135" s="73" t="str">
        <f>IF(AND($A2135&lt;&gt;"",ISNUMBER($A2135)),VLOOKUP($A2135,StudiesGeneral!$B:$CM,5,FALSE),"")</f>
        <v>CYP3A5</v>
      </c>
      <c r="G2135" s="52" t="str">
        <f t="shared" si="108"/>
        <v>Liver--HLM-Mic_115-</v>
      </c>
      <c r="H2135" s="12" t="s">
        <v>724</v>
      </c>
      <c r="K2135" s="12" t="s">
        <v>725</v>
      </c>
      <c r="L2135" s="12" t="s">
        <v>726</v>
      </c>
      <c r="M2135" s="12" t="s">
        <v>737</v>
      </c>
      <c r="AA2135" s="19" t="s">
        <v>770</v>
      </c>
      <c r="AB2135" s="19" t="s">
        <v>1226</v>
      </c>
      <c r="AC2135" s="20" t="s">
        <v>730</v>
      </c>
      <c r="AD2135" s="37" t="s">
        <v>1505</v>
      </c>
      <c r="AE2135" s="82">
        <v>2</v>
      </c>
      <c r="AF2135" s="3">
        <v>1</v>
      </c>
      <c r="BF2135" s="4" t="b">
        <f>IF(ISERROR(VLOOKUP(StudiesDetails!B2135,ProteinExpression!A:A,1,FALSE)),FALSE,TRUE)</f>
        <v>1</v>
      </c>
    </row>
    <row r="2136" spans="1:58" x14ac:dyDescent="0.3">
      <c r="A2136">
        <v>844</v>
      </c>
      <c r="B2136">
        <v>2288</v>
      </c>
      <c r="C2136" s="73" t="str">
        <f>IF(AND($A2136&lt;&gt;"",ISNUMBER($A2136)),VLOOKUP($A2136,StudiesGeneral!$B:$CM,2,FALSE),"")</f>
        <v>Al Ali</v>
      </c>
      <c r="D2136" s="73">
        <f>IF(AND($A2136&lt;&gt;"",ISNUMBER($A2136)),VLOOKUP($A2136,StudiesGeneral!$B:$CM,3,FALSE),"")</f>
        <v>2014</v>
      </c>
      <c r="E2136" s="74" t="str">
        <f>IF(AND($A2136&lt;&gt;"",ISNUMBER($A2136)),VLOOKUP($A2136,StudiesGeneral!$B:$CM,4,FALSE),"")</f>
        <v>https://doi.org/10.1007/s00216-014-7928-z</v>
      </c>
      <c r="F2136" s="73" t="str">
        <f>IF(AND($A2136&lt;&gt;"",ISNUMBER($A2136)),VLOOKUP($A2136,StudiesGeneral!$B:$CM,5,FALSE),"")</f>
        <v>CYP3A5</v>
      </c>
      <c r="G2136" s="52" t="str">
        <f t="shared" si="108"/>
        <v>Liver--HLM-Mic_116-</v>
      </c>
      <c r="H2136" s="12" t="s">
        <v>724</v>
      </c>
      <c r="K2136" s="12" t="s">
        <v>725</v>
      </c>
      <c r="L2136" s="12" t="s">
        <v>726</v>
      </c>
      <c r="M2136" s="12" t="s">
        <v>737</v>
      </c>
      <c r="AA2136" s="19" t="s">
        <v>770</v>
      </c>
      <c r="AB2136" s="19" t="s">
        <v>1226</v>
      </c>
      <c r="AC2136" s="20" t="s">
        <v>730</v>
      </c>
      <c r="AD2136" s="37" t="s">
        <v>1506</v>
      </c>
      <c r="AE2136" s="82">
        <v>3</v>
      </c>
      <c r="AF2136" s="3">
        <v>1</v>
      </c>
      <c r="BF2136" s="4" t="b">
        <f>IF(ISERROR(VLOOKUP(StudiesDetails!B2136,ProteinExpression!A:A,1,FALSE)),FALSE,TRUE)</f>
        <v>1</v>
      </c>
    </row>
    <row r="2137" spans="1:58" x14ac:dyDescent="0.3">
      <c r="A2137">
        <v>844</v>
      </c>
      <c r="B2137">
        <v>2289</v>
      </c>
      <c r="C2137" s="73" t="str">
        <f>IF(AND($A2137&lt;&gt;"",ISNUMBER($A2137)),VLOOKUP($A2137,StudiesGeneral!$B:$CM,2,FALSE),"")</f>
        <v>Al Ali</v>
      </c>
      <c r="D2137" s="73">
        <f>IF(AND($A2137&lt;&gt;"",ISNUMBER($A2137)),VLOOKUP($A2137,StudiesGeneral!$B:$CM,3,FALSE),"")</f>
        <v>2014</v>
      </c>
      <c r="E2137" s="74" t="str">
        <f>IF(AND($A2137&lt;&gt;"",ISNUMBER($A2137)),VLOOKUP($A2137,StudiesGeneral!$B:$CM,4,FALSE),"")</f>
        <v>https://doi.org/10.1007/s00216-014-7928-z</v>
      </c>
      <c r="F2137" s="73" t="str">
        <f>IF(AND($A2137&lt;&gt;"",ISNUMBER($A2137)),VLOOKUP($A2137,StudiesGeneral!$B:$CM,5,FALSE),"")</f>
        <v>CYP3A5</v>
      </c>
      <c r="G2137" s="52" t="str">
        <f t="shared" si="108"/>
        <v>Liver--HLM-Mic_117-</v>
      </c>
      <c r="H2137" s="12" t="s">
        <v>724</v>
      </c>
      <c r="K2137" s="12" t="s">
        <v>725</v>
      </c>
      <c r="L2137" s="12" t="s">
        <v>726</v>
      </c>
      <c r="M2137" s="12" t="s">
        <v>737</v>
      </c>
      <c r="AA2137" s="19" t="s">
        <v>770</v>
      </c>
      <c r="AB2137" s="19" t="s">
        <v>1226</v>
      </c>
      <c r="AC2137" s="20" t="s">
        <v>730</v>
      </c>
      <c r="AD2137" s="37" t="s">
        <v>1507</v>
      </c>
      <c r="AE2137" s="82">
        <v>4</v>
      </c>
      <c r="AF2137" s="3">
        <v>1</v>
      </c>
      <c r="BF2137" s="4" t="b">
        <f>IF(ISERROR(VLOOKUP(StudiesDetails!B2137,ProteinExpression!A:A,1,FALSE)),FALSE,TRUE)</f>
        <v>1</v>
      </c>
    </row>
    <row r="2138" spans="1:58" x14ac:dyDescent="0.3">
      <c r="A2138">
        <v>844</v>
      </c>
      <c r="B2138">
        <v>2290</v>
      </c>
      <c r="C2138" s="73" t="str">
        <f>IF(AND($A2138&lt;&gt;"",ISNUMBER($A2138)),VLOOKUP($A2138,StudiesGeneral!$B:$CM,2,FALSE),"")</f>
        <v>Al Ali</v>
      </c>
      <c r="D2138" s="73">
        <f>IF(AND($A2138&lt;&gt;"",ISNUMBER($A2138)),VLOOKUP($A2138,StudiesGeneral!$B:$CM,3,FALSE),"")</f>
        <v>2014</v>
      </c>
      <c r="E2138" s="74" t="str">
        <f>IF(AND($A2138&lt;&gt;"",ISNUMBER($A2138)),VLOOKUP($A2138,StudiesGeneral!$B:$CM,4,FALSE),"")</f>
        <v>https://doi.org/10.1007/s00216-014-7928-z</v>
      </c>
      <c r="F2138" s="73" t="str">
        <f>IF(AND($A2138&lt;&gt;"",ISNUMBER($A2138)),VLOOKUP($A2138,StudiesGeneral!$B:$CM,5,FALSE),"")</f>
        <v>CYP3A5</v>
      </c>
      <c r="G2138" s="52" t="str">
        <f t="shared" si="108"/>
        <v>Liver--HLM-Mic_118-</v>
      </c>
      <c r="H2138" s="12" t="s">
        <v>724</v>
      </c>
      <c r="K2138" s="12" t="s">
        <v>725</v>
      </c>
      <c r="L2138" s="12" t="s">
        <v>726</v>
      </c>
      <c r="M2138" s="12" t="s">
        <v>737</v>
      </c>
      <c r="AA2138" s="19" t="s">
        <v>770</v>
      </c>
      <c r="AB2138" s="19" t="s">
        <v>1226</v>
      </c>
      <c r="AC2138" s="20" t="s">
        <v>730</v>
      </c>
      <c r="AD2138" s="37" t="s">
        <v>1508</v>
      </c>
      <c r="AE2138" s="82">
        <v>5</v>
      </c>
      <c r="AF2138" s="3">
        <v>1</v>
      </c>
      <c r="BF2138" s="4" t="b">
        <f>IF(ISERROR(VLOOKUP(StudiesDetails!B2138,ProteinExpression!A:A,1,FALSE)),FALSE,TRUE)</f>
        <v>1</v>
      </c>
    </row>
    <row r="2139" spans="1:58" s="33" customFormat="1" x14ac:dyDescent="0.3">
      <c r="A2139" s="33">
        <v>846</v>
      </c>
      <c r="B2139" s="33">
        <v>2291</v>
      </c>
      <c r="C2139" s="70" t="str">
        <f>IF(AND($A2139&lt;&gt;"",ISNUMBER($A2139)),VLOOKUP($A2139,StudiesGeneral!$B:$CM,2,FALSE),"")</f>
        <v>Achour</v>
      </c>
      <c r="D2139" s="70">
        <f>IF(AND($A2139&lt;&gt;"",ISNUMBER($A2139)),VLOOKUP($A2139,StudiesGeneral!$B:$CM,3,FALSE),"")</f>
        <v>2021</v>
      </c>
      <c r="E2139" s="71" t="str">
        <f>IF(AND($A2139&lt;&gt;"",ISNUMBER($A2139)),VLOOKUP($A2139,StudiesGeneral!$B:$CM,4,FALSE),"")</f>
        <v>https://doi.org/10.1002/cpt.2102</v>
      </c>
      <c r="F2139" s="70" t="str">
        <f>IF(AND($A2139&lt;&gt;"",ISNUMBER($A2139)),VLOOKUP($A2139,StudiesGeneral!$B:$CM,5,FALSE),"")</f>
        <v>CYP3A4</v>
      </c>
      <c r="G2139" s="72" t="str">
        <f t="shared" ref="G2139:G2187" si="110">H2139&amp;"-"&amp;I2139&amp;"-"&amp;L2139&amp;"-"&amp;AD2139&amp;"-"&amp;BC2139</f>
        <v>Liver--HLM-662-</v>
      </c>
      <c r="H2139" s="25" t="s">
        <v>724</v>
      </c>
      <c r="I2139" s="25"/>
      <c r="J2139" s="25"/>
      <c r="K2139" s="25" t="s">
        <v>725</v>
      </c>
      <c r="L2139" s="25" t="s">
        <v>726</v>
      </c>
      <c r="M2139" s="25" t="s">
        <v>737</v>
      </c>
      <c r="N2139" s="25"/>
      <c r="O2139" s="25"/>
      <c r="P2139" s="25"/>
      <c r="Q2139" s="26"/>
      <c r="R2139" s="26"/>
      <c r="S2139" s="27"/>
      <c r="T2139" s="27"/>
      <c r="U2139" s="27"/>
      <c r="V2139" s="27">
        <v>0.96499999999999997</v>
      </c>
      <c r="W2139" s="27" t="s">
        <v>1509</v>
      </c>
      <c r="X2139" s="27" t="s">
        <v>1385</v>
      </c>
      <c r="Y2139" s="27"/>
      <c r="Z2139" s="27"/>
      <c r="AA2139" s="28" t="s">
        <v>770</v>
      </c>
      <c r="AB2139" s="28" t="s">
        <v>1043</v>
      </c>
      <c r="AC2139" s="29" t="s">
        <v>730</v>
      </c>
      <c r="AD2139" s="36">
        <v>662</v>
      </c>
      <c r="AE2139" s="83">
        <v>1</v>
      </c>
      <c r="AF2139" s="30">
        <v>1</v>
      </c>
      <c r="AG2139" s="30">
        <v>0</v>
      </c>
      <c r="AH2139" s="30">
        <v>76</v>
      </c>
      <c r="AI2139" s="30" t="s">
        <v>767</v>
      </c>
      <c r="AJ2139" s="29" t="s">
        <v>1385</v>
      </c>
      <c r="AK2139" s="30"/>
      <c r="AL2139" s="29"/>
      <c r="AM2139" s="30"/>
      <c r="AN2139" s="30"/>
      <c r="AO2139" s="30">
        <v>66</v>
      </c>
      <c r="AP2139" s="29" t="s">
        <v>1385</v>
      </c>
      <c r="AQ2139" s="30"/>
      <c r="AR2139" s="30"/>
      <c r="AS2139" s="137"/>
      <c r="AT2139" s="29"/>
      <c r="AU2139" s="30"/>
      <c r="AV2139" s="30"/>
      <c r="AW2139" s="30" t="s">
        <v>763</v>
      </c>
      <c r="AX2139" s="30" t="s">
        <v>1510</v>
      </c>
      <c r="AY2139" s="30"/>
      <c r="AZ2139" s="30"/>
      <c r="BA2139" s="31" t="s">
        <v>733</v>
      </c>
      <c r="BB2139" s="32">
        <v>1</v>
      </c>
      <c r="BC2139" s="29"/>
      <c r="BD2139" s="30"/>
      <c r="BE2139" s="75"/>
      <c r="BF2139" s="91" t="b">
        <f>IF(ISERROR(VLOOKUP(StudiesDetails!B2139,ProteinExpression!A:A,1,FALSE)),FALSE,TRUE)</f>
        <v>1</v>
      </c>
    </row>
    <row r="2140" spans="1:58" x14ac:dyDescent="0.3">
      <c r="A2140">
        <v>846</v>
      </c>
      <c r="B2140">
        <v>2292</v>
      </c>
      <c r="C2140" s="73" t="str">
        <f>IF(AND($A2140&lt;&gt;"",ISNUMBER($A2140)),VLOOKUP($A2140,StudiesGeneral!$B:$CM,2,FALSE),"")</f>
        <v>Achour</v>
      </c>
      <c r="D2140" s="73">
        <f>IF(AND($A2140&lt;&gt;"",ISNUMBER($A2140)),VLOOKUP($A2140,StudiesGeneral!$B:$CM,3,FALSE),"")</f>
        <v>2021</v>
      </c>
      <c r="E2140" s="74" t="str">
        <f>IF(AND($A2140&lt;&gt;"",ISNUMBER($A2140)),VLOOKUP($A2140,StudiesGeneral!$B:$CM,4,FALSE),"")</f>
        <v>https://doi.org/10.1002/cpt.2102</v>
      </c>
      <c r="F2140" s="73" t="str">
        <f>IF(AND($A2140&lt;&gt;"",ISNUMBER($A2140)),VLOOKUP($A2140,StudiesGeneral!$B:$CM,5,FALSE),"")</f>
        <v>CYP3A4</v>
      </c>
      <c r="G2140" s="52" t="str">
        <f t="shared" si="110"/>
        <v>Liver--HLM-697-</v>
      </c>
      <c r="H2140" s="12" t="s">
        <v>724</v>
      </c>
      <c r="K2140" s="12" t="s">
        <v>725</v>
      </c>
      <c r="L2140" s="12" t="s">
        <v>726</v>
      </c>
      <c r="M2140" s="12" t="s">
        <v>737</v>
      </c>
      <c r="V2140" s="2">
        <v>0.254</v>
      </c>
      <c r="W2140" s="2" t="s">
        <v>1509</v>
      </c>
      <c r="X2140" s="2" t="s">
        <v>1385</v>
      </c>
      <c r="AA2140" s="19" t="s">
        <v>770</v>
      </c>
      <c r="AB2140" s="19" t="s">
        <v>1043</v>
      </c>
      <c r="AC2140" s="20" t="s">
        <v>730</v>
      </c>
      <c r="AD2140" s="37">
        <v>697</v>
      </c>
      <c r="AE2140" s="82">
        <v>2</v>
      </c>
      <c r="AF2140" s="3">
        <v>1</v>
      </c>
      <c r="AG2140" s="3">
        <v>1</v>
      </c>
      <c r="AH2140" s="3">
        <v>66</v>
      </c>
      <c r="AI2140" s="3" t="s">
        <v>767</v>
      </c>
      <c r="AJ2140" s="20" t="s">
        <v>1385</v>
      </c>
      <c r="AO2140" s="3">
        <v>11</v>
      </c>
      <c r="AP2140" s="20" t="s">
        <v>1385</v>
      </c>
      <c r="AS2140" s="81">
        <v>34</v>
      </c>
      <c r="AT2140" s="20" t="s">
        <v>1385</v>
      </c>
      <c r="AW2140" s="3" t="s">
        <v>763</v>
      </c>
      <c r="AX2140" s="3" t="s">
        <v>1511</v>
      </c>
      <c r="AY2140" s="3" t="s">
        <v>732</v>
      </c>
      <c r="AZ2140" s="3">
        <v>1</v>
      </c>
      <c r="BA2140" s="21" t="s">
        <v>733</v>
      </c>
      <c r="BB2140" s="10">
        <v>1</v>
      </c>
      <c r="BF2140" s="4" t="b">
        <f>IF(ISERROR(VLOOKUP(StudiesDetails!B2140,ProteinExpression!A:A,1,FALSE)),FALSE,TRUE)</f>
        <v>1</v>
      </c>
    </row>
    <row r="2141" spans="1:58" x14ac:dyDescent="0.3">
      <c r="A2141">
        <v>846</v>
      </c>
      <c r="B2141">
        <v>2293</v>
      </c>
      <c r="C2141" s="73" t="str">
        <f>IF(AND($A2141&lt;&gt;"",ISNUMBER($A2141)),VLOOKUP($A2141,StudiesGeneral!$B:$CM,2,FALSE),"")</f>
        <v>Achour</v>
      </c>
      <c r="D2141" s="73">
        <f>IF(AND($A2141&lt;&gt;"",ISNUMBER($A2141)),VLOOKUP($A2141,StudiesGeneral!$B:$CM,3,FALSE),"")</f>
        <v>2021</v>
      </c>
      <c r="E2141" s="74" t="str">
        <f>IF(AND($A2141&lt;&gt;"",ISNUMBER($A2141)),VLOOKUP($A2141,StudiesGeneral!$B:$CM,4,FALSE),"")</f>
        <v>https://doi.org/10.1002/cpt.2102</v>
      </c>
      <c r="F2141" s="73" t="str">
        <f>IF(AND($A2141&lt;&gt;"",ISNUMBER($A2141)),VLOOKUP($A2141,StudiesGeneral!$B:$CM,5,FALSE),"")</f>
        <v>CYP3A4</v>
      </c>
      <c r="G2141" s="52" t="str">
        <f t="shared" si="110"/>
        <v>Liver--HLM-728-</v>
      </c>
      <c r="H2141" s="12" t="s">
        <v>724</v>
      </c>
      <c r="K2141" s="12" t="s">
        <v>725</v>
      </c>
      <c r="L2141" s="12" t="s">
        <v>726</v>
      </c>
      <c r="M2141" s="12" t="s">
        <v>737</v>
      </c>
      <c r="V2141" s="2">
        <v>0.40600000000000003</v>
      </c>
      <c r="W2141" s="2" t="s">
        <v>1509</v>
      </c>
      <c r="X2141" s="2" t="s">
        <v>1385</v>
      </c>
      <c r="AA2141" s="19" t="s">
        <v>770</v>
      </c>
      <c r="AB2141" s="19" t="s">
        <v>1043</v>
      </c>
      <c r="AC2141" s="20" t="s">
        <v>730</v>
      </c>
      <c r="AD2141" s="37">
        <v>728</v>
      </c>
      <c r="AE2141" s="82">
        <v>3</v>
      </c>
      <c r="AF2141" s="3">
        <v>1</v>
      </c>
      <c r="AG2141" s="3">
        <v>1</v>
      </c>
      <c r="AH2141" s="3">
        <v>69</v>
      </c>
      <c r="AI2141" s="3" t="s">
        <v>767</v>
      </c>
      <c r="AJ2141" s="20" t="s">
        <v>1385</v>
      </c>
      <c r="AO2141" s="3">
        <v>77</v>
      </c>
      <c r="AP2141" s="20" t="s">
        <v>1385</v>
      </c>
      <c r="AS2141" s="81">
        <v>26</v>
      </c>
      <c r="AT2141" s="20" t="s">
        <v>1385</v>
      </c>
      <c r="AW2141" s="3" t="s">
        <v>763</v>
      </c>
      <c r="AX2141" s="3" t="s">
        <v>1512</v>
      </c>
      <c r="AY2141" s="3" t="s">
        <v>917</v>
      </c>
      <c r="AZ2141" s="3">
        <v>1</v>
      </c>
      <c r="BA2141" s="21" t="s">
        <v>733</v>
      </c>
      <c r="BB2141" s="10">
        <v>1</v>
      </c>
      <c r="BF2141" s="4" t="b">
        <f>IF(ISERROR(VLOOKUP(StudiesDetails!B2141,ProteinExpression!A:A,1,FALSE)),FALSE,TRUE)</f>
        <v>1</v>
      </c>
    </row>
    <row r="2142" spans="1:58" x14ac:dyDescent="0.3">
      <c r="A2142">
        <v>846</v>
      </c>
      <c r="B2142">
        <v>2294</v>
      </c>
      <c r="C2142" s="73" t="str">
        <f>IF(AND($A2142&lt;&gt;"",ISNUMBER($A2142)),VLOOKUP($A2142,StudiesGeneral!$B:$CM,2,FALSE),"")</f>
        <v>Achour</v>
      </c>
      <c r="D2142" s="73">
        <f>IF(AND($A2142&lt;&gt;"",ISNUMBER($A2142)),VLOOKUP($A2142,StudiesGeneral!$B:$CM,3,FALSE),"")</f>
        <v>2021</v>
      </c>
      <c r="E2142" s="74" t="str">
        <f>IF(AND($A2142&lt;&gt;"",ISNUMBER($A2142)),VLOOKUP($A2142,StudiesGeneral!$B:$CM,4,FALSE),"")</f>
        <v>https://doi.org/10.1002/cpt.2102</v>
      </c>
      <c r="F2142" s="73" t="str">
        <f>IF(AND($A2142&lt;&gt;"",ISNUMBER($A2142)),VLOOKUP($A2142,StudiesGeneral!$B:$CM,5,FALSE),"")</f>
        <v>CYP3A4</v>
      </c>
      <c r="G2142" s="52" t="str">
        <f t="shared" si="110"/>
        <v>Liver--HLM-746-</v>
      </c>
      <c r="H2142" s="12" t="s">
        <v>724</v>
      </c>
      <c r="K2142" s="12" t="s">
        <v>725</v>
      </c>
      <c r="L2142" s="12" t="s">
        <v>726</v>
      </c>
      <c r="M2142" s="12" t="s">
        <v>737</v>
      </c>
      <c r="V2142" s="2">
        <v>0.627</v>
      </c>
      <c r="W2142" s="2" t="s">
        <v>1509</v>
      </c>
      <c r="X2142" s="2" t="s">
        <v>1385</v>
      </c>
      <c r="AA2142" s="19" t="s">
        <v>770</v>
      </c>
      <c r="AB2142" s="19" t="s">
        <v>1043</v>
      </c>
      <c r="AC2142" s="20" t="s">
        <v>730</v>
      </c>
      <c r="AD2142" s="37">
        <v>746</v>
      </c>
      <c r="AE2142" s="82">
        <v>4</v>
      </c>
      <c r="AF2142" s="3">
        <v>1</v>
      </c>
      <c r="AG2142" s="3">
        <v>1</v>
      </c>
      <c r="AH2142" s="81">
        <v>85</v>
      </c>
      <c r="AI2142" s="3" t="s">
        <v>767</v>
      </c>
      <c r="AJ2142" s="20" t="s">
        <v>1385</v>
      </c>
      <c r="AO2142" s="3">
        <v>75</v>
      </c>
      <c r="AP2142" s="20" t="s">
        <v>1385</v>
      </c>
      <c r="AS2142" s="81">
        <v>24</v>
      </c>
      <c r="AT2142" s="20" t="s">
        <v>1385</v>
      </c>
      <c r="AW2142" s="3" t="s">
        <v>763</v>
      </c>
      <c r="AX2142" s="3" t="s">
        <v>1512</v>
      </c>
      <c r="AY2142" s="3" t="s">
        <v>1513</v>
      </c>
      <c r="AZ2142" s="3">
        <v>1</v>
      </c>
      <c r="BA2142" s="21" t="s">
        <v>733</v>
      </c>
      <c r="BB2142" s="10">
        <v>1</v>
      </c>
      <c r="BF2142" s="4" t="b">
        <f>IF(ISERROR(VLOOKUP(StudiesDetails!B2142,ProteinExpression!A:A,1,FALSE)),FALSE,TRUE)</f>
        <v>1</v>
      </c>
    </row>
    <row r="2143" spans="1:58" x14ac:dyDescent="0.3">
      <c r="A2143">
        <v>846</v>
      </c>
      <c r="B2143">
        <v>2295</v>
      </c>
      <c r="C2143" s="73" t="str">
        <f>IF(AND($A2143&lt;&gt;"",ISNUMBER($A2143)),VLOOKUP($A2143,StudiesGeneral!$B:$CM,2,FALSE),"")</f>
        <v>Achour</v>
      </c>
      <c r="D2143" s="73">
        <f>IF(AND($A2143&lt;&gt;"",ISNUMBER($A2143)),VLOOKUP($A2143,StudiesGeneral!$B:$CM,3,FALSE),"")</f>
        <v>2021</v>
      </c>
      <c r="E2143" s="74" t="str">
        <f>IF(AND($A2143&lt;&gt;"",ISNUMBER($A2143)),VLOOKUP($A2143,StudiesGeneral!$B:$CM,4,FALSE),"")</f>
        <v>https://doi.org/10.1002/cpt.2102</v>
      </c>
      <c r="F2143" s="73" t="str">
        <f>IF(AND($A2143&lt;&gt;"",ISNUMBER($A2143)),VLOOKUP($A2143,StudiesGeneral!$B:$CM,5,FALSE),"")</f>
        <v>CYP3A4</v>
      </c>
      <c r="G2143" s="52" t="str">
        <f t="shared" si="110"/>
        <v>Liver--HLM-766-</v>
      </c>
      <c r="H2143" s="12" t="s">
        <v>724</v>
      </c>
      <c r="K2143" s="12" t="s">
        <v>725</v>
      </c>
      <c r="L2143" s="12" t="s">
        <v>726</v>
      </c>
      <c r="M2143" s="12" t="s">
        <v>737</v>
      </c>
      <c r="V2143" s="2">
        <v>0.88900000000000001</v>
      </c>
      <c r="W2143" s="2" t="s">
        <v>1509</v>
      </c>
      <c r="X2143" s="2" t="s">
        <v>1385</v>
      </c>
      <c r="AA2143" s="19" t="s">
        <v>770</v>
      </c>
      <c r="AB2143" s="19" t="s">
        <v>1043</v>
      </c>
      <c r="AC2143" s="20" t="s">
        <v>730</v>
      </c>
      <c r="AD2143" s="37">
        <v>766</v>
      </c>
      <c r="AE2143" s="82">
        <v>5</v>
      </c>
      <c r="AF2143" s="3">
        <v>1</v>
      </c>
      <c r="AG2143" s="3">
        <v>0</v>
      </c>
      <c r="AH2143" s="3">
        <v>72</v>
      </c>
      <c r="AI2143" s="3" t="s">
        <v>767</v>
      </c>
      <c r="AJ2143" s="20" t="s">
        <v>1385</v>
      </c>
      <c r="AP2143" s="20" t="s">
        <v>1385</v>
      </c>
      <c r="AS2143" s="81"/>
      <c r="AT2143" s="20"/>
      <c r="AW2143" s="3" t="s">
        <v>763</v>
      </c>
      <c r="AX2143" s="3" t="s">
        <v>1512</v>
      </c>
      <c r="BF2143" s="4" t="b">
        <f>IF(ISERROR(VLOOKUP(StudiesDetails!B2143,ProteinExpression!A:A,1,FALSE)),FALSE,TRUE)</f>
        <v>1</v>
      </c>
    </row>
    <row r="2144" spans="1:58" x14ac:dyDescent="0.3">
      <c r="A2144">
        <v>846</v>
      </c>
      <c r="B2144">
        <v>2296</v>
      </c>
      <c r="C2144" s="73" t="str">
        <f>IF(AND($A2144&lt;&gt;"",ISNUMBER($A2144)),VLOOKUP($A2144,StudiesGeneral!$B:$CM,2,FALSE),"")</f>
        <v>Achour</v>
      </c>
      <c r="D2144" s="73">
        <f>IF(AND($A2144&lt;&gt;"",ISNUMBER($A2144)),VLOOKUP($A2144,StudiesGeneral!$B:$CM,3,FALSE),"")</f>
        <v>2021</v>
      </c>
      <c r="E2144" s="74" t="str">
        <f>IF(AND($A2144&lt;&gt;"",ISNUMBER($A2144)),VLOOKUP($A2144,StudiesGeneral!$B:$CM,4,FALSE),"")</f>
        <v>https://doi.org/10.1002/cpt.2102</v>
      </c>
      <c r="F2144" s="73" t="str">
        <f>IF(AND($A2144&lt;&gt;"",ISNUMBER($A2144)),VLOOKUP($A2144,StudiesGeneral!$B:$CM,5,FALSE),"")</f>
        <v>CYP3A4</v>
      </c>
      <c r="G2144" s="52" t="str">
        <f t="shared" si="110"/>
        <v>Liver--HLM-794-</v>
      </c>
      <c r="H2144" s="12" t="s">
        <v>724</v>
      </c>
      <c r="K2144" s="12" t="s">
        <v>725</v>
      </c>
      <c r="L2144" s="12" t="s">
        <v>726</v>
      </c>
      <c r="M2144" s="12" t="s">
        <v>737</v>
      </c>
      <c r="V2144" s="2">
        <v>0.27500000000000002</v>
      </c>
      <c r="W2144" s="2" t="s">
        <v>1509</v>
      </c>
      <c r="X2144" s="2" t="s">
        <v>1385</v>
      </c>
      <c r="AA2144" s="19" t="s">
        <v>770</v>
      </c>
      <c r="AB2144" s="19" t="s">
        <v>1043</v>
      </c>
      <c r="AC2144" s="20" t="s">
        <v>730</v>
      </c>
      <c r="AD2144" s="37">
        <v>794</v>
      </c>
      <c r="AE2144" s="82">
        <v>6</v>
      </c>
      <c r="AF2144" s="3">
        <v>1</v>
      </c>
      <c r="AG2144" s="3">
        <v>0</v>
      </c>
      <c r="AH2144" s="3">
        <v>71</v>
      </c>
      <c r="AI2144" s="3" t="s">
        <v>767</v>
      </c>
      <c r="AJ2144" s="20" t="s">
        <v>1385</v>
      </c>
      <c r="AO2144" s="3">
        <v>64</v>
      </c>
      <c r="AP2144" s="20" t="s">
        <v>1385</v>
      </c>
      <c r="AS2144" s="81">
        <v>22</v>
      </c>
      <c r="AT2144" s="20" t="s">
        <v>1385</v>
      </c>
      <c r="AW2144" s="3" t="s">
        <v>763</v>
      </c>
      <c r="AX2144" s="3" t="s">
        <v>1512</v>
      </c>
      <c r="AY2144" s="3" t="s">
        <v>917</v>
      </c>
      <c r="AZ2144" s="3">
        <v>1</v>
      </c>
      <c r="BA2144" s="21" t="s">
        <v>733</v>
      </c>
      <c r="BB2144" s="10">
        <v>1</v>
      </c>
      <c r="BF2144" s="4" t="b">
        <f>IF(ISERROR(VLOOKUP(StudiesDetails!B2144,ProteinExpression!A:A,1,FALSE)),FALSE,TRUE)</f>
        <v>1</v>
      </c>
    </row>
    <row r="2145" spans="1:58" x14ac:dyDescent="0.3">
      <c r="A2145">
        <v>846</v>
      </c>
      <c r="B2145">
        <v>2297</v>
      </c>
      <c r="C2145" s="73" t="str">
        <f>IF(AND($A2145&lt;&gt;"",ISNUMBER($A2145)),VLOOKUP($A2145,StudiesGeneral!$B:$CM,2,FALSE),"")</f>
        <v>Achour</v>
      </c>
      <c r="D2145" s="73">
        <f>IF(AND($A2145&lt;&gt;"",ISNUMBER($A2145)),VLOOKUP($A2145,StudiesGeneral!$B:$CM,3,FALSE),"")</f>
        <v>2021</v>
      </c>
      <c r="E2145" s="74" t="str">
        <f>IF(AND($A2145&lt;&gt;"",ISNUMBER($A2145)),VLOOKUP($A2145,StudiesGeneral!$B:$CM,4,FALSE),"")</f>
        <v>https://doi.org/10.1002/cpt.2102</v>
      </c>
      <c r="F2145" s="73" t="str">
        <f>IF(AND($A2145&lt;&gt;"",ISNUMBER($A2145)),VLOOKUP($A2145,StudiesGeneral!$B:$CM,5,FALSE),"")</f>
        <v>CYP3A4</v>
      </c>
      <c r="G2145" s="52" t="str">
        <f t="shared" si="110"/>
        <v>Liver--HLM-806-</v>
      </c>
      <c r="H2145" s="12" t="s">
        <v>724</v>
      </c>
      <c r="K2145" s="12" t="s">
        <v>725</v>
      </c>
      <c r="L2145" s="12" t="s">
        <v>726</v>
      </c>
      <c r="M2145" s="12" t="s">
        <v>737</v>
      </c>
      <c r="V2145" s="2">
        <v>0.56699999999999995</v>
      </c>
      <c r="W2145" s="2" t="s">
        <v>1509</v>
      </c>
      <c r="X2145" s="2" t="s">
        <v>1385</v>
      </c>
      <c r="AA2145" s="19" t="s">
        <v>770</v>
      </c>
      <c r="AB2145" s="19" t="s">
        <v>1043</v>
      </c>
      <c r="AC2145" s="20" t="s">
        <v>730</v>
      </c>
      <c r="AD2145" s="37">
        <v>806</v>
      </c>
      <c r="AE2145" s="82">
        <v>7</v>
      </c>
      <c r="AF2145" s="3">
        <v>1</v>
      </c>
      <c r="AG2145" s="3">
        <v>1</v>
      </c>
      <c r="AH2145" s="3">
        <v>56</v>
      </c>
      <c r="AI2145" s="3" t="s">
        <v>767</v>
      </c>
      <c r="AJ2145" s="20" t="s">
        <v>1385</v>
      </c>
      <c r="AO2145" s="3">
        <v>64</v>
      </c>
      <c r="AP2145" s="20" t="s">
        <v>1385</v>
      </c>
      <c r="AS2145" s="81">
        <v>20</v>
      </c>
      <c r="AT2145" s="20" t="s">
        <v>1385</v>
      </c>
      <c r="AW2145" s="3" t="s">
        <v>763</v>
      </c>
      <c r="AX2145" s="3" t="s">
        <v>1512</v>
      </c>
      <c r="AY2145" s="3" t="s">
        <v>732</v>
      </c>
      <c r="AZ2145" s="3">
        <v>1</v>
      </c>
      <c r="BA2145" s="21" t="s">
        <v>733</v>
      </c>
      <c r="BB2145" s="10">
        <v>1</v>
      </c>
      <c r="BF2145" s="4" t="b">
        <f>IF(ISERROR(VLOOKUP(StudiesDetails!B2145,ProteinExpression!A:A,1,FALSE)),FALSE,TRUE)</f>
        <v>1</v>
      </c>
    </row>
    <row r="2146" spans="1:58" x14ac:dyDescent="0.3">
      <c r="A2146">
        <v>846</v>
      </c>
      <c r="B2146">
        <v>2298</v>
      </c>
      <c r="C2146" s="73" t="str">
        <f>IF(AND($A2146&lt;&gt;"",ISNUMBER($A2146)),VLOOKUP($A2146,StudiesGeneral!$B:$CM,2,FALSE),"")</f>
        <v>Achour</v>
      </c>
      <c r="D2146" s="73">
        <f>IF(AND($A2146&lt;&gt;"",ISNUMBER($A2146)),VLOOKUP($A2146,StudiesGeneral!$B:$CM,3,FALSE),"")</f>
        <v>2021</v>
      </c>
      <c r="E2146" s="74" t="str">
        <f>IF(AND($A2146&lt;&gt;"",ISNUMBER($A2146)),VLOOKUP($A2146,StudiesGeneral!$B:$CM,4,FALSE),"")</f>
        <v>https://doi.org/10.1002/cpt.2102</v>
      </c>
      <c r="F2146" s="73" t="str">
        <f>IF(AND($A2146&lt;&gt;"",ISNUMBER($A2146)),VLOOKUP($A2146,StudiesGeneral!$B:$CM,5,FALSE),"")</f>
        <v>CYP3A4</v>
      </c>
      <c r="G2146" s="52" t="str">
        <f t="shared" si="110"/>
        <v>Liver--HLM-813-</v>
      </c>
      <c r="H2146" s="12" t="s">
        <v>724</v>
      </c>
      <c r="K2146" s="12" t="s">
        <v>725</v>
      </c>
      <c r="L2146" s="12" t="s">
        <v>726</v>
      </c>
      <c r="M2146" s="12" t="s">
        <v>737</v>
      </c>
      <c r="V2146" s="2">
        <v>0.14899999999999999</v>
      </c>
      <c r="W2146" s="2" t="s">
        <v>1509</v>
      </c>
      <c r="X2146" s="2" t="s">
        <v>1385</v>
      </c>
      <c r="AA2146" s="19" t="s">
        <v>770</v>
      </c>
      <c r="AB2146" s="19" t="s">
        <v>1043</v>
      </c>
      <c r="AC2146" s="20" t="s">
        <v>730</v>
      </c>
      <c r="AD2146" s="37">
        <v>813</v>
      </c>
      <c r="AE2146" s="82">
        <v>8</v>
      </c>
      <c r="AF2146" s="3">
        <v>1</v>
      </c>
      <c r="AG2146" s="3">
        <v>0</v>
      </c>
      <c r="AH2146" s="3">
        <v>60</v>
      </c>
      <c r="AI2146" s="3" t="s">
        <v>767</v>
      </c>
      <c r="AJ2146" s="20" t="s">
        <v>1385</v>
      </c>
      <c r="AO2146" s="3">
        <v>115</v>
      </c>
      <c r="AP2146" s="20" t="s">
        <v>1385</v>
      </c>
      <c r="AS2146" s="81">
        <v>42</v>
      </c>
      <c r="AT2146" s="20" t="s">
        <v>1385</v>
      </c>
      <c r="AW2146" s="3" t="s">
        <v>763</v>
      </c>
      <c r="AX2146" s="3" t="s">
        <v>1512</v>
      </c>
      <c r="AY2146" s="3" t="s">
        <v>1513</v>
      </c>
      <c r="AZ2146" s="3">
        <v>1</v>
      </c>
      <c r="BA2146" s="21" t="s">
        <v>733</v>
      </c>
      <c r="BB2146" s="10">
        <v>1</v>
      </c>
      <c r="BF2146" s="4" t="b">
        <f>IF(ISERROR(VLOOKUP(StudiesDetails!B2146,ProteinExpression!A:A,1,FALSE)),FALSE,TRUE)</f>
        <v>1</v>
      </c>
    </row>
    <row r="2147" spans="1:58" x14ac:dyDescent="0.3">
      <c r="A2147">
        <v>846</v>
      </c>
      <c r="B2147">
        <v>2299</v>
      </c>
      <c r="C2147" s="73" t="str">
        <f>IF(AND($A2147&lt;&gt;"",ISNUMBER($A2147)),VLOOKUP($A2147,StudiesGeneral!$B:$CM,2,FALSE),"")</f>
        <v>Achour</v>
      </c>
      <c r="D2147" s="73">
        <f>IF(AND($A2147&lt;&gt;"",ISNUMBER($A2147)),VLOOKUP($A2147,StudiesGeneral!$B:$CM,3,FALSE),"")</f>
        <v>2021</v>
      </c>
      <c r="E2147" s="74" t="str">
        <f>IF(AND($A2147&lt;&gt;"",ISNUMBER($A2147)),VLOOKUP($A2147,StudiesGeneral!$B:$CM,4,FALSE),"")</f>
        <v>https://doi.org/10.1002/cpt.2102</v>
      </c>
      <c r="F2147" s="73" t="str">
        <f>IF(AND($A2147&lt;&gt;"",ISNUMBER($A2147)),VLOOKUP($A2147,StudiesGeneral!$B:$CM,5,FALSE),"")</f>
        <v>CYP3A4</v>
      </c>
      <c r="G2147" s="52" t="str">
        <f t="shared" si="110"/>
        <v>Liver--HLM-818-</v>
      </c>
      <c r="H2147" s="12" t="s">
        <v>724</v>
      </c>
      <c r="K2147" s="12" t="s">
        <v>725</v>
      </c>
      <c r="L2147" s="12" t="s">
        <v>726</v>
      </c>
      <c r="M2147" s="12" t="s">
        <v>737</v>
      </c>
      <c r="V2147" s="2">
        <v>0.70599999999999996</v>
      </c>
      <c r="W2147" s="2" t="s">
        <v>1509</v>
      </c>
      <c r="X2147" s="2" t="s">
        <v>1385</v>
      </c>
      <c r="AA2147" s="19" t="s">
        <v>770</v>
      </c>
      <c r="AB2147" s="19" t="s">
        <v>1043</v>
      </c>
      <c r="AC2147" s="20" t="s">
        <v>730</v>
      </c>
      <c r="AD2147" s="37">
        <v>818</v>
      </c>
      <c r="AE2147" s="82">
        <v>9</v>
      </c>
      <c r="AF2147" s="3">
        <v>1</v>
      </c>
      <c r="AG2147" s="3">
        <v>1</v>
      </c>
      <c r="AH2147" s="3">
        <v>58</v>
      </c>
      <c r="AI2147" s="3" t="s">
        <v>767</v>
      </c>
      <c r="AJ2147" s="20" t="s">
        <v>1385</v>
      </c>
      <c r="AO2147" s="3">
        <v>69</v>
      </c>
      <c r="AP2147" s="20" t="s">
        <v>1385</v>
      </c>
      <c r="AS2147" s="81">
        <v>22</v>
      </c>
      <c r="AT2147" s="20" t="s">
        <v>1385</v>
      </c>
      <c r="AW2147" s="3" t="s">
        <v>763</v>
      </c>
      <c r="AX2147" s="3" t="s">
        <v>1512</v>
      </c>
      <c r="AY2147" s="3" t="s">
        <v>1513</v>
      </c>
      <c r="AZ2147" s="3">
        <v>1</v>
      </c>
      <c r="BA2147" s="21" t="s">
        <v>733</v>
      </c>
      <c r="BB2147" s="10">
        <v>1</v>
      </c>
      <c r="BF2147" s="4" t="b">
        <f>IF(ISERROR(VLOOKUP(StudiesDetails!B2147,ProteinExpression!A:A,1,FALSE)),FALSE,TRUE)</f>
        <v>1</v>
      </c>
    </row>
    <row r="2148" spans="1:58" x14ac:dyDescent="0.3">
      <c r="A2148">
        <v>846</v>
      </c>
      <c r="B2148">
        <v>2300</v>
      </c>
      <c r="C2148" s="73" t="str">
        <f>IF(AND($A2148&lt;&gt;"",ISNUMBER($A2148)),VLOOKUP($A2148,StudiesGeneral!$B:$CM,2,FALSE),"")</f>
        <v>Achour</v>
      </c>
      <c r="D2148" s="73">
        <f>IF(AND($A2148&lt;&gt;"",ISNUMBER($A2148)),VLOOKUP($A2148,StudiesGeneral!$B:$CM,3,FALSE),"")</f>
        <v>2021</v>
      </c>
      <c r="E2148" s="74" t="str">
        <f>IF(AND($A2148&lt;&gt;"",ISNUMBER($A2148)),VLOOKUP($A2148,StudiesGeneral!$B:$CM,4,FALSE),"")</f>
        <v>https://doi.org/10.1002/cpt.2102</v>
      </c>
      <c r="F2148" s="73" t="str">
        <f>IF(AND($A2148&lt;&gt;"",ISNUMBER($A2148)),VLOOKUP($A2148,StudiesGeneral!$B:$CM,5,FALSE),"")</f>
        <v>CYP3A4</v>
      </c>
      <c r="G2148" s="52" t="str">
        <f t="shared" si="110"/>
        <v>Liver--HLM-829-</v>
      </c>
      <c r="H2148" s="12" t="s">
        <v>724</v>
      </c>
      <c r="K2148" s="12" t="s">
        <v>725</v>
      </c>
      <c r="L2148" s="12" t="s">
        <v>726</v>
      </c>
      <c r="M2148" s="12" t="s">
        <v>737</v>
      </c>
      <c r="V2148" s="2">
        <v>0.24399999999999999</v>
      </c>
      <c r="W2148" s="2" t="s">
        <v>1509</v>
      </c>
      <c r="X2148" s="2" t="s">
        <v>1385</v>
      </c>
      <c r="AA2148" s="19" t="s">
        <v>770</v>
      </c>
      <c r="AB2148" s="19" t="s">
        <v>1043</v>
      </c>
      <c r="AC2148" s="20" t="s">
        <v>730</v>
      </c>
      <c r="AD2148" s="37">
        <v>829</v>
      </c>
      <c r="AE2148" s="82">
        <v>10</v>
      </c>
      <c r="AF2148" s="3">
        <v>1</v>
      </c>
      <c r="AG2148" s="3">
        <v>1</v>
      </c>
      <c r="AH2148" s="3">
        <v>78</v>
      </c>
      <c r="AI2148" s="3" t="s">
        <v>767</v>
      </c>
      <c r="AJ2148" s="20" t="s">
        <v>1385</v>
      </c>
      <c r="AO2148" s="3">
        <v>74</v>
      </c>
      <c r="AP2148" s="20" t="s">
        <v>1385</v>
      </c>
      <c r="AS2148" s="81">
        <v>24</v>
      </c>
      <c r="AT2148" s="20" t="s">
        <v>1385</v>
      </c>
      <c r="AW2148" s="3" t="s">
        <v>763</v>
      </c>
      <c r="AX2148" s="3" t="s">
        <v>1512</v>
      </c>
      <c r="AY2148" s="3" t="s">
        <v>917</v>
      </c>
      <c r="AZ2148" s="3">
        <v>1</v>
      </c>
      <c r="BA2148" s="21" t="s">
        <v>733</v>
      </c>
      <c r="BB2148" s="10">
        <v>1</v>
      </c>
      <c r="BF2148" s="4" t="b">
        <f>IF(ISERROR(VLOOKUP(StudiesDetails!B2148,ProteinExpression!A:A,1,FALSE)),FALSE,TRUE)</f>
        <v>1</v>
      </c>
    </row>
    <row r="2149" spans="1:58" x14ac:dyDescent="0.3">
      <c r="A2149">
        <v>846</v>
      </c>
      <c r="B2149">
        <v>2301</v>
      </c>
      <c r="C2149" s="73" t="str">
        <f>IF(AND($A2149&lt;&gt;"",ISNUMBER($A2149)),VLOOKUP($A2149,StudiesGeneral!$B:$CM,2,FALSE),"")</f>
        <v>Achour</v>
      </c>
      <c r="D2149" s="73">
        <f>IF(AND($A2149&lt;&gt;"",ISNUMBER($A2149)),VLOOKUP($A2149,StudiesGeneral!$B:$CM,3,FALSE),"")</f>
        <v>2021</v>
      </c>
      <c r="E2149" s="74" t="str">
        <f>IF(AND($A2149&lt;&gt;"",ISNUMBER($A2149)),VLOOKUP($A2149,StudiesGeneral!$B:$CM,4,FALSE),"")</f>
        <v>https://doi.org/10.1002/cpt.2102</v>
      </c>
      <c r="F2149" s="73" t="str">
        <f>IF(AND($A2149&lt;&gt;"",ISNUMBER($A2149)),VLOOKUP($A2149,StudiesGeneral!$B:$CM,5,FALSE),"")</f>
        <v>CYP3A4</v>
      </c>
      <c r="G2149" s="52" t="str">
        <f t="shared" si="110"/>
        <v>Liver--HLM-855-</v>
      </c>
      <c r="H2149" s="12" t="s">
        <v>724</v>
      </c>
      <c r="K2149" s="12" t="s">
        <v>725</v>
      </c>
      <c r="L2149" s="12" t="s">
        <v>726</v>
      </c>
      <c r="M2149" s="12" t="s">
        <v>737</v>
      </c>
      <c r="V2149" s="2">
        <v>0.20499999999999999</v>
      </c>
      <c r="W2149" s="2" t="s">
        <v>1509</v>
      </c>
      <c r="X2149" s="2" t="s">
        <v>1385</v>
      </c>
      <c r="AA2149" s="19" t="s">
        <v>770</v>
      </c>
      <c r="AB2149" s="19" t="s">
        <v>1043</v>
      </c>
      <c r="AC2149" s="20" t="s">
        <v>730</v>
      </c>
      <c r="AD2149" s="37">
        <v>855</v>
      </c>
      <c r="AE2149" s="82">
        <v>11</v>
      </c>
      <c r="AF2149" s="3">
        <v>1</v>
      </c>
      <c r="AG2149" s="3">
        <v>0</v>
      </c>
      <c r="AH2149" s="3">
        <v>79</v>
      </c>
      <c r="AI2149" s="3" t="s">
        <v>767</v>
      </c>
      <c r="AJ2149" s="20" t="s">
        <v>1385</v>
      </c>
      <c r="AO2149" s="3">
        <v>48</v>
      </c>
      <c r="AP2149" s="20" t="s">
        <v>1385</v>
      </c>
      <c r="AS2149" s="81">
        <v>19</v>
      </c>
      <c r="AT2149" s="20" t="s">
        <v>1385</v>
      </c>
      <c r="AW2149" s="3" t="s">
        <v>763</v>
      </c>
      <c r="AX2149" s="3" t="s">
        <v>1514</v>
      </c>
      <c r="AY2149" s="3" t="s">
        <v>1513</v>
      </c>
      <c r="AZ2149" s="3">
        <v>1</v>
      </c>
      <c r="BA2149" s="21" t="s">
        <v>733</v>
      </c>
      <c r="BB2149" s="10">
        <v>1</v>
      </c>
      <c r="BF2149" s="4" t="b">
        <f>IF(ISERROR(VLOOKUP(StudiesDetails!B2149,ProteinExpression!A:A,1,FALSE)),FALSE,TRUE)</f>
        <v>1</v>
      </c>
    </row>
    <row r="2150" spans="1:58" x14ac:dyDescent="0.3">
      <c r="A2150">
        <v>846</v>
      </c>
      <c r="B2150">
        <v>2302</v>
      </c>
      <c r="C2150" s="73" t="str">
        <f>IF(AND($A2150&lt;&gt;"",ISNUMBER($A2150)),VLOOKUP($A2150,StudiesGeneral!$B:$CM,2,FALSE),"")</f>
        <v>Achour</v>
      </c>
      <c r="D2150" s="73">
        <f>IF(AND($A2150&lt;&gt;"",ISNUMBER($A2150)),VLOOKUP($A2150,StudiesGeneral!$B:$CM,3,FALSE),"")</f>
        <v>2021</v>
      </c>
      <c r="E2150" s="74" t="str">
        <f>IF(AND($A2150&lt;&gt;"",ISNUMBER($A2150)),VLOOKUP($A2150,StudiesGeneral!$B:$CM,4,FALSE),"")</f>
        <v>https://doi.org/10.1002/cpt.2102</v>
      </c>
      <c r="F2150" s="73" t="str">
        <f>IF(AND($A2150&lt;&gt;"",ISNUMBER($A2150)),VLOOKUP($A2150,StudiesGeneral!$B:$CM,5,FALSE),"")</f>
        <v>CYP3A4</v>
      </c>
      <c r="G2150" s="52" t="str">
        <f t="shared" si="110"/>
        <v>Liver--HLM-1071-</v>
      </c>
      <c r="H2150" s="12" t="s">
        <v>724</v>
      </c>
      <c r="K2150" s="12" t="s">
        <v>725</v>
      </c>
      <c r="L2150" s="12" t="s">
        <v>726</v>
      </c>
      <c r="M2150" s="12" t="s">
        <v>737</v>
      </c>
      <c r="V2150" s="2">
        <v>4.2000000000000003E-2</v>
      </c>
      <c r="W2150" s="2" t="s">
        <v>1509</v>
      </c>
      <c r="X2150" s="2" t="s">
        <v>1385</v>
      </c>
      <c r="AA2150" s="19" t="s">
        <v>770</v>
      </c>
      <c r="AB2150" s="19" t="s">
        <v>1043</v>
      </c>
      <c r="AC2150" s="20" t="s">
        <v>730</v>
      </c>
      <c r="AD2150" s="37">
        <v>1071</v>
      </c>
      <c r="AE2150" s="82">
        <v>12</v>
      </c>
      <c r="AF2150" s="3">
        <v>1</v>
      </c>
      <c r="AG2150" s="3">
        <v>1</v>
      </c>
      <c r="AH2150" s="3">
        <v>71</v>
      </c>
      <c r="AI2150" s="3" t="s">
        <v>767</v>
      </c>
      <c r="AJ2150" s="20" t="s">
        <v>1385</v>
      </c>
      <c r="AP2150" s="20" t="s">
        <v>1385</v>
      </c>
      <c r="AS2150" s="81"/>
      <c r="AT2150" s="20"/>
      <c r="AW2150" s="3" t="s">
        <v>763</v>
      </c>
      <c r="AX2150" s="3" t="s">
        <v>1512</v>
      </c>
      <c r="AY2150" s="3" t="s">
        <v>917</v>
      </c>
      <c r="AZ2150" s="3">
        <v>1</v>
      </c>
      <c r="BA2150" s="21" t="s">
        <v>733</v>
      </c>
      <c r="BB2150" s="10">
        <v>1</v>
      </c>
      <c r="BF2150" s="4" t="b">
        <f>IF(ISERROR(VLOOKUP(StudiesDetails!B2150,ProteinExpression!A:A,1,FALSE)),FALSE,TRUE)</f>
        <v>1</v>
      </c>
    </row>
    <row r="2151" spans="1:58" x14ac:dyDescent="0.3">
      <c r="A2151">
        <v>846</v>
      </c>
      <c r="B2151">
        <v>2303</v>
      </c>
      <c r="C2151" s="73" t="str">
        <f>IF(AND($A2151&lt;&gt;"",ISNUMBER($A2151)),VLOOKUP($A2151,StudiesGeneral!$B:$CM,2,FALSE),"")</f>
        <v>Achour</v>
      </c>
      <c r="D2151" s="73">
        <f>IF(AND($A2151&lt;&gt;"",ISNUMBER($A2151)),VLOOKUP($A2151,StudiesGeneral!$B:$CM,3,FALSE),"")</f>
        <v>2021</v>
      </c>
      <c r="E2151" s="74" t="str">
        <f>IF(AND($A2151&lt;&gt;"",ISNUMBER($A2151)),VLOOKUP($A2151,StudiesGeneral!$B:$CM,4,FALSE),"")</f>
        <v>https://doi.org/10.1002/cpt.2102</v>
      </c>
      <c r="F2151" s="73" t="str">
        <f>IF(AND($A2151&lt;&gt;"",ISNUMBER($A2151)),VLOOKUP($A2151,StudiesGeneral!$B:$CM,5,FALSE),"")</f>
        <v>CYP3A4</v>
      </c>
      <c r="G2151" s="52" t="str">
        <f t="shared" si="110"/>
        <v>Liver--HLM-1304-</v>
      </c>
      <c r="H2151" s="12" t="s">
        <v>724</v>
      </c>
      <c r="K2151" s="12" t="s">
        <v>725</v>
      </c>
      <c r="L2151" s="12" t="s">
        <v>726</v>
      </c>
      <c r="M2151" s="12" t="s">
        <v>737</v>
      </c>
      <c r="V2151" s="2">
        <v>0.34499999999999997</v>
      </c>
      <c r="W2151" s="2" t="s">
        <v>1509</v>
      </c>
      <c r="X2151" s="2" t="s">
        <v>1385</v>
      </c>
      <c r="AA2151" s="19" t="s">
        <v>770</v>
      </c>
      <c r="AB2151" s="19" t="s">
        <v>1043</v>
      </c>
      <c r="AC2151" s="20" t="s">
        <v>730</v>
      </c>
      <c r="AD2151" s="37">
        <v>1304</v>
      </c>
      <c r="AE2151" s="82">
        <v>13</v>
      </c>
      <c r="AF2151" s="3">
        <v>1</v>
      </c>
      <c r="AG2151" s="3">
        <v>1</v>
      </c>
      <c r="AH2151" s="3">
        <v>57</v>
      </c>
      <c r="AI2151" s="3" t="s">
        <v>767</v>
      </c>
      <c r="AJ2151" s="20" t="s">
        <v>1385</v>
      </c>
      <c r="AO2151" s="3">
        <v>70</v>
      </c>
      <c r="AP2151" s="20" t="s">
        <v>1385</v>
      </c>
      <c r="AS2151" s="81">
        <v>23</v>
      </c>
      <c r="AT2151" s="20" t="s">
        <v>1385</v>
      </c>
      <c r="AW2151" s="3" t="s">
        <v>763</v>
      </c>
      <c r="AX2151" s="3" t="s">
        <v>1512</v>
      </c>
      <c r="AY2151" s="3" t="s">
        <v>917</v>
      </c>
      <c r="AZ2151" s="3">
        <v>1</v>
      </c>
      <c r="BA2151" s="21" t="s">
        <v>733</v>
      </c>
      <c r="BB2151" s="10">
        <v>1</v>
      </c>
      <c r="BF2151" s="4" t="b">
        <f>IF(ISERROR(VLOOKUP(StudiesDetails!B2151,ProteinExpression!A:A,1,FALSE)),FALSE,TRUE)</f>
        <v>1</v>
      </c>
    </row>
    <row r="2152" spans="1:58" x14ac:dyDescent="0.3">
      <c r="A2152">
        <v>846</v>
      </c>
      <c r="B2152">
        <v>2304</v>
      </c>
      <c r="C2152" s="73" t="str">
        <f>IF(AND($A2152&lt;&gt;"",ISNUMBER($A2152)),VLOOKUP($A2152,StudiesGeneral!$B:$CM,2,FALSE),"")</f>
        <v>Achour</v>
      </c>
      <c r="D2152" s="73">
        <f>IF(AND($A2152&lt;&gt;"",ISNUMBER($A2152)),VLOOKUP($A2152,StudiesGeneral!$B:$CM,3,FALSE),"")</f>
        <v>2021</v>
      </c>
      <c r="E2152" s="74" t="str">
        <f>IF(AND($A2152&lt;&gt;"",ISNUMBER($A2152)),VLOOKUP($A2152,StudiesGeneral!$B:$CM,4,FALSE),"")</f>
        <v>https://doi.org/10.1002/cpt.2102</v>
      </c>
      <c r="F2152" s="73" t="str">
        <f>IF(AND($A2152&lt;&gt;"",ISNUMBER($A2152)),VLOOKUP($A2152,StudiesGeneral!$B:$CM,5,FALSE),"")</f>
        <v>CYP3A4</v>
      </c>
      <c r="G2152" s="52" t="str">
        <f t="shared" si="110"/>
        <v>Liver--HLM-1372-</v>
      </c>
      <c r="H2152" s="12" t="s">
        <v>724</v>
      </c>
      <c r="K2152" s="12" t="s">
        <v>725</v>
      </c>
      <c r="L2152" s="12" t="s">
        <v>726</v>
      </c>
      <c r="M2152" s="12" t="s">
        <v>737</v>
      </c>
      <c r="V2152" s="2">
        <v>0.318</v>
      </c>
      <c r="W2152" s="2" t="s">
        <v>1509</v>
      </c>
      <c r="X2152" s="2" t="s">
        <v>1385</v>
      </c>
      <c r="AA2152" s="19" t="s">
        <v>770</v>
      </c>
      <c r="AB2152" s="19" t="s">
        <v>1043</v>
      </c>
      <c r="AC2152" s="20" t="s">
        <v>730</v>
      </c>
      <c r="AD2152" s="37">
        <v>1372</v>
      </c>
      <c r="AE2152" s="82">
        <v>14</v>
      </c>
      <c r="AF2152" s="3">
        <v>1</v>
      </c>
      <c r="AG2152" s="3">
        <v>0</v>
      </c>
      <c r="AH2152" s="3">
        <v>65</v>
      </c>
      <c r="AI2152" s="3" t="s">
        <v>767</v>
      </c>
      <c r="AJ2152" s="20" t="s">
        <v>1385</v>
      </c>
      <c r="AO2152" s="3">
        <v>47</v>
      </c>
      <c r="AP2152" s="20" t="s">
        <v>1385</v>
      </c>
      <c r="AS2152" s="81">
        <v>21</v>
      </c>
      <c r="AT2152" s="20" t="s">
        <v>1385</v>
      </c>
      <c r="AW2152" s="3" t="s">
        <v>763</v>
      </c>
      <c r="AX2152" s="3" t="s">
        <v>1512</v>
      </c>
      <c r="AY2152" s="3" t="s">
        <v>1513</v>
      </c>
      <c r="AZ2152" s="3">
        <v>1</v>
      </c>
      <c r="BA2152" s="21" t="s">
        <v>733</v>
      </c>
      <c r="BB2152" s="10">
        <v>1</v>
      </c>
      <c r="BF2152" s="4" t="b">
        <f>IF(ISERROR(VLOOKUP(StudiesDetails!B2152,ProteinExpression!A:A,1,FALSE)),FALSE,TRUE)</f>
        <v>1</v>
      </c>
    </row>
    <row r="2153" spans="1:58" x14ac:dyDescent="0.3">
      <c r="A2153">
        <v>846</v>
      </c>
      <c r="B2153">
        <v>2305</v>
      </c>
      <c r="C2153" s="73" t="str">
        <f>IF(AND($A2153&lt;&gt;"",ISNUMBER($A2153)),VLOOKUP($A2153,StudiesGeneral!$B:$CM,2,FALSE),"")</f>
        <v>Achour</v>
      </c>
      <c r="D2153" s="73">
        <f>IF(AND($A2153&lt;&gt;"",ISNUMBER($A2153)),VLOOKUP($A2153,StudiesGeneral!$B:$CM,3,FALSE),"")</f>
        <v>2021</v>
      </c>
      <c r="E2153" s="74" t="str">
        <f>IF(AND($A2153&lt;&gt;"",ISNUMBER($A2153)),VLOOKUP($A2153,StudiesGeneral!$B:$CM,4,FALSE),"")</f>
        <v>https://doi.org/10.1002/cpt.2102</v>
      </c>
      <c r="F2153" s="73" t="str">
        <f>IF(AND($A2153&lt;&gt;"",ISNUMBER($A2153)),VLOOKUP($A2153,StudiesGeneral!$B:$CM,5,FALSE),"")</f>
        <v>CYP3A4</v>
      </c>
      <c r="G2153" s="52" t="str">
        <f t="shared" si="110"/>
        <v>Liver--HLM-493-</v>
      </c>
      <c r="H2153" s="12" t="s">
        <v>724</v>
      </c>
      <c r="K2153" s="12" t="s">
        <v>725</v>
      </c>
      <c r="L2153" s="12" t="s">
        <v>726</v>
      </c>
      <c r="M2153" s="12" t="s">
        <v>737</v>
      </c>
      <c r="V2153" s="86">
        <v>0.12</v>
      </c>
      <c r="W2153" s="2" t="s">
        <v>1509</v>
      </c>
      <c r="X2153" s="2" t="s">
        <v>1385</v>
      </c>
      <c r="AA2153" s="19" t="s">
        <v>770</v>
      </c>
      <c r="AB2153" s="19" t="s">
        <v>1043</v>
      </c>
      <c r="AC2153" s="20" t="s">
        <v>730</v>
      </c>
      <c r="AD2153" s="37">
        <v>493</v>
      </c>
      <c r="AE2153" s="82">
        <v>15</v>
      </c>
      <c r="AF2153" s="3">
        <v>1</v>
      </c>
      <c r="AG2153" s="3">
        <v>0</v>
      </c>
      <c r="AH2153" s="3">
        <v>50</v>
      </c>
      <c r="AI2153" s="3" t="s">
        <v>767</v>
      </c>
      <c r="AJ2153" s="20" t="s">
        <v>1385</v>
      </c>
      <c r="AO2153" s="3">
        <v>80</v>
      </c>
      <c r="AP2153" s="20" t="s">
        <v>1385</v>
      </c>
      <c r="AS2153" s="81"/>
      <c r="AT2153" s="20"/>
      <c r="AW2153" s="3" t="s">
        <v>763</v>
      </c>
      <c r="AX2153" s="3" t="s">
        <v>1512</v>
      </c>
      <c r="BA2153" s="21" t="s">
        <v>733</v>
      </c>
      <c r="BB2153" s="10">
        <v>1</v>
      </c>
      <c r="BF2153" s="4" t="b">
        <f>IF(ISERROR(VLOOKUP(StudiesDetails!B2153,ProteinExpression!A:A,1,FALSE)),FALSE,TRUE)</f>
        <v>1</v>
      </c>
    </row>
    <row r="2154" spans="1:58" x14ac:dyDescent="0.3">
      <c r="A2154">
        <v>846</v>
      </c>
      <c r="B2154">
        <v>2306</v>
      </c>
      <c r="C2154" s="73" t="str">
        <f>IF(AND($A2154&lt;&gt;"",ISNUMBER($A2154)),VLOOKUP($A2154,StudiesGeneral!$B:$CM,2,FALSE),"")</f>
        <v>Achour</v>
      </c>
      <c r="D2154" s="73">
        <f>IF(AND($A2154&lt;&gt;"",ISNUMBER($A2154)),VLOOKUP($A2154,StudiesGeneral!$B:$CM,3,FALSE),"")</f>
        <v>2021</v>
      </c>
      <c r="E2154" s="74" t="str">
        <f>IF(AND($A2154&lt;&gt;"",ISNUMBER($A2154)),VLOOKUP($A2154,StudiesGeneral!$B:$CM,4,FALSE),"")</f>
        <v>https://doi.org/10.1002/cpt.2102</v>
      </c>
      <c r="F2154" s="73" t="str">
        <f>IF(AND($A2154&lt;&gt;"",ISNUMBER($A2154)),VLOOKUP($A2154,StudiesGeneral!$B:$CM,5,FALSE),"")</f>
        <v>CYP3A4</v>
      </c>
      <c r="G2154" s="52" t="str">
        <f t="shared" si="110"/>
        <v>Liver--HLM-590-</v>
      </c>
      <c r="H2154" s="12" t="s">
        <v>724</v>
      </c>
      <c r="K2154" s="12" t="s">
        <v>725</v>
      </c>
      <c r="L2154" s="12" t="s">
        <v>726</v>
      </c>
      <c r="M2154" s="12" t="s">
        <v>737</v>
      </c>
      <c r="V2154" s="86">
        <v>0.99</v>
      </c>
      <c r="W2154" s="2" t="s">
        <v>1509</v>
      </c>
      <c r="X2154" s="2" t="s">
        <v>1385</v>
      </c>
      <c r="AA2154" s="19" t="s">
        <v>770</v>
      </c>
      <c r="AB2154" s="19" t="s">
        <v>1043</v>
      </c>
      <c r="AC2154" s="20" t="s">
        <v>730</v>
      </c>
      <c r="AD2154" s="37">
        <v>590</v>
      </c>
      <c r="AE2154" s="82">
        <v>16</v>
      </c>
      <c r="AF2154" s="3">
        <v>1</v>
      </c>
      <c r="AG2154" s="3">
        <v>1</v>
      </c>
      <c r="AH2154" s="3">
        <v>72</v>
      </c>
      <c r="AI2154" s="3" t="s">
        <v>767</v>
      </c>
      <c r="AJ2154" s="20" t="s">
        <v>1385</v>
      </c>
      <c r="AO2154" s="3">
        <v>98</v>
      </c>
      <c r="AP2154" s="20" t="s">
        <v>1385</v>
      </c>
      <c r="AS2154" s="81">
        <v>32</v>
      </c>
      <c r="AT2154" s="20" t="s">
        <v>1385</v>
      </c>
      <c r="AW2154" s="3" t="s">
        <v>763</v>
      </c>
      <c r="AX2154" s="3" t="s">
        <v>1512</v>
      </c>
      <c r="AY2154" s="3" t="s">
        <v>732</v>
      </c>
      <c r="AZ2154" s="3">
        <v>1</v>
      </c>
      <c r="BA2154" s="21" t="s">
        <v>733</v>
      </c>
      <c r="BB2154" s="10">
        <v>1</v>
      </c>
      <c r="BF2154" s="4" t="b">
        <f>IF(ISERROR(VLOOKUP(StudiesDetails!B2154,ProteinExpression!A:A,1,FALSE)),FALSE,TRUE)</f>
        <v>1</v>
      </c>
    </row>
    <row r="2155" spans="1:58" x14ac:dyDescent="0.3">
      <c r="A2155">
        <v>846</v>
      </c>
      <c r="B2155">
        <v>2307</v>
      </c>
      <c r="C2155" s="73" t="str">
        <f>IF(AND($A2155&lt;&gt;"",ISNUMBER($A2155)),VLOOKUP($A2155,StudiesGeneral!$B:$CM,2,FALSE),"")</f>
        <v>Achour</v>
      </c>
      <c r="D2155" s="73">
        <f>IF(AND($A2155&lt;&gt;"",ISNUMBER($A2155)),VLOOKUP($A2155,StudiesGeneral!$B:$CM,3,FALSE),"")</f>
        <v>2021</v>
      </c>
      <c r="E2155" s="74" t="str">
        <f>IF(AND($A2155&lt;&gt;"",ISNUMBER($A2155)),VLOOKUP($A2155,StudiesGeneral!$B:$CM,4,FALSE),"")</f>
        <v>https://doi.org/10.1002/cpt.2102</v>
      </c>
      <c r="F2155" s="73" t="str">
        <f>IF(AND($A2155&lt;&gt;"",ISNUMBER($A2155)),VLOOKUP($A2155,StudiesGeneral!$B:$CM,5,FALSE),"")</f>
        <v>CYP3A4</v>
      </c>
      <c r="G2155" s="52" t="str">
        <f t="shared" si="110"/>
        <v>Liver--HLM-645-</v>
      </c>
      <c r="H2155" s="12" t="s">
        <v>724</v>
      </c>
      <c r="K2155" s="12" t="s">
        <v>725</v>
      </c>
      <c r="L2155" s="12" t="s">
        <v>726</v>
      </c>
      <c r="M2155" s="12" t="s">
        <v>737</v>
      </c>
      <c r="V2155" s="86">
        <v>0.64800000000000002</v>
      </c>
      <c r="W2155" s="2" t="s">
        <v>1509</v>
      </c>
      <c r="X2155" s="2" t="s">
        <v>1385</v>
      </c>
      <c r="AA2155" s="19" t="s">
        <v>770</v>
      </c>
      <c r="AB2155" s="19" t="s">
        <v>1043</v>
      </c>
      <c r="AC2155" s="20" t="s">
        <v>730</v>
      </c>
      <c r="AD2155" s="37">
        <v>645</v>
      </c>
      <c r="AE2155" s="82">
        <v>17</v>
      </c>
      <c r="AF2155" s="3">
        <v>1</v>
      </c>
      <c r="AG2155" s="3">
        <v>0</v>
      </c>
      <c r="AH2155" s="3">
        <v>61</v>
      </c>
      <c r="AI2155" s="3" t="s">
        <v>767</v>
      </c>
      <c r="AJ2155" s="20" t="s">
        <v>1385</v>
      </c>
      <c r="AO2155" s="3">
        <v>84</v>
      </c>
      <c r="AP2155" s="20" t="s">
        <v>1385</v>
      </c>
      <c r="AS2155" s="81">
        <v>36</v>
      </c>
      <c r="AT2155" s="20" t="s">
        <v>1385</v>
      </c>
      <c r="AW2155" s="3" t="s">
        <v>763</v>
      </c>
      <c r="AX2155" s="3" t="s">
        <v>1512</v>
      </c>
      <c r="AY2155" s="3" t="s">
        <v>917</v>
      </c>
      <c r="AZ2155" s="3">
        <v>1</v>
      </c>
      <c r="BF2155" s="4" t="b">
        <f>IF(ISERROR(VLOOKUP(StudiesDetails!B2155,ProteinExpression!A:A,1,FALSE)),FALSE,TRUE)</f>
        <v>1</v>
      </c>
    </row>
    <row r="2156" spans="1:58" x14ac:dyDescent="0.3">
      <c r="A2156">
        <v>846</v>
      </c>
      <c r="B2156">
        <v>2308</v>
      </c>
      <c r="C2156" s="73" t="str">
        <f>IF(AND($A2156&lt;&gt;"",ISNUMBER($A2156)),VLOOKUP($A2156,StudiesGeneral!$B:$CM,2,FALSE),"")</f>
        <v>Achour</v>
      </c>
      <c r="D2156" s="73">
        <f>IF(AND($A2156&lt;&gt;"",ISNUMBER($A2156)),VLOOKUP($A2156,StudiesGeneral!$B:$CM,3,FALSE),"")</f>
        <v>2021</v>
      </c>
      <c r="E2156" s="74" t="str">
        <f>IF(AND($A2156&lt;&gt;"",ISNUMBER($A2156)),VLOOKUP($A2156,StudiesGeneral!$B:$CM,4,FALSE),"")</f>
        <v>https://doi.org/10.1002/cpt.2102</v>
      </c>
      <c r="F2156" s="73" t="str">
        <f>IF(AND($A2156&lt;&gt;"",ISNUMBER($A2156)),VLOOKUP($A2156,StudiesGeneral!$B:$CM,5,FALSE),"")</f>
        <v>CYP3A4</v>
      </c>
      <c r="G2156" s="52" t="str">
        <f t="shared" si="110"/>
        <v>Liver--HLM-646-</v>
      </c>
      <c r="H2156" s="12" t="s">
        <v>724</v>
      </c>
      <c r="K2156" s="12" t="s">
        <v>725</v>
      </c>
      <c r="L2156" s="12" t="s">
        <v>726</v>
      </c>
      <c r="M2156" s="12" t="s">
        <v>737</v>
      </c>
      <c r="V2156" s="86">
        <v>0.26100000000000001</v>
      </c>
      <c r="W2156" s="2" t="s">
        <v>1509</v>
      </c>
      <c r="X2156" s="2" t="s">
        <v>1385</v>
      </c>
      <c r="AA2156" s="19" t="s">
        <v>770</v>
      </c>
      <c r="AB2156" s="19" t="s">
        <v>1043</v>
      </c>
      <c r="AC2156" s="20" t="s">
        <v>730</v>
      </c>
      <c r="AD2156" s="37">
        <v>646</v>
      </c>
      <c r="AE2156" s="82">
        <v>18</v>
      </c>
      <c r="AF2156" s="3">
        <v>1</v>
      </c>
      <c r="AG2156" s="3">
        <v>1</v>
      </c>
      <c r="AH2156" s="3">
        <v>44</v>
      </c>
      <c r="AI2156" s="3" t="s">
        <v>767</v>
      </c>
      <c r="AJ2156" s="20" t="s">
        <v>1385</v>
      </c>
      <c r="AO2156" s="3">
        <v>90</v>
      </c>
      <c r="AP2156" s="20" t="s">
        <v>1385</v>
      </c>
      <c r="AS2156" s="81">
        <v>30</v>
      </c>
      <c r="AT2156" s="20" t="s">
        <v>1385</v>
      </c>
      <c r="AW2156" s="3" t="s">
        <v>763</v>
      </c>
      <c r="AX2156" s="3" t="s">
        <v>1512</v>
      </c>
      <c r="AY2156" s="3" t="s">
        <v>917</v>
      </c>
      <c r="AZ2156" s="3">
        <v>1</v>
      </c>
      <c r="BF2156" s="4" t="b">
        <f>IF(ISERROR(VLOOKUP(StudiesDetails!B2156,ProteinExpression!A:A,1,FALSE)),FALSE,TRUE)</f>
        <v>1</v>
      </c>
    </row>
    <row r="2157" spans="1:58" x14ac:dyDescent="0.3">
      <c r="A2157">
        <v>846</v>
      </c>
      <c r="B2157">
        <v>2309</v>
      </c>
      <c r="C2157" s="73" t="str">
        <f>IF(AND($A2157&lt;&gt;"",ISNUMBER($A2157)),VLOOKUP($A2157,StudiesGeneral!$B:$CM,2,FALSE),"")</f>
        <v>Achour</v>
      </c>
      <c r="D2157" s="73">
        <f>IF(AND($A2157&lt;&gt;"",ISNUMBER($A2157)),VLOOKUP($A2157,StudiesGeneral!$B:$CM,3,FALSE),"")</f>
        <v>2021</v>
      </c>
      <c r="E2157" s="74" t="str">
        <f>IF(AND($A2157&lt;&gt;"",ISNUMBER($A2157)),VLOOKUP($A2157,StudiesGeneral!$B:$CM,4,FALSE),"")</f>
        <v>https://doi.org/10.1002/cpt.2102</v>
      </c>
      <c r="F2157" s="73" t="str">
        <f>IF(AND($A2157&lt;&gt;"",ISNUMBER($A2157)),VLOOKUP($A2157,StudiesGeneral!$B:$CM,5,FALSE),"")</f>
        <v>CYP3A4</v>
      </c>
      <c r="G2157" s="52" t="str">
        <f t="shared" si="110"/>
        <v>Liver--HLM-674-</v>
      </c>
      <c r="H2157" s="12" t="s">
        <v>724</v>
      </c>
      <c r="K2157" s="12" t="s">
        <v>725</v>
      </c>
      <c r="L2157" s="12" t="s">
        <v>726</v>
      </c>
      <c r="M2157" s="12" t="s">
        <v>737</v>
      </c>
      <c r="V2157" s="86">
        <v>0.51600000000000001</v>
      </c>
      <c r="W2157" s="2" t="s">
        <v>1509</v>
      </c>
      <c r="X2157" s="2" t="s">
        <v>1385</v>
      </c>
      <c r="AA2157" s="19" t="s">
        <v>770</v>
      </c>
      <c r="AB2157" s="19" t="s">
        <v>1043</v>
      </c>
      <c r="AC2157" s="20" t="s">
        <v>730</v>
      </c>
      <c r="AD2157" s="37">
        <v>674</v>
      </c>
      <c r="AE2157" s="82">
        <v>19</v>
      </c>
      <c r="AF2157" s="3">
        <v>1</v>
      </c>
      <c r="AG2157" s="3">
        <v>0</v>
      </c>
      <c r="AH2157" s="3">
        <v>68</v>
      </c>
      <c r="AI2157" s="3" t="s">
        <v>767</v>
      </c>
      <c r="AJ2157" s="20" t="s">
        <v>1385</v>
      </c>
      <c r="AO2157" s="3">
        <v>60</v>
      </c>
      <c r="AP2157" s="20" t="s">
        <v>1385</v>
      </c>
      <c r="AS2157" s="81">
        <v>27</v>
      </c>
      <c r="AT2157" s="20" t="s">
        <v>1385</v>
      </c>
      <c r="AW2157" s="3" t="s">
        <v>763</v>
      </c>
      <c r="AX2157" s="3" t="s">
        <v>1512</v>
      </c>
      <c r="AY2157" s="3" t="s">
        <v>917</v>
      </c>
      <c r="AZ2157" s="3">
        <v>1</v>
      </c>
      <c r="BA2157" s="21" t="s">
        <v>733</v>
      </c>
      <c r="BB2157" s="10">
        <v>1</v>
      </c>
      <c r="BF2157" s="4" t="b">
        <f>IF(ISERROR(VLOOKUP(StudiesDetails!B2157,ProteinExpression!A:A,1,FALSE)),FALSE,TRUE)</f>
        <v>1</v>
      </c>
    </row>
    <row r="2158" spans="1:58" x14ac:dyDescent="0.3">
      <c r="A2158">
        <v>846</v>
      </c>
      <c r="B2158">
        <v>2310</v>
      </c>
      <c r="C2158" s="73" t="str">
        <f>IF(AND($A2158&lt;&gt;"",ISNUMBER($A2158)),VLOOKUP($A2158,StudiesGeneral!$B:$CM,2,FALSE),"")</f>
        <v>Achour</v>
      </c>
      <c r="D2158" s="73">
        <f>IF(AND($A2158&lt;&gt;"",ISNUMBER($A2158)),VLOOKUP($A2158,StudiesGeneral!$B:$CM,3,FALSE),"")</f>
        <v>2021</v>
      </c>
      <c r="E2158" s="74" t="str">
        <f>IF(AND($A2158&lt;&gt;"",ISNUMBER($A2158)),VLOOKUP($A2158,StudiesGeneral!$B:$CM,4,FALSE),"")</f>
        <v>https://doi.org/10.1002/cpt.2102</v>
      </c>
      <c r="F2158" s="73" t="str">
        <f>IF(AND($A2158&lt;&gt;"",ISNUMBER($A2158)),VLOOKUP($A2158,StudiesGeneral!$B:$CM,5,FALSE),"")</f>
        <v>CYP3A4</v>
      </c>
      <c r="G2158" s="52" t="str">
        <f t="shared" si="110"/>
        <v>Liver--HLM-682-</v>
      </c>
      <c r="H2158" s="12" t="s">
        <v>724</v>
      </c>
      <c r="K2158" s="12" t="s">
        <v>725</v>
      </c>
      <c r="L2158" s="12" t="s">
        <v>726</v>
      </c>
      <c r="M2158" s="12" t="s">
        <v>737</v>
      </c>
      <c r="V2158" s="86">
        <v>4.7E-2</v>
      </c>
      <c r="W2158" s="2" t="s">
        <v>1509</v>
      </c>
      <c r="X2158" s="2" t="s">
        <v>1385</v>
      </c>
      <c r="AA2158" s="19" t="s">
        <v>770</v>
      </c>
      <c r="AB2158" s="19" t="s">
        <v>1043</v>
      </c>
      <c r="AC2158" s="20" t="s">
        <v>730</v>
      </c>
      <c r="AD2158" s="37">
        <v>682</v>
      </c>
      <c r="AE2158" s="82">
        <v>20</v>
      </c>
      <c r="AF2158" s="3">
        <v>1</v>
      </c>
      <c r="AG2158" s="3">
        <v>1</v>
      </c>
      <c r="AH2158" s="3">
        <v>60</v>
      </c>
      <c r="AI2158" s="3" t="s">
        <v>767</v>
      </c>
      <c r="AJ2158" s="20" t="s">
        <v>1385</v>
      </c>
      <c r="AO2158" s="3">
        <v>118</v>
      </c>
      <c r="AP2158" s="20" t="s">
        <v>1385</v>
      </c>
      <c r="AS2158" s="81">
        <v>33</v>
      </c>
      <c r="AT2158" s="20" t="s">
        <v>1385</v>
      </c>
      <c r="AW2158" s="3" t="s">
        <v>763</v>
      </c>
      <c r="AX2158" s="3" t="s">
        <v>1512</v>
      </c>
      <c r="AY2158" s="3" t="s">
        <v>1513</v>
      </c>
      <c r="AZ2158" s="3">
        <v>1</v>
      </c>
      <c r="BA2158" s="21" t="s">
        <v>733</v>
      </c>
      <c r="BB2158" s="10">
        <v>1</v>
      </c>
      <c r="BF2158" s="4" t="b">
        <f>IF(ISERROR(VLOOKUP(StudiesDetails!B2158,ProteinExpression!A:A,1,FALSE)),FALSE,TRUE)</f>
        <v>1</v>
      </c>
    </row>
    <row r="2159" spans="1:58" x14ac:dyDescent="0.3">
      <c r="A2159">
        <v>846</v>
      </c>
      <c r="B2159">
        <v>2311</v>
      </c>
      <c r="C2159" s="73" t="str">
        <f>IF(AND($A2159&lt;&gt;"",ISNUMBER($A2159)),VLOOKUP($A2159,StudiesGeneral!$B:$CM,2,FALSE),"")</f>
        <v>Achour</v>
      </c>
      <c r="D2159" s="73">
        <f>IF(AND($A2159&lt;&gt;"",ISNUMBER($A2159)),VLOOKUP($A2159,StudiesGeneral!$B:$CM,3,FALSE),"")</f>
        <v>2021</v>
      </c>
      <c r="E2159" s="74" t="str">
        <f>IF(AND($A2159&lt;&gt;"",ISNUMBER($A2159)),VLOOKUP($A2159,StudiesGeneral!$B:$CM,4,FALSE),"")</f>
        <v>https://doi.org/10.1002/cpt.2102</v>
      </c>
      <c r="F2159" s="73" t="str">
        <f>IF(AND($A2159&lt;&gt;"",ISNUMBER($A2159)),VLOOKUP($A2159,StudiesGeneral!$B:$CM,5,FALSE),"")</f>
        <v>CYP3A4</v>
      </c>
      <c r="G2159" s="52" t="str">
        <f t="shared" si="110"/>
        <v>Liver--HLM-756-</v>
      </c>
      <c r="H2159" s="12" t="s">
        <v>724</v>
      </c>
      <c r="K2159" s="12" t="s">
        <v>725</v>
      </c>
      <c r="L2159" s="12" t="s">
        <v>726</v>
      </c>
      <c r="M2159" s="12" t="s">
        <v>737</v>
      </c>
      <c r="V2159" s="86">
        <v>0.46100000000000002</v>
      </c>
      <c r="W2159" s="2" t="s">
        <v>1509</v>
      </c>
      <c r="X2159" s="2" t="s">
        <v>1385</v>
      </c>
      <c r="AA2159" s="19" t="s">
        <v>770</v>
      </c>
      <c r="AB2159" s="19" t="s">
        <v>1043</v>
      </c>
      <c r="AC2159" s="20" t="s">
        <v>730</v>
      </c>
      <c r="AD2159" s="37">
        <v>756</v>
      </c>
      <c r="AE2159" s="82">
        <v>21</v>
      </c>
      <c r="AF2159" s="3">
        <v>1</v>
      </c>
      <c r="AG2159" s="3">
        <v>1</v>
      </c>
      <c r="AH2159" s="3">
        <v>57</v>
      </c>
      <c r="AI2159" s="3" t="s">
        <v>767</v>
      </c>
      <c r="AJ2159" s="20" t="s">
        <v>1385</v>
      </c>
      <c r="AO2159" s="3">
        <v>71</v>
      </c>
      <c r="AP2159" s="20" t="s">
        <v>1385</v>
      </c>
      <c r="AS2159" s="81">
        <v>27</v>
      </c>
      <c r="AT2159" s="20" t="s">
        <v>1385</v>
      </c>
      <c r="AW2159" s="3" t="s">
        <v>763</v>
      </c>
      <c r="AX2159" s="3" t="s">
        <v>1515</v>
      </c>
      <c r="AY2159" s="3" t="s">
        <v>1513</v>
      </c>
      <c r="AZ2159" s="3">
        <v>1</v>
      </c>
      <c r="BA2159" s="21" t="s">
        <v>733</v>
      </c>
      <c r="BB2159" s="10">
        <v>1</v>
      </c>
      <c r="BF2159" s="4" t="b">
        <f>IF(ISERROR(VLOOKUP(StudiesDetails!B2159,ProteinExpression!A:A,1,FALSE)),FALSE,TRUE)</f>
        <v>1</v>
      </c>
    </row>
    <row r="2160" spans="1:58" x14ac:dyDescent="0.3">
      <c r="A2160">
        <v>846</v>
      </c>
      <c r="B2160">
        <v>2312</v>
      </c>
      <c r="C2160" s="73" t="str">
        <f>IF(AND($A2160&lt;&gt;"",ISNUMBER($A2160)),VLOOKUP($A2160,StudiesGeneral!$B:$CM,2,FALSE),"")</f>
        <v>Achour</v>
      </c>
      <c r="D2160" s="73">
        <f>IF(AND($A2160&lt;&gt;"",ISNUMBER($A2160)),VLOOKUP($A2160,StudiesGeneral!$B:$CM,3,FALSE),"")</f>
        <v>2021</v>
      </c>
      <c r="E2160" s="74" t="str">
        <f>IF(AND($A2160&lt;&gt;"",ISNUMBER($A2160)),VLOOKUP($A2160,StudiesGeneral!$B:$CM,4,FALSE),"")</f>
        <v>https://doi.org/10.1002/cpt.2102</v>
      </c>
      <c r="F2160" s="73" t="str">
        <f>IF(AND($A2160&lt;&gt;"",ISNUMBER($A2160)),VLOOKUP($A2160,StudiesGeneral!$B:$CM,5,FALSE),"")</f>
        <v>CYP3A4</v>
      </c>
      <c r="G2160" s="52" t="str">
        <f t="shared" si="110"/>
        <v>Liver--HLM-781-</v>
      </c>
      <c r="H2160" s="12" t="s">
        <v>724</v>
      </c>
      <c r="K2160" s="12" t="s">
        <v>725</v>
      </c>
      <c r="L2160" s="12" t="s">
        <v>726</v>
      </c>
      <c r="M2160" s="12" t="s">
        <v>737</v>
      </c>
      <c r="V2160" s="86">
        <v>0.52600000000000002</v>
      </c>
      <c r="W2160" s="2" t="s">
        <v>1509</v>
      </c>
      <c r="X2160" s="2" t="s">
        <v>1385</v>
      </c>
      <c r="AA2160" s="19" t="s">
        <v>770</v>
      </c>
      <c r="AB2160" s="19" t="s">
        <v>1043</v>
      </c>
      <c r="AC2160" s="20" t="s">
        <v>730</v>
      </c>
      <c r="AD2160" s="37">
        <v>781</v>
      </c>
      <c r="AE2160" s="82">
        <v>22</v>
      </c>
      <c r="AF2160" s="3">
        <v>1</v>
      </c>
      <c r="AG2160" s="3">
        <v>1</v>
      </c>
      <c r="AH2160" s="3">
        <v>57</v>
      </c>
      <c r="AI2160" s="3" t="s">
        <v>767</v>
      </c>
      <c r="AJ2160" s="20" t="s">
        <v>1385</v>
      </c>
      <c r="AO2160" s="3">
        <v>100</v>
      </c>
      <c r="AP2160" s="20" t="s">
        <v>1385</v>
      </c>
      <c r="AS2160" s="81">
        <v>31</v>
      </c>
      <c r="AT2160" s="20" t="s">
        <v>1385</v>
      </c>
      <c r="AW2160" s="3" t="s">
        <v>763</v>
      </c>
      <c r="AX2160" s="3" t="s">
        <v>1512</v>
      </c>
      <c r="AY2160" s="3" t="s">
        <v>917</v>
      </c>
      <c r="AZ2160" s="3">
        <v>1</v>
      </c>
      <c r="BF2160" s="4" t="b">
        <f>IF(ISERROR(VLOOKUP(StudiesDetails!B2160,ProteinExpression!A:A,1,FALSE)),FALSE,TRUE)</f>
        <v>1</v>
      </c>
    </row>
    <row r="2161" spans="1:58" x14ac:dyDescent="0.3">
      <c r="A2161">
        <v>846</v>
      </c>
      <c r="B2161">
        <v>2313</v>
      </c>
      <c r="C2161" s="73" t="str">
        <f>IF(AND($A2161&lt;&gt;"",ISNUMBER($A2161)),VLOOKUP($A2161,StudiesGeneral!$B:$CM,2,FALSE),"")</f>
        <v>Achour</v>
      </c>
      <c r="D2161" s="73">
        <f>IF(AND($A2161&lt;&gt;"",ISNUMBER($A2161)),VLOOKUP($A2161,StudiesGeneral!$B:$CM,3,FALSE),"")</f>
        <v>2021</v>
      </c>
      <c r="E2161" s="74" t="str">
        <f>IF(AND($A2161&lt;&gt;"",ISNUMBER($A2161)),VLOOKUP($A2161,StudiesGeneral!$B:$CM,4,FALSE),"")</f>
        <v>https://doi.org/10.1002/cpt.2102</v>
      </c>
      <c r="F2161" s="73" t="str">
        <f>IF(AND($A2161&lt;&gt;"",ISNUMBER($A2161)),VLOOKUP($A2161,StudiesGeneral!$B:$CM,5,FALSE),"")</f>
        <v>CYP3A4</v>
      </c>
      <c r="G2161" s="52" t="str">
        <f t="shared" si="110"/>
        <v>Liver--HLM-734-</v>
      </c>
      <c r="H2161" s="12" t="s">
        <v>724</v>
      </c>
      <c r="K2161" s="12" t="s">
        <v>725</v>
      </c>
      <c r="L2161" s="12" t="s">
        <v>726</v>
      </c>
      <c r="M2161" s="12" t="s">
        <v>737</v>
      </c>
      <c r="V2161" s="86">
        <v>0.497</v>
      </c>
      <c r="W2161" s="2" t="s">
        <v>1509</v>
      </c>
      <c r="X2161" s="2" t="s">
        <v>1385</v>
      </c>
      <c r="AA2161" s="19" t="s">
        <v>770</v>
      </c>
      <c r="AB2161" s="19" t="s">
        <v>1043</v>
      </c>
      <c r="AC2161" s="20" t="s">
        <v>730</v>
      </c>
      <c r="AD2161" s="37">
        <v>734</v>
      </c>
      <c r="AE2161" s="82">
        <v>23</v>
      </c>
      <c r="AF2161" s="3">
        <v>1</v>
      </c>
      <c r="AG2161" s="3">
        <v>0</v>
      </c>
      <c r="AH2161" s="3">
        <v>64</v>
      </c>
      <c r="AI2161" s="3" t="s">
        <v>767</v>
      </c>
      <c r="AJ2161" s="20" t="s">
        <v>1385</v>
      </c>
      <c r="AO2161" s="3">
        <v>67</v>
      </c>
      <c r="AP2161" s="20" t="s">
        <v>1385</v>
      </c>
      <c r="AS2161" s="81">
        <v>24</v>
      </c>
      <c r="AT2161" s="20" t="s">
        <v>1385</v>
      </c>
      <c r="AW2161" s="3" t="s">
        <v>763</v>
      </c>
      <c r="AX2161" s="3" t="s">
        <v>1512</v>
      </c>
      <c r="AY2161" s="3" t="s">
        <v>917</v>
      </c>
      <c r="AZ2161" s="3">
        <v>1</v>
      </c>
      <c r="BA2161" s="21" t="s">
        <v>733</v>
      </c>
      <c r="BB2161" s="10">
        <v>1</v>
      </c>
      <c r="BF2161" s="4" t="b">
        <f>IF(ISERROR(VLOOKUP(StudiesDetails!B2161,ProteinExpression!A:A,1,FALSE)),FALSE,TRUE)</f>
        <v>1</v>
      </c>
    </row>
    <row r="2162" spans="1:58" x14ac:dyDescent="0.3">
      <c r="A2162">
        <v>846</v>
      </c>
      <c r="B2162">
        <v>2314</v>
      </c>
      <c r="C2162" s="73" t="str">
        <f>IF(AND($A2162&lt;&gt;"",ISNUMBER($A2162)),VLOOKUP($A2162,StudiesGeneral!$B:$CM,2,FALSE),"")</f>
        <v>Achour</v>
      </c>
      <c r="D2162" s="73">
        <f>IF(AND($A2162&lt;&gt;"",ISNUMBER($A2162)),VLOOKUP($A2162,StudiesGeneral!$B:$CM,3,FALSE),"")</f>
        <v>2021</v>
      </c>
      <c r="E2162" s="74" t="str">
        <f>IF(AND($A2162&lt;&gt;"",ISNUMBER($A2162)),VLOOKUP($A2162,StudiesGeneral!$B:$CM,4,FALSE),"")</f>
        <v>https://doi.org/10.1002/cpt.2102</v>
      </c>
      <c r="F2162" s="73" t="str">
        <f>IF(AND($A2162&lt;&gt;"",ISNUMBER($A2162)),VLOOKUP($A2162,StudiesGeneral!$B:$CM,5,FALSE),"")</f>
        <v>CYP3A4</v>
      </c>
      <c r="G2162" s="52" t="str">
        <f t="shared" si="110"/>
        <v>Liver--HLM-755-</v>
      </c>
      <c r="H2162" s="12" t="s">
        <v>724</v>
      </c>
      <c r="K2162" s="12" t="s">
        <v>725</v>
      </c>
      <c r="L2162" s="12" t="s">
        <v>726</v>
      </c>
      <c r="M2162" s="12" t="s">
        <v>737</v>
      </c>
      <c r="V2162" s="86">
        <v>1.1619999999999999</v>
      </c>
      <c r="W2162" s="2" t="s">
        <v>1509</v>
      </c>
      <c r="X2162" s="2" t="s">
        <v>1385</v>
      </c>
      <c r="AA2162" s="19" t="s">
        <v>770</v>
      </c>
      <c r="AB2162" s="19" t="s">
        <v>1043</v>
      </c>
      <c r="AC2162" s="20" t="s">
        <v>730</v>
      </c>
      <c r="AD2162" s="37">
        <v>755</v>
      </c>
      <c r="AE2162" s="82">
        <v>24</v>
      </c>
      <c r="AF2162" s="3">
        <v>1</v>
      </c>
      <c r="AG2162" s="3">
        <v>1</v>
      </c>
      <c r="AH2162" s="3">
        <v>63</v>
      </c>
      <c r="AI2162" s="3" t="s">
        <v>767</v>
      </c>
      <c r="AJ2162" s="20" t="s">
        <v>1385</v>
      </c>
      <c r="AO2162" s="3">
        <v>85</v>
      </c>
      <c r="AP2162" s="20" t="s">
        <v>1385</v>
      </c>
      <c r="AS2162" s="81">
        <v>28</v>
      </c>
      <c r="AT2162" s="20" t="s">
        <v>1385</v>
      </c>
      <c r="AW2162" s="3" t="s">
        <v>763</v>
      </c>
      <c r="AX2162" s="3" t="s">
        <v>1512</v>
      </c>
      <c r="AY2162" s="3" t="s">
        <v>917</v>
      </c>
      <c r="AZ2162" s="3">
        <v>1</v>
      </c>
      <c r="BA2162" s="21" t="s">
        <v>733</v>
      </c>
      <c r="BB2162" s="10">
        <v>1</v>
      </c>
      <c r="BF2162" s="4" t="b">
        <f>IF(ISERROR(VLOOKUP(StudiesDetails!B2162,ProteinExpression!A:A,1,FALSE)),FALSE,TRUE)</f>
        <v>1</v>
      </c>
    </row>
    <row r="2163" spans="1:58" x14ac:dyDescent="0.3">
      <c r="A2163">
        <v>846</v>
      </c>
      <c r="B2163">
        <v>2315</v>
      </c>
      <c r="C2163" s="73" t="str">
        <f>IF(AND($A2163&lt;&gt;"",ISNUMBER($A2163)),VLOOKUP($A2163,StudiesGeneral!$B:$CM,2,FALSE),"")</f>
        <v>Achour</v>
      </c>
      <c r="D2163" s="73">
        <f>IF(AND($A2163&lt;&gt;"",ISNUMBER($A2163)),VLOOKUP($A2163,StudiesGeneral!$B:$CM,3,FALSE),"")</f>
        <v>2021</v>
      </c>
      <c r="E2163" s="74" t="str">
        <f>IF(AND($A2163&lt;&gt;"",ISNUMBER($A2163)),VLOOKUP($A2163,StudiesGeneral!$B:$CM,4,FALSE),"")</f>
        <v>https://doi.org/10.1002/cpt.2102</v>
      </c>
      <c r="F2163" s="73" t="str">
        <f>IF(AND($A2163&lt;&gt;"",ISNUMBER($A2163)),VLOOKUP($A2163,StudiesGeneral!$B:$CM,5,FALSE),"")</f>
        <v>CYP3A4</v>
      </c>
      <c r="G2163" s="52" t="str">
        <f t="shared" si="110"/>
        <v>Liver--HLM-770-</v>
      </c>
      <c r="H2163" s="12" t="s">
        <v>724</v>
      </c>
      <c r="K2163" s="12" t="s">
        <v>725</v>
      </c>
      <c r="L2163" s="12" t="s">
        <v>726</v>
      </c>
      <c r="M2163" s="12" t="s">
        <v>737</v>
      </c>
      <c r="V2163" s="86">
        <v>0.375</v>
      </c>
      <c r="W2163" s="2" t="s">
        <v>1509</v>
      </c>
      <c r="X2163" s="2" t="s">
        <v>1385</v>
      </c>
      <c r="AA2163" s="19" t="s">
        <v>770</v>
      </c>
      <c r="AB2163" s="19" t="s">
        <v>1043</v>
      </c>
      <c r="AC2163" s="20" t="s">
        <v>730</v>
      </c>
      <c r="AD2163" s="37">
        <v>770</v>
      </c>
      <c r="AE2163" s="82">
        <v>25</v>
      </c>
      <c r="AF2163" s="3">
        <v>1</v>
      </c>
      <c r="AG2163" s="3">
        <v>0</v>
      </c>
      <c r="AH2163" s="3">
        <v>61</v>
      </c>
      <c r="AI2163" s="3" t="s">
        <v>767</v>
      </c>
      <c r="AJ2163" s="20" t="s">
        <v>1385</v>
      </c>
      <c r="AO2163" s="3">
        <v>51</v>
      </c>
      <c r="AP2163" s="20" t="s">
        <v>1385</v>
      </c>
      <c r="AS2163" s="81">
        <v>21</v>
      </c>
      <c r="AT2163" s="20" t="s">
        <v>1385</v>
      </c>
      <c r="AW2163" s="3" t="s">
        <v>763</v>
      </c>
      <c r="AX2163" s="3" t="s">
        <v>1512</v>
      </c>
      <c r="BA2163" s="21" t="s">
        <v>733</v>
      </c>
      <c r="BB2163" s="10">
        <v>1</v>
      </c>
      <c r="BF2163" s="4" t="b">
        <f>IF(ISERROR(VLOOKUP(StudiesDetails!B2163,ProteinExpression!A:A,1,FALSE)),FALSE,TRUE)</f>
        <v>1</v>
      </c>
    </row>
    <row r="2164" spans="1:58" x14ac:dyDescent="0.3">
      <c r="A2164">
        <v>846</v>
      </c>
      <c r="B2164">
        <v>2316</v>
      </c>
      <c r="C2164" s="73" t="str">
        <f>IF(AND($A2164&lt;&gt;"",ISNUMBER($A2164)),VLOOKUP($A2164,StudiesGeneral!$B:$CM,2,FALSE),"")</f>
        <v>Achour</v>
      </c>
      <c r="D2164" s="73">
        <f>IF(AND($A2164&lt;&gt;"",ISNUMBER($A2164)),VLOOKUP($A2164,StudiesGeneral!$B:$CM,3,FALSE),"")</f>
        <v>2021</v>
      </c>
      <c r="E2164" s="74" t="str">
        <f>IF(AND($A2164&lt;&gt;"",ISNUMBER($A2164)),VLOOKUP($A2164,StudiesGeneral!$B:$CM,4,FALSE),"")</f>
        <v>https://doi.org/10.1002/cpt.2102</v>
      </c>
      <c r="F2164" s="73" t="str">
        <f>IF(AND($A2164&lt;&gt;"",ISNUMBER($A2164)),VLOOKUP($A2164,StudiesGeneral!$B:$CM,5,FALSE),"")</f>
        <v>CYP3A4</v>
      </c>
      <c r="G2164" s="52" t="str">
        <f t="shared" si="110"/>
        <v>Liver--HLM-389-</v>
      </c>
      <c r="H2164" s="12" t="s">
        <v>724</v>
      </c>
      <c r="K2164" s="12" t="s">
        <v>725</v>
      </c>
      <c r="L2164" s="12" t="s">
        <v>726</v>
      </c>
      <c r="M2164" s="12" t="s">
        <v>737</v>
      </c>
      <c r="V2164" s="86">
        <v>2.7E-2</v>
      </c>
      <c r="W2164" s="2" t="s">
        <v>1509</v>
      </c>
      <c r="X2164" s="2" t="s">
        <v>1385</v>
      </c>
      <c r="AA2164" s="19" t="s">
        <v>770</v>
      </c>
      <c r="AB2164" s="19" t="s">
        <v>1043</v>
      </c>
      <c r="AC2164" s="20" t="s">
        <v>730</v>
      </c>
      <c r="AD2164" s="37">
        <v>389</v>
      </c>
      <c r="AE2164" s="82">
        <v>26</v>
      </c>
      <c r="AF2164" s="3">
        <v>1</v>
      </c>
      <c r="AG2164" s="3">
        <v>0</v>
      </c>
      <c r="AH2164" s="3">
        <v>52</v>
      </c>
      <c r="AI2164" s="3" t="s">
        <v>767</v>
      </c>
      <c r="AJ2164" s="20" t="s">
        <v>1385</v>
      </c>
      <c r="AO2164" s="3">
        <v>81</v>
      </c>
      <c r="AP2164" s="20" t="s">
        <v>1385</v>
      </c>
      <c r="AS2164" s="81">
        <v>31</v>
      </c>
      <c r="AT2164" s="20" t="s">
        <v>1385</v>
      </c>
      <c r="AW2164" s="3" t="s">
        <v>763</v>
      </c>
      <c r="AX2164" s="3" t="s">
        <v>1516</v>
      </c>
      <c r="AY2164" s="3" t="s">
        <v>917</v>
      </c>
      <c r="AZ2164" s="3">
        <v>1</v>
      </c>
      <c r="BA2164" s="21" t="s">
        <v>733</v>
      </c>
      <c r="BB2164" s="10">
        <v>1</v>
      </c>
      <c r="BF2164" s="4" t="b">
        <f>IF(ISERROR(VLOOKUP(StudiesDetails!B2164,ProteinExpression!A:A,1,FALSE)),FALSE,TRUE)</f>
        <v>1</v>
      </c>
    </row>
    <row r="2165" spans="1:58" x14ac:dyDescent="0.3">
      <c r="A2165">
        <v>846</v>
      </c>
      <c r="B2165">
        <v>2317</v>
      </c>
      <c r="C2165" s="73" t="str">
        <f>IF(AND($A2165&lt;&gt;"",ISNUMBER($A2165)),VLOOKUP($A2165,StudiesGeneral!$B:$CM,2,FALSE),"")</f>
        <v>Achour</v>
      </c>
      <c r="D2165" s="73">
        <f>IF(AND($A2165&lt;&gt;"",ISNUMBER($A2165)),VLOOKUP($A2165,StudiesGeneral!$B:$CM,3,FALSE),"")</f>
        <v>2021</v>
      </c>
      <c r="E2165" s="74" t="str">
        <f>IF(AND($A2165&lt;&gt;"",ISNUMBER($A2165)),VLOOKUP($A2165,StudiesGeneral!$B:$CM,4,FALSE),"")</f>
        <v>https://doi.org/10.1002/cpt.2102</v>
      </c>
      <c r="F2165" s="73" t="str">
        <f>IF(AND($A2165&lt;&gt;"",ISNUMBER($A2165)),VLOOKUP($A2165,StudiesGeneral!$B:$CM,5,FALSE),"")</f>
        <v>CYP3A4</v>
      </c>
      <c r="G2165" s="52" t="str">
        <f t="shared" si="110"/>
        <v>Liver--HLM-589-</v>
      </c>
      <c r="H2165" s="12" t="s">
        <v>724</v>
      </c>
      <c r="K2165" s="12" t="s">
        <v>725</v>
      </c>
      <c r="L2165" s="12" t="s">
        <v>726</v>
      </c>
      <c r="M2165" s="12" t="s">
        <v>737</v>
      </c>
      <c r="V2165" s="86">
        <v>1.18</v>
      </c>
      <c r="W2165" s="2" t="s">
        <v>1509</v>
      </c>
      <c r="X2165" s="2" t="s">
        <v>1385</v>
      </c>
      <c r="AA2165" s="19" t="s">
        <v>770</v>
      </c>
      <c r="AB2165" s="19" t="s">
        <v>1043</v>
      </c>
      <c r="AC2165" s="20" t="s">
        <v>730</v>
      </c>
      <c r="AD2165" s="37">
        <v>589</v>
      </c>
      <c r="AE2165" s="82">
        <v>27</v>
      </c>
      <c r="AF2165" s="3">
        <v>1</v>
      </c>
      <c r="AG2165" s="3">
        <v>0</v>
      </c>
      <c r="AH2165" s="3">
        <v>69</v>
      </c>
      <c r="AI2165" s="3" t="s">
        <v>767</v>
      </c>
      <c r="AJ2165" s="20" t="s">
        <v>1385</v>
      </c>
      <c r="AO2165" s="3">
        <v>52</v>
      </c>
      <c r="AP2165" s="20" t="s">
        <v>1385</v>
      </c>
      <c r="AS2165" s="81">
        <v>21</v>
      </c>
      <c r="AT2165" s="20" t="s">
        <v>1385</v>
      </c>
      <c r="AW2165" s="3" t="s">
        <v>763</v>
      </c>
      <c r="AX2165" s="3" t="s">
        <v>1517</v>
      </c>
      <c r="AY2165" s="3" t="s">
        <v>732</v>
      </c>
      <c r="AZ2165" s="3">
        <v>1</v>
      </c>
      <c r="BA2165" s="21" t="s">
        <v>733</v>
      </c>
      <c r="BB2165" s="10">
        <v>1</v>
      </c>
      <c r="BF2165" s="4" t="b">
        <f>IF(ISERROR(VLOOKUP(StudiesDetails!B2165,ProteinExpression!A:A,1,FALSE)),FALSE,TRUE)</f>
        <v>1</v>
      </c>
    </row>
    <row r="2166" spans="1:58" x14ac:dyDescent="0.3">
      <c r="A2166">
        <v>846</v>
      </c>
      <c r="B2166">
        <v>2318</v>
      </c>
      <c r="C2166" s="73" t="str">
        <f>IF(AND($A2166&lt;&gt;"",ISNUMBER($A2166)),VLOOKUP($A2166,StudiesGeneral!$B:$CM,2,FALSE),"")</f>
        <v>Achour</v>
      </c>
      <c r="D2166" s="73">
        <f>IF(AND($A2166&lt;&gt;"",ISNUMBER($A2166)),VLOOKUP($A2166,StudiesGeneral!$B:$CM,3,FALSE),"")</f>
        <v>2021</v>
      </c>
      <c r="E2166" s="74" t="str">
        <f>IF(AND($A2166&lt;&gt;"",ISNUMBER($A2166)),VLOOKUP($A2166,StudiesGeneral!$B:$CM,4,FALSE),"")</f>
        <v>https://doi.org/10.1002/cpt.2102</v>
      </c>
      <c r="F2166" s="73" t="str">
        <f>IF(AND($A2166&lt;&gt;"",ISNUMBER($A2166)),VLOOKUP($A2166,StudiesGeneral!$B:$CM,5,FALSE),"")</f>
        <v>CYP3A4</v>
      </c>
      <c r="G2166" s="52" t="str">
        <f t="shared" si="110"/>
        <v>Liver--HLM-1063-</v>
      </c>
      <c r="H2166" s="12" t="s">
        <v>724</v>
      </c>
      <c r="K2166" s="12" t="s">
        <v>725</v>
      </c>
      <c r="L2166" s="12" t="s">
        <v>726</v>
      </c>
      <c r="M2166" s="12" t="s">
        <v>737</v>
      </c>
      <c r="V2166" s="86">
        <v>0.20799999999999999</v>
      </c>
      <c r="W2166" s="2" t="s">
        <v>1509</v>
      </c>
      <c r="X2166" s="2" t="s">
        <v>1385</v>
      </c>
      <c r="AA2166" s="19" t="s">
        <v>770</v>
      </c>
      <c r="AB2166" s="19" t="s">
        <v>1043</v>
      </c>
      <c r="AC2166" s="20" t="s">
        <v>730</v>
      </c>
      <c r="AD2166" s="37">
        <v>1063</v>
      </c>
      <c r="AE2166" s="82">
        <v>28</v>
      </c>
      <c r="AF2166" s="3">
        <v>1</v>
      </c>
      <c r="AG2166" s="3">
        <v>1</v>
      </c>
      <c r="AH2166" s="3">
        <v>77</v>
      </c>
      <c r="AI2166" s="3" t="s">
        <v>767</v>
      </c>
      <c r="AJ2166" s="20" t="s">
        <v>1385</v>
      </c>
      <c r="AO2166" s="3">
        <v>77</v>
      </c>
      <c r="AP2166" s="20" t="s">
        <v>1385</v>
      </c>
      <c r="AS2166" s="81">
        <v>27</v>
      </c>
      <c r="AT2166" s="20" t="s">
        <v>1385</v>
      </c>
      <c r="AW2166" s="3" t="s">
        <v>763</v>
      </c>
      <c r="AX2166" s="3" t="s">
        <v>1190</v>
      </c>
      <c r="AY2166" s="3" t="s">
        <v>1513</v>
      </c>
      <c r="AZ2166" s="3">
        <v>1</v>
      </c>
      <c r="BA2166" s="21" t="s">
        <v>733</v>
      </c>
      <c r="BB2166" s="10">
        <v>1</v>
      </c>
      <c r="BF2166" s="4" t="b">
        <f>IF(ISERROR(VLOOKUP(StudiesDetails!B2166,ProteinExpression!A:A,1,FALSE)),FALSE,TRUE)</f>
        <v>1</v>
      </c>
    </row>
    <row r="2167" spans="1:58" x14ac:dyDescent="0.3">
      <c r="A2167">
        <v>846</v>
      </c>
      <c r="B2167">
        <v>2319</v>
      </c>
      <c r="C2167" s="73" t="str">
        <f>IF(AND($A2167&lt;&gt;"",ISNUMBER($A2167)),VLOOKUP($A2167,StudiesGeneral!$B:$CM,2,FALSE),"")</f>
        <v>Achour</v>
      </c>
      <c r="D2167" s="73">
        <f>IF(AND($A2167&lt;&gt;"",ISNUMBER($A2167)),VLOOKUP($A2167,StudiesGeneral!$B:$CM,3,FALSE),"")</f>
        <v>2021</v>
      </c>
      <c r="E2167" s="74" t="str">
        <f>IF(AND($A2167&lt;&gt;"",ISNUMBER($A2167)),VLOOKUP($A2167,StudiesGeneral!$B:$CM,4,FALSE),"")</f>
        <v>https://doi.org/10.1002/cpt.2102</v>
      </c>
      <c r="F2167" s="73" t="str">
        <f>IF(AND($A2167&lt;&gt;"",ISNUMBER($A2167)),VLOOKUP($A2167,StudiesGeneral!$B:$CM,5,FALSE),"")</f>
        <v>CYP3A4</v>
      </c>
      <c r="G2167" s="52" t="str">
        <f t="shared" si="110"/>
        <v>Liver--HLM-1359-</v>
      </c>
      <c r="H2167" s="12" t="s">
        <v>724</v>
      </c>
      <c r="K2167" s="12" t="s">
        <v>725</v>
      </c>
      <c r="L2167" s="12" t="s">
        <v>726</v>
      </c>
      <c r="M2167" s="12" t="s">
        <v>737</v>
      </c>
      <c r="V2167" s="86">
        <v>0.19900000000000001</v>
      </c>
      <c r="W2167" s="2" t="s">
        <v>1509</v>
      </c>
      <c r="X2167" s="2" t="s">
        <v>1385</v>
      </c>
      <c r="AA2167" s="19" t="s">
        <v>770</v>
      </c>
      <c r="AB2167" s="19" t="s">
        <v>1043</v>
      </c>
      <c r="AC2167" s="20" t="s">
        <v>730</v>
      </c>
      <c r="AD2167" s="37">
        <v>1359</v>
      </c>
      <c r="AE2167" s="82">
        <v>29</v>
      </c>
      <c r="AF2167" s="3">
        <v>1</v>
      </c>
      <c r="AG2167" s="3">
        <v>1</v>
      </c>
      <c r="AH2167" s="3">
        <v>68</v>
      </c>
      <c r="AI2167" s="3" t="s">
        <v>767</v>
      </c>
      <c r="AJ2167" s="20" t="s">
        <v>1385</v>
      </c>
      <c r="AO2167" s="3">
        <v>92</v>
      </c>
      <c r="AP2167" s="20" t="s">
        <v>1385</v>
      </c>
      <c r="AS2167" s="81">
        <v>33</v>
      </c>
      <c r="AT2167" s="20" t="s">
        <v>1385</v>
      </c>
      <c r="AW2167" s="3" t="s">
        <v>763</v>
      </c>
      <c r="AX2167" s="3" t="s">
        <v>1518</v>
      </c>
      <c r="AY2167" s="3" t="s">
        <v>917</v>
      </c>
      <c r="AZ2167" s="3">
        <v>1</v>
      </c>
      <c r="BA2167" s="21" t="s">
        <v>733</v>
      </c>
      <c r="BB2167" s="10">
        <v>1</v>
      </c>
      <c r="BF2167" s="4" t="b">
        <f>IF(ISERROR(VLOOKUP(StudiesDetails!B2167,ProteinExpression!A:A,1,FALSE)),FALSE,TRUE)</f>
        <v>1</v>
      </c>
    </row>
    <row r="2168" spans="1:58" s="33" customFormat="1" x14ac:dyDescent="0.3">
      <c r="A2168" s="33">
        <v>853</v>
      </c>
      <c r="B2168" s="33">
        <v>2320</v>
      </c>
      <c r="C2168" s="70" t="str">
        <f>IF(AND($A2168&lt;&gt;"",ISNUMBER($A2168)),VLOOKUP($A2168,StudiesGeneral!$B:$CM,2,FALSE),"")</f>
        <v>Achour</v>
      </c>
      <c r="D2168" s="70">
        <f>IF(AND($A2168&lt;&gt;"",ISNUMBER($A2168)),VLOOKUP($A2168,StudiesGeneral!$B:$CM,3,FALSE),"")</f>
        <v>2021</v>
      </c>
      <c r="E2168" s="71" t="str">
        <f>IF(AND($A2168&lt;&gt;"",ISNUMBER($A2168)),VLOOKUP($A2168,StudiesGeneral!$B:$CM,4,FALSE),"")</f>
        <v>https://doi.org/10.1002/cpt.2102</v>
      </c>
      <c r="F2168" s="70" t="str">
        <f>IF(AND($A2168&lt;&gt;"",ISNUMBER($A2168)),VLOOKUP($A2168,StudiesGeneral!$B:$CM,5,FALSE),"")</f>
        <v>CYP3A5</v>
      </c>
      <c r="G2168" s="72" t="str">
        <f t="shared" si="110"/>
        <v>Liver--HLM-697-</v>
      </c>
      <c r="H2168" s="25" t="s">
        <v>724</v>
      </c>
      <c r="I2168" s="25"/>
      <c r="J2168" s="25"/>
      <c r="K2168" s="25" t="s">
        <v>725</v>
      </c>
      <c r="L2168" s="25" t="s">
        <v>726</v>
      </c>
      <c r="M2168" s="25" t="s">
        <v>737</v>
      </c>
      <c r="N2168" s="25"/>
      <c r="O2168" s="25"/>
      <c r="P2168" s="25"/>
      <c r="Q2168" s="26"/>
      <c r="R2168" s="26"/>
      <c r="S2168" s="27"/>
      <c r="T2168" s="27"/>
      <c r="U2168" s="27"/>
      <c r="V2168" s="136">
        <v>0.01</v>
      </c>
      <c r="W2168" s="27" t="s">
        <v>1509</v>
      </c>
      <c r="X2168" s="27" t="s">
        <v>1385</v>
      </c>
      <c r="Y2168" s="27"/>
      <c r="Z2168" s="27"/>
      <c r="AA2168" s="28" t="s">
        <v>770</v>
      </c>
      <c r="AB2168" s="28" t="s">
        <v>1043</v>
      </c>
      <c r="AC2168" s="29" t="s">
        <v>730</v>
      </c>
      <c r="AD2168" s="36">
        <v>697</v>
      </c>
      <c r="AE2168" s="83">
        <v>2</v>
      </c>
      <c r="AF2168" s="30">
        <v>1</v>
      </c>
      <c r="AG2168" s="30">
        <v>1</v>
      </c>
      <c r="AH2168" s="30">
        <v>66</v>
      </c>
      <c r="AI2168" s="30" t="s">
        <v>767</v>
      </c>
      <c r="AJ2168" s="29" t="s">
        <v>1385</v>
      </c>
      <c r="AK2168" s="30"/>
      <c r="AL2168" s="29"/>
      <c r="AM2168" s="30"/>
      <c r="AN2168" s="30"/>
      <c r="AO2168" s="30">
        <v>11</v>
      </c>
      <c r="AP2168" s="29" t="s">
        <v>1385</v>
      </c>
      <c r="AQ2168" s="30"/>
      <c r="AR2168" s="30"/>
      <c r="AS2168" s="95">
        <v>34</v>
      </c>
      <c r="AT2168" s="29" t="s">
        <v>1385</v>
      </c>
      <c r="AU2168" s="30"/>
      <c r="AV2168" s="30"/>
      <c r="AW2168" s="30" t="s">
        <v>763</v>
      </c>
      <c r="AX2168" s="30" t="s">
        <v>1511</v>
      </c>
      <c r="AY2168" s="30" t="s">
        <v>732</v>
      </c>
      <c r="AZ2168" s="30">
        <v>1</v>
      </c>
      <c r="BA2168" s="31" t="s">
        <v>733</v>
      </c>
      <c r="BB2168" s="32">
        <v>1</v>
      </c>
      <c r="BC2168" s="29"/>
      <c r="BD2168" s="30"/>
      <c r="BE2168" s="75"/>
      <c r="BF2168" s="91" t="b">
        <f>IF(ISERROR(VLOOKUP(StudiesDetails!B2168,ProteinExpression!A:A,1,FALSE)),FALSE,TRUE)</f>
        <v>1</v>
      </c>
    </row>
    <row r="2169" spans="1:58" x14ac:dyDescent="0.3">
      <c r="A2169">
        <v>853</v>
      </c>
      <c r="B2169">
        <v>2321</v>
      </c>
      <c r="C2169" s="73" t="str">
        <f>IF(AND($A2169&lt;&gt;"",ISNUMBER($A2169)),VLOOKUP($A2169,StudiesGeneral!$B:$CM,2,FALSE),"")</f>
        <v>Achour</v>
      </c>
      <c r="D2169" s="73">
        <f>IF(AND($A2169&lt;&gt;"",ISNUMBER($A2169)),VLOOKUP($A2169,StudiesGeneral!$B:$CM,3,FALSE),"")</f>
        <v>2021</v>
      </c>
      <c r="E2169" s="74" t="str">
        <f>IF(AND($A2169&lt;&gt;"",ISNUMBER($A2169)),VLOOKUP($A2169,StudiesGeneral!$B:$CM,4,FALSE),"")</f>
        <v>https://doi.org/10.1002/cpt.2102</v>
      </c>
      <c r="F2169" s="73" t="str">
        <f>IF(AND($A2169&lt;&gt;"",ISNUMBER($A2169)),VLOOKUP($A2169,StudiesGeneral!$B:$CM,5,FALSE),"")</f>
        <v>CYP3A5</v>
      </c>
      <c r="G2169" s="52" t="str">
        <f t="shared" si="110"/>
        <v>Liver--HLM-728-</v>
      </c>
      <c r="H2169" s="12" t="s">
        <v>724</v>
      </c>
      <c r="K2169" s="12" t="s">
        <v>725</v>
      </c>
      <c r="L2169" s="12" t="s">
        <v>726</v>
      </c>
      <c r="M2169" s="12" t="s">
        <v>737</v>
      </c>
      <c r="V2169" s="86">
        <v>1.7000000000000001E-2</v>
      </c>
      <c r="W2169" s="2" t="s">
        <v>1509</v>
      </c>
      <c r="X2169" s="2" t="s">
        <v>1385</v>
      </c>
      <c r="AA2169" s="19" t="s">
        <v>770</v>
      </c>
      <c r="AB2169" s="19" t="s">
        <v>1043</v>
      </c>
      <c r="AC2169" s="20" t="s">
        <v>730</v>
      </c>
      <c r="AD2169" s="37">
        <v>728</v>
      </c>
      <c r="AE2169" s="82">
        <v>3</v>
      </c>
      <c r="AF2169" s="3">
        <v>1</v>
      </c>
      <c r="AG2169" s="3">
        <v>1</v>
      </c>
      <c r="AH2169" s="3">
        <v>69</v>
      </c>
      <c r="AI2169" s="3" t="s">
        <v>767</v>
      </c>
      <c r="AJ2169" s="20" t="s">
        <v>1385</v>
      </c>
      <c r="AO2169" s="3">
        <v>77</v>
      </c>
      <c r="AP2169" s="20" t="s">
        <v>1385</v>
      </c>
      <c r="AS2169" s="81">
        <v>26</v>
      </c>
      <c r="AT2169" s="20" t="s">
        <v>1385</v>
      </c>
      <c r="AW2169" s="3" t="s">
        <v>763</v>
      </c>
      <c r="AX2169" s="3" t="s">
        <v>1512</v>
      </c>
      <c r="AY2169" s="3" t="s">
        <v>917</v>
      </c>
      <c r="AZ2169" s="3">
        <v>1</v>
      </c>
      <c r="BA2169" s="21" t="s">
        <v>733</v>
      </c>
      <c r="BB2169" s="10">
        <v>1</v>
      </c>
      <c r="BF2169" s="4" t="b">
        <f>IF(ISERROR(VLOOKUP(StudiesDetails!B2169,ProteinExpression!A:A,1,FALSE)),FALSE,TRUE)</f>
        <v>1</v>
      </c>
    </row>
    <row r="2170" spans="1:58" x14ac:dyDescent="0.3">
      <c r="A2170">
        <v>853</v>
      </c>
      <c r="B2170">
        <v>2322</v>
      </c>
      <c r="C2170" s="73" t="str">
        <f>IF(AND($A2170&lt;&gt;"",ISNUMBER($A2170)),VLOOKUP($A2170,StudiesGeneral!$B:$CM,2,FALSE),"")</f>
        <v>Achour</v>
      </c>
      <c r="D2170" s="73">
        <f>IF(AND($A2170&lt;&gt;"",ISNUMBER($A2170)),VLOOKUP($A2170,StudiesGeneral!$B:$CM,3,FALSE),"")</f>
        <v>2021</v>
      </c>
      <c r="E2170" s="74" t="str">
        <f>IF(AND($A2170&lt;&gt;"",ISNUMBER($A2170)),VLOOKUP($A2170,StudiesGeneral!$B:$CM,4,FALSE),"")</f>
        <v>https://doi.org/10.1002/cpt.2102</v>
      </c>
      <c r="F2170" s="73" t="str">
        <f>IF(AND($A2170&lt;&gt;"",ISNUMBER($A2170)),VLOOKUP($A2170,StudiesGeneral!$B:$CM,5,FALSE),"")</f>
        <v>CYP3A5</v>
      </c>
      <c r="G2170" s="52" t="str">
        <f t="shared" si="110"/>
        <v>Liver--HLM-746-</v>
      </c>
      <c r="H2170" s="12" t="s">
        <v>724</v>
      </c>
      <c r="K2170" s="12" t="s">
        <v>725</v>
      </c>
      <c r="L2170" s="12" t="s">
        <v>726</v>
      </c>
      <c r="M2170" s="12" t="s">
        <v>737</v>
      </c>
      <c r="V2170" s="86">
        <v>3.2000000000000001E-2</v>
      </c>
      <c r="W2170" s="2" t="s">
        <v>1509</v>
      </c>
      <c r="X2170" s="2" t="s">
        <v>1385</v>
      </c>
      <c r="AA2170" s="19" t="s">
        <v>770</v>
      </c>
      <c r="AB2170" s="19" t="s">
        <v>1043</v>
      </c>
      <c r="AC2170" s="20" t="s">
        <v>730</v>
      </c>
      <c r="AD2170" s="37">
        <v>746</v>
      </c>
      <c r="AE2170" s="82">
        <v>4</v>
      </c>
      <c r="AF2170" s="3">
        <v>1</v>
      </c>
      <c r="AG2170" s="3">
        <v>1</v>
      </c>
      <c r="AH2170" s="81">
        <v>85</v>
      </c>
      <c r="AI2170" s="3" t="s">
        <v>767</v>
      </c>
      <c r="AJ2170" s="20" t="s">
        <v>1385</v>
      </c>
      <c r="AO2170" s="3">
        <v>75</v>
      </c>
      <c r="AP2170" s="20" t="s">
        <v>1385</v>
      </c>
      <c r="AS2170" s="81">
        <v>24</v>
      </c>
      <c r="AT2170" s="20" t="s">
        <v>1385</v>
      </c>
      <c r="AW2170" s="3" t="s">
        <v>763</v>
      </c>
      <c r="AX2170" s="3" t="s">
        <v>1512</v>
      </c>
      <c r="AY2170" s="3" t="s">
        <v>1513</v>
      </c>
      <c r="AZ2170" s="3">
        <v>1</v>
      </c>
      <c r="BA2170" s="21" t="s">
        <v>733</v>
      </c>
      <c r="BB2170" s="10">
        <v>1</v>
      </c>
      <c r="BF2170" s="4" t="b">
        <f>IF(ISERROR(VLOOKUP(StudiesDetails!B2170,ProteinExpression!A:A,1,FALSE)),FALSE,TRUE)</f>
        <v>1</v>
      </c>
    </row>
    <row r="2171" spans="1:58" x14ac:dyDescent="0.3">
      <c r="A2171">
        <v>853</v>
      </c>
      <c r="B2171">
        <v>2323</v>
      </c>
      <c r="C2171" s="73" t="str">
        <f>IF(AND($A2171&lt;&gt;"",ISNUMBER($A2171)),VLOOKUP($A2171,StudiesGeneral!$B:$CM,2,FALSE),"")</f>
        <v>Achour</v>
      </c>
      <c r="D2171" s="73">
        <f>IF(AND($A2171&lt;&gt;"",ISNUMBER($A2171)),VLOOKUP($A2171,StudiesGeneral!$B:$CM,3,FALSE),"")</f>
        <v>2021</v>
      </c>
      <c r="E2171" s="74" t="str">
        <f>IF(AND($A2171&lt;&gt;"",ISNUMBER($A2171)),VLOOKUP($A2171,StudiesGeneral!$B:$CM,4,FALSE),"")</f>
        <v>https://doi.org/10.1002/cpt.2102</v>
      </c>
      <c r="F2171" s="73" t="str">
        <f>IF(AND($A2171&lt;&gt;"",ISNUMBER($A2171)),VLOOKUP($A2171,StudiesGeneral!$B:$CM,5,FALSE),"")</f>
        <v>CYP3A5</v>
      </c>
      <c r="G2171" s="52" t="str">
        <f t="shared" si="110"/>
        <v>Liver--HLM-766-</v>
      </c>
      <c r="H2171" s="12" t="s">
        <v>724</v>
      </c>
      <c r="K2171" s="12" t="s">
        <v>725</v>
      </c>
      <c r="L2171" s="12" t="s">
        <v>726</v>
      </c>
      <c r="M2171" s="12" t="s">
        <v>737</v>
      </c>
      <c r="V2171" s="86">
        <v>0.14399999999999999</v>
      </c>
      <c r="W2171" s="2" t="s">
        <v>1509</v>
      </c>
      <c r="X2171" s="2" t="s">
        <v>1385</v>
      </c>
      <c r="AA2171" s="19" t="s">
        <v>770</v>
      </c>
      <c r="AB2171" s="19" t="s">
        <v>1043</v>
      </c>
      <c r="AC2171" s="20" t="s">
        <v>730</v>
      </c>
      <c r="AD2171" s="37">
        <v>766</v>
      </c>
      <c r="AE2171" s="82">
        <v>5</v>
      </c>
      <c r="AF2171" s="3">
        <v>1</v>
      </c>
      <c r="AG2171" s="3">
        <v>0</v>
      </c>
      <c r="AH2171" s="3">
        <v>72</v>
      </c>
      <c r="AI2171" s="3" t="s">
        <v>767</v>
      </c>
      <c r="AJ2171" s="20" t="s">
        <v>1385</v>
      </c>
      <c r="AP2171" s="20" t="s">
        <v>1385</v>
      </c>
      <c r="AS2171" s="81"/>
      <c r="AT2171" s="20"/>
      <c r="AW2171" s="3" t="s">
        <v>763</v>
      </c>
      <c r="AX2171" s="3" t="s">
        <v>1512</v>
      </c>
      <c r="BF2171" s="4" t="b">
        <f>IF(ISERROR(VLOOKUP(StudiesDetails!B2171,ProteinExpression!A:A,1,FALSE)),FALSE,TRUE)</f>
        <v>1</v>
      </c>
    </row>
    <row r="2172" spans="1:58" x14ac:dyDescent="0.3">
      <c r="A2172">
        <v>853</v>
      </c>
      <c r="B2172">
        <v>2324</v>
      </c>
      <c r="C2172" s="73" t="str">
        <f>IF(AND($A2172&lt;&gt;"",ISNUMBER($A2172)),VLOOKUP($A2172,StudiesGeneral!$B:$CM,2,FALSE),"")</f>
        <v>Achour</v>
      </c>
      <c r="D2172" s="73">
        <f>IF(AND($A2172&lt;&gt;"",ISNUMBER($A2172)),VLOOKUP($A2172,StudiesGeneral!$B:$CM,3,FALSE),"")</f>
        <v>2021</v>
      </c>
      <c r="E2172" s="74" t="str">
        <f>IF(AND($A2172&lt;&gt;"",ISNUMBER($A2172)),VLOOKUP($A2172,StudiesGeneral!$B:$CM,4,FALSE),"")</f>
        <v>https://doi.org/10.1002/cpt.2102</v>
      </c>
      <c r="F2172" s="73" t="str">
        <f>IF(AND($A2172&lt;&gt;"",ISNUMBER($A2172)),VLOOKUP($A2172,StudiesGeneral!$B:$CM,5,FALSE),"")</f>
        <v>CYP3A5</v>
      </c>
      <c r="G2172" s="52" t="str">
        <f t="shared" si="110"/>
        <v>Liver--HLM-806-</v>
      </c>
      <c r="H2172" s="12" t="s">
        <v>724</v>
      </c>
      <c r="K2172" s="12" t="s">
        <v>725</v>
      </c>
      <c r="L2172" s="12" t="s">
        <v>726</v>
      </c>
      <c r="M2172" s="12" t="s">
        <v>737</v>
      </c>
      <c r="V2172" s="86">
        <v>0.02</v>
      </c>
      <c r="W2172" s="2" t="s">
        <v>1509</v>
      </c>
      <c r="X2172" s="2" t="s">
        <v>1385</v>
      </c>
      <c r="AA2172" s="19" t="s">
        <v>770</v>
      </c>
      <c r="AB2172" s="19" t="s">
        <v>1043</v>
      </c>
      <c r="AC2172" s="20" t="s">
        <v>730</v>
      </c>
      <c r="AD2172" s="37">
        <v>806</v>
      </c>
      <c r="AE2172" s="82">
        <v>7</v>
      </c>
      <c r="AF2172" s="3">
        <v>1</v>
      </c>
      <c r="AG2172" s="3">
        <v>1</v>
      </c>
      <c r="AH2172" s="3">
        <v>56</v>
      </c>
      <c r="AI2172" s="3" t="s">
        <v>767</v>
      </c>
      <c r="AJ2172" s="20" t="s">
        <v>1385</v>
      </c>
      <c r="AO2172" s="3">
        <v>64</v>
      </c>
      <c r="AP2172" s="20" t="s">
        <v>1385</v>
      </c>
      <c r="AS2172" s="81">
        <v>20</v>
      </c>
      <c r="AT2172" s="20" t="s">
        <v>1385</v>
      </c>
      <c r="AW2172" s="3" t="s">
        <v>763</v>
      </c>
      <c r="AX2172" s="3" t="s">
        <v>1512</v>
      </c>
      <c r="AY2172" s="3" t="s">
        <v>732</v>
      </c>
      <c r="AZ2172" s="3">
        <v>1</v>
      </c>
      <c r="BA2172" s="21" t="s">
        <v>733</v>
      </c>
      <c r="BB2172" s="10">
        <v>1</v>
      </c>
      <c r="BF2172" s="4" t="b">
        <f>IF(ISERROR(VLOOKUP(StudiesDetails!B2172,ProteinExpression!A:A,1,FALSE)),FALSE,TRUE)</f>
        <v>1</v>
      </c>
    </row>
    <row r="2173" spans="1:58" x14ac:dyDescent="0.3">
      <c r="A2173">
        <v>853</v>
      </c>
      <c r="B2173">
        <v>2325</v>
      </c>
      <c r="C2173" s="73" t="str">
        <f>IF(AND($A2173&lt;&gt;"",ISNUMBER($A2173)),VLOOKUP($A2173,StudiesGeneral!$B:$CM,2,FALSE),"")</f>
        <v>Achour</v>
      </c>
      <c r="D2173" s="73">
        <f>IF(AND($A2173&lt;&gt;"",ISNUMBER($A2173)),VLOOKUP($A2173,StudiesGeneral!$B:$CM,3,FALSE),"")</f>
        <v>2021</v>
      </c>
      <c r="E2173" s="74" t="str">
        <f>IF(AND($A2173&lt;&gt;"",ISNUMBER($A2173)),VLOOKUP($A2173,StudiesGeneral!$B:$CM,4,FALSE),"")</f>
        <v>https://doi.org/10.1002/cpt.2102</v>
      </c>
      <c r="F2173" s="73" t="str">
        <f>IF(AND($A2173&lt;&gt;"",ISNUMBER($A2173)),VLOOKUP($A2173,StudiesGeneral!$B:$CM,5,FALSE),"")</f>
        <v>CYP3A5</v>
      </c>
      <c r="G2173" s="52" t="str">
        <f t="shared" si="110"/>
        <v>Liver--HLM-813-</v>
      </c>
      <c r="H2173" s="12" t="s">
        <v>724</v>
      </c>
      <c r="K2173" s="12" t="s">
        <v>725</v>
      </c>
      <c r="L2173" s="12" t="s">
        <v>726</v>
      </c>
      <c r="M2173" s="12" t="s">
        <v>737</v>
      </c>
      <c r="V2173" s="86">
        <v>8.0000000000000002E-3</v>
      </c>
      <c r="W2173" s="2" t="s">
        <v>1509</v>
      </c>
      <c r="X2173" s="2" t="s">
        <v>1385</v>
      </c>
      <c r="AA2173" s="19" t="s">
        <v>770</v>
      </c>
      <c r="AB2173" s="19" t="s">
        <v>1043</v>
      </c>
      <c r="AC2173" s="20" t="s">
        <v>730</v>
      </c>
      <c r="AD2173" s="37">
        <v>813</v>
      </c>
      <c r="AE2173" s="82">
        <v>8</v>
      </c>
      <c r="AF2173" s="3">
        <v>1</v>
      </c>
      <c r="AG2173" s="3">
        <v>0</v>
      </c>
      <c r="AH2173" s="3">
        <v>60</v>
      </c>
      <c r="AI2173" s="3" t="s">
        <v>767</v>
      </c>
      <c r="AJ2173" s="20" t="s">
        <v>1385</v>
      </c>
      <c r="AO2173" s="3">
        <v>115</v>
      </c>
      <c r="AP2173" s="20" t="s">
        <v>1385</v>
      </c>
      <c r="AS2173" s="81">
        <v>42</v>
      </c>
      <c r="AT2173" s="20" t="s">
        <v>1385</v>
      </c>
      <c r="AW2173" s="3" t="s">
        <v>763</v>
      </c>
      <c r="AX2173" s="3" t="s">
        <v>1512</v>
      </c>
      <c r="AY2173" s="3" t="s">
        <v>1513</v>
      </c>
      <c r="AZ2173" s="3">
        <v>1</v>
      </c>
      <c r="BA2173" s="21" t="s">
        <v>733</v>
      </c>
      <c r="BB2173" s="10">
        <v>1</v>
      </c>
      <c r="BF2173" s="4" t="b">
        <f>IF(ISERROR(VLOOKUP(StudiesDetails!B2173,ProteinExpression!A:A,1,FALSE)),FALSE,TRUE)</f>
        <v>1</v>
      </c>
    </row>
    <row r="2174" spans="1:58" x14ac:dyDescent="0.3">
      <c r="A2174">
        <v>853</v>
      </c>
      <c r="B2174">
        <v>2326</v>
      </c>
      <c r="C2174" s="73" t="str">
        <f>IF(AND($A2174&lt;&gt;"",ISNUMBER($A2174)),VLOOKUP($A2174,StudiesGeneral!$B:$CM,2,FALSE),"")</f>
        <v>Achour</v>
      </c>
      <c r="D2174" s="73">
        <f>IF(AND($A2174&lt;&gt;"",ISNUMBER($A2174)),VLOOKUP($A2174,StudiesGeneral!$B:$CM,3,FALSE),"")</f>
        <v>2021</v>
      </c>
      <c r="E2174" s="74" t="str">
        <f>IF(AND($A2174&lt;&gt;"",ISNUMBER($A2174)),VLOOKUP($A2174,StudiesGeneral!$B:$CM,4,FALSE),"")</f>
        <v>https://doi.org/10.1002/cpt.2102</v>
      </c>
      <c r="F2174" s="73" t="str">
        <f>IF(AND($A2174&lt;&gt;"",ISNUMBER($A2174)),VLOOKUP($A2174,StudiesGeneral!$B:$CM,5,FALSE),"")</f>
        <v>CYP3A5</v>
      </c>
      <c r="G2174" s="52" t="str">
        <f t="shared" si="110"/>
        <v>Liver--HLM-829-</v>
      </c>
      <c r="H2174" s="12" t="s">
        <v>724</v>
      </c>
      <c r="K2174" s="12" t="s">
        <v>725</v>
      </c>
      <c r="L2174" s="12" t="s">
        <v>726</v>
      </c>
      <c r="M2174" s="12" t="s">
        <v>737</v>
      </c>
      <c r="V2174" s="86">
        <v>1.2999999999999999E-2</v>
      </c>
      <c r="W2174" s="2" t="s">
        <v>1509</v>
      </c>
      <c r="X2174" s="2" t="s">
        <v>1385</v>
      </c>
      <c r="AA2174" s="19" t="s">
        <v>770</v>
      </c>
      <c r="AB2174" s="19" t="s">
        <v>1043</v>
      </c>
      <c r="AC2174" s="20" t="s">
        <v>730</v>
      </c>
      <c r="AD2174" s="37">
        <v>829</v>
      </c>
      <c r="AE2174" s="82">
        <v>10</v>
      </c>
      <c r="AF2174" s="3">
        <v>1</v>
      </c>
      <c r="AG2174" s="3">
        <v>1</v>
      </c>
      <c r="AH2174" s="3">
        <v>78</v>
      </c>
      <c r="AI2174" s="3" t="s">
        <v>767</v>
      </c>
      <c r="AJ2174" s="20" t="s">
        <v>1385</v>
      </c>
      <c r="AO2174" s="3">
        <v>74</v>
      </c>
      <c r="AP2174" s="20" t="s">
        <v>1385</v>
      </c>
      <c r="AS2174" s="81">
        <v>24</v>
      </c>
      <c r="AT2174" s="20" t="s">
        <v>1385</v>
      </c>
      <c r="AW2174" s="3" t="s">
        <v>763</v>
      </c>
      <c r="AX2174" s="3" t="s">
        <v>1512</v>
      </c>
      <c r="AY2174" s="3" t="s">
        <v>917</v>
      </c>
      <c r="AZ2174" s="3">
        <v>1</v>
      </c>
      <c r="BA2174" s="21" t="s">
        <v>733</v>
      </c>
      <c r="BB2174" s="10">
        <v>1</v>
      </c>
      <c r="BF2174" s="4" t="b">
        <f>IF(ISERROR(VLOOKUP(StudiesDetails!B2174,ProteinExpression!A:A,1,FALSE)),FALSE,TRUE)</f>
        <v>1</v>
      </c>
    </row>
    <row r="2175" spans="1:58" x14ac:dyDescent="0.3">
      <c r="A2175">
        <v>853</v>
      </c>
      <c r="B2175">
        <v>2327</v>
      </c>
      <c r="C2175" s="73" t="str">
        <f>IF(AND($A2175&lt;&gt;"",ISNUMBER($A2175)),VLOOKUP($A2175,StudiesGeneral!$B:$CM,2,FALSE),"")</f>
        <v>Achour</v>
      </c>
      <c r="D2175" s="73">
        <f>IF(AND($A2175&lt;&gt;"",ISNUMBER($A2175)),VLOOKUP($A2175,StudiesGeneral!$B:$CM,3,FALSE),"")</f>
        <v>2021</v>
      </c>
      <c r="E2175" s="74" t="str">
        <f>IF(AND($A2175&lt;&gt;"",ISNUMBER($A2175)),VLOOKUP($A2175,StudiesGeneral!$B:$CM,4,FALSE),"")</f>
        <v>https://doi.org/10.1002/cpt.2102</v>
      </c>
      <c r="F2175" s="73" t="str">
        <f>IF(AND($A2175&lt;&gt;"",ISNUMBER($A2175)),VLOOKUP($A2175,StudiesGeneral!$B:$CM,5,FALSE),"")</f>
        <v>CYP3A5</v>
      </c>
      <c r="G2175" s="52" t="str">
        <f t="shared" si="110"/>
        <v>Liver--HLM-855-</v>
      </c>
      <c r="H2175" s="12" t="s">
        <v>724</v>
      </c>
      <c r="K2175" s="12" t="s">
        <v>725</v>
      </c>
      <c r="L2175" s="12" t="s">
        <v>726</v>
      </c>
      <c r="M2175" s="12" t="s">
        <v>737</v>
      </c>
      <c r="V2175" s="86">
        <v>6.0000000000000001E-3</v>
      </c>
      <c r="W2175" s="2" t="s">
        <v>1509</v>
      </c>
      <c r="X2175" s="2" t="s">
        <v>1385</v>
      </c>
      <c r="AA2175" s="19" t="s">
        <v>770</v>
      </c>
      <c r="AB2175" s="19" t="s">
        <v>1043</v>
      </c>
      <c r="AC2175" s="20" t="s">
        <v>730</v>
      </c>
      <c r="AD2175" s="37">
        <v>855</v>
      </c>
      <c r="AE2175" s="82">
        <v>11</v>
      </c>
      <c r="AF2175" s="3">
        <v>1</v>
      </c>
      <c r="AG2175" s="3">
        <v>0</v>
      </c>
      <c r="AH2175" s="3">
        <v>79</v>
      </c>
      <c r="AI2175" s="3" t="s">
        <v>767</v>
      </c>
      <c r="AJ2175" s="20" t="s">
        <v>1385</v>
      </c>
      <c r="AO2175" s="3">
        <v>48</v>
      </c>
      <c r="AP2175" s="20" t="s">
        <v>1385</v>
      </c>
      <c r="AS2175" s="81">
        <v>19</v>
      </c>
      <c r="AT2175" s="20" t="s">
        <v>1385</v>
      </c>
      <c r="AW2175" s="3" t="s">
        <v>763</v>
      </c>
      <c r="AX2175" s="3" t="s">
        <v>1514</v>
      </c>
      <c r="AY2175" s="3" t="s">
        <v>1513</v>
      </c>
      <c r="AZ2175" s="3">
        <v>1</v>
      </c>
      <c r="BA2175" s="21" t="s">
        <v>733</v>
      </c>
      <c r="BB2175" s="10">
        <v>1</v>
      </c>
      <c r="BF2175" s="4" t="b">
        <f>IF(ISERROR(VLOOKUP(StudiesDetails!B2175,ProteinExpression!A:A,1,FALSE)),FALSE,TRUE)</f>
        <v>1</v>
      </c>
    </row>
    <row r="2176" spans="1:58" x14ac:dyDescent="0.3">
      <c r="A2176">
        <v>853</v>
      </c>
      <c r="B2176">
        <v>2328</v>
      </c>
      <c r="C2176" s="73" t="str">
        <f>IF(AND($A2176&lt;&gt;"",ISNUMBER($A2176)),VLOOKUP($A2176,StudiesGeneral!$B:$CM,2,FALSE),"")</f>
        <v>Achour</v>
      </c>
      <c r="D2176" s="73">
        <f>IF(AND($A2176&lt;&gt;"",ISNUMBER($A2176)),VLOOKUP($A2176,StudiesGeneral!$B:$CM,3,FALSE),"")</f>
        <v>2021</v>
      </c>
      <c r="E2176" s="74" t="str">
        <f>IF(AND($A2176&lt;&gt;"",ISNUMBER($A2176)),VLOOKUP($A2176,StudiesGeneral!$B:$CM,4,FALSE),"")</f>
        <v>https://doi.org/10.1002/cpt.2102</v>
      </c>
      <c r="F2176" s="73" t="str">
        <f>IF(AND($A2176&lt;&gt;"",ISNUMBER($A2176)),VLOOKUP($A2176,StudiesGeneral!$B:$CM,5,FALSE),"")</f>
        <v>CYP3A5</v>
      </c>
      <c r="G2176" s="52" t="str">
        <f t="shared" si="110"/>
        <v>Liver--HLM-1304-</v>
      </c>
      <c r="H2176" s="12" t="s">
        <v>724</v>
      </c>
      <c r="K2176" s="12" t="s">
        <v>725</v>
      </c>
      <c r="L2176" s="12" t="s">
        <v>726</v>
      </c>
      <c r="M2176" s="12" t="s">
        <v>737</v>
      </c>
      <c r="V2176" s="86">
        <v>9.8000000000000004E-2</v>
      </c>
      <c r="W2176" s="2" t="s">
        <v>1509</v>
      </c>
      <c r="X2176" s="2" t="s">
        <v>1385</v>
      </c>
      <c r="AA2176" s="19" t="s">
        <v>770</v>
      </c>
      <c r="AB2176" s="19" t="s">
        <v>1043</v>
      </c>
      <c r="AC2176" s="20" t="s">
        <v>730</v>
      </c>
      <c r="AD2176" s="37">
        <v>1304</v>
      </c>
      <c r="AE2176" s="82">
        <v>13</v>
      </c>
      <c r="AF2176" s="3">
        <v>1</v>
      </c>
      <c r="AG2176" s="3">
        <v>1</v>
      </c>
      <c r="AH2176" s="3">
        <v>57</v>
      </c>
      <c r="AI2176" s="3" t="s">
        <v>767</v>
      </c>
      <c r="AJ2176" s="20" t="s">
        <v>1385</v>
      </c>
      <c r="AO2176" s="3">
        <v>70</v>
      </c>
      <c r="AP2176" s="20" t="s">
        <v>1385</v>
      </c>
      <c r="AS2176" s="81">
        <v>23</v>
      </c>
      <c r="AT2176" s="20" t="s">
        <v>1385</v>
      </c>
      <c r="AW2176" s="3" t="s">
        <v>763</v>
      </c>
      <c r="AX2176" s="3" t="s">
        <v>1512</v>
      </c>
      <c r="AY2176" s="3" t="s">
        <v>917</v>
      </c>
      <c r="AZ2176" s="3">
        <v>1</v>
      </c>
      <c r="BA2176" s="21" t="s">
        <v>733</v>
      </c>
      <c r="BB2176" s="10">
        <v>1</v>
      </c>
      <c r="BF2176" s="4" t="b">
        <f>IF(ISERROR(VLOOKUP(StudiesDetails!B2176,ProteinExpression!A:A,1,FALSE)),FALSE,TRUE)</f>
        <v>1</v>
      </c>
    </row>
    <row r="2177" spans="1:58" x14ac:dyDescent="0.3">
      <c r="A2177">
        <v>853</v>
      </c>
      <c r="B2177">
        <v>2329</v>
      </c>
      <c r="C2177" s="73" t="str">
        <f>IF(AND($A2177&lt;&gt;"",ISNUMBER($A2177)),VLOOKUP($A2177,StudiesGeneral!$B:$CM,2,FALSE),"")</f>
        <v>Achour</v>
      </c>
      <c r="D2177" s="73">
        <f>IF(AND($A2177&lt;&gt;"",ISNUMBER($A2177)),VLOOKUP($A2177,StudiesGeneral!$B:$CM,3,FALSE),"")</f>
        <v>2021</v>
      </c>
      <c r="E2177" s="74" t="str">
        <f>IF(AND($A2177&lt;&gt;"",ISNUMBER($A2177)),VLOOKUP($A2177,StudiesGeneral!$B:$CM,4,FALSE),"")</f>
        <v>https://doi.org/10.1002/cpt.2102</v>
      </c>
      <c r="F2177" s="73" t="str">
        <f>IF(AND($A2177&lt;&gt;"",ISNUMBER($A2177)),VLOOKUP($A2177,StudiesGeneral!$B:$CM,5,FALSE),"")</f>
        <v>CYP3A5</v>
      </c>
      <c r="G2177" s="52" t="str">
        <f t="shared" si="110"/>
        <v>Liver--HLM-1372-</v>
      </c>
      <c r="H2177" s="12" t="s">
        <v>724</v>
      </c>
      <c r="K2177" s="12" t="s">
        <v>725</v>
      </c>
      <c r="L2177" s="12" t="s">
        <v>726</v>
      </c>
      <c r="M2177" s="12" t="s">
        <v>737</v>
      </c>
      <c r="V2177" s="86">
        <v>2.5999999999999999E-2</v>
      </c>
      <c r="W2177" s="2" t="s">
        <v>1509</v>
      </c>
      <c r="X2177" s="2" t="s">
        <v>1385</v>
      </c>
      <c r="AA2177" s="19" t="s">
        <v>770</v>
      </c>
      <c r="AB2177" s="19" t="s">
        <v>1043</v>
      </c>
      <c r="AC2177" s="20" t="s">
        <v>730</v>
      </c>
      <c r="AD2177" s="37">
        <v>1372</v>
      </c>
      <c r="AE2177" s="82">
        <v>14</v>
      </c>
      <c r="AF2177" s="3">
        <v>1</v>
      </c>
      <c r="AG2177" s="3">
        <v>0</v>
      </c>
      <c r="AH2177" s="3">
        <v>65</v>
      </c>
      <c r="AI2177" s="3" t="s">
        <v>767</v>
      </c>
      <c r="AJ2177" s="20" t="s">
        <v>1385</v>
      </c>
      <c r="AO2177" s="3">
        <v>47</v>
      </c>
      <c r="AP2177" s="20" t="s">
        <v>1385</v>
      </c>
      <c r="AS2177" s="81">
        <v>21</v>
      </c>
      <c r="AT2177" s="20" t="s">
        <v>1385</v>
      </c>
      <c r="AW2177" s="3" t="s">
        <v>763</v>
      </c>
      <c r="AX2177" s="3" t="s">
        <v>1512</v>
      </c>
      <c r="AY2177" s="3" t="s">
        <v>1513</v>
      </c>
      <c r="AZ2177" s="3">
        <v>1</v>
      </c>
      <c r="BA2177" s="21" t="s">
        <v>733</v>
      </c>
      <c r="BB2177" s="10">
        <v>1</v>
      </c>
      <c r="BF2177" s="4" t="b">
        <f>IF(ISERROR(VLOOKUP(StudiesDetails!B2177,ProteinExpression!A:A,1,FALSE)),FALSE,TRUE)</f>
        <v>1</v>
      </c>
    </row>
    <row r="2178" spans="1:58" x14ac:dyDescent="0.3">
      <c r="A2178">
        <v>853</v>
      </c>
      <c r="B2178">
        <v>2330</v>
      </c>
      <c r="C2178" s="73" t="str">
        <f>IF(AND($A2178&lt;&gt;"",ISNUMBER($A2178)),VLOOKUP($A2178,StudiesGeneral!$B:$CM,2,FALSE),"")</f>
        <v>Achour</v>
      </c>
      <c r="D2178" s="73">
        <f>IF(AND($A2178&lt;&gt;"",ISNUMBER($A2178)),VLOOKUP($A2178,StudiesGeneral!$B:$CM,3,FALSE),"")</f>
        <v>2021</v>
      </c>
      <c r="E2178" s="74" t="str">
        <f>IF(AND($A2178&lt;&gt;"",ISNUMBER($A2178)),VLOOKUP($A2178,StudiesGeneral!$B:$CM,4,FALSE),"")</f>
        <v>https://doi.org/10.1002/cpt.2102</v>
      </c>
      <c r="F2178" s="73" t="str">
        <f>IF(AND($A2178&lt;&gt;"",ISNUMBER($A2178)),VLOOKUP($A2178,StudiesGeneral!$B:$CM,5,FALSE),"")</f>
        <v>CYP3A5</v>
      </c>
      <c r="G2178" s="52" t="str">
        <f t="shared" si="110"/>
        <v>Liver--HLM-493-</v>
      </c>
      <c r="H2178" s="12" t="s">
        <v>724</v>
      </c>
      <c r="K2178" s="12" t="s">
        <v>725</v>
      </c>
      <c r="L2178" s="12" t="s">
        <v>726</v>
      </c>
      <c r="M2178" s="12" t="s">
        <v>737</v>
      </c>
      <c r="V2178" s="86">
        <v>6.0000000000000001E-3</v>
      </c>
      <c r="W2178" s="2" t="s">
        <v>1509</v>
      </c>
      <c r="X2178" s="2" t="s">
        <v>1385</v>
      </c>
      <c r="AA2178" s="19" t="s">
        <v>770</v>
      </c>
      <c r="AB2178" s="19" t="s">
        <v>1043</v>
      </c>
      <c r="AC2178" s="20" t="s">
        <v>730</v>
      </c>
      <c r="AD2178" s="37">
        <v>493</v>
      </c>
      <c r="AE2178" s="82">
        <v>15</v>
      </c>
      <c r="AF2178" s="3">
        <v>1</v>
      </c>
      <c r="AG2178" s="3">
        <v>0</v>
      </c>
      <c r="AH2178" s="3">
        <v>50</v>
      </c>
      <c r="AI2178" s="3" t="s">
        <v>767</v>
      </c>
      <c r="AJ2178" s="20" t="s">
        <v>1385</v>
      </c>
      <c r="AO2178" s="3">
        <v>80</v>
      </c>
      <c r="AP2178" s="20" t="s">
        <v>1385</v>
      </c>
      <c r="AS2178" s="81"/>
      <c r="AT2178" s="20"/>
      <c r="AW2178" s="3" t="s">
        <v>763</v>
      </c>
      <c r="AX2178" s="3" t="s">
        <v>1512</v>
      </c>
      <c r="BA2178" s="21" t="s">
        <v>733</v>
      </c>
      <c r="BB2178" s="10">
        <v>1</v>
      </c>
      <c r="BF2178" s="4" t="b">
        <f>IF(ISERROR(VLOOKUP(StudiesDetails!B2178,ProteinExpression!A:A,1,FALSE)),FALSE,TRUE)</f>
        <v>1</v>
      </c>
    </row>
    <row r="2179" spans="1:58" x14ac:dyDescent="0.3">
      <c r="A2179">
        <v>853</v>
      </c>
      <c r="B2179">
        <v>2331</v>
      </c>
      <c r="C2179" s="73" t="str">
        <f>IF(AND($A2179&lt;&gt;"",ISNUMBER($A2179)),VLOOKUP($A2179,StudiesGeneral!$B:$CM,2,FALSE),"")</f>
        <v>Achour</v>
      </c>
      <c r="D2179" s="73">
        <f>IF(AND($A2179&lt;&gt;"",ISNUMBER($A2179)),VLOOKUP($A2179,StudiesGeneral!$B:$CM,3,FALSE),"")</f>
        <v>2021</v>
      </c>
      <c r="E2179" s="74" t="str">
        <f>IF(AND($A2179&lt;&gt;"",ISNUMBER($A2179)),VLOOKUP($A2179,StudiesGeneral!$B:$CM,4,FALSE),"")</f>
        <v>https://doi.org/10.1002/cpt.2102</v>
      </c>
      <c r="F2179" s="73" t="str">
        <f>IF(AND($A2179&lt;&gt;"",ISNUMBER($A2179)),VLOOKUP($A2179,StudiesGeneral!$B:$CM,5,FALSE),"")</f>
        <v>CYP3A5</v>
      </c>
      <c r="G2179" s="52" t="str">
        <f t="shared" si="110"/>
        <v>Liver--HLM-590-</v>
      </c>
      <c r="H2179" s="12" t="s">
        <v>724</v>
      </c>
      <c r="K2179" s="12" t="s">
        <v>725</v>
      </c>
      <c r="L2179" s="12" t="s">
        <v>726</v>
      </c>
      <c r="M2179" s="12" t="s">
        <v>737</v>
      </c>
      <c r="V2179" s="86">
        <v>2.3E-2</v>
      </c>
      <c r="W2179" s="2" t="s">
        <v>1509</v>
      </c>
      <c r="X2179" s="2" t="s">
        <v>1385</v>
      </c>
      <c r="AA2179" s="19" t="s">
        <v>770</v>
      </c>
      <c r="AB2179" s="19" t="s">
        <v>1043</v>
      </c>
      <c r="AC2179" s="20" t="s">
        <v>730</v>
      </c>
      <c r="AD2179" s="37">
        <v>590</v>
      </c>
      <c r="AE2179" s="82">
        <v>16</v>
      </c>
      <c r="AF2179" s="3">
        <v>1</v>
      </c>
      <c r="AG2179" s="3">
        <v>1</v>
      </c>
      <c r="AH2179" s="3">
        <v>72</v>
      </c>
      <c r="AI2179" s="3" t="s">
        <v>767</v>
      </c>
      <c r="AJ2179" s="20" t="s">
        <v>1385</v>
      </c>
      <c r="AO2179" s="3">
        <v>98</v>
      </c>
      <c r="AP2179" s="20" t="s">
        <v>1385</v>
      </c>
      <c r="AS2179" s="81">
        <v>32</v>
      </c>
      <c r="AT2179" s="20" t="s">
        <v>1385</v>
      </c>
      <c r="AW2179" s="3" t="s">
        <v>763</v>
      </c>
      <c r="AX2179" s="3" t="s">
        <v>1512</v>
      </c>
      <c r="AY2179" s="3" t="s">
        <v>732</v>
      </c>
      <c r="AZ2179" s="3">
        <v>1</v>
      </c>
      <c r="BA2179" s="21" t="s">
        <v>733</v>
      </c>
      <c r="BB2179" s="10">
        <v>1</v>
      </c>
      <c r="BF2179" s="4" t="b">
        <f>IF(ISERROR(VLOOKUP(StudiesDetails!B2179,ProteinExpression!A:A,1,FALSE)),FALSE,TRUE)</f>
        <v>1</v>
      </c>
    </row>
    <row r="2180" spans="1:58" x14ac:dyDescent="0.3">
      <c r="A2180">
        <v>853</v>
      </c>
      <c r="B2180">
        <v>2332</v>
      </c>
      <c r="C2180" s="73" t="str">
        <f>IF(AND($A2180&lt;&gt;"",ISNUMBER($A2180)),VLOOKUP($A2180,StudiesGeneral!$B:$CM,2,FALSE),"")</f>
        <v>Achour</v>
      </c>
      <c r="D2180" s="73">
        <f>IF(AND($A2180&lt;&gt;"",ISNUMBER($A2180)),VLOOKUP($A2180,StudiesGeneral!$B:$CM,3,FALSE),"")</f>
        <v>2021</v>
      </c>
      <c r="E2180" s="74" t="str">
        <f>IF(AND($A2180&lt;&gt;"",ISNUMBER($A2180)),VLOOKUP($A2180,StudiesGeneral!$B:$CM,4,FALSE),"")</f>
        <v>https://doi.org/10.1002/cpt.2102</v>
      </c>
      <c r="F2180" s="73" t="str">
        <f>IF(AND($A2180&lt;&gt;"",ISNUMBER($A2180)),VLOOKUP($A2180,StudiesGeneral!$B:$CM,5,FALSE),"")</f>
        <v>CYP3A5</v>
      </c>
      <c r="G2180" s="52" t="str">
        <f t="shared" si="110"/>
        <v>Liver--HLM-645-</v>
      </c>
      <c r="H2180" s="12" t="s">
        <v>724</v>
      </c>
      <c r="K2180" s="12" t="s">
        <v>725</v>
      </c>
      <c r="L2180" s="12" t="s">
        <v>726</v>
      </c>
      <c r="M2180" s="12" t="s">
        <v>737</v>
      </c>
      <c r="V2180" s="86">
        <v>0.126</v>
      </c>
      <c r="W2180" s="2" t="s">
        <v>1509</v>
      </c>
      <c r="X2180" s="2" t="s">
        <v>1385</v>
      </c>
      <c r="AA2180" s="19" t="s">
        <v>770</v>
      </c>
      <c r="AB2180" s="19" t="s">
        <v>1043</v>
      </c>
      <c r="AC2180" s="20" t="s">
        <v>730</v>
      </c>
      <c r="AD2180" s="37">
        <v>645</v>
      </c>
      <c r="AE2180" s="82">
        <v>17</v>
      </c>
      <c r="AF2180" s="3">
        <v>1</v>
      </c>
      <c r="AG2180" s="3">
        <v>0</v>
      </c>
      <c r="AH2180" s="3">
        <v>61</v>
      </c>
      <c r="AI2180" s="3" t="s">
        <v>767</v>
      </c>
      <c r="AJ2180" s="20" t="s">
        <v>1385</v>
      </c>
      <c r="AO2180" s="3">
        <v>84</v>
      </c>
      <c r="AP2180" s="20" t="s">
        <v>1385</v>
      </c>
      <c r="AS2180" s="81">
        <v>36</v>
      </c>
      <c r="AT2180" s="20" t="s">
        <v>1385</v>
      </c>
      <c r="AW2180" s="3" t="s">
        <v>763</v>
      </c>
      <c r="AX2180" s="3" t="s">
        <v>1512</v>
      </c>
      <c r="AY2180" s="3" t="s">
        <v>917</v>
      </c>
      <c r="AZ2180" s="3">
        <v>1</v>
      </c>
      <c r="BF2180" s="4" t="b">
        <f>IF(ISERROR(VLOOKUP(StudiesDetails!B2180,ProteinExpression!A:A,1,FALSE)),FALSE,TRUE)</f>
        <v>1</v>
      </c>
    </row>
    <row r="2181" spans="1:58" x14ac:dyDescent="0.3">
      <c r="A2181">
        <v>853</v>
      </c>
      <c r="B2181">
        <v>2333</v>
      </c>
      <c r="C2181" s="73" t="str">
        <f>IF(AND($A2181&lt;&gt;"",ISNUMBER($A2181)),VLOOKUP($A2181,StudiesGeneral!$B:$CM,2,FALSE),"")</f>
        <v>Achour</v>
      </c>
      <c r="D2181" s="73">
        <f>IF(AND($A2181&lt;&gt;"",ISNUMBER($A2181)),VLOOKUP($A2181,StudiesGeneral!$B:$CM,3,FALSE),"")</f>
        <v>2021</v>
      </c>
      <c r="E2181" s="74" t="str">
        <f>IF(AND($A2181&lt;&gt;"",ISNUMBER($A2181)),VLOOKUP($A2181,StudiesGeneral!$B:$CM,4,FALSE),"")</f>
        <v>https://doi.org/10.1002/cpt.2102</v>
      </c>
      <c r="F2181" s="73" t="str">
        <f>IF(AND($A2181&lt;&gt;"",ISNUMBER($A2181)),VLOOKUP($A2181,StudiesGeneral!$B:$CM,5,FALSE),"")</f>
        <v>CYP3A5</v>
      </c>
      <c r="G2181" s="52" t="str">
        <f t="shared" si="110"/>
        <v>Liver--HLM-646-</v>
      </c>
      <c r="H2181" s="12" t="s">
        <v>724</v>
      </c>
      <c r="K2181" s="12" t="s">
        <v>725</v>
      </c>
      <c r="L2181" s="12" t="s">
        <v>726</v>
      </c>
      <c r="M2181" s="12" t="s">
        <v>737</v>
      </c>
      <c r="V2181" s="86">
        <v>2.1999999999999999E-2</v>
      </c>
      <c r="W2181" s="2" t="s">
        <v>1509</v>
      </c>
      <c r="X2181" s="2" t="s">
        <v>1385</v>
      </c>
      <c r="AA2181" s="19" t="s">
        <v>770</v>
      </c>
      <c r="AB2181" s="19" t="s">
        <v>1043</v>
      </c>
      <c r="AC2181" s="20" t="s">
        <v>730</v>
      </c>
      <c r="AD2181" s="37">
        <v>646</v>
      </c>
      <c r="AE2181" s="82">
        <v>18</v>
      </c>
      <c r="AF2181" s="3">
        <v>1</v>
      </c>
      <c r="AG2181" s="3">
        <v>1</v>
      </c>
      <c r="AH2181" s="3">
        <v>44</v>
      </c>
      <c r="AI2181" s="3" t="s">
        <v>767</v>
      </c>
      <c r="AJ2181" s="20" t="s">
        <v>1385</v>
      </c>
      <c r="AO2181" s="3">
        <v>90</v>
      </c>
      <c r="AP2181" s="20" t="s">
        <v>1385</v>
      </c>
      <c r="AS2181" s="81">
        <v>30</v>
      </c>
      <c r="AT2181" s="20" t="s">
        <v>1385</v>
      </c>
      <c r="AW2181" s="3" t="s">
        <v>763</v>
      </c>
      <c r="AX2181" s="3" t="s">
        <v>1512</v>
      </c>
      <c r="AY2181" s="3" t="s">
        <v>917</v>
      </c>
      <c r="AZ2181" s="3">
        <v>1</v>
      </c>
      <c r="BF2181" s="4" t="b">
        <f>IF(ISERROR(VLOOKUP(StudiesDetails!B2181,ProteinExpression!A:A,1,FALSE)),FALSE,TRUE)</f>
        <v>1</v>
      </c>
    </row>
    <row r="2182" spans="1:58" x14ac:dyDescent="0.3">
      <c r="A2182">
        <v>853</v>
      </c>
      <c r="B2182">
        <v>2334</v>
      </c>
      <c r="C2182" s="73" t="str">
        <f>IF(AND($A2182&lt;&gt;"",ISNUMBER($A2182)),VLOOKUP($A2182,StudiesGeneral!$B:$CM,2,FALSE),"")</f>
        <v>Achour</v>
      </c>
      <c r="D2182" s="73">
        <f>IF(AND($A2182&lt;&gt;"",ISNUMBER($A2182)),VLOOKUP($A2182,StudiesGeneral!$B:$CM,3,FALSE),"")</f>
        <v>2021</v>
      </c>
      <c r="E2182" s="74" t="str">
        <f>IF(AND($A2182&lt;&gt;"",ISNUMBER($A2182)),VLOOKUP($A2182,StudiesGeneral!$B:$CM,4,FALSE),"")</f>
        <v>https://doi.org/10.1002/cpt.2102</v>
      </c>
      <c r="F2182" s="73" t="str">
        <f>IF(AND($A2182&lt;&gt;"",ISNUMBER($A2182)),VLOOKUP($A2182,StudiesGeneral!$B:$CM,5,FALSE),"")</f>
        <v>CYP3A5</v>
      </c>
      <c r="G2182" s="52" t="str">
        <f t="shared" si="110"/>
        <v>Liver--HLM-674-</v>
      </c>
      <c r="H2182" s="12" t="s">
        <v>724</v>
      </c>
      <c r="K2182" s="12" t="s">
        <v>725</v>
      </c>
      <c r="L2182" s="12" t="s">
        <v>726</v>
      </c>
      <c r="M2182" s="12" t="s">
        <v>737</v>
      </c>
      <c r="V2182" s="86">
        <v>2.4E-2</v>
      </c>
      <c r="W2182" s="2" t="s">
        <v>1509</v>
      </c>
      <c r="X2182" s="2" t="s">
        <v>1385</v>
      </c>
      <c r="AA2182" s="19" t="s">
        <v>770</v>
      </c>
      <c r="AB2182" s="19" t="s">
        <v>1043</v>
      </c>
      <c r="AC2182" s="20" t="s">
        <v>730</v>
      </c>
      <c r="AD2182" s="37">
        <v>674</v>
      </c>
      <c r="AE2182" s="82">
        <v>19</v>
      </c>
      <c r="AF2182" s="3">
        <v>1</v>
      </c>
      <c r="AG2182" s="3">
        <v>0</v>
      </c>
      <c r="AH2182" s="3">
        <v>68</v>
      </c>
      <c r="AI2182" s="3" t="s">
        <v>767</v>
      </c>
      <c r="AJ2182" s="20" t="s">
        <v>1385</v>
      </c>
      <c r="AO2182" s="3">
        <v>60</v>
      </c>
      <c r="AP2182" s="20" t="s">
        <v>1385</v>
      </c>
      <c r="AS2182" s="81">
        <v>27</v>
      </c>
      <c r="AT2182" s="20" t="s">
        <v>1385</v>
      </c>
      <c r="AW2182" s="3" t="s">
        <v>763</v>
      </c>
      <c r="AX2182" s="3" t="s">
        <v>1512</v>
      </c>
      <c r="AY2182" s="3" t="s">
        <v>917</v>
      </c>
      <c r="AZ2182" s="3">
        <v>1</v>
      </c>
      <c r="BA2182" s="21" t="s">
        <v>733</v>
      </c>
      <c r="BB2182" s="10">
        <v>1</v>
      </c>
      <c r="BF2182" s="4" t="b">
        <f>IF(ISERROR(VLOOKUP(StudiesDetails!B2182,ProteinExpression!A:A,1,FALSE)),FALSE,TRUE)</f>
        <v>1</v>
      </c>
    </row>
    <row r="2183" spans="1:58" x14ac:dyDescent="0.3">
      <c r="A2183">
        <v>853</v>
      </c>
      <c r="B2183">
        <v>2335</v>
      </c>
      <c r="C2183" s="73" t="str">
        <f>IF(AND($A2183&lt;&gt;"",ISNUMBER($A2183)),VLOOKUP($A2183,StudiesGeneral!$B:$CM,2,FALSE),"")</f>
        <v>Achour</v>
      </c>
      <c r="D2183" s="73">
        <f>IF(AND($A2183&lt;&gt;"",ISNUMBER($A2183)),VLOOKUP($A2183,StudiesGeneral!$B:$CM,3,FALSE),"")</f>
        <v>2021</v>
      </c>
      <c r="E2183" s="74" t="str">
        <f>IF(AND($A2183&lt;&gt;"",ISNUMBER($A2183)),VLOOKUP($A2183,StudiesGeneral!$B:$CM,4,FALSE),"")</f>
        <v>https://doi.org/10.1002/cpt.2102</v>
      </c>
      <c r="F2183" s="73" t="str">
        <f>IF(AND($A2183&lt;&gt;"",ISNUMBER($A2183)),VLOOKUP($A2183,StudiesGeneral!$B:$CM,5,FALSE),"")</f>
        <v>CYP3A5</v>
      </c>
      <c r="G2183" s="52" t="str">
        <f t="shared" si="110"/>
        <v>Liver--HLM-682-</v>
      </c>
      <c r="H2183" s="12" t="s">
        <v>724</v>
      </c>
      <c r="K2183" s="12" t="s">
        <v>725</v>
      </c>
      <c r="L2183" s="12" t="s">
        <v>726</v>
      </c>
      <c r="M2183" s="12" t="s">
        <v>737</v>
      </c>
      <c r="V2183" s="86">
        <v>6.0000000000000001E-3</v>
      </c>
      <c r="W2183" s="2" t="s">
        <v>1509</v>
      </c>
      <c r="X2183" s="2" t="s">
        <v>1385</v>
      </c>
      <c r="AA2183" s="19" t="s">
        <v>770</v>
      </c>
      <c r="AB2183" s="19" t="s">
        <v>1043</v>
      </c>
      <c r="AC2183" s="20" t="s">
        <v>730</v>
      </c>
      <c r="AD2183" s="37">
        <v>682</v>
      </c>
      <c r="AE2183" s="82">
        <v>20</v>
      </c>
      <c r="AF2183" s="3">
        <v>1</v>
      </c>
      <c r="AG2183" s="3">
        <v>1</v>
      </c>
      <c r="AH2183" s="3">
        <v>60</v>
      </c>
      <c r="AI2183" s="3" t="s">
        <v>767</v>
      </c>
      <c r="AJ2183" s="20" t="s">
        <v>1385</v>
      </c>
      <c r="AO2183" s="3">
        <v>118</v>
      </c>
      <c r="AP2183" s="20" t="s">
        <v>1385</v>
      </c>
      <c r="AS2183" s="81">
        <v>33</v>
      </c>
      <c r="AT2183" s="20" t="s">
        <v>1385</v>
      </c>
      <c r="AW2183" s="3" t="s">
        <v>763</v>
      </c>
      <c r="AX2183" s="3" t="s">
        <v>1512</v>
      </c>
      <c r="AY2183" s="3" t="s">
        <v>1513</v>
      </c>
      <c r="AZ2183" s="3">
        <v>1</v>
      </c>
      <c r="BA2183" s="21" t="s">
        <v>733</v>
      </c>
      <c r="BB2183" s="10">
        <v>1</v>
      </c>
      <c r="BF2183" s="4" t="b">
        <f>IF(ISERROR(VLOOKUP(StudiesDetails!B2183,ProteinExpression!A:A,1,FALSE)),FALSE,TRUE)</f>
        <v>1</v>
      </c>
    </row>
    <row r="2184" spans="1:58" x14ac:dyDescent="0.3">
      <c r="A2184">
        <v>853</v>
      </c>
      <c r="B2184">
        <v>2336</v>
      </c>
      <c r="C2184" s="73" t="str">
        <f>IF(AND($A2184&lt;&gt;"",ISNUMBER($A2184)),VLOOKUP($A2184,StudiesGeneral!$B:$CM,2,FALSE),"")</f>
        <v>Achour</v>
      </c>
      <c r="D2184" s="73">
        <f>IF(AND($A2184&lt;&gt;"",ISNUMBER($A2184)),VLOOKUP($A2184,StudiesGeneral!$B:$CM,3,FALSE),"")</f>
        <v>2021</v>
      </c>
      <c r="E2184" s="74" t="str">
        <f>IF(AND($A2184&lt;&gt;"",ISNUMBER($A2184)),VLOOKUP($A2184,StudiesGeneral!$B:$CM,4,FALSE),"")</f>
        <v>https://doi.org/10.1002/cpt.2102</v>
      </c>
      <c r="F2184" s="73" t="str">
        <f>IF(AND($A2184&lt;&gt;"",ISNUMBER($A2184)),VLOOKUP($A2184,StudiesGeneral!$B:$CM,5,FALSE),"")</f>
        <v>CYP3A5</v>
      </c>
      <c r="G2184" s="52" t="str">
        <f t="shared" si="110"/>
        <v>Liver--HLM-756-</v>
      </c>
      <c r="H2184" s="12" t="s">
        <v>724</v>
      </c>
      <c r="K2184" s="12" t="s">
        <v>725</v>
      </c>
      <c r="L2184" s="12" t="s">
        <v>726</v>
      </c>
      <c r="M2184" s="12" t="s">
        <v>737</v>
      </c>
      <c r="V2184" s="86">
        <v>9.1999999999999998E-2</v>
      </c>
      <c r="W2184" s="2" t="s">
        <v>1509</v>
      </c>
      <c r="X2184" s="2" t="s">
        <v>1385</v>
      </c>
      <c r="AA2184" s="19" t="s">
        <v>770</v>
      </c>
      <c r="AB2184" s="19" t="s">
        <v>1043</v>
      </c>
      <c r="AC2184" s="20" t="s">
        <v>730</v>
      </c>
      <c r="AD2184" s="37">
        <v>756</v>
      </c>
      <c r="AE2184" s="82">
        <v>21</v>
      </c>
      <c r="AF2184" s="3">
        <v>1</v>
      </c>
      <c r="AG2184" s="3">
        <v>1</v>
      </c>
      <c r="AH2184" s="3">
        <v>57</v>
      </c>
      <c r="AI2184" s="3" t="s">
        <v>767</v>
      </c>
      <c r="AJ2184" s="20" t="s">
        <v>1385</v>
      </c>
      <c r="AO2184" s="3">
        <v>71</v>
      </c>
      <c r="AP2184" s="20" t="s">
        <v>1385</v>
      </c>
      <c r="AS2184" s="81">
        <v>27</v>
      </c>
      <c r="AT2184" s="20" t="s">
        <v>1385</v>
      </c>
      <c r="AW2184" s="3" t="s">
        <v>763</v>
      </c>
      <c r="AX2184" s="3" t="s">
        <v>1515</v>
      </c>
      <c r="AY2184" s="3" t="s">
        <v>1513</v>
      </c>
      <c r="AZ2184" s="3">
        <v>1</v>
      </c>
      <c r="BA2184" s="21" t="s">
        <v>733</v>
      </c>
      <c r="BB2184" s="10">
        <v>1</v>
      </c>
      <c r="BF2184" s="4" t="b">
        <f>IF(ISERROR(VLOOKUP(StudiesDetails!B2184,ProteinExpression!A:A,1,FALSE)),FALSE,TRUE)</f>
        <v>1</v>
      </c>
    </row>
    <row r="2185" spans="1:58" x14ac:dyDescent="0.3">
      <c r="A2185">
        <v>853</v>
      </c>
      <c r="B2185">
        <v>2337</v>
      </c>
      <c r="C2185" s="73" t="str">
        <f>IF(AND($A2185&lt;&gt;"",ISNUMBER($A2185)),VLOOKUP($A2185,StudiesGeneral!$B:$CM,2,FALSE),"")</f>
        <v>Achour</v>
      </c>
      <c r="D2185" s="73">
        <f>IF(AND($A2185&lt;&gt;"",ISNUMBER($A2185)),VLOOKUP($A2185,StudiesGeneral!$B:$CM,3,FALSE),"")</f>
        <v>2021</v>
      </c>
      <c r="E2185" s="74" t="str">
        <f>IF(AND($A2185&lt;&gt;"",ISNUMBER($A2185)),VLOOKUP($A2185,StudiesGeneral!$B:$CM,4,FALSE),"")</f>
        <v>https://doi.org/10.1002/cpt.2102</v>
      </c>
      <c r="F2185" s="73" t="str">
        <f>IF(AND($A2185&lt;&gt;"",ISNUMBER($A2185)),VLOOKUP($A2185,StudiesGeneral!$B:$CM,5,FALSE),"")</f>
        <v>CYP3A5</v>
      </c>
      <c r="G2185" s="52" t="str">
        <f t="shared" si="110"/>
        <v>Liver--HLM-781-</v>
      </c>
      <c r="H2185" s="12" t="s">
        <v>724</v>
      </c>
      <c r="K2185" s="12" t="s">
        <v>725</v>
      </c>
      <c r="L2185" s="12" t="s">
        <v>726</v>
      </c>
      <c r="M2185" s="12" t="s">
        <v>737</v>
      </c>
      <c r="V2185" s="86">
        <v>1.7999999999999999E-2</v>
      </c>
      <c r="W2185" s="2" t="s">
        <v>1509</v>
      </c>
      <c r="X2185" s="2" t="s">
        <v>1385</v>
      </c>
      <c r="AA2185" s="19" t="s">
        <v>770</v>
      </c>
      <c r="AB2185" s="19" t="s">
        <v>1043</v>
      </c>
      <c r="AC2185" s="20" t="s">
        <v>730</v>
      </c>
      <c r="AD2185" s="37">
        <v>781</v>
      </c>
      <c r="AE2185" s="82">
        <v>22</v>
      </c>
      <c r="AF2185" s="3">
        <v>1</v>
      </c>
      <c r="AG2185" s="3">
        <v>1</v>
      </c>
      <c r="AH2185" s="3">
        <v>57</v>
      </c>
      <c r="AI2185" s="3" t="s">
        <v>767</v>
      </c>
      <c r="AJ2185" s="20" t="s">
        <v>1385</v>
      </c>
      <c r="AO2185" s="3">
        <v>100</v>
      </c>
      <c r="AP2185" s="20" t="s">
        <v>1385</v>
      </c>
      <c r="AS2185" s="81">
        <v>31</v>
      </c>
      <c r="AT2185" s="20" t="s">
        <v>1385</v>
      </c>
      <c r="AW2185" s="3" t="s">
        <v>763</v>
      </c>
      <c r="AX2185" s="3" t="s">
        <v>1512</v>
      </c>
      <c r="AY2185" s="3" t="s">
        <v>917</v>
      </c>
      <c r="AZ2185" s="3">
        <v>1</v>
      </c>
      <c r="BF2185" s="4" t="b">
        <f>IF(ISERROR(VLOOKUP(StudiesDetails!B2185,ProteinExpression!A:A,1,FALSE)),FALSE,TRUE)</f>
        <v>1</v>
      </c>
    </row>
    <row r="2186" spans="1:58" x14ac:dyDescent="0.3">
      <c r="A2186">
        <v>853</v>
      </c>
      <c r="B2186">
        <v>2338</v>
      </c>
      <c r="C2186" s="73" t="str">
        <f>IF(AND($A2186&lt;&gt;"",ISNUMBER($A2186)),VLOOKUP($A2186,StudiesGeneral!$B:$CM,2,FALSE),"")</f>
        <v>Achour</v>
      </c>
      <c r="D2186" s="73">
        <f>IF(AND($A2186&lt;&gt;"",ISNUMBER($A2186)),VLOOKUP($A2186,StudiesGeneral!$B:$CM,3,FALSE),"")</f>
        <v>2021</v>
      </c>
      <c r="E2186" s="74" t="str">
        <f>IF(AND($A2186&lt;&gt;"",ISNUMBER($A2186)),VLOOKUP($A2186,StudiesGeneral!$B:$CM,4,FALSE),"")</f>
        <v>https://doi.org/10.1002/cpt.2102</v>
      </c>
      <c r="F2186" s="73" t="str">
        <f>IF(AND($A2186&lt;&gt;"",ISNUMBER($A2186)),VLOOKUP($A2186,StudiesGeneral!$B:$CM,5,FALSE),"")</f>
        <v>CYP3A5</v>
      </c>
      <c r="G2186" s="52" t="str">
        <f t="shared" si="110"/>
        <v>Liver--HLM-734-</v>
      </c>
      <c r="H2186" s="12" t="s">
        <v>724</v>
      </c>
      <c r="K2186" s="12" t="s">
        <v>725</v>
      </c>
      <c r="L2186" s="12" t="s">
        <v>726</v>
      </c>
      <c r="M2186" s="12" t="s">
        <v>737</v>
      </c>
      <c r="V2186" s="86">
        <v>3.3000000000000002E-2</v>
      </c>
      <c r="W2186" s="2" t="s">
        <v>1509</v>
      </c>
      <c r="X2186" s="2" t="s">
        <v>1385</v>
      </c>
      <c r="AA2186" s="19" t="s">
        <v>770</v>
      </c>
      <c r="AB2186" s="19" t="s">
        <v>1043</v>
      </c>
      <c r="AC2186" s="20" t="s">
        <v>730</v>
      </c>
      <c r="AD2186" s="37">
        <v>734</v>
      </c>
      <c r="AE2186" s="82">
        <v>23</v>
      </c>
      <c r="AF2186" s="3">
        <v>1</v>
      </c>
      <c r="AG2186" s="3">
        <v>0</v>
      </c>
      <c r="AH2186" s="3">
        <v>64</v>
      </c>
      <c r="AI2186" s="3" t="s">
        <v>767</v>
      </c>
      <c r="AJ2186" s="20" t="s">
        <v>1385</v>
      </c>
      <c r="AO2186" s="3">
        <v>67</v>
      </c>
      <c r="AP2186" s="20" t="s">
        <v>1385</v>
      </c>
      <c r="AS2186" s="81">
        <v>24</v>
      </c>
      <c r="AT2186" s="20" t="s">
        <v>1385</v>
      </c>
      <c r="AW2186" s="3" t="s">
        <v>763</v>
      </c>
      <c r="AX2186" s="3" t="s">
        <v>1512</v>
      </c>
      <c r="AY2186" s="3" t="s">
        <v>917</v>
      </c>
      <c r="AZ2186" s="3">
        <v>1</v>
      </c>
      <c r="BA2186" s="21" t="s">
        <v>733</v>
      </c>
      <c r="BB2186" s="10">
        <v>1</v>
      </c>
      <c r="BF2186" s="4" t="b">
        <f>IF(ISERROR(VLOOKUP(StudiesDetails!B2186,ProteinExpression!A:A,1,FALSE)),FALSE,TRUE)</f>
        <v>1</v>
      </c>
    </row>
    <row r="2187" spans="1:58" x14ac:dyDescent="0.3">
      <c r="A2187">
        <v>853</v>
      </c>
      <c r="B2187">
        <v>2339</v>
      </c>
      <c r="C2187" s="73" t="str">
        <f>IF(AND($A2187&lt;&gt;"",ISNUMBER($A2187)),VLOOKUP($A2187,StudiesGeneral!$B:$CM,2,FALSE),"")</f>
        <v>Achour</v>
      </c>
      <c r="D2187" s="73">
        <f>IF(AND($A2187&lt;&gt;"",ISNUMBER($A2187)),VLOOKUP($A2187,StudiesGeneral!$B:$CM,3,FALSE),"")</f>
        <v>2021</v>
      </c>
      <c r="E2187" s="74" t="str">
        <f>IF(AND($A2187&lt;&gt;"",ISNUMBER($A2187)),VLOOKUP($A2187,StudiesGeneral!$B:$CM,4,FALSE),"")</f>
        <v>https://doi.org/10.1002/cpt.2102</v>
      </c>
      <c r="F2187" s="73" t="str">
        <f>IF(AND($A2187&lt;&gt;"",ISNUMBER($A2187)),VLOOKUP($A2187,StudiesGeneral!$B:$CM,5,FALSE),"")</f>
        <v>CYP3A5</v>
      </c>
      <c r="G2187" s="52" t="str">
        <f t="shared" si="110"/>
        <v>Liver--HLM-755-</v>
      </c>
      <c r="H2187" s="12" t="s">
        <v>724</v>
      </c>
      <c r="K2187" s="12" t="s">
        <v>725</v>
      </c>
      <c r="L2187" s="12" t="s">
        <v>726</v>
      </c>
      <c r="M2187" s="12" t="s">
        <v>737</v>
      </c>
      <c r="V2187" s="86">
        <v>3.4000000000000002E-2</v>
      </c>
      <c r="W2187" s="2" t="s">
        <v>1509</v>
      </c>
      <c r="X2187" s="2" t="s">
        <v>1385</v>
      </c>
      <c r="AA2187" s="19" t="s">
        <v>770</v>
      </c>
      <c r="AB2187" s="19" t="s">
        <v>1043</v>
      </c>
      <c r="AC2187" s="20" t="s">
        <v>730</v>
      </c>
      <c r="AD2187" s="37">
        <v>755</v>
      </c>
      <c r="AE2187" s="82">
        <v>24</v>
      </c>
      <c r="AF2187" s="3">
        <v>1</v>
      </c>
      <c r="AG2187" s="3">
        <v>1</v>
      </c>
      <c r="AH2187" s="3">
        <v>63</v>
      </c>
      <c r="AI2187" s="3" t="s">
        <v>767</v>
      </c>
      <c r="AJ2187" s="20" t="s">
        <v>1385</v>
      </c>
      <c r="AO2187" s="3">
        <v>85</v>
      </c>
      <c r="AP2187" s="20" t="s">
        <v>1385</v>
      </c>
      <c r="AS2187" s="81">
        <v>28</v>
      </c>
      <c r="AT2187" s="20" t="s">
        <v>1385</v>
      </c>
      <c r="AW2187" s="3" t="s">
        <v>763</v>
      </c>
      <c r="AX2187" s="3" t="s">
        <v>1512</v>
      </c>
      <c r="AY2187" s="3" t="s">
        <v>917</v>
      </c>
      <c r="AZ2187" s="3">
        <v>1</v>
      </c>
      <c r="BA2187" s="21" t="s">
        <v>733</v>
      </c>
      <c r="BB2187" s="10">
        <v>1</v>
      </c>
      <c r="BF2187" s="4" t="b">
        <f>IF(ISERROR(VLOOKUP(StudiesDetails!B2187,ProteinExpression!A:A,1,FALSE)),FALSE,TRUE)</f>
        <v>1</v>
      </c>
    </row>
    <row r="2188" spans="1:58" x14ac:dyDescent="0.3">
      <c r="A2188">
        <v>853</v>
      </c>
      <c r="B2188">
        <v>2340</v>
      </c>
      <c r="C2188" s="73" t="str">
        <f>IF(AND($A2188&lt;&gt;"",ISNUMBER($A2188)),VLOOKUP($A2188,StudiesGeneral!$B:$CM,2,FALSE),"")</f>
        <v>Achour</v>
      </c>
      <c r="D2188" s="73">
        <f>IF(AND($A2188&lt;&gt;"",ISNUMBER($A2188)),VLOOKUP($A2188,StudiesGeneral!$B:$CM,3,FALSE),"")</f>
        <v>2021</v>
      </c>
      <c r="E2188" s="74" t="str">
        <f>IF(AND($A2188&lt;&gt;"",ISNUMBER($A2188)),VLOOKUP($A2188,StudiesGeneral!$B:$CM,4,FALSE),"")</f>
        <v>https://doi.org/10.1002/cpt.2102</v>
      </c>
      <c r="F2188" s="73" t="str">
        <f>IF(AND($A2188&lt;&gt;"",ISNUMBER($A2188)),VLOOKUP($A2188,StudiesGeneral!$B:$CM,5,FALSE),"")</f>
        <v>CYP3A5</v>
      </c>
      <c r="G2188" s="52" t="str">
        <f t="shared" ref="G2188:G2234" si="111">H2188&amp;"-"&amp;I2188&amp;"-"&amp;L2188&amp;"-"&amp;AD2188&amp;"-"&amp;BC2188</f>
        <v>Liver--HLM-770-</v>
      </c>
      <c r="H2188" s="12" t="s">
        <v>724</v>
      </c>
      <c r="K2188" s="12" t="s">
        <v>725</v>
      </c>
      <c r="L2188" s="12" t="s">
        <v>726</v>
      </c>
      <c r="M2188" s="12" t="s">
        <v>737</v>
      </c>
      <c r="V2188" s="86">
        <v>0.05</v>
      </c>
      <c r="W2188" s="2" t="s">
        <v>1509</v>
      </c>
      <c r="X2188" s="2" t="s">
        <v>1385</v>
      </c>
      <c r="AA2188" s="19" t="s">
        <v>770</v>
      </c>
      <c r="AB2188" s="19" t="s">
        <v>1043</v>
      </c>
      <c r="AC2188" s="20" t="s">
        <v>730</v>
      </c>
      <c r="AD2188" s="37">
        <v>770</v>
      </c>
      <c r="AE2188" s="82">
        <v>25</v>
      </c>
      <c r="AF2188" s="3">
        <v>1</v>
      </c>
      <c r="AG2188" s="3">
        <v>0</v>
      </c>
      <c r="AH2188" s="3">
        <v>61</v>
      </c>
      <c r="AI2188" s="3" t="s">
        <v>767</v>
      </c>
      <c r="AJ2188" s="20" t="s">
        <v>1385</v>
      </c>
      <c r="AO2188" s="3">
        <v>51</v>
      </c>
      <c r="AP2188" s="20" t="s">
        <v>1385</v>
      </c>
      <c r="AS2188" s="81">
        <v>21</v>
      </c>
      <c r="AT2188" s="20" t="s">
        <v>1385</v>
      </c>
      <c r="AW2188" s="3" t="s">
        <v>763</v>
      </c>
      <c r="AX2188" s="3" t="s">
        <v>1512</v>
      </c>
      <c r="BA2188" s="21" t="s">
        <v>733</v>
      </c>
      <c r="BB2188" s="10">
        <v>1</v>
      </c>
      <c r="BF2188" s="4" t="b">
        <f>IF(ISERROR(VLOOKUP(StudiesDetails!B2188,ProteinExpression!A:A,1,FALSE)),FALSE,TRUE)</f>
        <v>1</v>
      </c>
    </row>
    <row r="2189" spans="1:58" x14ac:dyDescent="0.3">
      <c r="A2189">
        <v>853</v>
      </c>
      <c r="B2189">
        <v>2341</v>
      </c>
      <c r="C2189" s="73" t="str">
        <f>IF(AND($A2189&lt;&gt;"",ISNUMBER($A2189)),VLOOKUP($A2189,StudiesGeneral!$B:$CM,2,FALSE),"")</f>
        <v>Achour</v>
      </c>
      <c r="D2189" s="73">
        <f>IF(AND($A2189&lt;&gt;"",ISNUMBER($A2189)),VLOOKUP($A2189,StudiesGeneral!$B:$CM,3,FALSE),"")</f>
        <v>2021</v>
      </c>
      <c r="E2189" s="74" t="str">
        <f>IF(AND($A2189&lt;&gt;"",ISNUMBER($A2189)),VLOOKUP($A2189,StudiesGeneral!$B:$CM,4,FALSE),"")</f>
        <v>https://doi.org/10.1002/cpt.2102</v>
      </c>
      <c r="F2189" s="73" t="str">
        <f>IF(AND($A2189&lt;&gt;"",ISNUMBER($A2189)),VLOOKUP($A2189,StudiesGeneral!$B:$CM,5,FALSE),"")</f>
        <v>CYP3A5</v>
      </c>
      <c r="G2189" s="52" t="str">
        <f t="shared" si="111"/>
        <v>Liver--HLM-389-</v>
      </c>
      <c r="H2189" s="12" t="s">
        <v>724</v>
      </c>
      <c r="K2189" s="12" t="s">
        <v>725</v>
      </c>
      <c r="L2189" s="12" t="s">
        <v>726</v>
      </c>
      <c r="M2189" s="12" t="s">
        <v>737</v>
      </c>
      <c r="V2189" s="86">
        <v>8.9999999999999993E-3</v>
      </c>
      <c r="W2189" s="2" t="s">
        <v>1509</v>
      </c>
      <c r="X2189" s="2" t="s">
        <v>1385</v>
      </c>
      <c r="AA2189" s="19" t="s">
        <v>770</v>
      </c>
      <c r="AB2189" s="19" t="s">
        <v>1043</v>
      </c>
      <c r="AC2189" s="20" t="s">
        <v>730</v>
      </c>
      <c r="AD2189" s="37">
        <v>389</v>
      </c>
      <c r="AE2189" s="82">
        <v>26</v>
      </c>
      <c r="AF2189" s="3">
        <v>1</v>
      </c>
      <c r="AG2189" s="3">
        <v>0</v>
      </c>
      <c r="AH2189" s="3">
        <v>52</v>
      </c>
      <c r="AI2189" s="3" t="s">
        <v>767</v>
      </c>
      <c r="AJ2189" s="20" t="s">
        <v>1385</v>
      </c>
      <c r="AO2189" s="3">
        <v>81</v>
      </c>
      <c r="AP2189" s="20" t="s">
        <v>1385</v>
      </c>
      <c r="AS2189" s="81">
        <v>31</v>
      </c>
      <c r="AT2189" s="20" t="s">
        <v>1385</v>
      </c>
      <c r="AW2189" s="3" t="s">
        <v>763</v>
      </c>
      <c r="AX2189" s="3" t="s">
        <v>1516</v>
      </c>
      <c r="AY2189" s="3" t="s">
        <v>917</v>
      </c>
      <c r="AZ2189" s="3">
        <v>1</v>
      </c>
      <c r="BA2189" s="21" t="s">
        <v>733</v>
      </c>
      <c r="BB2189" s="10">
        <v>1</v>
      </c>
      <c r="BF2189" s="4" t="b">
        <f>IF(ISERROR(VLOOKUP(StudiesDetails!B2189,ProteinExpression!A:A,1,FALSE)),FALSE,TRUE)</f>
        <v>1</v>
      </c>
    </row>
    <row r="2190" spans="1:58" x14ac:dyDescent="0.3">
      <c r="A2190">
        <v>853</v>
      </c>
      <c r="B2190">
        <v>2342</v>
      </c>
      <c r="C2190" s="73" t="str">
        <f>IF(AND($A2190&lt;&gt;"",ISNUMBER($A2190)),VLOOKUP($A2190,StudiesGeneral!$B:$CM,2,FALSE),"")</f>
        <v>Achour</v>
      </c>
      <c r="D2190" s="73">
        <f>IF(AND($A2190&lt;&gt;"",ISNUMBER($A2190)),VLOOKUP($A2190,StudiesGeneral!$B:$CM,3,FALSE),"")</f>
        <v>2021</v>
      </c>
      <c r="E2190" s="74" t="str">
        <f>IF(AND($A2190&lt;&gt;"",ISNUMBER($A2190)),VLOOKUP($A2190,StudiesGeneral!$B:$CM,4,FALSE),"")</f>
        <v>https://doi.org/10.1002/cpt.2102</v>
      </c>
      <c r="F2190" s="73" t="str">
        <f>IF(AND($A2190&lt;&gt;"",ISNUMBER($A2190)),VLOOKUP($A2190,StudiesGeneral!$B:$CM,5,FALSE),"")</f>
        <v>CYP3A5</v>
      </c>
      <c r="G2190" s="52" t="str">
        <f t="shared" si="111"/>
        <v>Liver--HLM-589-</v>
      </c>
      <c r="H2190" s="12" t="s">
        <v>724</v>
      </c>
      <c r="K2190" s="12" t="s">
        <v>725</v>
      </c>
      <c r="L2190" s="12" t="s">
        <v>726</v>
      </c>
      <c r="M2190" s="12" t="s">
        <v>737</v>
      </c>
      <c r="V2190" s="86">
        <v>2.9000000000000001E-2</v>
      </c>
      <c r="W2190" s="2" t="s">
        <v>1509</v>
      </c>
      <c r="X2190" s="2" t="s">
        <v>1385</v>
      </c>
      <c r="AA2190" s="19" t="s">
        <v>770</v>
      </c>
      <c r="AB2190" s="19" t="s">
        <v>1043</v>
      </c>
      <c r="AC2190" s="20" t="s">
        <v>730</v>
      </c>
      <c r="AD2190" s="37">
        <v>589</v>
      </c>
      <c r="AE2190" s="82">
        <v>27</v>
      </c>
      <c r="AF2190" s="3">
        <v>1</v>
      </c>
      <c r="AG2190" s="3">
        <v>0</v>
      </c>
      <c r="AH2190" s="3">
        <v>69</v>
      </c>
      <c r="AI2190" s="3" t="s">
        <v>767</v>
      </c>
      <c r="AJ2190" s="20" t="s">
        <v>1385</v>
      </c>
      <c r="AO2190" s="3">
        <v>52</v>
      </c>
      <c r="AP2190" s="20" t="s">
        <v>1385</v>
      </c>
      <c r="AS2190" s="81">
        <v>21</v>
      </c>
      <c r="AT2190" s="20" t="s">
        <v>1385</v>
      </c>
      <c r="AW2190" s="3" t="s">
        <v>763</v>
      </c>
      <c r="AX2190" s="3" t="s">
        <v>1517</v>
      </c>
      <c r="AY2190" s="3" t="s">
        <v>732</v>
      </c>
      <c r="AZ2190" s="3">
        <v>1</v>
      </c>
      <c r="BA2190" s="21" t="s">
        <v>733</v>
      </c>
      <c r="BB2190" s="10">
        <v>1</v>
      </c>
      <c r="BF2190" s="4" t="b">
        <f>IF(ISERROR(VLOOKUP(StudiesDetails!B2190,ProteinExpression!A:A,1,FALSE)),FALSE,TRUE)</f>
        <v>1</v>
      </c>
    </row>
    <row r="2191" spans="1:58" x14ac:dyDescent="0.3">
      <c r="A2191">
        <v>853</v>
      </c>
      <c r="B2191">
        <v>2343</v>
      </c>
      <c r="C2191" s="73" t="str">
        <f>IF(AND($A2191&lt;&gt;"",ISNUMBER($A2191)),VLOOKUP($A2191,StudiesGeneral!$B:$CM,2,FALSE),"")</f>
        <v>Achour</v>
      </c>
      <c r="D2191" s="73">
        <f>IF(AND($A2191&lt;&gt;"",ISNUMBER($A2191)),VLOOKUP($A2191,StudiesGeneral!$B:$CM,3,FALSE),"")</f>
        <v>2021</v>
      </c>
      <c r="E2191" s="74" t="str">
        <f>IF(AND($A2191&lt;&gt;"",ISNUMBER($A2191)),VLOOKUP($A2191,StudiesGeneral!$B:$CM,4,FALSE),"")</f>
        <v>https://doi.org/10.1002/cpt.2102</v>
      </c>
      <c r="F2191" s="73" t="str">
        <f>IF(AND($A2191&lt;&gt;"",ISNUMBER($A2191)),VLOOKUP($A2191,StudiesGeneral!$B:$CM,5,FALSE),"")</f>
        <v>CYP3A5</v>
      </c>
      <c r="G2191" s="52" t="str">
        <f t="shared" si="111"/>
        <v>Liver--HLM-1063-</v>
      </c>
      <c r="H2191" s="12" t="s">
        <v>724</v>
      </c>
      <c r="K2191" s="12" t="s">
        <v>725</v>
      </c>
      <c r="L2191" s="12" t="s">
        <v>726</v>
      </c>
      <c r="M2191" s="12" t="s">
        <v>737</v>
      </c>
      <c r="V2191" s="86">
        <v>6.0000000000000001E-3</v>
      </c>
      <c r="W2191" s="2" t="s">
        <v>1509</v>
      </c>
      <c r="X2191" s="2" t="s">
        <v>1385</v>
      </c>
      <c r="AA2191" s="19" t="s">
        <v>770</v>
      </c>
      <c r="AB2191" s="19" t="s">
        <v>1043</v>
      </c>
      <c r="AC2191" s="20" t="s">
        <v>730</v>
      </c>
      <c r="AD2191" s="37">
        <v>1063</v>
      </c>
      <c r="AE2191" s="82">
        <v>28</v>
      </c>
      <c r="AF2191" s="3">
        <v>1</v>
      </c>
      <c r="AG2191" s="3">
        <v>1</v>
      </c>
      <c r="AH2191" s="3">
        <v>77</v>
      </c>
      <c r="AI2191" s="3" t="s">
        <v>767</v>
      </c>
      <c r="AJ2191" s="20" t="s">
        <v>1385</v>
      </c>
      <c r="AO2191" s="3">
        <v>77</v>
      </c>
      <c r="AP2191" s="20" t="s">
        <v>1385</v>
      </c>
      <c r="AS2191" s="81">
        <v>27</v>
      </c>
      <c r="AT2191" s="20" t="s">
        <v>1385</v>
      </c>
      <c r="AW2191" s="3" t="s">
        <v>763</v>
      </c>
      <c r="AX2191" s="3" t="s">
        <v>1190</v>
      </c>
      <c r="AY2191" s="3" t="s">
        <v>1513</v>
      </c>
      <c r="AZ2191" s="3">
        <v>1</v>
      </c>
      <c r="BA2191" s="21" t="s">
        <v>733</v>
      </c>
      <c r="BB2191" s="10">
        <v>1</v>
      </c>
      <c r="BF2191" s="4" t="b">
        <f>IF(ISERROR(VLOOKUP(StudiesDetails!B2191,ProteinExpression!A:A,1,FALSE)),FALSE,TRUE)</f>
        <v>1</v>
      </c>
    </row>
    <row r="2192" spans="1:58" x14ac:dyDescent="0.3">
      <c r="A2192">
        <v>853</v>
      </c>
      <c r="B2192">
        <v>2344</v>
      </c>
      <c r="C2192" s="73" t="str">
        <f>IF(AND($A2192&lt;&gt;"",ISNUMBER($A2192)),VLOOKUP($A2192,StudiesGeneral!$B:$CM,2,FALSE),"")</f>
        <v>Achour</v>
      </c>
      <c r="D2192" s="73">
        <f>IF(AND($A2192&lt;&gt;"",ISNUMBER($A2192)),VLOOKUP($A2192,StudiesGeneral!$B:$CM,3,FALSE),"")</f>
        <v>2021</v>
      </c>
      <c r="E2192" s="74" t="str">
        <f>IF(AND($A2192&lt;&gt;"",ISNUMBER($A2192)),VLOOKUP($A2192,StudiesGeneral!$B:$CM,4,FALSE),"")</f>
        <v>https://doi.org/10.1002/cpt.2102</v>
      </c>
      <c r="F2192" s="73" t="str">
        <f>IF(AND($A2192&lt;&gt;"",ISNUMBER($A2192)),VLOOKUP($A2192,StudiesGeneral!$B:$CM,5,FALSE),"")</f>
        <v>CYP3A5</v>
      </c>
      <c r="G2192" s="52" t="str">
        <f t="shared" si="111"/>
        <v>Liver--HLM-1359-</v>
      </c>
      <c r="H2192" s="12" t="s">
        <v>724</v>
      </c>
      <c r="K2192" s="12" t="s">
        <v>725</v>
      </c>
      <c r="L2192" s="12" t="s">
        <v>726</v>
      </c>
      <c r="M2192" s="12" t="s">
        <v>737</v>
      </c>
      <c r="V2192" s="86">
        <v>9.4E-2</v>
      </c>
      <c r="W2192" s="2" t="s">
        <v>1509</v>
      </c>
      <c r="X2192" s="2" t="s">
        <v>1385</v>
      </c>
      <c r="AA2192" s="19" t="s">
        <v>770</v>
      </c>
      <c r="AB2192" s="19" t="s">
        <v>1043</v>
      </c>
      <c r="AC2192" s="20" t="s">
        <v>730</v>
      </c>
      <c r="AD2192" s="37">
        <v>1359</v>
      </c>
      <c r="AE2192" s="82">
        <v>29</v>
      </c>
      <c r="AF2192" s="3">
        <v>1</v>
      </c>
      <c r="AG2192" s="3">
        <v>1</v>
      </c>
      <c r="AH2192" s="3">
        <v>68</v>
      </c>
      <c r="AI2192" s="3" t="s">
        <v>767</v>
      </c>
      <c r="AJ2192" s="20" t="s">
        <v>1385</v>
      </c>
      <c r="AO2192" s="3">
        <v>92</v>
      </c>
      <c r="AP2192" s="20" t="s">
        <v>1385</v>
      </c>
      <c r="AS2192" s="81">
        <v>33</v>
      </c>
      <c r="AT2192" s="20" t="s">
        <v>1385</v>
      </c>
      <c r="AW2192" s="3" t="s">
        <v>763</v>
      </c>
      <c r="AX2192" s="3" t="s">
        <v>1518</v>
      </c>
      <c r="AY2192" s="3" t="s">
        <v>917</v>
      </c>
      <c r="AZ2192" s="3">
        <v>1</v>
      </c>
      <c r="BA2192" s="21" t="s">
        <v>733</v>
      </c>
      <c r="BB2192" s="10">
        <v>1</v>
      </c>
      <c r="BF2192" s="4" t="b">
        <f>IF(ISERROR(VLOOKUP(StudiesDetails!B2192,ProteinExpression!A:A,1,FALSE)),FALSE,TRUE)</f>
        <v>1</v>
      </c>
    </row>
    <row r="2193" spans="1:58" s="33" customFormat="1" x14ac:dyDescent="0.3">
      <c r="A2193" s="33">
        <v>867</v>
      </c>
      <c r="B2193" s="33">
        <v>2345</v>
      </c>
      <c r="C2193" s="70" t="str">
        <f>IF(AND($A2193&lt;&gt;"",ISNUMBER($A2193)),VLOOKUP($A2193,StudiesGeneral!$B:$CM,2,FALSE),"")</f>
        <v>Wegler</v>
      </c>
      <c r="D2193" s="70">
        <f>IF(AND($A2193&lt;&gt;"",ISNUMBER($A2193)),VLOOKUP($A2193,StudiesGeneral!$B:$CM,3,FALSE),"")</f>
        <v>2021</v>
      </c>
      <c r="E2193" s="71" t="str">
        <f>IF(AND($A2193&lt;&gt;"",ISNUMBER($A2193)),VLOOKUP($A2193,StudiesGeneral!$B:$CM,4,FALSE),"")</f>
        <v>https://doi.org/10.1021/acs.molpharmaceut.1c00053</v>
      </c>
      <c r="F2193" s="70" t="str">
        <f>IF(AND($A2193&lt;&gt;"",ISNUMBER($A2193)),VLOOKUP($A2193,StudiesGeneral!$B:$CM,5,FALSE),"")</f>
        <v>CYP3A5</v>
      </c>
      <c r="G2193" s="72" t="str">
        <f t="shared" si="111"/>
        <v>Liver--HLM--</v>
      </c>
      <c r="H2193" s="25" t="s">
        <v>724</v>
      </c>
      <c r="I2193" s="25"/>
      <c r="J2193" s="25"/>
      <c r="K2193" s="25" t="s">
        <v>725</v>
      </c>
      <c r="L2193" s="25" t="s">
        <v>726</v>
      </c>
      <c r="M2193" s="25" t="s">
        <v>737</v>
      </c>
      <c r="N2193" s="25"/>
      <c r="O2193" s="25"/>
      <c r="P2193" s="25"/>
      <c r="Q2193" s="26"/>
      <c r="R2193" s="26"/>
      <c r="S2193" s="27"/>
      <c r="T2193" s="27"/>
      <c r="U2193" s="27"/>
      <c r="V2193" s="27">
        <v>21.7</v>
      </c>
      <c r="W2193" s="27" t="s">
        <v>1519</v>
      </c>
      <c r="X2193" s="27" t="s">
        <v>1069</v>
      </c>
      <c r="Y2193" s="27"/>
      <c r="Z2193" s="27"/>
      <c r="AA2193" s="28" t="s">
        <v>728</v>
      </c>
      <c r="AB2193" s="28" t="s">
        <v>1520</v>
      </c>
      <c r="AC2193" s="29" t="s">
        <v>730</v>
      </c>
      <c r="AD2193" s="36"/>
      <c r="AE2193" s="83">
        <v>1</v>
      </c>
      <c r="AF2193" s="30">
        <v>15</v>
      </c>
      <c r="AG2193" s="30">
        <v>5</v>
      </c>
      <c r="AH2193" s="30">
        <v>64</v>
      </c>
      <c r="AI2193" s="30" t="s">
        <v>767</v>
      </c>
      <c r="AJ2193" s="29" t="s">
        <v>768</v>
      </c>
      <c r="AK2193" s="30"/>
      <c r="AL2193" s="29"/>
      <c r="AM2193" s="30">
        <v>39</v>
      </c>
      <c r="AN2193" s="30">
        <v>79</v>
      </c>
      <c r="AO2193" s="30"/>
      <c r="AP2193" s="30"/>
      <c r="AQ2193" s="30"/>
      <c r="AR2193" s="30"/>
      <c r="AS2193" s="30">
        <v>25.7</v>
      </c>
      <c r="AT2193" s="30" t="s">
        <v>796</v>
      </c>
      <c r="AU2193" s="30"/>
      <c r="AV2193" s="30"/>
      <c r="AW2193" s="30" t="s">
        <v>763</v>
      </c>
      <c r="AX2193" s="30" t="s">
        <v>1521</v>
      </c>
      <c r="AY2193" s="30"/>
      <c r="AZ2193" s="30"/>
      <c r="BA2193" s="31"/>
      <c r="BB2193" s="32"/>
      <c r="BC2193" s="29"/>
      <c r="BD2193" s="30"/>
      <c r="BE2193" s="75"/>
      <c r="BF2193" s="91" t="b">
        <f>IF(ISERROR(VLOOKUP(StudiesDetails!B2193,ProteinExpression!A:A,1,FALSE)),FALSE,TRUE)</f>
        <v>1</v>
      </c>
    </row>
    <row r="2194" spans="1:58" x14ac:dyDescent="0.3">
      <c r="A2194">
        <v>867</v>
      </c>
      <c r="B2194">
        <v>2346</v>
      </c>
      <c r="C2194" s="73" t="str">
        <f>IF(AND($A2194&lt;&gt;"",ISNUMBER($A2194)),VLOOKUP($A2194,StudiesGeneral!$B:$CM,2,FALSE),"")</f>
        <v>Wegler</v>
      </c>
      <c r="D2194" s="73">
        <f>IF(AND($A2194&lt;&gt;"",ISNUMBER($A2194)),VLOOKUP($A2194,StudiesGeneral!$B:$CM,3,FALSE),"")</f>
        <v>2021</v>
      </c>
      <c r="E2194" s="74" t="str">
        <f>IF(AND($A2194&lt;&gt;"",ISNUMBER($A2194)),VLOOKUP($A2194,StudiesGeneral!$B:$CM,4,FALSE),"")</f>
        <v>https://doi.org/10.1021/acs.molpharmaceut.1c00053</v>
      </c>
      <c r="F2194" s="73" t="str">
        <f>IF(AND($A2194&lt;&gt;"",ISNUMBER($A2194)),VLOOKUP($A2194,StudiesGeneral!$B:$CM,5,FALSE),"")</f>
        <v>CYP3A5</v>
      </c>
      <c r="G2194" s="52" t="str">
        <f t="shared" si="111"/>
        <v>Liver--HH--</v>
      </c>
      <c r="H2194" s="12" t="s">
        <v>724</v>
      </c>
      <c r="K2194" s="12" t="s">
        <v>1222</v>
      </c>
      <c r="L2194" s="12" t="s">
        <v>1522</v>
      </c>
      <c r="M2194" s="12" t="s">
        <v>737</v>
      </c>
      <c r="S2194" s="2">
        <v>0.84</v>
      </c>
      <c r="T2194" s="2" t="s">
        <v>1523</v>
      </c>
      <c r="U2194" s="2" t="s">
        <v>1069</v>
      </c>
      <c r="AA2194" s="19" t="s">
        <v>728</v>
      </c>
      <c r="AB2194" s="19" t="s">
        <v>1520</v>
      </c>
      <c r="AC2194" s="20" t="s">
        <v>730</v>
      </c>
      <c r="AE2194" s="82">
        <v>1</v>
      </c>
      <c r="AF2194" s="3">
        <v>15</v>
      </c>
      <c r="AG2194" s="3">
        <v>5</v>
      </c>
      <c r="AH2194" s="3">
        <v>64</v>
      </c>
      <c r="AI2194" s="3" t="s">
        <v>767</v>
      </c>
      <c r="AJ2194" s="20" t="s">
        <v>768</v>
      </c>
      <c r="AM2194" s="3">
        <v>39</v>
      </c>
      <c r="AN2194" s="3">
        <v>79</v>
      </c>
      <c r="AS2194" s="3">
        <v>25.7</v>
      </c>
      <c r="AT2194" s="3" t="s">
        <v>796</v>
      </c>
      <c r="AW2194" s="3" t="s">
        <v>763</v>
      </c>
      <c r="AX2194" s="3" t="s">
        <v>1521</v>
      </c>
      <c r="BF2194" s="4" t="b">
        <f>IF(ISERROR(VLOOKUP(StudiesDetails!B2194,ProteinExpression!A:A,1,FALSE)),FALSE,TRUE)</f>
        <v>1</v>
      </c>
    </row>
    <row r="2195" spans="1:58" x14ac:dyDescent="0.3">
      <c r="A2195">
        <v>867</v>
      </c>
      <c r="B2195">
        <v>2347</v>
      </c>
      <c r="C2195" s="73" t="str">
        <f>IF(AND($A2195&lt;&gt;"",ISNUMBER($A2195)),VLOOKUP($A2195,StudiesGeneral!$B:$CM,2,FALSE),"")</f>
        <v>Wegler</v>
      </c>
      <c r="D2195" s="73">
        <f>IF(AND($A2195&lt;&gt;"",ISNUMBER($A2195)),VLOOKUP($A2195,StudiesGeneral!$B:$CM,3,FALSE),"")</f>
        <v>2021</v>
      </c>
      <c r="E2195" s="74" t="str">
        <f>IF(AND($A2195&lt;&gt;"",ISNUMBER($A2195)),VLOOKUP($A2195,StudiesGeneral!$B:$CM,4,FALSE),"")</f>
        <v>https://doi.org/10.1021/acs.molpharmaceut.1c00053</v>
      </c>
      <c r="F2195" s="73" t="str">
        <f>IF(AND($A2195&lt;&gt;"",ISNUMBER($A2195)),VLOOKUP($A2195,StudiesGeneral!$B:$CM,5,FALSE),"")</f>
        <v>CYP3A5</v>
      </c>
      <c r="G2195" s="52" t="str">
        <f t="shared" si="111"/>
        <v>Liver--Homogenate--</v>
      </c>
      <c r="H2195" s="12" t="s">
        <v>724</v>
      </c>
      <c r="K2195" s="12" t="s">
        <v>735</v>
      </c>
      <c r="L2195" s="12" t="s">
        <v>793</v>
      </c>
      <c r="M2195" s="12" t="s">
        <v>737</v>
      </c>
      <c r="V2195" s="2">
        <v>97.2</v>
      </c>
      <c r="W2195" s="2" t="s">
        <v>1524</v>
      </c>
      <c r="X2195" s="2" t="s">
        <v>1069</v>
      </c>
      <c r="AA2195" s="19" t="s">
        <v>728</v>
      </c>
      <c r="AB2195" s="19" t="s">
        <v>1520</v>
      </c>
      <c r="AC2195" s="20" t="s">
        <v>730</v>
      </c>
      <c r="AE2195" s="82">
        <v>1</v>
      </c>
      <c r="AF2195" s="3">
        <v>15</v>
      </c>
      <c r="AG2195" s="3">
        <v>5</v>
      </c>
      <c r="AH2195" s="3">
        <v>64</v>
      </c>
      <c r="AI2195" s="3" t="s">
        <v>767</v>
      </c>
      <c r="AJ2195" s="20" t="s">
        <v>768</v>
      </c>
      <c r="AM2195" s="3">
        <v>39</v>
      </c>
      <c r="AN2195" s="3">
        <v>79</v>
      </c>
      <c r="AS2195" s="3">
        <v>25.7</v>
      </c>
      <c r="AT2195" s="3" t="s">
        <v>796</v>
      </c>
      <c r="AW2195" s="3" t="s">
        <v>763</v>
      </c>
      <c r="AX2195" s="3" t="s">
        <v>1521</v>
      </c>
      <c r="BF2195" s="4" t="b">
        <f>IF(ISERROR(VLOOKUP(StudiesDetails!B2195,ProteinExpression!A:A,1,FALSE)),FALSE,TRUE)</f>
        <v>1</v>
      </c>
    </row>
    <row r="2196" spans="1:58" x14ac:dyDescent="0.3">
      <c r="A2196">
        <v>871</v>
      </c>
      <c r="B2196">
        <v>2348</v>
      </c>
      <c r="C2196" s="73" t="str">
        <f>IF(AND($A2196&lt;&gt;"",ISNUMBER($A2196)),VLOOKUP($A2196,StudiesGeneral!$B:$CM,2,FALSE),"")</f>
        <v>Wegler</v>
      </c>
      <c r="D2196" s="73">
        <f>IF(AND($A2196&lt;&gt;"",ISNUMBER($A2196)),VLOOKUP($A2196,StudiesGeneral!$B:$CM,3,FALSE),"")</f>
        <v>2021</v>
      </c>
      <c r="E2196" s="74" t="str">
        <f>IF(AND($A2196&lt;&gt;"",ISNUMBER($A2196)),VLOOKUP($A2196,StudiesGeneral!$B:$CM,4,FALSE),"")</f>
        <v>https://doi.org/10.1021/acs.molpharmaceut.1c00053</v>
      </c>
      <c r="F2196" s="73" t="str">
        <f>IF(AND($A2196&lt;&gt;"",ISNUMBER($A2196)),VLOOKUP($A2196,StudiesGeneral!$B:$CM,5,FALSE),"")</f>
        <v>CYP3A4</v>
      </c>
      <c r="G2196" s="52" t="str">
        <f t="shared" si="111"/>
        <v>Liver--HLM--</v>
      </c>
      <c r="H2196" s="12" t="s">
        <v>724</v>
      </c>
      <c r="K2196" s="12" t="s">
        <v>725</v>
      </c>
      <c r="L2196" s="12" t="s">
        <v>726</v>
      </c>
      <c r="M2196" s="12" t="s">
        <v>737</v>
      </c>
      <c r="V2196" s="2">
        <v>21.7</v>
      </c>
      <c r="W2196" s="2" t="s">
        <v>1519</v>
      </c>
      <c r="X2196" s="2" t="s">
        <v>1069</v>
      </c>
      <c r="AA2196" s="19" t="s">
        <v>728</v>
      </c>
      <c r="AB2196" s="19" t="s">
        <v>1520</v>
      </c>
      <c r="AC2196" s="20" t="s">
        <v>730</v>
      </c>
      <c r="AE2196" s="82">
        <v>1</v>
      </c>
      <c r="AF2196" s="3">
        <v>15</v>
      </c>
      <c r="AG2196" s="3">
        <v>5</v>
      </c>
      <c r="AH2196" s="3">
        <v>64</v>
      </c>
      <c r="AI2196" s="3" t="s">
        <v>767</v>
      </c>
      <c r="AJ2196" s="20" t="s">
        <v>768</v>
      </c>
      <c r="AM2196" s="3">
        <v>39</v>
      </c>
      <c r="AN2196" s="3">
        <v>79</v>
      </c>
      <c r="AS2196" s="3">
        <v>25.7</v>
      </c>
      <c r="AT2196" s="3" t="s">
        <v>796</v>
      </c>
      <c r="AW2196" s="3" t="s">
        <v>763</v>
      </c>
      <c r="AX2196" s="3" t="s">
        <v>1521</v>
      </c>
      <c r="BF2196" s="4" t="b">
        <f>IF(ISERROR(VLOOKUP(StudiesDetails!B2196,ProteinExpression!A:A,1,FALSE)),FALSE,TRUE)</f>
        <v>1</v>
      </c>
    </row>
    <row r="2197" spans="1:58" x14ac:dyDescent="0.3">
      <c r="A2197">
        <v>871</v>
      </c>
      <c r="B2197">
        <v>2349</v>
      </c>
      <c r="C2197" s="73" t="str">
        <f>IF(AND($A2197&lt;&gt;"",ISNUMBER($A2197)),VLOOKUP($A2197,StudiesGeneral!$B:$CM,2,FALSE),"")</f>
        <v>Wegler</v>
      </c>
      <c r="D2197" s="73">
        <f>IF(AND($A2197&lt;&gt;"",ISNUMBER($A2197)),VLOOKUP($A2197,StudiesGeneral!$B:$CM,3,FALSE),"")</f>
        <v>2021</v>
      </c>
      <c r="E2197" s="74" t="str">
        <f>IF(AND($A2197&lt;&gt;"",ISNUMBER($A2197)),VLOOKUP($A2197,StudiesGeneral!$B:$CM,4,FALSE),"")</f>
        <v>https://doi.org/10.1021/acs.molpharmaceut.1c00053</v>
      </c>
      <c r="F2197" s="73" t="str">
        <f>IF(AND($A2197&lt;&gt;"",ISNUMBER($A2197)),VLOOKUP($A2197,StudiesGeneral!$B:$CM,5,FALSE),"")</f>
        <v>CYP3A4</v>
      </c>
      <c r="G2197" s="52" t="str">
        <f t="shared" si="111"/>
        <v>Liver--HH--</v>
      </c>
      <c r="H2197" s="12" t="s">
        <v>724</v>
      </c>
      <c r="K2197" s="12" t="s">
        <v>1222</v>
      </c>
      <c r="L2197" s="12" t="s">
        <v>1522</v>
      </c>
      <c r="M2197" s="12" t="s">
        <v>737</v>
      </c>
      <c r="S2197" s="2">
        <v>0.84</v>
      </c>
      <c r="T2197" s="2" t="s">
        <v>1523</v>
      </c>
      <c r="U2197" s="2" t="s">
        <v>1069</v>
      </c>
      <c r="AA2197" s="19" t="s">
        <v>728</v>
      </c>
      <c r="AB2197" s="19" t="s">
        <v>1520</v>
      </c>
      <c r="AC2197" s="20" t="s">
        <v>730</v>
      </c>
      <c r="AE2197" s="82">
        <v>1</v>
      </c>
      <c r="AF2197" s="3">
        <v>15</v>
      </c>
      <c r="AG2197" s="3">
        <v>5</v>
      </c>
      <c r="AH2197" s="3">
        <v>64</v>
      </c>
      <c r="AI2197" s="3" t="s">
        <v>767</v>
      </c>
      <c r="AJ2197" s="20" t="s">
        <v>768</v>
      </c>
      <c r="AM2197" s="3">
        <v>39</v>
      </c>
      <c r="AN2197" s="3">
        <v>79</v>
      </c>
      <c r="AS2197" s="3">
        <v>25.7</v>
      </c>
      <c r="AT2197" s="3" t="s">
        <v>796</v>
      </c>
      <c r="AW2197" s="3" t="s">
        <v>763</v>
      </c>
      <c r="AX2197" s="3" t="s">
        <v>1521</v>
      </c>
      <c r="BF2197" s="4" t="b">
        <f>IF(ISERROR(VLOOKUP(StudiesDetails!B2197,ProteinExpression!A:A,1,FALSE)),FALSE,TRUE)</f>
        <v>1</v>
      </c>
    </row>
    <row r="2198" spans="1:58" x14ac:dyDescent="0.3">
      <c r="A2198">
        <v>871</v>
      </c>
      <c r="B2198">
        <v>2350</v>
      </c>
      <c r="C2198" s="73" t="str">
        <f>IF(AND($A2198&lt;&gt;"",ISNUMBER($A2198)),VLOOKUP($A2198,StudiesGeneral!$B:$CM,2,FALSE),"")</f>
        <v>Wegler</v>
      </c>
      <c r="D2198" s="73">
        <f>IF(AND($A2198&lt;&gt;"",ISNUMBER($A2198)),VLOOKUP($A2198,StudiesGeneral!$B:$CM,3,FALSE),"")</f>
        <v>2021</v>
      </c>
      <c r="E2198" s="74" t="str">
        <f>IF(AND($A2198&lt;&gt;"",ISNUMBER($A2198)),VLOOKUP($A2198,StudiesGeneral!$B:$CM,4,FALSE),"")</f>
        <v>https://doi.org/10.1021/acs.molpharmaceut.1c00053</v>
      </c>
      <c r="F2198" s="73" t="str">
        <f>IF(AND($A2198&lt;&gt;"",ISNUMBER($A2198)),VLOOKUP($A2198,StudiesGeneral!$B:$CM,5,FALSE),"")</f>
        <v>CYP3A4</v>
      </c>
      <c r="G2198" s="52" t="str">
        <f t="shared" si="111"/>
        <v>Liver--Homogenate--</v>
      </c>
      <c r="H2198" s="12" t="s">
        <v>724</v>
      </c>
      <c r="K2198" s="12" t="s">
        <v>735</v>
      </c>
      <c r="L2198" s="12" t="s">
        <v>793</v>
      </c>
      <c r="M2198" s="12" t="s">
        <v>737</v>
      </c>
      <c r="V2198" s="2">
        <v>97.2</v>
      </c>
      <c r="W2198" s="2" t="s">
        <v>1524</v>
      </c>
      <c r="X2198" s="2" t="s">
        <v>1069</v>
      </c>
      <c r="AA2198" s="19" t="s">
        <v>728</v>
      </c>
      <c r="AB2198" s="19" t="s">
        <v>1520</v>
      </c>
      <c r="AC2198" s="20" t="s">
        <v>730</v>
      </c>
      <c r="AE2198" s="82">
        <v>1</v>
      </c>
      <c r="AF2198" s="3">
        <v>15</v>
      </c>
      <c r="AG2198" s="3">
        <v>5</v>
      </c>
      <c r="AH2198" s="3">
        <v>64</v>
      </c>
      <c r="AI2198" s="3" t="s">
        <v>767</v>
      </c>
      <c r="AJ2198" s="20" t="s">
        <v>768</v>
      </c>
      <c r="AM2198" s="3">
        <v>39</v>
      </c>
      <c r="AN2198" s="3">
        <v>79</v>
      </c>
      <c r="AS2198" s="3">
        <v>25.7</v>
      </c>
      <c r="AT2198" s="3" t="s">
        <v>796</v>
      </c>
      <c r="AW2198" s="3" t="s">
        <v>763</v>
      </c>
      <c r="AX2198" s="3" t="s">
        <v>1521</v>
      </c>
      <c r="BF2198" s="4" t="b">
        <f>IF(ISERROR(VLOOKUP(StudiesDetails!B2198,ProteinExpression!A:A,1,FALSE)),FALSE,TRUE)</f>
        <v>1</v>
      </c>
    </row>
    <row r="2199" spans="1:58" s="33" customFormat="1" x14ac:dyDescent="0.3">
      <c r="A2199" s="33">
        <v>882</v>
      </c>
      <c r="B2199" s="33">
        <v>2351</v>
      </c>
      <c r="C2199" s="70" t="str">
        <f>IF(AND($A2199&lt;&gt;"",ISNUMBER($A2199)),VLOOKUP($A2199,StudiesGeneral!$B:$CM,2,FALSE),"")</f>
        <v>Guo</v>
      </c>
      <c r="D2199" s="70">
        <f>IF(AND($A2199&lt;&gt;"",ISNUMBER($A2199)),VLOOKUP($A2199,StudiesGeneral!$B:$CM,3,FALSE),"")</f>
        <v>2020</v>
      </c>
      <c r="E2199" s="71" t="str">
        <f>IF(AND($A2199&lt;&gt;"",ISNUMBER($A2199)),VLOOKUP($A2199,StudiesGeneral!$B:$CM,4,FALSE),"")</f>
        <v>https://doi.org/10.1002/cpt.1596</v>
      </c>
      <c r="F2199" s="70" t="str">
        <f>IF(AND($A2199&lt;&gt;"",ISNUMBER($A2199)),VLOOKUP($A2199,StudiesGeneral!$B:$CM,5,FALSE),"")</f>
        <v>CYP3A4</v>
      </c>
      <c r="G2199" s="72" t="str">
        <f t="shared" si="111"/>
        <v>Liver--HLM--</v>
      </c>
      <c r="H2199" s="25" t="s">
        <v>724</v>
      </c>
      <c r="I2199" s="25"/>
      <c r="J2199" s="25"/>
      <c r="K2199" s="25" t="s">
        <v>725</v>
      </c>
      <c r="L2199" s="25" t="s">
        <v>726</v>
      </c>
      <c r="M2199" s="25"/>
      <c r="N2199" s="25"/>
      <c r="O2199" s="25"/>
      <c r="P2199" s="25"/>
      <c r="Q2199" s="26"/>
      <c r="R2199" s="26"/>
      <c r="S2199" s="27"/>
      <c r="T2199" s="27"/>
      <c r="U2199" s="27"/>
      <c r="V2199" s="27"/>
      <c r="W2199" s="27"/>
      <c r="X2199" s="27"/>
      <c r="Y2199" s="27"/>
      <c r="Z2199" s="27"/>
      <c r="AA2199" s="28" t="s">
        <v>728</v>
      </c>
      <c r="AB2199" s="28" t="s">
        <v>794</v>
      </c>
      <c r="AC2199" s="29" t="s">
        <v>730</v>
      </c>
      <c r="AD2199" s="36"/>
      <c r="AE2199" s="99">
        <v>1</v>
      </c>
      <c r="AF2199" s="30">
        <v>136</v>
      </c>
      <c r="AG2199" s="30">
        <v>69</v>
      </c>
      <c r="AH2199" s="30"/>
      <c r="AI2199" s="30" t="s">
        <v>767</v>
      </c>
      <c r="AJ2199" s="29"/>
      <c r="AK2199" s="30"/>
      <c r="AL2199" s="29"/>
      <c r="AM2199" s="92" t="s">
        <v>1525</v>
      </c>
      <c r="AN2199" s="30">
        <v>77</v>
      </c>
      <c r="AO2199" s="30"/>
      <c r="AP2199" s="30"/>
      <c r="AQ2199" s="30"/>
      <c r="AR2199" s="30"/>
      <c r="AS2199" s="30"/>
      <c r="AT2199" s="30"/>
      <c r="AU2199" s="30"/>
      <c r="AV2199" s="30"/>
      <c r="AW2199" s="30" t="s">
        <v>763</v>
      </c>
      <c r="AX2199" s="30" t="s">
        <v>1051</v>
      </c>
      <c r="AY2199" s="30" t="s">
        <v>732</v>
      </c>
      <c r="AZ2199" s="30">
        <v>31</v>
      </c>
      <c r="BA2199" s="31" t="s">
        <v>733</v>
      </c>
      <c r="BB2199" s="32">
        <v>84</v>
      </c>
      <c r="BC2199" s="29"/>
      <c r="BD2199" s="30"/>
      <c r="BE2199" s="75" t="s">
        <v>1526</v>
      </c>
      <c r="BF2199" s="91" t="b">
        <f>IF(ISERROR(VLOOKUP(StudiesDetails!B2199,ProteinExpression!A:A,1,FALSE)),FALSE,TRUE)</f>
        <v>1</v>
      </c>
    </row>
    <row r="2200" spans="1:58" x14ac:dyDescent="0.3">
      <c r="A2200">
        <v>882</v>
      </c>
      <c r="B2200">
        <v>2352</v>
      </c>
      <c r="C2200" s="73" t="str">
        <f>IF(AND($A2200&lt;&gt;"",ISNUMBER($A2200)),VLOOKUP($A2200,StudiesGeneral!$B:$CM,2,FALSE),"")</f>
        <v>Guo</v>
      </c>
      <c r="D2200" s="73">
        <f>IF(AND($A2200&lt;&gt;"",ISNUMBER($A2200)),VLOOKUP($A2200,StudiesGeneral!$B:$CM,3,FALSE),"")</f>
        <v>2020</v>
      </c>
      <c r="E2200" s="74" t="str">
        <f>IF(AND($A2200&lt;&gt;"",ISNUMBER($A2200)),VLOOKUP($A2200,StudiesGeneral!$B:$CM,4,FALSE),"")</f>
        <v>https://doi.org/10.1002/cpt.1596</v>
      </c>
      <c r="F2200" s="73" t="str">
        <f>IF(AND($A2200&lt;&gt;"",ISNUMBER($A2200)),VLOOKUP($A2200,StudiesGeneral!$B:$CM,5,FALSE),"")</f>
        <v>CYP3A4</v>
      </c>
      <c r="G2200" s="52" t="str">
        <f t="shared" si="111"/>
        <v>Small intestine--HIM--</v>
      </c>
      <c r="H2200" s="12" t="s">
        <v>747</v>
      </c>
      <c r="K2200" s="12" t="s">
        <v>725</v>
      </c>
      <c r="L2200" s="12" t="s">
        <v>762</v>
      </c>
      <c r="AA2200" s="19" t="s">
        <v>728</v>
      </c>
      <c r="AB2200" s="19" t="s">
        <v>794</v>
      </c>
      <c r="AC2200" s="20" t="s">
        <v>730</v>
      </c>
      <c r="AE2200" s="100">
        <v>2</v>
      </c>
      <c r="AF2200" s="3">
        <v>12</v>
      </c>
      <c r="AM2200" s="93"/>
      <c r="BF2200" s="4" t="b">
        <f>IF(ISERROR(VLOOKUP(StudiesDetails!B2200,ProteinExpression!A:A,1,FALSE)),FALSE,TRUE)</f>
        <v>1</v>
      </c>
    </row>
    <row r="2201" spans="1:58" x14ac:dyDescent="0.3">
      <c r="A2201">
        <v>883</v>
      </c>
      <c r="B2201">
        <v>2353</v>
      </c>
      <c r="C2201" s="73" t="str">
        <f>IF(AND($A2201&lt;&gt;"",ISNUMBER($A2201)),VLOOKUP($A2201,StudiesGeneral!$B:$CM,2,FALSE),"")</f>
        <v>Guo</v>
      </c>
      <c r="D2201" s="73">
        <f>IF(AND($A2201&lt;&gt;"",ISNUMBER($A2201)),VLOOKUP($A2201,StudiesGeneral!$B:$CM,3,FALSE),"")</f>
        <v>2020</v>
      </c>
      <c r="E2201" s="74" t="str">
        <f>IF(AND($A2201&lt;&gt;"",ISNUMBER($A2201)),VLOOKUP($A2201,StudiesGeneral!$B:$CM,4,FALSE),"")</f>
        <v>https://doi.org/10.1002/cpt.1596</v>
      </c>
      <c r="F2201" s="73" t="str">
        <f>IF(AND($A2201&lt;&gt;"",ISNUMBER($A2201)),VLOOKUP($A2201,StudiesGeneral!$B:$CM,5,FALSE),"")</f>
        <v>CYP3A5</v>
      </c>
      <c r="G2201" s="52" t="str">
        <f t="shared" si="111"/>
        <v>Liver--HLM--*1/*1</v>
      </c>
      <c r="H2201" s="12" t="s">
        <v>724</v>
      </c>
      <c r="K2201" s="12" t="s">
        <v>725</v>
      </c>
      <c r="L2201" s="12" t="s">
        <v>726</v>
      </c>
      <c r="AA2201" s="19" t="s">
        <v>728</v>
      </c>
      <c r="AB2201" s="19" t="s">
        <v>794</v>
      </c>
      <c r="AC2201" s="20" t="s">
        <v>730</v>
      </c>
      <c r="AE2201" s="100">
        <v>3</v>
      </c>
      <c r="AF2201" s="3">
        <v>11</v>
      </c>
      <c r="AG2201" s="3">
        <v>3</v>
      </c>
      <c r="AI2201" s="3" t="s">
        <v>767</v>
      </c>
      <c r="AM2201" s="93" t="s">
        <v>1525</v>
      </c>
      <c r="AN2201" s="3">
        <v>77</v>
      </c>
      <c r="AW2201" s="3" t="s">
        <v>763</v>
      </c>
      <c r="AX2201" s="3" t="s">
        <v>1051</v>
      </c>
      <c r="AY2201" s="3" t="s">
        <v>732</v>
      </c>
      <c r="AZ2201" s="3">
        <v>1</v>
      </c>
      <c r="BA2201" s="21" t="s">
        <v>1097</v>
      </c>
      <c r="BB2201" s="10">
        <v>6</v>
      </c>
      <c r="BC2201" s="20" t="s">
        <v>741</v>
      </c>
      <c r="BD2201" s="3">
        <v>11</v>
      </c>
      <c r="BE2201" s="16" t="s">
        <v>1527</v>
      </c>
      <c r="BF2201" s="4" t="b">
        <f>IF(ISERROR(VLOOKUP(StudiesDetails!B2201,ProteinExpression!A:A,1,FALSE)),FALSE,TRUE)</f>
        <v>1</v>
      </c>
    </row>
    <row r="2202" spans="1:58" x14ac:dyDescent="0.3">
      <c r="A2202">
        <v>883</v>
      </c>
      <c r="B2202">
        <v>2354</v>
      </c>
      <c r="C2202" s="73" t="str">
        <f>IF(AND($A2202&lt;&gt;"",ISNUMBER($A2202)),VLOOKUP($A2202,StudiesGeneral!$B:$CM,2,FALSE),"")</f>
        <v>Guo</v>
      </c>
      <c r="D2202" s="73">
        <f>IF(AND($A2202&lt;&gt;"",ISNUMBER($A2202)),VLOOKUP($A2202,StudiesGeneral!$B:$CM,3,FALSE),"")</f>
        <v>2020</v>
      </c>
      <c r="E2202" s="74" t="str">
        <f>IF(AND($A2202&lt;&gt;"",ISNUMBER($A2202)),VLOOKUP($A2202,StudiesGeneral!$B:$CM,4,FALSE),"")</f>
        <v>https://doi.org/10.1002/cpt.1596</v>
      </c>
      <c r="F2202" s="73" t="str">
        <f>IF(AND($A2202&lt;&gt;"",ISNUMBER($A2202)),VLOOKUP($A2202,StudiesGeneral!$B:$CM,5,FALSE),"")</f>
        <v>CYP3A5</v>
      </c>
      <c r="G2202" s="52" t="str">
        <f t="shared" si="111"/>
        <v>Liver--HLM--*1/*3</v>
      </c>
      <c r="H2202" s="12" t="s">
        <v>724</v>
      </c>
      <c r="K2202" s="12" t="s">
        <v>725</v>
      </c>
      <c r="L2202" s="12" t="s">
        <v>726</v>
      </c>
      <c r="AA2202" s="19" t="s">
        <v>728</v>
      </c>
      <c r="AB2202" s="19" t="s">
        <v>794</v>
      </c>
      <c r="AC2202" s="20" t="s">
        <v>730</v>
      </c>
      <c r="AE2202" s="100">
        <v>4</v>
      </c>
      <c r="AF2202" s="3">
        <v>23</v>
      </c>
      <c r="AG2202" s="3">
        <v>8</v>
      </c>
      <c r="AI2202" s="3" t="s">
        <v>767</v>
      </c>
      <c r="AM2202" s="93">
        <v>17</v>
      </c>
      <c r="AN2202" s="3">
        <v>77</v>
      </c>
      <c r="AW2202" s="3" t="s">
        <v>763</v>
      </c>
      <c r="AX2202" s="3" t="s">
        <v>1051</v>
      </c>
      <c r="AY2202" s="3" t="s">
        <v>732</v>
      </c>
      <c r="AZ2202" s="3">
        <v>6</v>
      </c>
      <c r="BA2202" s="21" t="s">
        <v>733</v>
      </c>
      <c r="BB2202" s="10">
        <v>13</v>
      </c>
      <c r="BC2202" s="20" t="s">
        <v>856</v>
      </c>
      <c r="BD2202" s="3">
        <v>21</v>
      </c>
      <c r="BE2202" s="16" t="s">
        <v>1528</v>
      </c>
      <c r="BF2202" s="4" t="b">
        <f>IF(ISERROR(VLOOKUP(StudiesDetails!B2202,ProteinExpression!A:A,1,FALSE)),FALSE,TRUE)</f>
        <v>1</v>
      </c>
    </row>
    <row r="2203" spans="1:58" x14ac:dyDescent="0.3">
      <c r="A2203">
        <v>883</v>
      </c>
      <c r="B2203">
        <v>2355</v>
      </c>
      <c r="C2203" s="73" t="str">
        <f>IF(AND($A2203&lt;&gt;"",ISNUMBER($A2203)),VLOOKUP($A2203,StudiesGeneral!$B:$CM,2,FALSE),"")</f>
        <v>Guo</v>
      </c>
      <c r="D2203" s="73">
        <f>IF(AND($A2203&lt;&gt;"",ISNUMBER($A2203)),VLOOKUP($A2203,StudiesGeneral!$B:$CM,3,FALSE),"")</f>
        <v>2020</v>
      </c>
      <c r="E2203" s="74" t="str">
        <f>IF(AND($A2203&lt;&gt;"",ISNUMBER($A2203)),VLOOKUP($A2203,StudiesGeneral!$B:$CM,4,FALSE),"")</f>
        <v>https://doi.org/10.1002/cpt.1596</v>
      </c>
      <c r="F2203" s="73" t="str">
        <f>IF(AND($A2203&lt;&gt;"",ISNUMBER($A2203)),VLOOKUP($A2203,StudiesGeneral!$B:$CM,5,FALSE),"")</f>
        <v>CYP3A5</v>
      </c>
      <c r="G2203" s="52" t="str">
        <f t="shared" si="111"/>
        <v>Liver--HLM--*3/*3</v>
      </c>
      <c r="H2203" s="12" t="s">
        <v>724</v>
      </c>
      <c r="K2203" s="12" t="s">
        <v>725</v>
      </c>
      <c r="L2203" s="12" t="s">
        <v>726</v>
      </c>
      <c r="AA2203" s="19" t="s">
        <v>728</v>
      </c>
      <c r="AB2203" s="19" t="s">
        <v>794</v>
      </c>
      <c r="AC2203" s="20" t="s">
        <v>730</v>
      </c>
      <c r="AE2203" s="100">
        <v>5</v>
      </c>
      <c r="AF2203" s="3">
        <v>98</v>
      </c>
      <c r="AG2203" s="3">
        <v>58</v>
      </c>
      <c r="AI2203" s="3" t="s">
        <v>767</v>
      </c>
      <c r="AM2203" s="93" t="s">
        <v>1525</v>
      </c>
      <c r="AN2203" s="3">
        <v>77</v>
      </c>
      <c r="AW2203" s="3" t="s">
        <v>763</v>
      </c>
      <c r="AX2203" s="3" t="s">
        <v>1051</v>
      </c>
      <c r="AY2203" s="3" t="s">
        <v>732</v>
      </c>
      <c r="AZ2203" s="3">
        <v>24</v>
      </c>
      <c r="BA2203" s="21" t="s">
        <v>733</v>
      </c>
      <c r="BB2203" s="10">
        <v>69</v>
      </c>
      <c r="BC2203" s="20" t="s">
        <v>746</v>
      </c>
      <c r="BD2203" s="3">
        <v>98</v>
      </c>
      <c r="BE2203" s="16" t="s">
        <v>1529</v>
      </c>
      <c r="BF2203" s="4" t="b">
        <f>IF(ISERROR(VLOOKUP(StudiesDetails!B2203,ProteinExpression!A:A,1,FALSE)),FALSE,TRUE)</f>
        <v>1</v>
      </c>
    </row>
    <row r="2204" spans="1:58" x14ac:dyDescent="0.3">
      <c r="A2204">
        <v>883</v>
      </c>
      <c r="B2204">
        <v>2356</v>
      </c>
      <c r="C2204" s="73" t="str">
        <f>IF(AND($A2204&lt;&gt;"",ISNUMBER($A2204)),VLOOKUP($A2204,StudiesGeneral!$B:$CM,2,FALSE),"")</f>
        <v>Guo</v>
      </c>
      <c r="D2204" s="73">
        <f>IF(AND($A2204&lt;&gt;"",ISNUMBER($A2204)),VLOOKUP($A2204,StudiesGeneral!$B:$CM,3,FALSE),"")</f>
        <v>2020</v>
      </c>
      <c r="E2204" s="74" t="str">
        <f>IF(AND($A2204&lt;&gt;"",ISNUMBER($A2204)),VLOOKUP($A2204,StudiesGeneral!$B:$CM,4,FALSE),"")</f>
        <v>https://doi.org/10.1002/cpt.1596</v>
      </c>
      <c r="F2204" s="73" t="str">
        <f>IF(AND($A2204&lt;&gt;"",ISNUMBER($A2204)),VLOOKUP($A2204,StudiesGeneral!$B:$CM,5,FALSE),"")</f>
        <v>CYP3A5</v>
      </c>
      <c r="G2204" s="52" t="str">
        <f t="shared" ref="G2204" si="112">H2204&amp;"-"&amp;I2204&amp;"-"&amp;L2204&amp;"-"&amp;AD2204&amp;"-"&amp;BC2204</f>
        <v>Liver--HLM--unknown</v>
      </c>
      <c r="H2204" s="12" t="s">
        <v>724</v>
      </c>
      <c r="K2204" s="12" t="s">
        <v>725</v>
      </c>
      <c r="L2204" s="12" t="s">
        <v>726</v>
      </c>
      <c r="AA2204" s="19" t="s">
        <v>728</v>
      </c>
      <c r="AB2204" s="19" t="s">
        <v>794</v>
      </c>
      <c r="AC2204" s="20" t="s">
        <v>730</v>
      </c>
      <c r="AE2204" s="100">
        <v>6</v>
      </c>
      <c r="AF2204" s="3">
        <v>4</v>
      </c>
      <c r="AW2204" s="3" t="s">
        <v>763</v>
      </c>
      <c r="AX2204" s="3" t="s">
        <v>1051</v>
      </c>
      <c r="AY2204" s="3" t="s">
        <v>920</v>
      </c>
      <c r="AZ2204" s="3">
        <v>4</v>
      </c>
      <c r="BA2204" s="21" t="s">
        <v>920</v>
      </c>
      <c r="BB2204" s="10">
        <v>4</v>
      </c>
      <c r="BC2204" s="20" t="s">
        <v>1231</v>
      </c>
      <c r="BD2204" s="3">
        <v>4</v>
      </c>
      <c r="BF2204" s="4" t="b">
        <f>IF(ISERROR(VLOOKUP(StudiesDetails!B2204,ProteinExpression!A:A,1,FALSE)),FALSE,TRUE)</f>
        <v>1</v>
      </c>
    </row>
    <row r="2205" spans="1:58" x14ac:dyDescent="0.3">
      <c r="A2205">
        <v>883</v>
      </c>
      <c r="B2205">
        <v>2357</v>
      </c>
      <c r="C2205" s="73" t="str">
        <f>IF(AND($A2205&lt;&gt;"",ISNUMBER($A2205)),VLOOKUP($A2205,StudiesGeneral!$B:$CM,2,FALSE),"")</f>
        <v>Guo</v>
      </c>
      <c r="D2205" s="73">
        <f>IF(AND($A2205&lt;&gt;"",ISNUMBER($A2205)),VLOOKUP($A2205,StudiesGeneral!$B:$CM,3,FALSE),"")</f>
        <v>2020</v>
      </c>
      <c r="E2205" s="74" t="str">
        <f>IF(AND($A2205&lt;&gt;"",ISNUMBER($A2205)),VLOOKUP($A2205,StudiesGeneral!$B:$CM,4,FALSE),"")</f>
        <v>https://doi.org/10.1002/cpt.1596</v>
      </c>
      <c r="F2205" s="73" t="str">
        <f>IF(AND($A2205&lt;&gt;"",ISNUMBER($A2205)),VLOOKUP($A2205,StudiesGeneral!$B:$CM,5,FALSE),"")</f>
        <v>CYP3A5</v>
      </c>
      <c r="G2205" s="52" t="str">
        <f t="shared" si="111"/>
        <v>Small intestine--HIM--*1/*1</v>
      </c>
      <c r="H2205" s="12" t="s">
        <v>747</v>
      </c>
      <c r="K2205" s="12" t="s">
        <v>725</v>
      </c>
      <c r="L2205" s="12" t="s">
        <v>762</v>
      </c>
      <c r="AA2205" s="19" t="s">
        <v>728</v>
      </c>
      <c r="AB2205" s="19" t="s">
        <v>794</v>
      </c>
      <c r="AC2205" s="20" t="s">
        <v>730</v>
      </c>
      <c r="AE2205" s="100">
        <v>7</v>
      </c>
      <c r="AF2205" s="3">
        <v>2</v>
      </c>
      <c r="AM2205" s="93"/>
      <c r="BC2205" s="20" t="s">
        <v>741</v>
      </c>
      <c r="BD2205" s="3">
        <v>2</v>
      </c>
      <c r="BF2205" s="4" t="b">
        <f>IF(ISERROR(VLOOKUP(StudiesDetails!B2205,ProteinExpression!A:A,1,FALSE)),FALSE,TRUE)</f>
        <v>1</v>
      </c>
    </row>
    <row r="2206" spans="1:58" x14ac:dyDescent="0.3">
      <c r="A2206">
        <v>883</v>
      </c>
      <c r="B2206">
        <v>2358</v>
      </c>
      <c r="C2206" s="73" t="str">
        <f>IF(AND($A2206&lt;&gt;"",ISNUMBER($A2206)),VLOOKUP($A2206,StudiesGeneral!$B:$CM,2,FALSE),"")</f>
        <v>Guo</v>
      </c>
      <c r="D2206" s="73">
        <f>IF(AND($A2206&lt;&gt;"",ISNUMBER($A2206)),VLOOKUP($A2206,StudiesGeneral!$B:$CM,3,FALSE),"")</f>
        <v>2020</v>
      </c>
      <c r="E2206" s="74" t="str">
        <f>IF(AND($A2206&lt;&gt;"",ISNUMBER($A2206)),VLOOKUP($A2206,StudiesGeneral!$B:$CM,4,FALSE),"")</f>
        <v>https://doi.org/10.1002/cpt.1596</v>
      </c>
      <c r="F2206" s="73" t="str">
        <f>IF(AND($A2206&lt;&gt;"",ISNUMBER($A2206)),VLOOKUP($A2206,StudiesGeneral!$B:$CM,5,FALSE),"")</f>
        <v>CYP3A5</v>
      </c>
      <c r="G2206" s="52" t="str">
        <f t="shared" si="111"/>
        <v>Small intestine--HIM--*1/*x</v>
      </c>
      <c r="H2206" s="12" t="s">
        <v>747</v>
      </c>
      <c r="K2206" s="12" t="s">
        <v>725</v>
      </c>
      <c r="L2206" s="12" t="s">
        <v>762</v>
      </c>
      <c r="AA2206" s="19" t="s">
        <v>728</v>
      </c>
      <c r="AB2206" s="19" t="s">
        <v>794</v>
      </c>
      <c r="AC2206" s="20" t="s">
        <v>730</v>
      </c>
      <c r="AE2206" s="100">
        <v>8</v>
      </c>
      <c r="AF2206" s="3">
        <v>5</v>
      </c>
      <c r="AM2206" s="93"/>
      <c r="BC2206" s="20" t="s">
        <v>1530</v>
      </c>
      <c r="BD2206" s="3">
        <v>5</v>
      </c>
      <c r="BF2206" s="4" t="b">
        <f>IF(ISERROR(VLOOKUP(StudiesDetails!B2206,ProteinExpression!A:A,1,FALSE)),FALSE,TRUE)</f>
        <v>1</v>
      </c>
    </row>
    <row r="2207" spans="1:58" x14ac:dyDescent="0.3">
      <c r="A2207">
        <v>883</v>
      </c>
      <c r="B2207">
        <v>2359</v>
      </c>
      <c r="C2207" s="73" t="str">
        <f>IF(AND($A2207&lt;&gt;"",ISNUMBER($A2207)),VLOOKUP($A2207,StudiesGeneral!$B:$CM,2,FALSE),"")</f>
        <v>Guo</v>
      </c>
      <c r="D2207" s="73">
        <f>IF(AND($A2207&lt;&gt;"",ISNUMBER($A2207)),VLOOKUP($A2207,StudiesGeneral!$B:$CM,3,FALSE),"")</f>
        <v>2020</v>
      </c>
      <c r="E2207" s="74" t="str">
        <f>IF(AND($A2207&lt;&gt;"",ISNUMBER($A2207)),VLOOKUP($A2207,StudiesGeneral!$B:$CM,4,FALSE),"")</f>
        <v>https://doi.org/10.1002/cpt.1596</v>
      </c>
      <c r="F2207" s="73" t="str">
        <f>IF(AND($A2207&lt;&gt;"",ISNUMBER($A2207)),VLOOKUP($A2207,StudiesGeneral!$B:$CM,5,FALSE),"")</f>
        <v>CYP3A5</v>
      </c>
      <c r="G2207" s="52" t="str">
        <f t="shared" si="111"/>
        <v>Small intestine--HIM--*3/*3</v>
      </c>
      <c r="H2207" s="12" t="s">
        <v>747</v>
      </c>
      <c r="K2207" s="12" t="s">
        <v>725</v>
      </c>
      <c r="L2207" s="12" t="s">
        <v>762</v>
      </c>
      <c r="AA2207" s="19" t="s">
        <v>728</v>
      </c>
      <c r="AB2207" s="19" t="s">
        <v>794</v>
      </c>
      <c r="AC2207" s="20" t="s">
        <v>730</v>
      </c>
      <c r="AE2207" s="100">
        <v>9</v>
      </c>
      <c r="AF2207" s="3">
        <v>5</v>
      </c>
      <c r="AM2207" s="93"/>
      <c r="BC2207" s="20" t="s">
        <v>746</v>
      </c>
      <c r="BD2207" s="3">
        <v>5</v>
      </c>
      <c r="BF2207" s="4" t="b">
        <f>IF(ISERROR(VLOOKUP(StudiesDetails!B2207,ProteinExpression!A:A,1,FALSE)),FALSE,TRUE)</f>
        <v>1</v>
      </c>
    </row>
    <row r="2208" spans="1:58" s="33" customFormat="1" x14ac:dyDescent="0.3">
      <c r="A2208" s="33">
        <v>886</v>
      </c>
      <c r="B2208" s="33">
        <v>2360</v>
      </c>
      <c r="C2208" s="70" t="str">
        <f>IF(AND($A2208&lt;&gt;"",ISNUMBER($A2208)),VLOOKUP($A2208,StudiesGeneral!$B:$CM,2,FALSE),"")</f>
        <v>Liu</v>
      </c>
      <c r="D2208" s="70">
        <f>IF(AND($A2208&lt;&gt;"",ISNUMBER($A2208)),VLOOKUP($A2208,StudiesGeneral!$B:$CM,3,FALSE),"")</f>
        <v>2014</v>
      </c>
      <c r="E2208" s="71" t="str">
        <f>IF(AND($A2208&lt;&gt;"",ISNUMBER($A2208)),VLOOKUP($A2208,StudiesGeneral!$B:$CM,4,FALSE),"")</f>
        <v>https://doi.org/10.1002/pmic.201400025</v>
      </c>
      <c r="F2208" s="70" t="str">
        <f>IF(AND($A2208&lt;&gt;"",ISNUMBER($A2208)),VLOOKUP($A2208,StudiesGeneral!$B:$CM,5,FALSE),"")</f>
        <v>CYP3A4</v>
      </c>
      <c r="G2208" s="72" t="str">
        <f t="shared" ref="G2208" si="113">H2208&amp;"-"&amp;I2208&amp;"-"&amp;L2208&amp;"-"&amp;AD2208&amp;"-"&amp;BC2208</f>
        <v>Liver--HLM-HLM-A-</v>
      </c>
      <c r="H2208" s="25" t="s">
        <v>724</v>
      </c>
      <c r="I2208" s="25"/>
      <c r="J2208" s="25"/>
      <c r="K2208" s="25" t="s">
        <v>725</v>
      </c>
      <c r="L2208" s="25" t="s">
        <v>726</v>
      </c>
      <c r="M2208" s="25" t="s">
        <v>737</v>
      </c>
      <c r="N2208" s="25"/>
      <c r="O2208" s="25"/>
      <c r="P2208" s="25"/>
      <c r="Q2208" s="26">
        <v>20</v>
      </c>
      <c r="R2208" s="26" t="s">
        <v>753</v>
      </c>
      <c r="S2208" s="27"/>
      <c r="T2208" s="27"/>
      <c r="U2208" s="27"/>
      <c r="V2208" s="27"/>
      <c r="W2208" s="27"/>
      <c r="X2208" s="27"/>
      <c r="Y2208" s="27"/>
      <c r="Z2208" s="27"/>
      <c r="AA2208" s="28" t="s">
        <v>770</v>
      </c>
      <c r="AB2208" s="28" t="s">
        <v>1225</v>
      </c>
      <c r="AC2208" s="29" t="s">
        <v>730</v>
      </c>
      <c r="AD2208" s="36" t="s">
        <v>1531</v>
      </c>
      <c r="AE2208" s="83">
        <v>1</v>
      </c>
      <c r="AF2208" s="30">
        <v>1</v>
      </c>
      <c r="AG2208" s="30">
        <v>1</v>
      </c>
      <c r="AH2208" s="30"/>
      <c r="AI2208" s="30"/>
      <c r="AJ2208" s="29"/>
      <c r="AK2208" s="30"/>
      <c r="AL2208" s="29"/>
      <c r="AM2208" s="30"/>
      <c r="AN2208" s="30"/>
      <c r="AO2208" s="30"/>
      <c r="AP2208" s="30"/>
      <c r="AQ2208" s="30"/>
      <c r="AR2208" s="30"/>
      <c r="AS2208" s="30"/>
      <c r="AT2208" s="30"/>
      <c r="AU2208" s="30"/>
      <c r="AV2208" s="30"/>
      <c r="AW2208" s="30"/>
      <c r="AX2208" s="30"/>
      <c r="AY2208" s="30"/>
      <c r="AZ2208" s="30"/>
      <c r="BA2208" s="31" t="s">
        <v>1532</v>
      </c>
      <c r="BB2208" s="32">
        <v>1</v>
      </c>
      <c r="BC2208" s="29"/>
      <c r="BD2208" s="30"/>
      <c r="BE2208" s="75"/>
      <c r="BF2208" s="91" t="b">
        <f>IF(ISERROR(VLOOKUP(StudiesDetails!B2208,ProteinExpression!A:A,1,FALSE)),FALSE,TRUE)</f>
        <v>1</v>
      </c>
    </row>
    <row r="2209" spans="1:58" x14ac:dyDescent="0.3">
      <c r="A2209">
        <v>886</v>
      </c>
      <c r="B2209">
        <v>2361</v>
      </c>
      <c r="C2209" s="73" t="str">
        <f>IF(AND($A2209&lt;&gt;"",ISNUMBER($A2209)),VLOOKUP($A2209,StudiesGeneral!$B:$CM,2,FALSE),"")</f>
        <v>Liu</v>
      </c>
      <c r="D2209" s="73">
        <f>IF(AND($A2209&lt;&gt;"",ISNUMBER($A2209)),VLOOKUP($A2209,StudiesGeneral!$B:$CM,3,FALSE),"")</f>
        <v>2014</v>
      </c>
      <c r="E2209" s="74" t="str">
        <f>IF(AND($A2209&lt;&gt;"",ISNUMBER($A2209)),VLOOKUP($A2209,StudiesGeneral!$B:$CM,4,FALSE),"")</f>
        <v>https://doi.org/10.1002/pmic.201400025</v>
      </c>
      <c r="F2209" s="73" t="str">
        <f>IF(AND($A2209&lt;&gt;"",ISNUMBER($A2209)),VLOOKUP($A2209,StudiesGeneral!$B:$CM,5,FALSE),"")</f>
        <v>CYP3A4</v>
      </c>
      <c r="G2209" s="52" t="str">
        <f t="shared" si="111"/>
        <v>Liver--HLM-HLM-B-</v>
      </c>
      <c r="H2209" s="12" t="s">
        <v>724</v>
      </c>
      <c r="K2209" s="12" t="s">
        <v>725</v>
      </c>
      <c r="L2209" s="12" t="s">
        <v>726</v>
      </c>
      <c r="M2209" s="12" t="s">
        <v>737</v>
      </c>
      <c r="Q2209" s="1">
        <v>20</v>
      </c>
      <c r="R2209" s="1" t="s">
        <v>753</v>
      </c>
      <c r="AA2209" s="19" t="s">
        <v>770</v>
      </c>
      <c r="AB2209" s="19" t="s">
        <v>1225</v>
      </c>
      <c r="AC2209" s="20" t="s">
        <v>730</v>
      </c>
      <c r="AD2209" s="37" t="s">
        <v>1533</v>
      </c>
      <c r="AE2209" s="82">
        <v>2</v>
      </c>
      <c r="AF2209" s="3">
        <v>1</v>
      </c>
      <c r="AG2209" s="3">
        <v>1</v>
      </c>
      <c r="BA2209" s="21" t="s">
        <v>1532</v>
      </c>
      <c r="BB2209" s="10">
        <v>1</v>
      </c>
      <c r="BF2209" s="4" t="b">
        <f>IF(ISERROR(VLOOKUP(StudiesDetails!B2209,ProteinExpression!A:A,1,FALSE)),FALSE,TRUE)</f>
        <v>1</v>
      </c>
    </row>
    <row r="2210" spans="1:58" x14ac:dyDescent="0.3">
      <c r="A2210">
        <v>886</v>
      </c>
      <c r="B2210">
        <v>2362</v>
      </c>
      <c r="C2210" s="73" t="str">
        <f>IF(AND($A2210&lt;&gt;"",ISNUMBER($A2210)),VLOOKUP($A2210,StudiesGeneral!$B:$CM,2,FALSE),"")</f>
        <v>Liu</v>
      </c>
      <c r="D2210" s="73">
        <f>IF(AND($A2210&lt;&gt;"",ISNUMBER($A2210)),VLOOKUP($A2210,StudiesGeneral!$B:$CM,3,FALSE),"")</f>
        <v>2014</v>
      </c>
      <c r="E2210" s="74" t="str">
        <f>IF(AND($A2210&lt;&gt;"",ISNUMBER($A2210)),VLOOKUP($A2210,StudiesGeneral!$B:$CM,4,FALSE),"")</f>
        <v>https://doi.org/10.1002/pmic.201400025</v>
      </c>
      <c r="F2210" s="73" t="str">
        <f>IF(AND($A2210&lt;&gt;"",ISNUMBER($A2210)),VLOOKUP($A2210,StudiesGeneral!$B:$CM,5,FALSE),"")</f>
        <v>CYP3A4</v>
      </c>
      <c r="G2210" s="52" t="str">
        <f t="shared" si="111"/>
        <v>Liver--HLM-HLM-C-</v>
      </c>
      <c r="H2210" s="12" t="s">
        <v>724</v>
      </c>
      <c r="K2210" s="12" t="s">
        <v>725</v>
      </c>
      <c r="L2210" s="12" t="s">
        <v>726</v>
      </c>
      <c r="M2210" s="12" t="s">
        <v>737</v>
      </c>
      <c r="Q2210" s="1">
        <v>20</v>
      </c>
      <c r="R2210" s="1" t="s">
        <v>753</v>
      </c>
      <c r="AA2210" s="19" t="s">
        <v>770</v>
      </c>
      <c r="AB2210" s="19" t="s">
        <v>1225</v>
      </c>
      <c r="AC2210" s="20" t="s">
        <v>730</v>
      </c>
      <c r="AD2210" s="37" t="s">
        <v>1534</v>
      </c>
      <c r="AE2210" s="82">
        <v>3</v>
      </c>
      <c r="AF2210" s="3">
        <v>1</v>
      </c>
      <c r="AG2210" s="3">
        <v>1</v>
      </c>
      <c r="BA2210" s="21" t="s">
        <v>1532</v>
      </c>
      <c r="BB2210" s="10">
        <v>1</v>
      </c>
      <c r="BF2210" s="4" t="b">
        <f>IF(ISERROR(VLOOKUP(StudiesDetails!B2210,ProteinExpression!A:A,1,FALSE)),FALSE,TRUE)</f>
        <v>1</v>
      </c>
    </row>
    <row r="2211" spans="1:58" x14ac:dyDescent="0.3">
      <c r="A2211">
        <v>886</v>
      </c>
      <c r="B2211">
        <v>2363</v>
      </c>
      <c r="C2211" s="73" t="str">
        <f>IF(AND($A2211&lt;&gt;"",ISNUMBER($A2211)),VLOOKUP($A2211,StudiesGeneral!$B:$CM,2,FALSE),"")</f>
        <v>Liu</v>
      </c>
      <c r="D2211" s="73">
        <f>IF(AND($A2211&lt;&gt;"",ISNUMBER($A2211)),VLOOKUP($A2211,StudiesGeneral!$B:$CM,3,FALSE),"")</f>
        <v>2014</v>
      </c>
      <c r="E2211" s="74" t="str">
        <f>IF(AND($A2211&lt;&gt;"",ISNUMBER($A2211)),VLOOKUP($A2211,StudiesGeneral!$B:$CM,4,FALSE),"")</f>
        <v>https://doi.org/10.1002/pmic.201400025</v>
      </c>
      <c r="F2211" s="73" t="str">
        <f>IF(AND($A2211&lt;&gt;"",ISNUMBER($A2211)),VLOOKUP($A2211,StudiesGeneral!$B:$CM,5,FALSE),"")</f>
        <v>CYP3A4</v>
      </c>
      <c r="G2211" s="52" t="str">
        <f t="shared" si="111"/>
        <v>Liver--HLM-HLM-D-</v>
      </c>
      <c r="H2211" s="12" t="s">
        <v>724</v>
      </c>
      <c r="K2211" s="12" t="s">
        <v>725</v>
      </c>
      <c r="L2211" s="12" t="s">
        <v>726</v>
      </c>
      <c r="M2211" s="12" t="s">
        <v>737</v>
      </c>
      <c r="Q2211" s="1">
        <v>20</v>
      </c>
      <c r="R2211" s="1" t="s">
        <v>753</v>
      </c>
      <c r="AA2211" s="19" t="s">
        <v>770</v>
      </c>
      <c r="AB2211" s="19" t="s">
        <v>1225</v>
      </c>
      <c r="AC2211" s="20" t="s">
        <v>730</v>
      </c>
      <c r="AD2211" s="37" t="s">
        <v>1535</v>
      </c>
      <c r="AE2211" s="82">
        <v>4</v>
      </c>
      <c r="AF2211" s="3">
        <v>1</v>
      </c>
      <c r="AG2211" s="3">
        <v>1</v>
      </c>
      <c r="BA2211" s="21" t="s">
        <v>1532</v>
      </c>
      <c r="BB2211" s="10">
        <v>1</v>
      </c>
      <c r="BF2211" s="4" t="b">
        <f>IF(ISERROR(VLOOKUP(StudiesDetails!B2211,ProteinExpression!A:A,1,FALSE)),FALSE,TRUE)</f>
        <v>1</v>
      </c>
    </row>
    <row r="2212" spans="1:58" x14ac:dyDescent="0.3">
      <c r="A2212">
        <v>886</v>
      </c>
      <c r="B2212">
        <v>2364</v>
      </c>
      <c r="C2212" s="73" t="str">
        <f>IF(AND($A2212&lt;&gt;"",ISNUMBER($A2212)),VLOOKUP($A2212,StudiesGeneral!$B:$CM,2,FALSE),"")</f>
        <v>Liu</v>
      </c>
      <c r="D2212" s="73">
        <f>IF(AND($A2212&lt;&gt;"",ISNUMBER($A2212)),VLOOKUP($A2212,StudiesGeneral!$B:$CM,3,FALSE),"")</f>
        <v>2014</v>
      </c>
      <c r="E2212" s="74" t="str">
        <f>IF(AND($A2212&lt;&gt;"",ISNUMBER($A2212)),VLOOKUP($A2212,StudiesGeneral!$B:$CM,4,FALSE),"")</f>
        <v>https://doi.org/10.1002/pmic.201400025</v>
      </c>
      <c r="F2212" s="73" t="str">
        <f>IF(AND($A2212&lt;&gt;"",ISNUMBER($A2212)),VLOOKUP($A2212,StudiesGeneral!$B:$CM,5,FALSE),"")</f>
        <v>CYP3A4</v>
      </c>
      <c r="G2212" s="52" t="str">
        <f t="shared" si="111"/>
        <v>Liver--HLM-HLM-E-</v>
      </c>
      <c r="H2212" s="12" t="s">
        <v>724</v>
      </c>
      <c r="K2212" s="12" t="s">
        <v>725</v>
      </c>
      <c r="L2212" s="12" t="s">
        <v>726</v>
      </c>
      <c r="M2212" s="12" t="s">
        <v>737</v>
      </c>
      <c r="Q2212" s="1">
        <v>20</v>
      </c>
      <c r="R2212" s="1" t="s">
        <v>753</v>
      </c>
      <c r="AA2212" s="19" t="s">
        <v>770</v>
      </c>
      <c r="AB2212" s="19" t="s">
        <v>1225</v>
      </c>
      <c r="AC2212" s="20" t="s">
        <v>730</v>
      </c>
      <c r="AD2212" s="37" t="s">
        <v>1536</v>
      </c>
      <c r="AE2212" s="82">
        <v>5</v>
      </c>
      <c r="AF2212" s="3">
        <v>1</v>
      </c>
      <c r="AG2212" s="3">
        <v>1</v>
      </c>
      <c r="BA2212" s="21" t="s">
        <v>1532</v>
      </c>
      <c r="BB2212" s="10">
        <v>1</v>
      </c>
      <c r="BF2212" s="4" t="b">
        <f>IF(ISERROR(VLOOKUP(StudiesDetails!B2212,ProteinExpression!A:A,1,FALSE)),FALSE,TRUE)</f>
        <v>1</v>
      </c>
    </row>
    <row r="2213" spans="1:58" x14ac:dyDescent="0.3">
      <c r="A2213">
        <v>886</v>
      </c>
      <c r="B2213">
        <v>2365</v>
      </c>
      <c r="C2213" s="73" t="str">
        <f>IF(AND($A2213&lt;&gt;"",ISNUMBER($A2213)),VLOOKUP($A2213,StudiesGeneral!$B:$CM,2,FALSE),"")</f>
        <v>Liu</v>
      </c>
      <c r="D2213" s="73">
        <f>IF(AND($A2213&lt;&gt;"",ISNUMBER($A2213)),VLOOKUP($A2213,StudiesGeneral!$B:$CM,3,FALSE),"")</f>
        <v>2014</v>
      </c>
      <c r="E2213" s="74" t="str">
        <f>IF(AND($A2213&lt;&gt;"",ISNUMBER($A2213)),VLOOKUP($A2213,StudiesGeneral!$B:$CM,4,FALSE),"")</f>
        <v>https://doi.org/10.1002/pmic.201400025</v>
      </c>
      <c r="F2213" s="73" t="str">
        <f>IF(AND($A2213&lt;&gt;"",ISNUMBER($A2213)),VLOOKUP($A2213,StudiesGeneral!$B:$CM,5,FALSE),"")</f>
        <v>CYP3A4</v>
      </c>
      <c r="G2213" s="52" t="str">
        <f t="shared" si="111"/>
        <v>Liver--HLM-HLM-F-</v>
      </c>
      <c r="H2213" s="12" t="s">
        <v>724</v>
      </c>
      <c r="K2213" s="12" t="s">
        <v>725</v>
      </c>
      <c r="L2213" s="12" t="s">
        <v>726</v>
      </c>
      <c r="M2213" s="12" t="s">
        <v>737</v>
      </c>
      <c r="Q2213" s="1">
        <v>20</v>
      </c>
      <c r="R2213" s="1" t="s">
        <v>753</v>
      </c>
      <c r="AA2213" s="19" t="s">
        <v>770</v>
      </c>
      <c r="AB2213" s="19" t="s">
        <v>1225</v>
      </c>
      <c r="AC2213" s="20" t="s">
        <v>730</v>
      </c>
      <c r="AD2213" s="37" t="s">
        <v>1537</v>
      </c>
      <c r="AE2213" s="82">
        <v>6</v>
      </c>
      <c r="AF2213" s="3">
        <v>1</v>
      </c>
      <c r="AG2213" s="3">
        <v>1</v>
      </c>
      <c r="BA2213" s="21" t="s">
        <v>1532</v>
      </c>
      <c r="BB2213" s="10">
        <v>1</v>
      </c>
      <c r="BF2213" s="4" t="b">
        <f>IF(ISERROR(VLOOKUP(StudiesDetails!B2213,ProteinExpression!A:A,1,FALSE)),FALSE,TRUE)</f>
        <v>1</v>
      </c>
    </row>
    <row r="2214" spans="1:58" x14ac:dyDescent="0.3">
      <c r="A2214">
        <v>886</v>
      </c>
      <c r="B2214">
        <v>2366</v>
      </c>
      <c r="C2214" s="73" t="str">
        <f>IF(AND($A2214&lt;&gt;"",ISNUMBER($A2214)),VLOOKUP($A2214,StudiesGeneral!$B:$CM,2,FALSE),"")</f>
        <v>Liu</v>
      </c>
      <c r="D2214" s="73">
        <f>IF(AND($A2214&lt;&gt;"",ISNUMBER($A2214)),VLOOKUP($A2214,StudiesGeneral!$B:$CM,3,FALSE),"")</f>
        <v>2014</v>
      </c>
      <c r="E2214" s="74" t="str">
        <f>IF(AND($A2214&lt;&gt;"",ISNUMBER($A2214)),VLOOKUP($A2214,StudiesGeneral!$B:$CM,4,FALSE),"")</f>
        <v>https://doi.org/10.1002/pmic.201400025</v>
      </c>
      <c r="F2214" s="73" t="str">
        <f>IF(AND($A2214&lt;&gt;"",ISNUMBER($A2214)),VLOOKUP($A2214,StudiesGeneral!$B:$CM,5,FALSE),"")</f>
        <v>CYP3A4</v>
      </c>
      <c r="G2214" s="52" t="str">
        <f t="shared" si="111"/>
        <v>Liver--HLM-HLM-G-</v>
      </c>
      <c r="H2214" s="12" t="s">
        <v>724</v>
      </c>
      <c r="K2214" s="12" t="s">
        <v>725</v>
      </c>
      <c r="L2214" s="12" t="s">
        <v>726</v>
      </c>
      <c r="M2214" s="12" t="s">
        <v>737</v>
      </c>
      <c r="Q2214" s="1">
        <v>20</v>
      </c>
      <c r="R2214" s="1" t="s">
        <v>753</v>
      </c>
      <c r="AA2214" s="19" t="s">
        <v>770</v>
      </c>
      <c r="AB2214" s="19" t="s">
        <v>1225</v>
      </c>
      <c r="AC2214" s="20" t="s">
        <v>730</v>
      </c>
      <c r="AD2214" s="37" t="s">
        <v>1538</v>
      </c>
      <c r="AE2214" s="82">
        <v>7</v>
      </c>
      <c r="AF2214" s="3">
        <v>1</v>
      </c>
      <c r="AG2214" s="3">
        <v>1</v>
      </c>
      <c r="BA2214" s="21" t="s">
        <v>1532</v>
      </c>
      <c r="BB2214" s="10">
        <v>1</v>
      </c>
      <c r="BF2214" s="4" t="b">
        <f>IF(ISERROR(VLOOKUP(StudiesDetails!B2214,ProteinExpression!A:A,1,FALSE)),FALSE,TRUE)</f>
        <v>1</v>
      </c>
    </row>
    <row r="2215" spans="1:58" x14ac:dyDescent="0.3">
      <c r="A2215">
        <v>886</v>
      </c>
      <c r="B2215">
        <v>2367</v>
      </c>
      <c r="C2215" s="73" t="str">
        <f>IF(AND($A2215&lt;&gt;"",ISNUMBER($A2215)),VLOOKUP($A2215,StudiesGeneral!$B:$CM,2,FALSE),"")</f>
        <v>Liu</v>
      </c>
      <c r="D2215" s="73">
        <f>IF(AND($A2215&lt;&gt;"",ISNUMBER($A2215)),VLOOKUP($A2215,StudiesGeneral!$B:$CM,3,FALSE),"")</f>
        <v>2014</v>
      </c>
      <c r="E2215" s="74" t="str">
        <f>IF(AND($A2215&lt;&gt;"",ISNUMBER($A2215)),VLOOKUP($A2215,StudiesGeneral!$B:$CM,4,FALSE),"")</f>
        <v>https://doi.org/10.1002/pmic.201400025</v>
      </c>
      <c r="F2215" s="73" t="str">
        <f>IF(AND($A2215&lt;&gt;"",ISNUMBER($A2215)),VLOOKUP($A2215,StudiesGeneral!$B:$CM,5,FALSE),"")</f>
        <v>CYP3A4</v>
      </c>
      <c r="G2215" s="52" t="str">
        <f t="shared" si="111"/>
        <v>Liver--HLM-HLM-H-</v>
      </c>
      <c r="H2215" s="12" t="s">
        <v>724</v>
      </c>
      <c r="K2215" s="12" t="s">
        <v>725</v>
      </c>
      <c r="L2215" s="12" t="s">
        <v>726</v>
      </c>
      <c r="M2215" s="12" t="s">
        <v>737</v>
      </c>
      <c r="Q2215" s="1">
        <v>20</v>
      </c>
      <c r="R2215" s="1" t="s">
        <v>753</v>
      </c>
      <c r="AA2215" s="19" t="s">
        <v>770</v>
      </c>
      <c r="AB2215" s="19" t="s">
        <v>1225</v>
      </c>
      <c r="AC2215" s="20" t="s">
        <v>730</v>
      </c>
      <c r="AD2215" s="37" t="s">
        <v>1539</v>
      </c>
      <c r="AE2215" s="82">
        <v>8</v>
      </c>
      <c r="AF2215" s="3">
        <v>1</v>
      </c>
      <c r="AG2215" s="3">
        <v>1</v>
      </c>
      <c r="BA2215" s="21" t="s">
        <v>1532</v>
      </c>
      <c r="BB2215" s="10">
        <v>1</v>
      </c>
      <c r="BF2215" s="4" t="b">
        <f>IF(ISERROR(VLOOKUP(StudiesDetails!B2215,ProteinExpression!A:A,1,FALSE)),FALSE,TRUE)</f>
        <v>1</v>
      </c>
    </row>
    <row r="2216" spans="1:58" x14ac:dyDescent="0.3">
      <c r="A2216">
        <v>886</v>
      </c>
      <c r="B2216">
        <v>2368</v>
      </c>
      <c r="C2216" s="73" t="str">
        <f>IF(AND($A2216&lt;&gt;"",ISNUMBER($A2216)),VLOOKUP($A2216,StudiesGeneral!$B:$CM,2,FALSE),"")</f>
        <v>Liu</v>
      </c>
      <c r="D2216" s="73">
        <f>IF(AND($A2216&lt;&gt;"",ISNUMBER($A2216)),VLOOKUP($A2216,StudiesGeneral!$B:$CM,3,FALSE),"")</f>
        <v>2014</v>
      </c>
      <c r="E2216" s="74" t="str">
        <f>IF(AND($A2216&lt;&gt;"",ISNUMBER($A2216)),VLOOKUP($A2216,StudiesGeneral!$B:$CM,4,FALSE),"")</f>
        <v>https://doi.org/10.1002/pmic.201400025</v>
      </c>
      <c r="F2216" s="73" t="str">
        <f>IF(AND($A2216&lt;&gt;"",ISNUMBER($A2216)),VLOOKUP($A2216,StudiesGeneral!$B:$CM,5,FALSE),"")</f>
        <v>CYP3A4</v>
      </c>
      <c r="G2216" s="52" t="str">
        <f t="shared" si="111"/>
        <v>Liver--HLM-HLM-I-</v>
      </c>
      <c r="H2216" s="12" t="s">
        <v>724</v>
      </c>
      <c r="K2216" s="12" t="s">
        <v>725</v>
      </c>
      <c r="L2216" s="12" t="s">
        <v>726</v>
      </c>
      <c r="M2216" s="12" t="s">
        <v>737</v>
      </c>
      <c r="Q2216" s="1">
        <v>20</v>
      </c>
      <c r="R2216" s="1" t="s">
        <v>753</v>
      </c>
      <c r="AA2216" s="19" t="s">
        <v>770</v>
      </c>
      <c r="AB2216" s="19" t="s">
        <v>1225</v>
      </c>
      <c r="AC2216" s="20" t="s">
        <v>730</v>
      </c>
      <c r="AD2216" s="37" t="s">
        <v>1540</v>
      </c>
      <c r="AE2216" s="82">
        <v>9</v>
      </c>
      <c r="AF2216" s="3">
        <v>1</v>
      </c>
      <c r="AG2216" s="3">
        <v>1</v>
      </c>
      <c r="BA2216" s="21" t="s">
        <v>1532</v>
      </c>
      <c r="BB2216" s="10">
        <v>1</v>
      </c>
      <c r="BF2216" s="4" t="b">
        <f>IF(ISERROR(VLOOKUP(StudiesDetails!B2216,ProteinExpression!A:A,1,FALSE)),FALSE,TRUE)</f>
        <v>1</v>
      </c>
    </row>
    <row r="2217" spans="1:58" x14ac:dyDescent="0.3">
      <c r="A2217">
        <v>886</v>
      </c>
      <c r="B2217">
        <v>2369</v>
      </c>
      <c r="C2217" s="73" t="str">
        <f>IF(AND($A2217&lt;&gt;"",ISNUMBER($A2217)),VLOOKUP($A2217,StudiesGeneral!$B:$CM,2,FALSE),"")</f>
        <v>Liu</v>
      </c>
      <c r="D2217" s="73">
        <f>IF(AND($A2217&lt;&gt;"",ISNUMBER($A2217)),VLOOKUP($A2217,StudiesGeneral!$B:$CM,3,FALSE),"")</f>
        <v>2014</v>
      </c>
      <c r="E2217" s="74" t="str">
        <f>IF(AND($A2217&lt;&gt;"",ISNUMBER($A2217)),VLOOKUP($A2217,StudiesGeneral!$B:$CM,4,FALSE),"")</f>
        <v>https://doi.org/10.1002/pmic.201400025</v>
      </c>
      <c r="F2217" s="73" t="str">
        <f>IF(AND($A2217&lt;&gt;"",ISNUMBER($A2217)),VLOOKUP($A2217,StudiesGeneral!$B:$CM,5,FALSE),"")</f>
        <v>CYP3A4</v>
      </c>
      <c r="G2217" s="52" t="str">
        <f t="shared" si="111"/>
        <v>Liver--HLM-HLM-J-</v>
      </c>
      <c r="H2217" s="12" t="s">
        <v>724</v>
      </c>
      <c r="K2217" s="12" t="s">
        <v>725</v>
      </c>
      <c r="L2217" s="12" t="s">
        <v>726</v>
      </c>
      <c r="M2217" s="12" t="s">
        <v>737</v>
      </c>
      <c r="Q2217" s="1">
        <v>20</v>
      </c>
      <c r="R2217" s="1" t="s">
        <v>753</v>
      </c>
      <c r="AA2217" s="19" t="s">
        <v>770</v>
      </c>
      <c r="AB2217" s="19" t="s">
        <v>1225</v>
      </c>
      <c r="AC2217" s="20" t="s">
        <v>730</v>
      </c>
      <c r="AD2217" s="37" t="s">
        <v>1541</v>
      </c>
      <c r="AE2217" s="82">
        <v>10</v>
      </c>
      <c r="AF2217" s="3">
        <v>1</v>
      </c>
      <c r="AG2217" s="3">
        <v>1</v>
      </c>
      <c r="BA2217" s="21" t="s">
        <v>1532</v>
      </c>
      <c r="BB2217" s="10">
        <v>1</v>
      </c>
      <c r="BF2217" s="4" t="b">
        <f>IF(ISERROR(VLOOKUP(StudiesDetails!B2217,ProteinExpression!A:A,1,FALSE)),FALSE,TRUE)</f>
        <v>1</v>
      </c>
    </row>
    <row r="2218" spans="1:58" x14ac:dyDescent="0.3">
      <c r="A2218">
        <v>886</v>
      </c>
      <c r="B2218">
        <v>2370</v>
      </c>
      <c r="C2218" s="73" t="str">
        <f>IF(AND($A2218&lt;&gt;"",ISNUMBER($A2218)),VLOOKUP($A2218,StudiesGeneral!$B:$CM,2,FALSE),"")</f>
        <v>Liu</v>
      </c>
      <c r="D2218" s="73">
        <f>IF(AND($A2218&lt;&gt;"",ISNUMBER($A2218)),VLOOKUP($A2218,StudiesGeneral!$B:$CM,3,FALSE),"")</f>
        <v>2014</v>
      </c>
      <c r="E2218" s="74" t="str">
        <f>IF(AND($A2218&lt;&gt;"",ISNUMBER($A2218)),VLOOKUP($A2218,StudiesGeneral!$B:$CM,4,FALSE),"")</f>
        <v>https://doi.org/10.1002/pmic.201400025</v>
      </c>
      <c r="F2218" s="73" t="str">
        <f>IF(AND($A2218&lt;&gt;"",ISNUMBER($A2218)),VLOOKUP($A2218,StudiesGeneral!$B:$CM,5,FALSE),"")</f>
        <v>CYP3A4</v>
      </c>
      <c r="G2218" s="52" t="str">
        <f t="shared" si="111"/>
        <v>Liver--HLM-HLM-K-</v>
      </c>
      <c r="H2218" s="12" t="s">
        <v>724</v>
      </c>
      <c r="K2218" s="12" t="s">
        <v>725</v>
      </c>
      <c r="L2218" s="12" t="s">
        <v>726</v>
      </c>
      <c r="M2218" s="12" t="s">
        <v>737</v>
      </c>
      <c r="Q2218" s="1">
        <v>20</v>
      </c>
      <c r="R2218" s="1" t="s">
        <v>753</v>
      </c>
      <c r="AA2218" s="19" t="s">
        <v>770</v>
      </c>
      <c r="AB2218" s="19" t="s">
        <v>1225</v>
      </c>
      <c r="AC2218" s="20" t="s">
        <v>730</v>
      </c>
      <c r="AD2218" s="37" t="s">
        <v>1542</v>
      </c>
      <c r="AE2218" s="82">
        <v>11</v>
      </c>
      <c r="AF2218" s="3">
        <v>1</v>
      </c>
      <c r="AG2218" s="3">
        <v>1</v>
      </c>
      <c r="BA2218" s="21" t="s">
        <v>1532</v>
      </c>
      <c r="BB2218" s="10">
        <v>1</v>
      </c>
      <c r="BF2218" s="4" t="b">
        <f>IF(ISERROR(VLOOKUP(StudiesDetails!B2218,ProteinExpression!A:A,1,FALSE)),FALSE,TRUE)</f>
        <v>1</v>
      </c>
    </row>
    <row r="2219" spans="1:58" x14ac:dyDescent="0.3">
      <c r="A2219">
        <v>886</v>
      </c>
      <c r="B2219">
        <v>2371</v>
      </c>
      <c r="C2219" s="73" t="str">
        <f>IF(AND($A2219&lt;&gt;"",ISNUMBER($A2219)),VLOOKUP($A2219,StudiesGeneral!$B:$CM,2,FALSE),"")</f>
        <v>Liu</v>
      </c>
      <c r="D2219" s="73">
        <f>IF(AND($A2219&lt;&gt;"",ISNUMBER($A2219)),VLOOKUP($A2219,StudiesGeneral!$B:$CM,3,FALSE),"")</f>
        <v>2014</v>
      </c>
      <c r="E2219" s="74" t="str">
        <f>IF(AND($A2219&lt;&gt;"",ISNUMBER($A2219)),VLOOKUP($A2219,StudiesGeneral!$B:$CM,4,FALSE),"")</f>
        <v>https://doi.org/10.1002/pmic.201400025</v>
      </c>
      <c r="F2219" s="73" t="str">
        <f>IF(AND($A2219&lt;&gt;"",ISNUMBER($A2219)),VLOOKUP($A2219,StudiesGeneral!$B:$CM,5,FALSE),"")</f>
        <v>CYP3A4</v>
      </c>
      <c r="G2219" s="52" t="str">
        <f t="shared" si="111"/>
        <v>Liver--HLM-HLM-L-</v>
      </c>
      <c r="H2219" s="12" t="s">
        <v>724</v>
      </c>
      <c r="K2219" s="12" t="s">
        <v>725</v>
      </c>
      <c r="L2219" s="12" t="s">
        <v>726</v>
      </c>
      <c r="M2219" s="12" t="s">
        <v>737</v>
      </c>
      <c r="Q2219" s="1">
        <v>20</v>
      </c>
      <c r="R2219" s="1" t="s">
        <v>753</v>
      </c>
      <c r="AA2219" s="19" t="s">
        <v>770</v>
      </c>
      <c r="AB2219" s="19" t="s">
        <v>1225</v>
      </c>
      <c r="AC2219" s="20" t="s">
        <v>730</v>
      </c>
      <c r="AD2219" s="37" t="s">
        <v>1543</v>
      </c>
      <c r="AE2219" s="82">
        <v>12</v>
      </c>
      <c r="AF2219" s="3">
        <v>1</v>
      </c>
      <c r="AG2219" s="3">
        <v>1</v>
      </c>
      <c r="BA2219" s="21" t="s">
        <v>1532</v>
      </c>
      <c r="BB2219" s="10">
        <v>1</v>
      </c>
      <c r="BF2219" s="4" t="b">
        <f>IF(ISERROR(VLOOKUP(StudiesDetails!B2219,ProteinExpression!A:A,1,FALSE)),FALSE,TRUE)</f>
        <v>1</v>
      </c>
    </row>
    <row r="2220" spans="1:58" s="33" customFormat="1" x14ac:dyDescent="0.3">
      <c r="A2220" s="33">
        <v>887</v>
      </c>
      <c r="B2220" s="33">
        <v>2372</v>
      </c>
      <c r="C2220" s="70" t="str">
        <f>IF(AND($A2220&lt;&gt;"",ISNUMBER($A2220)),VLOOKUP($A2220,StudiesGeneral!$B:$CM,2,FALSE),"")</f>
        <v>Liu</v>
      </c>
      <c r="D2220" s="70">
        <f>IF(AND($A2220&lt;&gt;"",ISNUMBER($A2220)),VLOOKUP($A2220,StudiesGeneral!$B:$CM,3,FALSE),"")</f>
        <v>2014</v>
      </c>
      <c r="E2220" s="71" t="str">
        <f>IF(AND($A2220&lt;&gt;"",ISNUMBER($A2220)),VLOOKUP($A2220,StudiesGeneral!$B:$CM,4,FALSE),"")</f>
        <v>https://doi.org/10.1002/pmic.201400025</v>
      </c>
      <c r="F2220" s="70" t="str">
        <f>IF(AND($A2220&lt;&gt;"",ISNUMBER($A2220)),VLOOKUP($A2220,StudiesGeneral!$B:$CM,5,FALSE),"")</f>
        <v>CYP3A5</v>
      </c>
      <c r="G2220" s="72" t="str">
        <f t="shared" si="111"/>
        <v>Liver--HLM-HLM-A-</v>
      </c>
      <c r="H2220" s="25" t="s">
        <v>724</v>
      </c>
      <c r="I2220" s="25"/>
      <c r="J2220" s="25"/>
      <c r="K2220" s="25" t="s">
        <v>725</v>
      </c>
      <c r="L2220" s="25" t="s">
        <v>726</v>
      </c>
      <c r="M2220" s="25" t="s">
        <v>737</v>
      </c>
      <c r="N2220" s="25"/>
      <c r="O2220" s="25"/>
      <c r="P2220" s="25"/>
      <c r="Q2220" s="26">
        <v>20</v>
      </c>
      <c r="R2220" s="26" t="s">
        <v>753</v>
      </c>
      <c r="S2220" s="27"/>
      <c r="T2220" s="27"/>
      <c r="U2220" s="27"/>
      <c r="V2220" s="27"/>
      <c r="W2220" s="27"/>
      <c r="X2220" s="27"/>
      <c r="Y2220" s="27"/>
      <c r="Z2220" s="27"/>
      <c r="AA2220" s="28" t="s">
        <v>770</v>
      </c>
      <c r="AB2220" s="28" t="s">
        <v>1225</v>
      </c>
      <c r="AC2220" s="29" t="s">
        <v>730</v>
      </c>
      <c r="AD2220" s="36" t="s">
        <v>1531</v>
      </c>
      <c r="AE2220" s="83">
        <v>1</v>
      </c>
      <c r="AF2220" s="30">
        <v>1</v>
      </c>
      <c r="AG2220" s="30">
        <v>1</v>
      </c>
      <c r="AH2220" s="30"/>
      <c r="AI2220" s="30"/>
      <c r="AJ2220" s="29"/>
      <c r="AK2220" s="30"/>
      <c r="AL2220" s="29"/>
      <c r="AM2220" s="30"/>
      <c r="AN2220" s="30"/>
      <c r="AO2220" s="30"/>
      <c r="AP2220" s="30"/>
      <c r="AQ2220" s="30"/>
      <c r="AR2220" s="30"/>
      <c r="AS2220" s="30"/>
      <c r="AT2220" s="30"/>
      <c r="AU2220" s="30"/>
      <c r="AV2220" s="30"/>
      <c r="AW2220" s="30"/>
      <c r="AX2220" s="30"/>
      <c r="AY2220" s="30"/>
      <c r="AZ2220" s="30"/>
      <c r="BA2220" s="31" t="s">
        <v>1532</v>
      </c>
      <c r="BB2220" s="32">
        <v>1</v>
      </c>
      <c r="BC2220" s="29"/>
      <c r="BD2220" s="30"/>
      <c r="BE2220" s="75"/>
      <c r="BF2220" s="91" t="b">
        <f>IF(ISERROR(VLOOKUP(StudiesDetails!B2220,ProteinExpression!A:A,1,FALSE)),FALSE,TRUE)</f>
        <v>1</v>
      </c>
    </row>
    <row r="2221" spans="1:58" x14ac:dyDescent="0.3">
      <c r="A2221">
        <v>887</v>
      </c>
      <c r="B2221">
        <v>2373</v>
      </c>
      <c r="C2221" s="73" t="str">
        <f>IF(AND($A2221&lt;&gt;"",ISNUMBER($A2221)),VLOOKUP($A2221,StudiesGeneral!$B:$CM,2,FALSE),"")</f>
        <v>Liu</v>
      </c>
      <c r="D2221" s="73">
        <f>IF(AND($A2221&lt;&gt;"",ISNUMBER($A2221)),VLOOKUP($A2221,StudiesGeneral!$B:$CM,3,FALSE),"")</f>
        <v>2014</v>
      </c>
      <c r="E2221" s="74" t="str">
        <f>IF(AND($A2221&lt;&gt;"",ISNUMBER($A2221)),VLOOKUP($A2221,StudiesGeneral!$B:$CM,4,FALSE),"")</f>
        <v>https://doi.org/10.1002/pmic.201400025</v>
      </c>
      <c r="F2221" s="73" t="str">
        <f>IF(AND($A2221&lt;&gt;"",ISNUMBER($A2221)),VLOOKUP($A2221,StudiesGeneral!$B:$CM,5,FALSE),"")</f>
        <v>CYP3A5</v>
      </c>
      <c r="G2221" s="52" t="str">
        <f t="shared" si="111"/>
        <v>Liver--HLM-HLM-B-</v>
      </c>
      <c r="H2221" s="12" t="s">
        <v>724</v>
      </c>
      <c r="K2221" s="12" t="s">
        <v>725</v>
      </c>
      <c r="L2221" s="12" t="s">
        <v>726</v>
      </c>
      <c r="M2221" s="12" t="s">
        <v>737</v>
      </c>
      <c r="Q2221" s="1">
        <v>20</v>
      </c>
      <c r="R2221" s="1" t="s">
        <v>753</v>
      </c>
      <c r="AA2221" s="19" t="s">
        <v>770</v>
      </c>
      <c r="AB2221" s="19" t="s">
        <v>1225</v>
      </c>
      <c r="AC2221" s="20" t="s">
        <v>730</v>
      </c>
      <c r="AD2221" s="37" t="s">
        <v>1533</v>
      </c>
      <c r="AE2221" s="82">
        <v>2</v>
      </c>
      <c r="AF2221" s="3">
        <v>1</v>
      </c>
      <c r="AG2221" s="3">
        <v>1</v>
      </c>
      <c r="BA2221" s="21" t="s">
        <v>1532</v>
      </c>
      <c r="BB2221" s="10">
        <v>1</v>
      </c>
      <c r="BF2221" s="4" t="b">
        <f>IF(ISERROR(VLOOKUP(StudiesDetails!B2221,ProteinExpression!A:A,1,FALSE)),FALSE,TRUE)</f>
        <v>1</v>
      </c>
    </row>
    <row r="2222" spans="1:58" x14ac:dyDescent="0.3">
      <c r="A2222">
        <v>887</v>
      </c>
      <c r="B2222">
        <v>2374</v>
      </c>
      <c r="C2222" s="73" t="str">
        <f>IF(AND($A2222&lt;&gt;"",ISNUMBER($A2222)),VLOOKUP($A2222,StudiesGeneral!$B:$CM,2,FALSE),"")</f>
        <v>Liu</v>
      </c>
      <c r="D2222" s="73">
        <f>IF(AND($A2222&lt;&gt;"",ISNUMBER($A2222)),VLOOKUP($A2222,StudiesGeneral!$B:$CM,3,FALSE),"")</f>
        <v>2014</v>
      </c>
      <c r="E2222" s="74" t="str">
        <f>IF(AND($A2222&lt;&gt;"",ISNUMBER($A2222)),VLOOKUP($A2222,StudiesGeneral!$B:$CM,4,FALSE),"")</f>
        <v>https://doi.org/10.1002/pmic.201400025</v>
      </c>
      <c r="F2222" s="73" t="str">
        <f>IF(AND($A2222&lt;&gt;"",ISNUMBER($A2222)),VLOOKUP($A2222,StudiesGeneral!$B:$CM,5,FALSE),"")</f>
        <v>CYP3A5</v>
      </c>
      <c r="G2222" s="52" t="str">
        <f t="shared" si="111"/>
        <v>Liver--HLM-HLM-C-</v>
      </c>
      <c r="H2222" s="12" t="s">
        <v>724</v>
      </c>
      <c r="K2222" s="12" t="s">
        <v>725</v>
      </c>
      <c r="L2222" s="12" t="s">
        <v>726</v>
      </c>
      <c r="M2222" s="12" t="s">
        <v>737</v>
      </c>
      <c r="Q2222" s="1">
        <v>20</v>
      </c>
      <c r="R2222" s="1" t="s">
        <v>753</v>
      </c>
      <c r="AA2222" s="19" t="s">
        <v>770</v>
      </c>
      <c r="AB2222" s="19" t="s">
        <v>1225</v>
      </c>
      <c r="AC2222" s="20" t="s">
        <v>730</v>
      </c>
      <c r="AD2222" s="37" t="s">
        <v>1534</v>
      </c>
      <c r="AE2222" s="82">
        <v>3</v>
      </c>
      <c r="AF2222" s="3">
        <v>1</v>
      </c>
      <c r="AG2222" s="3">
        <v>1</v>
      </c>
      <c r="BA2222" s="21" t="s">
        <v>1532</v>
      </c>
      <c r="BB2222" s="10">
        <v>1</v>
      </c>
      <c r="BF2222" s="4" t="b">
        <f>IF(ISERROR(VLOOKUP(StudiesDetails!B2222,ProteinExpression!A:A,1,FALSE)),FALSE,TRUE)</f>
        <v>1</v>
      </c>
    </row>
    <row r="2223" spans="1:58" x14ac:dyDescent="0.3">
      <c r="A2223">
        <v>887</v>
      </c>
      <c r="B2223">
        <v>2375</v>
      </c>
      <c r="C2223" s="73" t="str">
        <f>IF(AND($A2223&lt;&gt;"",ISNUMBER($A2223)),VLOOKUP($A2223,StudiesGeneral!$B:$CM,2,FALSE),"")</f>
        <v>Liu</v>
      </c>
      <c r="D2223" s="73">
        <f>IF(AND($A2223&lt;&gt;"",ISNUMBER($A2223)),VLOOKUP($A2223,StudiesGeneral!$B:$CM,3,FALSE),"")</f>
        <v>2014</v>
      </c>
      <c r="E2223" s="74" t="str">
        <f>IF(AND($A2223&lt;&gt;"",ISNUMBER($A2223)),VLOOKUP($A2223,StudiesGeneral!$B:$CM,4,FALSE),"")</f>
        <v>https://doi.org/10.1002/pmic.201400025</v>
      </c>
      <c r="F2223" s="73" t="str">
        <f>IF(AND($A2223&lt;&gt;"",ISNUMBER($A2223)),VLOOKUP($A2223,StudiesGeneral!$B:$CM,5,FALSE),"")</f>
        <v>CYP3A5</v>
      </c>
      <c r="G2223" s="52" t="str">
        <f t="shared" si="111"/>
        <v>Liver--HLM-HLM-D-</v>
      </c>
      <c r="H2223" s="12" t="s">
        <v>724</v>
      </c>
      <c r="K2223" s="12" t="s">
        <v>725</v>
      </c>
      <c r="L2223" s="12" t="s">
        <v>726</v>
      </c>
      <c r="M2223" s="12" t="s">
        <v>737</v>
      </c>
      <c r="Q2223" s="1">
        <v>20</v>
      </c>
      <c r="R2223" s="1" t="s">
        <v>753</v>
      </c>
      <c r="AA2223" s="19" t="s">
        <v>770</v>
      </c>
      <c r="AB2223" s="19" t="s">
        <v>1225</v>
      </c>
      <c r="AC2223" s="20" t="s">
        <v>730</v>
      </c>
      <c r="AD2223" s="37" t="s">
        <v>1535</v>
      </c>
      <c r="AE2223" s="82">
        <v>4</v>
      </c>
      <c r="AF2223" s="3">
        <v>1</v>
      </c>
      <c r="AG2223" s="3">
        <v>1</v>
      </c>
      <c r="BA2223" s="21" t="s">
        <v>1532</v>
      </c>
      <c r="BB2223" s="10">
        <v>1</v>
      </c>
      <c r="BF2223" s="4" t="b">
        <f>IF(ISERROR(VLOOKUP(StudiesDetails!B2223,ProteinExpression!A:A,1,FALSE)),FALSE,TRUE)</f>
        <v>1</v>
      </c>
    </row>
    <row r="2224" spans="1:58" x14ac:dyDescent="0.3">
      <c r="A2224">
        <v>887</v>
      </c>
      <c r="B2224">
        <v>2376</v>
      </c>
      <c r="C2224" s="73" t="str">
        <f>IF(AND($A2224&lt;&gt;"",ISNUMBER($A2224)),VLOOKUP($A2224,StudiesGeneral!$B:$CM,2,FALSE),"")</f>
        <v>Liu</v>
      </c>
      <c r="D2224" s="73">
        <f>IF(AND($A2224&lt;&gt;"",ISNUMBER($A2224)),VLOOKUP($A2224,StudiesGeneral!$B:$CM,3,FALSE),"")</f>
        <v>2014</v>
      </c>
      <c r="E2224" s="74" t="str">
        <f>IF(AND($A2224&lt;&gt;"",ISNUMBER($A2224)),VLOOKUP($A2224,StudiesGeneral!$B:$CM,4,FALSE),"")</f>
        <v>https://doi.org/10.1002/pmic.201400025</v>
      </c>
      <c r="F2224" s="73" t="str">
        <f>IF(AND($A2224&lt;&gt;"",ISNUMBER($A2224)),VLOOKUP($A2224,StudiesGeneral!$B:$CM,5,FALSE),"")</f>
        <v>CYP3A5</v>
      </c>
      <c r="G2224" s="52" t="str">
        <f t="shared" si="111"/>
        <v>Liver--HLM-HLM-E-</v>
      </c>
      <c r="H2224" s="12" t="s">
        <v>724</v>
      </c>
      <c r="K2224" s="12" t="s">
        <v>725</v>
      </c>
      <c r="L2224" s="12" t="s">
        <v>726</v>
      </c>
      <c r="M2224" s="12" t="s">
        <v>737</v>
      </c>
      <c r="Q2224" s="1">
        <v>20</v>
      </c>
      <c r="R2224" s="1" t="s">
        <v>753</v>
      </c>
      <c r="AA2224" s="19" t="s">
        <v>770</v>
      </c>
      <c r="AB2224" s="19" t="s">
        <v>1225</v>
      </c>
      <c r="AC2224" s="20" t="s">
        <v>730</v>
      </c>
      <c r="AD2224" s="37" t="s">
        <v>1536</v>
      </c>
      <c r="AE2224" s="82">
        <v>5</v>
      </c>
      <c r="AF2224" s="3">
        <v>1</v>
      </c>
      <c r="AG2224" s="3">
        <v>1</v>
      </c>
      <c r="BA2224" s="21" t="s">
        <v>1532</v>
      </c>
      <c r="BB2224" s="10">
        <v>1</v>
      </c>
      <c r="BF2224" s="4" t="b">
        <f>IF(ISERROR(VLOOKUP(StudiesDetails!B2224,ProteinExpression!A:A,1,FALSE)),FALSE,TRUE)</f>
        <v>1</v>
      </c>
    </row>
    <row r="2225" spans="1:58" x14ac:dyDescent="0.3">
      <c r="A2225">
        <v>887</v>
      </c>
      <c r="B2225">
        <v>2377</v>
      </c>
      <c r="C2225" s="73" t="str">
        <f>IF(AND($A2225&lt;&gt;"",ISNUMBER($A2225)),VLOOKUP($A2225,StudiesGeneral!$B:$CM,2,FALSE),"")</f>
        <v>Liu</v>
      </c>
      <c r="D2225" s="73">
        <f>IF(AND($A2225&lt;&gt;"",ISNUMBER($A2225)),VLOOKUP($A2225,StudiesGeneral!$B:$CM,3,FALSE),"")</f>
        <v>2014</v>
      </c>
      <c r="E2225" s="74" t="str">
        <f>IF(AND($A2225&lt;&gt;"",ISNUMBER($A2225)),VLOOKUP($A2225,StudiesGeneral!$B:$CM,4,FALSE),"")</f>
        <v>https://doi.org/10.1002/pmic.201400025</v>
      </c>
      <c r="F2225" s="73" t="str">
        <f>IF(AND($A2225&lt;&gt;"",ISNUMBER($A2225)),VLOOKUP($A2225,StudiesGeneral!$B:$CM,5,FALSE),"")</f>
        <v>CYP3A5</v>
      </c>
      <c r="G2225" s="52" t="str">
        <f t="shared" si="111"/>
        <v>Liver--HLM-HLM-F-</v>
      </c>
      <c r="H2225" s="12" t="s">
        <v>724</v>
      </c>
      <c r="K2225" s="12" t="s">
        <v>725</v>
      </c>
      <c r="L2225" s="12" t="s">
        <v>726</v>
      </c>
      <c r="M2225" s="12" t="s">
        <v>737</v>
      </c>
      <c r="Q2225" s="1">
        <v>20</v>
      </c>
      <c r="R2225" s="1" t="s">
        <v>753</v>
      </c>
      <c r="AA2225" s="19" t="s">
        <v>770</v>
      </c>
      <c r="AB2225" s="19" t="s">
        <v>1225</v>
      </c>
      <c r="AC2225" s="20" t="s">
        <v>730</v>
      </c>
      <c r="AD2225" s="37" t="s">
        <v>1537</v>
      </c>
      <c r="AE2225" s="82">
        <v>6</v>
      </c>
      <c r="AF2225" s="3">
        <v>1</v>
      </c>
      <c r="AG2225" s="3">
        <v>1</v>
      </c>
      <c r="BA2225" s="21" t="s">
        <v>1532</v>
      </c>
      <c r="BB2225" s="10">
        <v>1</v>
      </c>
      <c r="BF2225" s="4" t="b">
        <f>IF(ISERROR(VLOOKUP(StudiesDetails!B2225,ProteinExpression!A:A,1,FALSE)),FALSE,TRUE)</f>
        <v>1</v>
      </c>
    </row>
    <row r="2226" spans="1:58" x14ac:dyDescent="0.3">
      <c r="A2226">
        <v>887</v>
      </c>
      <c r="B2226">
        <v>2378</v>
      </c>
      <c r="C2226" s="73" t="str">
        <f>IF(AND($A2226&lt;&gt;"",ISNUMBER($A2226)),VLOOKUP($A2226,StudiesGeneral!$B:$CM,2,FALSE),"")</f>
        <v>Liu</v>
      </c>
      <c r="D2226" s="73">
        <f>IF(AND($A2226&lt;&gt;"",ISNUMBER($A2226)),VLOOKUP($A2226,StudiesGeneral!$B:$CM,3,FALSE),"")</f>
        <v>2014</v>
      </c>
      <c r="E2226" s="74" t="str">
        <f>IF(AND($A2226&lt;&gt;"",ISNUMBER($A2226)),VLOOKUP($A2226,StudiesGeneral!$B:$CM,4,FALSE),"")</f>
        <v>https://doi.org/10.1002/pmic.201400025</v>
      </c>
      <c r="F2226" s="73" t="str">
        <f>IF(AND($A2226&lt;&gt;"",ISNUMBER($A2226)),VLOOKUP($A2226,StudiesGeneral!$B:$CM,5,FALSE),"")</f>
        <v>CYP3A5</v>
      </c>
      <c r="G2226" s="52" t="str">
        <f t="shared" si="111"/>
        <v>Liver--HLM-HLM-G-</v>
      </c>
      <c r="H2226" s="12" t="s">
        <v>724</v>
      </c>
      <c r="K2226" s="12" t="s">
        <v>725</v>
      </c>
      <c r="L2226" s="12" t="s">
        <v>726</v>
      </c>
      <c r="M2226" s="12" t="s">
        <v>737</v>
      </c>
      <c r="Q2226" s="1">
        <v>20</v>
      </c>
      <c r="R2226" s="1" t="s">
        <v>753</v>
      </c>
      <c r="AA2226" s="19" t="s">
        <v>770</v>
      </c>
      <c r="AB2226" s="19" t="s">
        <v>1225</v>
      </c>
      <c r="AC2226" s="20" t="s">
        <v>730</v>
      </c>
      <c r="AD2226" s="37" t="s">
        <v>1538</v>
      </c>
      <c r="AE2226" s="82">
        <v>7</v>
      </c>
      <c r="AF2226" s="3">
        <v>1</v>
      </c>
      <c r="AG2226" s="3">
        <v>1</v>
      </c>
      <c r="BA2226" s="21" t="s">
        <v>1532</v>
      </c>
      <c r="BB2226" s="10">
        <v>1</v>
      </c>
      <c r="BF2226" s="4" t="b">
        <f>IF(ISERROR(VLOOKUP(StudiesDetails!B2226,ProteinExpression!A:A,1,FALSE)),FALSE,TRUE)</f>
        <v>1</v>
      </c>
    </row>
    <row r="2227" spans="1:58" x14ac:dyDescent="0.3">
      <c r="A2227">
        <v>887</v>
      </c>
      <c r="B2227">
        <v>2379</v>
      </c>
      <c r="C2227" s="73" t="str">
        <f>IF(AND($A2227&lt;&gt;"",ISNUMBER($A2227)),VLOOKUP($A2227,StudiesGeneral!$B:$CM,2,FALSE),"")</f>
        <v>Liu</v>
      </c>
      <c r="D2227" s="73">
        <f>IF(AND($A2227&lt;&gt;"",ISNUMBER($A2227)),VLOOKUP($A2227,StudiesGeneral!$B:$CM,3,FALSE),"")</f>
        <v>2014</v>
      </c>
      <c r="E2227" s="74" t="str">
        <f>IF(AND($A2227&lt;&gt;"",ISNUMBER($A2227)),VLOOKUP($A2227,StudiesGeneral!$B:$CM,4,FALSE),"")</f>
        <v>https://doi.org/10.1002/pmic.201400025</v>
      </c>
      <c r="F2227" s="73" t="str">
        <f>IF(AND($A2227&lt;&gt;"",ISNUMBER($A2227)),VLOOKUP($A2227,StudiesGeneral!$B:$CM,5,FALSE),"")</f>
        <v>CYP3A5</v>
      </c>
      <c r="G2227" s="52" t="str">
        <f t="shared" si="111"/>
        <v>Liver--HLM-HLM-H-</v>
      </c>
      <c r="H2227" s="12" t="s">
        <v>724</v>
      </c>
      <c r="K2227" s="12" t="s">
        <v>725</v>
      </c>
      <c r="L2227" s="12" t="s">
        <v>726</v>
      </c>
      <c r="M2227" s="12" t="s">
        <v>737</v>
      </c>
      <c r="Q2227" s="1">
        <v>20</v>
      </c>
      <c r="R2227" s="1" t="s">
        <v>753</v>
      </c>
      <c r="AA2227" s="19" t="s">
        <v>770</v>
      </c>
      <c r="AB2227" s="19" t="s">
        <v>1225</v>
      </c>
      <c r="AC2227" s="20" t="s">
        <v>730</v>
      </c>
      <c r="AD2227" s="37" t="s">
        <v>1539</v>
      </c>
      <c r="AE2227" s="82">
        <v>8</v>
      </c>
      <c r="AF2227" s="3">
        <v>1</v>
      </c>
      <c r="AG2227" s="3">
        <v>1</v>
      </c>
      <c r="BA2227" s="21" t="s">
        <v>1532</v>
      </c>
      <c r="BB2227" s="10">
        <v>1</v>
      </c>
      <c r="BF2227" s="4" t="b">
        <f>IF(ISERROR(VLOOKUP(StudiesDetails!B2227,ProteinExpression!A:A,1,FALSE)),FALSE,TRUE)</f>
        <v>1</v>
      </c>
    </row>
    <row r="2228" spans="1:58" x14ac:dyDescent="0.3">
      <c r="A2228">
        <v>887</v>
      </c>
      <c r="B2228">
        <v>2380</v>
      </c>
      <c r="C2228" s="73" t="str">
        <f>IF(AND($A2228&lt;&gt;"",ISNUMBER($A2228)),VLOOKUP($A2228,StudiesGeneral!$B:$CM,2,FALSE),"")</f>
        <v>Liu</v>
      </c>
      <c r="D2228" s="73">
        <f>IF(AND($A2228&lt;&gt;"",ISNUMBER($A2228)),VLOOKUP($A2228,StudiesGeneral!$B:$CM,3,FALSE),"")</f>
        <v>2014</v>
      </c>
      <c r="E2228" s="74" t="str">
        <f>IF(AND($A2228&lt;&gt;"",ISNUMBER($A2228)),VLOOKUP($A2228,StudiesGeneral!$B:$CM,4,FALSE),"")</f>
        <v>https://doi.org/10.1002/pmic.201400025</v>
      </c>
      <c r="F2228" s="73" t="str">
        <f>IF(AND($A2228&lt;&gt;"",ISNUMBER($A2228)),VLOOKUP($A2228,StudiesGeneral!$B:$CM,5,FALSE),"")</f>
        <v>CYP3A5</v>
      </c>
      <c r="G2228" s="52" t="str">
        <f t="shared" si="111"/>
        <v>Liver--HLM-HLM-I-</v>
      </c>
      <c r="H2228" s="12" t="s">
        <v>724</v>
      </c>
      <c r="K2228" s="12" t="s">
        <v>725</v>
      </c>
      <c r="L2228" s="12" t="s">
        <v>726</v>
      </c>
      <c r="M2228" s="12" t="s">
        <v>737</v>
      </c>
      <c r="Q2228" s="1">
        <v>20</v>
      </c>
      <c r="R2228" s="1" t="s">
        <v>753</v>
      </c>
      <c r="AA2228" s="19" t="s">
        <v>770</v>
      </c>
      <c r="AB2228" s="19" t="s">
        <v>1225</v>
      </c>
      <c r="AC2228" s="20" t="s">
        <v>730</v>
      </c>
      <c r="AD2228" s="37" t="s">
        <v>1540</v>
      </c>
      <c r="AE2228" s="82">
        <v>9</v>
      </c>
      <c r="AF2228" s="3">
        <v>1</v>
      </c>
      <c r="AG2228" s="3">
        <v>1</v>
      </c>
      <c r="BA2228" s="21" t="s">
        <v>1532</v>
      </c>
      <c r="BB2228" s="10">
        <v>1</v>
      </c>
      <c r="BF2228" s="4" t="b">
        <f>IF(ISERROR(VLOOKUP(StudiesDetails!B2228,ProteinExpression!A:A,1,FALSE)),FALSE,TRUE)</f>
        <v>1</v>
      </c>
    </row>
    <row r="2229" spans="1:58" x14ac:dyDescent="0.3">
      <c r="A2229">
        <v>887</v>
      </c>
      <c r="B2229">
        <v>2381</v>
      </c>
      <c r="C2229" s="73" t="str">
        <f>IF(AND($A2229&lt;&gt;"",ISNUMBER($A2229)),VLOOKUP($A2229,StudiesGeneral!$B:$CM,2,FALSE),"")</f>
        <v>Liu</v>
      </c>
      <c r="D2229" s="73">
        <f>IF(AND($A2229&lt;&gt;"",ISNUMBER($A2229)),VLOOKUP($A2229,StudiesGeneral!$B:$CM,3,FALSE),"")</f>
        <v>2014</v>
      </c>
      <c r="E2229" s="74" t="str">
        <f>IF(AND($A2229&lt;&gt;"",ISNUMBER($A2229)),VLOOKUP($A2229,StudiesGeneral!$B:$CM,4,FALSE),"")</f>
        <v>https://doi.org/10.1002/pmic.201400025</v>
      </c>
      <c r="F2229" s="73" t="str">
        <f>IF(AND($A2229&lt;&gt;"",ISNUMBER($A2229)),VLOOKUP($A2229,StudiesGeneral!$B:$CM,5,FALSE),"")</f>
        <v>CYP3A5</v>
      </c>
      <c r="G2229" s="52" t="str">
        <f t="shared" si="111"/>
        <v>Liver--HLM-HLM-J-</v>
      </c>
      <c r="H2229" s="12" t="s">
        <v>724</v>
      </c>
      <c r="K2229" s="12" t="s">
        <v>725</v>
      </c>
      <c r="L2229" s="12" t="s">
        <v>726</v>
      </c>
      <c r="M2229" s="12" t="s">
        <v>737</v>
      </c>
      <c r="Q2229" s="1">
        <v>20</v>
      </c>
      <c r="R2229" s="1" t="s">
        <v>753</v>
      </c>
      <c r="AA2229" s="19" t="s">
        <v>770</v>
      </c>
      <c r="AB2229" s="19" t="s">
        <v>1225</v>
      </c>
      <c r="AC2229" s="20" t="s">
        <v>730</v>
      </c>
      <c r="AD2229" s="37" t="s">
        <v>1541</v>
      </c>
      <c r="AE2229" s="82">
        <v>10</v>
      </c>
      <c r="AF2229" s="3">
        <v>1</v>
      </c>
      <c r="AG2229" s="3">
        <v>1</v>
      </c>
      <c r="BA2229" s="21" t="s">
        <v>1532</v>
      </c>
      <c r="BB2229" s="10">
        <v>1</v>
      </c>
      <c r="BF2229" s="4" t="b">
        <f>IF(ISERROR(VLOOKUP(StudiesDetails!B2229,ProteinExpression!A:A,1,FALSE)),FALSE,TRUE)</f>
        <v>1</v>
      </c>
    </row>
    <row r="2230" spans="1:58" x14ac:dyDescent="0.3">
      <c r="A2230">
        <v>887</v>
      </c>
      <c r="B2230">
        <v>2382</v>
      </c>
      <c r="C2230" s="73" t="str">
        <f>IF(AND($A2230&lt;&gt;"",ISNUMBER($A2230)),VLOOKUP($A2230,StudiesGeneral!$B:$CM,2,FALSE),"")</f>
        <v>Liu</v>
      </c>
      <c r="D2230" s="73">
        <f>IF(AND($A2230&lt;&gt;"",ISNUMBER($A2230)),VLOOKUP($A2230,StudiesGeneral!$B:$CM,3,FALSE),"")</f>
        <v>2014</v>
      </c>
      <c r="E2230" s="74" t="str">
        <f>IF(AND($A2230&lt;&gt;"",ISNUMBER($A2230)),VLOOKUP($A2230,StudiesGeneral!$B:$CM,4,FALSE),"")</f>
        <v>https://doi.org/10.1002/pmic.201400025</v>
      </c>
      <c r="F2230" s="73" t="str">
        <f>IF(AND($A2230&lt;&gt;"",ISNUMBER($A2230)),VLOOKUP($A2230,StudiesGeneral!$B:$CM,5,FALSE),"")</f>
        <v>CYP3A5</v>
      </c>
      <c r="G2230" s="52" t="str">
        <f t="shared" si="111"/>
        <v>Liver--HLM-HLM-K-</v>
      </c>
      <c r="H2230" s="12" t="s">
        <v>724</v>
      </c>
      <c r="K2230" s="12" t="s">
        <v>725</v>
      </c>
      <c r="L2230" s="12" t="s">
        <v>726</v>
      </c>
      <c r="M2230" s="12" t="s">
        <v>737</v>
      </c>
      <c r="Q2230" s="1">
        <v>20</v>
      </c>
      <c r="R2230" s="1" t="s">
        <v>753</v>
      </c>
      <c r="AA2230" s="19" t="s">
        <v>770</v>
      </c>
      <c r="AB2230" s="19" t="s">
        <v>1225</v>
      </c>
      <c r="AC2230" s="20" t="s">
        <v>730</v>
      </c>
      <c r="AD2230" s="37" t="s">
        <v>1542</v>
      </c>
      <c r="AE2230" s="82">
        <v>11</v>
      </c>
      <c r="AF2230" s="3">
        <v>1</v>
      </c>
      <c r="AG2230" s="3">
        <v>1</v>
      </c>
      <c r="BA2230" s="21" t="s">
        <v>1532</v>
      </c>
      <c r="BB2230" s="10">
        <v>1</v>
      </c>
      <c r="BF2230" s="4" t="b">
        <f>IF(ISERROR(VLOOKUP(StudiesDetails!B2230,ProteinExpression!A:A,1,FALSE)),FALSE,TRUE)</f>
        <v>1</v>
      </c>
    </row>
    <row r="2231" spans="1:58" x14ac:dyDescent="0.3">
      <c r="A2231">
        <v>887</v>
      </c>
      <c r="B2231">
        <v>2383</v>
      </c>
      <c r="C2231" s="73" t="str">
        <f>IF(AND($A2231&lt;&gt;"",ISNUMBER($A2231)),VLOOKUP($A2231,StudiesGeneral!$B:$CM,2,FALSE),"")</f>
        <v>Liu</v>
      </c>
      <c r="D2231" s="73">
        <f>IF(AND($A2231&lt;&gt;"",ISNUMBER($A2231)),VLOOKUP($A2231,StudiesGeneral!$B:$CM,3,FALSE),"")</f>
        <v>2014</v>
      </c>
      <c r="E2231" s="74" t="str">
        <f>IF(AND($A2231&lt;&gt;"",ISNUMBER($A2231)),VLOOKUP($A2231,StudiesGeneral!$B:$CM,4,FALSE),"")</f>
        <v>https://doi.org/10.1002/pmic.201400025</v>
      </c>
      <c r="F2231" s="73" t="str">
        <f>IF(AND($A2231&lt;&gt;"",ISNUMBER($A2231)),VLOOKUP($A2231,StudiesGeneral!$B:$CM,5,FALSE),"")</f>
        <v>CYP3A5</v>
      </c>
      <c r="G2231" s="52" t="str">
        <f t="shared" si="111"/>
        <v>Liver--HLM-HLM-L-</v>
      </c>
      <c r="H2231" s="12" t="s">
        <v>724</v>
      </c>
      <c r="K2231" s="12" t="s">
        <v>725</v>
      </c>
      <c r="L2231" s="12" t="s">
        <v>726</v>
      </c>
      <c r="M2231" s="12" t="s">
        <v>737</v>
      </c>
      <c r="Q2231" s="1">
        <v>20</v>
      </c>
      <c r="R2231" s="1" t="s">
        <v>753</v>
      </c>
      <c r="AA2231" s="19" t="s">
        <v>770</v>
      </c>
      <c r="AB2231" s="19" t="s">
        <v>1225</v>
      </c>
      <c r="AC2231" s="20" t="s">
        <v>730</v>
      </c>
      <c r="AD2231" s="37" t="s">
        <v>1543</v>
      </c>
      <c r="AE2231" s="82">
        <v>12</v>
      </c>
      <c r="AF2231" s="3">
        <v>1</v>
      </c>
      <c r="AG2231" s="3">
        <v>1</v>
      </c>
      <c r="BA2231" s="21" t="s">
        <v>1532</v>
      </c>
      <c r="BB2231" s="10">
        <v>1</v>
      </c>
      <c r="BF2231" s="4" t="b">
        <f>IF(ISERROR(VLOOKUP(StudiesDetails!B2231,ProteinExpression!A:A,1,FALSE)),FALSE,TRUE)</f>
        <v>1</v>
      </c>
    </row>
    <row r="2232" spans="1:58" s="33" customFormat="1" x14ac:dyDescent="0.3">
      <c r="A2232" s="33">
        <v>909</v>
      </c>
      <c r="B2232" s="33">
        <v>2384</v>
      </c>
      <c r="C2232" s="70" t="str">
        <f>IF(AND($A2232&lt;&gt;"",ISNUMBER($A2232)),VLOOKUP($A2232,StudiesGeneral!$B:$CM,2,FALSE),"")</f>
        <v xml:space="preserve">Weiß </v>
      </c>
      <c r="D2232" s="70">
        <f>IF(AND($A2232&lt;&gt;"",ISNUMBER($A2232)),VLOOKUP($A2232,StudiesGeneral!$B:$CM,3,FALSE),"")</f>
        <v>2018</v>
      </c>
      <c r="E2232" s="71" t="str">
        <f>IF(AND($A2232&lt;&gt;"",ISNUMBER($A2232)),VLOOKUP($A2232,StudiesGeneral!$B:$CM,4,FALSE),"")</f>
        <v>https://doi.org/10.1124/dmd.117.078626</v>
      </c>
      <c r="F2232" s="70" t="str">
        <f>IF(AND($A2232&lt;&gt;"",ISNUMBER($A2232)),VLOOKUP($A2232,StudiesGeneral!$B:$CM,5,FALSE),"")</f>
        <v>CYP3A4</v>
      </c>
      <c r="G2232" s="72" t="str">
        <f t="shared" si="111"/>
        <v>Liver--Homogenate-A1-</v>
      </c>
      <c r="H2232" s="25" t="s">
        <v>724</v>
      </c>
      <c r="I2232" s="25"/>
      <c r="J2232" s="25"/>
      <c r="K2232" s="25" t="s">
        <v>735</v>
      </c>
      <c r="L2232" s="25" t="s">
        <v>793</v>
      </c>
      <c r="M2232" s="25" t="s">
        <v>737</v>
      </c>
      <c r="N2232" s="25"/>
      <c r="O2232" s="25"/>
      <c r="P2232" s="25"/>
      <c r="Q2232" s="26"/>
      <c r="R2232" s="26"/>
      <c r="S2232" s="27"/>
      <c r="T2232" s="27"/>
      <c r="U2232" s="27"/>
      <c r="V2232" s="27"/>
      <c r="W2232" s="27"/>
      <c r="X2232" s="27"/>
      <c r="Y2232" s="27"/>
      <c r="Z2232" s="27"/>
      <c r="AA2232" s="28" t="s">
        <v>770</v>
      </c>
      <c r="AB2232" s="28" t="s">
        <v>1083</v>
      </c>
      <c r="AC2232" s="29" t="s">
        <v>730</v>
      </c>
      <c r="AD2232" s="36" t="s">
        <v>1544</v>
      </c>
      <c r="AE2232" s="83">
        <v>1</v>
      </c>
      <c r="AF2232" s="30">
        <v>1</v>
      </c>
      <c r="AG2232" s="30"/>
      <c r="AH2232" s="30"/>
      <c r="AI2232" s="30" t="s">
        <v>767</v>
      </c>
      <c r="AJ2232" s="29"/>
      <c r="AK2232" s="30"/>
      <c r="AL2232" s="29"/>
      <c r="AM2232" s="30">
        <v>47</v>
      </c>
      <c r="AN2232" s="30">
        <v>75</v>
      </c>
      <c r="AO2232" s="30"/>
      <c r="AP2232" s="30"/>
      <c r="AQ2232" s="30"/>
      <c r="AR2232" s="30"/>
      <c r="AS2232" s="30"/>
      <c r="AT2232" s="30"/>
      <c r="AU2232" s="30"/>
      <c r="AV2232" s="30"/>
      <c r="AW2232" s="30"/>
      <c r="AX2232" s="30" t="s">
        <v>1545</v>
      </c>
      <c r="AY2232" s="30"/>
      <c r="AZ2232" s="30"/>
      <c r="BA2232" s="31"/>
      <c r="BB2232" s="32"/>
      <c r="BC2232" s="29"/>
      <c r="BD2232" s="30"/>
      <c r="BE2232" s="75"/>
      <c r="BF2232" s="91" t="b">
        <f>IF(ISERROR(VLOOKUP(StudiesDetails!B2232,ProteinExpression!A:A,1,FALSE)),FALSE,TRUE)</f>
        <v>1</v>
      </c>
    </row>
    <row r="2233" spans="1:58" x14ac:dyDescent="0.3">
      <c r="A2233">
        <v>909</v>
      </c>
      <c r="B2233">
        <v>2385</v>
      </c>
      <c r="C2233" s="73" t="str">
        <f>IF(AND($A2233&lt;&gt;"",ISNUMBER($A2233)),VLOOKUP($A2233,StudiesGeneral!$B:$CM,2,FALSE),"")</f>
        <v xml:space="preserve">Weiß </v>
      </c>
      <c r="D2233" s="73">
        <f>IF(AND($A2233&lt;&gt;"",ISNUMBER($A2233)),VLOOKUP($A2233,StudiesGeneral!$B:$CM,3,FALSE),"")</f>
        <v>2018</v>
      </c>
      <c r="E2233" s="74" t="str">
        <f>IF(AND($A2233&lt;&gt;"",ISNUMBER($A2233)),VLOOKUP($A2233,StudiesGeneral!$B:$CM,4,FALSE),"")</f>
        <v>https://doi.org/10.1124/dmd.117.078626</v>
      </c>
      <c r="F2233" s="73" t="str">
        <f>IF(AND($A2233&lt;&gt;"",ISNUMBER($A2233)),VLOOKUP($A2233,StudiesGeneral!$B:$CM,5,FALSE),"")</f>
        <v>CYP3A4</v>
      </c>
      <c r="G2233" s="52" t="str">
        <f t="shared" si="111"/>
        <v>Liver--Homogenate-A2-</v>
      </c>
      <c r="H2233" s="12" t="s">
        <v>724</v>
      </c>
      <c r="K2233" s="12" t="s">
        <v>735</v>
      </c>
      <c r="L2233" s="12" t="s">
        <v>793</v>
      </c>
      <c r="M2233" s="12" t="s">
        <v>737</v>
      </c>
      <c r="AA2233" s="19" t="s">
        <v>770</v>
      </c>
      <c r="AB2233" s="19" t="s">
        <v>1083</v>
      </c>
      <c r="AC2233" s="20" t="s">
        <v>730</v>
      </c>
      <c r="AD2233" s="37" t="s">
        <v>1546</v>
      </c>
      <c r="AE2233" s="82">
        <v>2</v>
      </c>
      <c r="AF2233" s="3">
        <v>1</v>
      </c>
      <c r="AI2233" s="3" t="s">
        <v>767</v>
      </c>
      <c r="AM2233" s="3">
        <v>47</v>
      </c>
      <c r="AN2233" s="3">
        <v>75</v>
      </c>
      <c r="AX2233" s="3" t="s">
        <v>1545</v>
      </c>
      <c r="BF2233" s="4" t="b">
        <f>IF(ISERROR(VLOOKUP(StudiesDetails!B2233,ProteinExpression!A:A,1,FALSE)),FALSE,TRUE)</f>
        <v>1</v>
      </c>
    </row>
    <row r="2234" spans="1:58" x14ac:dyDescent="0.3">
      <c r="A2234">
        <v>909</v>
      </c>
      <c r="B2234">
        <v>2386</v>
      </c>
      <c r="C2234" s="73" t="str">
        <f>IF(AND($A2234&lt;&gt;"",ISNUMBER($A2234)),VLOOKUP($A2234,StudiesGeneral!$B:$CM,2,FALSE),"")</f>
        <v xml:space="preserve">Weiß </v>
      </c>
      <c r="D2234" s="73">
        <f>IF(AND($A2234&lt;&gt;"",ISNUMBER($A2234)),VLOOKUP($A2234,StudiesGeneral!$B:$CM,3,FALSE),"")</f>
        <v>2018</v>
      </c>
      <c r="E2234" s="74" t="str">
        <f>IF(AND($A2234&lt;&gt;"",ISNUMBER($A2234)),VLOOKUP($A2234,StudiesGeneral!$B:$CM,4,FALSE),"")</f>
        <v>https://doi.org/10.1124/dmd.117.078626</v>
      </c>
      <c r="F2234" s="73" t="str">
        <f>IF(AND($A2234&lt;&gt;"",ISNUMBER($A2234)),VLOOKUP($A2234,StudiesGeneral!$B:$CM,5,FALSE),"")</f>
        <v>CYP3A4</v>
      </c>
      <c r="G2234" s="52" t="str">
        <f t="shared" si="111"/>
        <v>Liver--Homogenate-A3-</v>
      </c>
      <c r="H2234" s="12" t="s">
        <v>724</v>
      </c>
      <c r="K2234" s="12" t="s">
        <v>735</v>
      </c>
      <c r="L2234" s="12" t="s">
        <v>793</v>
      </c>
      <c r="M2234" s="12" t="s">
        <v>737</v>
      </c>
      <c r="AA2234" s="19" t="s">
        <v>770</v>
      </c>
      <c r="AB2234" s="19" t="s">
        <v>1083</v>
      </c>
      <c r="AC2234" s="20" t="s">
        <v>730</v>
      </c>
      <c r="AD2234" s="37" t="s">
        <v>1547</v>
      </c>
      <c r="AE2234" s="82">
        <v>3</v>
      </c>
      <c r="AF2234" s="3">
        <v>1</v>
      </c>
      <c r="AI2234" s="3" t="s">
        <v>767</v>
      </c>
      <c r="AM2234" s="3">
        <v>47</v>
      </c>
      <c r="AN2234" s="3">
        <v>75</v>
      </c>
      <c r="AX2234" s="3" t="s">
        <v>1545</v>
      </c>
      <c r="BF2234" s="4" t="b">
        <f>IF(ISERROR(VLOOKUP(StudiesDetails!B2234,ProteinExpression!A:A,1,FALSE)),FALSE,TRUE)</f>
        <v>1</v>
      </c>
    </row>
    <row r="2235" spans="1:58" x14ac:dyDescent="0.3">
      <c r="A2235">
        <v>909</v>
      </c>
      <c r="B2235">
        <v>2387</v>
      </c>
      <c r="C2235" s="73" t="str">
        <f>IF(AND($A2235&lt;&gt;"",ISNUMBER($A2235)),VLOOKUP($A2235,StudiesGeneral!$B:$CM,2,FALSE),"")</f>
        <v xml:space="preserve">Weiß </v>
      </c>
      <c r="D2235" s="73">
        <f>IF(AND($A2235&lt;&gt;"",ISNUMBER($A2235)),VLOOKUP($A2235,StudiesGeneral!$B:$CM,3,FALSE),"")</f>
        <v>2018</v>
      </c>
      <c r="E2235" s="74" t="str">
        <f>IF(AND($A2235&lt;&gt;"",ISNUMBER($A2235)),VLOOKUP($A2235,StudiesGeneral!$B:$CM,4,FALSE),"")</f>
        <v>https://doi.org/10.1124/dmd.117.078626</v>
      </c>
      <c r="F2235" s="73" t="str">
        <f>IF(AND($A2235&lt;&gt;"",ISNUMBER($A2235)),VLOOKUP($A2235,StudiesGeneral!$B:$CM,5,FALSE),"")</f>
        <v>CYP3A4</v>
      </c>
      <c r="G2235" s="52" t="str">
        <f t="shared" ref="G2235:G2298" si="114">H2235&amp;"-"&amp;I2235&amp;"-"&amp;L2235&amp;"-"&amp;AD2235&amp;"-"&amp;BC2235</f>
        <v>Liver--Homogenate-A4-</v>
      </c>
      <c r="H2235" s="12" t="s">
        <v>724</v>
      </c>
      <c r="K2235" s="12" t="s">
        <v>735</v>
      </c>
      <c r="L2235" s="12" t="s">
        <v>793</v>
      </c>
      <c r="M2235" s="12" t="s">
        <v>737</v>
      </c>
      <c r="AA2235" s="19" t="s">
        <v>770</v>
      </c>
      <c r="AB2235" s="19" t="s">
        <v>1083</v>
      </c>
      <c r="AC2235" s="20" t="s">
        <v>730</v>
      </c>
      <c r="AD2235" s="37" t="s">
        <v>1548</v>
      </c>
      <c r="AE2235" s="82">
        <v>4</v>
      </c>
      <c r="AF2235" s="3">
        <v>1</v>
      </c>
      <c r="AI2235" s="3" t="s">
        <v>767</v>
      </c>
      <c r="AM2235" s="3">
        <v>47</v>
      </c>
      <c r="AN2235" s="3">
        <v>75</v>
      </c>
      <c r="AX2235" s="3" t="s">
        <v>1545</v>
      </c>
      <c r="BF2235" s="4" t="b">
        <f>IF(ISERROR(VLOOKUP(StudiesDetails!B2235,ProteinExpression!A:A,1,FALSE)),FALSE,TRUE)</f>
        <v>1</v>
      </c>
    </row>
    <row r="2236" spans="1:58" x14ac:dyDescent="0.3">
      <c r="A2236">
        <v>909</v>
      </c>
      <c r="B2236">
        <v>2388</v>
      </c>
      <c r="C2236" s="73" t="str">
        <f>IF(AND($A2236&lt;&gt;"",ISNUMBER($A2236)),VLOOKUP($A2236,StudiesGeneral!$B:$CM,2,FALSE),"")</f>
        <v xml:space="preserve">Weiß </v>
      </c>
      <c r="D2236" s="73">
        <f>IF(AND($A2236&lt;&gt;"",ISNUMBER($A2236)),VLOOKUP($A2236,StudiesGeneral!$B:$CM,3,FALSE),"")</f>
        <v>2018</v>
      </c>
      <c r="E2236" s="74" t="str">
        <f>IF(AND($A2236&lt;&gt;"",ISNUMBER($A2236)),VLOOKUP($A2236,StudiesGeneral!$B:$CM,4,FALSE),"")</f>
        <v>https://doi.org/10.1124/dmd.117.078626</v>
      </c>
      <c r="F2236" s="73" t="str">
        <f>IF(AND($A2236&lt;&gt;"",ISNUMBER($A2236)),VLOOKUP($A2236,StudiesGeneral!$B:$CM,5,FALSE),"")</f>
        <v>CYP3A4</v>
      </c>
      <c r="G2236" s="52" t="str">
        <f t="shared" si="114"/>
        <v>Liver--Homogenate-A5-</v>
      </c>
      <c r="H2236" s="12" t="s">
        <v>724</v>
      </c>
      <c r="K2236" s="12" t="s">
        <v>735</v>
      </c>
      <c r="L2236" s="12" t="s">
        <v>793</v>
      </c>
      <c r="M2236" s="12" t="s">
        <v>737</v>
      </c>
      <c r="AA2236" s="19" t="s">
        <v>770</v>
      </c>
      <c r="AB2236" s="19" t="s">
        <v>1083</v>
      </c>
      <c r="AC2236" s="20" t="s">
        <v>730</v>
      </c>
      <c r="AD2236" s="37" t="s">
        <v>1549</v>
      </c>
      <c r="AE2236" s="82">
        <v>5</v>
      </c>
      <c r="AF2236" s="3">
        <v>1</v>
      </c>
      <c r="AI2236" s="3" t="s">
        <v>767</v>
      </c>
      <c r="AM2236" s="3">
        <v>47</v>
      </c>
      <c r="AN2236" s="3">
        <v>75</v>
      </c>
      <c r="AX2236" s="3" t="s">
        <v>1545</v>
      </c>
      <c r="BF2236" s="4" t="b">
        <f>IF(ISERROR(VLOOKUP(StudiesDetails!B2236,ProteinExpression!A:A,1,FALSE)),FALSE,TRUE)</f>
        <v>1</v>
      </c>
    </row>
    <row r="2237" spans="1:58" x14ac:dyDescent="0.3">
      <c r="A2237">
        <v>909</v>
      </c>
      <c r="B2237">
        <v>2389</v>
      </c>
      <c r="C2237" s="73" t="str">
        <f>IF(AND($A2237&lt;&gt;"",ISNUMBER($A2237)),VLOOKUP($A2237,StudiesGeneral!$B:$CM,2,FALSE),"")</f>
        <v xml:space="preserve">Weiß </v>
      </c>
      <c r="D2237" s="73">
        <f>IF(AND($A2237&lt;&gt;"",ISNUMBER($A2237)),VLOOKUP($A2237,StudiesGeneral!$B:$CM,3,FALSE),"")</f>
        <v>2018</v>
      </c>
      <c r="E2237" s="74" t="str">
        <f>IF(AND($A2237&lt;&gt;"",ISNUMBER($A2237)),VLOOKUP($A2237,StudiesGeneral!$B:$CM,4,FALSE),"")</f>
        <v>https://doi.org/10.1124/dmd.117.078626</v>
      </c>
      <c r="F2237" s="73" t="str">
        <f>IF(AND($A2237&lt;&gt;"",ISNUMBER($A2237)),VLOOKUP($A2237,StudiesGeneral!$B:$CM,5,FALSE),"")</f>
        <v>CYP3A4</v>
      </c>
      <c r="G2237" s="52" t="str">
        <f t="shared" si="114"/>
        <v>Liver--Homogenate-A6-</v>
      </c>
      <c r="H2237" s="12" t="s">
        <v>724</v>
      </c>
      <c r="K2237" s="12" t="s">
        <v>735</v>
      </c>
      <c r="L2237" s="12" t="s">
        <v>793</v>
      </c>
      <c r="M2237" s="12" t="s">
        <v>737</v>
      </c>
      <c r="AA2237" s="19" t="s">
        <v>770</v>
      </c>
      <c r="AB2237" s="19" t="s">
        <v>1083</v>
      </c>
      <c r="AC2237" s="20" t="s">
        <v>730</v>
      </c>
      <c r="AD2237" s="37" t="s">
        <v>1550</v>
      </c>
      <c r="AE2237" s="82">
        <v>6</v>
      </c>
      <c r="AF2237" s="3">
        <v>1</v>
      </c>
      <c r="AI2237" s="3" t="s">
        <v>767</v>
      </c>
      <c r="AM2237" s="3">
        <v>47</v>
      </c>
      <c r="AN2237" s="3">
        <v>75</v>
      </c>
      <c r="AX2237" s="3" t="s">
        <v>1545</v>
      </c>
      <c r="BF2237" s="4" t="b">
        <f>IF(ISERROR(VLOOKUP(StudiesDetails!B2237,ProteinExpression!A:A,1,FALSE)),FALSE,TRUE)</f>
        <v>1</v>
      </c>
    </row>
    <row r="2238" spans="1:58" x14ac:dyDescent="0.3">
      <c r="A2238">
        <v>909</v>
      </c>
      <c r="B2238">
        <v>2390</v>
      </c>
      <c r="C2238" s="73" t="str">
        <f>IF(AND($A2238&lt;&gt;"",ISNUMBER($A2238)),VLOOKUP($A2238,StudiesGeneral!$B:$CM,2,FALSE),"")</f>
        <v xml:space="preserve">Weiß </v>
      </c>
      <c r="D2238" s="73">
        <f>IF(AND($A2238&lt;&gt;"",ISNUMBER($A2238)),VLOOKUP($A2238,StudiesGeneral!$B:$CM,3,FALSE),"")</f>
        <v>2018</v>
      </c>
      <c r="E2238" s="74" t="str">
        <f>IF(AND($A2238&lt;&gt;"",ISNUMBER($A2238)),VLOOKUP($A2238,StudiesGeneral!$B:$CM,4,FALSE),"")</f>
        <v>https://doi.org/10.1124/dmd.117.078626</v>
      </c>
      <c r="F2238" s="73" t="str">
        <f>IF(AND($A2238&lt;&gt;"",ISNUMBER($A2238)),VLOOKUP($A2238,StudiesGeneral!$B:$CM,5,FALSE),"")</f>
        <v>CYP3A4</v>
      </c>
      <c r="G2238" s="52" t="str">
        <f t="shared" si="114"/>
        <v>Liver--Homogenate-A7-</v>
      </c>
      <c r="H2238" s="12" t="s">
        <v>724</v>
      </c>
      <c r="K2238" s="12" t="s">
        <v>735</v>
      </c>
      <c r="L2238" s="12" t="s">
        <v>793</v>
      </c>
      <c r="M2238" s="12" t="s">
        <v>737</v>
      </c>
      <c r="AA2238" s="19" t="s">
        <v>770</v>
      </c>
      <c r="AB2238" s="19" t="s">
        <v>1083</v>
      </c>
      <c r="AC2238" s="20" t="s">
        <v>730</v>
      </c>
      <c r="AD2238" s="37" t="s">
        <v>1551</v>
      </c>
      <c r="AE2238" s="82">
        <v>7</v>
      </c>
      <c r="AF2238" s="3">
        <v>1</v>
      </c>
      <c r="AI2238" s="3" t="s">
        <v>767</v>
      </c>
      <c r="AM2238" s="3">
        <v>47</v>
      </c>
      <c r="AN2238" s="3">
        <v>75</v>
      </c>
      <c r="AX2238" s="3" t="s">
        <v>1545</v>
      </c>
      <c r="BF2238" s="4" t="b">
        <f>IF(ISERROR(VLOOKUP(StudiesDetails!B2238,ProteinExpression!A:A,1,FALSE)),FALSE,TRUE)</f>
        <v>1</v>
      </c>
    </row>
    <row r="2239" spans="1:58" x14ac:dyDescent="0.3">
      <c r="A2239">
        <v>909</v>
      </c>
      <c r="B2239">
        <v>2391</v>
      </c>
      <c r="C2239" s="73" t="str">
        <f>IF(AND($A2239&lt;&gt;"",ISNUMBER($A2239)),VLOOKUP($A2239,StudiesGeneral!$B:$CM,2,FALSE),"")</f>
        <v xml:space="preserve">Weiß </v>
      </c>
      <c r="D2239" s="73">
        <f>IF(AND($A2239&lt;&gt;"",ISNUMBER($A2239)),VLOOKUP($A2239,StudiesGeneral!$B:$CM,3,FALSE),"")</f>
        <v>2018</v>
      </c>
      <c r="E2239" s="74" t="str">
        <f>IF(AND($A2239&lt;&gt;"",ISNUMBER($A2239)),VLOOKUP($A2239,StudiesGeneral!$B:$CM,4,FALSE),"")</f>
        <v>https://doi.org/10.1124/dmd.117.078626</v>
      </c>
      <c r="F2239" s="73" t="str">
        <f>IF(AND($A2239&lt;&gt;"",ISNUMBER($A2239)),VLOOKUP($A2239,StudiesGeneral!$B:$CM,5,FALSE),"")</f>
        <v>CYP3A4</v>
      </c>
      <c r="G2239" s="52" t="str">
        <f t="shared" si="114"/>
        <v>Liver--Homogenate-A8-</v>
      </c>
      <c r="H2239" s="12" t="s">
        <v>724</v>
      </c>
      <c r="K2239" s="12" t="s">
        <v>735</v>
      </c>
      <c r="L2239" s="12" t="s">
        <v>793</v>
      </c>
      <c r="M2239" s="12" t="s">
        <v>737</v>
      </c>
      <c r="AA2239" s="19" t="s">
        <v>770</v>
      </c>
      <c r="AB2239" s="19" t="s">
        <v>1083</v>
      </c>
      <c r="AC2239" s="20" t="s">
        <v>730</v>
      </c>
      <c r="AD2239" s="37" t="s">
        <v>1552</v>
      </c>
      <c r="AE2239" s="82">
        <v>8</v>
      </c>
      <c r="AF2239" s="3">
        <v>1</v>
      </c>
      <c r="AI2239" s="3" t="s">
        <v>767</v>
      </c>
      <c r="AM2239" s="3">
        <v>47</v>
      </c>
      <c r="AN2239" s="3">
        <v>75</v>
      </c>
      <c r="AX2239" s="3" t="s">
        <v>1545</v>
      </c>
      <c r="BF2239" s="4" t="b">
        <f>IF(ISERROR(VLOOKUP(StudiesDetails!B2239,ProteinExpression!A:A,1,FALSE)),FALSE,TRUE)</f>
        <v>1</v>
      </c>
    </row>
    <row r="2240" spans="1:58" x14ac:dyDescent="0.3">
      <c r="A2240">
        <v>909</v>
      </c>
      <c r="B2240">
        <v>2392</v>
      </c>
      <c r="C2240" s="73" t="str">
        <f>IF(AND($A2240&lt;&gt;"",ISNUMBER($A2240)),VLOOKUP($A2240,StudiesGeneral!$B:$CM,2,FALSE),"")</f>
        <v xml:space="preserve">Weiß </v>
      </c>
      <c r="D2240" s="73">
        <f>IF(AND($A2240&lt;&gt;"",ISNUMBER($A2240)),VLOOKUP($A2240,StudiesGeneral!$B:$CM,3,FALSE),"")</f>
        <v>2018</v>
      </c>
      <c r="E2240" s="74" t="str">
        <f>IF(AND($A2240&lt;&gt;"",ISNUMBER($A2240)),VLOOKUP($A2240,StudiesGeneral!$B:$CM,4,FALSE),"")</f>
        <v>https://doi.org/10.1124/dmd.117.078626</v>
      </c>
      <c r="F2240" s="73" t="str">
        <f>IF(AND($A2240&lt;&gt;"",ISNUMBER($A2240)),VLOOKUP($A2240,StudiesGeneral!$B:$CM,5,FALSE),"")</f>
        <v>CYP3A4</v>
      </c>
      <c r="G2240" s="52" t="str">
        <f t="shared" si="114"/>
        <v>Liver--Homogenate-A9-</v>
      </c>
      <c r="H2240" s="12" t="s">
        <v>724</v>
      </c>
      <c r="K2240" s="12" t="s">
        <v>735</v>
      </c>
      <c r="L2240" s="12" t="s">
        <v>793</v>
      </c>
      <c r="M2240" s="12" t="s">
        <v>737</v>
      </c>
      <c r="AA2240" s="19" t="s">
        <v>770</v>
      </c>
      <c r="AB2240" s="19" t="s">
        <v>1083</v>
      </c>
      <c r="AC2240" s="20" t="s">
        <v>730</v>
      </c>
      <c r="AD2240" s="37" t="s">
        <v>1553</v>
      </c>
      <c r="AE2240" s="82">
        <v>9</v>
      </c>
      <c r="AF2240" s="3">
        <v>1</v>
      </c>
      <c r="AI2240" s="3" t="s">
        <v>767</v>
      </c>
      <c r="AM2240" s="3">
        <v>47</v>
      </c>
      <c r="AN2240" s="3">
        <v>75</v>
      </c>
      <c r="AX2240" s="3" t="s">
        <v>1545</v>
      </c>
      <c r="BF2240" s="4" t="b">
        <f>IF(ISERROR(VLOOKUP(StudiesDetails!B2240,ProteinExpression!A:A,1,FALSE)),FALSE,TRUE)</f>
        <v>1</v>
      </c>
    </row>
    <row r="2241" spans="1:58" x14ac:dyDescent="0.3">
      <c r="A2241">
        <v>909</v>
      </c>
      <c r="B2241">
        <v>2393</v>
      </c>
      <c r="C2241" s="73" t="str">
        <f>IF(AND($A2241&lt;&gt;"",ISNUMBER($A2241)),VLOOKUP($A2241,StudiesGeneral!$B:$CM,2,FALSE),"")</f>
        <v xml:space="preserve">Weiß </v>
      </c>
      <c r="D2241" s="73">
        <f>IF(AND($A2241&lt;&gt;"",ISNUMBER($A2241)),VLOOKUP($A2241,StudiesGeneral!$B:$CM,3,FALSE),"")</f>
        <v>2018</v>
      </c>
      <c r="E2241" s="74" t="str">
        <f>IF(AND($A2241&lt;&gt;"",ISNUMBER($A2241)),VLOOKUP($A2241,StudiesGeneral!$B:$CM,4,FALSE),"")</f>
        <v>https://doi.org/10.1124/dmd.117.078626</v>
      </c>
      <c r="F2241" s="73" t="str">
        <f>IF(AND($A2241&lt;&gt;"",ISNUMBER($A2241)),VLOOKUP($A2241,StudiesGeneral!$B:$CM,5,FALSE),"")</f>
        <v>CYP3A4</v>
      </c>
      <c r="G2241" s="52" t="str">
        <f t="shared" si="114"/>
        <v>Liver--Homogenate-A10-</v>
      </c>
      <c r="H2241" s="12" t="s">
        <v>724</v>
      </c>
      <c r="K2241" s="12" t="s">
        <v>735</v>
      </c>
      <c r="L2241" s="12" t="s">
        <v>793</v>
      </c>
      <c r="M2241" s="12" t="s">
        <v>737</v>
      </c>
      <c r="AA2241" s="19" t="s">
        <v>770</v>
      </c>
      <c r="AB2241" s="19" t="s">
        <v>1083</v>
      </c>
      <c r="AC2241" s="20" t="s">
        <v>730</v>
      </c>
      <c r="AD2241" s="37" t="s">
        <v>1554</v>
      </c>
      <c r="AE2241" s="82">
        <v>10</v>
      </c>
      <c r="AF2241" s="3">
        <v>1</v>
      </c>
      <c r="AI2241" s="3" t="s">
        <v>767</v>
      </c>
      <c r="AM2241" s="3">
        <v>47</v>
      </c>
      <c r="AN2241" s="3">
        <v>75</v>
      </c>
      <c r="AX2241" s="3" t="s">
        <v>1545</v>
      </c>
      <c r="BF2241" s="4" t="b">
        <f>IF(ISERROR(VLOOKUP(StudiesDetails!B2241,ProteinExpression!A:A,1,FALSE)),FALSE,TRUE)</f>
        <v>1</v>
      </c>
    </row>
    <row r="2242" spans="1:58" s="33" customFormat="1" x14ac:dyDescent="0.3">
      <c r="A2242" s="33">
        <v>909</v>
      </c>
      <c r="B2242" s="33">
        <v>2394</v>
      </c>
      <c r="C2242" s="70" t="str">
        <f>IF(AND($A2242&lt;&gt;"",ISNUMBER($A2242)),VLOOKUP($A2242,StudiesGeneral!$B:$CM,2,FALSE),"")</f>
        <v xml:space="preserve">Weiß </v>
      </c>
      <c r="D2242" s="70">
        <f>IF(AND($A2242&lt;&gt;"",ISNUMBER($A2242)),VLOOKUP($A2242,StudiesGeneral!$B:$CM,3,FALSE),"")</f>
        <v>2018</v>
      </c>
      <c r="E2242" s="71" t="str">
        <f>IF(AND($A2242&lt;&gt;"",ISNUMBER($A2242)),VLOOKUP($A2242,StudiesGeneral!$B:$CM,4,FALSE),"")</f>
        <v>https://doi.org/10.1124/dmd.117.078626</v>
      </c>
      <c r="F2242" s="70" t="str">
        <f>IF(AND($A2242&lt;&gt;"",ISNUMBER($A2242)),VLOOKUP($A2242,StudiesGeneral!$B:$CM,5,FALSE),"")</f>
        <v>CYP3A4</v>
      </c>
      <c r="G2242" s="72" t="str">
        <f t="shared" si="114"/>
        <v>Liver--Crude membrane/nuclei fraction-A1-</v>
      </c>
      <c r="H2242" s="25" t="s">
        <v>724</v>
      </c>
      <c r="I2242" s="25"/>
      <c r="J2242" s="25"/>
      <c r="K2242" s="109" t="s">
        <v>988</v>
      </c>
      <c r="L2242" s="25" t="s">
        <v>1555</v>
      </c>
      <c r="M2242" s="25"/>
      <c r="N2242" s="25"/>
      <c r="O2242" s="25"/>
      <c r="P2242" s="25"/>
      <c r="Q2242" s="26"/>
      <c r="R2242" s="26"/>
      <c r="S2242" s="27"/>
      <c r="T2242" s="27"/>
      <c r="U2242" s="27"/>
      <c r="V2242" s="27"/>
      <c r="W2242" s="27"/>
      <c r="X2242" s="27"/>
      <c r="Y2242" s="27"/>
      <c r="Z2242" s="27"/>
      <c r="AA2242" s="28" t="s">
        <v>770</v>
      </c>
      <c r="AB2242" s="28" t="s">
        <v>1083</v>
      </c>
      <c r="AC2242" s="29" t="s">
        <v>730</v>
      </c>
      <c r="AD2242" s="36" t="s">
        <v>1544</v>
      </c>
      <c r="AE2242" s="83">
        <v>1</v>
      </c>
      <c r="AF2242" s="30">
        <v>1</v>
      </c>
      <c r="AG2242" s="30"/>
      <c r="AH2242" s="30"/>
      <c r="AI2242" s="30" t="s">
        <v>767</v>
      </c>
      <c r="AJ2242" s="29"/>
      <c r="AK2242" s="30"/>
      <c r="AL2242" s="29"/>
      <c r="AM2242" s="30">
        <v>47</v>
      </c>
      <c r="AN2242" s="30">
        <v>75</v>
      </c>
      <c r="AO2242" s="30"/>
      <c r="AP2242" s="30"/>
      <c r="AQ2242" s="30"/>
      <c r="AR2242" s="30"/>
      <c r="AS2242" s="30"/>
      <c r="AT2242" s="30"/>
      <c r="AU2242" s="30"/>
      <c r="AV2242" s="30"/>
      <c r="AW2242" s="30"/>
      <c r="AX2242" s="30" t="s">
        <v>1545</v>
      </c>
      <c r="AY2242" s="30"/>
      <c r="AZ2242" s="30"/>
      <c r="BA2242" s="31"/>
      <c r="BB2242" s="32"/>
      <c r="BC2242" s="29"/>
      <c r="BD2242" s="30"/>
      <c r="BE2242" s="75"/>
      <c r="BF2242" s="91" t="b">
        <f>IF(ISERROR(VLOOKUP(StudiesDetails!B2242,ProteinExpression!A:A,1,FALSE)),FALSE,TRUE)</f>
        <v>1</v>
      </c>
    </row>
    <row r="2243" spans="1:58" x14ac:dyDescent="0.3">
      <c r="A2243">
        <v>909</v>
      </c>
      <c r="B2243">
        <v>2395</v>
      </c>
      <c r="C2243" s="73" t="str">
        <f>IF(AND($A2243&lt;&gt;"",ISNUMBER($A2243)),VLOOKUP($A2243,StudiesGeneral!$B:$CM,2,FALSE),"")</f>
        <v xml:space="preserve">Weiß </v>
      </c>
      <c r="D2243" s="73">
        <f>IF(AND($A2243&lt;&gt;"",ISNUMBER($A2243)),VLOOKUP($A2243,StudiesGeneral!$B:$CM,3,FALSE),"")</f>
        <v>2018</v>
      </c>
      <c r="E2243" s="74" t="str">
        <f>IF(AND($A2243&lt;&gt;"",ISNUMBER($A2243)),VLOOKUP($A2243,StudiesGeneral!$B:$CM,4,FALSE),"")</f>
        <v>https://doi.org/10.1124/dmd.117.078626</v>
      </c>
      <c r="F2243" s="73" t="str">
        <f>IF(AND($A2243&lt;&gt;"",ISNUMBER($A2243)),VLOOKUP($A2243,StudiesGeneral!$B:$CM,5,FALSE),"")</f>
        <v>CYP3A4</v>
      </c>
      <c r="G2243" s="52" t="str">
        <f t="shared" si="114"/>
        <v>Liver--Crude membrane/nuclei fraction-A2-</v>
      </c>
      <c r="H2243" s="12" t="s">
        <v>724</v>
      </c>
      <c r="K2243" s="104" t="s">
        <v>988</v>
      </c>
      <c r="L2243" s="12" t="s">
        <v>1555</v>
      </c>
      <c r="AA2243" s="19" t="s">
        <v>770</v>
      </c>
      <c r="AB2243" s="19" t="s">
        <v>1083</v>
      </c>
      <c r="AC2243" s="20" t="s">
        <v>730</v>
      </c>
      <c r="AD2243" s="37" t="s">
        <v>1546</v>
      </c>
      <c r="AE2243" s="82">
        <v>2</v>
      </c>
      <c r="AF2243" s="3">
        <v>1</v>
      </c>
      <c r="AI2243" s="3" t="s">
        <v>767</v>
      </c>
      <c r="AM2243" s="3">
        <v>47</v>
      </c>
      <c r="AN2243" s="3">
        <v>75</v>
      </c>
      <c r="AX2243" s="3" t="s">
        <v>1545</v>
      </c>
      <c r="BF2243" s="4" t="b">
        <f>IF(ISERROR(VLOOKUP(StudiesDetails!B2243,ProteinExpression!A:A,1,FALSE)),FALSE,TRUE)</f>
        <v>1</v>
      </c>
    </row>
    <row r="2244" spans="1:58" x14ac:dyDescent="0.3">
      <c r="A2244">
        <v>909</v>
      </c>
      <c r="B2244">
        <v>2396</v>
      </c>
      <c r="C2244" s="73" t="str">
        <f>IF(AND($A2244&lt;&gt;"",ISNUMBER($A2244)),VLOOKUP($A2244,StudiesGeneral!$B:$CM,2,FALSE),"")</f>
        <v xml:space="preserve">Weiß </v>
      </c>
      <c r="D2244" s="73">
        <f>IF(AND($A2244&lt;&gt;"",ISNUMBER($A2244)),VLOOKUP($A2244,StudiesGeneral!$B:$CM,3,FALSE),"")</f>
        <v>2018</v>
      </c>
      <c r="E2244" s="74" t="str">
        <f>IF(AND($A2244&lt;&gt;"",ISNUMBER($A2244)),VLOOKUP($A2244,StudiesGeneral!$B:$CM,4,FALSE),"")</f>
        <v>https://doi.org/10.1124/dmd.117.078626</v>
      </c>
      <c r="F2244" s="73" t="str">
        <f>IF(AND($A2244&lt;&gt;"",ISNUMBER($A2244)),VLOOKUP($A2244,StudiesGeneral!$B:$CM,5,FALSE),"")</f>
        <v>CYP3A4</v>
      </c>
      <c r="G2244" s="52" t="str">
        <f t="shared" si="114"/>
        <v>Liver--Crude membrane/nuclei fraction-A3-</v>
      </c>
      <c r="H2244" s="12" t="s">
        <v>724</v>
      </c>
      <c r="K2244" s="104" t="s">
        <v>988</v>
      </c>
      <c r="L2244" s="12" t="s">
        <v>1555</v>
      </c>
      <c r="AA2244" s="19" t="s">
        <v>770</v>
      </c>
      <c r="AB2244" s="19" t="s">
        <v>1083</v>
      </c>
      <c r="AC2244" s="20" t="s">
        <v>730</v>
      </c>
      <c r="AD2244" s="37" t="s">
        <v>1547</v>
      </c>
      <c r="AE2244" s="82">
        <v>3</v>
      </c>
      <c r="AF2244" s="3">
        <v>1</v>
      </c>
      <c r="AI2244" s="3" t="s">
        <v>767</v>
      </c>
      <c r="AM2244" s="3">
        <v>47</v>
      </c>
      <c r="AN2244" s="3">
        <v>75</v>
      </c>
      <c r="AX2244" s="3" t="s">
        <v>1545</v>
      </c>
      <c r="BF2244" s="4" t="b">
        <f>IF(ISERROR(VLOOKUP(StudiesDetails!B2244,ProteinExpression!A:A,1,FALSE)),FALSE,TRUE)</f>
        <v>1</v>
      </c>
    </row>
    <row r="2245" spans="1:58" x14ac:dyDescent="0.3">
      <c r="A2245">
        <v>909</v>
      </c>
      <c r="B2245">
        <v>2397</v>
      </c>
      <c r="C2245" s="73" t="str">
        <f>IF(AND($A2245&lt;&gt;"",ISNUMBER($A2245)),VLOOKUP($A2245,StudiesGeneral!$B:$CM,2,FALSE),"")</f>
        <v xml:space="preserve">Weiß </v>
      </c>
      <c r="D2245" s="73">
        <f>IF(AND($A2245&lt;&gt;"",ISNUMBER($A2245)),VLOOKUP($A2245,StudiesGeneral!$B:$CM,3,FALSE),"")</f>
        <v>2018</v>
      </c>
      <c r="E2245" s="74" t="str">
        <f>IF(AND($A2245&lt;&gt;"",ISNUMBER($A2245)),VLOOKUP($A2245,StudiesGeneral!$B:$CM,4,FALSE),"")</f>
        <v>https://doi.org/10.1124/dmd.117.078626</v>
      </c>
      <c r="F2245" s="73" t="str">
        <f>IF(AND($A2245&lt;&gt;"",ISNUMBER($A2245)),VLOOKUP($A2245,StudiesGeneral!$B:$CM,5,FALSE),"")</f>
        <v>CYP3A4</v>
      </c>
      <c r="G2245" s="52" t="str">
        <f t="shared" si="114"/>
        <v>Liver--Crude membrane/nuclei fraction-A4-</v>
      </c>
      <c r="H2245" s="12" t="s">
        <v>724</v>
      </c>
      <c r="K2245" s="104" t="s">
        <v>988</v>
      </c>
      <c r="L2245" s="12" t="s">
        <v>1555</v>
      </c>
      <c r="AA2245" s="19" t="s">
        <v>770</v>
      </c>
      <c r="AB2245" s="19" t="s">
        <v>1083</v>
      </c>
      <c r="AC2245" s="20" t="s">
        <v>730</v>
      </c>
      <c r="AD2245" s="37" t="s">
        <v>1548</v>
      </c>
      <c r="AE2245" s="82">
        <v>4</v>
      </c>
      <c r="AF2245" s="3">
        <v>1</v>
      </c>
      <c r="AI2245" s="3" t="s">
        <v>767</v>
      </c>
      <c r="AM2245" s="3">
        <v>47</v>
      </c>
      <c r="AN2245" s="3">
        <v>75</v>
      </c>
      <c r="AX2245" s="3" t="s">
        <v>1545</v>
      </c>
      <c r="BF2245" s="4" t="b">
        <f>IF(ISERROR(VLOOKUP(StudiesDetails!B2245,ProteinExpression!A:A,1,FALSE)),FALSE,TRUE)</f>
        <v>1</v>
      </c>
    </row>
    <row r="2246" spans="1:58" x14ac:dyDescent="0.3">
      <c r="A2246">
        <v>909</v>
      </c>
      <c r="B2246">
        <v>2398</v>
      </c>
      <c r="C2246" s="73" t="str">
        <f>IF(AND($A2246&lt;&gt;"",ISNUMBER($A2246)),VLOOKUP($A2246,StudiesGeneral!$B:$CM,2,FALSE),"")</f>
        <v xml:space="preserve">Weiß </v>
      </c>
      <c r="D2246" s="73">
        <f>IF(AND($A2246&lt;&gt;"",ISNUMBER($A2246)),VLOOKUP($A2246,StudiesGeneral!$B:$CM,3,FALSE),"")</f>
        <v>2018</v>
      </c>
      <c r="E2246" s="74" t="str">
        <f>IF(AND($A2246&lt;&gt;"",ISNUMBER($A2246)),VLOOKUP($A2246,StudiesGeneral!$B:$CM,4,FALSE),"")</f>
        <v>https://doi.org/10.1124/dmd.117.078626</v>
      </c>
      <c r="F2246" s="73" t="str">
        <f>IF(AND($A2246&lt;&gt;"",ISNUMBER($A2246)),VLOOKUP($A2246,StudiesGeneral!$B:$CM,5,FALSE),"")</f>
        <v>CYP3A4</v>
      </c>
      <c r="G2246" s="52" t="str">
        <f t="shared" si="114"/>
        <v>Liver--Crude membrane/nuclei fraction-A5-</v>
      </c>
      <c r="H2246" s="12" t="s">
        <v>724</v>
      </c>
      <c r="K2246" s="104" t="s">
        <v>988</v>
      </c>
      <c r="L2246" s="12" t="s">
        <v>1555</v>
      </c>
      <c r="AA2246" s="19" t="s">
        <v>770</v>
      </c>
      <c r="AB2246" s="19" t="s">
        <v>1083</v>
      </c>
      <c r="AC2246" s="20" t="s">
        <v>730</v>
      </c>
      <c r="AD2246" s="37" t="s">
        <v>1549</v>
      </c>
      <c r="AE2246" s="82">
        <v>5</v>
      </c>
      <c r="AF2246" s="3">
        <v>1</v>
      </c>
      <c r="AI2246" s="3" t="s">
        <v>767</v>
      </c>
      <c r="AM2246" s="3">
        <v>47</v>
      </c>
      <c r="AN2246" s="3">
        <v>75</v>
      </c>
      <c r="AX2246" s="3" t="s">
        <v>1545</v>
      </c>
      <c r="BF2246" s="4" t="b">
        <f>IF(ISERROR(VLOOKUP(StudiesDetails!B2246,ProteinExpression!A:A,1,FALSE)),FALSE,TRUE)</f>
        <v>1</v>
      </c>
    </row>
    <row r="2247" spans="1:58" x14ac:dyDescent="0.3">
      <c r="A2247">
        <v>909</v>
      </c>
      <c r="B2247">
        <v>2399</v>
      </c>
      <c r="C2247" s="73" t="str">
        <f>IF(AND($A2247&lt;&gt;"",ISNUMBER($A2247)),VLOOKUP($A2247,StudiesGeneral!$B:$CM,2,FALSE),"")</f>
        <v xml:space="preserve">Weiß </v>
      </c>
      <c r="D2247" s="73">
        <f>IF(AND($A2247&lt;&gt;"",ISNUMBER($A2247)),VLOOKUP($A2247,StudiesGeneral!$B:$CM,3,FALSE),"")</f>
        <v>2018</v>
      </c>
      <c r="E2247" s="74" t="str">
        <f>IF(AND($A2247&lt;&gt;"",ISNUMBER($A2247)),VLOOKUP($A2247,StudiesGeneral!$B:$CM,4,FALSE),"")</f>
        <v>https://doi.org/10.1124/dmd.117.078626</v>
      </c>
      <c r="F2247" s="73" t="str">
        <f>IF(AND($A2247&lt;&gt;"",ISNUMBER($A2247)),VLOOKUP($A2247,StudiesGeneral!$B:$CM,5,FALSE),"")</f>
        <v>CYP3A4</v>
      </c>
      <c r="G2247" s="52" t="str">
        <f t="shared" si="114"/>
        <v>Liver--Crude membrane/nuclei fraction-A6-</v>
      </c>
      <c r="H2247" s="12" t="s">
        <v>724</v>
      </c>
      <c r="K2247" s="104" t="s">
        <v>988</v>
      </c>
      <c r="L2247" s="12" t="s">
        <v>1555</v>
      </c>
      <c r="AA2247" s="19" t="s">
        <v>770</v>
      </c>
      <c r="AB2247" s="19" t="s">
        <v>1083</v>
      </c>
      <c r="AC2247" s="20" t="s">
        <v>730</v>
      </c>
      <c r="AD2247" s="37" t="s">
        <v>1550</v>
      </c>
      <c r="AE2247" s="82">
        <v>6</v>
      </c>
      <c r="AF2247" s="3">
        <v>1</v>
      </c>
      <c r="AI2247" s="3" t="s">
        <v>767</v>
      </c>
      <c r="AM2247" s="3">
        <v>47</v>
      </c>
      <c r="AN2247" s="3">
        <v>75</v>
      </c>
      <c r="AX2247" s="3" t="s">
        <v>1545</v>
      </c>
      <c r="BF2247" s="4" t="b">
        <f>IF(ISERROR(VLOOKUP(StudiesDetails!B2247,ProteinExpression!A:A,1,FALSE)),FALSE,TRUE)</f>
        <v>1</v>
      </c>
    </row>
    <row r="2248" spans="1:58" x14ac:dyDescent="0.3">
      <c r="A2248">
        <v>909</v>
      </c>
      <c r="B2248">
        <v>2400</v>
      </c>
      <c r="C2248" s="73" t="str">
        <f>IF(AND($A2248&lt;&gt;"",ISNUMBER($A2248)),VLOOKUP($A2248,StudiesGeneral!$B:$CM,2,FALSE),"")</f>
        <v xml:space="preserve">Weiß </v>
      </c>
      <c r="D2248" s="73">
        <f>IF(AND($A2248&lt;&gt;"",ISNUMBER($A2248)),VLOOKUP($A2248,StudiesGeneral!$B:$CM,3,FALSE),"")</f>
        <v>2018</v>
      </c>
      <c r="E2248" s="74" t="str">
        <f>IF(AND($A2248&lt;&gt;"",ISNUMBER($A2248)),VLOOKUP($A2248,StudiesGeneral!$B:$CM,4,FALSE),"")</f>
        <v>https://doi.org/10.1124/dmd.117.078626</v>
      </c>
      <c r="F2248" s="73" t="str">
        <f>IF(AND($A2248&lt;&gt;"",ISNUMBER($A2248)),VLOOKUP($A2248,StudiesGeneral!$B:$CM,5,FALSE),"")</f>
        <v>CYP3A4</v>
      </c>
      <c r="G2248" s="52" t="str">
        <f t="shared" si="114"/>
        <v>Liver--Crude membrane/nuclei fraction-A7-</v>
      </c>
      <c r="H2248" s="12" t="s">
        <v>724</v>
      </c>
      <c r="K2248" s="104" t="s">
        <v>988</v>
      </c>
      <c r="L2248" s="12" t="s">
        <v>1555</v>
      </c>
      <c r="AA2248" s="19" t="s">
        <v>770</v>
      </c>
      <c r="AB2248" s="19" t="s">
        <v>1083</v>
      </c>
      <c r="AC2248" s="20" t="s">
        <v>730</v>
      </c>
      <c r="AD2248" s="37" t="s">
        <v>1551</v>
      </c>
      <c r="AE2248" s="82">
        <v>7</v>
      </c>
      <c r="AF2248" s="3">
        <v>1</v>
      </c>
      <c r="AI2248" s="3" t="s">
        <v>767</v>
      </c>
      <c r="AM2248" s="3">
        <v>47</v>
      </c>
      <c r="AN2248" s="3">
        <v>75</v>
      </c>
      <c r="AX2248" s="3" t="s">
        <v>1545</v>
      </c>
      <c r="BF2248" s="4" t="b">
        <f>IF(ISERROR(VLOOKUP(StudiesDetails!B2248,ProteinExpression!A:A,1,FALSE)),FALSE,TRUE)</f>
        <v>1</v>
      </c>
    </row>
    <row r="2249" spans="1:58" x14ac:dyDescent="0.3">
      <c r="A2249">
        <v>909</v>
      </c>
      <c r="B2249">
        <v>2401</v>
      </c>
      <c r="C2249" s="73" t="str">
        <f>IF(AND($A2249&lt;&gt;"",ISNUMBER($A2249)),VLOOKUP($A2249,StudiesGeneral!$B:$CM,2,FALSE),"")</f>
        <v xml:space="preserve">Weiß </v>
      </c>
      <c r="D2249" s="73">
        <f>IF(AND($A2249&lt;&gt;"",ISNUMBER($A2249)),VLOOKUP($A2249,StudiesGeneral!$B:$CM,3,FALSE),"")</f>
        <v>2018</v>
      </c>
      <c r="E2249" s="74" t="str">
        <f>IF(AND($A2249&lt;&gt;"",ISNUMBER($A2249)),VLOOKUP($A2249,StudiesGeneral!$B:$CM,4,FALSE),"")</f>
        <v>https://doi.org/10.1124/dmd.117.078626</v>
      </c>
      <c r="F2249" s="73" t="str">
        <f>IF(AND($A2249&lt;&gt;"",ISNUMBER($A2249)),VLOOKUP($A2249,StudiesGeneral!$B:$CM,5,FALSE),"")</f>
        <v>CYP3A4</v>
      </c>
      <c r="G2249" s="52" t="str">
        <f t="shared" si="114"/>
        <v>Liver--Crude membrane/nuclei fraction-A8-</v>
      </c>
      <c r="H2249" s="12" t="s">
        <v>724</v>
      </c>
      <c r="K2249" s="104" t="s">
        <v>988</v>
      </c>
      <c r="L2249" s="12" t="s">
        <v>1555</v>
      </c>
      <c r="AA2249" s="19" t="s">
        <v>770</v>
      </c>
      <c r="AB2249" s="19" t="s">
        <v>1083</v>
      </c>
      <c r="AC2249" s="20" t="s">
        <v>730</v>
      </c>
      <c r="AD2249" s="37" t="s">
        <v>1552</v>
      </c>
      <c r="AE2249" s="82">
        <v>8</v>
      </c>
      <c r="AF2249" s="3">
        <v>1</v>
      </c>
      <c r="AI2249" s="3" t="s">
        <v>767</v>
      </c>
      <c r="AM2249" s="3">
        <v>47</v>
      </c>
      <c r="AN2249" s="3">
        <v>75</v>
      </c>
      <c r="AX2249" s="3" t="s">
        <v>1545</v>
      </c>
      <c r="BF2249" s="4" t="b">
        <f>IF(ISERROR(VLOOKUP(StudiesDetails!B2249,ProteinExpression!A:A,1,FALSE)),FALSE,TRUE)</f>
        <v>1</v>
      </c>
    </row>
    <row r="2250" spans="1:58" s="33" customFormat="1" x14ac:dyDescent="0.3">
      <c r="A2250" s="33">
        <v>909</v>
      </c>
      <c r="B2250" s="33">
        <v>2402</v>
      </c>
      <c r="C2250" s="70" t="str">
        <f>IF(AND($A2250&lt;&gt;"",ISNUMBER($A2250)),VLOOKUP($A2250,StudiesGeneral!$B:$CM,2,FALSE),"")</f>
        <v xml:space="preserve">Weiß </v>
      </c>
      <c r="D2250" s="70">
        <f>IF(AND($A2250&lt;&gt;"",ISNUMBER($A2250)),VLOOKUP($A2250,StudiesGeneral!$B:$CM,3,FALSE),"")</f>
        <v>2018</v>
      </c>
      <c r="E2250" s="71" t="str">
        <f>IF(AND($A2250&lt;&gt;"",ISNUMBER($A2250)),VLOOKUP($A2250,StudiesGeneral!$B:$CM,4,FALSE),"")</f>
        <v>https://doi.org/10.1124/dmd.117.078626</v>
      </c>
      <c r="F2250" s="70" t="str">
        <f>IF(AND($A2250&lt;&gt;"",ISNUMBER($A2250)),VLOOKUP($A2250,StudiesGeneral!$B:$CM,5,FALSE),"")</f>
        <v>CYP3A4</v>
      </c>
      <c r="G2250" s="72" t="str">
        <f t="shared" si="114"/>
        <v>Liver--#todo#-A1-</v>
      </c>
      <c r="H2250" s="25" t="s">
        <v>724</v>
      </c>
      <c r="I2250" s="25"/>
      <c r="J2250" s="25"/>
      <c r="K2250" s="25" t="s">
        <v>1556</v>
      </c>
      <c r="L2250" s="109" t="s">
        <v>988</v>
      </c>
      <c r="M2250" s="25"/>
      <c r="N2250" s="25"/>
      <c r="O2250" s="25"/>
      <c r="P2250" s="25"/>
      <c r="Q2250" s="26"/>
      <c r="R2250" s="26"/>
      <c r="S2250" s="27"/>
      <c r="T2250" s="27"/>
      <c r="U2250" s="27"/>
      <c r="V2250" s="27"/>
      <c r="W2250" s="27"/>
      <c r="X2250" s="27"/>
      <c r="Y2250" s="27"/>
      <c r="Z2250" s="27"/>
      <c r="AA2250" s="28" t="s">
        <v>770</v>
      </c>
      <c r="AB2250" s="28" t="s">
        <v>1083</v>
      </c>
      <c r="AC2250" s="29" t="s">
        <v>730</v>
      </c>
      <c r="AD2250" s="36" t="s">
        <v>1544</v>
      </c>
      <c r="AE2250" s="83">
        <v>1</v>
      </c>
      <c r="AF2250" s="30">
        <v>1</v>
      </c>
      <c r="AG2250" s="30"/>
      <c r="AH2250" s="30"/>
      <c r="AI2250" s="30" t="s">
        <v>767</v>
      </c>
      <c r="AJ2250" s="29"/>
      <c r="AK2250" s="30"/>
      <c r="AL2250" s="29"/>
      <c r="AM2250" s="30">
        <v>47</v>
      </c>
      <c r="AN2250" s="30">
        <v>75</v>
      </c>
      <c r="AO2250" s="30"/>
      <c r="AP2250" s="30"/>
      <c r="AQ2250" s="30"/>
      <c r="AR2250" s="30"/>
      <c r="AS2250" s="30"/>
      <c r="AT2250" s="30"/>
      <c r="AU2250" s="30"/>
      <c r="AV2250" s="30"/>
      <c r="AW2250" s="30"/>
      <c r="AX2250" s="30" t="s">
        <v>1545</v>
      </c>
      <c r="AY2250" s="30"/>
      <c r="AZ2250" s="30"/>
      <c r="BA2250" s="31"/>
      <c r="BB2250" s="32"/>
      <c r="BC2250" s="29"/>
      <c r="BD2250" s="30"/>
      <c r="BE2250" s="75"/>
      <c r="BF2250" s="91" t="b">
        <f>IF(ISERROR(VLOOKUP(StudiesDetails!B2250,ProteinExpression!A:A,1,FALSE)),FALSE,TRUE)</f>
        <v>1</v>
      </c>
    </row>
    <row r="2251" spans="1:58" x14ac:dyDescent="0.3">
      <c r="A2251">
        <v>909</v>
      </c>
      <c r="B2251">
        <v>2403</v>
      </c>
      <c r="C2251" s="73" t="str">
        <f>IF(AND($A2251&lt;&gt;"",ISNUMBER($A2251)),VLOOKUP($A2251,StudiesGeneral!$B:$CM,2,FALSE),"")</f>
        <v xml:space="preserve">Weiß </v>
      </c>
      <c r="D2251" s="73">
        <f>IF(AND($A2251&lt;&gt;"",ISNUMBER($A2251)),VLOOKUP($A2251,StudiesGeneral!$B:$CM,3,FALSE),"")</f>
        <v>2018</v>
      </c>
      <c r="E2251" s="74" t="str">
        <f>IF(AND($A2251&lt;&gt;"",ISNUMBER($A2251)),VLOOKUP($A2251,StudiesGeneral!$B:$CM,4,FALSE),"")</f>
        <v>https://doi.org/10.1124/dmd.117.078626</v>
      </c>
      <c r="F2251" s="73" t="str">
        <f>IF(AND($A2251&lt;&gt;"",ISNUMBER($A2251)),VLOOKUP($A2251,StudiesGeneral!$B:$CM,5,FALSE),"")</f>
        <v>CYP3A4</v>
      </c>
      <c r="G2251" s="52" t="str">
        <f t="shared" si="114"/>
        <v>Liver--#todo#-A2-</v>
      </c>
      <c r="H2251" s="12" t="s">
        <v>724</v>
      </c>
      <c r="K2251" s="12" t="s">
        <v>1556</v>
      </c>
      <c r="L2251" s="104" t="s">
        <v>988</v>
      </c>
      <c r="AA2251" s="19" t="s">
        <v>770</v>
      </c>
      <c r="AB2251" s="19" t="s">
        <v>1083</v>
      </c>
      <c r="AC2251" s="20" t="s">
        <v>730</v>
      </c>
      <c r="AD2251" s="37" t="s">
        <v>1546</v>
      </c>
      <c r="AE2251" s="82">
        <v>2</v>
      </c>
      <c r="AF2251" s="3">
        <v>1</v>
      </c>
      <c r="AI2251" s="3" t="s">
        <v>767</v>
      </c>
      <c r="AM2251" s="3">
        <v>47</v>
      </c>
      <c r="AN2251" s="3">
        <v>75</v>
      </c>
      <c r="AX2251" s="3" t="s">
        <v>1545</v>
      </c>
      <c r="BF2251" s="4" t="b">
        <f>IF(ISERROR(VLOOKUP(StudiesDetails!B2251,ProteinExpression!A:A,1,FALSE)),FALSE,TRUE)</f>
        <v>1</v>
      </c>
    </row>
    <row r="2252" spans="1:58" x14ac:dyDescent="0.3">
      <c r="A2252">
        <v>909</v>
      </c>
      <c r="B2252">
        <v>2404</v>
      </c>
      <c r="C2252" s="73" t="str">
        <f>IF(AND($A2252&lt;&gt;"",ISNUMBER($A2252)),VLOOKUP($A2252,StudiesGeneral!$B:$CM,2,FALSE),"")</f>
        <v xml:space="preserve">Weiß </v>
      </c>
      <c r="D2252" s="73">
        <f>IF(AND($A2252&lt;&gt;"",ISNUMBER($A2252)),VLOOKUP($A2252,StudiesGeneral!$B:$CM,3,FALSE),"")</f>
        <v>2018</v>
      </c>
      <c r="E2252" s="74" t="str">
        <f>IF(AND($A2252&lt;&gt;"",ISNUMBER($A2252)),VLOOKUP($A2252,StudiesGeneral!$B:$CM,4,FALSE),"")</f>
        <v>https://doi.org/10.1124/dmd.117.078626</v>
      </c>
      <c r="F2252" s="73" t="str">
        <f>IF(AND($A2252&lt;&gt;"",ISNUMBER($A2252)),VLOOKUP($A2252,StudiesGeneral!$B:$CM,5,FALSE),"")</f>
        <v>CYP3A4</v>
      </c>
      <c r="G2252" s="52" t="str">
        <f t="shared" si="114"/>
        <v>Liver--#todo#-A3-</v>
      </c>
      <c r="H2252" s="12" t="s">
        <v>724</v>
      </c>
      <c r="K2252" s="12" t="s">
        <v>1556</v>
      </c>
      <c r="L2252" s="104" t="s">
        <v>988</v>
      </c>
      <c r="AA2252" s="19" t="s">
        <v>770</v>
      </c>
      <c r="AB2252" s="19" t="s">
        <v>1083</v>
      </c>
      <c r="AC2252" s="20" t="s">
        <v>730</v>
      </c>
      <c r="AD2252" s="37" t="s">
        <v>1547</v>
      </c>
      <c r="AE2252" s="82">
        <v>3</v>
      </c>
      <c r="AF2252" s="3">
        <v>1</v>
      </c>
      <c r="AI2252" s="3" t="s">
        <v>767</v>
      </c>
      <c r="AM2252" s="3">
        <v>47</v>
      </c>
      <c r="AN2252" s="3">
        <v>75</v>
      </c>
      <c r="AX2252" s="3" t="s">
        <v>1545</v>
      </c>
      <c r="BF2252" s="4" t="b">
        <f>IF(ISERROR(VLOOKUP(StudiesDetails!B2252,ProteinExpression!A:A,1,FALSE)),FALSE,TRUE)</f>
        <v>1</v>
      </c>
    </row>
    <row r="2253" spans="1:58" x14ac:dyDescent="0.3">
      <c r="A2253">
        <v>909</v>
      </c>
      <c r="B2253">
        <v>2405</v>
      </c>
      <c r="C2253" s="73" t="str">
        <f>IF(AND($A2253&lt;&gt;"",ISNUMBER($A2253)),VLOOKUP($A2253,StudiesGeneral!$B:$CM,2,FALSE),"")</f>
        <v xml:space="preserve">Weiß </v>
      </c>
      <c r="D2253" s="73">
        <f>IF(AND($A2253&lt;&gt;"",ISNUMBER($A2253)),VLOOKUP($A2253,StudiesGeneral!$B:$CM,3,FALSE),"")</f>
        <v>2018</v>
      </c>
      <c r="E2253" s="74" t="str">
        <f>IF(AND($A2253&lt;&gt;"",ISNUMBER($A2253)),VLOOKUP($A2253,StudiesGeneral!$B:$CM,4,FALSE),"")</f>
        <v>https://doi.org/10.1124/dmd.117.078626</v>
      </c>
      <c r="F2253" s="73" t="str">
        <f>IF(AND($A2253&lt;&gt;"",ISNUMBER($A2253)),VLOOKUP($A2253,StudiesGeneral!$B:$CM,5,FALSE),"")</f>
        <v>CYP3A4</v>
      </c>
      <c r="G2253" s="52" t="str">
        <f t="shared" si="114"/>
        <v>Liver--#todo#-A4-</v>
      </c>
      <c r="H2253" s="12" t="s">
        <v>724</v>
      </c>
      <c r="K2253" s="12" t="s">
        <v>1556</v>
      </c>
      <c r="L2253" s="104" t="s">
        <v>988</v>
      </c>
      <c r="AA2253" s="19" t="s">
        <v>770</v>
      </c>
      <c r="AB2253" s="19" t="s">
        <v>1083</v>
      </c>
      <c r="AC2253" s="20" t="s">
        <v>730</v>
      </c>
      <c r="AD2253" s="37" t="s">
        <v>1548</v>
      </c>
      <c r="AE2253" s="82">
        <v>4</v>
      </c>
      <c r="AF2253" s="3">
        <v>1</v>
      </c>
      <c r="AI2253" s="3" t="s">
        <v>767</v>
      </c>
      <c r="AM2253" s="3">
        <v>47</v>
      </c>
      <c r="AN2253" s="3">
        <v>75</v>
      </c>
      <c r="AX2253" s="3" t="s">
        <v>1545</v>
      </c>
      <c r="BF2253" s="4" t="b">
        <f>IF(ISERROR(VLOOKUP(StudiesDetails!B2253,ProteinExpression!A:A,1,FALSE)),FALSE,TRUE)</f>
        <v>1</v>
      </c>
    </row>
    <row r="2254" spans="1:58" x14ac:dyDescent="0.3">
      <c r="A2254">
        <v>909</v>
      </c>
      <c r="B2254">
        <v>2406</v>
      </c>
      <c r="C2254" s="73" t="str">
        <f>IF(AND($A2254&lt;&gt;"",ISNUMBER($A2254)),VLOOKUP($A2254,StudiesGeneral!$B:$CM,2,FALSE),"")</f>
        <v xml:space="preserve">Weiß </v>
      </c>
      <c r="D2254" s="73">
        <f>IF(AND($A2254&lt;&gt;"",ISNUMBER($A2254)),VLOOKUP($A2254,StudiesGeneral!$B:$CM,3,FALSE),"")</f>
        <v>2018</v>
      </c>
      <c r="E2254" s="74" t="str">
        <f>IF(AND($A2254&lt;&gt;"",ISNUMBER($A2254)),VLOOKUP($A2254,StudiesGeneral!$B:$CM,4,FALSE),"")</f>
        <v>https://doi.org/10.1124/dmd.117.078626</v>
      </c>
      <c r="F2254" s="73" t="str">
        <f>IF(AND($A2254&lt;&gt;"",ISNUMBER($A2254)),VLOOKUP($A2254,StudiesGeneral!$B:$CM,5,FALSE),"")</f>
        <v>CYP3A4</v>
      </c>
      <c r="G2254" s="52" t="str">
        <f t="shared" si="114"/>
        <v>Liver--#todo#-A5-</v>
      </c>
      <c r="H2254" s="12" t="s">
        <v>724</v>
      </c>
      <c r="K2254" s="12" t="s">
        <v>1556</v>
      </c>
      <c r="L2254" s="104" t="s">
        <v>988</v>
      </c>
      <c r="AA2254" s="19" t="s">
        <v>770</v>
      </c>
      <c r="AB2254" s="19" t="s">
        <v>1083</v>
      </c>
      <c r="AC2254" s="20" t="s">
        <v>730</v>
      </c>
      <c r="AD2254" s="37" t="s">
        <v>1549</v>
      </c>
      <c r="AE2254" s="82">
        <v>5</v>
      </c>
      <c r="AF2254" s="3">
        <v>1</v>
      </c>
      <c r="AI2254" s="3" t="s">
        <v>767</v>
      </c>
      <c r="AM2254" s="3">
        <v>47</v>
      </c>
      <c r="AN2254" s="3">
        <v>75</v>
      </c>
      <c r="AX2254" s="3" t="s">
        <v>1545</v>
      </c>
      <c r="BF2254" s="4" t="b">
        <f>IF(ISERROR(VLOOKUP(StudiesDetails!B2254,ProteinExpression!A:A,1,FALSE)),FALSE,TRUE)</f>
        <v>1</v>
      </c>
    </row>
    <row r="2255" spans="1:58" x14ac:dyDescent="0.3">
      <c r="A2255">
        <v>909</v>
      </c>
      <c r="B2255">
        <v>2407</v>
      </c>
      <c r="C2255" s="73" t="str">
        <f>IF(AND($A2255&lt;&gt;"",ISNUMBER($A2255)),VLOOKUP($A2255,StudiesGeneral!$B:$CM,2,FALSE),"")</f>
        <v xml:space="preserve">Weiß </v>
      </c>
      <c r="D2255" s="73">
        <f>IF(AND($A2255&lt;&gt;"",ISNUMBER($A2255)),VLOOKUP($A2255,StudiesGeneral!$B:$CM,3,FALSE),"")</f>
        <v>2018</v>
      </c>
      <c r="E2255" s="74" t="str">
        <f>IF(AND($A2255&lt;&gt;"",ISNUMBER($A2255)),VLOOKUP($A2255,StudiesGeneral!$B:$CM,4,FALSE),"")</f>
        <v>https://doi.org/10.1124/dmd.117.078626</v>
      </c>
      <c r="F2255" s="73" t="str">
        <f>IF(AND($A2255&lt;&gt;"",ISNUMBER($A2255)),VLOOKUP($A2255,StudiesGeneral!$B:$CM,5,FALSE),"")</f>
        <v>CYP3A4</v>
      </c>
      <c r="G2255" s="52" t="str">
        <f t="shared" si="114"/>
        <v>Liver--#todo#-A6-</v>
      </c>
      <c r="H2255" s="12" t="s">
        <v>724</v>
      </c>
      <c r="K2255" s="12" t="s">
        <v>1556</v>
      </c>
      <c r="L2255" s="104" t="s">
        <v>988</v>
      </c>
      <c r="AA2255" s="19" t="s">
        <v>770</v>
      </c>
      <c r="AB2255" s="19" t="s">
        <v>1083</v>
      </c>
      <c r="AC2255" s="20" t="s">
        <v>730</v>
      </c>
      <c r="AD2255" s="37" t="s">
        <v>1550</v>
      </c>
      <c r="AE2255" s="82">
        <v>6</v>
      </c>
      <c r="AF2255" s="3">
        <v>1</v>
      </c>
      <c r="AI2255" s="3" t="s">
        <v>767</v>
      </c>
      <c r="AM2255" s="3">
        <v>47</v>
      </c>
      <c r="AN2255" s="3">
        <v>75</v>
      </c>
      <c r="AX2255" s="3" t="s">
        <v>1545</v>
      </c>
      <c r="BF2255" s="4" t="b">
        <f>IF(ISERROR(VLOOKUP(StudiesDetails!B2255,ProteinExpression!A:A,1,FALSE)),FALSE,TRUE)</f>
        <v>1</v>
      </c>
    </row>
    <row r="2256" spans="1:58" x14ac:dyDescent="0.3">
      <c r="A2256">
        <v>909</v>
      </c>
      <c r="B2256">
        <v>2408</v>
      </c>
      <c r="C2256" s="73" t="str">
        <f>IF(AND($A2256&lt;&gt;"",ISNUMBER($A2256)),VLOOKUP($A2256,StudiesGeneral!$B:$CM,2,FALSE),"")</f>
        <v xml:space="preserve">Weiß </v>
      </c>
      <c r="D2256" s="73">
        <f>IF(AND($A2256&lt;&gt;"",ISNUMBER($A2256)),VLOOKUP($A2256,StudiesGeneral!$B:$CM,3,FALSE),"")</f>
        <v>2018</v>
      </c>
      <c r="E2256" s="74" t="str">
        <f>IF(AND($A2256&lt;&gt;"",ISNUMBER($A2256)),VLOOKUP($A2256,StudiesGeneral!$B:$CM,4,FALSE),"")</f>
        <v>https://doi.org/10.1124/dmd.117.078626</v>
      </c>
      <c r="F2256" s="73" t="str">
        <f>IF(AND($A2256&lt;&gt;"",ISNUMBER($A2256)),VLOOKUP($A2256,StudiesGeneral!$B:$CM,5,FALSE),"")</f>
        <v>CYP3A4</v>
      </c>
      <c r="G2256" s="52" t="str">
        <f t="shared" si="114"/>
        <v>Liver--#todo#-A7-</v>
      </c>
      <c r="H2256" s="12" t="s">
        <v>724</v>
      </c>
      <c r="K2256" s="12" t="s">
        <v>1556</v>
      </c>
      <c r="L2256" s="104" t="s">
        <v>988</v>
      </c>
      <c r="AA2256" s="19" t="s">
        <v>770</v>
      </c>
      <c r="AB2256" s="19" t="s">
        <v>1083</v>
      </c>
      <c r="AC2256" s="20" t="s">
        <v>730</v>
      </c>
      <c r="AD2256" s="37" t="s">
        <v>1551</v>
      </c>
      <c r="AE2256" s="82">
        <v>7</v>
      </c>
      <c r="AF2256" s="3">
        <v>1</v>
      </c>
      <c r="AI2256" s="3" t="s">
        <v>767</v>
      </c>
      <c r="AM2256" s="3">
        <v>47</v>
      </c>
      <c r="AN2256" s="3">
        <v>75</v>
      </c>
      <c r="AX2256" s="3" t="s">
        <v>1545</v>
      </c>
      <c r="BF2256" s="4" t="b">
        <f>IF(ISERROR(VLOOKUP(StudiesDetails!B2256,ProteinExpression!A:A,1,FALSE)),FALSE,TRUE)</f>
        <v>1</v>
      </c>
    </row>
    <row r="2257" spans="1:58" x14ac:dyDescent="0.3">
      <c r="A2257">
        <v>909</v>
      </c>
      <c r="B2257">
        <v>2409</v>
      </c>
      <c r="C2257" s="73" t="str">
        <f>IF(AND($A2257&lt;&gt;"",ISNUMBER($A2257)),VLOOKUP($A2257,StudiesGeneral!$B:$CM,2,FALSE),"")</f>
        <v xml:space="preserve">Weiß </v>
      </c>
      <c r="D2257" s="73">
        <f>IF(AND($A2257&lt;&gt;"",ISNUMBER($A2257)),VLOOKUP($A2257,StudiesGeneral!$B:$CM,3,FALSE),"")</f>
        <v>2018</v>
      </c>
      <c r="E2257" s="74" t="str">
        <f>IF(AND($A2257&lt;&gt;"",ISNUMBER($A2257)),VLOOKUP($A2257,StudiesGeneral!$B:$CM,4,FALSE),"")</f>
        <v>https://doi.org/10.1124/dmd.117.078626</v>
      </c>
      <c r="F2257" s="73" t="str">
        <f>IF(AND($A2257&lt;&gt;"",ISNUMBER($A2257)),VLOOKUP($A2257,StudiesGeneral!$B:$CM,5,FALSE),"")</f>
        <v>CYP3A4</v>
      </c>
      <c r="G2257" s="52" t="str">
        <f t="shared" si="114"/>
        <v>Liver--#todo#-A8-</v>
      </c>
      <c r="H2257" s="12" t="s">
        <v>724</v>
      </c>
      <c r="K2257" s="12" t="s">
        <v>1556</v>
      </c>
      <c r="L2257" s="104" t="s">
        <v>988</v>
      </c>
      <c r="AA2257" s="19" t="s">
        <v>770</v>
      </c>
      <c r="AB2257" s="19" t="s">
        <v>1083</v>
      </c>
      <c r="AC2257" s="20" t="s">
        <v>730</v>
      </c>
      <c r="AD2257" s="37" t="s">
        <v>1552</v>
      </c>
      <c r="AE2257" s="82">
        <v>8</v>
      </c>
      <c r="AF2257" s="3">
        <v>1</v>
      </c>
      <c r="AI2257" s="3" t="s">
        <v>767</v>
      </c>
      <c r="AM2257" s="3">
        <v>47</v>
      </c>
      <c r="AN2257" s="3">
        <v>75</v>
      </c>
      <c r="AX2257" s="3" t="s">
        <v>1545</v>
      </c>
      <c r="BF2257" s="4" t="b">
        <f>IF(ISERROR(VLOOKUP(StudiesDetails!B2257,ProteinExpression!A:A,1,FALSE)),FALSE,TRUE)</f>
        <v>1</v>
      </c>
    </row>
    <row r="2258" spans="1:58" s="33" customFormat="1" x14ac:dyDescent="0.3">
      <c r="A2258" s="33">
        <v>909</v>
      </c>
      <c r="B2258" s="33">
        <v>2410</v>
      </c>
      <c r="C2258" s="70" t="str">
        <f>IF(AND($A2258&lt;&gt;"",ISNUMBER($A2258)),VLOOKUP($A2258,StudiesGeneral!$B:$CM,2,FALSE),"")</f>
        <v xml:space="preserve">Weiß </v>
      </c>
      <c r="D2258" s="70">
        <f>IF(AND($A2258&lt;&gt;"",ISNUMBER($A2258)),VLOOKUP($A2258,StudiesGeneral!$B:$CM,3,FALSE),"")</f>
        <v>2018</v>
      </c>
      <c r="E2258" s="71" t="str">
        <f>IF(AND($A2258&lt;&gt;"",ISNUMBER($A2258)),VLOOKUP($A2258,StudiesGeneral!$B:$CM,4,FALSE),"")</f>
        <v>https://doi.org/10.1124/dmd.117.078626</v>
      </c>
      <c r="F2258" s="70" t="str">
        <f>IF(AND($A2258&lt;&gt;"",ISNUMBER($A2258)),VLOOKUP($A2258,StudiesGeneral!$B:$CM,5,FALSE),"")</f>
        <v>CYP3A4</v>
      </c>
      <c r="G2258" s="72" t="str">
        <f t="shared" si="114"/>
        <v>Liver--HLM-A1-</v>
      </c>
      <c r="H2258" s="25" t="s">
        <v>724</v>
      </c>
      <c r="I2258" s="25"/>
      <c r="J2258" s="25"/>
      <c r="K2258" s="25" t="s">
        <v>725</v>
      </c>
      <c r="L2258" s="25" t="s">
        <v>726</v>
      </c>
      <c r="M2258" s="25"/>
      <c r="N2258" s="25"/>
      <c r="O2258" s="25"/>
      <c r="P2258" s="25"/>
      <c r="Q2258" s="26"/>
      <c r="R2258" s="26"/>
      <c r="S2258" s="27"/>
      <c r="T2258" s="27"/>
      <c r="U2258" s="27"/>
      <c r="V2258" s="27"/>
      <c r="W2258" s="27"/>
      <c r="X2258" s="27"/>
      <c r="Y2258" s="27"/>
      <c r="Z2258" s="27"/>
      <c r="AA2258" s="28" t="s">
        <v>770</v>
      </c>
      <c r="AB2258" s="28" t="s">
        <v>1083</v>
      </c>
      <c r="AC2258" s="29" t="s">
        <v>730</v>
      </c>
      <c r="AD2258" s="36" t="s">
        <v>1544</v>
      </c>
      <c r="AE2258" s="83">
        <v>1</v>
      </c>
      <c r="AF2258" s="30">
        <v>1</v>
      </c>
      <c r="AG2258" s="30"/>
      <c r="AH2258" s="30"/>
      <c r="AI2258" s="30" t="s">
        <v>767</v>
      </c>
      <c r="AJ2258" s="29"/>
      <c r="AK2258" s="30"/>
      <c r="AL2258" s="29"/>
      <c r="AM2258" s="30">
        <v>47</v>
      </c>
      <c r="AN2258" s="30">
        <v>75</v>
      </c>
      <c r="AO2258" s="30"/>
      <c r="AP2258" s="30"/>
      <c r="AQ2258" s="30"/>
      <c r="AR2258" s="30"/>
      <c r="AS2258" s="30"/>
      <c r="AT2258" s="30"/>
      <c r="AU2258" s="30"/>
      <c r="AV2258" s="30"/>
      <c r="AW2258" s="30"/>
      <c r="AX2258" s="30" t="s">
        <v>1545</v>
      </c>
      <c r="AY2258" s="30"/>
      <c r="AZ2258" s="30"/>
      <c r="BA2258" s="31"/>
      <c r="BB2258" s="32"/>
      <c r="BC2258" s="29"/>
      <c r="BD2258" s="30"/>
      <c r="BE2258" s="75"/>
      <c r="BF2258" s="91" t="b">
        <f>IF(ISERROR(VLOOKUP(StudiesDetails!B2258,ProteinExpression!A:A,1,FALSE)),FALSE,TRUE)</f>
        <v>1</v>
      </c>
    </row>
    <row r="2259" spans="1:58" x14ac:dyDescent="0.3">
      <c r="A2259">
        <v>909</v>
      </c>
      <c r="B2259">
        <v>2411</v>
      </c>
      <c r="C2259" s="73" t="str">
        <f>IF(AND($A2259&lt;&gt;"",ISNUMBER($A2259)),VLOOKUP($A2259,StudiesGeneral!$B:$CM,2,FALSE),"")</f>
        <v xml:space="preserve">Weiß </v>
      </c>
      <c r="D2259" s="73">
        <f>IF(AND($A2259&lt;&gt;"",ISNUMBER($A2259)),VLOOKUP($A2259,StudiesGeneral!$B:$CM,3,FALSE),"")</f>
        <v>2018</v>
      </c>
      <c r="E2259" s="74" t="str">
        <f>IF(AND($A2259&lt;&gt;"",ISNUMBER($A2259)),VLOOKUP($A2259,StudiesGeneral!$B:$CM,4,FALSE),"")</f>
        <v>https://doi.org/10.1124/dmd.117.078626</v>
      </c>
      <c r="F2259" s="73" t="str">
        <f>IF(AND($A2259&lt;&gt;"",ISNUMBER($A2259)),VLOOKUP($A2259,StudiesGeneral!$B:$CM,5,FALSE),"")</f>
        <v>CYP3A4</v>
      </c>
      <c r="G2259" s="52" t="str">
        <f t="shared" si="114"/>
        <v>Liver--HLM-A2-</v>
      </c>
      <c r="H2259" s="12" t="s">
        <v>724</v>
      </c>
      <c r="K2259" s="12" t="s">
        <v>725</v>
      </c>
      <c r="L2259" s="12" t="s">
        <v>726</v>
      </c>
      <c r="AA2259" s="19" t="s">
        <v>770</v>
      </c>
      <c r="AB2259" s="19" t="s">
        <v>1083</v>
      </c>
      <c r="AC2259" s="20" t="s">
        <v>730</v>
      </c>
      <c r="AD2259" s="37" t="s">
        <v>1546</v>
      </c>
      <c r="AE2259" s="82">
        <v>2</v>
      </c>
      <c r="AF2259" s="3">
        <v>1</v>
      </c>
      <c r="AI2259" s="3" t="s">
        <v>767</v>
      </c>
      <c r="AM2259" s="3">
        <v>47</v>
      </c>
      <c r="AN2259" s="3">
        <v>75</v>
      </c>
      <c r="AX2259" s="3" t="s">
        <v>1545</v>
      </c>
      <c r="BF2259" s="4" t="b">
        <f>IF(ISERROR(VLOOKUP(StudiesDetails!B2259,ProteinExpression!A:A,1,FALSE)),FALSE,TRUE)</f>
        <v>1</v>
      </c>
    </row>
    <row r="2260" spans="1:58" x14ac:dyDescent="0.3">
      <c r="A2260">
        <v>909</v>
      </c>
      <c r="B2260">
        <v>2412</v>
      </c>
      <c r="C2260" s="73" t="str">
        <f>IF(AND($A2260&lt;&gt;"",ISNUMBER($A2260)),VLOOKUP($A2260,StudiesGeneral!$B:$CM,2,FALSE),"")</f>
        <v xml:space="preserve">Weiß </v>
      </c>
      <c r="D2260" s="73">
        <f>IF(AND($A2260&lt;&gt;"",ISNUMBER($A2260)),VLOOKUP($A2260,StudiesGeneral!$B:$CM,3,FALSE),"")</f>
        <v>2018</v>
      </c>
      <c r="E2260" s="74" t="str">
        <f>IF(AND($A2260&lt;&gt;"",ISNUMBER($A2260)),VLOOKUP($A2260,StudiesGeneral!$B:$CM,4,FALSE),"")</f>
        <v>https://doi.org/10.1124/dmd.117.078626</v>
      </c>
      <c r="F2260" s="73" t="str">
        <f>IF(AND($A2260&lt;&gt;"",ISNUMBER($A2260)),VLOOKUP($A2260,StudiesGeneral!$B:$CM,5,FALSE),"")</f>
        <v>CYP3A4</v>
      </c>
      <c r="G2260" s="52" t="str">
        <f t="shared" si="114"/>
        <v>Liver--HLM-A3-</v>
      </c>
      <c r="H2260" s="12" t="s">
        <v>724</v>
      </c>
      <c r="K2260" s="12" t="s">
        <v>725</v>
      </c>
      <c r="L2260" s="12" t="s">
        <v>726</v>
      </c>
      <c r="AA2260" s="19" t="s">
        <v>770</v>
      </c>
      <c r="AB2260" s="19" t="s">
        <v>1083</v>
      </c>
      <c r="AC2260" s="20" t="s">
        <v>730</v>
      </c>
      <c r="AD2260" s="37" t="s">
        <v>1547</v>
      </c>
      <c r="AE2260" s="82">
        <v>3</v>
      </c>
      <c r="AF2260" s="3">
        <v>1</v>
      </c>
      <c r="AI2260" s="3" t="s">
        <v>767</v>
      </c>
      <c r="AM2260" s="3">
        <v>47</v>
      </c>
      <c r="AN2260" s="3">
        <v>75</v>
      </c>
      <c r="AX2260" s="3" t="s">
        <v>1545</v>
      </c>
      <c r="BF2260" s="4" t="b">
        <f>IF(ISERROR(VLOOKUP(StudiesDetails!B2260,ProteinExpression!A:A,1,FALSE)),FALSE,TRUE)</f>
        <v>1</v>
      </c>
    </row>
    <row r="2261" spans="1:58" x14ac:dyDescent="0.3">
      <c r="A2261">
        <v>909</v>
      </c>
      <c r="B2261">
        <v>2413</v>
      </c>
      <c r="C2261" s="73" t="str">
        <f>IF(AND($A2261&lt;&gt;"",ISNUMBER($A2261)),VLOOKUP($A2261,StudiesGeneral!$B:$CM,2,FALSE),"")</f>
        <v xml:space="preserve">Weiß </v>
      </c>
      <c r="D2261" s="73">
        <f>IF(AND($A2261&lt;&gt;"",ISNUMBER($A2261)),VLOOKUP($A2261,StudiesGeneral!$B:$CM,3,FALSE),"")</f>
        <v>2018</v>
      </c>
      <c r="E2261" s="74" t="str">
        <f>IF(AND($A2261&lt;&gt;"",ISNUMBER($A2261)),VLOOKUP($A2261,StudiesGeneral!$B:$CM,4,FALSE),"")</f>
        <v>https://doi.org/10.1124/dmd.117.078626</v>
      </c>
      <c r="F2261" s="73" t="str">
        <f>IF(AND($A2261&lt;&gt;"",ISNUMBER($A2261)),VLOOKUP($A2261,StudiesGeneral!$B:$CM,5,FALSE),"")</f>
        <v>CYP3A4</v>
      </c>
      <c r="G2261" s="52" t="str">
        <f t="shared" si="114"/>
        <v>Liver--HLM-A4-</v>
      </c>
      <c r="H2261" s="12" t="s">
        <v>724</v>
      </c>
      <c r="K2261" s="12" t="s">
        <v>725</v>
      </c>
      <c r="L2261" s="12" t="s">
        <v>726</v>
      </c>
      <c r="AA2261" s="19" t="s">
        <v>770</v>
      </c>
      <c r="AB2261" s="19" t="s">
        <v>1083</v>
      </c>
      <c r="AC2261" s="20" t="s">
        <v>730</v>
      </c>
      <c r="AD2261" s="37" t="s">
        <v>1548</v>
      </c>
      <c r="AE2261" s="82">
        <v>4</v>
      </c>
      <c r="AF2261" s="3">
        <v>1</v>
      </c>
      <c r="AI2261" s="3" t="s">
        <v>767</v>
      </c>
      <c r="AM2261" s="3">
        <v>47</v>
      </c>
      <c r="AN2261" s="3">
        <v>75</v>
      </c>
      <c r="AX2261" s="3" t="s">
        <v>1545</v>
      </c>
      <c r="BF2261" s="4" t="b">
        <f>IF(ISERROR(VLOOKUP(StudiesDetails!B2261,ProteinExpression!A:A,1,FALSE)),FALSE,TRUE)</f>
        <v>1</v>
      </c>
    </row>
    <row r="2262" spans="1:58" x14ac:dyDescent="0.3">
      <c r="A2262">
        <v>909</v>
      </c>
      <c r="B2262">
        <v>2414</v>
      </c>
      <c r="C2262" s="73" t="str">
        <f>IF(AND($A2262&lt;&gt;"",ISNUMBER($A2262)),VLOOKUP($A2262,StudiesGeneral!$B:$CM,2,FALSE),"")</f>
        <v xml:space="preserve">Weiß </v>
      </c>
      <c r="D2262" s="73">
        <f>IF(AND($A2262&lt;&gt;"",ISNUMBER($A2262)),VLOOKUP($A2262,StudiesGeneral!$B:$CM,3,FALSE),"")</f>
        <v>2018</v>
      </c>
      <c r="E2262" s="74" t="str">
        <f>IF(AND($A2262&lt;&gt;"",ISNUMBER($A2262)),VLOOKUP($A2262,StudiesGeneral!$B:$CM,4,FALSE),"")</f>
        <v>https://doi.org/10.1124/dmd.117.078626</v>
      </c>
      <c r="F2262" s="73" t="str">
        <f>IF(AND($A2262&lt;&gt;"",ISNUMBER($A2262)),VLOOKUP($A2262,StudiesGeneral!$B:$CM,5,FALSE),"")</f>
        <v>CYP3A4</v>
      </c>
      <c r="G2262" s="52" t="str">
        <f t="shared" si="114"/>
        <v>Liver--HLM-A5-</v>
      </c>
      <c r="H2262" s="12" t="s">
        <v>724</v>
      </c>
      <c r="K2262" s="12" t="s">
        <v>725</v>
      </c>
      <c r="L2262" s="12" t="s">
        <v>726</v>
      </c>
      <c r="AA2262" s="19" t="s">
        <v>770</v>
      </c>
      <c r="AB2262" s="19" t="s">
        <v>1083</v>
      </c>
      <c r="AC2262" s="20" t="s">
        <v>730</v>
      </c>
      <c r="AD2262" s="37" t="s">
        <v>1549</v>
      </c>
      <c r="AE2262" s="82">
        <v>5</v>
      </c>
      <c r="AF2262" s="3">
        <v>1</v>
      </c>
      <c r="AI2262" s="3" t="s">
        <v>767</v>
      </c>
      <c r="AM2262" s="3">
        <v>47</v>
      </c>
      <c r="AN2262" s="3">
        <v>75</v>
      </c>
      <c r="AX2262" s="3" t="s">
        <v>1545</v>
      </c>
      <c r="BF2262" s="4" t="b">
        <f>IF(ISERROR(VLOOKUP(StudiesDetails!B2262,ProteinExpression!A:A,1,FALSE)),FALSE,TRUE)</f>
        <v>1</v>
      </c>
    </row>
    <row r="2263" spans="1:58" x14ac:dyDescent="0.3">
      <c r="A2263">
        <v>909</v>
      </c>
      <c r="B2263">
        <v>2415</v>
      </c>
      <c r="C2263" s="73" t="str">
        <f>IF(AND($A2263&lt;&gt;"",ISNUMBER($A2263)),VLOOKUP($A2263,StudiesGeneral!$B:$CM,2,FALSE),"")</f>
        <v xml:space="preserve">Weiß </v>
      </c>
      <c r="D2263" s="73">
        <f>IF(AND($A2263&lt;&gt;"",ISNUMBER($A2263)),VLOOKUP($A2263,StudiesGeneral!$B:$CM,3,FALSE),"")</f>
        <v>2018</v>
      </c>
      <c r="E2263" s="74" t="str">
        <f>IF(AND($A2263&lt;&gt;"",ISNUMBER($A2263)),VLOOKUP($A2263,StudiesGeneral!$B:$CM,4,FALSE),"")</f>
        <v>https://doi.org/10.1124/dmd.117.078626</v>
      </c>
      <c r="F2263" s="73" t="str">
        <f>IF(AND($A2263&lt;&gt;"",ISNUMBER($A2263)),VLOOKUP($A2263,StudiesGeneral!$B:$CM,5,FALSE),"")</f>
        <v>CYP3A4</v>
      </c>
      <c r="G2263" s="52" t="str">
        <f t="shared" si="114"/>
        <v>Liver--HLM-A6-</v>
      </c>
      <c r="H2263" s="12" t="s">
        <v>724</v>
      </c>
      <c r="K2263" s="12" t="s">
        <v>725</v>
      </c>
      <c r="L2263" s="12" t="s">
        <v>726</v>
      </c>
      <c r="AA2263" s="19" t="s">
        <v>770</v>
      </c>
      <c r="AB2263" s="19" t="s">
        <v>1083</v>
      </c>
      <c r="AC2263" s="20" t="s">
        <v>730</v>
      </c>
      <c r="AD2263" s="37" t="s">
        <v>1550</v>
      </c>
      <c r="AE2263" s="82">
        <v>6</v>
      </c>
      <c r="AF2263" s="3">
        <v>1</v>
      </c>
      <c r="AI2263" s="3" t="s">
        <v>767</v>
      </c>
      <c r="AM2263" s="3">
        <v>47</v>
      </c>
      <c r="AN2263" s="3">
        <v>75</v>
      </c>
      <c r="AX2263" s="3" t="s">
        <v>1545</v>
      </c>
      <c r="BF2263" s="4" t="b">
        <f>IF(ISERROR(VLOOKUP(StudiesDetails!B2263,ProteinExpression!A:A,1,FALSE)),FALSE,TRUE)</f>
        <v>1</v>
      </c>
    </row>
    <row r="2264" spans="1:58" x14ac:dyDescent="0.3">
      <c r="A2264">
        <v>909</v>
      </c>
      <c r="B2264">
        <v>2416</v>
      </c>
      <c r="C2264" s="73" t="str">
        <f>IF(AND($A2264&lt;&gt;"",ISNUMBER($A2264)),VLOOKUP($A2264,StudiesGeneral!$B:$CM,2,FALSE),"")</f>
        <v xml:space="preserve">Weiß </v>
      </c>
      <c r="D2264" s="73">
        <f>IF(AND($A2264&lt;&gt;"",ISNUMBER($A2264)),VLOOKUP($A2264,StudiesGeneral!$B:$CM,3,FALSE),"")</f>
        <v>2018</v>
      </c>
      <c r="E2264" s="74" t="str">
        <f>IF(AND($A2264&lt;&gt;"",ISNUMBER($A2264)),VLOOKUP($A2264,StudiesGeneral!$B:$CM,4,FALSE),"")</f>
        <v>https://doi.org/10.1124/dmd.117.078626</v>
      </c>
      <c r="F2264" s="73" t="str">
        <f>IF(AND($A2264&lt;&gt;"",ISNUMBER($A2264)),VLOOKUP($A2264,StudiesGeneral!$B:$CM,5,FALSE),"")</f>
        <v>CYP3A4</v>
      </c>
      <c r="G2264" s="52" t="str">
        <f t="shared" si="114"/>
        <v>Liver--HLM-A7-</v>
      </c>
      <c r="H2264" s="12" t="s">
        <v>724</v>
      </c>
      <c r="K2264" s="12" t="s">
        <v>725</v>
      </c>
      <c r="L2264" s="12" t="s">
        <v>726</v>
      </c>
      <c r="AA2264" s="19" t="s">
        <v>770</v>
      </c>
      <c r="AB2264" s="19" t="s">
        <v>1083</v>
      </c>
      <c r="AC2264" s="20" t="s">
        <v>730</v>
      </c>
      <c r="AD2264" s="37" t="s">
        <v>1551</v>
      </c>
      <c r="AE2264" s="82">
        <v>7</v>
      </c>
      <c r="AF2264" s="3">
        <v>1</v>
      </c>
      <c r="AI2264" s="3" t="s">
        <v>767</v>
      </c>
      <c r="AM2264" s="3">
        <v>47</v>
      </c>
      <c r="AN2264" s="3">
        <v>75</v>
      </c>
      <c r="AX2264" s="3" t="s">
        <v>1545</v>
      </c>
      <c r="BF2264" s="4" t="b">
        <f>IF(ISERROR(VLOOKUP(StudiesDetails!B2264,ProteinExpression!A:A,1,FALSE)),FALSE,TRUE)</f>
        <v>1</v>
      </c>
    </row>
    <row r="2265" spans="1:58" x14ac:dyDescent="0.3">
      <c r="A2265">
        <v>909</v>
      </c>
      <c r="B2265">
        <v>2417</v>
      </c>
      <c r="C2265" s="73" t="str">
        <f>IF(AND($A2265&lt;&gt;"",ISNUMBER($A2265)),VLOOKUP($A2265,StudiesGeneral!$B:$CM,2,FALSE),"")</f>
        <v xml:space="preserve">Weiß </v>
      </c>
      <c r="D2265" s="73">
        <f>IF(AND($A2265&lt;&gt;"",ISNUMBER($A2265)),VLOOKUP($A2265,StudiesGeneral!$B:$CM,3,FALSE),"")</f>
        <v>2018</v>
      </c>
      <c r="E2265" s="74" t="str">
        <f>IF(AND($A2265&lt;&gt;"",ISNUMBER($A2265)),VLOOKUP($A2265,StudiesGeneral!$B:$CM,4,FALSE),"")</f>
        <v>https://doi.org/10.1124/dmd.117.078626</v>
      </c>
      <c r="F2265" s="73" t="str">
        <f>IF(AND($A2265&lt;&gt;"",ISNUMBER($A2265)),VLOOKUP($A2265,StudiesGeneral!$B:$CM,5,FALSE),"")</f>
        <v>CYP3A4</v>
      </c>
      <c r="G2265" s="52" t="str">
        <f t="shared" si="114"/>
        <v>Liver--HLM-A8-</v>
      </c>
      <c r="H2265" s="12" t="s">
        <v>724</v>
      </c>
      <c r="K2265" s="12" t="s">
        <v>725</v>
      </c>
      <c r="L2265" s="12" t="s">
        <v>726</v>
      </c>
      <c r="AA2265" s="19" t="s">
        <v>770</v>
      </c>
      <c r="AB2265" s="19" t="s">
        <v>1083</v>
      </c>
      <c r="AC2265" s="20" t="s">
        <v>730</v>
      </c>
      <c r="AD2265" s="37" t="s">
        <v>1552</v>
      </c>
      <c r="AE2265" s="82">
        <v>8</v>
      </c>
      <c r="AF2265" s="3">
        <v>1</v>
      </c>
      <c r="AI2265" s="3" t="s">
        <v>767</v>
      </c>
      <c r="AM2265" s="3">
        <v>47</v>
      </c>
      <c r="AN2265" s="3">
        <v>75</v>
      </c>
      <c r="AX2265" s="3" t="s">
        <v>1545</v>
      </c>
      <c r="BF2265" s="4" t="b">
        <f>IF(ISERROR(VLOOKUP(StudiesDetails!B2265,ProteinExpression!A:A,1,FALSE)),FALSE,TRUE)</f>
        <v>1</v>
      </c>
    </row>
    <row r="2266" spans="1:58" x14ac:dyDescent="0.3">
      <c r="A2266">
        <v>909</v>
      </c>
      <c r="B2266">
        <v>2418</v>
      </c>
      <c r="C2266" s="73" t="str">
        <f>IF(AND($A2266&lt;&gt;"",ISNUMBER($A2266)),VLOOKUP($A2266,StudiesGeneral!$B:$CM,2,FALSE),"")</f>
        <v xml:space="preserve">Weiß </v>
      </c>
      <c r="D2266" s="73">
        <f>IF(AND($A2266&lt;&gt;"",ISNUMBER($A2266)),VLOOKUP($A2266,StudiesGeneral!$B:$CM,3,FALSE),"")</f>
        <v>2018</v>
      </c>
      <c r="E2266" s="74" t="str">
        <f>IF(AND($A2266&lt;&gt;"",ISNUMBER($A2266)),VLOOKUP($A2266,StudiesGeneral!$B:$CM,4,FALSE),"")</f>
        <v>https://doi.org/10.1124/dmd.117.078626</v>
      </c>
      <c r="F2266" s="73" t="str">
        <f>IF(AND($A2266&lt;&gt;"",ISNUMBER($A2266)),VLOOKUP($A2266,StudiesGeneral!$B:$CM,5,FALSE),"")</f>
        <v>CYP3A4</v>
      </c>
      <c r="G2266" s="52" t="str">
        <f t="shared" si="114"/>
        <v>Liver--HLM-A9-</v>
      </c>
      <c r="H2266" s="12" t="s">
        <v>724</v>
      </c>
      <c r="K2266" s="12" t="s">
        <v>725</v>
      </c>
      <c r="L2266" s="12" t="s">
        <v>726</v>
      </c>
      <c r="AA2266" s="19" t="s">
        <v>770</v>
      </c>
      <c r="AB2266" s="19" t="s">
        <v>1083</v>
      </c>
      <c r="AC2266" s="20" t="s">
        <v>730</v>
      </c>
      <c r="AD2266" s="37" t="s">
        <v>1553</v>
      </c>
      <c r="AE2266" s="82">
        <v>9</v>
      </c>
      <c r="AF2266" s="3">
        <v>1</v>
      </c>
      <c r="AI2266" s="3" t="s">
        <v>767</v>
      </c>
      <c r="AM2266" s="3">
        <v>47</v>
      </c>
      <c r="AN2266" s="3">
        <v>75</v>
      </c>
      <c r="AX2266" s="3" t="s">
        <v>1545</v>
      </c>
      <c r="BF2266" s="4" t="b">
        <f>IF(ISERROR(VLOOKUP(StudiesDetails!B2266,ProteinExpression!A:A,1,FALSE)),FALSE,TRUE)</f>
        <v>1</v>
      </c>
    </row>
    <row r="2267" spans="1:58" x14ac:dyDescent="0.3">
      <c r="A2267">
        <v>909</v>
      </c>
      <c r="B2267">
        <v>2419</v>
      </c>
      <c r="C2267" s="73" t="str">
        <f>IF(AND($A2267&lt;&gt;"",ISNUMBER($A2267)),VLOOKUP($A2267,StudiesGeneral!$B:$CM,2,FALSE),"")</f>
        <v xml:space="preserve">Weiß </v>
      </c>
      <c r="D2267" s="73">
        <f>IF(AND($A2267&lt;&gt;"",ISNUMBER($A2267)),VLOOKUP($A2267,StudiesGeneral!$B:$CM,3,FALSE),"")</f>
        <v>2018</v>
      </c>
      <c r="E2267" s="74" t="str">
        <f>IF(AND($A2267&lt;&gt;"",ISNUMBER($A2267)),VLOOKUP($A2267,StudiesGeneral!$B:$CM,4,FALSE),"")</f>
        <v>https://doi.org/10.1124/dmd.117.078626</v>
      </c>
      <c r="F2267" s="73" t="str">
        <f>IF(AND($A2267&lt;&gt;"",ISNUMBER($A2267)),VLOOKUP($A2267,StudiesGeneral!$B:$CM,5,FALSE),"")</f>
        <v>CYP3A4</v>
      </c>
      <c r="G2267" s="52" t="str">
        <f t="shared" si="114"/>
        <v>Liver--HLM-A10-</v>
      </c>
      <c r="H2267" s="12" t="s">
        <v>724</v>
      </c>
      <c r="K2267" s="12" t="s">
        <v>725</v>
      </c>
      <c r="L2267" s="12" t="s">
        <v>726</v>
      </c>
      <c r="AA2267" s="19" t="s">
        <v>770</v>
      </c>
      <c r="AB2267" s="19" t="s">
        <v>1083</v>
      </c>
      <c r="AC2267" s="20" t="s">
        <v>730</v>
      </c>
      <c r="AD2267" s="37" t="s">
        <v>1554</v>
      </c>
      <c r="AE2267" s="82">
        <v>10</v>
      </c>
      <c r="AF2267" s="3">
        <v>1</v>
      </c>
      <c r="AI2267" s="3" t="s">
        <v>767</v>
      </c>
      <c r="AM2267" s="3">
        <v>47</v>
      </c>
      <c r="AN2267" s="3">
        <v>75</v>
      </c>
      <c r="AX2267" s="3" t="s">
        <v>1545</v>
      </c>
      <c r="BF2267" s="4" t="b">
        <f>IF(ISERROR(VLOOKUP(StudiesDetails!B2267,ProteinExpression!A:A,1,FALSE)),FALSE,TRUE)</f>
        <v>1</v>
      </c>
    </row>
    <row r="2268" spans="1:58" s="118" customFormat="1" x14ac:dyDescent="0.3">
      <c r="A2268" s="118">
        <v>909</v>
      </c>
      <c r="B2268" s="118">
        <v>2420</v>
      </c>
      <c r="C2268" s="119" t="str">
        <f>IF(AND($A2268&lt;&gt;"",ISNUMBER($A2268)),VLOOKUP($A2268,StudiesGeneral!$B:$CM,2,FALSE),"")</f>
        <v xml:space="preserve">Weiß </v>
      </c>
      <c r="D2268" s="119">
        <f>IF(AND($A2268&lt;&gt;"",ISNUMBER($A2268)),VLOOKUP($A2268,StudiesGeneral!$B:$CM,3,FALSE),"")</f>
        <v>2018</v>
      </c>
      <c r="E2268" s="120" t="str">
        <f>IF(AND($A2268&lt;&gt;"",ISNUMBER($A2268)),VLOOKUP($A2268,StudiesGeneral!$B:$CM,4,FALSE),"")</f>
        <v>https://doi.org/10.1124/dmd.117.078626</v>
      </c>
      <c r="F2268" s="119" t="str">
        <f>IF(AND($A2268&lt;&gt;"",ISNUMBER($A2268)),VLOOKUP($A2268,StudiesGeneral!$B:$CM,5,FALSE),"")</f>
        <v>CYP3A4</v>
      </c>
      <c r="G2268" s="121" t="str">
        <f t="shared" si="114"/>
        <v>Liver--Homogenate-B-</v>
      </c>
      <c r="H2268" s="122" t="s">
        <v>724</v>
      </c>
      <c r="I2268" s="122"/>
      <c r="J2268" s="122"/>
      <c r="K2268" s="122" t="s">
        <v>735</v>
      </c>
      <c r="L2268" s="122" t="s">
        <v>793</v>
      </c>
      <c r="M2268" s="122"/>
      <c r="N2268" s="122"/>
      <c r="O2268" s="122"/>
      <c r="P2268" s="122"/>
      <c r="Q2268" s="123"/>
      <c r="R2268" s="123"/>
      <c r="S2268" s="124"/>
      <c r="T2268" s="124"/>
      <c r="U2268" s="124"/>
      <c r="V2268" s="124"/>
      <c r="W2268" s="124"/>
      <c r="X2268" s="124"/>
      <c r="Y2268" s="124"/>
      <c r="Z2268" s="124"/>
      <c r="AA2268" s="125" t="s">
        <v>728</v>
      </c>
      <c r="AB2268" s="125" t="s">
        <v>1557</v>
      </c>
      <c r="AC2268" s="126" t="s">
        <v>730</v>
      </c>
      <c r="AD2268" s="127" t="s">
        <v>1449</v>
      </c>
      <c r="AE2268" s="128">
        <v>11</v>
      </c>
      <c r="AF2268" s="129">
        <v>15</v>
      </c>
      <c r="AG2268" s="129"/>
      <c r="AH2268" s="129"/>
      <c r="AI2268" s="129" t="s">
        <v>767</v>
      </c>
      <c r="AJ2268" s="126"/>
      <c r="AK2268" s="129"/>
      <c r="AL2268" s="126"/>
      <c r="AM2268" s="129">
        <v>42</v>
      </c>
      <c r="AN2268" s="129">
        <v>79</v>
      </c>
      <c r="AO2268" s="129"/>
      <c r="AP2268" s="129"/>
      <c r="AQ2268" s="129"/>
      <c r="AR2268" s="129"/>
      <c r="AS2268" s="129"/>
      <c r="AT2268" s="129"/>
      <c r="AU2268" s="129"/>
      <c r="AV2268" s="129"/>
      <c r="AW2268" s="129" t="s">
        <v>763</v>
      </c>
      <c r="AX2268" s="129" t="s">
        <v>1558</v>
      </c>
      <c r="AY2268" s="129"/>
      <c r="AZ2268" s="129"/>
      <c r="BA2268" s="130"/>
      <c r="BB2268" s="131"/>
      <c r="BC2268" s="126"/>
      <c r="BD2268" s="129"/>
      <c r="BE2268" s="132"/>
      <c r="BF2268" s="91" t="b">
        <f>IF(ISERROR(VLOOKUP(StudiesDetails!B2268,ProteinExpression!A:A,1,FALSE)),FALSE,TRUE)</f>
        <v>1</v>
      </c>
    </row>
    <row r="2269" spans="1:58" s="33" customFormat="1" x14ac:dyDescent="0.3">
      <c r="A2269" s="33">
        <v>910</v>
      </c>
      <c r="B2269" s="33">
        <v>2421</v>
      </c>
      <c r="C2269" s="70" t="str">
        <f>IF(AND($A2269&lt;&gt;"",ISNUMBER($A2269)),VLOOKUP($A2269,StudiesGeneral!$B:$CM,2,FALSE),"")</f>
        <v xml:space="preserve">Weiß </v>
      </c>
      <c r="D2269" s="70">
        <f>IF(AND($A2269&lt;&gt;"",ISNUMBER($A2269)),VLOOKUP($A2269,StudiesGeneral!$B:$CM,3,FALSE),"")</f>
        <v>2018</v>
      </c>
      <c r="E2269" s="71" t="str">
        <f>IF(AND($A2269&lt;&gt;"",ISNUMBER($A2269)),VLOOKUP($A2269,StudiesGeneral!$B:$CM,4,FALSE),"")</f>
        <v>https://doi.org/10.1124/dmd.117.078626</v>
      </c>
      <c r="F2269" s="70" t="str">
        <f>IF(AND($A2269&lt;&gt;"",ISNUMBER($A2269)),VLOOKUP($A2269,StudiesGeneral!$B:$CM,5,FALSE),"")</f>
        <v>CYP3A5</v>
      </c>
      <c r="G2269" s="72" t="str">
        <f t="shared" si="114"/>
        <v>Liver--Homogenate-A1-*3/*3</v>
      </c>
      <c r="H2269" s="25" t="s">
        <v>724</v>
      </c>
      <c r="I2269" s="25"/>
      <c r="J2269" s="25"/>
      <c r="K2269" s="25" t="s">
        <v>735</v>
      </c>
      <c r="L2269" s="25" t="s">
        <v>793</v>
      </c>
      <c r="M2269" s="25" t="s">
        <v>737</v>
      </c>
      <c r="N2269" s="25"/>
      <c r="O2269" s="25"/>
      <c r="P2269" s="25"/>
      <c r="Q2269" s="26"/>
      <c r="R2269" s="26"/>
      <c r="S2269" s="27"/>
      <c r="T2269" s="27"/>
      <c r="U2269" s="27"/>
      <c r="V2269" s="27"/>
      <c r="W2269" s="27"/>
      <c r="X2269" s="27"/>
      <c r="Y2269" s="27"/>
      <c r="Z2269" s="27"/>
      <c r="AA2269" s="28" t="s">
        <v>770</v>
      </c>
      <c r="AB2269" s="28" t="s">
        <v>1083</v>
      </c>
      <c r="AC2269" s="29" t="s">
        <v>730</v>
      </c>
      <c r="AD2269" s="36" t="s">
        <v>1544</v>
      </c>
      <c r="AE2269" s="83">
        <v>1</v>
      </c>
      <c r="AF2269" s="30">
        <v>1</v>
      </c>
      <c r="AG2269" s="30"/>
      <c r="AH2269" s="30"/>
      <c r="AI2269" s="30" t="s">
        <v>767</v>
      </c>
      <c r="AJ2269" s="29"/>
      <c r="AK2269" s="30"/>
      <c r="AL2269" s="29"/>
      <c r="AM2269" s="30">
        <v>47</v>
      </c>
      <c r="AN2269" s="30">
        <v>75</v>
      </c>
      <c r="AO2269" s="30"/>
      <c r="AP2269" s="30"/>
      <c r="AQ2269" s="30"/>
      <c r="AR2269" s="30"/>
      <c r="AS2269" s="30"/>
      <c r="AT2269" s="30"/>
      <c r="AU2269" s="30"/>
      <c r="AV2269" s="30"/>
      <c r="AW2269" s="30"/>
      <c r="AX2269" s="30" t="s">
        <v>1545</v>
      </c>
      <c r="AY2269" s="30"/>
      <c r="AZ2269" s="30"/>
      <c r="BA2269" s="31"/>
      <c r="BB2269" s="32"/>
      <c r="BC2269" s="29" t="s">
        <v>746</v>
      </c>
      <c r="BD2269" s="30">
        <v>1</v>
      </c>
      <c r="BE2269" s="75"/>
      <c r="BF2269" s="91" t="b">
        <f>IF(ISERROR(VLOOKUP(StudiesDetails!B2269,ProteinExpression!A:A,1,FALSE)),FALSE,TRUE)</f>
        <v>1</v>
      </c>
    </row>
    <row r="2270" spans="1:58" x14ac:dyDescent="0.3">
      <c r="A2270">
        <v>910</v>
      </c>
      <c r="B2270">
        <v>2422</v>
      </c>
      <c r="C2270" s="73" t="str">
        <f>IF(AND($A2270&lt;&gt;"",ISNUMBER($A2270)),VLOOKUP($A2270,StudiesGeneral!$B:$CM,2,FALSE),"")</f>
        <v xml:space="preserve">Weiß </v>
      </c>
      <c r="D2270" s="73">
        <f>IF(AND($A2270&lt;&gt;"",ISNUMBER($A2270)),VLOOKUP($A2270,StudiesGeneral!$B:$CM,3,FALSE),"")</f>
        <v>2018</v>
      </c>
      <c r="E2270" s="74" t="str">
        <f>IF(AND($A2270&lt;&gt;"",ISNUMBER($A2270)),VLOOKUP($A2270,StudiesGeneral!$B:$CM,4,FALSE),"")</f>
        <v>https://doi.org/10.1124/dmd.117.078626</v>
      </c>
      <c r="F2270" s="73" t="str">
        <f>IF(AND($A2270&lt;&gt;"",ISNUMBER($A2270)),VLOOKUP($A2270,StudiesGeneral!$B:$CM,5,FALSE),"")</f>
        <v>CYP3A5</v>
      </c>
      <c r="G2270" s="52" t="str">
        <f t="shared" si="114"/>
        <v>Liver--Homogenate-A2-*3/*3</v>
      </c>
      <c r="H2270" s="12" t="s">
        <v>724</v>
      </c>
      <c r="K2270" s="12" t="s">
        <v>735</v>
      </c>
      <c r="L2270" s="12" t="s">
        <v>793</v>
      </c>
      <c r="M2270" s="12" t="s">
        <v>737</v>
      </c>
      <c r="AA2270" s="19" t="s">
        <v>770</v>
      </c>
      <c r="AB2270" s="19" t="s">
        <v>1083</v>
      </c>
      <c r="AC2270" s="20" t="s">
        <v>730</v>
      </c>
      <c r="AD2270" s="37" t="s">
        <v>1546</v>
      </c>
      <c r="AE2270" s="82">
        <v>2</v>
      </c>
      <c r="AF2270" s="3">
        <v>1</v>
      </c>
      <c r="AI2270" s="3" t="s">
        <v>767</v>
      </c>
      <c r="AM2270" s="3">
        <v>47</v>
      </c>
      <c r="AN2270" s="3">
        <v>75</v>
      </c>
      <c r="AX2270" s="3" t="s">
        <v>1545</v>
      </c>
      <c r="BC2270" s="20" t="s">
        <v>746</v>
      </c>
      <c r="BD2270" s="3">
        <v>1</v>
      </c>
      <c r="BF2270" s="4" t="b">
        <f>IF(ISERROR(VLOOKUP(StudiesDetails!B2270,ProteinExpression!A:A,1,FALSE)),FALSE,TRUE)</f>
        <v>1</v>
      </c>
    </row>
    <row r="2271" spans="1:58" x14ac:dyDescent="0.3">
      <c r="A2271">
        <v>910</v>
      </c>
      <c r="B2271">
        <v>2423</v>
      </c>
      <c r="C2271" s="73" t="str">
        <f>IF(AND($A2271&lt;&gt;"",ISNUMBER($A2271)),VLOOKUP($A2271,StudiesGeneral!$B:$CM,2,FALSE),"")</f>
        <v xml:space="preserve">Weiß </v>
      </c>
      <c r="D2271" s="73">
        <f>IF(AND($A2271&lt;&gt;"",ISNUMBER($A2271)),VLOOKUP($A2271,StudiesGeneral!$B:$CM,3,FALSE),"")</f>
        <v>2018</v>
      </c>
      <c r="E2271" s="74" t="str">
        <f>IF(AND($A2271&lt;&gt;"",ISNUMBER($A2271)),VLOOKUP($A2271,StudiesGeneral!$B:$CM,4,FALSE),"")</f>
        <v>https://doi.org/10.1124/dmd.117.078626</v>
      </c>
      <c r="F2271" s="73" t="str">
        <f>IF(AND($A2271&lt;&gt;"",ISNUMBER($A2271)),VLOOKUP($A2271,StudiesGeneral!$B:$CM,5,FALSE),"")</f>
        <v>CYP3A5</v>
      </c>
      <c r="G2271" s="52" t="str">
        <f t="shared" si="114"/>
        <v>Liver--Homogenate-A3-*1/*3</v>
      </c>
      <c r="H2271" s="12" t="s">
        <v>724</v>
      </c>
      <c r="K2271" s="12" t="s">
        <v>735</v>
      </c>
      <c r="L2271" s="12" t="s">
        <v>793</v>
      </c>
      <c r="M2271" s="12" t="s">
        <v>737</v>
      </c>
      <c r="AA2271" s="19" t="s">
        <v>770</v>
      </c>
      <c r="AB2271" s="19" t="s">
        <v>1083</v>
      </c>
      <c r="AC2271" s="20" t="s">
        <v>730</v>
      </c>
      <c r="AD2271" s="37" t="s">
        <v>1547</v>
      </c>
      <c r="AE2271" s="82">
        <v>3</v>
      </c>
      <c r="AF2271" s="3">
        <v>1</v>
      </c>
      <c r="AI2271" s="3" t="s">
        <v>767</v>
      </c>
      <c r="AM2271" s="3">
        <v>47</v>
      </c>
      <c r="AN2271" s="3">
        <v>75</v>
      </c>
      <c r="AX2271" s="3" t="s">
        <v>1545</v>
      </c>
      <c r="BC2271" s="20" t="s">
        <v>856</v>
      </c>
      <c r="BD2271" s="3">
        <v>1</v>
      </c>
      <c r="BF2271" s="4" t="b">
        <f>IF(ISERROR(VLOOKUP(StudiesDetails!B2271,ProteinExpression!A:A,1,FALSE)),FALSE,TRUE)</f>
        <v>1</v>
      </c>
    </row>
    <row r="2272" spans="1:58" x14ac:dyDescent="0.3">
      <c r="A2272">
        <v>910</v>
      </c>
      <c r="B2272">
        <v>2424</v>
      </c>
      <c r="C2272" s="73" t="str">
        <f>IF(AND($A2272&lt;&gt;"",ISNUMBER($A2272)),VLOOKUP($A2272,StudiesGeneral!$B:$CM,2,FALSE),"")</f>
        <v xml:space="preserve">Weiß </v>
      </c>
      <c r="D2272" s="73">
        <f>IF(AND($A2272&lt;&gt;"",ISNUMBER($A2272)),VLOOKUP($A2272,StudiesGeneral!$B:$CM,3,FALSE),"")</f>
        <v>2018</v>
      </c>
      <c r="E2272" s="74" t="str">
        <f>IF(AND($A2272&lt;&gt;"",ISNUMBER($A2272)),VLOOKUP($A2272,StudiesGeneral!$B:$CM,4,FALSE),"")</f>
        <v>https://doi.org/10.1124/dmd.117.078626</v>
      </c>
      <c r="F2272" s="73" t="str">
        <f>IF(AND($A2272&lt;&gt;"",ISNUMBER($A2272)),VLOOKUP($A2272,StudiesGeneral!$B:$CM,5,FALSE),"")</f>
        <v>CYP3A5</v>
      </c>
      <c r="G2272" s="52" t="str">
        <f t="shared" si="114"/>
        <v>Liver--Homogenate-A4-*3/*3</v>
      </c>
      <c r="H2272" s="12" t="s">
        <v>724</v>
      </c>
      <c r="K2272" s="12" t="s">
        <v>735</v>
      </c>
      <c r="L2272" s="12" t="s">
        <v>793</v>
      </c>
      <c r="M2272" s="12" t="s">
        <v>737</v>
      </c>
      <c r="AA2272" s="19" t="s">
        <v>770</v>
      </c>
      <c r="AB2272" s="19" t="s">
        <v>1083</v>
      </c>
      <c r="AC2272" s="20" t="s">
        <v>730</v>
      </c>
      <c r="AD2272" s="37" t="s">
        <v>1548</v>
      </c>
      <c r="AE2272" s="82">
        <v>4</v>
      </c>
      <c r="AF2272" s="3">
        <v>1</v>
      </c>
      <c r="AI2272" s="3" t="s">
        <v>767</v>
      </c>
      <c r="AM2272" s="3">
        <v>47</v>
      </c>
      <c r="AN2272" s="3">
        <v>75</v>
      </c>
      <c r="AX2272" s="3" t="s">
        <v>1545</v>
      </c>
      <c r="BC2272" s="20" t="s">
        <v>746</v>
      </c>
      <c r="BD2272" s="3">
        <v>1</v>
      </c>
      <c r="BF2272" s="4" t="b">
        <f>IF(ISERROR(VLOOKUP(StudiesDetails!B2272,ProteinExpression!A:A,1,FALSE)),FALSE,TRUE)</f>
        <v>1</v>
      </c>
    </row>
    <row r="2273" spans="1:58" x14ac:dyDescent="0.3">
      <c r="A2273">
        <v>910</v>
      </c>
      <c r="B2273">
        <v>2425</v>
      </c>
      <c r="C2273" s="73" t="str">
        <f>IF(AND($A2273&lt;&gt;"",ISNUMBER($A2273)),VLOOKUP($A2273,StudiesGeneral!$B:$CM,2,FALSE),"")</f>
        <v xml:space="preserve">Weiß </v>
      </c>
      <c r="D2273" s="73">
        <f>IF(AND($A2273&lt;&gt;"",ISNUMBER($A2273)),VLOOKUP($A2273,StudiesGeneral!$B:$CM,3,FALSE),"")</f>
        <v>2018</v>
      </c>
      <c r="E2273" s="74" t="str">
        <f>IF(AND($A2273&lt;&gt;"",ISNUMBER($A2273)),VLOOKUP($A2273,StudiesGeneral!$B:$CM,4,FALSE),"")</f>
        <v>https://doi.org/10.1124/dmd.117.078626</v>
      </c>
      <c r="F2273" s="73" t="str">
        <f>IF(AND($A2273&lt;&gt;"",ISNUMBER($A2273)),VLOOKUP($A2273,StudiesGeneral!$B:$CM,5,FALSE),"")</f>
        <v>CYP3A5</v>
      </c>
      <c r="G2273" s="52" t="str">
        <f t="shared" si="114"/>
        <v>Liver--Homogenate-A5-*3/*3</v>
      </c>
      <c r="H2273" s="12" t="s">
        <v>724</v>
      </c>
      <c r="K2273" s="12" t="s">
        <v>735</v>
      </c>
      <c r="L2273" s="12" t="s">
        <v>793</v>
      </c>
      <c r="M2273" s="12" t="s">
        <v>737</v>
      </c>
      <c r="AA2273" s="19" t="s">
        <v>770</v>
      </c>
      <c r="AB2273" s="19" t="s">
        <v>1083</v>
      </c>
      <c r="AC2273" s="20" t="s">
        <v>730</v>
      </c>
      <c r="AD2273" s="37" t="s">
        <v>1549</v>
      </c>
      <c r="AE2273" s="82">
        <v>5</v>
      </c>
      <c r="AF2273" s="3">
        <v>1</v>
      </c>
      <c r="AI2273" s="3" t="s">
        <v>767</v>
      </c>
      <c r="AM2273" s="3">
        <v>47</v>
      </c>
      <c r="AN2273" s="3">
        <v>75</v>
      </c>
      <c r="AX2273" s="3" t="s">
        <v>1545</v>
      </c>
      <c r="BC2273" s="20" t="s">
        <v>746</v>
      </c>
      <c r="BD2273" s="3">
        <v>1</v>
      </c>
      <c r="BF2273" s="4" t="b">
        <f>IF(ISERROR(VLOOKUP(StudiesDetails!B2273,ProteinExpression!A:A,1,FALSE)),FALSE,TRUE)</f>
        <v>1</v>
      </c>
    </row>
    <row r="2274" spans="1:58" x14ac:dyDescent="0.3">
      <c r="A2274">
        <v>910</v>
      </c>
      <c r="B2274">
        <v>2426</v>
      </c>
      <c r="C2274" s="73" t="str">
        <f>IF(AND($A2274&lt;&gt;"",ISNUMBER($A2274)),VLOOKUP($A2274,StudiesGeneral!$B:$CM,2,FALSE),"")</f>
        <v xml:space="preserve">Weiß </v>
      </c>
      <c r="D2274" s="73">
        <f>IF(AND($A2274&lt;&gt;"",ISNUMBER($A2274)),VLOOKUP($A2274,StudiesGeneral!$B:$CM,3,FALSE),"")</f>
        <v>2018</v>
      </c>
      <c r="E2274" s="74" t="str">
        <f>IF(AND($A2274&lt;&gt;"",ISNUMBER($A2274)),VLOOKUP($A2274,StudiesGeneral!$B:$CM,4,FALSE),"")</f>
        <v>https://doi.org/10.1124/dmd.117.078626</v>
      </c>
      <c r="F2274" s="73" t="str">
        <f>IF(AND($A2274&lt;&gt;"",ISNUMBER($A2274)),VLOOKUP($A2274,StudiesGeneral!$B:$CM,5,FALSE),"")</f>
        <v>CYP3A5</v>
      </c>
      <c r="G2274" s="52" t="str">
        <f t="shared" si="114"/>
        <v>Liver--Homogenate-A6-*3/*3</v>
      </c>
      <c r="H2274" s="12" t="s">
        <v>724</v>
      </c>
      <c r="K2274" s="12" t="s">
        <v>735</v>
      </c>
      <c r="L2274" s="12" t="s">
        <v>793</v>
      </c>
      <c r="M2274" s="12" t="s">
        <v>737</v>
      </c>
      <c r="AA2274" s="19" t="s">
        <v>770</v>
      </c>
      <c r="AB2274" s="19" t="s">
        <v>1083</v>
      </c>
      <c r="AC2274" s="20" t="s">
        <v>730</v>
      </c>
      <c r="AD2274" s="37" t="s">
        <v>1550</v>
      </c>
      <c r="AE2274" s="82">
        <v>6</v>
      </c>
      <c r="AF2274" s="3">
        <v>1</v>
      </c>
      <c r="AI2274" s="3" t="s">
        <v>767</v>
      </c>
      <c r="AM2274" s="3">
        <v>47</v>
      </c>
      <c r="AN2274" s="3">
        <v>75</v>
      </c>
      <c r="AX2274" s="3" t="s">
        <v>1545</v>
      </c>
      <c r="BC2274" s="20" t="s">
        <v>746</v>
      </c>
      <c r="BD2274" s="3">
        <v>1</v>
      </c>
      <c r="BF2274" s="4" t="b">
        <f>IF(ISERROR(VLOOKUP(StudiesDetails!B2274,ProteinExpression!A:A,1,FALSE)),FALSE,TRUE)</f>
        <v>1</v>
      </c>
    </row>
    <row r="2275" spans="1:58" x14ac:dyDescent="0.3">
      <c r="A2275">
        <v>910</v>
      </c>
      <c r="B2275">
        <v>2427</v>
      </c>
      <c r="C2275" s="73" t="str">
        <f>IF(AND($A2275&lt;&gt;"",ISNUMBER($A2275)),VLOOKUP($A2275,StudiesGeneral!$B:$CM,2,FALSE),"")</f>
        <v xml:space="preserve">Weiß </v>
      </c>
      <c r="D2275" s="73">
        <f>IF(AND($A2275&lt;&gt;"",ISNUMBER($A2275)),VLOOKUP($A2275,StudiesGeneral!$B:$CM,3,FALSE),"")</f>
        <v>2018</v>
      </c>
      <c r="E2275" s="74" t="str">
        <f>IF(AND($A2275&lt;&gt;"",ISNUMBER($A2275)),VLOOKUP($A2275,StudiesGeneral!$B:$CM,4,FALSE),"")</f>
        <v>https://doi.org/10.1124/dmd.117.078626</v>
      </c>
      <c r="F2275" s="73" t="str">
        <f>IF(AND($A2275&lt;&gt;"",ISNUMBER($A2275)),VLOOKUP($A2275,StudiesGeneral!$B:$CM,5,FALSE),"")</f>
        <v>CYP3A5</v>
      </c>
      <c r="G2275" s="52" t="str">
        <f t="shared" si="114"/>
        <v>Liver--Homogenate-A7-*3/*3</v>
      </c>
      <c r="H2275" s="12" t="s">
        <v>724</v>
      </c>
      <c r="K2275" s="12" t="s">
        <v>735</v>
      </c>
      <c r="L2275" s="12" t="s">
        <v>793</v>
      </c>
      <c r="M2275" s="12" t="s">
        <v>737</v>
      </c>
      <c r="AA2275" s="19" t="s">
        <v>770</v>
      </c>
      <c r="AB2275" s="19" t="s">
        <v>1083</v>
      </c>
      <c r="AC2275" s="20" t="s">
        <v>730</v>
      </c>
      <c r="AD2275" s="37" t="s">
        <v>1551</v>
      </c>
      <c r="AE2275" s="82">
        <v>7</v>
      </c>
      <c r="AF2275" s="3">
        <v>1</v>
      </c>
      <c r="AI2275" s="3" t="s">
        <v>767</v>
      </c>
      <c r="AM2275" s="3">
        <v>47</v>
      </c>
      <c r="AN2275" s="3">
        <v>75</v>
      </c>
      <c r="AX2275" s="3" t="s">
        <v>1545</v>
      </c>
      <c r="BC2275" s="20" t="s">
        <v>746</v>
      </c>
      <c r="BD2275" s="3">
        <v>1</v>
      </c>
      <c r="BF2275" s="4" t="b">
        <f>IF(ISERROR(VLOOKUP(StudiesDetails!B2275,ProteinExpression!A:A,1,FALSE)),FALSE,TRUE)</f>
        <v>1</v>
      </c>
    </row>
    <row r="2276" spans="1:58" x14ac:dyDescent="0.3">
      <c r="A2276">
        <v>910</v>
      </c>
      <c r="B2276">
        <v>2428</v>
      </c>
      <c r="C2276" s="73" t="str">
        <f>IF(AND($A2276&lt;&gt;"",ISNUMBER($A2276)),VLOOKUP($A2276,StudiesGeneral!$B:$CM,2,FALSE),"")</f>
        <v xml:space="preserve">Weiß </v>
      </c>
      <c r="D2276" s="73">
        <f>IF(AND($A2276&lt;&gt;"",ISNUMBER($A2276)),VLOOKUP($A2276,StudiesGeneral!$B:$CM,3,FALSE),"")</f>
        <v>2018</v>
      </c>
      <c r="E2276" s="74" t="str">
        <f>IF(AND($A2276&lt;&gt;"",ISNUMBER($A2276)),VLOOKUP($A2276,StudiesGeneral!$B:$CM,4,FALSE),"")</f>
        <v>https://doi.org/10.1124/dmd.117.078626</v>
      </c>
      <c r="F2276" s="73" t="str">
        <f>IF(AND($A2276&lt;&gt;"",ISNUMBER($A2276)),VLOOKUP($A2276,StudiesGeneral!$B:$CM,5,FALSE),"")</f>
        <v>CYP3A5</v>
      </c>
      <c r="G2276" s="52" t="str">
        <f t="shared" si="114"/>
        <v>Liver--Homogenate-A8-*1/*3</v>
      </c>
      <c r="H2276" s="12" t="s">
        <v>724</v>
      </c>
      <c r="K2276" s="12" t="s">
        <v>735</v>
      </c>
      <c r="L2276" s="12" t="s">
        <v>793</v>
      </c>
      <c r="M2276" s="12" t="s">
        <v>737</v>
      </c>
      <c r="AA2276" s="19" t="s">
        <v>770</v>
      </c>
      <c r="AB2276" s="19" t="s">
        <v>1083</v>
      </c>
      <c r="AC2276" s="20" t="s">
        <v>730</v>
      </c>
      <c r="AD2276" s="37" t="s">
        <v>1552</v>
      </c>
      <c r="AE2276" s="82">
        <v>8</v>
      </c>
      <c r="AF2276" s="3">
        <v>1</v>
      </c>
      <c r="AI2276" s="3" t="s">
        <v>767</v>
      </c>
      <c r="AM2276" s="3">
        <v>47</v>
      </c>
      <c r="AN2276" s="3">
        <v>75</v>
      </c>
      <c r="AX2276" s="3" t="s">
        <v>1545</v>
      </c>
      <c r="BC2276" s="20" t="s">
        <v>856</v>
      </c>
      <c r="BD2276" s="3">
        <v>1</v>
      </c>
      <c r="BF2276" s="4" t="b">
        <f>IF(ISERROR(VLOOKUP(StudiesDetails!B2276,ProteinExpression!A:A,1,FALSE)),FALSE,TRUE)</f>
        <v>1</v>
      </c>
    </row>
    <row r="2277" spans="1:58" x14ac:dyDescent="0.3">
      <c r="A2277">
        <v>910</v>
      </c>
      <c r="B2277">
        <v>2429</v>
      </c>
      <c r="C2277" s="73" t="str">
        <f>IF(AND($A2277&lt;&gt;"",ISNUMBER($A2277)),VLOOKUP($A2277,StudiesGeneral!$B:$CM,2,FALSE),"")</f>
        <v xml:space="preserve">Weiß </v>
      </c>
      <c r="D2277" s="73">
        <f>IF(AND($A2277&lt;&gt;"",ISNUMBER($A2277)),VLOOKUP($A2277,StudiesGeneral!$B:$CM,3,FALSE),"")</f>
        <v>2018</v>
      </c>
      <c r="E2277" s="74" t="str">
        <f>IF(AND($A2277&lt;&gt;"",ISNUMBER($A2277)),VLOOKUP($A2277,StudiesGeneral!$B:$CM,4,FALSE),"")</f>
        <v>https://doi.org/10.1124/dmd.117.078626</v>
      </c>
      <c r="F2277" s="73" t="str">
        <f>IF(AND($A2277&lt;&gt;"",ISNUMBER($A2277)),VLOOKUP($A2277,StudiesGeneral!$B:$CM,5,FALSE),"")</f>
        <v>CYP3A5</v>
      </c>
      <c r="G2277" s="52" t="str">
        <f t="shared" si="114"/>
        <v>Liver--Homogenate-A9-*1/*3</v>
      </c>
      <c r="H2277" s="12" t="s">
        <v>724</v>
      </c>
      <c r="K2277" s="12" t="s">
        <v>735</v>
      </c>
      <c r="L2277" s="12" t="s">
        <v>793</v>
      </c>
      <c r="M2277" s="12" t="s">
        <v>737</v>
      </c>
      <c r="AA2277" s="19" t="s">
        <v>770</v>
      </c>
      <c r="AB2277" s="19" t="s">
        <v>1083</v>
      </c>
      <c r="AC2277" s="20" t="s">
        <v>730</v>
      </c>
      <c r="AD2277" s="37" t="s">
        <v>1553</v>
      </c>
      <c r="AE2277" s="82">
        <v>9</v>
      </c>
      <c r="AF2277" s="3">
        <v>1</v>
      </c>
      <c r="AI2277" s="3" t="s">
        <v>767</v>
      </c>
      <c r="AM2277" s="3">
        <v>47</v>
      </c>
      <c r="AN2277" s="3">
        <v>75</v>
      </c>
      <c r="AX2277" s="3" t="s">
        <v>1545</v>
      </c>
      <c r="BC2277" s="20" t="s">
        <v>856</v>
      </c>
      <c r="BD2277" s="3">
        <v>1</v>
      </c>
      <c r="BF2277" s="4" t="b">
        <f>IF(ISERROR(VLOOKUP(StudiesDetails!B2277,ProteinExpression!A:A,1,FALSE)),FALSE,TRUE)</f>
        <v>1</v>
      </c>
    </row>
    <row r="2278" spans="1:58" x14ac:dyDescent="0.3">
      <c r="A2278">
        <v>910</v>
      </c>
      <c r="B2278">
        <v>2430</v>
      </c>
      <c r="C2278" s="73" t="str">
        <f>IF(AND($A2278&lt;&gt;"",ISNUMBER($A2278)),VLOOKUP($A2278,StudiesGeneral!$B:$CM,2,FALSE),"")</f>
        <v xml:space="preserve">Weiß </v>
      </c>
      <c r="D2278" s="73">
        <f>IF(AND($A2278&lt;&gt;"",ISNUMBER($A2278)),VLOOKUP($A2278,StudiesGeneral!$B:$CM,3,FALSE),"")</f>
        <v>2018</v>
      </c>
      <c r="E2278" s="74" t="str">
        <f>IF(AND($A2278&lt;&gt;"",ISNUMBER($A2278)),VLOOKUP($A2278,StudiesGeneral!$B:$CM,4,FALSE),"")</f>
        <v>https://doi.org/10.1124/dmd.117.078626</v>
      </c>
      <c r="F2278" s="73" t="str">
        <f>IF(AND($A2278&lt;&gt;"",ISNUMBER($A2278)),VLOOKUP($A2278,StudiesGeneral!$B:$CM,5,FALSE),"")</f>
        <v>CYP3A5</v>
      </c>
      <c r="G2278" s="52" t="str">
        <f t="shared" si="114"/>
        <v>Liver--Homogenate-A10-*3/*3</v>
      </c>
      <c r="H2278" s="12" t="s">
        <v>724</v>
      </c>
      <c r="K2278" s="12" t="s">
        <v>735</v>
      </c>
      <c r="L2278" s="12" t="s">
        <v>793</v>
      </c>
      <c r="M2278" s="12" t="s">
        <v>737</v>
      </c>
      <c r="AA2278" s="19" t="s">
        <v>770</v>
      </c>
      <c r="AB2278" s="19" t="s">
        <v>1083</v>
      </c>
      <c r="AC2278" s="20" t="s">
        <v>730</v>
      </c>
      <c r="AD2278" s="37" t="s">
        <v>1554</v>
      </c>
      <c r="AE2278" s="82">
        <v>10</v>
      </c>
      <c r="AF2278" s="3">
        <v>1</v>
      </c>
      <c r="AI2278" s="3" t="s">
        <v>767</v>
      </c>
      <c r="AM2278" s="3">
        <v>47</v>
      </c>
      <c r="AN2278" s="3">
        <v>75</v>
      </c>
      <c r="AX2278" s="3" t="s">
        <v>1545</v>
      </c>
      <c r="BC2278" s="20" t="s">
        <v>746</v>
      </c>
      <c r="BD2278" s="3">
        <v>1</v>
      </c>
      <c r="BF2278" s="4" t="b">
        <f>IF(ISERROR(VLOOKUP(StudiesDetails!B2278,ProteinExpression!A:A,1,FALSE)),FALSE,TRUE)</f>
        <v>1</v>
      </c>
    </row>
    <row r="2279" spans="1:58" s="33" customFormat="1" x14ac:dyDescent="0.3">
      <c r="A2279" s="33">
        <v>910</v>
      </c>
      <c r="B2279" s="33">
        <v>2431</v>
      </c>
      <c r="C2279" s="70" t="str">
        <f>IF(AND($A2279&lt;&gt;"",ISNUMBER($A2279)),VLOOKUP($A2279,StudiesGeneral!$B:$CM,2,FALSE),"")</f>
        <v xml:space="preserve">Weiß </v>
      </c>
      <c r="D2279" s="70">
        <f>IF(AND($A2279&lt;&gt;"",ISNUMBER($A2279)),VLOOKUP($A2279,StudiesGeneral!$B:$CM,3,FALSE),"")</f>
        <v>2018</v>
      </c>
      <c r="E2279" s="71" t="str">
        <f>IF(AND($A2279&lt;&gt;"",ISNUMBER($A2279)),VLOOKUP($A2279,StudiesGeneral!$B:$CM,4,FALSE),"")</f>
        <v>https://doi.org/10.1124/dmd.117.078626</v>
      </c>
      <c r="F2279" s="70" t="str">
        <f>IF(AND($A2279&lt;&gt;"",ISNUMBER($A2279)),VLOOKUP($A2279,StudiesGeneral!$B:$CM,5,FALSE),"")</f>
        <v>CYP3A5</v>
      </c>
      <c r="G2279" s="72" t="str">
        <f t="shared" si="114"/>
        <v>Liver--Crude membrane/nuclei fraction-A1-*3/*3</v>
      </c>
      <c r="H2279" s="25" t="s">
        <v>724</v>
      </c>
      <c r="I2279" s="25"/>
      <c r="J2279" s="25"/>
      <c r="K2279" s="109" t="s">
        <v>988</v>
      </c>
      <c r="L2279" s="25" t="s">
        <v>1555</v>
      </c>
      <c r="M2279" s="25"/>
      <c r="N2279" s="25"/>
      <c r="O2279" s="25"/>
      <c r="P2279" s="25"/>
      <c r="Q2279" s="26"/>
      <c r="R2279" s="26"/>
      <c r="S2279" s="27"/>
      <c r="T2279" s="27"/>
      <c r="U2279" s="27"/>
      <c r="V2279" s="27"/>
      <c r="W2279" s="27"/>
      <c r="X2279" s="27"/>
      <c r="Y2279" s="27"/>
      <c r="Z2279" s="27"/>
      <c r="AA2279" s="28" t="s">
        <v>770</v>
      </c>
      <c r="AB2279" s="28" t="s">
        <v>1083</v>
      </c>
      <c r="AC2279" s="29" t="s">
        <v>730</v>
      </c>
      <c r="AD2279" s="36" t="s">
        <v>1544</v>
      </c>
      <c r="AE2279" s="83">
        <v>1</v>
      </c>
      <c r="AF2279" s="30">
        <v>1</v>
      </c>
      <c r="AG2279" s="30"/>
      <c r="AH2279" s="30"/>
      <c r="AI2279" s="30" t="s">
        <v>767</v>
      </c>
      <c r="AJ2279" s="29"/>
      <c r="AK2279" s="30"/>
      <c r="AL2279" s="29"/>
      <c r="AM2279" s="30">
        <v>47</v>
      </c>
      <c r="AN2279" s="30">
        <v>75</v>
      </c>
      <c r="AO2279" s="30"/>
      <c r="AP2279" s="30"/>
      <c r="AQ2279" s="30"/>
      <c r="AR2279" s="30"/>
      <c r="AS2279" s="30"/>
      <c r="AT2279" s="30"/>
      <c r="AU2279" s="30"/>
      <c r="AV2279" s="30"/>
      <c r="AW2279" s="30"/>
      <c r="AX2279" s="30" t="s">
        <v>1545</v>
      </c>
      <c r="AY2279" s="30"/>
      <c r="AZ2279" s="30"/>
      <c r="BA2279" s="31"/>
      <c r="BB2279" s="32"/>
      <c r="BC2279" s="29" t="s">
        <v>746</v>
      </c>
      <c r="BD2279" s="30">
        <v>1</v>
      </c>
      <c r="BE2279" s="75"/>
      <c r="BF2279" s="91" t="b">
        <f>IF(ISERROR(VLOOKUP(StudiesDetails!B2279,ProteinExpression!A:A,1,FALSE)),FALSE,TRUE)</f>
        <v>1</v>
      </c>
    </row>
    <row r="2280" spans="1:58" x14ac:dyDescent="0.3">
      <c r="A2280">
        <v>910</v>
      </c>
      <c r="B2280">
        <v>2432</v>
      </c>
      <c r="C2280" s="73" t="str">
        <f>IF(AND($A2280&lt;&gt;"",ISNUMBER($A2280)),VLOOKUP($A2280,StudiesGeneral!$B:$CM,2,FALSE),"")</f>
        <v xml:space="preserve">Weiß </v>
      </c>
      <c r="D2280" s="73">
        <f>IF(AND($A2280&lt;&gt;"",ISNUMBER($A2280)),VLOOKUP($A2280,StudiesGeneral!$B:$CM,3,FALSE),"")</f>
        <v>2018</v>
      </c>
      <c r="E2280" s="74" t="str">
        <f>IF(AND($A2280&lt;&gt;"",ISNUMBER($A2280)),VLOOKUP($A2280,StudiesGeneral!$B:$CM,4,FALSE),"")</f>
        <v>https://doi.org/10.1124/dmd.117.078626</v>
      </c>
      <c r="F2280" s="73" t="str">
        <f>IF(AND($A2280&lt;&gt;"",ISNUMBER($A2280)),VLOOKUP($A2280,StudiesGeneral!$B:$CM,5,FALSE),"")</f>
        <v>CYP3A5</v>
      </c>
      <c r="G2280" s="52" t="str">
        <f t="shared" si="114"/>
        <v>Liver--Crude membrane/nuclei fraction-A2-*3/*3</v>
      </c>
      <c r="H2280" s="12" t="s">
        <v>724</v>
      </c>
      <c r="K2280" s="104" t="s">
        <v>988</v>
      </c>
      <c r="L2280" s="12" t="s">
        <v>1555</v>
      </c>
      <c r="AA2280" s="19" t="s">
        <v>770</v>
      </c>
      <c r="AB2280" s="19" t="s">
        <v>1083</v>
      </c>
      <c r="AC2280" s="20" t="s">
        <v>730</v>
      </c>
      <c r="AD2280" s="37" t="s">
        <v>1546</v>
      </c>
      <c r="AE2280" s="82">
        <v>2</v>
      </c>
      <c r="AF2280" s="3">
        <v>1</v>
      </c>
      <c r="AI2280" s="3" t="s">
        <v>767</v>
      </c>
      <c r="AM2280" s="3">
        <v>47</v>
      </c>
      <c r="AN2280" s="3">
        <v>75</v>
      </c>
      <c r="AX2280" s="3" t="s">
        <v>1545</v>
      </c>
      <c r="BC2280" s="20" t="s">
        <v>746</v>
      </c>
      <c r="BD2280" s="3">
        <v>1</v>
      </c>
      <c r="BF2280" s="4" t="b">
        <f>IF(ISERROR(VLOOKUP(StudiesDetails!B2280,ProteinExpression!A:A,1,FALSE)),FALSE,TRUE)</f>
        <v>1</v>
      </c>
    </row>
    <row r="2281" spans="1:58" x14ac:dyDescent="0.3">
      <c r="A2281">
        <v>910</v>
      </c>
      <c r="B2281">
        <v>2433</v>
      </c>
      <c r="C2281" s="73" t="str">
        <f>IF(AND($A2281&lt;&gt;"",ISNUMBER($A2281)),VLOOKUP($A2281,StudiesGeneral!$B:$CM,2,FALSE),"")</f>
        <v xml:space="preserve">Weiß </v>
      </c>
      <c r="D2281" s="73">
        <f>IF(AND($A2281&lt;&gt;"",ISNUMBER($A2281)),VLOOKUP($A2281,StudiesGeneral!$B:$CM,3,FALSE),"")</f>
        <v>2018</v>
      </c>
      <c r="E2281" s="74" t="str">
        <f>IF(AND($A2281&lt;&gt;"",ISNUMBER($A2281)),VLOOKUP($A2281,StudiesGeneral!$B:$CM,4,FALSE),"")</f>
        <v>https://doi.org/10.1124/dmd.117.078626</v>
      </c>
      <c r="F2281" s="73" t="str">
        <f>IF(AND($A2281&lt;&gt;"",ISNUMBER($A2281)),VLOOKUP($A2281,StudiesGeneral!$B:$CM,5,FALSE),"")</f>
        <v>CYP3A5</v>
      </c>
      <c r="G2281" s="52" t="str">
        <f t="shared" si="114"/>
        <v>Liver--Crude membrane/nuclei fraction-A3-*1/*3</v>
      </c>
      <c r="H2281" s="12" t="s">
        <v>724</v>
      </c>
      <c r="K2281" s="104" t="s">
        <v>988</v>
      </c>
      <c r="L2281" s="12" t="s">
        <v>1555</v>
      </c>
      <c r="AA2281" s="19" t="s">
        <v>770</v>
      </c>
      <c r="AB2281" s="19" t="s">
        <v>1083</v>
      </c>
      <c r="AC2281" s="20" t="s">
        <v>730</v>
      </c>
      <c r="AD2281" s="37" t="s">
        <v>1547</v>
      </c>
      <c r="AE2281" s="82">
        <v>3</v>
      </c>
      <c r="AF2281" s="3">
        <v>1</v>
      </c>
      <c r="AI2281" s="3" t="s">
        <v>767</v>
      </c>
      <c r="AM2281" s="3">
        <v>47</v>
      </c>
      <c r="AN2281" s="3">
        <v>75</v>
      </c>
      <c r="AX2281" s="3" t="s">
        <v>1545</v>
      </c>
      <c r="BC2281" s="20" t="s">
        <v>856</v>
      </c>
      <c r="BD2281" s="3">
        <v>1</v>
      </c>
      <c r="BF2281" s="4" t="b">
        <f>IF(ISERROR(VLOOKUP(StudiesDetails!B2281,ProteinExpression!A:A,1,FALSE)),FALSE,TRUE)</f>
        <v>1</v>
      </c>
    </row>
    <row r="2282" spans="1:58" x14ac:dyDescent="0.3">
      <c r="A2282">
        <v>910</v>
      </c>
      <c r="B2282">
        <v>2434</v>
      </c>
      <c r="C2282" s="73" t="str">
        <f>IF(AND($A2282&lt;&gt;"",ISNUMBER($A2282)),VLOOKUP($A2282,StudiesGeneral!$B:$CM,2,FALSE),"")</f>
        <v xml:space="preserve">Weiß </v>
      </c>
      <c r="D2282" s="73">
        <f>IF(AND($A2282&lt;&gt;"",ISNUMBER($A2282)),VLOOKUP($A2282,StudiesGeneral!$B:$CM,3,FALSE),"")</f>
        <v>2018</v>
      </c>
      <c r="E2282" s="74" t="str">
        <f>IF(AND($A2282&lt;&gt;"",ISNUMBER($A2282)),VLOOKUP($A2282,StudiesGeneral!$B:$CM,4,FALSE),"")</f>
        <v>https://doi.org/10.1124/dmd.117.078626</v>
      </c>
      <c r="F2282" s="73" t="str">
        <f>IF(AND($A2282&lt;&gt;"",ISNUMBER($A2282)),VLOOKUP($A2282,StudiesGeneral!$B:$CM,5,FALSE),"")</f>
        <v>CYP3A5</v>
      </c>
      <c r="G2282" s="52" t="str">
        <f t="shared" si="114"/>
        <v>Liver--Crude membrane/nuclei fraction-A4-*3/*3</v>
      </c>
      <c r="H2282" s="12" t="s">
        <v>724</v>
      </c>
      <c r="K2282" s="104" t="s">
        <v>988</v>
      </c>
      <c r="L2282" s="12" t="s">
        <v>1555</v>
      </c>
      <c r="AA2282" s="19" t="s">
        <v>770</v>
      </c>
      <c r="AB2282" s="19" t="s">
        <v>1083</v>
      </c>
      <c r="AC2282" s="20" t="s">
        <v>730</v>
      </c>
      <c r="AD2282" s="37" t="s">
        <v>1548</v>
      </c>
      <c r="AE2282" s="82">
        <v>4</v>
      </c>
      <c r="AF2282" s="3">
        <v>1</v>
      </c>
      <c r="AI2282" s="3" t="s">
        <v>767</v>
      </c>
      <c r="AM2282" s="3">
        <v>47</v>
      </c>
      <c r="AN2282" s="3">
        <v>75</v>
      </c>
      <c r="AX2282" s="3" t="s">
        <v>1545</v>
      </c>
      <c r="BC2282" s="20" t="s">
        <v>746</v>
      </c>
      <c r="BD2282" s="3">
        <v>1</v>
      </c>
      <c r="BF2282" s="4" t="b">
        <f>IF(ISERROR(VLOOKUP(StudiesDetails!B2282,ProteinExpression!A:A,1,FALSE)),FALSE,TRUE)</f>
        <v>1</v>
      </c>
    </row>
    <row r="2283" spans="1:58" x14ac:dyDescent="0.3">
      <c r="A2283">
        <v>910</v>
      </c>
      <c r="B2283">
        <v>2435</v>
      </c>
      <c r="C2283" s="73" t="str">
        <f>IF(AND($A2283&lt;&gt;"",ISNUMBER($A2283)),VLOOKUP($A2283,StudiesGeneral!$B:$CM,2,FALSE),"")</f>
        <v xml:space="preserve">Weiß </v>
      </c>
      <c r="D2283" s="73">
        <f>IF(AND($A2283&lt;&gt;"",ISNUMBER($A2283)),VLOOKUP($A2283,StudiesGeneral!$B:$CM,3,FALSE),"")</f>
        <v>2018</v>
      </c>
      <c r="E2283" s="74" t="str">
        <f>IF(AND($A2283&lt;&gt;"",ISNUMBER($A2283)),VLOOKUP($A2283,StudiesGeneral!$B:$CM,4,FALSE),"")</f>
        <v>https://doi.org/10.1124/dmd.117.078626</v>
      </c>
      <c r="F2283" s="73" t="str">
        <f>IF(AND($A2283&lt;&gt;"",ISNUMBER($A2283)),VLOOKUP($A2283,StudiesGeneral!$B:$CM,5,FALSE),"")</f>
        <v>CYP3A5</v>
      </c>
      <c r="G2283" s="52" t="str">
        <f t="shared" si="114"/>
        <v>Liver--Crude membrane/nuclei fraction-A5-*3/*3</v>
      </c>
      <c r="H2283" s="12" t="s">
        <v>724</v>
      </c>
      <c r="K2283" s="104" t="s">
        <v>988</v>
      </c>
      <c r="L2283" s="12" t="s">
        <v>1555</v>
      </c>
      <c r="AA2283" s="19" t="s">
        <v>770</v>
      </c>
      <c r="AB2283" s="19" t="s">
        <v>1083</v>
      </c>
      <c r="AC2283" s="20" t="s">
        <v>730</v>
      </c>
      <c r="AD2283" s="37" t="s">
        <v>1549</v>
      </c>
      <c r="AE2283" s="82">
        <v>5</v>
      </c>
      <c r="AF2283" s="3">
        <v>1</v>
      </c>
      <c r="AI2283" s="3" t="s">
        <v>767</v>
      </c>
      <c r="AM2283" s="3">
        <v>47</v>
      </c>
      <c r="AN2283" s="3">
        <v>75</v>
      </c>
      <c r="AX2283" s="3" t="s">
        <v>1545</v>
      </c>
      <c r="BC2283" s="20" t="s">
        <v>746</v>
      </c>
      <c r="BD2283" s="3">
        <v>1</v>
      </c>
      <c r="BF2283" s="4" t="b">
        <f>IF(ISERROR(VLOOKUP(StudiesDetails!B2283,ProteinExpression!A:A,1,FALSE)),FALSE,TRUE)</f>
        <v>1</v>
      </c>
    </row>
    <row r="2284" spans="1:58" x14ac:dyDescent="0.3">
      <c r="A2284">
        <v>910</v>
      </c>
      <c r="B2284">
        <v>2436</v>
      </c>
      <c r="C2284" s="73" t="str">
        <f>IF(AND($A2284&lt;&gt;"",ISNUMBER($A2284)),VLOOKUP($A2284,StudiesGeneral!$B:$CM,2,FALSE),"")</f>
        <v xml:space="preserve">Weiß </v>
      </c>
      <c r="D2284" s="73">
        <f>IF(AND($A2284&lt;&gt;"",ISNUMBER($A2284)),VLOOKUP($A2284,StudiesGeneral!$B:$CM,3,FALSE),"")</f>
        <v>2018</v>
      </c>
      <c r="E2284" s="74" t="str">
        <f>IF(AND($A2284&lt;&gt;"",ISNUMBER($A2284)),VLOOKUP($A2284,StudiesGeneral!$B:$CM,4,FALSE),"")</f>
        <v>https://doi.org/10.1124/dmd.117.078626</v>
      </c>
      <c r="F2284" s="73" t="str">
        <f>IF(AND($A2284&lt;&gt;"",ISNUMBER($A2284)),VLOOKUP($A2284,StudiesGeneral!$B:$CM,5,FALSE),"")</f>
        <v>CYP3A5</v>
      </c>
      <c r="G2284" s="52" t="str">
        <f t="shared" si="114"/>
        <v>Liver--Crude membrane/nuclei fraction-A6-*3/*3</v>
      </c>
      <c r="H2284" s="12" t="s">
        <v>724</v>
      </c>
      <c r="K2284" s="104" t="s">
        <v>988</v>
      </c>
      <c r="L2284" s="12" t="s">
        <v>1555</v>
      </c>
      <c r="AA2284" s="19" t="s">
        <v>770</v>
      </c>
      <c r="AB2284" s="19" t="s">
        <v>1083</v>
      </c>
      <c r="AC2284" s="20" t="s">
        <v>730</v>
      </c>
      <c r="AD2284" s="37" t="s">
        <v>1550</v>
      </c>
      <c r="AE2284" s="82">
        <v>6</v>
      </c>
      <c r="AF2284" s="3">
        <v>1</v>
      </c>
      <c r="AI2284" s="3" t="s">
        <v>767</v>
      </c>
      <c r="AM2284" s="3">
        <v>47</v>
      </c>
      <c r="AN2284" s="3">
        <v>75</v>
      </c>
      <c r="AX2284" s="3" t="s">
        <v>1545</v>
      </c>
      <c r="BC2284" s="20" t="s">
        <v>746</v>
      </c>
      <c r="BD2284" s="3">
        <v>1</v>
      </c>
      <c r="BF2284" s="4" t="b">
        <f>IF(ISERROR(VLOOKUP(StudiesDetails!B2284,ProteinExpression!A:A,1,FALSE)),FALSE,TRUE)</f>
        <v>1</v>
      </c>
    </row>
    <row r="2285" spans="1:58" x14ac:dyDescent="0.3">
      <c r="A2285">
        <v>910</v>
      </c>
      <c r="B2285">
        <v>2437</v>
      </c>
      <c r="C2285" s="73" t="str">
        <f>IF(AND($A2285&lt;&gt;"",ISNUMBER($A2285)),VLOOKUP($A2285,StudiesGeneral!$B:$CM,2,FALSE),"")</f>
        <v xml:space="preserve">Weiß </v>
      </c>
      <c r="D2285" s="73">
        <f>IF(AND($A2285&lt;&gt;"",ISNUMBER($A2285)),VLOOKUP($A2285,StudiesGeneral!$B:$CM,3,FALSE),"")</f>
        <v>2018</v>
      </c>
      <c r="E2285" s="74" t="str">
        <f>IF(AND($A2285&lt;&gt;"",ISNUMBER($A2285)),VLOOKUP($A2285,StudiesGeneral!$B:$CM,4,FALSE),"")</f>
        <v>https://doi.org/10.1124/dmd.117.078626</v>
      </c>
      <c r="F2285" s="73" t="str">
        <f>IF(AND($A2285&lt;&gt;"",ISNUMBER($A2285)),VLOOKUP($A2285,StudiesGeneral!$B:$CM,5,FALSE),"")</f>
        <v>CYP3A5</v>
      </c>
      <c r="G2285" s="52" t="str">
        <f t="shared" si="114"/>
        <v>Liver--Crude membrane/nuclei fraction-A7-*3/*3</v>
      </c>
      <c r="H2285" s="12" t="s">
        <v>724</v>
      </c>
      <c r="K2285" s="104" t="s">
        <v>988</v>
      </c>
      <c r="L2285" s="12" t="s">
        <v>1555</v>
      </c>
      <c r="AA2285" s="19" t="s">
        <v>770</v>
      </c>
      <c r="AB2285" s="19" t="s">
        <v>1083</v>
      </c>
      <c r="AC2285" s="20" t="s">
        <v>730</v>
      </c>
      <c r="AD2285" s="37" t="s">
        <v>1551</v>
      </c>
      <c r="AE2285" s="82">
        <v>7</v>
      </c>
      <c r="AF2285" s="3">
        <v>1</v>
      </c>
      <c r="AI2285" s="3" t="s">
        <v>767</v>
      </c>
      <c r="AM2285" s="3">
        <v>47</v>
      </c>
      <c r="AN2285" s="3">
        <v>75</v>
      </c>
      <c r="AX2285" s="3" t="s">
        <v>1545</v>
      </c>
      <c r="BC2285" s="20" t="s">
        <v>746</v>
      </c>
      <c r="BD2285" s="3">
        <v>1</v>
      </c>
      <c r="BF2285" s="4" t="b">
        <f>IF(ISERROR(VLOOKUP(StudiesDetails!B2285,ProteinExpression!A:A,1,FALSE)),FALSE,TRUE)</f>
        <v>1</v>
      </c>
    </row>
    <row r="2286" spans="1:58" x14ac:dyDescent="0.3">
      <c r="A2286">
        <v>910</v>
      </c>
      <c r="B2286">
        <v>2438</v>
      </c>
      <c r="C2286" s="73" t="str">
        <f>IF(AND($A2286&lt;&gt;"",ISNUMBER($A2286)),VLOOKUP($A2286,StudiesGeneral!$B:$CM,2,FALSE),"")</f>
        <v xml:space="preserve">Weiß </v>
      </c>
      <c r="D2286" s="73">
        <f>IF(AND($A2286&lt;&gt;"",ISNUMBER($A2286)),VLOOKUP($A2286,StudiesGeneral!$B:$CM,3,FALSE),"")</f>
        <v>2018</v>
      </c>
      <c r="E2286" s="74" t="str">
        <f>IF(AND($A2286&lt;&gt;"",ISNUMBER($A2286)),VLOOKUP($A2286,StudiesGeneral!$B:$CM,4,FALSE),"")</f>
        <v>https://doi.org/10.1124/dmd.117.078626</v>
      </c>
      <c r="F2286" s="73" t="str">
        <f>IF(AND($A2286&lt;&gt;"",ISNUMBER($A2286)),VLOOKUP($A2286,StudiesGeneral!$B:$CM,5,FALSE),"")</f>
        <v>CYP3A5</v>
      </c>
      <c r="G2286" s="52" t="str">
        <f t="shared" si="114"/>
        <v>Liver--Crude membrane/nuclei fraction-A8-*1/*3</v>
      </c>
      <c r="H2286" s="12" t="s">
        <v>724</v>
      </c>
      <c r="K2286" s="104" t="s">
        <v>988</v>
      </c>
      <c r="L2286" s="12" t="s">
        <v>1555</v>
      </c>
      <c r="AA2286" s="19" t="s">
        <v>770</v>
      </c>
      <c r="AB2286" s="19" t="s">
        <v>1083</v>
      </c>
      <c r="AC2286" s="20" t="s">
        <v>730</v>
      </c>
      <c r="AD2286" s="37" t="s">
        <v>1552</v>
      </c>
      <c r="AE2286" s="82">
        <v>8</v>
      </c>
      <c r="AF2286" s="3">
        <v>1</v>
      </c>
      <c r="AI2286" s="3" t="s">
        <v>767</v>
      </c>
      <c r="AM2286" s="3">
        <v>47</v>
      </c>
      <c r="AN2286" s="3">
        <v>75</v>
      </c>
      <c r="AX2286" s="3" t="s">
        <v>1545</v>
      </c>
      <c r="BC2286" s="20" t="s">
        <v>856</v>
      </c>
      <c r="BD2286" s="3">
        <v>1</v>
      </c>
      <c r="BF2286" s="4" t="b">
        <f>IF(ISERROR(VLOOKUP(StudiesDetails!B2286,ProteinExpression!A:A,1,FALSE)),FALSE,TRUE)</f>
        <v>1</v>
      </c>
    </row>
    <row r="2287" spans="1:58" s="33" customFormat="1" x14ac:dyDescent="0.3">
      <c r="A2287" s="33">
        <v>910</v>
      </c>
      <c r="B2287" s="33">
        <v>2439</v>
      </c>
      <c r="C2287" s="70" t="str">
        <f>IF(AND($A2287&lt;&gt;"",ISNUMBER($A2287)),VLOOKUP($A2287,StudiesGeneral!$B:$CM,2,FALSE),"")</f>
        <v xml:space="preserve">Weiß </v>
      </c>
      <c r="D2287" s="70">
        <f>IF(AND($A2287&lt;&gt;"",ISNUMBER($A2287)),VLOOKUP($A2287,StudiesGeneral!$B:$CM,3,FALSE),"")</f>
        <v>2018</v>
      </c>
      <c r="E2287" s="71" t="str">
        <f>IF(AND($A2287&lt;&gt;"",ISNUMBER($A2287)),VLOOKUP($A2287,StudiesGeneral!$B:$CM,4,FALSE),"")</f>
        <v>https://doi.org/10.1124/dmd.117.078626</v>
      </c>
      <c r="F2287" s="70" t="str">
        <f>IF(AND($A2287&lt;&gt;"",ISNUMBER($A2287)),VLOOKUP($A2287,StudiesGeneral!$B:$CM,5,FALSE),"")</f>
        <v>CYP3A5</v>
      </c>
      <c r="G2287" s="72" t="str">
        <f t="shared" si="114"/>
        <v>Liver--#todo#-A1-*3/*3</v>
      </c>
      <c r="H2287" s="25" t="s">
        <v>724</v>
      </c>
      <c r="I2287" s="25"/>
      <c r="J2287" s="25"/>
      <c r="K2287" s="25" t="s">
        <v>1556</v>
      </c>
      <c r="L2287" s="109" t="s">
        <v>988</v>
      </c>
      <c r="M2287" s="25"/>
      <c r="N2287" s="25"/>
      <c r="O2287" s="25"/>
      <c r="P2287" s="25"/>
      <c r="Q2287" s="26"/>
      <c r="R2287" s="26"/>
      <c r="S2287" s="27"/>
      <c r="T2287" s="27"/>
      <c r="U2287" s="27"/>
      <c r="V2287" s="27"/>
      <c r="W2287" s="27"/>
      <c r="X2287" s="27"/>
      <c r="Y2287" s="27"/>
      <c r="Z2287" s="27"/>
      <c r="AA2287" s="28" t="s">
        <v>770</v>
      </c>
      <c r="AB2287" s="28" t="s">
        <v>1083</v>
      </c>
      <c r="AC2287" s="29" t="s">
        <v>730</v>
      </c>
      <c r="AD2287" s="36" t="s">
        <v>1544</v>
      </c>
      <c r="AE2287" s="83">
        <v>1</v>
      </c>
      <c r="AF2287" s="30">
        <v>1</v>
      </c>
      <c r="AG2287" s="30"/>
      <c r="AH2287" s="30"/>
      <c r="AI2287" s="30" t="s">
        <v>767</v>
      </c>
      <c r="AJ2287" s="29"/>
      <c r="AK2287" s="30"/>
      <c r="AL2287" s="29"/>
      <c r="AM2287" s="30">
        <v>47</v>
      </c>
      <c r="AN2287" s="30">
        <v>75</v>
      </c>
      <c r="AO2287" s="30"/>
      <c r="AP2287" s="30"/>
      <c r="AQ2287" s="30"/>
      <c r="AR2287" s="30"/>
      <c r="AS2287" s="30"/>
      <c r="AT2287" s="30"/>
      <c r="AU2287" s="30"/>
      <c r="AV2287" s="30"/>
      <c r="AW2287" s="30"/>
      <c r="AX2287" s="30" t="s">
        <v>1545</v>
      </c>
      <c r="AY2287" s="30"/>
      <c r="AZ2287" s="30"/>
      <c r="BA2287" s="31"/>
      <c r="BB2287" s="32"/>
      <c r="BC2287" s="29" t="s">
        <v>746</v>
      </c>
      <c r="BD2287" s="30">
        <v>1</v>
      </c>
      <c r="BE2287" s="75"/>
      <c r="BF2287" s="91" t="b">
        <f>IF(ISERROR(VLOOKUP(StudiesDetails!B2287,ProteinExpression!A:A,1,FALSE)),FALSE,TRUE)</f>
        <v>1</v>
      </c>
    </row>
    <row r="2288" spans="1:58" x14ac:dyDescent="0.3">
      <c r="A2288">
        <v>910</v>
      </c>
      <c r="B2288">
        <v>2440</v>
      </c>
      <c r="C2288" s="73" t="str">
        <f>IF(AND($A2288&lt;&gt;"",ISNUMBER($A2288)),VLOOKUP($A2288,StudiesGeneral!$B:$CM,2,FALSE),"")</f>
        <v xml:space="preserve">Weiß </v>
      </c>
      <c r="D2288" s="73">
        <f>IF(AND($A2288&lt;&gt;"",ISNUMBER($A2288)),VLOOKUP($A2288,StudiesGeneral!$B:$CM,3,FALSE),"")</f>
        <v>2018</v>
      </c>
      <c r="E2288" s="74" t="str">
        <f>IF(AND($A2288&lt;&gt;"",ISNUMBER($A2288)),VLOOKUP($A2288,StudiesGeneral!$B:$CM,4,FALSE),"")</f>
        <v>https://doi.org/10.1124/dmd.117.078626</v>
      </c>
      <c r="F2288" s="73" t="str">
        <f>IF(AND($A2288&lt;&gt;"",ISNUMBER($A2288)),VLOOKUP($A2288,StudiesGeneral!$B:$CM,5,FALSE),"")</f>
        <v>CYP3A5</v>
      </c>
      <c r="G2288" s="52" t="str">
        <f t="shared" si="114"/>
        <v>Liver--#todo#-A2-*3/*3</v>
      </c>
      <c r="H2288" s="12" t="s">
        <v>724</v>
      </c>
      <c r="K2288" s="12" t="s">
        <v>1556</v>
      </c>
      <c r="L2288" s="104" t="s">
        <v>988</v>
      </c>
      <c r="AA2288" s="19" t="s">
        <v>770</v>
      </c>
      <c r="AB2288" s="19" t="s">
        <v>1083</v>
      </c>
      <c r="AC2288" s="20" t="s">
        <v>730</v>
      </c>
      <c r="AD2288" s="37" t="s">
        <v>1546</v>
      </c>
      <c r="AE2288" s="82">
        <v>2</v>
      </c>
      <c r="AF2288" s="3">
        <v>1</v>
      </c>
      <c r="AI2288" s="3" t="s">
        <v>767</v>
      </c>
      <c r="AM2288" s="3">
        <v>47</v>
      </c>
      <c r="AN2288" s="3">
        <v>75</v>
      </c>
      <c r="AX2288" s="3" t="s">
        <v>1545</v>
      </c>
      <c r="BC2288" s="20" t="s">
        <v>746</v>
      </c>
      <c r="BD2288" s="3">
        <v>1</v>
      </c>
      <c r="BF2288" s="4" t="b">
        <f>IF(ISERROR(VLOOKUP(StudiesDetails!B2288,ProteinExpression!A:A,1,FALSE)),FALSE,TRUE)</f>
        <v>1</v>
      </c>
    </row>
    <row r="2289" spans="1:58" x14ac:dyDescent="0.3">
      <c r="A2289">
        <v>910</v>
      </c>
      <c r="B2289">
        <v>2441</v>
      </c>
      <c r="C2289" s="73" t="str">
        <f>IF(AND($A2289&lt;&gt;"",ISNUMBER($A2289)),VLOOKUP($A2289,StudiesGeneral!$B:$CM,2,FALSE),"")</f>
        <v xml:space="preserve">Weiß </v>
      </c>
      <c r="D2289" s="73">
        <f>IF(AND($A2289&lt;&gt;"",ISNUMBER($A2289)),VLOOKUP($A2289,StudiesGeneral!$B:$CM,3,FALSE),"")</f>
        <v>2018</v>
      </c>
      <c r="E2289" s="74" t="str">
        <f>IF(AND($A2289&lt;&gt;"",ISNUMBER($A2289)),VLOOKUP($A2289,StudiesGeneral!$B:$CM,4,FALSE),"")</f>
        <v>https://doi.org/10.1124/dmd.117.078626</v>
      </c>
      <c r="F2289" s="73" t="str">
        <f>IF(AND($A2289&lt;&gt;"",ISNUMBER($A2289)),VLOOKUP($A2289,StudiesGeneral!$B:$CM,5,FALSE),"")</f>
        <v>CYP3A5</v>
      </c>
      <c r="G2289" s="52" t="str">
        <f t="shared" si="114"/>
        <v>Liver--#todo#-A3-*1/*3</v>
      </c>
      <c r="H2289" s="12" t="s">
        <v>724</v>
      </c>
      <c r="K2289" s="12" t="s">
        <v>1556</v>
      </c>
      <c r="L2289" s="104" t="s">
        <v>988</v>
      </c>
      <c r="AA2289" s="19" t="s">
        <v>770</v>
      </c>
      <c r="AB2289" s="19" t="s">
        <v>1083</v>
      </c>
      <c r="AC2289" s="20" t="s">
        <v>730</v>
      </c>
      <c r="AD2289" s="37" t="s">
        <v>1547</v>
      </c>
      <c r="AE2289" s="82">
        <v>3</v>
      </c>
      <c r="AF2289" s="3">
        <v>1</v>
      </c>
      <c r="AI2289" s="3" t="s">
        <v>767</v>
      </c>
      <c r="AM2289" s="3">
        <v>47</v>
      </c>
      <c r="AN2289" s="3">
        <v>75</v>
      </c>
      <c r="AX2289" s="3" t="s">
        <v>1545</v>
      </c>
      <c r="BC2289" s="20" t="s">
        <v>856</v>
      </c>
      <c r="BD2289" s="3">
        <v>1</v>
      </c>
      <c r="BF2289" s="4" t="b">
        <f>IF(ISERROR(VLOOKUP(StudiesDetails!B2289,ProteinExpression!A:A,1,FALSE)),FALSE,TRUE)</f>
        <v>1</v>
      </c>
    </row>
    <row r="2290" spans="1:58" x14ac:dyDescent="0.3">
      <c r="A2290">
        <v>910</v>
      </c>
      <c r="B2290">
        <v>2442</v>
      </c>
      <c r="C2290" s="73" t="str">
        <f>IF(AND($A2290&lt;&gt;"",ISNUMBER($A2290)),VLOOKUP($A2290,StudiesGeneral!$B:$CM,2,FALSE),"")</f>
        <v xml:space="preserve">Weiß </v>
      </c>
      <c r="D2290" s="73">
        <f>IF(AND($A2290&lt;&gt;"",ISNUMBER($A2290)),VLOOKUP($A2290,StudiesGeneral!$B:$CM,3,FALSE),"")</f>
        <v>2018</v>
      </c>
      <c r="E2290" s="74" t="str">
        <f>IF(AND($A2290&lt;&gt;"",ISNUMBER($A2290)),VLOOKUP($A2290,StudiesGeneral!$B:$CM,4,FALSE),"")</f>
        <v>https://doi.org/10.1124/dmd.117.078626</v>
      </c>
      <c r="F2290" s="73" t="str">
        <f>IF(AND($A2290&lt;&gt;"",ISNUMBER($A2290)),VLOOKUP($A2290,StudiesGeneral!$B:$CM,5,FALSE),"")</f>
        <v>CYP3A5</v>
      </c>
      <c r="G2290" s="52" t="str">
        <f t="shared" si="114"/>
        <v>Liver--#todo#-A4-*3/*3</v>
      </c>
      <c r="H2290" s="12" t="s">
        <v>724</v>
      </c>
      <c r="K2290" s="12" t="s">
        <v>1556</v>
      </c>
      <c r="L2290" s="104" t="s">
        <v>988</v>
      </c>
      <c r="AA2290" s="19" t="s">
        <v>770</v>
      </c>
      <c r="AB2290" s="19" t="s">
        <v>1083</v>
      </c>
      <c r="AC2290" s="20" t="s">
        <v>730</v>
      </c>
      <c r="AD2290" s="37" t="s">
        <v>1548</v>
      </c>
      <c r="AE2290" s="82">
        <v>4</v>
      </c>
      <c r="AF2290" s="3">
        <v>1</v>
      </c>
      <c r="AI2290" s="3" t="s">
        <v>767</v>
      </c>
      <c r="AM2290" s="3">
        <v>47</v>
      </c>
      <c r="AN2290" s="3">
        <v>75</v>
      </c>
      <c r="AX2290" s="3" t="s">
        <v>1545</v>
      </c>
      <c r="BC2290" s="20" t="s">
        <v>746</v>
      </c>
      <c r="BD2290" s="3">
        <v>1</v>
      </c>
      <c r="BF2290" s="4" t="b">
        <f>IF(ISERROR(VLOOKUP(StudiesDetails!B2290,ProteinExpression!A:A,1,FALSE)),FALSE,TRUE)</f>
        <v>1</v>
      </c>
    </row>
    <row r="2291" spans="1:58" x14ac:dyDescent="0.3">
      <c r="A2291">
        <v>910</v>
      </c>
      <c r="B2291">
        <v>2443</v>
      </c>
      <c r="C2291" s="73" t="str">
        <f>IF(AND($A2291&lt;&gt;"",ISNUMBER($A2291)),VLOOKUP($A2291,StudiesGeneral!$B:$CM,2,FALSE),"")</f>
        <v xml:space="preserve">Weiß </v>
      </c>
      <c r="D2291" s="73">
        <f>IF(AND($A2291&lt;&gt;"",ISNUMBER($A2291)),VLOOKUP($A2291,StudiesGeneral!$B:$CM,3,FALSE),"")</f>
        <v>2018</v>
      </c>
      <c r="E2291" s="74" t="str">
        <f>IF(AND($A2291&lt;&gt;"",ISNUMBER($A2291)),VLOOKUP($A2291,StudiesGeneral!$B:$CM,4,FALSE),"")</f>
        <v>https://doi.org/10.1124/dmd.117.078626</v>
      </c>
      <c r="F2291" s="73" t="str">
        <f>IF(AND($A2291&lt;&gt;"",ISNUMBER($A2291)),VLOOKUP($A2291,StudiesGeneral!$B:$CM,5,FALSE),"")</f>
        <v>CYP3A5</v>
      </c>
      <c r="G2291" s="52" t="str">
        <f t="shared" si="114"/>
        <v>Liver--#todo#-A5-*3/*3</v>
      </c>
      <c r="H2291" s="12" t="s">
        <v>724</v>
      </c>
      <c r="K2291" s="12" t="s">
        <v>1556</v>
      </c>
      <c r="L2291" s="104" t="s">
        <v>988</v>
      </c>
      <c r="AA2291" s="19" t="s">
        <v>770</v>
      </c>
      <c r="AB2291" s="19" t="s">
        <v>1083</v>
      </c>
      <c r="AC2291" s="20" t="s">
        <v>730</v>
      </c>
      <c r="AD2291" s="37" t="s">
        <v>1549</v>
      </c>
      <c r="AE2291" s="82">
        <v>5</v>
      </c>
      <c r="AF2291" s="3">
        <v>1</v>
      </c>
      <c r="AI2291" s="3" t="s">
        <v>767</v>
      </c>
      <c r="AM2291" s="3">
        <v>47</v>
      </c>
      <c r="AN2291" s="3">
        <v>75</v>
      </c>
      <c r="AX2291" s="3" t="s">
        <v>1545</v>
      </c>
      <c r="BC2291" s="20" t="s">
        <v>746</v>
      </c>
      <c r="BD2291" s="3">
        <v>1</v>
      </c>
      <c r="BF2291" s="4" t="b">
        <f>IF(ISERROR(VLOOKUP(StudiesDetails!B2291,ProteinExpression!A:A,1,FALSE)),FALSE,TRUE)</f>
        <v>1</v>
      </c>
    </row>
    <row r="2292" spans="1:58" x14ac:dyDescent="0.3">
      <c r="A2292">
        <v>910</v>
      </c>
      <c r="B2292">
        <v>2444</v>
      </c>
      <c r="C2292" s="73" t="str">
        <f>IF(AND($A2292&lt;&gt;"",ISNUMBER($A2292)),VLOOKUP($A2292,StudiesGeneral!$B:$CM,2,FALSE),"")</f>
        <v xml:space="preserve">Weiß </v>
      </c>
      <c r="D2292" s="73">
        <f>IF(AND($A2292&lt;&gt;"",ISNUMBER($A2292)),VLOOKUP($A2292,StudiesGeneral!$B:$CM,3,FALSE),"")</f>
        <v>2018</v>
      </c>
      <c r="E2292" s="74" t="str">
        <f>IF(AND($A2292&lt;&gt;"",ISNUMBER($A2292)),VLOOKUP($A2292,StudiesGeneral!$B:$CM,4,FALSE),"")</f>
        <v>https://doi.org/10.1124/dmd.117.078626</v>
      </c>
      <c r="F2292" s="73" t="str">
        <f>IF(AND($A2292&lt;&gt;"",ISNUMBER($A2292)),VLOOKUP($A2292,StudiesGeneral!$B:$CM,5,FALSE),"")</f>
        <v>CYP3A5</v>
      </c>
      <c r="G2292" s="52" t="str">
        <f t="shared" si="114"/>
        <v>Liver--#todo#-A6-*3/*3</v>
      </c>
      <c r="H2292" s="12" t="s">
        <v>724</v>
      </c>
      <c r="K2292" s="12" t="s">
        <v>1556</v>
      </c>
      <c r="L2292" s="104" t="s">
        <v>988</v>
      </c>
      <c r="AA2292" s="19" t="s">
        <v>770</v>
      </c>
      <c r="AB2292" s="19" t="s">
        <v>1083</v>
      </c>
      <c r="AC2292" s="20" t="s">
        <v>730</v>
      </c>
      <c r="AD2292" s="37" t="s">
        <v>1550</v>
      </c>
      <c r="AE2292" s="82">
        <v>6</v>
      </c>
      <c r="AF2292" s="3">
        <v>1</v>
      </c>
      <c r="AI2292" s="3" t="s">
        <v>767</v>
      </c>
      <c r="AM2292" s="3">
        <v>47</v>
      </c>
      <c r="AN2292" s="3">
        <v>75</v>
      </c>
      <c r="AX2292" s="3" t="s">
        <v>1545</v>
      </c>
      <c r="BC2292" s="20" t="s">
        <v>746</v>
      </c>
      <c r="BD2292" s="3">
        <v>1</v>
      </c>
      <c r="BF2292" s="4" t="b">
        <f>IF(ISERROR(VLOOKUP(StudiesDetails!B2292,ProteinExpression!A:A,1,FALSE)),FALSE,TRUE)</f>
        <v>1</v>
      </c>
    </row>
    <row r="2293" spans="1:58" x14ac:dyDescent="0.3">
      <c r="A2293">
        <v>910</v>
      </c>
      <c r="B2293">
        <v>2445</v>
      </c>
      <c r="C2293" s="73" t="str">
        <f>IF(AND($A2293&lt;&gt;"",ISNUMBER($A2293)),VLOOKUP($A2293,StudiesGeneral!$B:$CM,2,FALSE),"")</f>
        <v xml:space="preserve">Weiß </v>
      </c>
      <c r="D2293" s="73">
        <f>IF(AND($A2293&lt;&gt;"",ISNUMBER($A2293)),VLOOKUP($A2293,StudiesGeneral!$B:$CM,3,FALSE),"")</f>
        <v>2018</v>
      </c>
      <c r="E2293" s="74" t="str">
        <f>IF(AND($A2293&lt;&gt;"",ISNUMBER($A2293)),VLOOKUP($A2293,StudiesGeneral!$B:$CM,4,FALSE),"")</f>
        <v>https://doi.org/10.1124/dmd.117.078626</v>
      </c>
      <c r="F2293" s="73" t="str">
        <f>IF(AND($A2293&lt;&gt;"",ISNUMBER($A2293)),VLOOKUP($A2293,StudiesGeneral!$B:$CM,5,FALSE),"")</f>
        <v>CYP3A5</v>
      </c>
      <c r="G2293" s="52" t="str">
        <f t="shared" si="114"/>
        <v>Liver--#todo#-A7-*3/*3</v>
      </c>
      <c r="H2293" s="12" t="s">
        <v>724</v>
      </c>
      <c r="K2293" s="12" t="s">
        <v>1556</v>
      </c>
      <c r="L2293" s="104" t="s">
        <v>988</v>
      </c>
      <c r="AA2293" s="19" t="s">
        <v>770</v>
      </c>
      <c r="AB2293" s="19" t="s">
        <v>1083</v>
      </c>
      <c r="AC2293" s="20" t="s">
        <v>730</v>
      </c>
      <c r="AD2293" s="37" t="s">
        <v>1551</v>
      </c>
      <c r="AE2293" s="82">
        <v>7</v>
      </c>
      <c r="AF2293" s="3">
        <v>1</v>
      </c>
      <c r="AI2293" s="3" t="s">
        <v>767</v>
      </c>
      <c r="AM2293" s="3">
        <v>47</v>
      </c>
      <c r="AN2293" s="3">
        <v>75</v>
      </c>
      <c r="AX2293" s="3" t="s">
        <v>1545</v>
      </c>
      <c r="BC2293" s="20" t="s">
        <v>746</v>
      </c>
      <c r="BD2293" s="3">
        <v>1</v>
      </c>
      <c r="BF2293" s="4" t="b">
        <f>IF(ISERROR(VLOOKUP(StudiesDetails!B2293,ProteinExpression!A:A,1,FALSE)),FALSE,TRUE)</f>
        <v>1</v>
      </c>
    </row>
    <row r="2294" spans="1:58" x14ac:dyDescent="0.3">
      <c r="A2294">
        <v>910</v>
      </c>
      <c r="B2294">
        <v>2446</v>
      </c>
      <c r="C2294" s="73" t="str">
        <f>IF(AND($A2294&lt;&gt;"",ISNUMBER($A2294)),VLOOKUP($A2294,StudiesGeneral!$B:$CM,2,FALSE),"")</f>
        <v xml:space="preserve">Weiß </v>
      </c>
      <c r="D2294" s="73">
        <f>IF(AND($A2294&lt;&gt;"",ISNUMBER($A2294)),VLOOKUP($A2294,StudiesGeneral!$B:$CM,3,FALSE),"")</f>
        <v>2018</v>
      </c>
      <c r="E2294" s="74" t="str">
        <f>IF(AND($A2294&lt;&gt;"",ISNUMBER($A2294)),VLOOKUP($A2294,StudiesGeneral!$B:$CM,4,FALSE),"")</f>
        <v>https://doi.org/10.1124/dmd.117.078626</v>
      </c>
      <c r="F2294" s="73" t="str">
        <f>IF(AND($A2294&lt;&gt;"",ISNUMBER($A2294)),VLOOKUP($A2294,StudiesGeneral!$B:$CM,5,FALSE),"")</f>
        <v>CYP3A5</v>
      </c>
      <c r="G2294" s="52" t="str">
        <f t="shared" si="114"/>
        <v>Liver--#todo#-A8-*1/*3</v>
      </c>
      <c r="H2294" s="12" t="s">
        <v>724</v>
      </c>
      <c r="K2294" s="12" t="s">
        <v>1556</v>
      </c>
      <c r="L2294" s="104" t="s">
        <v>988</v>
      </c>
      <c r="AA2294" s="19" t="s">
        <v>770</v>
      </c>
      <c r="AB2294" s="19" t="s">
        <v>1083</v>
      </c>
      <c r="AC2294" s="20" t="s">
        <v>730</v>
      </c>
      <c r="AD2294" s="37" t="s">
        <v>1552</v>
      </c>
      <c r="AE2294" s="82">
        <v>8</v>
      </c>
      <c r="AF2294" s="3">
        <v>1</v>
      </c>
      <c r="AI2294" s="3" t="s">
        <v>767</v>
      </c>
      <c r="AM2294" s="3">
        <v>47</v>
      </c>
      <c r="AN2294" s="3">
        <v>75</v>
      </c>
      <c r="AX2294" s="3" t="s">
        <v>1545</v>
      </c>
      <c r="BC2294" s="20" t="s">
        <v>856</v>
      </c>
      <c r="BD2294" s="3">
        <v>1</v>
      </c>
      <c r="BF2294" s="4" t="b">
        <f>IF(ISERROR(VLOOKUP(StudiesDetails!B2294,ProteinExpression!A:A,1,FALSE)),FALSE,TRUE)</f>
        <v>1</v>
      </c>
    </row>
    <row r="2295" spans="1:58" s="33" customFormat="1" x14ac:dyDescent="0.3">
      <c r="A2295" s="33">
        <v>910</v>
      </c>
      <c r="B2295" s="33">
        <v>2447</v>
      </c>
      <c r="C2295" s="70" t="str">
        <f>IF(AND($A2295&lt;&gt;"",ISNUMBER($A2295)),VLOOKUP($A2295,StudiesGeneral!$B:$CM,2,FALSE),"")</f>
        <v xml:space="preserve">Weiß </v>
      </c>
      <c r="D2295" s="70">
        <f>IF(AND($A2295&lt;&gt;"",ISNUMBER($A2295)),VLOOKUP($A2295,StudiesGeneral!$B:$CM,3,FALSE),"")</f>
        <v>2018</v>
      </c>
      <c r="E2295" s="71" t="str">
        <f>IF(AND($A2295&lt;&gt;"",ISNUMBER($A2295)),VLOOKUP($A2295,StudiesGeneral!$B:$CM,4,FALSE),"")</f>
        <v>https://doi.org/10.1124/dmd.117.078626</v>
      </c>
      <c r="F2295" s="70" t="str">
        <f>IF(AND($A2295&lt;&gt;"",ISNUMBER($A2295)),VLOOKUP($A2295,StudiesGeneral!$B:$CM,5,FALSE),"")</f>
        <v>CYP3A5</v>
      </c>
      <c r="G2295" s="72" t="str">
        <f t="shared" si="114"/>
        <v>Liver--HLM-A1-*3/*3</v>
      </c>
      <c r="H2295" s="25" t="s">
        <v>724</v>
      </c>
      <c r="I2295" s="25"/>
      <c r="J2295" s="25"/>
      <c r="K2295" s="25" t="s">
        <v>725</v>
      </c>
      <c r="L2295" s="25" t="s">
        <v>726</v>
      </c>
      <c r="M2295" s="25"/>
      <c r="N2295" s="25"/>
      <c r="O2295" s="25"/>
      <c r="P2295" s="25"/>
      <c r="Q2295" s="26"/>
      <c r="R2295" s="26"/>
      <c r="S2295" s="27"/>
      <c r="T2295" s="27"/>
      <c r="U2295" s="27"/>
      <c r="V2295" s="27"/>
      <c r="W2295" s="27"/>
      <c r="X2295" s="27"/>
      <c r="Y2295" s="27"/>
      <c r="Z2295" s="27"/>
      <c r="AA2295" s="28" t="s">
        <v>770</v>
      </c>
      <c r="AB2295" s="28" t="s">
        <v>1083</v>
      </c>
      <c r="AC2295" s="29" t="s">
        <v>730</v>
      </c>
      <c r="AD2295" s="36" t="s">
        <v>1544</v>
      </c>
      <c r="AE2295" s="83">
        <v>1</v>
      </c>
      <c r="AF2295" s="30">
        <v>1</v>
      </c>
      <c r="AG2295" s="30"/>
      <c r="AH2295" s="30"/>
      <c r="AI2295" s="30" t="s">
        <v>767</v>
      </c>
      <c r="AJ2295" s="29"/>
      <c r="AK2295" s="30"/>
      <c r="AL2295" s="29"/>
      <c r="AM2295" s="30">
        <v>47</v>
      </c>
      <c r="AN2295" s="30">
        <v>75</v>
      </c>
      <c r="AO2295" s="30"/>
      <c r="AP2295" s="30"/>
      <c r="AQ2295" s="30"/>
      <c r="AR2295" s="30"/>
      <c r="AS2295" s="30"/>
      <c r="AT2295" s="30"/>
      <c r="AU2295" s="30"/>
      <c r="AV2295" s="30"/>
      <c r="AW2295" s="30"/>
      <c r="AX2295" s="30" t="s">
        <v>1545</v>
      </c>
      <c r="AY2295" s="30"/>
      <c r="AZ2295" s="30"/>
      <c r="BA2295" s="31"/>
      <c r="BB2295" s="32"/>
      <c r="BC2295" s="29" t="s">
        <v>746</v>
      </c>
      <c r="BD2295" s="30">
        <v>1</v>
      </c>
      <c r="BE2295" s="75"/>
      <c r="BF2295" s="91" t="b">
        <f>IF(ISERROR(VLOOKUP(StudiesDetails!B2295,ProteinExpression!A:A,1,FALSE)),FALSE,TRUE)</f>
        <v>1</v>
      </c>
    </row>
    <row r="2296" spans="1:58" x14ac:dyDescent="0.3">
      <c r="A2296">
        <v>910</v>
      </c>
      <c r="B2296">
        <v>2448</v>
      </c>
      <c r="C2296" s="73" t="str">
        <f>IF(AND($A2296&lt;&gt;"",ISNUMBER($A2296)),VLOOKUP($A2296,StudiesGeneral!$B:$CM,2,FALSE),"")</f>
        <v xml:space="preserve">Weiß </v>
      </c>
      <c r="D2296" s="73">
        <f>IF(AND($A2296&lt;&gt;"",ISNUMBER($A2296)),VLOOKUP($A2296,StudiesGeneral!$B:$CM,3,FALSE),"")</f>
        <v>2018</v>
      </c>
      <c r="E2296" s="74" t="str">
        <f>IF(AND($A2296&lt;&gt;"",ISNUMBER($A2296)),VLOOKUP($A2296,StudiesGeneral!$B:$CM,4,FALSE),"")</f>
        <v>https://doi.org/10.1124/dmd.117.078626</v>
      </c>
      <c r="F2296" s="73" t="str">
        <f>IF(AND($A2296&lt;&gt;"",ISNUMBER($A2296)),VLOOKUP($A2296,StudiesGeneral!$B:$CM,5,FALSE),"")</f>
        <v>CYP3A5</v>
      </c>
      <c r="G2296" s="52" t="str">
        <f t="shared" si="114"/>
        <v>Liver--HLM-A2-*3/*3</v>
      </c>
      <c r="H2296" s="12" t="s">
        <v>724</v>
      </c>
      <c r="K2296" s="12" t="s">
        <v>725</v>
      </c>
      <c r="L2296" s="12" t="s">
        <v>726</v>
      </c>
      <c r="AA2296" s="19" t="s">
        <v>770</v>
      </c>
      <c r="AB2296" s="19" t="s">
        <v>1083</v>
      </c>
      <c r="AC2296" s="20" t="s">
        <v>730</v>
      </c>
      <c r="AD2296" s="37" t="s">
        <v>1546</v>
      </c>
      <c r="AE2296" s="82">
        <v>2</v>
      </c>
      <c r="AF2296" s="3">
        <v>1</v>
      </c>
      <c r="AI2296" s="3" t="s">
        <v>767</v>
      </c>
      <c r="AM2296" s="3">
        <v>47</v>
      </c>
      <c r="AN2296" s="3">
        <v>75</v>
      </c>
      <c r="AX2296" s="3" t="s">
        <v>1545</v>
      </c>
      <c r="BC2296" s="20" t="s">
        <v>746</v>
      </c>
      <c r="BD2296" s="3">
        <v>1</v>
      </c>
      <c r="BF2296" s="4" t="b">
        <f>IF(ISERROR(VLOOKUP(StudiesDetails!B2296,ProteinExpression!A:A,1,FALSE)),FALSE,TRUE)</f>
        <v>1</v>
      </c>
    </row>
    <row r="2297" spans="1:58" x14ac:dyDescent="0.3">
      <c r="A2297">
        <v>910</v>
      </c>
      <c r="B2297">
        <v>2449</v>
      </c>
      <c r="C2297" s="73" t="str">
        <f>IF(AND($A2297&lt;&gt;"",ISNUMBER($A2297)),VLOOKUP($A2297,StudiesGeneral!$B:$CM,2,FALSE),"")</f>
        <v xml:space="preserve">Weiß </v>
      </c>
      <c r="D2297" s="73">
        <f>IF(AND($A2297&lt;&gt;"",ISNUMBER($A2297)),VLOOKUP($A2297,StudiesGeneral!$B:$CM,3,FALSE),"")</f>
        <v>2018</v>
      </c>
      <c r="E2297" s="74" t="str">
        <f>IF(AND($A2297&lt;&gt;"",ISNUMBER($A2297)),VLOOKUP($A2297,StudiesGeneral!$B:$CM,4,FALSE),"")</f>
        <v>https://doi.org/10.1124/dmd.117.078626</v>
      </c>
      <c r="F2297" s="73" t="str">
        <f>IF(AND($A2297&lt;&gt;"",ISNUMBER($A2297)),VLOOKUP($A2297,StudiesGeneral!$B:$CM,5,FALSE),"")</f>
        <v>CYP3A5</v>
      </c>
      <c r="G2297" s="52" t="str">
        <f t="shared" si="114"/>
        <v>Liver--HLM-A3-*1/*3</v>
      </c>
      <c r="H2297" s="12" t="s">
        <v>724</v>
      </c>
      <c r="K2297" s="12" t="s">
        <v>725</v>
      </c>
      <c r="L2297" s="12" t="s">
        <v>726</v>
      </c>
      <c r="AA2297" s="19" t="s">
        <v>770</v>
      </c>
      <c r="AB2297" s="19" t="s">
        <v>1083</v>
      </c>
      <c r="AC2297" s="20" t="s">
        <v>730</v>
      </c>
      <c r="AD2297" s="37" t="s">
        <v>1547</v>
      </c>
      <c r="AE2297" s="82">
        <v>3</v>
      </c>
      <c r="AF2297" s="3">
        <v>1</v>
      </c>
      <c r="AI2297" s="3" t="s">
        <v>767</v>
      </c>
      <c r="AM2297" s="3">
        <v>47</v>
      </c>
      <c r="AN2297" s="3">
        <v>75</v>
      </c>
      <c r="AX2297" s="3" t="s">
        <v>1545</v>
      </c>
      <c r="BC2297" s="20" t="s">
        <v>856</v>
      </c>
      <c r="BD2297" s="3">
        <v>1</v>
      </c>
      <c r="BF2297" s="4" t="b">
        <f>IF(ISERROR(VLOOKUP(StudiesDetails!B2297,ProteinExpression!A:A,1,FALSE)),FALSE,TRUE)</f>
        <v>1</v>
      </c>
    </row>
    <row r="2298" spans="1:58" x14ac:dyDescent="0.3">
      <c r="A2298">
        <v>910</v>
      </c>
      <c r="B2298">
        <v>2450</v>
      </c>
      <c r="C2298" s="73" t="str">
        <f>IF(AND($A2298&lt;&gt;"",ISNUMBER($A2298)),VLOOKUP($A2298,StudiesGeneral!$B:$CM,2,FALSE),"")</f>
        <v xml:space="preserve">Weiß </v>
      </c>
      <c r="D2298" s="73">
        <f>IF(AND($A2298&lt;&gt;"",ISNUMBER($A2298)),VLOOKUP($A2298,StudiesGeneral!$B:$CM,3,FALSE),"")</f>
        <v>2018</v>
      </c>
      <c r="E2298" s="74" t="str">
        <f>IF(AND($A2298&lt;&gt;"",ISNUMBER($A2298)),VLOOKUP($A2298,StudiesGeneral!$B:$CM,4,FALSE),"")</f>
        <v>https://doi.org/10.1124/dmd.117.078626</v>
      </c>
      <c r="F2298" s="73" t="str">
        <f>IF(AND($A2298&lt;&gt;"",ISNUMBER($A2298)),VLOOKUP($A2298,StudiesGeneral!$B:$CM,5,FALSE),"")</f>
        <v>CYP3A5</v>
      </c>
      <c r="G2298" s="52" t="str">
        <f t="shared" si="114"/>
        <v>Liver--HLM-A4-*3/*3</v>
      </c>
      <c r="H2298" s="12" t="s">
        <v>724</v>
      </c>
      <c r="K2298" s="12" t="s">
        <v>725</v>
      </c>
      <c r="L2298" s="12" t="s">
        <v>726</v>
      </c>
      <c r="AA2298" s="19" t="s">
        <v>770</v>
      </c>
      <c r="AB2298" s="19" t="s">
        <v>1083</v>
      </c>
      <c r="AC2298" s="20" t="s">
        <v>730</v>
      </c>
      <c r="AD2298" s="37" t="s">
        <v>1548</v>
      </c>
      <c r="AE2298" s="82">
        <v>4</v>
      </c>
      <c r="AF2298" s="3">
        <v>1</v>
      </c>
      <c r="AI2298" s="3" t="s">
        <v>767</v>
      </c>
      <c r="AM2298" s="3">
        <v>47</v>
      </c>
      <c r="AN2298" s="3">
        <v>75</v>
      </c>
      <c r="AX2298" s="3" t="s">
        <v>1545</v>
      </c>
      <c r="BC2298" s="20" t="s">
        <v>746</v>
      </c>
      <c r="BD2298" s="3">
        <v>1</v>
      </c>
      <c r="BF2298" s="4" t="b">
        <f>IF(ISERROR(VLOOKUP(StudiesDetails!B2298,ProteinExpression!A:A,1,FALSE)),FALSE,TRUE)</f>
        <v>1</v>
      </c>
    </row>
    <row r="2299" spans="1:58" x14ac:dyDescent="0.3">
      <c r="A2299">
        <v>910</v>
      </c>
      <c r="B2299">
        <v>2451</v>
      </c>
      <c r="C2299" s="73" t="str">
        <f>IF(AND($A2299&lt;&gt;"",ISNUMBER($A2299)),VLOOKUP($A2299,StudiesGeneral!$B:$CM,2,FALSE),"")</f>
        <v xml:space="preserve">Weiß </v>
      </c>
      <c r="D2299" s="73">
        <f>IF(AND($A2299&lt;&gt;"",ISNUMBER($A2299)),VLOOKUP($A2299,StudiesGeneral!$B:$CM,3,FALSE),"")</f>
        <v>2018</v>
      </c>
      <c r="E2299" s="74" t="str">
        <f>IF(AND($A2299&lt;&gt;"",ISNUMBER($A2299)),VLOOKUP($A2299,StudiesGeneral!$B:$CM,4,FALSE),"")</f>
        <v>https://doi.org/10.1124/dmd.117.078626</v>
      </c>
      <c r="F2299" s="73" t="str">
        <f>IF(AND($A2299&lt;&gt;"",ISNUMBER($A2299)),VLOOKUP($A2299,StudiesGeneral!$B:$CM,5,FALSE),"")</f>
        <v>CYP3A5</v>
      </c>
      <c r="G2299" s="52" t="str">
        <f t="shared" ref="G2299:G2342" si="115">H2299&amp;"-"&amp;I2299&amp;"-"&amp;L2299&amp;"-"&amp;AD2299&amp;"-"&amp;BC2299</f>
        <v>Liver--HLM-A5-*3/*3</v>
      </c>
      <c r="H2299" s="12" t="s">
        <v>724</v>
      </c>
      <c r="K2299" s="12" t="s">
        <v>725</v>
      </c>
      <c r="L2299" s="12" t="s">
        <v>726</v>
      </c>
      <c r="AA2299" s="19" t="s">
        <v>770</v>
      </c>
      <c r="AB2299" s="19" t="s">
        <v>1083</v>
      </c>
      <c r="AC2299" s="20" t="s">
        <v>730</v>
      </c>
      <c r="AD2299" s="37" t="s">
        <v>1549</v>
      </c>
      <c r="AE2299" s="82">
        <v>5</v>
      </c>
      <c r="AF2299" s="3">
        <v>1</v>
      </c>
      <c r="AI2299" s="3" t="s">
        <v>767</v>
      </c>
      <c r="AM2299" s="3">
        <v>47</v>
      </c>
      <c r="AN2299" s="3">
        <v>75</v>
      </c>
      <c r="AX2299" s="3" t="s">
        <v>1545</v>
      </c>
      <c r="BC2299" s="20" t="s">
        <v>746</v>
      </c>
      <c r="BD2299" s="3">
        <v>1</v>
      </c>
      <c r="BF2299" s="4" t="b">
        <f>IF(ISERROR(VLOOKUP(StudiesDetails!B2299,ProteinExpression!A:A,1,FALSE)),FALSE,TRUE)</f>
        <v>1</v>
      </c>
    </row>
    <row r="2300" spans="1:58" x14ac:dyDescent="0.3">
      <c r="A2300">
        <v>910</v>
      </c>
      <c r="B2300">
        <v>2452</v>
      </c>
      <c r="C2300" s="73" t="str">
        <f>IF(AND($A2300&lt;&gt;"",ISNUMBER($A2300)),VLOOKUP($A2300,StudiesGeneral!$B:$CM,2,FALSE),"")</f>
        <v xml:space="preserve">Weiß </v>
      </c>
      <c r="D2300" s="73">
        <f>IF(AND($A2300&lt;&gt;"",ISNUMBER($A2300)),VLOOKUP($A2300,StudiesGeneral!$B:$CM,3,FALSE),"")</f>
        <v>2018</v>
      </c>
      <c r="E2300" s="74" t="str">
        <f>IF(AND($A2300&lt;&gt;"",ISNUMBER($A2300)),VLOOKUP($A2300,StudiesGeneral!$B:$CM,4,FALSE),"")</f>
        <v>https://doi.org/10.1124/dmd.117.078626</v>
      </c>
      <c r="F2300" s="73" t="str">
        <f>IF(AND($A2300&lt;&gt;"",ISNUMBER($A2300)),VLOOKUP($A2300,StudiesGeneral!$B:$CM,5,FALSE),"")</f>
        <v>CYP3A5</v>
      </c>
      <c r="G2300" s="52" t="str">
        <f t="shared" si="115"/>
        <v>Liver--HLM-A6-*3/*3</v>
      </c>
      <c r="H2300" s="12" t="s">
        <v>724</v>
      </c>
      <c r="K2300" s="12" t="s">
        <v>725</v>
      </c>
      <c r="L2300" s="12" t="s">
        <v>726</v>
      </c>
      <c r="AA2300" s="19" t="s">
        <v>770</v>
      </c>
      <c r="AB2300" s="19" t="s">
        <v>1083</v>
      </c>
      <c r="AC2300" s="20" t="s">
        <v>730</v>
      </c>
      <c r="AD2300" s="37" t="s">
        <v>1550</v>
      </c>
      <c r="AE2300" s="82">
        <v>6</v>
      </c>
      <c r="AF2300" s="3">
        <v>1</v>
      </c>
      <c r="AI2300" s="3" t="s">
        <v>767</v>
      </c>
      <c r="AM2300" s="3">
        <v>47</v>
      </c>
      <c r="AN2300" s="3">
        <v>75</v>
      </c>
      <c r="AX2300" s="3" t="s">
        <v>1545</v>
      </c>
      <c r="BC2300" s="20" t="s">
        <v>746</v>
      </c>
      <c r="BD2300" s="3">
        <v>1</v>
      </c>
      <c r="BF2300" s="4" t="b">
        <f>IF(ISERROR(VLOOKUP(StudiesDetails!B2300,ProteinExpression!A:A,1,FALSE)),FALSE,TRUE)</f>
        <v>1</v>
      </c>
    </row>
    <row r="2301" spans="1:58" x14ac:dyDescent="0.3">
      <c r="A2301">
        <v>910</v>
      </c>
      <c r="B2301">
        <v>2453</v>
      </c>
      <c r="C2301" s="73" t="str">
        <f>IF(AND($A2301&lt;&gt;"",ISNUMBER($A2301)),VLOOKUP($A2301,StudiesGeneral!$B:$CM,2,FALSE),"")</f>
        <v xml:space="preserve">Weiß </v>
      </c>
      <c r="D2301" s="73">
        <f>IF(AND($A2301&lt;&gt;"",ISNUMBER($A2301)),VLOOKUP($A2301,StudiesGeneral!$B:$CM,3,FALSE),"")</f>
        <v>2018</v>
      </c>
      <c r="E2301" s="74" t="str">
        <f>IF(AND($A2301&lt;&gt;"",ISNUMBER($A2301)),VLOOKUP($A2301,StudiesGeneral!$B:$CM,4,FALSE),"")</f>
        <v>https://doi.org/10.1124/dmd.117.078626</v>
      </c>
      <c r="F2301" s="73" t="str">
        <f>IF(AND($A2301&lt;&gt;"",ISNUMBER($A2301)),VLOOKUP($A2301,StudiesGeneral!$B:$CM,5,FALSE),"")</f>
        <v>CYP3A5</v>
      </c>
      <c r="G2301" s="52" t="str">
        <f t="shared" si="115"/>
        <v>Liver--HLM-A7-*3/*3</v>
      </c>
      <c r="H2301" s="12" t="s">
        <v>724</v>
      </c>
      <c r="K2301" s="12" t="s">
        <v>725</v>
      </c>
      <c r="L2301" s="12" t="s">
        <v>726</v>
      </c>
      <c r="AA2301" s="19" t="s">
        <v>770</v>
      </c>
      <c r="AB2301" s="19" t="s">
        <v>1083</v>
      </c>
      <c r="AC2301" s="20" t="s">
        <v>730</v>
      </c>
      <c r="AD2301" s="37" t="s">
        <v>1551</v>
      </c>
      <c r="AE2301" s="82">
        <v>7</v>
      </c>
      <c r="AF2301" s="3">
        <v>1</v>
      </c>
      <c r="AI2301" s="3" t="s">
        <v>767</v>
      </c>
      <c r="AM2301" s="3">
        <v>47</v>
      </c>
      <c r="AN2301" s="3">
        <v>75</v>
      </c>
      <c r="AX2301" s="3" t="s">
        <v>1545</v>
      </c>
      <c r="BC2301" s="20" t="s">
        <v>746</v>
      </c>
      <c r="BD2301" s="3">
        <v>1</v>
      </c>
      <c r="BF2301" s="4" t="b">
        <f>IF(ISERROR(VLOOKUP(StudiesDetails!B2301,ProteinExpression!A:A,1,FALSE)),FALSE,TRUE)</f>
        <v>1</v>
      </c>
    </row>
    <row r="2302" spans="1:58" x14ac:dyDescent="0.3">
      <c r="A2302">
        <v>910</v>
      </c>
      <c r="B2302">
        <v>2454</v>
      </c>
      <c r="C2302" s="73" t="str">
        <f>IF(AND($A2302&lt;&gt;"",ISNUMBER($A2302)),VLOOKUP($A2302,StudiesGeneral!$B:$CM,2,FALSE),"")</f>
        <v xml:space="preserve">Weiß </v>
      </c>
      <c r="D2302" s="73">
        <f>IF(AND($A2302&lt;&gt;"",ISNUMBER($A2302)),VLOOKUP($A2302,StudiesGeneral!$B:$CM,3,FALSE),"")</f>
        <v>2018</v>
      </c>
      <c r="E2302" s="74" t="str">
        <f>IF(AND($A2302&lt;&gt;"",ISNUMBER($A2302)),VLOOKUP($A2302,StudiesGeneral!$B:$CM,4,FALSE),"")</f>
        <v>https://doi.org/10.1124/dmd.117.078626</v>
      </c>
      <c r="F2302" s="73" t="str">
        <f>IF(AND($A2302&lt;&gt;"",ISNUMBER($A2302)),VLOOKUP($A2302,StudiesGeneral!$B:$CM,5,FALSE),"")</f>
        <v>CYP3A5</v>
      </c>
      <c r="G2302" s="52" t="str">
        <f t="shared" si="115"/>
        <v>Liver--HLM-A8-*1/*3</v>
      </c>
      <c r="H2302" s="12" t="s">
        <v>724</v>
      </c>
      <c r="K2302" s="12" t="s">
        <v>725</v>
      </c>
      <c r="L2302" s="12" t="s">
        <v>726</v>
      </c>
      <c r="AA2302" s="19" t="s">
        <v>770</v>
      </c>
      <c r="AB2302" s="19" t="s">
        <v>1083</v>
      </c>
      <c r="AC2302" s="20" t="s">
        <v>730</v>
      </c>
      <c r="AD2302" s="37" t="s">
        <v>1552</v>
      </c>
      <c r="AE2302" s="82">
        <v>8</v>
      </c>
      <c r="AF2302" s="3">
        <v>1</v>
      </c>
      <c r="AI2302" s="3" t="s">
        <v>767</v>
      </c>
      <c r="AM2302" s="3">
        <v>47</v>
      </c>
      <c r="AN2302" s="3">
        <v>75</v>
      </c>
      <c r="AX2302" s="3" t="s">
        <v>1545</v>
      </c>
      <c r="BC2302" s="20" t="s">
        <v>856</v>
      </c>
      <c r="BD2302" s="3">
        <v>1</v>
      </c>
      <c r="BF2302" s="4" t="b">
        <f>IF(ISERROR(VLOOKUP(StudiesDetails!B2302,ProteinExpression!A:A,1,FALSE)),FALSE,TRUE)</f>
        <v>1</v>
      </c>
    </row>
    <row r="2303" spans="1:58" x14ac:dyDescent="0.3">
      <c r="A2303">
        <v>910</v>
      </c>
      <c r="B2303">
        <v>2455</v>
      </c>
      <c r="C2303" s="73" t="str">
        <f>IF(AND($A2303&lt;&gt;"",ISNUMBER($A2303)),VLOOKUP($A2303,StudiesGeneral!$B:$CM,2,FALSE),"")</f>
        <v xml:space="preserve">Weiß </v>
      </c>
      <c r="D2303" s="73">
        <f>IF(AND($A2303&lt;&gt;"",ISNUMBER($A2303)),VLOOKUP($A2303,StudiesGeneral!$B:$CM,3,FALSE),"")</f>
        <v>2018</v>
      </c>
      <c r="E2303" s="74" t="str">
        <f>IF(AND($A2303&lt;&gt;"",ISNUMBER($A2303)),VLOOKUP($A2303,StudiesGeneral!$B:$CM,4,FALSE),"")</f>
        <v>https://doi.org/10.1124/dmd.117.078626</v>
      </c>
      <c r="F2303" s="73" t="str">
        <f>IF(AND($A2303&lt;&gt;"",ISNUMBER($A2303)),VLOOKUP($A2303,StudiesGeneral!$B:$CM,5,FALSE),"")</f>
        <v>CYP3A5</v>
      </c>
      <c r="G2303" s="52" t="str">
        <f t="shared" si="115"/>
        <v>Liver--HLM-A9-*1/*3</v>
      </c>
      <c r="H2303" s="12" t="s">
        <v>724</v>
      </c>
      <c r="K2303" s="12" t="s">
        <v>725</v>
      </c>
      <c r="L2303" s="12" t="s">
        <v>726</v>
      </c>
      <c r="AA2303" s="19" t="s">
        <v>770</v>
      </c>
      <c r="AB2303" s="19" t="s">
        <v>1083</v>
      </c>
      <c r="AC2303" s="20" t="s">
        <v>730</v>
      </c>
      <c r="AD2303" s="37" t="s">
        <v>1553</v>
      </c>
      <c r="AE2303" s="82">
        <v>9</v>
      </c>
      <c r="AF2303" s="3">
        <v>1</v>
      </c>
      <c r="AI2303" s="3" t="s">
        <v>767</v>
      </c>
      <c r="AM2303" s="3">
        <v>47</v>
      </c>
      <c r="AN2303" s="3">
        <v>75</v>
      </c>
      <c r="AX2303" s="3" t="s">
        <v>1545</v>
      </c>
      <c r="BC2303" s="20" t="s">
        <v>856</v>
      </c>
      <c r="BD2303" s="3">
        <v>1</v>
      </c>
      <c r="BF2303" s="4" t="b">
        <f>IF(ISERROR(VLOOKUP(StudiesDetails!B2303,ProteinExpression!A:A,1,FALSE)),FALSE,TRUE)</f>
        <v>1</v>
      </c>
    </row>
    <row r="2304" spans="1:58" x14ac:dyDescent="0.3">
      <c r="A2304">
        <v>910</v>
      </c>
      <c r="B2304">
        <v>2456</v>
      </c>
      <c r="C2304" s="73" t="str">
        <f>IF(AND($A2304&lt;&gt;"",ISNUMBER($A2304)),VLOOKUP($A2304,StudiesGeneral!$B:$CM,2,FALSE),"")</f>
        <v xml:space="preserve">Weiß </v>
      </c>
      <c r="D2304" s="73">
        <f>IF(AND($A2304&lt;&gt;"",ISNUMBER($A2304)),VLOOKUP($A2304,StudiesGeneral!$B:$CM,3,FALSE),"")</f>
        <v>2018</v>
      </c>
      <c r="E2304" s="74" t="str">
        <f>IF(AND($A2304&lt;&gt;"",ISNUMBER($A2304)),VLOOKUP($A2304,StudiesGeneral!$B:$CM,4,FALSE),"")</f>
        <v>https://doi.org/10.1124/dmd.117.078626</v>
      </c>
      <c r="F2304" s="73" t="str">
        <f>IF(AND($A2304&lt;&gt;"",ISNUMBER($A2304)),VLOOKUP($A2304,StudiesGeneral!$B:$CM,5,FALSE),"")</f>
        <v>CYP3A5</v>
      </c>
      <c r="G2304" s="52" t="str">
        <f t="shared" si="115"/>
        <v>Liver--HLM-A10-*3/*3</v>
      </c>
      <c r="H2304" s="12" t="s">
        <v>724</v>
      </c>
      <c r="K2304" s="12" t="s">
        <v>725</v>
      </c>
      <c r="L2304" s="12" t="s">
        <v>726</v>
      </c>
      <c r="AA2304" s="19" t="s">
        <v>770</v>
      </c>
      <c r="AB2304" s="19" t="s">
        <v>1083</v>
      </c>
      <c r="AC2304" s="20" t="s">
        <v>730</v>
      </c>
      <c r="AD2304" s="37" t="s">
        <v>1554</v>
      </c>
      <c r="AE2304" s="82">
        <v>10</v>
      </c>
      <c r="AF2304" s="3">
        <v>1</v>
      </c>
      <c r="AI2304" s="3" t="s">
        <v>767</v>
      </c>
      <c r="AM2304" s="3">
        <v>47</v>
      </c>
      <c r="AN2304" s="3">
        <v>75</v>
      </c>
      <c r="AX2304" s="3" t="s">
        <v>1545</v>
      </c>
      <c r="BC2304" s="20" t="s">
        <v>746</v>
      </c>
      <c r="BD2304" s="3">
        <v>1</v>
      </c>
      <c r="BF2304" s="4" t="b">
        <f>IF(ISERROR(VLOOKUP(StudiesDetails!B2304,ProteinExpression!A:A,1,FALSE)),FALSE,TRUE)</f>
        <v>1</v>
      </c>
    </row>
    <row r="2305" spans="1:58" s="118" customFormat="1" x14ac:dyDescent="0.3">
      <c r="A2305" s="118">
        <v>910</v>
      </c>
      <c r="B2305" s="118">
        <v>2457</v>
      </c>
      <c r="C2305" s="119" t="str">
        <f>IF(AND($A2305&lt;&gt;"",ISNUMBER($A2305)),VLOOKUP($A2305,StudiesGeneral!$B:$CM,2,FALSE),"")</f>
        <v xml:space="preserve">Weiß </v>
      </c>
      <c r="D2305" s="119">
        <f>IF(AND($A2305&lt;&gt;"",ISNUMBER($A2305)),VLOOKUP($A2305,StudiesGeneral!$B:$CM,3,FALSE),"")</f>
        <v>2018</v>
      </c>
      <c r="E2305" s="120" t="str">
        <f>IF(AND($A2305&lt;&gt;"",ISNUMBER($A2305)),VLOOKUP($A2305,StudiesGeneral!$B:$CM,4,FALSE),"")</f>
        <v>https://doi.org/10.1124/dmd.117.078626</v>
      </c>
      <c r="F2305" s="119" t="str">
        <f>IF(AND($A2305&lt;&gt;"",ISNUMBER($A2305)),VLOOKUP($A2305,StudiesGeneral!$B:$CM,5,FALSE),"")</f>
        <v>CYP3A5</v>
      </c>
      <c r="G2305" s="121" t="str">
        <f t="shared" si="115"/>
        <v>Liver--Homogenate-B-</v>
      </c>
      <c r="H2305" s="122" t="s">
        <v>724</v>
      </c>
      <c r="I2305" s="122"/>
      <c r="J2305" s="122"/>
      <c r="K2305" s="122" t="s">
        <v>735</v>
      </c>
      <c r="L2305" s="122" t="s">
        <v>793</v>
      </c>
      <c r="M2305" s="122"/>
      <c r="N2305" s="122"/>
      <c r="O2305" s="122"/>
      <c r="P2305" s="122"/>
      <c r="Q2305" s="123"/>
      <c r="R2305" s="123"/>
      <c r="S2305" s="124"/>
      <c r="T2305" s="124"/>
      <c r="U2305" s="124"/>
      <c r="V2305" s="124"/>
      <c r="W2305" s="124"/>
      <c r="X2305" s="124"/>
      <c r="Y2305" s="124"/>
      <c r="Z2305" s="124"/>
      <c r="AA2305" s="125" t="s">
        <v>728</v>
      </c>
      <c r="AB2305" s="125" t="s">
        <v>1557</v>
      </c>
      <c r="AC2305" s="126" t="s">
        <v>730</v>
      </c>
      <c r="AD2305" s="127" t="s">
        <v>1449</v>
      </c>
      <c r="AE2305" s="128">
        <v>11</v>
      </c>
      <c r="AF2305" s="129">
        <v>15</v>
      </c>
      <c r="AG2305" s="129"/>
      <c r="AH2305" s="129"/>
      <c r="AI2305" s="129" t="s">
        <v>767</v>
      </c>
      <c r="AJ2305" s="126"/>
      <c r="AK2305" s="129"/>
      <c r="AL2305" s="126"/>
      <c r="AM2305" s="129">
        <v>42</v>
      </c>
      <c r="AN2305" s="129">
        <v>79</v>
      </c>
      <c r="AO2305" s="129"/>
      <c r="AP2305" s="129"/>
      <c r="AQ2305" s="129"/>
      <c r="AR2305" s="129"/>
      <c r="AS2305" s="129"/>
      <c r="AT2305" s="129"/>
      <c r="AU2305" s="129"/>
      <c r="AV2305" s="129"/>
      <c r="AW2305" s="129" t="s">
        <v>763</v>
      </c>
      <c r="AX2305" s="129" t="s">
        <v>1558</v>
      </c>
      <c r="AY2305" s="129"/>
      <c r="AZ2305" s="129"/>
      <c r="BA2305" s="130"/>
      <c r="BB2305" s="131"/>
      <c r="BC2305" s="126"/>
      <c r="BD2305" s="129"/>
      <c r="BE2305" s="132"/>
      <c r="BF2305" s="91" t="b">
        <f>IF(ISERROR(VLOOKUP(StudiesDetails!B2305,ProteinExpression!A:A,1,FALSE)),FALSE,TRUE)</f>
        <v>1</v>
      </c>
    </row>
    <row r="2306" spans="1:58" s="33" customFormat="1" x14ac:dyDescent="0.3">
      <c r="A2306" s="33">
        <v>911</v>
      </c>
      <c r="B2306" s="33">
        <v>2458</v>
      </c>
      <c r="C2306" s="70" t="str">
        <f>IF(AND($A2306&lt;&gt;"",ISNUMBER($A2306)),VLOOKUP($A2306,StudiesGeneral!$B:$CM,2,FALSE),"")</f>
        <v xml:space="preserve">Weiß </v>
      </c>
      <c r="D2306" s="70">
        <f>IF(AND($A2306&lt;&gt;"",ISNUMBER($A2306)),VLOOKUP($A2306,StudiesGeneral!$B:$CM,3,FALSE),"")</f>
        <v>2018</v>
      </c>
      <c r="E2306" s="71" t="str">
        <f>IF(AND($A2306&lt;&gt;"",ISNUMBER($A2306)),VLOOKUP($A2306,StudiesGeneral!$B:$CM,4,FALSE),"")</f>
        <v>https://doi.org/10.1124/dmd.117.078626</v>
      </c>
      <c r="F2306" s="70" t="str">
        <f>IF(AND($A2306&lt;&gt;"",ISNUMBER($A2306)),VLOOKUP($A2306,StudiesGeneral!$B:$CM,5,FALSE),"")</f>
        <v>CYP3A7</v>
      </c>
      <c r="G2306" s="72" t="str">
        <f t="shared" si="115"/>
        <v>Liver--Homogenate-A1-</v>
      </c>
      <c r="H2306" s="25" t="s">
        <v>724</v>
      </c>
      <c r="I2306" s="25"/>
      <c r="J2306" s="25"/>
      <c r="K2306" s="25" t="s">
        <v>735</v>
      </c>
      <c r="L2306" s="25" t="s">
        <v>793</v>
      </c>
      <c r="M2306" s="25" t="s">
        <v>737</v>
      </c>
      <c r="N2306" s="25"/>
      <c r="O2306" s="25"/>
      <c r="P2306" s="25"/>
      <c r="Q2306" s="26"/>
      <c r="R2306" s="26"/>
      <c r="S2306" s="27"/>
      <c r="T2306" s="27"/>
      <c r="U2306" s="27"/>
      <c r="V2306" s="27"/>
      <c r="W2306" s="27"/>
      <c r="X2306" s="27"/>
      <c r="Y2306" s="27"/>
      <c r="Z2306" s="27"/>
      <c r="AA2306" s="28" t="s">
        <v>770</v>
      </c>
      <c r="AB2306" s="28" t="s">
        <v>1083</v>
      </c>
      <c r="AC2306" s="29" t="s">
        <v>730</v>
      </c>
      <c r="AD2306" s="36" t="s">
        <v>1544</v>
      </c>
      <c r="AE2306" s="83">
        <v>1</v>
      </c>
      <c r="AF2306" s="30">
        <v>1</v>
      </c>
      <c r="AG2306" s="30"/>
      <c r="AH2306" s="30"/>
      <c r="AI2306" s="30" t="s">
        <v>767</v>
      </c>
      <c r="AJ2306" s="29"/>
      <c r="AK2306" s="30"/>
      <c r="AL2306" s="29"/>
      <c r="AM2306" s="30">
        <v>47</v>
      </c>
      <c r="AN2306" s="30">
        <v>75</v>
      </c>
      <c r="AO2306" s="30"/>
      <c r="AP2306" s="30"/>
      <c r="AQ2306" s="30"/>
      <c r="AR2306" s="30"/>
      <c r="AS2306" s="30"/>
      <c r="AT2306" s="30"/>
      <c r="AU2306" s="30"/>
      <c r="AV2306" s="30"/>
      <c r="AW2306" s="30"/>
      <c r="AX2306" s="30" t="s">
        <v>1545</v>
      </c>
      <c r="AY2306" s="30"/>
      <c r="AZ2306" s="30"/>
      <c r="BA2306" s="31"/>
      <c r="BB2306" s="32"/>
      <c r="BC2306" s="29"/>
      <c r="BD2306" s="30"/>
      <c r="BE2306" s="75"/>
      <c r="BF2306" s="91" t="b">
        <f>IF(ISERROR(VLOOKUP(StudiesDetails!B2306,ProteinExpression!A:A,1,FALSE)),FALSE,TRUE)</f>
        <v>1</v>
      </c>
    </row>
    <row r="2307" spans="1:58" x14ac:dyDescent="0.3">
      <c r="A2307">
        <v>911</v>
      </c>
      <c r="B2307">
        <v>2459</v>
      </c>
      <c r="C2307" s="73" t="str">
        <f>IF(AND($A2307&lt;&gt;"",ISNUMBER($A2307)),VLOOKUP($A2307,StudiesGeneral!$B:$CM,2,FALSE),"")</f>
        <v xml:space="preserve">Weiß </v>
      </c>
      <c r="D2307" s="73">
        <f>IF(AND($A2307&lt;&gt;"",ISNUMBER($A2307)),VLOOKUP($A2307,StudiesGeneral!$B:$CM,3,FALSE),"")</f>
        <v>2018</v>
      </c>
      <c r="E2307" s="74" t="str">
        <f>IF(AND($A2307&lt;&gt;"",ISNUMBER($A2307)),VLOOKUP($A2307,StudiesGeneral!$B:$CM,4,FALSE),"")</f>
        <v>https://doi.org/10.1124/dmd.117.078626</v>
      </c>
      <c r="F2307" s="73" t="str">
        <f>IF(AND($A2307&lt;&gt;"",ISNUMBER($A2307)),VLOOKUP($A2307,StudiesGeneral!$B:$CM,5,FALSE),"")</f>
        <v>CYP3A7</v>
      </c>
      <c r="G2307" s="52" t="str">
        <f t="shared" si="115"/>
        <v>Liver--Homogenate-A2-</v>
      </c>
      <c r="H2307" s="12" t="s">
        <v>724</v>
      </c>
      <c r="K2307" s="12" t="s">
        <v>735</v>
      </c>
      <c r="L2307" s="12" t="s">
        <v>793</v>
      </c>
      <c r="M2307" s="12" t="s">
        <v>737</v>
      </c>
      <c r="AA2307" s="19" t="s">
        <v>770</v>
      </c>
      <c r="AB2307" s="19" t="s">
        <v>1083</v>
      </c>
      <c r="AC2307" s="20" t="s">
        <v>730</v>
      </c>
      <c r="AD2307" s="37" t="s">
        <v>1546</v>
      </c>
      <c r="AE2307" s="82">
        <v>2</v>
      </c>
      <c r="AF2307" s="3">
        <v>1</v>
      </c>
      <c r="AI2307" s="3" t="s">
        <v>767</v>
      </c>
      <c r="AM2307" s="3">
        <v>47</v>
      </c>
      <c r="AN2307" s="3">
        <v>75</v>
      </c>
      <c r="AX2307" s="3" t="s">
        <v>1545</v>
      </c>
      <c r="BF2307" s="4" t="b">
        <f>IF(ISERROR(VLOOKUP(StudiesDetails!B2307,ProteinExpression!A:A,1,FALSE)),FALSE,TRUE)</f>
        <v>1</v>
      </c>
    </row>
    <row r="2308" spans="1:58" x14ac:dyDescent="0.3">
      <c r="A2308">
        <v>911</v>
      </c>
      <c r="B2308">
        <v>2460</v>
      </c>
      <c r="C2308" s="73" t="str">
        <f>IF(AND($A2308&lt;&gt;"",ISNUMBER($A2308)),VLOOKUP($A2308,StudiesGeneral!$B:$CM,2,FALSE),"")</f>
        <v xml:space="preserve">Weiß </v>
      </c>
      <c r="D2308" s="73">
        <f>IF(AND($A2308&lt;&gt;"",ISNUMBER($A2308)),VLOOKUP($A2308,StudiesGeneral!$B:$CM,3,FALSE),"")</f>
        <v>2018</v>
      </c>
      <c r="E2308" s="74" t="str">
        <f>IF(AND($A2308&lt;&gt;"",ISNUMBER($A2308)),VLOOKUP($A2308,StudiesGeneral!$B:$CM,4,FALSE),"")</f>
        <v>https://doi.org/10.1124/dmd.117.078626</v>
      </c>
      <c r="F2308" s="73" t="str">
        <f>IF(AND($A2308&lt;&gt;"",ISNUMBER($A2308)),VLOOKUP($A2308,StudiesGeneral!$B:$CM,5,FALSE),"")</f>
        <v>CYP3A7</v>
      </c>
      <c r="G2308" s="52" t="str">
        <f t="shared" si="115"/>
        <v>Liver--Homogenate-A3-</v>
      </c>
      <c r="H2308" s="12" t="s">
        <v>724</v>
      </c>
      <c r="K2308" s="12" t="s">
        <v>735</v>
      </c>
      <c r="L2308" s="12" t="s">
        <v>793</v>
      </c>
      <c r="M2308" s="12" t="s">
        <v>737</v>
      </c>
      <c r="AA2308" s="19" t="s">
        <v>770</v>
      </c>
      <c r="AB2308" s="19" t="s">
        <v>1083</v>
      </c>
      <c r="AC2308" s="20" t="s">
        <v>730</v>
      </c>
      <c r="AD2308" s="37" t="s">
        <v>1547</v>
      </c>
      <c r="AE2308" s="82">
        <v>3</v>
      </c>
      <c r="AF2308" s="3">
        <v>1</v>
      </c>
      <c r="AI2308" s="3" t="s">
        <v>767</v>
      </c>
      <c r="AM2308" s="3">
        <v>47</v>
      </c>
      <c r="AN2308" s="3">
        <v>75</v>
      </c>
      <c r="AX2308" s="3" t="s">
        <v>1545</v>
      </c>
      <c r="BF2308" s="4" t="b">
        <f>IF(ISERROR(VLOOKUP(StudiesDetails!B2308,ProteinExpression!A:A,1,FALSE)),FALSE,TRUE)</f>
        <v>1</v>
      </c>
    </row>
    <row r="2309" spans="1:58" x14ac:dyDescent="0.3">
      <c r="A2309">
        <v>911</v>
      </c>
      <c r="B2309">
        <v>2461</v>
      </c>
      <c r="C2309" s="73" t="str">
        <f>IF(AND($A2309&lt;&gt;"",ISNUMBER($A2309)),VLOOKUP($A2309,StudiesGeneral!$B:$CM,2,FALSE),"")</f>
        <v xml:space="preserve">Weiß </v>
      </c>
      <c r="D2309" s="73">
        <f>IF(AND($A2309&lt;&gt;"",ISNUMBER($A2309)),VLOOKUP($A2309,StudiesGeneral!$B:$CM,3,FALSE),"")</f>
        <v>2018</v>
      </c>
      <c r="E2309" s="74" t="str">
        <f>IF(AND($A2309&lt;&gt;"",ISNUMBER($A2309)),VLOOKUP($A2309,StudiesGeneral!$B:$CM,4,FALSE),"")</f>
        <v>https://doi.org/10.1124/dmd.117.078626</v>
      </c>
      <c r="F2309" s="73" t="str">
        <f>IF(AND($A2309&lt;&gt;"",ISNUMBER($A2309)),VLOOKUP($A2309,StudiesGeneral!$B:$CM,5,FALSE),"")</f>
        <v>CYP3A7</v>
      </c>
      <c r="G2309" s="52" t="str">
        <f t="shared" si="115"/>
        <v>Liver--Homogenate-A4-</v>
      </c>
      <c r="H2309" s="12" t="s">
        <v>724</v>
      </c>
      <c r="K2309" s="12" t="s">
        <v>735</v>
      </c>
      <c r="L2309" s="12" t="s">
        <v>793</v>
      </c>
      <c r="M2309" s="12" t="s">
        <v>737</v>
      </c>
      <c r="AA2309" s="19" t="s">
        <v>770</v>
      </c>
      <c r="AB2309" s="19" t="s">
        <v>1083</v>
      </c>
      <c r="AC2309" s="20" t="s">
        <v>730</v>
      </c>
      <c r="AD2309" s="37" t="s">
        <v>1548</v>
      </c>
      <c r="AE2309" s="82">
        <v>4</v>
      </c>
      <c r="AF2309" s="3">
        <v>1</v>
      </c>
      <c r="AI2309" s="3" t="s">
        <v>767</v>
      </c>
      <c r="AM2309" s="3">
        <v>47</v>
      </c>
      <c r="AN2309" s="3">
        <v>75</v>
      </c>
      <c r="AX2309" s="3" t="s">
        <v>1545</v>
      </c>
      <c r="BF2309" s="4" t="b">
        <f>IF(ISERROR(VLOOKUP(StudiesDetails!B2309,ProteinExpression!A:A,1,FALSE)),FALSE,TRUE)</f>
        <v>1</v>
      </c>
    </row>
    <row r="2310" spans="1:58" x14ac:dyDescent="0.3">
      <c r="A2310">
        <v>911</v>
      </c>
      <c r="B2310">
        <v>2462</v>
      </c>
      <c r="C2310" s="73" t="str">
        <f>IF(AND($A2310&lt;&gt;"",ISNUMBER($A2310)),VLOOKUP($A2310,StudiesGeneral!$B:$CM,2,FALSE),"")</f>
        <v xml:space="preserve">Weiß </v>
      </c>
      <c r="D2310" s="73">
        <f>IF(AND($A2310&lt;&gt;"",ISNUMBER($A2310)),VLOOKUP($A2310,StudiesGeneral!$B:$CM,3,FALSE),"")</f>
        <v>2018</v>
      </c>
      <c r="E2310" s="74" t="str">
        <f>IF(AND($A2310&lt;&gt;"",ISNUMBER($A2310)),VLOOKUP($A2310,StudiesGeneral!$B:$CM,4,FALSE),"")</f>
        <v>https://doi.org/10.1124/dmd.117.078626</v>
      </c>
      <c r="F2310" s="73" t="str">
        <f>IF(AND($A2310&lt;&gt;"",ISNUMBER($A2310)),VLOOKUP($A2310,StudiesGeneral!$B:$CM,5,FALSE),"")</f>
        <v>CYP3A7</v>
      </c>
      <c r="G2310" s="52" t="str">
        <f>H2310&amp;"-"&amp;I2310&amp;"-"&amp;L2310&amp;"-"&amp;AD2310&amp;"-"&amp;BC2310</f>
        <v>Liver--Homogenate-A5-</v>
      </c>
      <c r="H2310" s="12" t="s">
        <v>724</v>
      </c>
      <c r="K2310" s="12" t="s">
        <v>735</v>
      </c>
      <c r="L2310" s="12" t="s">
        <v>793</v>
      </c>
      <c r="M2310" s="12" t="s">
        <v>737</v>
      </c>
      <c r="AA2310" s="19" t="s">
        <v>770</v>
      </c>
      <c r="AB2310" s="19" t="s">
        <v>1083</v>
      </c>
      <c r="AC2310" s="20" t="s">
        <v>730</v>
      </c>
      <c r="AD2310" s="37" t="s">
        <v>1549</v>
      </c>
      <c r="AE2310" s="82">
        <v>5</v>
      </c>
      <c r="AF2310" s="3">
        <v>1</v>
      </c>
      <c r="AI2310" s="3" t="s">
        <v>767</v>
      </c>
      <c r="AM2310" s="3">
        <v>47</v>
      </c>
      <c r="AN2310" s="3">
        <v>75</v>
      </c>
      <c r="AX2310" s="3" t="s">
        <v>1545</v>
      </c>
      <c r="BF2310" s="4" t="b">
        <f>IF(ISERROR(VLOOKUP(StudiesDetails!B2310,ProteinExpression!A:A,1,FALSE)),FALSE,TRUE)</f>
        <v>1</v>
      </c>
    </row>
    <row r="2311" spans="1:58" x14ac:dyDescent="0.3">
      <c r="A2311">
        <v>911</v>
      </c>
      <c r="B2311">
        <v>2463</v>
      </c>
      <c r="C2311" s="73" t="str">
        <f>IF(AND($A2311&lt;&gt;"",ISNUMBER($A2311)),VLOOKUP($A2311,StudiesGeneral!$B:$CM,2,FALSE),"")</f>
        <v xml:space="preserve">Weiß </v>
      </c>
      <c r="D2311" s="73">
        <f>IF(AND($A2311&lt;&gt;"",ISNUMBER($A2311)),VLOOKUP($A2311,StudiesGeneral!$B:$CM,3,FALSE),"")</f>
        <v>2018</v>
      </c>
      <c r="E2311" s="74" t="str">
        <f>IF(AND($A2311&lt;&gt;"",ISNUMBER($A2311)),VLOOKUP($A2311,StudiesGeneral!$B:$CM,4,FALSE),"")</f>
        <v>https://doi.org/10.1124/dmd.117.078626</v>
      </c>
      <c r="F2311" s="73" t="str">
        <f>IF(AND($A2311&lt;&gt;"",ISNUMBER($A2311)),VLOOKUP($A2311,StudiesGeneral!$B:$CM,5,FALSE),"")</f>
        <v>CYP3A7</v>
      </c>
      <c r="G2311" s="52" t="str">
        <f t="shared" si="115"/>
        <v>Liver--Homogenate-A6-</v>
      </c>
      <c r="H2311" s="12" t="s">
        <v>724</v>
      </c>
      <c r="K2311" s="12" t="s">
        <v>735</v>
      </c>
      <c r="L2311" s="12" t="s">
        <v>793</v>
      </c>
      <c r="M2311" s="12" t="s">
        <v>737</v>
      </c>
      <c r="AA2311" s="19" t="s">
        <v>770</v>
      </c>
      <c r="AB2311" s="19" t="s">
        <v>1083</v>
      </c>
      <c r="AC2311" s="20" t="s">
        <v>730</v>
      </c>
      <c r="AD2311" s="37" t="s">
        <v>1550</v>
      </c>
      <c r="AE2311" s="82">
        <v>6</v>
      </c>
      <c r="AF2311" s="3">
        <v>1</v>
      </c>
      <c r="AI2311" s="3" t="s">
        <v>767</v>
      </c>
      <c r="AM2311" s="3">
        <v>47</v>
      </c>
      <c r="AN2311" s="3">
        <v>75</v>
      </c>
      <c r="AX2311" s="3" t="s">
        <v>1545</v>
      </c>
      <c r="BF2311" s="4" t="b">
        <f>IF(ISERROR(VLOOKUP(StudiesDetails!B2311,ProteinExpression!A:A,1,FALSE)),FALSE,TRUE)</f>
        <v>1</v>
      </c>
    </row>
    <row r="2312" spans="1:58" x14ac:dyDescent="0.3">
      <c r="A2312">
        <v>911</v>
      </c>
      <c r="B2312">
        <v>2464</v>
      </c>
      <c r="C2312" s="73" t="str">
        <f>IF(AND($A2312&lt;&gt;"",ISNUMBER($A2312)),VLOOKUP($A2312,StudiesGeneral!$B:$CM,2,FALSE),"")</f>
        <v xml:space="preserve">Weiß </v>
      </c>
      <c r="D2312" s="73">
        <f>IF(AND($A2312&lt;&gt;"",ISNUMBER($A2312)),VLOOKUP($A2312,StudiesGeneral!$B:$CM,3,FALSE),"")</f>
        <v>2018</v>
      </c>
      <c r="E2312" s="74" t="str">
        <f>IF(AND($A2312&lt;&gt;"",ISNUMBER($A2312)),VLOOKUP($A2312,StudiesGeneral!$B:$CM,4,FALSE),"")</f>
        <v>https://doi.org/10.1124/dmd.117.078626</v>
      </c>
      <c r="F2312" s="73" t="str">
        <f>IF(AND($A2312&lt;&gt;"",ISNUMBER($A2312)),VLOOKUP($A2312,StudiesGeneral!$B:$CM,5,FALSE),"")</f>
        <v>CYP3A7</v>
      </c>
      <c r="G2312" s="52" t="str">
        <f t="shared" si="115"/>
        <v>Liver--Homogenate-A7-</v>
      </c>
      <c r="H2312" s="12" t="s">
        <v>724</v>
      </c>
      <c r="K2312" s="12" t="s">
        <v>735</v>
      </c>
      <c r="L2312" s="12" t="s">
        <v>793</v>
      </c>
      <c r="M2312" s="12" t="s">
        <v>737</v>
      </c>
      <c r="AA2312" s="19" t="s">
        <v>770</v>
      </c>
      <c r="AB2312" s="19" t="s">
        <v>1083</v>
      </c>
      <c r="AC2312" s="20" t="s">
        <v>730</v>
      </c>
      <c r="AD2312" s="37" t="s">
        <v>1551</v>
      </c>
      <c r="AE2312" s="82">
        <v>7</v>
      </c>
      <c r="AF2312" s="3">
        <v>1</v>
      </c>
      <c r="AI2312" s="3" t="s">
        <v>767</v>
      </c>
      <c r="AM2312" s="3">
        <v>47</v>
      </c>
      <c r="AN2312" s="3">
        <v>75</v>
      </c>
      <c r="AX2312" s="3" t="s">
        <v>1545</v>
      </c>
      <c r="BF2312" s="4" t="b">
        <f>IF(ISERROR(VLOOKUP(StudiesDetails!B2312,ProteinExpression!A:A,1,FALSE)),FALSE,TRUE)</f>
        <v>1</v>
      </c>
    </row>
    <row r="2313" spans="1:58" x14ac:dyDescent="0.3">
      <c r="A2313">
        <v>911</v>
      </c>
      <c r="B2313">
        <v>2465</v>
      </c>
      <c r="C2313" s="73" t="str">
        <f>IF(AND($A2313&lt;&gt;"",ISNUMBER($A2313)),VLOOKUP($A2313,StudiesGeneral!$B:$CM,2,FALSE),"")</f>
        <v xml:space="preserve">Weiß </v>
      </c>
      <c r="D2313" s="73">
        <f>IF(AND($A2313&lt;&gt;"",ISNUMBER($A2313)),VLOOKUP($A2313,StudiesGeneral!$B:$CM,3,FALSE),"")</f>
        <v>2018</v>
      </c>
      <c r="E2313" s="74" t="str">
        <f>IF(AND($A2313&lt;&gt;"",ISNUMBER($A2313)),VLOOKUP($A2313,StudiesGeneral!$B:$CM,4,FALSE),"")</f>
        <v>https://doi.org/10.1124/dmd.117.078626</v>
      </c>
      <c r="F2313" s="73" t="str">
        <f>IF(AND($A2313&lt;&gt;"",ISNUMBER($A2313)),VLOOKUP($A2313,StudiesGeneral!$B:$CM,5,FALSE),"")</f>
        <v>CYP3A7</v>
      </c>
      <c r="G2313" s="52" t="str">
        <f t="shared" si="115"/>
        <v>Liver--Homogenate-A8-</v>
      </c>
      <c r="H2313" s="12" t="s">
        <v>724</v>
      </c>
      <c r="K2313" s="12" t="s">
        <v>735</v>
      </c>
      <c r="L2313" s="12" t="s">
        <v>793</v>
      </c>
      <c r="M2313" s="12" t="s">
        <v>737</v>
      </c>
      <c r="AA2313" s="19" t="s">
        <v>770</v>
      </c>
      <c r="AB2313" s="19" t="s">
        <v>1083</v>
      </c>
      <c r="AC2313" s="20" t="s">
        <v>730</v>
      </c>
      <c r="AD2313" s="37" t="s">
        <v>1552</v>
      </c>
      <c r="AE2313" s="82">
        <v>8</v>
      </c>
      <c r="AF2313" s="3">
        <v>1</v>
      </c>
      <c r="AI2313" s="3" t="s">
        <v>767</v>
      </c>
      <c r="AM2313" s="3">
        <v>47</v>
      </c>
      <c r="AN2313" s="3">
        <v>75</v>
      </c>
      <c r="AX2313" s="3" t="s">
        <v>1545</v>
      </c>
      <c r="BF2313" s="4" t="b">
        <f>IF(ISERROR(VLOOKUP(StudiesDetails!B2313,ProteinExpression!A:A,1,FALSE)),FALSE,TRUE)</f>
        <v>1</v>
      </c>
    </row>
    <row r="2314" spans="1:58" x14ac:dyDescent="0.3">
      <c r="A2314">
        <v>911</v>
      </c>
      <c r="B2314">
        <v>2466</v>
      </c>
      <c r="C2314" s="73" t="str">
        <f>IF(AND($A2314&lt;&gt;"",ISNUMBER($A2314)),VLOOKUP($A2314,StudiesGeneral!$B:$CM,2,FALSE),"")</f>
        <v xml:space="preserve">Weiß </v>
      </c>
      <c r="D2314" s="73">
        <f>IF(AND($A2314&lt;&gt;"",ISNUMBER($A2314)),VLOOKUP($A2314,StudiesGeneral!$B:$CM,3,FALSE),"")</f>
        <v>2018</v>
      </c>
      <c r="E2314" s="74" t="str">
        <f>IF(AND($A2314&lt;&gt;"",ISNUMBER($A2314)),VLOOKUP($A2314,StudiesGeneral!$B:$CM,4,FALSE),"")</f>
        <v>https://doi.org/10.1124/dmd.117.078626</v>
      </c>
      <c r="F2314" s="73" t="str">
        <f>IF(AND($A2314&lt;&gt;"",ISNUMBER($A2314)),VLOOKUP($A2314,StudiesGeneral!$B:$CM,5,FALSE),"")</f>
        <v>CYP3A7</v>
      </c>
      <c r="G2314" s="52" t="str">
        <f t="shared" si="115"/>
        <v>Liver--Homogenate-A9-</v>
      </c>
      <c r="H2314" s="12" t="s">
        <v>724</v>
      </c>
      <c r="K2314" s="12" t="s">
        <v>735</v>
      </c>
      <c r="L2314" s="12" t="s">
        <v>793</v>
      </c>
      <c r="M2314" s="12" t="s">
        <v>737</v>
      </c>
      <c r="AA2314" s="19" t="s">
        <v>770</v>
      </c>
      <c r="AB2314" s="19" t="s">
        <v>1083</v>
      </c>
      <c r="AC2314" s="20" t="s">
        <v>730</v>
      </c>
      <c r="AD2314" s="37" t="s">
        <v>1553</v>
      </c>
      <c r="AE2314" s="82">
        <v>9</v>
      </c>
      <c r="AF2314" s="3">
        <v>1</v>
      </c>
      <c r="AI2314" s="3" t="s">
        <v>767</v>
      </c>
      <c r="AM2314" s="3">
        <v>47</v>
      </c>
      <c r="AN2314" s="3">
        <v>75</v>
      </c>
      <c r="AX2314" s="3" t="s">
        <v>1545</v>
      </c>
      <c r="BF2314" s="4" t="b">
        <f>IF(ISERROR(VLOOKUP(StudiesDetails!B2314,ProteinExpression!A:A,1,FALSE)),FALSE,TRUE)</f>
        <v>1</v>
      </c>
    </row>
    <row r="2315" spans="1:58" x14ac:dyDescent="0.3">
      <c r="A2315">
        <v>911</v>
      </c>
      <c r="B2315">
        <v>2467</v>
      </c>
      <c r="C2315" s="73" t="str">
        <f>IF(AND($A2315&lt;&gt;"",ISNUMBER($A2315)),VLOOKUP($A2315,StudiesGeneral!$B:$CM,2,FALSE),"")</f>
        <v xml:space="preserve">Weiß </v>
      </c>
      <c r="D2315" s="73">
        <f>IF(AND($A2315&lt;&gt;"",ISNUMBER($A2315)),VLOOKUP($A2315,StudiesGeneral!$B:$CM,3,FALSE),"")</f>
        <v>2018</v>
      </c>
      <c r="E2315" s="74" t="str">
        <f>IF(AND($A2315&lt;&gt;"",ISNUMBER($A2315)),VLOOKUP($A2315,StudiesGeneral!$B:$CM,4,FALSE),"")</f>
        <v>https://doi.org/10.1124/dmd.117.078626</v>
      </c>
      <c r="F2315" s="73" t="str">
        <f>IF(AND($A2315&lt;&gt;"",ISNUMBER($A2315)),VLOOKUP($A2315,StudiesGeneral!$B:$CM,5,FALSE),"")</f>
        <v>CYP3A7</v>
      </c>
      <c r="G2315" s="52" t="str">
        <f t="shared" si="115"/>
        <v>Liver--Homogenate-A10-</v>
      </c>
      <c r="H2315" s="12" t="s">
        <v>724</v>
      </c>
      <c r="K2315" s="12" t="s">
        <v>735</v>
      </c>
      <c r="L2315" s="12" t="s">
        <v>793</v>
      </c>
      <c r="M2315" s="12" t="s">
        <v>737</v>
      </c>
      <c r="AA2315" s="19" t="s">
        <v>770</v>
      </c>
      <c r="AB2315" s="19" t="s">
        <v>1083</v>
      </c>
      <c r="AC2315" s="20" t="s">
        <v>730</v>
      </c>
      <c r="AD2315" s="37" t="s">
        <v>1554</v>
      </c>
      <c r="AE2315" s="82">
        <v>10</v>
      </c>
      <c r="AF2315" s="3">
        <v>1</v>
      </c>
      <c r="AI2315" s="3" t="s">
        <v>767</v>
      </c>
      <c r="AM2315" s="3">
        <v>47</v>
      </c>
      <c r="AN2315" s="3">
        <v>75</v>
      </c>
      <c r="AX2315" s="3" t="s">
        <v>1545</v>
      </c>
      <c r="BF2315" s="4" t="b">
        <f>IF(ISERROR(VLOOKUP(StudiesDetails!B2315,ProteinExpression!A:A,1,FALSE)),FALSE,TRUE)</f>
        <v>1</v>
      </c>
    </row>
    <row r="2316" spans="1:58" s="33" customFormat="1" x14ac:dyDescent="0.3">
      <c r="A2316" s="33">
        <v>911</v>
      </c>
      <c r="B2316" s="33">
        <v>2468</v>
      </c>
      <c r="C2316" s="70" t="str">
        <f>IF(AND($A2316&lt;&gt;"",ISNUMBER($A2316)),VLOOKUP($A2316,StudiesGeneral!$B:$CM,2,FALSE),"")</f>
        <v xml:space="preserve">Weiß </v>
      </c>
      <c r="D2316" s="70">
        <f>IF(AND($A2316&lt;&gt;"",ISNUMBER($A2316)),VLOOKUP($A2316,StudiesGeneral!$B:$CM,3,FALSE),"")</f>
        <v>2018</v>
      </c>
      <c r="E2316" s="71" t="str">
        <f>IF(AND($A2316&lt;&gt;"",ISNUMBER($A2316)),VLOOKUP($A2316,StudiesGeneral!$B:$CM,4,FALSE),"")</f>
        <v>https://doi.org/10.1124/dmd.117.078626</v>
      </c>
      <c r="F2316" s="70" t="str">
        <f>IF(AND($A2316&lt;&gt;"",ISNUMBER($A2316)),VLOOKUP($A2316,StudiesGeneral!$B:$CM,5,FALSE),"")</f>
        <v>CYP3A7</v>
      </c>
      <c r="G2316" s="72" t="str">
        <f t="shared" si="115"/>
        <v>Liver--Crude membrane/nuclei fraction-A1-</v>
      </c>
      <c r="H2316" s="25" t="s">
        <v>724</v>
      </c>
      <c r="I2316" s="25"/>
      <c r="J2316" s="25"/>
      <c r="K2316" s="109" t="s">
        <v>988</v>
      </c>
      <c r="L2316" s="25" t="s">
        <v>1555</v>
      </c>
      <c r="M2316" s="25"/>
      <c r="N2316" s="25"/>
      <c r="O2316" s="25"/>
      <c r="P2316" s="25"/>
      <c r="Q2316" s="26"/>
      <c r="R2316" s="26"/>
      <c r="S2316" s="27"/>
      <c r="T2316" s="27"/>
      <c r="U2316" s="27"/>
      <c r="V2316" s="27"/>
      <c r="W2316" s="27"/>
      <c r="X2316" s="27"/>
      <c r="Y2316" s="27"/>
      <c r="Z2316" s="27"/>
      <c r="AA2316" s="28" t="s">
        <v>770</v>
      </c>
      <c r="AB2316" s="28" t="s">
        <v>1083</v>
      </c>
      <c r="AC2316" s="29" t="s">
        <v>730</v>
      </c>
      <c r="AD2316" s="36" t="s">
        <v>1544</v>
      </c>
      <c r="AE2316" s="83">
        <v>1</v>
      </c>
      <c r="AF2316" s="30">
        <v>1</v>
      </c>
      <c r="AG2316" s="30"/>
      <c r="AH2316" s="30"/>
      <c r="AI2316" s="30" t="s">
        <v>767</v>
      </c>
      <c r="AJ2316" s="29"/>
      <c r="AK2316" s="30"/>
      <c r="AL2316" s="29"/>
      <c r="AM2316" s="30">
        <v>47</v>
      </c>
      <c r="AN2316" s="30">
        <v>75</v>
      </c>
      <c r="AO2316" s="30"/>
      <c r="AP2316" s="30"/>
      <c r="AQ2316" s="30"/>
      <c r="AR2316" s="30"/>
      <c r="AS2316" s="30"/>
      <c r="AT2316" s="30"/>
      <c r="AU2316" s="30"/>
      <c r="AV2316" s="30"/>
      <c r="AW2316" s="30"/>
      <c r="AX2316" s="30" t="s">
        <v>1545</v>
      </c>
      <c r="AY2316" s="30"/>
      <c r="AZ2316" s="30"/>
      <c r="BA2316" s="31"/>
      <c r="BB2316" s="32"/>
      <c r="BC2316" s="29"/>
      <c r="BD2316" s="30"/>
      <c r="BE2316" s="75"/>
      <c r="BF2316" s="91" t="b">
        <f>IF(ISERROR(VLOOKUP(StudiesDetails!B2316,ProteinExpression!A:A,1,FALSE)),FALSE,TRUE)</f>
        <v>1</v>
      </c>
    </row>
    <row r="2317" spans="1:58" x14ac:dyDescent="0.3">
      <c r="A2317">
        <v>911</v>
      </c>
      <c r="B2317">
        <v>2469</v>
      </c>
      <c r="C2317" s="73" t="str">
        <f>IF(AND($A2317&lt;&gt;"",ISNUMBER($A2317)),VLOOKUP($A2317,StudiesGeneral!$B:$CM,2,FALSE),"")</f>
        <v xml:space="preserve">Weiß </v>
      </c>
      <c r="D2317" s="73">
        <f>IF(AND($A2317&lt;&gt;"",ISNUMBER($A2317)),VLOOKUP($A2317,StudiesGeneral!$B:$CM,3,FALSE),"")</f>
        <v>2018</v>
      </c>
      <c r="E2317" s="74" t="str">
        <f>IF(AND($A2317&lt;&gt;"",ISNUMBER($A2317)),VLOOKUP($A2317,StudiesGeneral!$B:$CM,4,FALSE),"")</f>
        <v>https://doi.org/10.1124/dmd.117.078626</v>
      </c>
      <c r="F2317" s="73" t="str">
        <f>IF(AND($A2317&lt;&gt;"",ISNUMBER($A2317)),VLOOKUP($A2317,StudiesGeneral!$B:$CM,5,FALSE),"")</f>
        <v>CYP3A7</v>
      </c>
      <c r="G2317" s="52" t="str">
        <f t="shared" si="115"/>
        <v>Liver--Crude membrane/nuclei fraction-A2-</v>
      </c>
      <c r="H2317" s="12" t="s">
        <v>724</v>
      </c>
      <c r="K2317" s="104" t="s">
        <v>988</v>
      </c>
      <c r="L2317" s="12" t="s">
        <v>1555</v>
      </c>
      <c r="AA2317" s="19" t="s">
        <v>770</v>
      </c>
      <c r="AB2317" s="19" t="s">
        <v>1083</v>
      </c>
      <c r="AC2317" s="20" t="s">
        <v>730</v>
      </c>
      <c r="AD2317" s="37" t="s">
        <v>1546</v>
      </c>
      <c r="AE2317" s="82">
        <v>2</v>
      </c>
      <c r="AF2317" s="3">
        <v>1</v>
      </c>
      <c r="AI2317" s="3" t="s">
        <v>767</v>
      </c>
      <c r="AM2317" s="3">
        <v>47</v>
      </c>
      <c r="AN2317" s="3">
        <v>75</v>
      </c>
      <c r="AX2317" s="3" t="s">
        <v>1545</v>
      </c>
      <c r="BF2317" s="4" t="b">
        <f>IF(ISERROR(VLOOKUP(StudiesDetails!B2317,ProteinExpression!A:A,1,FALSE)),FALSE,TRUE)</f>
        <v>1</v>
      </c>
    </row>
    <row r="2318" spans="1:58" x14ac:dyDescent="0.3">
      <c r="A2318">
        <v>911</v>
      </c>
      <c r="B2318">
        <v>2470</v>
      </c>
      <c r="C2318" s="73" t="str">
        <f>IF(AND($A2318&lt;&gt;"",ISNUMBER($A2318)),VLOOKUP($A2318,StudiesGeneral!$B:$CM,2,FALSE),"")</f>
        <v xml:space="preserve">Weiß </v>
      </c>
      <c r="D2318" s="73">
        <f>IF(AND($A2318&lt;&gt;"",ISNUMBER($A2318)),VLOOKUP($A2318,StudiesGeneral!$B:$CM,3,FALSE),"")</f>
        <v>2018</v>
      </c>
      <c r="E2318" s="74" t="str">
        <f>IF(AND($A2318&lt;&gt;"",ISNUMBER($A2318)),VLOOKUP($A2318,StudiesGeneral!$B:$CM,4,FALSE),"")</f>
        <v>https://doi.org/10.1124/dmd.117.078626</v>
      </c>
      <c r="F2318" s="73" t="str">
        <f>IF(AND($A2318&lt;&gt;"",ISNUMBER($A2318)),VLOOKUP($A2318,StudiesGeneral!$B:$CM,5,FALSE),"")</f>
        <v>CYP3A7</v>
      </c>
      <c r="G2318" s="52" t="str">
        <f t="shared" si="115"/>
        <v>Liver--Crude membrane/nuclei fraction-A3-</v>
      </c>
      <c r="H2318" s="12" t="s">
        <v>724</v>
      </c>
      <c r="K2318" s="104" t="s">
        <v>988</v>
      </c>
      <c r="L2318" s="12" t="s">
        <v>1555</v>
      </c>
      <c r="AA2318" s="19" t="s">
        <v>770</v>
      </c>
      <c r="AB2318" s="19" t="s">
        <v>1083</v>
      </c>
      <c r="AC2318" s="20" t="s">
        <v>730</v>
      </c>
      <c r="AD2318" s="37" t="s">
        <v>1547</v>
      </c>
      <c r="AE2318" s="82">
        <v>3</v>
      </c>
      <c r="AF2318" s="3">
        <v>1</v>
      </c>
      <c r="AI2318" s="3" t="s">
        <v>767</v>
      </c>
      <c r="AM2318" s="3">
        <v>47</v>
      </c>
      <c r="AN2318" s="3">
        <v>75</v>
      </c>
      <c r="AX2318" s="3" t="s">
        <v>1545</v>
      </c>
      <c r="BF2318" s="4" t="b">
        <f>IF(ISERROR(VLOOKUP(StudiesDetails!B2318,ProteinExpression!A:A,1,FALSE)),FALSE,TRUE)</f>
        <v>1</v>
      </c>
    </row>
    <row r="2319" spans="1:58" x14ac:dyDescent="0.3">
      <c r="A2319">
        <v>911</v>
      </c>
      <c r="B2319">
        <v>2471</v>
      </c>
      <c r="C2319" s="73" t="str">
        <f>IF(AND($A2319&lt;&gt;"",ISNUMBER($A2319)),VLOOKUP($A2319,StudiesGeneral!$B:$CM,2,FALSE),"")</f>
        <v xml:space="preserve">Weiß </v>
      </c>
      <c r="D2319" s="73">
        <f>IF(AND($A2319&lt;&gt;"",ISNUMBER($A2319)),VLOOKUP($A2319,StudiesGeneral!$B:$CM,3,FALSE),"")</f>
        <v>2018</v>
      </c>
      <c r="E2319" s="74" t="str">
        <f>IF(AND($A2319&lt;&gt;"",ISNUMBER($A2319)),VLOOKUP($A2319,StudiesGeneral!$B:$CM,4,FALSE),"")</f>
        <v>https://doi.org/10.1124/dmd.117.078626</v>
      </c>
      <c r="F2319" s="73" t="str">
        <f>IF(AND($A2319&lt;&gt;"",ISNUMBER($A2319)),VLOOKUP($A2319,StudiesGeneral!$B:$CM,5,FALSE),"")</f>
        <v>CYP3A7</v>
      </c>
      <c r="G2319" s="52" t="str">
        <f t="shared" si="115"/>
        <v>Liver--Crude membrane/nuclei fraction-A4-</v>
      </c>
      <c r="H2319" s="12" t="s">
        <v>724</v>
      </c>
      <c r="K2319" s="104" t="s">
        <v>988</v>
      </c>
      <c r="L2319" s="12" t="s">
        <v>1555</v>
      </c>
      <c r="AA2319" s="19" t="s">
        <v>770</v>
      </c>
      <c r="AB2319" s="19" t="s">
        <v>1083</v>
      </c>
      <c r="AC2319" s="20" t="s">
        <v>730</v>
      </c>
      <c r="AD2319" s="37" t="s">
        <v>1548</v>
      </c>
      <c r="AE2319" s="82">
        <v>4</v>
      </c>
      <c r="AF2319" s="3">
        <v>1</v>
      </c>
      <c r="AI2319" s="3" t="s">
        <v>767</v>
      </c>
      <c r="AM2319" s="3">
        <v>47</v>
      </c>
      <c r="AN2319" s="3">
        <v>75</v>
      </c>
      <c r="AX2319" s="3" t="s">
        <v>1545</v>
      </c>
      <c r="BF2319" s="4" t="b">
        <f>IF(ISERROR(VLOOKUP(StudiesDetails!B2319,ProteinExpression!A:A,1,FALSE)),FALSE,TRUE)</f>
        <v>1</v>
      </c>
    </row>
    <row r="2320" spans="1:58" x14ac:dyDescent="0.3">
      <c r="A2320">
        <v>911</v>
      </c>
      <c r="B2320">
        <v>2472</v>
      </c>
      <c r="C2320" s="73" t="str">
        <f>IF(AND($A2320&lt;&gt;"",ISNUMBER($A2320)),VLOOKUP($A2320,StudiesGeneral!$B:$CM,2,FALSE),"")</f>
        <v xml:space="preserve">Weiß </v>
      </c>
      <c r="D2320" s="73">
        <f>IF(AND($A2320&lt;&gt;"",ISNUMBER($A2320)),VLOOKUP($A2320,StudiesGeneral!$B:$CM,3,FALSE),"")</f>
        <v>2018</v>
      </c>
      <c r="E2320" s="74" t="str">
        <f>IF(AND($A2320&lt;&gt;"",ISNUMBER($A2320)),VLOOKUP($A2320,StudiesGeneral!$B:$CM,4,FALSE),"")</f>
        <v>https://doi.org/10.1124/dmd.117.078626</v>
      </c>
      <c r="F2320" s="73" t="str">
        <f>IF(AND($A2320&lt;&gt;"",ISNUMBER($A2320)),VLOOKUP($A2320,StudiesGeneral!$B:$CM,5,FALSE),"")</f>
        <v>CYP3A7</v>
      </c>
      <c r="G2320" s="52" t="str">
        <f t="shared" si="115"/>
        <v>Liver--Crude membrane/nuclei fraction-A5-</v>
      </c>
      <c r="H2320" s="12" t="s">
        <v>724</v>
      </c>
      <c r="K2320" s="104" t="s">
        <v>988</v>
      </c>
      <c r="L2320" s="12" t="s">
        <v>1555</v>
      </c>
      <c r="AA2320" s="19" t="s">
        <v>770</v>
      </c>
      <c r="AB2320" s="19" t="s">
        <v>1083</v>
      </c>
      <c r="AC2320" s="20" t="s">
        <v>730</v>
      </c>
      <c r="AD2320" s="37" t="s">
        <v>1549</v>
      </c>
      <c r="AE2320" s="82">
        <v>5</v>
      </c>
      <c r="AF2320" s="3">
        <v>1</v>
      </c>
      <c r="AI2320" s="3" t="s">
        <v>767</v>
      </c>
      <c r="AM2320" s="3">
        <v>47</v>
      </c>
      <c r="AN2320" s="3">
        <v>75</v>
      </c>
      <c r="AX2320" s="3" t="s">
        <v>1545</v>
      </c>
      <c r="BF2320" s="4" t="b">
        <f>IF(ISERROR(VLOOKUP(StudiesDetails!B2320,ProteinExpression!A:A,1,FALSE)),FALSE,TRUE)</f>
        <v>1</v>
      </c>
    </row>
    <row r="2321" spans="1:58" x14ac:dyDescent="0.3">
      <c r="A2321">
        <v>911</v>
      </c>
      <c r="B2321">
        <v>2473</v>
      </c>
      <c r="C2321" s="73" t="str">
        <f>IF(AND($A2321&lt;&gt;"",ISNUMBER($A2321)),VLOOKUP($A2321,StudiesGeneral!$B:$CM,2,FALSE),"")</f>
        <v xml:space="preserve">Weiß </v>
      </c>
      <c r="D2321" s="73">
        <f>IF(AND($A2321&lt;&gt;"",ISNUMBER($A2321)),VLOOKUP($A2321,StudiesGeneral!$B:$CM,3,FALSE),"")</f>
        <v>2018</v>
      </c>
      <c r="E2321" s="74" t="str">
        <f>IF(AND($A2321&lt;&gt;"",ISNUMBER($A2321)),VLOOKUP($A2321,StudiesGeneral!$B:$CM,4,FALSE),"")</f>
        <v>https://doi.org/10.1124/dmd.117.078626</v>
      </c>
      <c r="F2321" s="73" t="str">
        <f>IF(AND($A2321&lt;&gt;"",ISNUMBER($A2321)),VLOOKUP($A2321,StudiesGeneral!$B:$CM,5,FALSE),"")</f>
        <v>CYP3A7</v>
      </c>
      <c r="G2321" s="52" t="str">
        <f t="shared" si="115"/>
        <v>Liver--Crude membrane/nuclei fraction-A6-</v>
      </c>
      <c r="H2321" s="12" t="s">
        <v>724</v>
      </c>
      <c r="K2321" s="104" t="s">
        <v>988</v>
      </c>
      <c r="L2321" s="12" t="s">
        <v>1555</v>
      </c>
      <c r="AA2321" s="19" t="s">
        <v>770</v>
      </c>
      <c r="AB2321" s="19" t="s">
        <v>1083</v>
      </c>
      <c r="AC2321" s="20" t="s">
        <v>730</v>
      </c>
      <c r="AD2321" s="37" t="s">
        <v>1550</v>
      </c>
      <c r="AE2321" s="82">
        <v>6</v>
      </c>
      <c r="AF2321" s="3">
        <v>1</v>
      </c>
      <c r="AI2321" s="3" t="s">
        <v>767</v>
      </c>
      <c r="AM2321" s="3">
        <v>47</v>
      </c>
      <c r="AN2321" s="3">
        <v>75</v>
      </c>
      <c r="AX2321" s="3" t="s">
        <v>1545</v>
      </c>
      <c r="BF2321" s="4" t="b">
        <f>IF(ISERROR(VLOOKUP(StudiesDetails!B2321,ProteinExpression!A:A,1,FALSE)),FALSE,TRUE)</f>
        <v>1</v>
      </c>
    </row>
    <row r="2322" spans="1:58" x14ac:dyDescent="0.3">
      <c r="A2322">
        <v>911</v>
      </c>
      <c r="B2322">
        <v>2474</v>
      </c>
      <c r="C2322" s="73" t="str">
        <f>IF(AND($A2322&lt;&gt;"",ISNUMBER($A2322)),VLOOKUP($A2322,StudiesGeneral!$B:$CM,2,FALSE),"")</f>
        <v xml:space="preserve">Weiß </v>
      </c>
      <c r="D2322" s="73">
        <f>IF(AND($A2322&lt;&gt;"",ISNUMBER($A2322)),VLOOKUP($A2322,StudiesGeneral!$B:$CM,3,FALSE),"")</f>
        <v>2018</v>
      </c>
      <c r="E2322" s="74" t="str">
        <f>IF(AND($A2322&lt;&gt;"",ISNUMBER($A2322)),VLOOKUP($A2322,StudiesGeneral!$B:$CM,4,FALSE),"")</f>
        <v>https://doi.org/10.1124/dmd.117.078626</v>
      </c>
      <c r="F2322" s="73" t="str">
        <f>IF(AND($A2322&lt;&gt;"",ISNUMBER($A2322)),VLOOKUP($A2322,StudiesGeneral!$B:$CM,5,FALSE),"")</f>
        <v>CYP3A7</v>
      </c>
      <c r="G2322" s="52" t="str">
        <f t="shared" si="115"/>
        <v>Liver--Crude membrane/nuclei fraction-A7-</v>
      </c>
      <c r="H2322" s="12" t="s">
        <v>724</v>
      </c>
      <c r="K2322" s="104" t="s">
        <v>988</v>
      </c>
      <c r="L2322" s="12" t="s">
        <v>1555</v>
      </c>
      <c r="AA2322" s="19" t="s">
        <v>770</v>
      </c>
      <c r="AB2322" s="19" t="s">
        <v>1083</v>
      </c>
      <c r="AC2322" s="20" t="s">
        <v>730</v>
      </c>
      <c r="AD2322" s="37" t="s">
        <v>1551</v>
      </c>
      <c r="AE2322" s="82">
        <v>7</v>
      </c>
      <c r="AF2322" s="3">
        <v>1</v>
      </c>
      <c r="AI2322" s="3" t="s">
        <v>767</v>
      </c>
      <c r="AM2322" s="3">
        <v>47</v>
      </c>
      <c r="AN2322" s="3">
        <v>75</v>
      </c>
      <c r="AX2322" s="3" t="s">
        <v>1545</v>
      </c>
      <c r="BF2322" s="4" t="b">
        <f>IF(ISERROR(VLOOKUP(StudiesDetails!B2322,ProteinExpression!A:A,1,FALSE)),FALSE,TRUE)</f>
        <v>1</v>
      </c>
    </row>
    <row r="2323" spans="1:58" x14ac:dyDescent="0.3">
      <c r="A2323">
        <v>911</v>
      </c>
      <c r="B2323">
        <v>2475</v>
      </c>
      <c r="C2323" s="73" t="str">
        <f>IF(AND($A2323&lt;&gt;"",ISNUMBER($A2323)),VLOOKUP($A2323,StudiesGeneral!$B:$CM,2,FALSE),"")</f>
        <v xml:space="preserve">Weiß </v>
      </c>
      <c r="D2323" s="73">
        <f>IF(AND($A2323&lt;&gt;"",ISNUMBER($A2323)),VLOOKUP($A2323,StudiesGeneral!$B:$CM,3,FALSE),"")</f>
        <v>2018</v>
      </c>
      <c r="E2323" s="74" t="str">
        <f>IF(AND($A2323&lt;&gt;"",ISNUMBER($A2323)),VLOOKUP($A2323,StudiesGeneral!$B:$CM,4,FALSE),"")</f>
        <v>https://doi.org/10.1124/dmd.117.078626</v>
      </c>
      <c r="F2323" s="73" t="str">
        <f>IF(AND($A2323&lt;&gt;"",ISNUMBER($A2323)),VLOOKUP($A2323,StudiesGeneral!$B:$CM,5,FALSE),"")</f>
        <v>CYP3A7</v>
      </c>
      <c r="G2323" s="52" t="str">
        <f t="shared" si="115"/>
        <v>Liver--Crude membrane/nuclei fraction-A8-</v>
      </c>
      <c r="H2323" s="12" t="s">
        <v>724</v>
      </c>
      <c r="K2323" s="104" t="s">
        <v>988</v>
      </c>
      <c r="L2323" s="12" t="s">
        <v>1555</v>
      </c>
      <c r="AA2323" s="19" t="s">
        <v>770</v>
      </c>
      <c r="AB2323" s="19" t="s">
        <v>1083</v>
      </c>
      <c r="AC2323" s="20" t="s">
        <v>730</v>
      </c>
      <c r="AD2323" s="37" t="s">
        <v>1552</v>
      </c>
      <c r="AE2323" s="82">
        <v>8</v>
      </c>
      <c r="AF2323" s="3">
        <v>1</v>
      </c>
      <c r="AI2323" s="3" t="s">
        <v>767</v>
      </c>
      <c r="AM2323" s="3">
        <v>47</v>
      </c>
      <c r="AN2323" s="3">
        <v>75</v>
      </c>
      <c r="AX2323" s="3" t="s">
        <v>1545</v>
      </c>
      <c r="BF2323" s="4" t="b">
        <f>IF(ISERROR(VLOOKUP(StudiesDetails!B2323,ProteinExpression!A:A,1,FALSE)),FALSE,TRUE)</f>
        <v>1</v>
      </c>
    </row>
    <row r="2324" spans="1:58" s="33" customFormat="1" x14ac:dyDescent="0.3">
      <c r="A2324" s="33">
        <v>911</v>
      </c>
      <c r="B2324" s="33">
        <v>2476</v>
      </c>
      <c r="C2324" s="70" t="str">
        <f>IF(AND($A2324&lt;&gt;"",ISNUMBER($A2324)),VLOOKUP($A2324,StudiesGeneral!$B:$CM,2,FALSE),"")</f>
        <v xml:space="preserve">Weiß </v>
      </c>
      <c r="D2324" s="70">
        <f>IF(AND($A2324&lt;&gt;"",ISNUMBER($A2324)),VLOOKUP($A2324,StudiesGeneral!$B:$CM,3,FALSE),"")</f>
        <v>2018</v>
      </c>
      <c r="E2324" s="71" t="str">
        <f>IF(AND($A2324&lt;&gt;"",ISNUMBER($A2324)),VLOOKUP($A2324,StudiesGeneral!$B:$CM,4,FALSE),"")</f>
        <v>https://doi.org/10.1124/dmd.117.078626</v>
      </c>
      <c r="F2324" s="70" t="str">
        <f>IF(AND($A2324&lt;&gt;"",ISNUMBER($A2324)),VLOOKUP($A2324,StudiesGeneral!$B:$CM,5,FALSE),"")</f>
        <v>CYP3A7</v>
      </c>
      <c r="G2324" s="72" t="str">
        <f t="shared" si="115"/>
        <v>Liver--#todo#-A1-</v>
      </c>
      <c r="H2324" s="25" t="s">
        <v>724</v>
      </c>
      <c r="I2324" s="25"/>
      <c r="J2324" s="25"/>
      <c r="K2324" s="25" t="s">
        <v>1556</v>
      </c>
      <c r="L2324" s="109" t="s">
        <v>988</v>
      </c>
      <c r="M2324" s="25"/>
      <c r="N2324" s="25"/>
      <c r="O2324" s="25"/>
      <c r="P2324" s="25"/>
      <c r="Q2324" s="26"/>
      <c r="R2324" s="26"/>
      <c r="S2324" s="27"/>
      <c r="T2324" s="27"/>
      <c r="U2324" s="27"/>
      <c r="V2324" s="27"/>
      <c r="W2324" s="27"/>
      <c r="X2324" s="27"/>
      <c r="Y2324" s="27"/>
      <c r="Z2324" s="27"/>
      <c r="AA2324" s="28" t="s">
        <v>770</v>
      </c>
      <c r="AB2324" s="28" t="s">
        <v>1083</v>
      </c>
      <c r="AC2324" s="29" t="s">
        <v>730</v>
      </c>
      <c r="AD2324" s="36" t="s">
        <v>1544</v>
      </c>
      <c r="AE2324" s="83">
        <v>1</v>
      </c>
      <c r="AF2324" s="30">
        <v>1</v>
      </c>
      <c r="AG2324" s="30"/>
      <c r="AH2324" s="30"/>
      <c r="AI2324" s="30" t="s">
        <v>767</v>
      </c>
      <c r="AJ2324" s="29"/>
      <c r="AK2324" s="30"/>
      <c r="AL2324" s="29"/>
      <c r="AM2324" s="30">
        <v>47</v>
      </c>
      <c r="AN2324" s="30">
        <v>75</v>
      </c>
      <c r="AO2324" s="30"/>
      <c r="AP2324" s="30"/>
      <c r="AQ2324" s="30"/>
      <c r="AR2324" s="30"/>
      <c r="AS2324" s="30"/>
      <c r="AT2324" s="30"/>
      <c r="AU2324" s="30"/>
      <c r="AV2324" s="30"/>
      <c r="AW2324" s="30"/>
      <c r="AX2324" s="30" t="s">
        <v>1545</v>
      </c>
      <c r="AY2324" s="30"/>
      <c r="AZ2324" s="30"/>
      <c r="BA2324" s="31"/>
      <c r="BB2324" s="32"/>
      <c r="BC2324" s="29"/>
      <c r="BD2324" s="30"/>
      <c r="BE2324" s="75"/>
      <c r="BF2324" s="91" t="b">
        <f>IF(ISERROR(VLOOKUP(StudiesDetails!B2324,ProteinExpression!A:A,1,FALSE)),FALSE,TRUE)</f>
        <v>1</v>
      </c>
    </row>
    <row r="2325" spans="1:58" x14ac:dyDescent="0.3">
      <c r="A2325">
        <v>911</v>
      </c>
      <c r="B2325">
        <v>2477</v>
      </c>
      <c r="C2325" s="73" t="str">
        <f>IF(AND($A2325&lt;&gt;"",ISNUMBER($A2325)),VLOOKUP($A2325,StudiesGeneral!$B:$CM,2,FALSE),"")</f>
        <v xml:space="preserve">Weiß </v>
      </c>
      <c r="D2325" s="73">
        <f>IF(AND($A2325&lt;&gt;"",ISNUMBER($A2325)),VLOOKUP($A2325,StudiesGeneral!$B:$CM,3,FALSE),"")</f>
        <v>2018</v>
      </c>
      <c r="E2325" s="74" t="str">
        <f>IF(AND($A2325&lt;&gt;"",ISNUMBER($A2325)),VLOOKUP($A2325,StudiesGeneral!$B:$CM,4,FALSE),"")</f>
        <v>https://doi.org/10.1124/dmd.117.078626</v>
      </c>
      <c r="F2325" s="73" t="str">
        <f>IF(AND($A2325&lt;&gt;"",ISNUMBER($A2325)),VLOOKUP($A2325,StudiesGeneral!$B:$CM,5,FALSE),"")</f>
        <v>CYP3A7</v>
      </c>
      <c r="G2325" s="52" t="str">
        <f t="shared" si="115"/>
        <v>Liver--#todo#-A2-</v>
      </c>
      <c r="H2325" s="12" t="s">
        <v>724</v>
      </c>
      <c r="K2325" s="12" t="s">
        <v>1556</v>
      </c>
      <c r="L2325" s="104" t="s">
        <v>988</v>
      </c>
      <c r="AA2325" s="19" t="s">
        <v>770</v>
      </c>
      <c r="AB2325" s="19" t="s">
        <v>1083</v>
      </c>
      <c r="AC2325" s="20" t="s">
        <v>730</v>
      </c>
      <c r="AD2325" s="37" t="s">
        <v>1546</v>
      </c>
      <c r="AE2325" s="82">
        <v>2</v>
      </c>
      <c r="AF2325" s="3">
        <v>1</v>
      </c>
      <c r="AI2325" s="3" t="s">
        <v>767</v>
      </c>
      <c r="AM2325" s="3">
        <v>47</v>
      </c>
      <c r="AN2325" s="3">
        <v>75</v>
      </c>
      <c r="AX2325" s="3" t="s">
        <v>1545</v>
      </c>
      <c r="BF2325" s="4" t="b">
        <f>IF(ISERROR(VLOOKUP(StudiesDetails!B2325,ProteinExpression!A:A,1,FALSE)),FALSE,TRUE)</f>
        <v>1</v>
      </c>
    </row>
    <row r="2326" spans="1:58" x14ac:dyDescent="0.3">
      <c r="A2326">
        <v>911</v>
      </c>
      <c r="B2326">
        <v>2478</v>
      </c>
      <c r="C2326" s="73" t="str">
        <f>IF(AND($A2326&lt;&gt;"",ISNUMBER($A2326)),VLOOKUP($A2326,StudiesGeneral!$B:$CM,2,FALSE),"")</f>
        <v xml:space="preserve">Weiß </v>
      </c>
      <c r="D2326" s="73">
        <f>IF(AND($A2326&lt;&gt;"",ISNUMBER($A2326)),VLOOKUP($A2326,StudiesGeneral!$B:$CM,3,FALSE),"")</f>
        <v>2018</v>
      </c>
      <c r="E2326" s="74" t="str">
        <f>IF(AND($A2326&lt;&gt;"",ISNUMBER($A2326)),VLOOKUP($A2326,StudiesGeneral!$B:$CM,4,FALSE),"")</f>
        <v>https://doi.org/10.1124/dmd.117.078626</v>
      </c>
      <c r="F2326" s="73" t="str">
        <f>IF(AND($A2326&lt;&gt;"",ISNUMBER($A2326)),VLOOKUP($A2326,StudiesGeneral!$B:$CM,5,FALSE),"")</f>
        <v>CYP3A7</v>
      </c>
      <c r="G2326" s="52" t="str">
        <f t="shared" si="115"/>
        <v>Liver--#todo#-A3-</v>
      </c>
      <c r="H2326" s="12" t="s">
        <v>724</v>
      </c>
      <c r="K2326" s="12" t="s">
        <v>1556</v>
      </c>
      <c r="L2326" s="104" t="s">
        <v>988</v>
      </c>
      <c r="AA2326" s="19" t="s">
        <v>770</v>
      </c>
      <c r="AB2326" s="19" t="s">
        <v>1083</v>
      </c>
      <c r="AC2326" s="20" t="s">
        <v>730</v>
      </c>
      <c r="AD2326" s="37" t="s">
        <v>1547</v>
      </c>
      <c r="AE2326" s="82">
        <v>3</v>
      </c>
      <c r="AF2326" s="3">
        <v>1</v>
      </c>
      <c r="AI2326" s="3" t="s">
        <v>767</v>
      </c>
      <c r="AM2326" s="3">
        <v>47</v>
      </c>
      <c r="AN2326" s="3">
        <v>75</v>
      </c>
      <c r="AX2326" s="3" t="s">
        <v>1545</v>
      </c>
      <c r="BF2326" s="4" t="b">
        <f>IF(ISERROR(VLOOKUP(StudiesDetails!B2326,ProteinExpression!A:A,1,FALSE)),FALSE,TRUE)</f>
        <v>1</v>
      </c>
    </row>
    <row r="2327" spans="1:58" x14ac:dyDescent="0.3">
      <c r="A2327">
        <v>911</v>
      </c>
      <c r="B2327">
        <v>2479</v>
      </c>
      <c r="C2327" s="73" t="str">
        <f>IF(AND($A2327&lt;&gt;"",ISNUMBER($A2327)),VLOOKUP($A2327,StudiesGeneral!$B:$CM,2,FALSE),"")</f>
        <v xml:space="preserve">Weiß </v>
      </c>
      <c r="D2327" s="73">
        <f>IF(AND($A2327&lt;&gt;"",ISNUMBER($A2327)),VLOOKUP($A2327,StudiesGeneral!$B:$CM,3,FALSE),"")</f>
        <v>2018</v>
      </c>
      <c r="E2327" s="74" t="str">
        <f>IF(AND($A2327&lt;&gt;"",ISNUMBER($A2327)),VLOOKUP($A2327,StudiesGeneral!$B:$CM,4,FALSE),"")</f>
        <v>https://doi.org/10.1124/dmd.117.078626</v>
      </c>
      <c r="F2327" s="73" t="str">
        <f>IF(AND($A2327&lt;&gt;"",ISNUMBER($A2327)),VLOOKUP($A2327,StudiesGeneral!$B:$CM,5,FALSE),"")</f>
        <v>CYP3A7</v>
      </c>
      <c r="G2327" s="52" t="str">
        <f t="shared" si="115"/>
        <v>Liver--#todo#-A4-</v>
      </c>
      <c r="H2327" s="12" t="s">
        <v>724</v>
      </c>
      <c r="K2327" s="12" t="s">
        <v>1556</v>
      </c>
      <c r="L2327" s="104" t="s">
        <v>988</v>
      </c>
      <c r="AA2327" s="19" t="s">
        <v>770</v>
      </c>
      <c r="AB2327" s="19" t="s">
        <v>1083</v>
      </c>
      <c r="AC2327" s="20" t="s">
        <v>730</v>
      </c>
      <c r="AD2327" s="37" t="s">
        <v>1548</v>
      </c>
      <c r="AE2327" s="82">
        <v>4</v>
      </c>
      <c r="AF2327" s="3">
        <v>1</v>
      </c>
      <c r="AI2327" s="3" t="s">
        <v>767</v>
      </c>
      <c r="AM2327" s="3">
        <v>47</v>
      </c>
      <c r="AN2327" s="3">
        <v>75</v>
      </c>
      <c r="AX2327" s="3" t="s">
        <v>1545</v>
      </c>
      <c r="BF2327" s="4" t="b">
        <f>IF(ISERROR(VLOOKUP(StudiesDetails!B2327,ProteinExpression!A:A,1,FALSE)),FALSE,TRUE)</f>
        <v>1</v>
      </c>
    </row>
    <row r="2328" spans="1:58" x14ac:dyDescent="0.3">
      <c r="A2328">
        <v>911</v>
      </c>
      <c r="B2328">
        <v>2480</v>
      </c>
      <c r="C2328" s="73" t="str">
        <f>IF(AND($A2328&lt;&gt;"",ISNUMBER($A2328)),VLOOKUP($A2328,StudiesGeneral!$B:$CM,2,FALSE),"")</f>
        <v xml:space="preserve">Weiß </v>
      </c>
      <c r="D2328" s="73">
        <f>IF(AND($A2328&lt;&gt;"",ISNUMBER($A2328)),VLOOKUP($A2328,StudiesGeneral!$B:$CM,3,FALSE),"")</f>
        <v>2018</v>
      </c>
      <c r="E2328" s="74" t="str">
        <f>IF(AND($A2328&lt;&gt;"",ISNUMBER($A2328)),VLOOKUP($A2328,StudiesGeneral!$B:$CM,4,FALSE),"")</f>
        <v>https://doi.org/10.1124/dmd.117.078626</v>
      </c>
      <c r="F2328" s="73" t="str">
        <f>IF(AND($A2328&lt;&gt;"",ISNUMBER($A2328)),VLOOKUP($A2328,StudiesGeneral!$B:$CM,5,FALSE),"")</f>
        <v>CYP3A7</v>
      </c>
      <c r="G2328" s="52" t="str">
        <f t="shared" si="115"/>
        <v>Liver--#todo#-A5-</v>
      </c>
      <c r="H2328" s="12" t="s">
        <v>724</v>
      </c>
      <c r="K2328" s="12" t="s">
        <v>1556</v>
      </c>
      <c r="L2328" s="104" t="s">
        <v>988</v>
      </c>
      <c r="AA2328" s="19" t="s">
        <v>770</v>
      </c>
      <c r="AB2328" s="19" t="s">
        <v>1083</v>
      </c>
      <c r="AC2328" s="20" t="s">
        <v>730</v>
      </c>
      <c r="AD2328" s="37" t="s">
        <v>1549</v>
      </c>
      <c r="AE2328" s="82">
        <v>5</v>
      </c>
      <c r="AF2328" s="3">
        <v>1</v>
      </c>
      <c r="AI2328" s="3" t="s">
        <v>767</v>
      </c>
      <c r="AM2328" s="3">
        <v>47</v>
      </c>
      <c r="AN2328" s="3">
        <v>75</v>
      </c>
      <c r="AX2328" s="3" t="s">
        <v>1545</v>
      </c>
      <c r="BF2328" s="4" t="b">
        <f>IF(ISERROR(VLOOKUP(StudiesDetails!B2328,ProteinExpression!A:A,1,FALSE)),FALSE,TRUE)</f>
        <v>1</v>
      </c>
    </row>
    <row r="2329" spans="1:58" x14ac:dyDescent="0.3">
      <c r="A2329">
        <v>911</v>
      </c>
      <c r="B2329">
        <v>2481</v>
      </c>
      <c r="C2329" s="73" t="str">
        <f>IF(AND($A2329&lt;&gt;"",ISNUMBER($A2329)),VLOOKUP($A2329,StudiesGeneral!$B:$CM,2,FALSE),"")</f>
        <v xml:space="preserve">Weiß </v>
      </c>
      <c r="D2329" s="73">
        <f>IF(AND($A2329&lt;&gt;"",ISNUMBER($A2329)),VLOOKUP($A2329,StudiesGeneral!$B:$CM,3,FALSE),"")</f>
        <v>2018</v>
      </c>
      <c r="E2329" s="74" t="str">
        <f>IF(AND($A2329&lt;&gt;"",ISNUMBER($A2329)),VLOOKUP($A2329,StudiesGeneral!$B:$CM,4,FALSE),"")</f>
        <v>https://doi.org/10.1124/dmd.117.078626</v>
      </c>
      <c r="F2329" s="73" t="str">
        <f>IF(AND($A2329&lt;&gt;"",ISNUMBER($A2329)),VLOOKUP($A2329,StudiesGeneral!$B:$CM,5,FALSE),"")</f>
        <v>CYP3A7</v>
      </c>
      <c r="G2329" s="52" t="str">
        <f t="shared" si="115"/>
        <v>Liver--#todo#-A6-</v>
      </c>
      <c r="H2329" s="12" t="s">
        <v>724</v>
      </c>
      <c r="K2329" s="12" t="s">
        <v>1556</v>
      </c>
      <c r="L2329" s="104" t="s">
        <v>988</v>
      </c>
      <c r="AA2329" s="19" t="s">
        <v>770</v>
      </c>
      <c r="AB2329" s="19" t="s">
        <v>1083</v>
      </c>
      <c r="AC2329" s="20" t="s">
        <v>730</v>
      </c>
      <c r="AD2329" s="37" t="s">
        <v>1550</v>
      </c>
      <c r="AE2329" s="82">
        <v>6</v>
      </c>
      <c r="AF2329" s="3">
        <v>1</v>
      </c>
      <c r="AI2329" s="3" t="s">
        <v>767</v>
      </c>
      <c r="AM2329" s="3">
        <v>47</v>
      </c>
      <c r="AN2329" s="3">
        <v>75</v>
      </c>
      <c r="AX2329" s="3" t="s">
        <v>1545</v>
      </c>
      <c r="BF2329" s="4" t="b">
        <f>IF(ISERROR(VLOOKUP(StudiesDetails!B2329,ProteinExpression!A:A,1,FALSE)),FALSE,TRUE)</f>
        <v>1</v>
      </c>
    </row>
    <row r="2330" spans="1:58" x14ac:dyDescent="0.3">
      <c r="A2330">
        <v>911</v>
      </c>
      <c r="B2330">
        <v>2482</v>
      </c>
      <c r="C2330" s="73" t="str">
        <f>IF(AND($A2330&lt;&gt;"",ISNUMBER($A2330)),VLOOKUP($A2330,StudiesGeneral!$B:$CM,2,FALSE),"")</f>
        <v xml:space="preserve">Weiß </v>
      </c>
      <c r="D2330" s="73">
        <f>IF(AND($A2330&lt;&gt;"",ISNUMBER($A2330)),VLOOKUP($A2330,StudiesGeneral!$B:$CM,3,FALSE),"")</f>
        <v>2018</v>
      </c>
      <c r="E2330" s="74" t="str">
        <f>IF(AND($A2330&lt;&gt;"",ISNUMBER($A2330)),VLOOKUP($A2330,StudiesGeneral!$B:$CM,4,FALSE),"")</f>
        <v>https://doi.org/10.1124/dmd.117.078626</v>
      </c>
      <c r="F2330" s="73" t="str">
        <f>IF(AND($A2330&lt;&gt;"",ISNUMBER($A2330)),VLOOKUP($A2330,StudiesGeneral!$B:$CM,5,FALSE),"")</f>
        <v>CYP3A7</v>
      </c>
      <c r="G2330" s="52" t="str">
        <f t="shared" si="115"/>
        <v>Liver--#todo#-A7-</v>
      </c>
      <c r="H2330" s="12" t="s">
        <v>724</v>
      </c>
      <c r="K2330" s="12" t="s">
        <v>1556</v>
      </c>
      <c r="L2330" s="104" t="s">
        <v>988</v>
      </c>
      <c r="AA2330" s="19" t="s">
        <v>770</v>
      </c>
      <c r="AB2330" s="19" t="s">
        <v>1083</v>
      </c>
      <c r="AC2330" s="20" t="s">
        <v>730</v>
      </c>
      <c r="AD2330" s="37" t="s">
        <v>1551</v>
      </c>
      <c r="AE2330" s="82">
        <v>7</v>
      </c>
      <c r="AF2330" s="3">
        <v>1</v>
      </c>
      <c r="AI2330" s="3" t="s">
        <v>767</v>
      </c>
      <c r="AM2330" s="3">
        <v>47</v>
      </c>
      <c r="AN2330" s="3">
        <v>75</v>
      </c>
      <c r="AX2330" s="3" t="s">
        <v>1545</v>
      </c>
      <c r="BF2330" s="4" t="b">
        <f>IF(ISERROR(VLOOKUP(StudiesDetails!B2330,ProteinExpression!A:A,1,FALSE)),FALSE,TRUE)</f>
        <v>1</v>
      </c>
    </row>
    <row r="2331" spans="1:58" x14ac:dyDescent="0.3">
      <c r="A2331">
        <v>911</v>
      </c>
      <c r="B2331">
        <v>2483</v>
      </c>
      <c r="C2331" s="73" t="str">
        <f>IF(AND($A2331&lt;&gt;"",ISNUMBER($A2331)),VLOOKUP($A2331,StudiesGeneral!$B:$CM,2,FALSE),"")</f>
        <v xml:space="preserve">Weiß </v>
      </c>
      <c r="D2331" s="73">
        <f>IF(AND($A2331&lt;&gt;"",ISNUMBER($A2331)),VLOOKUP($A2331,StudiesGeneral!$B:$CM,3,FALSE),"")</f>
        <v>2018</v>
      </c>
      <c r="E2331" s="74" t="str">
        <f>IF(AND($A2331&lt;&gt;"",ISNUMBER($A2331)),VLOOKUP($A2331,StudiesGeneral!$B:$CM,4,FALSE),"")</f>
        <v>https://doi.org/10.1124/dmd.117.078626</v>
      </c>
      <c r="F2331" s="73" t="str">
        <f>IF(AND($A2331&lt;&gt;"",ISNUMBER($A2331)),VLOOKUP($A2331,StudiesGeneral!$B:$CM,5,FALSE),"")</f>
        <v>CYP3A7</v>
      </c>
      <c r="G2331" s="52" t="str">
        <f t="shared" si="115"/>
        <v>Liver--#todo#-A8-</v>
      </c>
      <c r="H2331" s="12" t="s">
        <v>724</v>
      </c>
      <c r="K2331" s="12" t="s">
        <v>1556</v>
      </c>
      <c r="L2331" s="104" t="s">
        <v>988</v>
      </c>
      <c r="AA2331" s="19" t="s">
        <v>770</v>
      </c>
      <c r="AB2331" s="19" t="s">
        <v>1083</v>
      </c>
      <c r="AC2331" s="20" t="s">
        <v>730</v>
      </c>
      <c r="AD2331" s="37" t="s">
        <v>1552</v>
      </c>
      <c r="AE2331" s="82">
        <v>8</v>
      </c>
      <c r="AF2331" s="3">
        <v>1</v>
      </c>
      <c r="AI2331" s="3" t="s">
        <v>767</v>
      </c>
      <c r="AM2331" s="3">
        <v>47</v>
      </c>
      <c r="AN2331" s="3">
        <v>75</v>
      </c>
      <c r="AX2331" s="3" t="s">
        <v>1545</v>
      </c>
      <c r="BF2331" s="4" t="b">
        <f>IF(ISERROR(VLOOKUP(StudiesDetails!B2331,ProteinExpression!A:A,1,FALSE)),FALSE,TRUE)</f>
        <v>1</v>
      </c>
    </row>
    <row r="2332" spans="1:58" s="33" customFormat="1" x14ac:dyDescent="0.3">
      <c r="A2332" s="33">
        <v>911</v>
      </c>
      <c r="B2332" s="33">
        <v>2484</v>
      </c>
      <c r="C2332" s="70" t="str">
        <f>IF(AND($A2332&lt;&gt;"",ISNUMBER($A2332)),VLOOKUP($A2332,StudiesGeneral!$B:$CM,2,FALSE),"")</f>
        <v xml:space="preserve">Weiß </v>
      </c>
      <c r="D2332" s="70">
        <f>IF(AND($A2332&lt;&gt;"",ISNUMBER($A2332)),VLOOKUP($A2332,StudiesGeneral!$B:$CM,3,FALSE),"")</f>
        <v>2018</v>
      </c>
      <c r="E2332" s="71" t="str">
        <f>IF(AND($A2332&lt;&gt;"",ISNUMBER($A2332)),VLOOKUP($A2332,StudiesGeneral!$B:$CM,4,FALSE),"")</f>
        <v>https://doi.org/10.1124/dmd.117.078626</v>
      </c>
      <c r="F2332" s="70" t="str">
        <f>IF(AND($A2332&lt;&gt;"",ISNUMBER($A2332)),VLOOKUP($A2332,StudiesGeneral!$B:$CM,5,FALSE),"")</f>
        <v>CYP3A7</v>
      </c>
      <c r="G2332" s="72" t="str">
        <f t="shared" si="115"/>
        <v>Liver--HLM-A1-</v>
      </c>
      <c r="H2332" s="25" t="s">
        <v>724</v>
      </c>
      <c r="I2332" s="25"/>
      <c r="J2332" s="25"/>
      <c r="K2332" s="25" t="s">
        <v>725</v>
      </c>
      <c r="L2332" s="25" t="s">
        <v>726</v>
      </c>
      <c r="M2332" s="25"/>
      <c r="N2332" s="25"/>
      <c r="O2332" s="25"/>
      <c r="P2332" s="25"/>
      <c r="Q2332" s="26"/>
      <c r="R2332" s="26"/>
      <c r="S2332" s="27"/>
      <c r="T2332" s="27"/>
      <c r="U2332" s="27"/>
      <c r="V2332" s="27"/>
      <c r="W2332" s="27"/>
      <c r="X2332" s="27"/>
      <c r="Y2332" s="27"/>
      <c r="Z2332" s="27"/>
      <c r="AA2332" s="28" t="s">
        <v>770</v>
      </c>
      <c r="AB2332" s="28" t="s">
        <v>1083</v>
      </c>
      <c r="AC2332" s="29" t="s">
        <v>730</v>
      </c>
      <c r="AD2332" s="36" t="s">
        <v>1544</v>
      </c>
      <c r="AE2332" s="83">
        <v>1</v>
      </c>
      <c r="AF2332" s="30">
        <v>1</v>
      </c>
      <c r="AG2332" s="30"/>
      <c r="AH2332" s="30"/>
      <c r="AI2332" s="30" t="s">
        <v>767</v>
      </c>
      <c r="AJ2332" s="29"/>
      <c r="AK2332" s="30"/>
      <c r="AL2332" s="29"/>
      <c r="AM2332" s="30">
        <v>47</v>
      </c>
      <c r="AN2332" s="30">
        <v>75</v>
      </c>
      <c r="AO2332" s="30"/>
      <c r="AP2332" s="30"/>
      <c r="AQ2332" s="30"/>
      <c r="AR2332" s="30"/>
      <c r="AS2332" s="30"/>
      <c r="AT2332" s="30"/>
      <c r="AU2332" s="30"/>
      <c r="AV2332" s="30"/>
      <c r="AW2332" s="30"/>
      <c r="AX2332" s="30" t="s">
        <v>1545</v>
      </c>
      <c r="AY2332" s="30"/>
      <c r="AZ2332" s="30"/>
      <c r="BA2332" s="31"/>
      <c r="BB2332" s="32"/>
      <c r="BC2332" s="29"/>
      <c r="BD2332" s="30"/>
      <c r="BE2332" s="75"/>
      <c r="BF2332" s="91" t="b">
        <f>IF(ISERROR(VLOOKUP(StudiesDetails!B2332,ProteinExpression!A:A,1,FALSE)),FALSE,TRUE)</f>
        <v>1</v>
      </c>
    </row>
    <row r="2333" spans="1:58" x14ac:dyDescent="0.3">
      <c r="A2333">
        <v>911</v>
      </c>
      <c r="B2333">
        <v>2485</v>
      </c>
      <c r="C2333" s="73" t="str">
        <f>IF(AND($A2333&lt;&gt;"",ISNUMBER($A2333)),VLOOKUP($A2333,StudiesGeneral!$B:$CM,2,FALSE),"")</f>
        <v xml:space="preserve">Weiß </v>
      </c>
      <c r="D2333" s="73">
        <f>IF(AND($A2333&lt;&gt;"",ISNUMBER($A2333)),VLOOKUP($A2333,StudiesGeneral!$B:$CM,3,FALSE),"")</f>
        <v>2018</v>
      </c>
      <c r="E2333" s="74" t="str">
        <f>IF(AND($A2333&lt;&gt;"",ISNUMBER($A2333)),VLOOKUP($A2333,StudiesGeneral!$B:$CM,4,FALSE),"")</f>
        <v>https://doi.org/10.1124/dmd.117.078626</v>
      </c>
      <c r="F2333" s="73" t="str">
        <f>IF(AND($A2333&lt;&gt;"",ISNUMBER($A2333)),VLOOKUP($A2333,StudiesGeneral!$B:$CM,5,FALSE),"")</f>
        <v>CYP3A7</v>
      </c>
      <c r="G2333" s="52" t="str">
        <f t="shared" si="115"/>
        <v>Liver--HLM-A2-</v>
      </c>
      <c r="H2333" s="12" t="s">
        <v>724</v>
      </c>
      <c r="K2333" s="12" t="s">
        <v>725</v>
      </c>
      <c r="L2333" s="12" t="s">
        <v>726</v>
      </c>
      <c r="AA2333" s="19" t="s">
        <v>770</v>
      </c>
      <c r="AB2333" s="19" t="s">
        <v>1083</v>
      </c>
      <c r="AC2333" s="20" t="s">
        <v>730</v>
      </c>
      <c r="AD2333" s="37" t="s">
        <v>1546</v>
      </c>
      <c r="AE2333" s="82">
        <v>2</v>
      </c>
      <c r="AF2333" s="3">
        <v>1</v>
      </c>
      <c r="AI2333" s="3" t="s">
        <v>767</v>
      </c>
      <c r="AM2333" s="3">
        <v>47</v>
      </c>
      <c r="AN2333" s="3">
        <v>75</v>
      </c>
      <c r="AX2333" s="3" t="s">
        <v>1545</v>
      </c>
      <c r="BF2333" s="4" t="b">
        <f>IF(ISERROR(VLOOKUP(StudiesDetails!B2333,ProteinExpression!A:A,1,FALSE)),FALSE,TRUE)</f>
        <v>1</v>
      </c>
    </row>
    <row r="2334" spans="1:58" x14ac:dyDescent="0.3">
      <c r="A2334">
        <v>911</v>
      </c>
      <c r="B2334">
        <v>2486</v>
      </c>
      <c r="C2334" s="73" t="str">
        <f>IF(AND($A2334&lt;&gt;"",ISNUMBER($A2334)),VLOOKUP($A2334,StudiesGeneral!$B:$CM,2,FALSE),"")</f>
        <v xml:space="preserve">Weiß </v>
      </c>
      <c r="D2334" s="73">
        <f>IF(AND($A2334&lt;&gt;"",ISNUMBER($A2334)),VLOOKUP($A2334,StudiesGeneral!$B:$CM,3,FALSE),"")</f>
        <v>2018</v>
      </c>
      <c r="E2334" s="74" t="str">
        <f>IF(AND($A2334&lt;&gt;"",ISNUMBER($A2334)),VLOOKUP($A2334,StudiesGeneral!$B:$CM,4,FALSE),"")</f>
        <v>https://doi.org/10.1124/dmd.117.078626</v>
      </c>
      <c r="F2334" s="73" t="str">
        <f>IF(AND($A2334&lt;&gt;"",ISNUMBER($A2334)),VLOOKUP($A2334,StudiesGeneral!$B:$CM,5,FALSE),"")</f>
        <v>CYP3A7</v>
      </c>
      <c r="G2334" s="52" t="str">
        <f t="shared" si="115"/>
        <v>Liver--HLM-A3-</v>
      </c>
      <c r="H2334" s="12" t="s">
        <v>724</v>
      </c>
      <c r="K2334" s="12" t="s">
        <v>725</v>
      </c>
      <c r="L2334" s="12" t="s">
        <v>726</v>
      </c>
      <c r="AA2334" s="19" t="s">
        <v>770</v>
      </c>
      <c r="AB2334" s="19" t="s">
        <v>1083</v>
      </c>
      <c r="AC2334" s="20" t="s">
        <v>730</v>
      </c>
      <c r="AD2334" s="37" t="s">
        <v>1547</v>
      </c>
      <c r="AE2334" s="82">
        <v>3</v>
      </c>
      <c r="AF2334" s="3">
        <v>1</v>
      </c>
      <c r="AI2334" s="3" t="s">
        <v>767</v>
      </c>
      <c r="AM2334" s="3">
        <v>47</v>
      </c>
      <c r="AN2334" s="3">
        <v>75</v>
      </c>
      <c r="AX2334" s="3" t="s">
        <v>1545</v>
      </c>
      <c r="BF2334" s="4" t="b">
        <f>IF(ISERROR(VLOOKUP(StudiesDetails!B2334,ProteinExpression!A:A,1,FALSE)),FALSE,TRUE)</f>
        <v>1</v>
      </c>
    </row>
    <row r="2335" spans="1:58" x14ac:dyDescent="0.3">
      <c r="A2335">
        <v>911</v>
      </c>
      <c r="B2335">
        <v>2487</v>
      </c>
      <c r="C2335" s="73" t="str">
        <f>IF(AND($A2335&lt;&gt;"",ISNUMBER($A2335)),VLOOKUP($A2335,StudiesGeneral!$B:$CM,2,FALSE),"")</f>
        <v xml:space="preserve">Weiß </v>
      </c>
      <c r="D2335" s="73">
        <f>IF(AND($A2335&lt;&gt;"",ISNUMBER($A2335)),VLOOKUP($A2335,StudiesGeneral!$B:$CM,3,FALSE),"")</f>
        <v>2018</v>
      </c>
      <c r="E2335" s="74" t="str">
        <f>IF(AND($A2335&lt;&gt;"",ISNUMBER($A2335)),VLOOKUP($A2335,StudiesGeneral!$B:$CM,4,FALSE),"")</f>
        <v>https://doi.org/10.1124/dmd.117.078626</v>
      </c>
      <c r="F2335" s="73" t="str">
        <f>IF(AND($A2335&lt;&gt;"",ISNUMBER($A2335)),VLOOKUP($A2335,StudiesGeneral!$B:$CM,5,FALSE),"")</f>
        <v>CYP3A7</v>
      </c>
      <c r="G2335" s="52" t="str">
        <f t="shared" si="115"/>
        <v>Liver--HLM-A4-</v>
      </c>
      <c r="H2335" s="12" t="s">
        <v>724</v>
      </c>
      <c r="K2335" s="12" t="s">
        <v>725</v>
      </c>
      <c r="L2335" s="12" t="s">
        <v>726</v>
      </c>
      <c r="AA2335" s="19" t="s">
        <v>770</v>
      </c>
      <c r="AB2335" s="19" t="s">
        <v>1083</v>
      </c>
      <c r="AC2335" s="20" t="s">
        <v>730</v>
      </c>
      <c r="AD2335" s="37" t="s">
        <v>1548</v>
      </c>
      <c r="AE2335" s="82">
        <v>4</v>
      </c>
      <c r="AF2335" s="3">
        <v>1</v>
      </c>
      <c r="AI2335" s="3" t="s">
        <v>767</v>
      </c>
      <c r="AM2335" s="3">
        <v>47</v>
      </c>
      <c r="AN2335" s="3">
        <v>75</v>
      </c>
      <c r="AX2335" s="3" t="s">
        <v>1545</v>
      </c>
      <c r="BF2335" s="4" t="b">
        <f>IF(ISERROR(VLOOKUP(StudiesDetails!B2335,ProteinExpression!A:A,1,FALSE)),FALSE,TRUE)</f>
        <v>1</v>
      </c>
    </row>
    <row r="2336" spans="1:58" x14ac:dyDescent="0.3">
      <c r="A2336">
        <v>911</v>
      </c>
      <c r="B2336">
        <v>2488</v>
      </c>
      <c r="C2336" s="73" t="str">
        <f>IF(AND($A2336&lt;&gt;"",ISNUMBER($A2336)),VLOOKUP($A2336,StudiesGeneral!$B:$CM,2,FALSE),"")</f>
        <v xml:space="preserve">Weiß </v>
      </c>
      <c r="D2336" s="73">
        <f>IF(AND($A2336&lt;&gt;"",ISNUMBER($A2336)),VLOOKUP($A2336,StudiesGeneral!$B:$CM,3,FALSE),"")</f>
        <v>2018</v>
      </c>
      <c r="E2336" s="74" t="str">
        <f>IF(AND($A2336&lt;&gt;"",ISNUMBER($A2336)),VLOOKUP($A2336,StudiesGeneral!$B:$CM,4,FALSE),"")</f>
        <v>https://doi.org/10.1124/dmd.117.078626</v>
      </c>
      <c r="F2336" s="73" t="str">
        <f>IF(AND($A2336&lt;&gt;"",ISNUMBER($A2336)),VLOOKUP($A2336,StudiesGeneral!$B:$CM,5,FALSE),"")</f>
        <v>CYP3A7</v>
      </c>
      <c r="G2336" s="52" t="str">
        <f t="shared" si="115"/>
        <v>Liver--HLM-A5-</v>
      </c>
      <c r="H2336" s="12" t="s">
        <v>724</v>
      </c>
      <c r="K2336" s="12" t="s">
        <v>725</v>
      </c>
      <c r="L2336" s="12" t="s">
        <v>726</v>
      </c>
      <c r="AA2336" s="19" t="s">
        <v>770</v>
      </c>
      <c r="AB2336" s="19" t="s">
        <v>1083</v>
      </c>
      <c r="AC2336" s="20" t="s">
        <v>730</v>
      </c>
      <c r="AD2336" s="37" t="s">
        <v>1549</v>
      </c>
      <c r="AE2336" s="82">
        <v>5</v>
      </c>
      <c r="AF2336" s="3">
        <v>1</v>
      </c>
      <c r="AI2336" s="3" t="s">
        <v>767</v>
      </c>
      <c r="AM2336" s="3">
        <v>47</v>
      </c>
      <c r="AN2336" s="3">
        <v>75</v>
      </c>
      <c r="AX2336" s="3" t="s">
        <v>1545</v>
      </c>
      <c r="BF2336" s="4" t="b">
        <f>IF(ISERROR(VLOOKUP(StudiesDetails!B2336,ProteinExpression!A:A,1,FALSE)),FALSE,TRUE)</f>
        <v>1</v>
      </c>
    </row>
    <row r="2337" spans="1:58" x14ac:dyDescent="0.3">
      <c r="A2337">
        <v>911</v>
      </c>
      <c r="B2337">
        <v>2489</v>
      </c>
      <c r="C2337" s="73" t="str">
        <f>IF(AND($A2337&lt;&gt;"",ISNUMBER($A2337)),VLOOKUP($A2337,StudiesGeneral!$B:$CM,2,FALSE),"")</f>
        <v xml:space="preserve">Weiß </v>
      </c>
      <c r="D2337" s="73">
        <f>IF(AND($A2337&lt;&gt;"",ISNUMBER($A2337)),VLOOKUP($A2337,StudiesGeneral!$B:$CM,3,FALSE),"")</f>
        <v>2018</v>
      </c>
      <c r="E2337" s="74" t="str">
        <f>IF(AND($A2337&lt;&gt;"",ISNUMBER($A2337)),VLOOKUP($A2337,StudiesGeneral!$B:$CM,4,FALSE),"")</f>
        <v>https://doi.org/10.1124/dmd.117.078626</v>
      </c>
      <c r="F2337" s="73" t="str">
        <f>IF(AND($A2337&lt;&gt;"",ISNUMBER($A2337)),VLOOKUP($A2337,StudiesGeneral!$B:$CM,5,FALSE),"")</f>
        <v>CYP3A7</v>
      </c>
      <c r="G2337" s="52" t="str">
        <f t="shared" si="115"/>
        <v>Liver--HLM-A6-</v>
      </c>
      <c r="H2337" s="12" t="s">
        <v>724</v>
      </c>
      <c r="K2337" s="12" t="s">
        <v>725</v>
      </c>
      <c r="L2337" s="12" t="s">
        <v>726</v>
      </c>
      <c r="AA2337" s="19" t="s">
        <v>770</v>
      </c>
      <c r="AB2337" s="19" t="s">
        <v>1083</v>
      </c>
      <c r="AC2337" s="20" t="s">
        <v>730</v>
      </c>
      <c r="AD2337" s="37" t="s">
        <v>1550</v>
      </c>
      <c r="AE2337" s="82">
        <v>6</v>
      </c>
      <c r="AF2337" s="3">
        <v>1</v>
      </c>
      <c r="AI2337" s="3" t="s">
        <v>767</v>
      </c>
      <c r="AM2337" s="3">
        <v>47</v>
      </c>
      <c r="AN2337" s="3">
        <v>75</v>
      </c>
      <c r="AX2337" s="3" t="s">
        <v>1545</v>
      </c>
      <c r="BF2337" s="4" t="b">
        <f>IF(ISERROR(VLOOKUP(StudiesDetails!B2337,ProteinExpression!A:A,1,FALSE)),FALSE,TRUE)</f>
        <v>1</v>
      </c>
    </row>
    <row r="2338" spans="1:58" x14ac:dyDescent="0.3">
      <c r="A2338">
        <v>911</v>
      </c>
      <c r="B2338">
        <v>2490</v>
      </c>
      <c r="C2338" s="73" t="str">
        <f>IF(AND($A2338&lt;&gt;"",ISNUMBER($A2338)),VLOOKUP($A2338,StudiesGeneral!$B:$CM,2,FALSE),"")</f>
        <v xml:space="preserve">Weiß </v>
      </c>
      <c r="D2338" s="73">
        <f>IF(AND($A2338&lt;&gt;"",ISNUMBER($A2338)),VLOOKUP($A2338,StudiesGeneral!$B:$CM,3,FALSE),"")</f>
        <v>2018</v>
      </c>
      <c r="E2338" s="74" t="str">
        <f>IF(AND($A2338&lt;&gt;"",ISNUMBER($A2338)),VLOOKUP($A2338,StudiesGeneral!$B:$CM,4,FALSE),"")</f>
        <v>https://doi.org/10.1124/dmd.117.078626</v>
      </c>
      <c r="F2338" s="73" t="str">
        <f>IF(AND($A2338&lt;&gt;"",ISNUMBER($A2338)),VLOOKUP($A2338,StudiesGeneral!$B:$CM,5,FALSE),"")</f>
        <v>CYP3A7</v>
      </c>
      <c r="G2338" s="52" t="str">
        <f t="shared" si="115"/>
        <v>Liver--HLM-A7-</v>
      </c>
      <c r="H2338" s="12" t="s">
        <v>724</v>
      </c>
      <c r="K2338" s="12" t="s">
        <v>725</v>
      </c>
      <c r="L2338" s="12" t="s">
        <v>726</v>
      </c>
      <c r="AA2338" s="19" t="s">
        <v>770</v>
      </c>
      <c r="AB2338" s="19" t="s">
        <v>1083</v>
      </c>
      <c r="AC2338" s="20" t="s">
        <v>730</v>
      </c>
      <c r="AD2338" s="37" t="s">
        <v>1551</v>
      </c>
      <c r="AE2338" s="82">
        <v>7</v>
      </c>
      <c r="AF2338" s="3">
        <v>1</v>
      </c>
      <c r="AI2338" s="3" t="s">
        <v>767</v>
      </c>
      <c r="AM2338" s="3">
        <v>47</v>
      </c>
      <c r="AN2338" s="3">
        <v>75</v>
      </c>
      <c r="AX2338" s="3" t="s">
        <v>1545</v>
      </c>
      <c r="BF2338" s="4" t="b">
        <f>IF(ISERROR(VLOOKUP(StudiesDetails!B2338,ProteinExpression!A:A,1,FALSE)),FALSE,TRUE)</f>
        <v>1</v>
      </c>
    </row>
    <row r="2339" spans="1:58" x14ac:dyDescent="0.3">
      <c r="A2339">
        <v>911</v>
      </c>
      <c r="B2339">
        <v>2491</v>
      </c>
      <c r="C2339" s="73" t="str">
        <f>IF(AND($A2339&lt;&gt;"",ISNUMBER($A2339)),VLOOKUP($A2339,StudiesGeneral!$B:$CM,2,FALSE),"")</f>
        <v xml:space="preserve">Weiß </v>
      </c>
      <c r="D2339" s="73">
        <f>IF(AND($A2339&lt;&gt;"",ISNUMBER($A2339)),VLOOKUP($A2339,StudiesGeneral!$B:$CM,3,FALSE),"")</f>
        <v>2018</v>
      </c>
      <c r="E2339" s="74" t="str">
        <f>IF(AND($A2339&lt;&gt;"",ISNUMBER($A2339)),VLOOKUP($A2339,StudiesGeneral!$B:$CM,4,FALSE),"")</f>
        <v>https://doi.org/10.1124/dmd.117.078626</v>
      </c>
      <c r="F2339" s="73" t="str">
        <f>IF(AND($A2339&lt;&gt;"",ISNUMBER($A2339)),VLOOKUP($A2339,StudiesGeneral!$B:$CM,5,FALSE),"")</f>
        <v>CYP3A7</v>
      </c>
      <c r="G2339" s="52" t="str">
        <f t="shared" si="115"/>
        <v>Liver--HLM-A8-</v>
      </c>
      <c r="H2339" s="12" t="s">
        <v>724</v>
      </c>
      <c r="K2339" s="12" t="s">
        <v>725</v>
      </c>
      <c r="L2339" s="12" t="s">
        <v>726</v>
      </c>
      <c r="AA2339" s="19" t="s">
        <v>770</v>
      </c>
      <c r="AB2339" s="19" t="s">
        <v>1083</v>
      </c>
      <c r="AC2339" s="20" t="s">
        <v>730</v>
      </c>
      <c r="AD2339" s="37" t="s">
        <v>1552</v>
      </c>
      <c r="AE2339" s="82">
        <v>8</v>
      </c>
      <c r="AF2339" s="3">
        <v>1</v>
      </c>
      <c r="AI2339" s="3" t="s">
        <v>767</v>
      </c>
      <c r="AM2339" s="3">
        <v>47</v>
      </c>
      <c r="AN2339" s="3">
        <v>75</v>
      </c>
      <c r="AX2339" s="3" t="s">
        <v>1545</v>
      </c>
      <c r="BF2339" s="4" t="b">
        <f>IF(ISERROR(VLOOKUP(StudiesDetails!B2339,ProteinExpression!A:A,1,FALSE)),FALSE,TRUE)</f>
        <v>1</v>
      </c>
    </row>
    <row r="2340" spans="1:58" x14ac:dyDescent="0.3">
      <c r="A2340">
        <v>911</v>
      </c>
      <c r="B2340">
        <v>2492</v>
      </c>
      <c r="C2340" s="73" t="str">
        <f>IF(AND($A2340&lt;&gt;"",ISNUMBER($A2340)),VLOOKUP($A2340,StudiesGeneral!$B:$CM,2,FALSE),"")</f>
        <v xml:space="preserve">Weiß </v>
      </c>
      <c r="D2340" s="73">
        <f>IF(AND($A2340&lt;&gt;"",ISNUMBER($A2340)),VLOOKUP($A2340,StudiesGeneral!$B:$CM,3,FALSE),"")</f>
        <v>2018</v>
      </c>
      <c r="E2340" s="74" t="str">
        <f>IF(AND($A2340&lt;&gt;"",ISNUMBER($A2340)),VLOOKUP($A2340,StudiesGeneral!$B:$CM,4,FALSE),"")</f>
        <v>https://doi.org/10.1124/dmd.117.078626</v>
      </c>
      <c r="F2340" s="73" t="str">
        <f>IF(AND($A2340&lt;&gt;"",ISNUMBER($A2340)),VLOOKUP($A2340,StudiesGeneral!$B:$CM,5,FALSE),"")</f>
        <v>CYP3A7</v>
      </c>
      <c r="G2340" s="52" t="str">
        <f t="shared" si="115"/>
        <v>Liver--HLM-A9-</v>
      </c>
      <c r="H2340" s="12" t="s">
        <v>724</v>
      </c>
      <c r="K2340" s="12" t="s">
        <v>725</v>
      </c>
      <c r="L2340" s="12" t="s">
        <v>726</v>
      </c>
      <c r="AA2340" s="19" t="s">
        <v>770</v>
      </c>
      <c r="AB2340" s="19" t="s">
        <v>1083</v>
      </c>
      <c r="AC2340" s="20" t="s">
        <v>730</v>
      </c>
      <c r="AD2340" s="37" t="s">
        <v>1553</v>
      </c>
      <c r="AE2340" s="82">
        <v>9</v>
      </c>
      <c r="AF2340" s="3">
        <v>1</v>
      </c>
      <c r="AI2340" s="3" t="s">
        <v>767</v>
      </c>
      <c r="AM2340" s="3">
        <v>47</v>
      </c>
      <c r="AN2340" s="3">
        <v>75</v>
      </c>
      <c r="AX2340" s="3" t="s">
        <v>1545</v>
      </c>
      <c r="BF2340" s="4" t="b">
        <f>IF(ISERROR(VLOOKUP(StudiesDetails!B2340,ProteinExpression!A:A,1,FALSE)),FALSE,TRUE)</f>
        <v>1</v>
      </c>
    </row>
    <row r="2341" spans="1:58" x14ac:dyDescent="0.3">
      <c r="A2341">
        <v>911</v>
      </c>
      <c r="B2341">
        <v>2493</v>
      </c>
      <c r="C2341" s="73" t="str">
        <f>IF(AND($A2341&lt;&gt;"",ISNUMBER($A2341)),VLOOKUP($A2341,StudiesGeneral!$B:$CM,2,FALSE),"")</f>
        <v xml:space="preserve">Weiß </v>
      </c>
      <c r="D2341" s="73">
        <f>IF(AND($A2341&lt;&gt;"",ISNUMBER($A2341)),VLOOKUP($A2341,StudiesGeneral!$B:$CM,3,FALSE),"")</f>
        <v>2018</v>
      </c>
      <c r="E2341" s="74" t="str">
        <f>IF(AND($A2341&lt;&gt;"",ISNUMBER($A2341)),VLOOKUP($A2341,StudiesGeneral!$B:$CM,4,FALSE),"")</f>
        <v>https://doi.org/10.1124/dmd.117.078626</v>
      </c>
      <c r="F2341" s="73" t="str">
        <f>IF(AND($A2341&lt;&gt;"",ISNUMBER($A2341)),VLOOKUP($A2341,StudiesGeneral!$B:$CM,5,FALSE),"")</f>
        <v>CYP3A7</v>
      </c>
      <c r="G2341" s="52" t="str">
        <f t="shared" si="115"/>
        <v>Liver--HLM-A10-</v>
      </c>
      <c r="H2341" s="12" t="s">
        <v>724</v>
      </c>
      <c r="K2341" s="12" t="s">
        <v>725</v>
      </c>
      <c r="L2341" s="12" t="s">
        <v>726</v>
      </c>
      <c r="AA2341" s="19" t="s">
        <v>770</v>
      </c>
      <c r="AB2341" s="19" t="s">
        <v>1083</v>
      </c>
      <c r="AC2341" s="20" t="s">
        <v>730</v>
      </c>
      <c r="AD2341" s="37" t="s">
        <v>1554</v>
      </c>
      <c r="AE2341" s="82">
        <v>10</v>
      </c>
      <c r="AF2341" s="3">
        <v>1</v>
      </c>
      <c r="AI2341" s="3" t="s">
        <v>767</v>
      </c>
      <c r="AM2341" s="3">
        <v>47</v>
      </c>
      <c r="AN2341" s="3">
        <v>75</v>
      </c>
      <c r="AX2341" s="3" t="s">
        <v>1545</v>
      </c>
      <c r="BF2341" s="4" t="b">
        <f>IF(ISERROR(VLOOKUP(StudiesDetails!B2341,ProteinExpression!A:A,1,FALSE)),FALSE,TRUE)</f>
        <v>1</v>
      </c>
    </row>
    <row r="2342" spans="1:58" s="33" customFormat="1" x14ac:dyDescent="0.3">
      <c r="A2342" s="33">
        <v>911</v>
      </c>
      <c r="B2342" s="33">
        <v>2494</v>
      </c>
      <c r="C2342" s="70" t="str">
        <f>IF(AND($A2342&lt;&gt;"",ISNUMBER($A2342)),VLOOKUP($A2342,StudiesGeneral!$B:$CM,2,FALSE),"")</f>
        <v xml:space="preserve">Weiß </v>
      </c>
      <c r="D2342" s="70">
        <f>IF(AND($A2342&lt;&gt;"",ISNUMBER($A2342)),VLOOKUP($A2342,StudiesGeneral!$B:$CM,3,FALSE),"")</f>
        <v>2018</v>
      </c>
      <c r="E2342" s="71" t="str">
        <f>IF(AND($A2342&lt;&gt;"",ISNUMBER($A2342)),VLOOKUP($A2342,StudiesGeneral!$B:$CM,4,FALSE),"")</f>
        <v>https://doi.org/10.1124/dmd.117.078626</v>
      </c>
      <c r="F2342" s="70" t="str">
        <f>IF(AND($A2342&lt;&gt;"",ISNUMBER($A2342)),VLOOKUP($A2342,StudiesGeneral!$B:$CM,5,FALSE),"")</f>
        <v>CYP3A7</v>
      </c>
      <c r="G2342" s="121" t="str">
        <f t="shared" si="115"/>
        <v>Liver--Homogenate-B-</v>
      </c>
      <c r="H2342" s="25" t="s">
        <v>724</v>
      </c>
      <c r="I2342" s="25"/>
      <c r="J2342" s="25"/>
      <c r="K2342" s="122" t="s">
        <v>735</v>
      </c>
      <c r="L2342" s="122" t="s">
        <v>793</v>
      </c>
      <c r="M2342" s="25"/>
      <c r="N2342" s="25"/>
      <c r="O2342" s="25"/>
      <c r="P2342" s="25"/>
      <c r="Q2342" s="26"/>
      <c r="R2342" s="26"/>
      <c r="S2342" s="27"/>
      <c r="T2342" s="27"/>
      <c r="U2342" s="27"/>
      <c r="V2342" s="27"/>
      <c r="W2342" s="27"/>
      <c r="X2342" s="27"/>
      <c r="Y2342" s="27"/>
      <c r="Z2342" s="27"/>
      <c r="AA2342" s="28" t="s">
        <v>728</v>
      </c>
      <c r="AB2342" s="28" t="s">
        <v>1557</v>
      </c>
      <c r="AC2342" s="29" t="s">
        <v>730</v>
      </c>
      <c r="AD2342" s="36" t="s">
        <v>1449</v>
      </c>
      <c r="AE2342" s="83">
        <v>11</v>
      </c>
      <c r="AF2342" s="30">
        <v>15</v>
      </c>
      <c r="AG2342" s="30"/>
      <c r="AH2342" s="30"/>
      <c r="AI2342" s="30" t="s">
        <v>767</v>
      </c>
      <c r="AJ2342" s="29"/>
      <c r="AK2342" s="30"/>
      <c r="AL2342" s="29"/>
      <c r="AM2342" s="30">
        <v>42</v>
      </c>
      <c r="AN2342" s="30">
        <v>79</v>
      </c>
      <c r="AO2342" s="30"/>
      <c r="AP2342" s="30"/>
      <c r="AQ2342" s="30"/>
      <c r="AR2342" s="30"/>
      <c r="AS2342" s="30"/>
      <c r="AT2342" s="30"/>
      <c r="AU2342" s="30"/>
      <c r="AV2342" s="30"/>
      <c r="AW2342" s="30" t="s">
        <v>763</v>
      </c>
      <c r="AX2342" s="30" t="s">
        <v>1558</v>
      </c>
      <c r="AY2342" s="30"/>
      <c r="AZ2342" s="30"/>
      <c r="BA2342" s="31"/>
      <c r="BB2342" s="32"/>
      <c r="BC2342" s="29"/>
      <c r="BD2342" s="30"/>
      <c r="BE2342" s="75"/>
      <c r="BF2342" s="91" t="b">
        <f>IF(ISERROR(VLOOKUP(StudiesDetails!B2342,ProteinExpression!A:A,1,FALSE)),FALSE,TRUE)</f>
        <v>1</v>
      </c>
    </row>
    <row r="2343" spans="1:58" s="33" customFormat="1" x14ac:dyDescent="0.3">
      <c r="A2343" s="33">
        <v>928</v>
      </c>
      <c r="B2343" s="33">
        <v>2495</v>
      </c>
      <c r="C2343" s="70" t="str">
        <f>IF(AND($A2343&lt;&gt;"",ISNUMBER($A2343)),VLOOKUP($A2343,StudiesGeneral!$B:$CM,2,FALSE),"")</f>
        <v>Song</v>
      </c>
      <c r="D2343" s="70">
        <f>IF(AND($A2343&lt;&gt;"",ISNUMBER($A2343)),VLOOKUP($A2343,StudiesGeneral!$B:$CM,3,FALSE),"")</f>
        <v>2015</v>
      </c>
      <c r="E2343" s="71" t="str">
        <f>IF(AND($A2343&lt;&gt;"",ISNUMBER($A2343)),VLOOKUP($A2343,StudiesGeneral!$B:$CM,4,FALSE),"")</f>
        <v>https://doi.org/10.1016/j.ab.2015.03.001</v>
      </c>
      <c r="F2343" s="70" t="str">
        <f>IF(AND($A2343&lt;&gt;"",ISNUMBER($A2343)),VLOOKUP($A2343,StudiesGeneral!$B:$CM,5,FALSE),"")</f>
        <v>CYP3A4</v>
      </c>
      <c r="G2343" s="72" t="str">
        <f t="shared" ref="G2343:G2346" si="116">H2343&amp;"-"&amp;I2343&amp;"-"&amp;L2343&amp;"-"&amp;AD2343&amp;"-"&amp;BC2343</f>
        <v>Liver--HLM-male-</v>
      </c>
      <c r="H2343" s="25" t="s">
        <v>724</v>
      </c>
      <c r="I2343" s="25"/>
      <c r="J2343" s="25"/>
      <c r="K2343" s="25" t="s">
        <v>725</v>
      </c>
      <c r="L2343" s="25" t="s">
        <v>726</v>
      </c>
      <c r="M2343" s="25"/>
      <c r="N2343" s="25"/>
      <c r="O2343" s="25"/>
      <c r="P2343" s="25"/>
      <c r="Q2343" s="26"/>
      <c r="R2343" s="26"/>
      <c r="S2343" s="27"/>
      <c r="T2343" s="27"/>
      <c r="U2343" s="27"/>
      <c r="V2343" s="27"/>
      <c r="W2343" s="27"/>
      <c r="X2343" s="27"/>
      <c r="Y2343" s="27"/>
      <c r="Z2343" s="27"/>
      <c r="AA2343" s="28" t="s">
        <v>728</v>
      </c>
      <c r="AB2343" s="28" t="s">
        <v>729</v>
      </c>
      <c r="AC2343" s="29" t="s">
        <v>730</v>
      </c>
      <c r="AD2343" s="36" t="s">
        <v>1116</v>
      </c>
      <c r="AE2343" s="83">
        <v>1</v>
      </c>
      <c r="AF2343" s="30">
        <v>8</v>
      </c>
      <c r="AG2343" s="30">
        <v>8</v>
      </c>
      <c r="AH2343" s="30"/>
      <c r="AI2343" s="30"/>
      <c r="AJ2343" s="29"/>
      <c r="AK2343" s="30"/>
      <c r="AL2343" s="29"/>
      <c r="AM2343" s="30"/>
      <c r="AN2343" s="30"/>
      <c r="AO2343" s="30"/>
      <c r="AP2343" s="30"/>
      <c r="AQ2343" s="30"/>
      <c r="AR2343" s="30"/>
      <c r="AS2343" s="30"/>
      <c r="AT2343" s="30"/>
      <c r="AU2343" s="30"/>
      <c r="AV2343" s="30"/>
      <c r="AW2343" s="30"/>
      <c r="AX2343" s="30"/>
      <c r="AY2343" s="30"/>
      <c r="AZ2343" s="30"/>
      <c r="BA2343" s="31"/>
      <c r="BB2343" s="32"/>
      <c r="BC2343" s="29"/>
      <c r="BD2343" s="30"/>
      <c r="BE2343" s="75"/>
      <c r="BF2343" s="91" t="b">
        <f>IF(ISERROR(VLOOKUP(StudiesDetails!B2343,ProteinExpression!A:A,1,FALSE)),FALSE,TRUE)</f>
        <v>1</v>
      </c>
    </row>
    <row r="2344" spans="1:58" x14ac:dyDescent="0.3">
      <c r="A2344">
        <v>928</v>
      </c>
      <c r="B2344">
        <v>2496</v>
      </c>
      <c r="C2344" s="73" t="str">
        <f>IF(AND($A2344&lt;&gt;"",ISNUMBER($A2344)),VLOOKUP($A2344,StudiesGeneral!$B:$CM,2,FALSE),"")</f>
        <v>Song</v>
      </c>
      <c r="D2344" s="73">
        <f>IF(AND($A2344&lt;&gt;"",ISNUMBER($A2344)),VLOOKUP($A2344,StudiesGeneral!$B:$CM,3,FALSE),"")</f>
        <v>2015</v>
      </c>
      <c r="E2344" s="74" t="str">
        <f>IF(AND($A2344&lt;&gt;"",ISNUMBER($A2344)),VLOOKUP($A2344,StudiesGeneral!$B:$CM,4,FALSE),"")</f>
        <v>https://doi.org/10.1016/j.ab.2015.03.001</v>
      </c>
      <c r="F2344" s="73" t="str">
        <f>IF(AND($A2344&lt;&gt;"",ISNUMBER($A2344)),VLOOKUP($A2344,StudiesGeneral!$B:$CM,5,FALSE),"")</f>
        <v>CYP3A4</v>
      </c>
      <c r="G2344" s="52" t="str">
        <f t="shared" si="116"/>
        <v>Liver--HLM-female-</v>
      </c>
      <c r="H2344" s="12" t="s">
        <v>724</v>
      </c>
      <c r="K2344" s="12" t="s">
        <v>725</v>
      </c>
      <c r="L2344" s="12" t="s">
        <v>726</v>
      </c>
      <c r="AA2344" s="19" t="s">
        <v>728</v>
      </c>
      <c r="AB2344" s="19" t="s">
        <v>729</v>
      </c>
      <c r="AC2344" s="20" t="s">
        <v>730</v>
      </c>
      <c r="AD2344" s="37" t="s">
        <v>1119</v>
      </c>
      <c r="AE2344" s="82">
        <v>2</v>
      </c>
      <c r="AF2344" s="3">
        <v>8</v>
      </c>
      <c r="AG2344" s="3">
        <v>0</v>
      </c>
      <c r="BF2344" s="4" t="b">
        <f>IF(ISERROR(VLOOKUP(StudiesDetails!B2344,ProteinExpression!A:A,1,FALSE)),FALSE,TRUE)</f>
        <v>1</v>
      </c>
    </row>
    <row r="2345" spans="1:58" x14ac:dyDescent="0.3">
      <c r="A2345">
        <v>929</v>
      </c>
      <c r="B2345">
        <v>2497</v>
      </c>
      <c r="C2345" s="73" t="str">
        <f>IF(AND($A2345&lt;&gt;"",ISNUMBER($A2345)),VLOOKUP($A2345,StudiesGeneral!$B:$CM,2,FALSE),"")</f>
        <v>Song</v>
      </c>
      <c r="D2345" s="73">
        <f>IF(AND($A2345&lt;&gt;"",ISNUMBER($A2345)),VLOOKUP($A2345,StudiesGeneral!$B:$CM,3,FALSE),"")</f>
        <v>2015</v>
      </c>
      <c r="E2345" s="74" t="str">
        <f>IF(AND($A2345&lt;&gt;"",ISNUMBER($A2345)),VLOOKUP($A2345,StudiesGeneral!$B:$CM,4,FALSE),"")</f>
        <v>https://doi.org/10.1016/j.ab.2015.03.001</v>
      </c>
      <c r="F2345" s="73" t="str">
        <f>IF(AND($A2345&lt;&gt;"",ISNUMBER($A2345)),VLOOKUP($A2345,StudiesGeneral!$B:$CM,5,FALSE),"")</f>
        <v>CYP3A5</v>
      </c>
      <c r="G2345" s="52" t="str">
        <f t="shared" si="116"/>
        <v>Liver--HLM-male-</v>
      </c>
      <c r="H2345" s="12" t="s">
        <v>724</v>
      </c>
      <c r="K2345" s="12" t="s">
        <v>725</v>
      </c>
      <c r="L2345" s="12" t="s">
        <v>726</v>
      </c>
      <c r="AA2345" s="19" t="s">
        <v>728</v>
      </c>
      <c r="AB2345" s="19" t="s">
        <v>729</v>
      </c>
      <c r="AC2345" s="20" t="s">
        <v>730</v>
      </c>
      <c r="AD2345" s="37" t="s">
        <v>1116</v>
      </c>
      <c r="AE2345" s="82">
        <v>1</v>
      </c>
      <c r="AF2345" s="3">
        <v>8</v>
      </c>
      <c r="AG2345" s="3">
        <v>8</v>
      </c>
      <c r="BF2345" s="4" t="b">
        <f>IF(ISERROR(VLOOKUP(StudiesDetails!B2345,ProteinExpression!A:A,1,FALSE)),FALSE,TRUE)</f>
        <v>1</v>
      </c>
    </row>
    <row r="2346" spans="1:58" x14ac:dyDescent="0.3">
      <c r="A2346">
        <v>929</v>
      </c>
      <c r="B2346">
        <v>2498</v>
      </c>
      <c r="C2346" s="73" t="str">
        <f>IF(AND($A2346&lt;&gt;"",ISNUMBER($A2346)),VLOOKUP($A2346,StudiesGeneral!$B:$CM,2,FALSE),"")</f>
        <v>Song</v>
      </c>
      <c r="D2346" s="73">
        <f>IF(AND($A2346&lt;&gt;"",ISNUMBER($A2346)),VLOOKUP($A2346,StudiesGeneral!$B:$CM,3,FALSE),"")</f>
        <v>2015</v>
      </c>
      <c r="E2346" s="74" t="str">
        <f>IF(AND($A2346&lt;&gt;"",ISNUMBER($A2346)),VLOOKUP($A2346,StudiesGeneral!$B:$CM,4,FALSE),"")</f>
        <v>https://doi.org/10.1016/j.ab.2015.03.001</v>
      </c>
      <c r="F2346" s="73" t="str">
        <f>IF(AND($A2346&lt;&gt;"",ISNUMBER($A2346)),VLOOKUP($A2346,StudiesGeneral!$B:$CM,5,FALSE),"")</f>
        <v>CYP3A5</v>
      </c>
      <c r="G2346" s="52" t="str">
        <f t="shared" si="116"/>
        <v>Liver--HLM-female-</v>
      </c>
      <c r="H2346" s="12" t="s">
        <v>724</v>
      </c>
      <c r="K2346" s="12" t="s">
        <v>725</v>
      </c>
      <c r="L2346" s="12" t="s">
        <v>726</v>
      </c>
      <c r="AA2346" s="19" t="s">
        <v>728</v>
      </c>
      <c r="AB2346" s="19" t="s">
        <v>729</v>
      </c>
      <c r="AC2346" s="20" t="s">
        <v>730</v>
      </c>
      <c r="AD2346" s="37" t="s">
        <v>1119</v>
      </c>
      <c r="AE2346" s="82">
        <v>2</v>
      </c>
      <c r="AF2346" s="3">
        <v>8</v>
      </c>
      <c r="AG2346" s="3">
        <v>0</v>
      </c>
      <c r="BF2346" s="4" t="b">
        <f>IF(ISERROR(VLOOKUP(StudiesDetails!B2346,ProteinExpression!A:A,1,FALSE)),FALSE,TRUE)</f>
        <v>1</v>
      </c>
    </row>
    <row r="2347" spans="1:58" s="33" customFormat="1" x14ac:dyDescent="0.3">
      <c r="A2347" s="33">
        <v>936</v>
      </c>
      <c r="B2347" s="33">
        <v>2499</v>
      </c>
      <c r="C2347" s="70" t="str">
        <f>IF(AND($A2347&lt;&gt;"",ISNUMBER($A2347)),VLOOKUP($A2347,StudiesGeneral!$B:$CM,2,FALSE),"")</f>
        <v>MacLean</v>
      </c>
      <c r="D2347" s="70">
        <f>IF(AND($A2347&lt;&gt;"",ISNUMBER($A2347)),VLOOKUP($A2347,StudiesGeneral!$B:$CM,3,FALSE),"")</f>
        <v>2017</v>
      </c>
      <c r="E2347" s="71" t="str">
        <f>IF(AND($A2347&lt;&gt;"",ISNUMBER($A2347)),VLOOKUP($A2347,StudiesGeneral!$B:$CM,4,FALSE),"")</f>
        <v>https://doi.org/10.1016/j.xphs.2017.07.016</v>
      </c>
      <c r="F2347" s="70" t="str">
        <f>IF(AND($A2347&lt;&gt;"",ISNUMBER($A2347)),VLOOKUP($A2347,StudiesGeneral!$B:$CM,5,FALSE),"")</f>
        <v>CYP3A4</v>
      </c>
      <c r="G2347" s="72" t="str">
        <f t="shared" ref="G2347:G2349" si="117">H2347&amp;"-"&amp;I2347&amp;"-"&amp;L2347&amp;"-"&amp;AD2347&amp;"-"&amp;BC2347</f>
        <v>Liver--SCHH / Cell lysates--</v>
      </c>
      <c r="H2347" s="25" t="s">
        <v>724</v>
      </c>
      <c r="I2347" s="25"/>
      <c r="J2347" s="25"/>
      <c r="K2347" s="25" t="s">
        <v>1222</v>
      </c>
      <c r="L2347" s="25" t="s">
        <v>1500</v>
      </c>
      <c r="M2347" s="25"/>
      <c r="N2347" s="25"/>
      <c r="O2347" s="25"/>
      <c r="P2347" s="25"/>
      <c r="Q2347" s="26"/>
      <c r="R2347" s="26"/>
      <c r="S2347" s="27"/>
      <c r="T2347" s="27"/>
      <c r="U2347" s="27"/>
      <c r="V2347" s="27"/>
      <c r="W2347" s="27"/>
      <c r="X2347" s="27"/>
      <c r="Y2347" s="27"/>
      <c r="Z2347" s="27"/>
      <c r="AA2347" s="28" t="s">
        <v>770</v>
      </c>
      <c r="AB2347" s="28" t="s">
        <v>1017</v>
      </c>
      <c r="AC2347" s="29" t="s">
        <v>730</v>
      </c>
      <c r="AD2347" s="36"/>
      <c r="AE2347" s="83">
        <v>1</v>
      </c>
      <c r="AF2347" s="30">
        <v>1</v>
      </c>
      <c r="AG2347" s="30"/>
      <c r="AH2347" s="30"/>
      <c r="AI2347" s="30"/>
      <c r="AJ2347" s="29"/>
      <c r="AK2347" s="30"/>
      <c r="AL2347" s="29"/>
      <c r="AM2347" s="30"/>
      <c r="AN2347" s="30"/>
      <c r="AO2347" s="30"/>
      <c r="AP2347" s="30"/>
      <c r="AQ2347" s="30"/>
      <c r="AR2347" s="30"/>
      <c r="AS2347" s="30"/>
      <c r="AT2347" s="30"/>
      <c r="AU2347" s="30"/>
      <c r="AV2347" s="30"/>
      <c r="AW2347" s="30"/>
      <c r="AX2347" s="30"/>
      <c r="AY2347" s="30"/>
      <c r="AZ2347" s="30"/>
      <c r="BA2347" s="31"/>
      <c r="BB2347" s="32"/>
      <c r="BC2347" s="29"/>
      <c r="BD2347" s="30"/>
      <c r="BE2347" s="75"/>
      <c r="BF2347" s="91" t="b">
        <f>IF(ISERROR(VLOOKUP(StudiesDetails!B2347,ProteinExpression!A:A,1,FALSE)),FALSE,TRUE)</f>
        <v>1</v>
      </c>
    </row>
    <row r="2348" spans="1:58" x14ac:dyDescent="0.3">
      <c r="A2348">
        <v>936</v>
      </c>
      <c r="B2348">
        <v>2500</v>
      </c>
      <c r="C2348" s="73" t="str">
        <f>IF(AND($A2348&lt;&gt;"",ISNUMBER($A2348)),VLOOKUP($A2348,StudiesGeneral!$B:$CM,2,FALSE),"")</f>
        <v>MacLean</v>
      </c>
      <c r="D2348" s="73">
        <f>IF(AND($A2348&lt;&gt;"",ISNUMBER($A2348)),VLOOKUP($A2348,StudiesGeneral!$B:$CM,3,FALSE),"")</f>
        <v>2017</v>
      </c>
      <c r="E2348" s="74" t="str">
        <f>IF(AND($A2348&lt;&gt;"",ISNUMBER($A2348)),VLOOKUP($A2348,StudiesGeneral!$B:$CM,4,FALSE),"")</f>
        <v>https://doi.org/10.1016/j.xphs.2017.07.016</v>
      </c>
      <c r="F2348" s="73" t="str">
        <f>IF(AND($A2348&lt;&gt;"",ISNUMBER($A2348)),VLOOKUP($A2348,StudiesGeneral!$B:$CM,5,FALSE),"")</f>
        <v>CYP3A4</v>
      </c>
      <c r="G2348" s="52" t="str">
        <f t="shared" si="117"/>
        <v>Liver--SCHH / Cell lysates--</v>
      </c>
      <c r="H2348" s="12" t="s">
        <v>724</v>
      </c>
      <c r="K2348" s="12" t="s">
        <v>1222</v>
      </c>
      <c r="L2348" s="12" t="s">
        <v>1500</v>
      </c>
      <c r="AA2348" s="19" t="s">
        <v>770</v>
      </c>
      <c r="AB2348" s="19" t="s">
        <v>794</v>
      </c>
      <c r="AC2348" s="20" t="s">
        <v>730</v>
      </c>
      <c r="AE2348" s="82">
        <v>2</v>
      </c>
      <c r="AF2348" s="3">
        <v>1</v>
      </c>
      <c r="BF2348" s="4" t="b">
        <f>IF(ISERROR(VLOOKUP(StudiesDetails!B2348,ProteinExpression!A:A,1,FALSE)),FALSE,TRUE)</f>
        <v>1</v>
      </c>
    </row>
    <row r="2349" spans="1:58" x14ac:dyDescent="0.3">
      <c r="A2349">
        <v>936</v>
      </c>
      <c r="B2349">
        <v>2501</v>
      </c>
      <c r="C2349" s="73" t="str">
        <f>IF(AND($A2349&lt;&gt;"",ISNUMBER($A2349)),VLOOKUP($A2349,StudiesGeneral!$B:$CM,2,FALSE),"")</f>
        <v>MacLean</v>
      </c>
      <c r="D2349" s="73">
        <f>IF(AND($A2349&lt;&gt;"",ISNUMBER($A2349)),VLOOKUP($A2349,StudiesGeneral!$B:$CM,3,FALSE),"")</f>
        <v>2017</v>
      </c>
      <c r="E2349" s="74" t="str">
        <f>IF(AND($A2349&lt;&gt;"",ISNUMBER($A2349)),VLOOKUP($A2349,StudiesGeneral!$B:$CM,4,FALSE),"")</f>
        <v>https://doi.org/10.1016/j.xphs.2017.07.016</v>
      </c>
      <c r="F2349" s="73" t="str">
        <f>IF(AND($A2349&lt;&gt;"",ISNUMBER($A2349)),VLOOKUP($A2349,StudiesGeneral!$B:$CM,5,FALSE),"")</f>
        <v>CYP3A4</v>
      </c>
      <c r="G2349" s="52" t="str">
        <f t="shared" si="117"/>
        <v>Liver--SCHH / Cell lysates--</v>
      </c>
      <c r="H2349" s="12" t="s">
        <v>724</v>
      </c>
      <c r="K2349" s="12" t="s">
        <v>1222</v>
      </c>
      <c r="L2349" s="12" t="s">
        <v>1500</v>
      </c>
      <c r="AA2349" s="19" t="s">
        <v>770</v>
      </c>
      <c r="AB2349" s="19" t="s">
        <v>729</v>
      </c>
      <c r="AC2349" s="20" t="s">
        <v>730</v>
      </c>
      <c r="AE2349" s="82">
        <v>3</v>
      </c>
      <c r="AF2349" s="3">
        <v>1</v>
      </c>
      <c r="BF2349" s="4" t="b">
        <f>IF(ISERROR(VLOOKUP(StudiesDetails!B2349,ProteinExpression!A:A,1,FALSE)),FALSE,TRUE)</f>
        <v>1</v>
      </c>
    </row>
    <row r="2350" spans="1:58" s="33" customFormat="1" x14ac:dyDescent="0.3">
      <c r="A2350" s="33">
        <v>1129</v>
      </c>
      <c r="B2350" s="33">
        <v>2502</v>
      </c>
      <c r="C2350" s="70" t="str">
        <f>IF(AND($A2350&lt;&gt;"",ISNUMBER($A2350)),VLOOKUP($A2350,StudiesGeneral!$B:$CM,2,FALSE),"")</f>
        <v>Wegler</v>
      </c>
      <c r="D2350" s="70">
        <f>IF(AND($A2350&lt;&gt;"",ISNUMBER($A2350)),VLOOKUP($A2350,StudiesGeneral!$B:$CM,3,FALSE),"")</f>
        <v>2022</v>
      </c>
      <c r="E2350" s="71" t="str">
        <f>IF(AND($A2350&lt;&gt;"",ISNUMBER($A2350)),VLOOKUP($A2350,StudiesGeneral!$B:$CM,4,FALSE),"")</f>
        <v>https://doi.org/10.1002/cpt.2558</v>
      </c>
      <c r="F2350" s="70" t="str">
        <f>IF(AND($A2350&lt;&gt;"",ISNUMBER($A2350)),VLOOKUP($A2350,StudiesGeneral!$B:$CM,5,FALSE),"")</f>
        <v>CYP3A4</v>
      </c>
      <c r="G2350" s="72" t="str">
        <f t="shared" ref="G2350" si="118">H2350&amp;"-"&amp;I2350&amp;"-"&amp;L2350&amp;"-"&amp;AD2350&amp;"-"&amp;BC2350</f>
        <v>Small intestine-Jejunum-Lysate-obese 1-</v>
      </c>
      <c r="H2350" s="25" t="s">
        <v>747</v>
      </c>
      <c r="I2350" s="25" t="s">
        <v>749</v>
      </c>
      <c r="J2350" s="25"/>
      <c r="K2350" s="25" t="s">
        <v>735</v>
      </c>
      <c r="L2350" s="25" t="s">
        <v>736</v>
      </c>
      <c r="M2350" s="25" t="s">
        <v>737</v>
      </c>
      <c r="N2350" s="25"/>
      <c r="O2350" s="25"/>
      <c r="P2350" s="25"/>
      <c r="Q2350" s="26"/>
      <c r="R2350" s="26"/>
      <c r="S2350" s="27"/>
      <c r="T2350" s="27"/>
      <c r="U2350" s="27"/>
      <c r="V2350" s="27"/>
      <c r="W2350" s="27"/>
      <c r="X2350" s="27"/>
      <c r="Y2350" s="27"/>
      <c r="Z2350" s="27"/>
      <c r="AA2350" s="28" t="s">
        <v>770</v>
      </c>
      <c r="AB2350" s="28" t="s">
        <v>1559</v>
      </c>
      <c r="AC2350" s="29" t="s">
        <v>730</v>
      </c>
      <c r="AD2350" s="36" t="s">
        <v>1560</v>
      </c>
      <c r="AE2350" s="83">
        <v>1</v>
      </c>
      <c r="AF2350" s="30">
        <v>1</v>
      </c>
      <c r="AG2350" s="41"/>
      <c r="AH2350" s="41">
        <v>48</v>
      </c>
      <c r="AI2350" s="41" t="s">
        <v>767</v>
      </c>
      <c r="AJ2350" s="42" t="s">
        <v>1069</v>
      </c>
      <c r="AK2350" s="41"/>
      <c r="AL2350" s="42"/>
      <c r="AM2350" s="41">
        <v>23</v>
      </c>
      <c r="AN2350" s="41">
        <v>63</v>
      </c>
      <c r="AO2350" s="41">
        <v>123.4</v>
      </c>
      <c r="AP2350" s="41" t="s">
        <v>1069</v>
      </c>
      <c r="AQ2350" s="41"/>
      <c r="AR2350" s="41"/>
      <c r="AS2350" s="106">
        <v>43</v>
      </c>
      <c r="AT2350" s="41" t="s">
        <v>1069</v>
      </c>
      <c r="AU2350" s="41"/>
      <c r="AV2350" s="41"/>
      <c r="AW2350" s="41"/>
      <c r="AX2350" s="41" t="s">
        <v>1561</v>
      </c>
      <c r="AY2350" s="30"/>
      <c r="AZ2350" s="30"/>
      <c r="BA2350" s="31" t="s">
        <v>733</v>
      </c>
      <c r="BB2350" s="32">
        <v>1</v>
      </c>
      <c r="BC2350" s="29"/>
      <c r="BD2350" s="30"/>
      <c r="BE2350" s="75"/>
      <c r="BF2350" s="91" t="b">
        <f>IF(ISERROR(VLOOKUP(StudiesDetails!B2350,ProteinExpression!A:A,1,FALSE)),FALSE,TRUE)</f>
        <v>1</v>
      </c>
    </row>
    <row r="2351" spans="1:58" x14ac:dyDescent="0.3">
      <c r="A2351">
        <v>1129</v>
      </c>
      <c r="B2351">
        <v>2503</v>
      </c>
      <c r="C2351" s="73" t="str">
        <f>IF(AND($A2351&lt;&gt;"",ISNUMBER($A2351)),VLOOKUP($A2351,StudiesGeneral!$B:$CM,2,FALSE),"")</f>
        <v>Wegler</v>
      </c>
      <c r="D2351" s="73">
        <f>IF(AND($A2351&lt;&gt;"",ISNUMBER($A2351)),VLOOKUP($A2351,StudiesGeneral!$B:$CM,3,FALSE),"")</f>
        <v>2022</v>
      </c>
      <c r="E2351" s="74" t="str">
        <f>IF(AND($A2351&lt;&gt;"",ISNUMBER($A2351)),VLOOKUP($A2351,StudiesGeneral!$B:$CM,4,FALSE),"")</f>
        <v>https://doi.org/10.1002/cpt.2558</v>
      </c>
      <c r="F2351" s="73" t="str">
        <f>IF(AND($A2351&lt;&gt;"",ISNUMBER($A2351)),VLOOKUP($A2351,StudiesGeneral!$B:$CM,5,FALSE),"")</f>
        <v>CYP3A4</v>
      </c>
      <c r="G2351" s="52" t="str">
        <f t="shared" ref="G2351:G2414" si="119">H2351&amp;"-"&amp;I2351&amp;"-"&amp;L2351&amp;"-"&amp;AD2351&amp;"-"&amp;BC2351</f>
        <v>Small intestine-Jejunum-Lysate-obese 2-</v>
      </c>
      <c r="H2351" s="12" t="s">
        <v>747</v>
      </c>
      <c r="I2351" s="12" t="s">
        <v>749</v>
      </c>
      <c r="K2351" s="12" t="s">
        <v>735</v>
      </c>
      <c r="L2351" s="12" t="s">
        <v>736</v>
      </c>
      <c r="M2351" s="12" t="s">
        <v>737</v>
      </c>
      <c r="AA2351" s="19" t="s">
        <v>770</v>
      </c>
      <c r="AB2351" s="19" t="s">
        <v>1559</v>
      </c>
      <c r="AC2351" s="20" t="s">
        <v>730</v>
      </c>
      <c r="AD2351" s="37" t="s">
        <v>1562</v>
      </c>
      <c r="AE2351" s="82">
        <v>2</v>
      </c>
      <c r="AF2351" s="3">
        <v>1</v>
      </c>
      <c r="AG2351" s="45"/>
      <c r="AH2351" s="45">
        <v>48</v>
      </c>
      <c r="AI2351" s="45" t="s">
        <v>767</v>
      </c>
      <c r="AJ2351" s="46" t="s">
        <v>1069</v>
      </c>
      <c r="AK2351" s="45"/>
      <c r="AL2351" s="46"/>
      <c r="AM2351" s="45">
        <v>23</v>
      </c>
      <c r="AN2351" s="45">
        <v>63</v>
      </c>
      <c r="AO2351" s="45">
        <v>123.4</v>
      </c>
      <c r="AP2351" s="45" t="s">
        <v>1069</v>
      </c>
      <c r="AQ2351" s="45"/>
      <c r="AR2351" s="45"/>
      <c r="AS2351" s="107">
        <v>43</v>
      </c>
      <c r="AT2351" s="45" t="s">
        <v>1069</v>
      </c>
      <c r="AU2351" s="45"/>
      <c r="AV2351" s="45"/>
      <c r="AW2351" s="45"/>
      <c r="AX2351" s="45" t="s">
        <v>1561</v>
      </c>
      <c r="BA2351" s="21" t="s">
        <v>733</v>
      </c>
      <c r="BB2351" s="10">
        <v>1</v>
      </c>
      <c r="BF2351" s="4" t="b">
        <f>IF(ISERROR(VLOOKUP(StudiesDetails!B2351,ProteinExpression!A:A,1,FALSE)),FALSE,TRUE)</f>
        <v>1</v>
      </c>
    </row>
    <row r="2352" spans="1:58" x14ac:dyDescent="0.3">
      <c r="A2352">
        <v>1129</v>
      </c>
      <c r="B2352">
        <v>2504</v>
      </c>
      <c r="C2352" s="73" t="str">
        <f>IF(AND($A2352&lt;&gt;"",ISNUMBER($A2352)),VLOOKUP($A2352,StudiesGeneral!$B:$CM,2,FALSE),"")</f>
        <v>Wegler</v>
      </c>
      <c r="D2352" s="73">
        <f>IF(AND($A2352&lt;&gt;"",ISNUMBER($A2352)),VLOOKUP($A2352,StudiesGeneral!$B:$CM,3,FALSE),"")</f>
        <v>2022</v>
      </c>
      <c r="E2352" s="74" t="str">
        <f>IF(AND($A2352&lt;&gt;"",ISNUMBER($A2352)),VLOOKUP($A2352,StudiesGeneral!$B:$CM,4,FALSE),"")</f>
        <v>https://doi.org/10.1002/cpt.2558</v>
      </c>
      <c r="F2352" s="73" t="str">
        <f>IF(AND($A2352&lt;&gt;"",ISNUMBER($A2352)),VLOOKUP($A2352,StudiesGeneral!$B:$CM,5,FALSE),"")</f>
        <v>CYP3A4</v>
      </c>
      <c r="G2352" s="52" t="str">
        <f t="shared" si="119"/>
        <v>Small intestine-Jejunum-Lysate-obese 3-</v>
      </c>
      <c r="H2352" s="12" t="s">
        <v>747</v>
      </c>
      <c r="I2352" s="12" t="s">
        <v>749</v>
      </c>
      <c r="K2352" s="12" t="s">
        <v>735</v>
      </c>
      <c r="L2352" s="12" t="s">
        <v>736</v>
      </c>
      <c r="M2352" s="12" t="s">
        <v>737</v>
      </c>
      <c r="AA2352" s="19" t="s">
        <v>770</v>
      </c>
      <c r="AB2352" s="19" t="s">
        <v>1559</v>
      </c>
      <c r="AC2352" s="20" t="s">
        <v>730</v>
      </c>
      <c r="AD2352" s="37" t="s">
        <v>1563</v>
      </c>
      <c r="AE2352" s="82">
        <v>3</v>
      </c>
      <c r="AF2352" s="3">
        <v>1</v>
      </c>
      <c r="AG2352" s="45"/>
      <c r="AH2352" s="45">
        <v>48</v>
      </c>
      <c r="AI2352" s="45" t="s">
        <v>767</v>
      </c>
      <c r="AJ2352" s="46" t="s">
        <v>1069</v>
      </c>
      <c r="AK2352" s="45"/>
      <c r="AL2352" s="46"/>
      <c r="AM2352" s="45">
        <v>23</v>
      </c>
      <c r="AN2352" s="45">
        <v>63</v>
      </c>
      <c r="AO2352" s="45">
        <v>123.4</v>
      </c>
      <c r="AP2352" s="45" t="s">
        <v>1069</v>
      </c>
      <c r="AQ2352" s="45"/>
      <c r="AR2352" s="45"/>
      <c r="AS2352" s="107">
        <v>43</v>
      </c>
      <c r="AT2352" s="45" t="s">
        <v>1069</v>
      </c>
      <c r="AU2352" s="45"/>
      <c r="AV2352" s="45"/>
      <c r="AW2352" s="45"/>
      <c r="AX2352" s="45" t="s">
        <v>1561</v>
      </c>
      <c r="BA2352" s="21" t="s">
        <v>733</v>
      </c>
      <c r="BB2352" s="10">
        <v>1</v>
      </c>
      <c r="BF2352" s="4" t="b">
        <f>IF(ISERROR(VLOOKUP(StudiesDetails!B2352,ProteinExpression!A:A,1,FALSE)),FALSE,TRUE)</f>
        <v>1</v>
      </c>
    </row>
    <row r="2353" spans="1:58" x14ac:dyDescent="0.3">
      <c r="A2353">
        <v>1129</v>
      </c>
      <c r="B2353">
        <v>2505</v>
      </c>
      <c r="C2353" s="73" t="str">
        <f>IF(AND($A2353&lt;&gt;"",ISNUMBER($A2353)),VLOOKUP($A2353,StudiesGeneral!$B:$CM,2,FALSE),"")</f>
        <v>Wegler</v>
      </c>
      <c r="D2353" s="73">
        <f>IF(AND($A2353&lt;&gt;"",ISNUMBER($A2353)),VLOOKUP($A2353,StudiesGeneral!$B:$CM,3,FALSE),"")</f>
        <v>2022</v>
      </c>
      <c r="E2353" s="74" t="str">
        <f>IF(AND($A2353&lt;&gt;"",ISNUMBER($A2353)),VLOOKUP($A2353,StudiesGeneral!$B:$CM,4,FALSE),"")</f>
        <v>https://doi.org/10.1002/cpt.2558</v>
      </c>
      <c r="F2353" s="73" t="str">
        <f>IF(AND($A2353&lt;&gt;"",ISNUMBER($A2353)),VLOOKUP($A2353,StudiesGeneral!$B:$CM,5,FALSE),"")</f>
        <v>CYP3A4</v>
      </c>
      <c r="G2353" s="52" t="str">
        <f t="shared" si="119"/>
        <v>Small intestine-Jejunum-Lysate-obese 4-</v>
      </c>
      <c r="H2353" s="12" t="s">
        <v>747</v>
      </c>
      <c r="I2353" s="12" t="s">
        <v>749</v>
      </c>
      <c r="K2353" s="12" t="s">
        <v>735</v>
      </c>
      <c r="L2353" s="12" t="s">
        <v>736</v>
      </c>
      <c r="M2353" s="12" t="s">
        <v>737</v>
      </c>
      <c r="AA2353" s="19" t="s">
        <v>770</v>
      </c>
      <c r="AB2353" s="19" t="s">
        <v>1559</v>
      </c>
      <c r="AC2353" s="20" t="s">
        <v>730</v>
      </c>
      <c r="AD2353" s="37" t="s">
        <v>1564</v>
      </c>
      <c r="AE2353" s="82">
        <v>4</v>
      </c>
      <c r="AF2353" s="3">
        <v>1</v>
      </c>
      <c r="AG2353" s="45"/>
      <c r="AH2353" s="45">
        <v>48</v>
      </c>
      <c r="AI2353" s="45" t="s">
        <v>767</v>
      </c>
      <c r="AJ2353" s="46" t="s">
        <v>1069</v>
      </c>
      <c r="AK2353" s="45"/>
      <c r="AL2353" s="46"/>
      <c r="AM2353" s="45">
        <v>23</v>
      </c>
      <c r="AN2353" s="45">
        <v>63</v>
      </c>
      <c r="AO2353" s="45">
        <v>123.4</v>
      </c>
      <c r="AP2353" s="45" t="s">
        <v>1069</v>
      </c>
      <c r="AQ2353" s="45"/>
      <c r="AR2353" s="45"/>
      <c r="AS2353" s="107">
        <v>43</v>
      </c>
      <c r="AT2353" s="45" t="s">
        <v>1069</v>
      </c>
      <c r="AU2353" s="45"/>
      <c r="AV2353" s="45"/>
      <c r="AW2353" s="45"/>
      <c r="AX2353" s="45" t="s">
        <v>1561</v>
      </c>
      <c r="BA2353" s="21" t="s">
        <v>733</v>
      </c>
      <c r="BB2353" s="10">
        <v>1</v>
      </c>
      <c r="BF2353" s="4" t="b">
        <f>IF(ISERROR(VLOOKUP(StudiesDetails!B2353,ProteinExpression!A:A,1,FALSE)),FALSE,TRUE)</f>
        <v>1</v>
      </c>
    </row>
    <row r="2354" spans="1:58" x14ac:dyDescent="0.3">
      <c r="A2354">
        <v>1129</v>
      </c>
      <c r="B2354">
        <v>2506</v>
      </c>
      <c r="C2354" s="73" t="str">
        <f>IF(AND($A2354&lt;&gt;"",ISNUMBER($A2354)),VLOOKUP($A2354,StudiesGeneral!$B:$CM,2,FALSE),"")</f>
        <v>Wegler</v>
      </c>
      <c r="D2354" s="73">
        <f>IF(AND($A2354&lt;&gt;"",ISNUMBER($A2354)),VLOOKUP($A2354,StudiesGeneral!$B:$CM,3,FALSE),"")</f>
        <v>2022</v>
      </c>
      <c r="E2354" s="74" t="str">
        <f>IF(AND($A2354&lt;&gt;"",ISNUMBER($A2354)),VLOOKUP($A2354,StudiesGeneral!$B:$CM,4,FALSE),"")</f>
        <v>https://doi.org/10.1002/cpt.2558</v>
      </c>
      <c r="F2354" s="73" t="str">
        <f>IF(AND($A2354&lt;&gt;"",ISNUMBER($A2354)),VLOOKUP($A2354,StudiesGeneral!$B:$CM,5,FALSE),"")</f>
        <v>CYP3A4</v>
      </c>
      <c r="G2354" s="52" t="str">
        <f t="shared" si="119"/>
        <v>Small intestine-Jejunum-Lysate-obese 5-</v>
      </c>
      <c r="H2354" s="12" t="s">
        <v>747</v>
      </c>
      <c r="I2354" s="12" t="s">
        <v>749</v>
      </c>
      <c r="K2354" s="12" t="s">
        <v>735</v>
      </c>
      <c r="L2354" s="12" t="s">
        <v>736</v>
      </c>
      <c r="M2354" s="12" t="s">
        <v>737</v>
      </c>
      <c r="AA2354" s="19" t="s">
        <v>770</v>
      </c>
      <c r="AB2354" s="19" t="s">
        <v>1559</v>
      </c>
      <c r="AC2354" s="20" t="s">
        <v>730</v>
      </c>
      <c r="AD2354" s="37" t="s">
        <v>1565</v>
      </c>
      <c r="AE2354" s="82">
        <v>5</v>
      </c>
      <c r="AF2354" s="3">
        <v>1</v>
      </c>
      <c r="AG2354" s="45"/>
      <c r="AH2354" s="45">
        <v>48</v>
      </c>
      <c r="AI2354" s="45" t="s">
        <v>767</v>
      </c>
      <c r="AJ2354" s="46" t="s">
        <v>1069</v>
      </c>
      <c r="AK2354" s="45"/>
      <c r="AL2354" s="46"/>
      <c r="AM2354" s="45">
        <v>23</v>
      </c>
      <c r="AN2354" s="45">
        <v>63</v>
      </c>
      <c r="AO2354" s="45">
        <v>123.4</v>
      </c>
      <c r="AP2354" s="45" t="s">
        <v>1069</v>
      </c>
      <c r="AQ2354" s="45"/>
      <c r="AR2354" s="45"/>
      <c r="AS2354" s="107">
        <v>43</v>
      </c>
      <c r="AT2354" s="45" t="s">
        <v>1069</v>
      </c>
      <c r="AU2354" s="45"/>
      <c r="AV2354" s="45"/>
      <c r="AW2354" s="45"/>
      <c r="AX2354" s="45" t="s">
        <v>1561</v>
      </c>
      <c r="BA2354" s="21" t="s">
        <v>733</v>
      </c>
      <c r="BB2354" s="10">
        <v>1</v>
      </c>
      <c r="BF2354" s="4" t="b">
        <f>IF(ISERROR(VLOOKUP(StudiesDetails!B2354,ProteinExpression!A:A,1,FALSE)),FALSE,TRUE)</f>
        <v>1</v>
      </c>
    </row>
    <row r="2355" spans="1:58" x14ac:dyDescent="0.3">
      <c r="A2355">
        <v>1129</v>
      </c>
      <c r="B2355">
        <v>2507</v>
      </c>
      <c r="C2355" s="73" t="str">
        <f>IF(AND($A2355&lt;&gt;"",ISNUMBER($A2355)),VLOOKUP($A2355,StudiesGeneral!$B:$CM,2,FALSE),"")</f>
        <v>Wegler</v>
      </c>
      <c r="D2355" s="73">
        <f>IF(AND($A2355&lt;&gt;"",ISNUMBER($A2355)),VLOOKUP($A2355,StudiesGeneral!$B:$CM,3,FALSE),"")</f>
        <v>2022</v>
      </c>
      <c r="E2355" s="74" t="str">
        <f>IF(AND($A2355&lt;&gt;"",ISNUMBER($A2355)),VLOOKUP($A2355,StudiesGeneral!$B:$CM,4,FALSE),"")</f>
        <v>https://doi.org/10.1002/cpt.2558</v>
      </c>
      <c r="F2355" s="73" t="str">
        <f>IF(AND($A2355&lt;&gt;"",ISNUMBER($A2355)),VLOOKUP($A2355,StudiesGeneral!$B:$CM,5,FALSE),"")</f>
        <v>CYP3A4</v>
      </c>
      <c r="G2355" s="52" t="str">
        <f t="shared" si="119"/>
        <v>Small intestine-Jejunum-Lysate-obese 6-</v>
      </c>
      <c r="H2355" s="12" t="s">
        <v>747</v>
      </c>
      <c r="I2355" s="12" t="s">
        <v>749</v>
      </c>
      <c r="K2355" s="12" t="s">
        <v>735</v>
      </c>
      <c r="L2355" s="12" t="s">
        <v>736</v>
      </c>
      <c r="M2355" s="12" t="s">
        <v>737</v>
      </c>
      <c r="AA2355" s="19" t="s">
        <v>770</v>
      </c>
      <c r="AB2355" s="19" t="s">
        <v>1559</v>
      </c>
      <c r="AC2355" s="20" t="s">
        <v>730</v>
      </c>
      <c r="AD2355" s="37" t="s">
        <v>1566</v>
      </c>
      <c r="AE2355" s="82">
        <v>6</v>
      </c>
      <c r="AF2355" s="3">
        <v>1</v>
      </c>
      <c r="AG2355" s="45"/>
      <c r="AH2355" s="45">
        <v>48</v>
      </c>
      <c r="AI2355" s="45" t="s">
        <v>767</v>
      </c>
      <c r="AJ2355" s="46" t="s">
        <v>1069</v>
      </c>
      <c r="AK2355" s="45"/>
      <c r="AL2355" s="46"/>
      <c r="AM2355" s="45">
        <v>23</v>
      </c>
      <c r="AN2355" s="45">
        <v>63</v>
      </c>
      <c r="AO2355" s="45">
        <v>123.4</v>
      </c>
      <c r="AP2355" s="45" t="s">
        <v>1069</v>
      </c>
      <c r="AQ2355" s="45"/>
      <c r="AR2355" s="45"/>
      <c r="AS2355" s="107">
        <v>43</v>
      </c>
      <c r="AT2355" s="45" t="s">
        <v>1069</v>
      </c>
      <c r="AU2355" s="45"/>
      <c r="AV2355" s="45"/>
      <c r="AW2355" s="45"/>
      <c r="AX2355" s="45" t="s">
        <v>1561</v>
      </c>
      <c r="BA2355" s="21" t="s">
        <v>733</v>
      </c>
      <c r="BB2355" s="10">
        <v>1</v>
      </c>
      <c r="BF2355" s="4" t="b">
        <f>IF(ISERROR(VLOOKUP(StudiesDetails!B2355,ProteinExpression!A:A,1,FALSE)),FALSE,TRUE)</f>
        <v>1</v>
      </c>
    </row>
    <row r="2356" spans="1:58" x14ac:dyDescent="0.3">
      <c r="A2356">
        <v>1129</v>
      </c>
      <c r="B2356">
        <v>2508</v>
      </c>
      <c r="C2356" s="73" t="str">
        <f>IF(AND($A2356&lt;&gt;"",ISNUMBER($A2356)),VLOOKUP($A2356,StudiesGeneral!$B:$CM,2,FALSE),"")</f>
        <v>Wegler</v>
      </c>
      <c r="D2356" s="73">
        <f>IF(AND($A2356&lt;&gt;"",ISNUMBER($A2356)),VLOOKUP($A2356,StudiesGeneral!$B:$CM,3,FALSE),"")</f>
        <v>2022</v>
      </c>
      <c r="E2356" s="74" t="str">
        <f>IF(AND($A2356&lt;&gt;"",ISNUMBER($A2356)),VLOOKUP($A2356,StudiesGeneral!$B:$CM,4,FALSE),"")</f>
        <v>https://doi.org/10.1002/cpt.2558</v>
      </c>
      <c r="F2356" s="73" t="str">
        <f>IF(AND($A2356&lt;&gt;"",ISNUMBER($A2356)),VLOOKUP($A2356,StudiesGeneral!$B:$CM,5,FALSE),"")</f>
        <v>CYP3A4</v>
      </c>
      <c r="G2356" s="52" t="str">
        <f t="shared" si="119"/>
        <v>Small intestine-Jejunum-Lysate-obese 7-</v>
      </c>
      <c r="H2356" s="12" t="s">
        <v>747</v>
      </c>
      <c r="I2356" s="12" t="s">
        <v>749</v>
      </c>
      <c r="K2356" s="12" t="s">
        <v>735</v>
      </c>
      <c r="L2356" s="12" t="s">
        <v>736</v>
      </c>
      <c r="M2356" s="12" t="s">
        <v>737</v>
      </c>
      <c r="AA2356" s="19" t="s">
        <v>770</v>
      </c>
      <c r="AB2356" s="19" t="s">
        <v>1559</v>
      </c>
      <c r="AC2356" s="20" t="s">
        <v>730</v>
      </c>
      <c r="AD2356" s="37" t="s">
        <v>1567</v>
      </c>
      <c r="AE2356" s="82">
        <v>7</v>
      </c>
      <c r="AF2356" s="3">
        <v>1</v>
      </c>
      <c r="AG2356" s="45"/>
      <c r="AH2356" s="45">
        <v>48</v>
      </c>
      <c r="AI2356" s="45" t="s">
        <v>767</v>
      </c>
      <c r="AJ2356" s="46" t="s">
        <v>1069</v>
      </c>
      <c r="AK2356" s="45"/>
      <c r="AL2356" s="46"/>
      <c r="AM2356" s="45">
        <v>23</v>
      </c>
      <c r="AN2356" s="45">
        <v>63</v>
      </c>
      <c r="AO2356" s="45">
        <v>123.4</v>
      </c>
      <c r="AP2356" s="45" t="s">
        <v>1069</v>
      </c>
      <c r="AQ2356" s="45"/>
      <c r="AR2356" s="45"/>
      <c r="AS2356" s="107">
        <v>43</v>
      </c>
      <c r="AT2356" s="45" t="s">
        <v>1069</v>
      </c>
      <c r="AU2356" s="45"/>
      <c r="AV2356" s="45"/>
      <c r="AW2356" s="45"/>
      <c r="AX2356" s="45" t="s">
        <v>1561</v>
      </c>
      <c r="BA2356" s="21" t="s">
        <v>733</v>
      </c>
      <c r="BB2356" s="10">
        <v>1</v>
      </c>
      <c r="BF2356" s="4" t="b">
        <f>IF(ISERROR(VLOOKUP(StudiesDetails!B2356,ProteinExpression!A:A,1,FALSE)),FALSE,TRUE)</f>
        <v>1</v>
      </c>
    </row>
    <row r="2357" spans="1:58" x14ac:dyDescent="0.3">
      <c r="A2357">
        <v>1129</v>
      </c>
      <c r="B2357">
        <v>2509</v>
      </c>
      <c r="C2357" s="73" t="str">
        <f>IF(AND($A2357&lt;&gt;"",ISNUMBER($A2357)),VLOOKUP($A2357,StudiesGeneral!$B:$CM,2,FALSE),"")</f>
        <v>Wegler</v>
      </c>
      <c r="D2357" s="73">
        <f>IF(AND($A2357&lt;&gt;"",ISNUMBER($A2357)),VLOOKUP($A2357,StudiesGeneral!$B:$CM,3,FALSE),"")</f>
        <v>2022</v>
      </c>
      <c r="E2357" s="74" t="str">
        <f>IF(AND($A2357&lt;&gt;"",ISNUMBER($A2357)),VLOOKUP($A2357,StudiesGeneral!$B:$CM,4,FALSE),"")</f>
        <v>https://doi.org/10.1002/cpt.2558</v>
      </c>
      <c r="F2357" s="73" t="str">
        <f>IF(AND($A2357&lt;&gt;"",ISNUMBER($A2357)),VLOOKUP($A2357,StudiesGeneral!$B:$CM,5,FALSE),"")</f>
        <v>CYP3A4</v>
      </c>
      <c r="G2357" s="52" t="str">
        <f t="shared" si="119"/>
        <v>Small intestine-Jejunum-Lysate-obese 8-</v>
      </c>
      <c r="H2357" s="12" t="s">
        <v>747</v>
      </c>
      <c r="I2357" s="12" t="s">
        <v>749</v>
      </c>
      <c r="K2357" s="12" t="s">
        <v>735</v>
      </c>
      <c r="L2357" s="12" t="s">
        <v>736</v>
      </c>
      <c r="M2357" s="12" t="s">
        <v>737</v>
      </c>
      <c r="AA2357" s="19" t="s">
        <v>770</v>
      </c>
      <c r="AB2357" s="19" t="s">
        <v>1559</v>
      </c>
      <c r="AC2357" s="20" t="s">
        <v>730</v>
      </c>
      <c r="AD2357" s="37" t="s">
        <v>1568</v>
      </c>
      <c r="AE2357" s="82">
        <v>8</v>
      </c>
      <c r="AF2357" s="3">
        <v>1</v>
      </c>
      <c r="AG2357" s="45"/>
      <c r="AH2357" s="45">
        <v>48</v>
      </c>
      <c r="AI2357" s="45" t="s">
        <v>767</v>
      </c>
      <c r="AJ2357" s="46" t="s">
        <v>1069</v>
      </c>
      <c r="AK2357" s="45"/>
      <c r="AL2357" s="46"/>
      <c r="AM2357" s="45">
        <v>23</v>
      </c>
      <c r="AN2357" s="45">
        <v>63</v>
      </c>
      <c r="AO2357" s="45">
        <v>123.4</v>
      </c>
      <c r="AP2357" s="45" t="s">
        <v>1069</v>
      </c>
      <c r="AQ2357" s="45"/>
      <c r="AR2357" s="45"/>
      <c r="AS2357" s="107">
        <v>43</v>
      </c>
      <c r="AT2357" s="45" t="s">
        <v>1069</v>
      </c>
      <c r="AU2357" s="45"/>
      <c r="AV2357" s="45"/>
      <c r="AW2357" s="45"/>
      <c r="AX2357" s="45" t="s">
        <v>1561</v>
      </c>
      <c r="BA2357" s="21" t="s">
        <v>733</v>
      </c>
      <c r="BB2357" s="10">
        <v>1</v>
      </c>
      <c r="BF2357" s="4" t="b">
        <f>IF(ISERROR(VLOOKUP(StudiesDetails!B2357,ProteinExpression!A:A,1,FALSE)),FALSE,TRUE)</f>
        <v>1</v>
      </c>
    </row>
    <row r="2358" spans="1:58" x14ac:dyDescent="0.3">
      <c r="A2358">
        <v>1129</v>
      </c>
      <c r="B2358">
        <v>2510</v>
      </c>
      <c r="C2358" s="73" t="str">
        <f>IF(AND($A2358&lt;&gt;"",ISNUMBER($A2358)),VLOOKUP($A2358,StudiesGeneral!$B:$CM,2,FALSE),"")</f>
        <v>Wegler</v>
      </c>
      <c r="D2358" s="73">
        <f>IF(AND($A2358&lt;&gt;"",ISNUMBER($A2358)),VLOOKUP($A2358,StudiesGeneral!$B:$CM,3,FALSE),"")</f>
        <v>2022</v>
      </c>
      <c r="E2358" s="74" t="str">
        <f>IF(AND($A2358&lt;&gt;"",ISNUMBER($A2358)),VLOOKUP($A2358,StudiesGeneral!$B:$CM,4,FALSE),"")</f>
        <v>https://doi.org/10.1002/cpt.2558</v>
      </c>
      <c r="F2358" s="73" t="str">
        <f>IF(AND($A2358&lt;&gt;"",ISNUMBER($A2358)),VLOOKUP($A2358,StudiesGeneral!$B:$CM,5,FALSE),"")</f>
        <v>CYP3A4</v>
      </c>
      <c r="G2358" s="52" t="str">
        <f t="shared" si="119"/>
        <v>Small intestine-Jejunum-Lysate-obese 9-</v>
      </c>
      <c r="H2358" s="12" t="s">
        <v>747</v>
      </c>
      <c r="I2358" s="12" t="s">
        <v>749</v>
      </c>
      <c r="K2358" s="12" t="s">
        <v>735</v>
      </c>
      <c r="L2358" s="12" t="s">
        <v>736</v>
      </c>
      <c r="M2358" s="12" t="s">
        <v>737</v>
      </c>
      <c r="AA2358" s="19" t="s">
        <v>770</v>
      </c>
      <c r="AB2358" s="19" t="s">
        <v>1559</v>
      </c>
      <c r="AC2358" s="20" t="s">
        <v>730</v>
      </c>
      <c r="AD2358" s="37" t="s">
        <v>1569</v>
      </c>
      <c r="AE2358" s="82">
        <v>9</v>
      </c>
      <c r="AF2358" s="3">
        <v>1</v>
      </c>
      <c r="AG2358" s="45"/>
      <c r="AH2358" s="45">
        <v>48</v>
      </c>
      <c r="AI2358" s="45" t="s">
        <v>767</v>
      </c>
      <c r="AJ2358" s="46" t="s">
        <v>1069</v>
      </c>
      <c r="AK2358" s="45"/>
      <c r="AL2358" s="46"/>
      <c r="AM2358" s="45">
        <v>23</v>
      </c>
      <c r="AN2358" s="45">
        <v>63</v>
      </c>
      <c r="AO2358" s="45">
        <v>123.4</v>
      </c>
      <c r="AP2358" s="45" t="s">
        <v>1069</v>
      </c>
      <c r="AQ2358" s="45"/>
      <c r="AR2358" s="45"/>
      <c r="AS2358" s="107">
        <v>43</v>
      </c>
      <c r="AT2358" s="45" t="s">
        <v>1069</v>
      </c>
      <c r="AU2358" s="45"/>
      <c r="AV2358" s="45"/>
      <c r="AW2358" s="45"/>
      <c r="AX2358" s="45" t="s">
        <v>1561</v>
      </c>
      <c r="BA2358" s="21" t="s">
        <v>733</v>
      </c>
      <c r="BB2358" s="10">
        <v>1</v>
      </c>
      <c r="BF2358" s="4" t="b">
        <f>IF(ISERROR(VLOOKUP(StudiesDetails!B2358,ProteinExpression!A:A,1,FALSE)),FALSE,TRUE)</f>
        <v>1</v>
      </c>
    </row>
    <row r="2359" spans="1:58" x14ac:dyDescent="0.3">
      <c r="A2359">
        <v>1129</v>
      </c>
      <c r="B2359">
        <v>2511</v>
      </c>
      <c r="C2359" s="73" t="str">
        <f>IF(AND($A2359&lt;&gt;"",ISNUMBER($A2359)),VLOOKUP($A2359,StudiesGeneral!$B:$CM,2,FALSE),"")</f>
        <v>Wegler</v>
      </c>
      <c r="D2359" s="73">
        <f>IF(AND($A2359&lt;&gt;"",ISNUMBER($A2359)),VLOOKUP($A2359,StudiesGeneral!$B:$CM,3,FALSE),"")</f>
        <v>2022</v>
      </c>
      <c r="E2359" s="74" t="str">
        <f>IF(AND($A2359&lt;&gt;"",ISNUMBER($A2359)),VLOOKUP($A2359,StudiesGeneral!$B:$CM,4,FALSE),"")</f>
        <v>https://doi.org/10.1002/cpt.2558</v>
      </c>
      <c r="F2359" s="73" t="str">
        <f>IF(AND($A2359&lt;&gt;"",ISNUMBER($A2359)),VLOOKUP($A2359,StudiesGeneral!$B:$CM,5,FALSE),"")</f>
        <v>CYP3A4</v>
      </c>
      <c r="G2359" s="52" t="str">
        <f t="shared" si="119"/>
        <v>Small intestine-Jejunum-Lysate-obese 10-</v>
      </c>
      <c r="H2359" s="12" t="s">
        <v>747</v>
      </c>
      <c r="I2359" s="12" t="s">
        <v>749</v>
      </c>
      <c r="K2359" s="12" t="s">
        <v>735</v>
      </c>
      <c r="L2359" s="12" t="s">
        <v>736</v>
      </c>
      <c r="M2359" s="12" t="s">
        <v>737</v>
      </c>
      <c r="AA2359" s="19" t="s">
        <v>770</v>
      </c>
      <c r="AB2359" s="19" t="s">
        <v>1559</v>
      </c>
      <c r="AC2359" s="20" t="s">
        <v>730</v>
      </c>
      <c r="AD2359" s="37" t="s">
        <v>1570</v>
      </c>
      <c r="AE2359" s="82">
        <v>10</v>
      </c>
      <c r="AF2359" s="3">
        <v>1</v>
      </c>
      <c r="AG2359" s="45"/>
      <c r="AH2359" s="45">
        <v>48</v>
      </c>
      <c r="AI2359" s="45" t="s">
        <v>767</v>
      </c>
      <c r="AJ2359" s="46" t="s">
        <v>1069</v>
      </c>
      <c r="AK2359" s="45"/>
      <c r="AL2359" s="46"/>
      <c r="AM2359" s="45">
        <v>23</v>
      </c>
      <c r="AN2359" s="45">
        <v>63</v>
      </c>
      <c r="AO2359" s="45">
        <v>123.4</v>
      </c>
      <c r="AP2359" s="45" t="s">
        <v>1069</v>
      </c>
      <c r="AQ2359" s="45"/>
      <c r="AR2359" s="45"/>
      <c r="AS2359" s="107">
        <v>43</v>
      </c>
      <c r="AT2359" s="45" t="s">
        <v>1069</v>
      </c>
      <c r="AU2359" s="45"/>
      <c r="AV2359" s="45"/>
      <c r="AW2359" s="45"/>
      <c r="AX2359" s="45" t="s">
        <v>1561</v>
      </c>
      <c r="BA2359" s="21" t="s">
        <v>733</v>
      </c>
      <c r="BB2359" s="10">
        <v>1</v>
      </c>
      <c r="BF2359" s="4" t="b">
        <f>IF(ISERROR(VLOOKUP(StudiesDetails!B2359,ProteinExpression!A:A,1,FALSE)),FALSE,TRUE)</f>
        <v>1</v>
      </c>
    </row>
    <row r="2360" spans="1:58" x14ac:dyDescent="0.3">
      <c r="A2360">
        <v>1129</v>
      </c>
      <c r="B2360">
        <v>2512</v>
      </c>
      <c r="C2360" s="73" t="str">
        <f>IF(AND($A2360&lt;&gt;"",ISNUMBER($A2360)),VLOOKUP($A2360,StudiesGeneral!$B:$CM,2,FALSE),"")</f>
        <v>Wegler</v>
      </c>
      <c r="D2360" s="73">
        <f>IF(AND($A2360&lt;&gt;"",ISNUMBER($A2360)),VLOOKUP($A2360,StudiesGeneral!$B:$CM,3,FALSE),"")</f>
        <v>2022</v>
      </c>
      <c r="E2360" s="74" t="str">
        <f>IF(AND($A2360&lt;&gt;"",ISNUMBER($A2360)),VLOOKUP($A2360,StudiesGeneral!$B:$CM,4,FALSE),"")</f>
        <v>https://doi.org/10.1002/cpt.2558</v>
      </c>
      <c r="F2360" s="73" t="str">
        <f>IF(AND($A2360&lt;&gt;"",ISNUMBER($A2360)),VLOOKUP($A2360,StudiesGeneral!$B:$CM,5,FALSE),"")</f>
        <v>CYP3A4</v>
      </c>
      <c r="G2360" s="52" t="str">
        <f t="shared" si="119"/>
        <v>Small intestine-Jejunum-Lysate-obese 11-</v>
      </c>
      <c r="H2360" s="12" t="s">
        <v>747</v>
      </c>
      <c r="I2360" s="12" t="s">
        <v>749</v>
      </c>
      <c r="K2360" s="12" t="s">
        <v>735</v>
      </c>
      <c r="L2360" s="12" t="s">
        <v>736</v>
      </c>
      <c r="M2360" s="12" t="s">
        <v>737</v>
      </c>
      <c r="AA2360" s="19" t="s">
        <v>770</v>
      </c>
      <c r="AB2360" s="19" t="s">
        <v>1559</v>
      </c>
      <c r="AC2360" s="20" t="s">
        <v>730</v>
      </c>
      <c r="AD2360" s="37" t="s">
        <v>1571</v>
      </c>
      <c r="AE2360" s="82">
        <v>11</v>
      </c>
      <c r="AF2360" s="3">
        <v>1</v>
      </c>
      <c r="AG2360" s="45"/>
      <c r="AH2360" s="45">
        <v>48</v>
      </c>
      <c r="AI2360" s="45" t="s">
        <v>767</v>
      </c>
      <c r="AJ2360" s="46" t="s">
        <v>1069</v>
      </c>
      <c r="AK2360" s="45"/>
      <c r="AL2360" s="46"/>
      <c r="AM2360" s="45">
        <v>23</v>
      </c>
      <c r="AN2360" s="45">
        <v>63</v>
      </c>
      <c r="AO2360" s="45">
        <v>123.4</v>
      </c>
      <c r="AP2360" s="45" t="s">
        <v>1069</v>
      </c>
      <c r="AQ2360" s="45"/>
      <c r="AR2360" s="45"/>
      <c r="AS2360" s="107">
        <v>43</v>
      </c>
      <c r="AT2360" s="45" t="s">
        <v>1069</v>
      </c>
      <c r="AU2360" s="45"/>
      <c r="AV2360" s="45"/>
      <c r="AW2360" s="45"/>
      <c r="AX2360" s="45" t="s">
        <v>1561</v>
      </c>
      <c r="BA2360" s="21" t="s">
        <v>733</v>
      </c>
      <c r="BB2360" s="10">
        <v>1</v>
      </c>
      <c r="BF2360" s="4" t="b">
        <f>IF(ISERROR(VLOOKUP(StudiesDetails!B2360,ProteinExpression!A:A,1,FALSE)),FALSE,TRUE)</f>
        <v>1</v>
      </c>
    </row>
    <row r="2361" spans="1:58" x14ac:dyDescent="0.3">
      <c r="A2361">
        <v>1129</v>
      </c>
      <c r="B2361">
        <v>2513</v>
      </c>
      <c r="C2361" s="73" t="str">
        <f>IF(AND($A2361&lt;&gt;"",ISNUMBER($A2361)),VLOOKUP($A2361,StudiesGeneral!$B:$CM,2,FALSE),"")</f>
        <v>Wegler</v>
      </c>
      <c r="D2361" s="73">
        <f>IF(AND($A2361&lt;&gt;"",ISNUMBER($A2361)),VLOOKUP($A2361,StudiesGeneral!$B:$CM,3,FALSE),"")</f>
        <v>2022</v>
      </c>
      <c r="E2361" s="74" t="str">
        <f>IF(AND($A2361&lt;&gt;"",ISNUMBER($A2361)),VLOOKUP($A2361,StudiesGeneral!$B:$CM,4,FALSE),"")</f>
        <v>https://doi.org/10.1002/cpt.2558</v>
      </c>
      <c r="F2361" s="73" t="str">
        <f>IF(AND($A2361&lt;&gt;"",ISNUMBER($A2361)),VLOOKUP($A2361,StudiesGeneral!$B:$CM,5,FALSE),"")</f>
        <v>CYP3A4</v>
      </c>
      <c r="G2361" s="52" t="str">
        <f t="shared" si="119"/>
        <v>Small intestine-Jejunum-Lysate-obese 12-</v>
      </c>
      <c r="H2361" s="12" t="s">
        <v>747</v>
      </c>
      <c r="I2361" s="12" t="s">
        <v>749</v>
      </c>
      <c r="K2361" s="12" t="s">
        <v>735</v>
      </c>
      <c r="L2361" s="12" t="s">
        <v>736</v>
      </c>
      <c r="M2361" s="12" t="s">
        <v>737</v>
      </c>
      <c r="AA2361" s="19" t="s">
        <v>770</v>
      </c>
      <c r="AB2361" s="19" t="s">
        <v>1559</v>
      </c>
      <c r="AC2361" s="20" t="s">
        <v>730</v>
      </c>
      <c r="AD2361" s="37" t="s">
        <v>1572</v>
      </c>
      <c r="AE2361" s="82">
        <v>12</v>
      </c>
      <c r="AF2361" s="3">
        <v>1</v>
      </c>
      <c r="AG2361" s="45"/>
      <c r="AH2361" s="45">
        <v>48</v>
      </c>
      <c r="AI2361" s="45" t="s">
        <v>767</v>
      </c>
      <c r="AJ2361" s="46" t="s">
        <v>1069</v>
      </c>
      <c r="AK2361" s="45"/>
      <c r="AL2361" s="46"/>
      <c r="AM2361" s="45">
        <v>23</v>
      </c>
      <c r="AN2361" s="45">
        <v>63</v>
      </c>
      <c r="AO2361" s="45">
        <v>123.4</v>
      </c>
      <c r="AP2361" s="45" t="s">
        <v>1069</v>
      </c>
      <c r="AQ2361" s="45"/>
      <c r="AR2361" s="45"/>
      <c r="AS2361" s="107">
        <v>43</v>
      </c>
      <c r="AT2361" s="45" t="s">
        <v>1069</v>
      </c>
      <c r="AU2361" s="45"/>
      <c r="AV2361" s="45"/>
      <c r="AW2361" s="45"/>
      <c r="AX2361" s="45" t="s">
        <v>1561</v>
      </c>
      <c r="BA2361" s="21" t="s">
        <v>733</v>
      </c>
      <c r="BB2361" s="10">
        <v>1</v>
      </c>
      <c r="BF2361" s="4" t="b">
        <f>IF(ISERROR(VLOOKUP(StudiesDetails!B2361,ProteinExpression!A:A,1,FALSE)),FALSE,TRUE)</f>
        <v>1</v>
      </c>
    </row>
    <row r="2362" spans="1:58" x14ac:dyDescent="0.3">
      <c r="A2362">
        <v>1129</v>
      </c>
      <c r="B2362">
        <v>2514</v>
      </c>
      <c r="C2362" s="73" t="str">
        <f>IF(AND($A2362&lt;&gt;"",ISNUMBER($A2362)),VLOOKUP($A2362,StudiesGeneral!$B:$CM,2,FALSE),"")</f>
        <v>Wegler</v>
      </c>
      <c r="D2362" s="73">
        <f>IF(AND($A2362&lt;&gt;"",ISNUMBER($A2362)),VLOOKUP($A2362,StudiesGeneral!$B:$CM,3,FALSE),"")</f>
        <v>2022</v>
      </c>
      <c r="E2362" s="74" t="str">
        <f>IF(AND($A2362&lt;&gt;"",ISNUMBER($A2362)),VLOOKUP($A2362,StudiesGeneral!$B:$CM,4,FALSE),"")</f>
        <v>https://doi.org/10.1002/cpt.2558</v>
      </c>
      <c r="F2362" s="73" t="str">
        <f>IF(AND($A2362&lt;&gt;"",ISNUMBER($A2362)),VLOOKUP($A2362,StudiesGeneral!$B:$CM,5,FALSE),"")</f>
        <v>CYP3A4</v>
      </c>
      <c r="G2362" s="52" t="str">
        <f t="shared" si="119"/>
        <v>Small intestine-Jejunum-Lysate-obese 13-</v>
      </c>
      <c r="H2362" s="12" t="s">
        <v>747</v>
      </c>
      <c r="I2362" s="12" t="s">
        <v>749</v>
      </c>
      <c r="K2362" s="12" t="s">
        <v>735</v>
      </c>
      <c r="L2362" s="12" t="s">
        <v>736</v>
      </c>
      <c r="M2362" s="12" t="s">
        <v>737</v>
      </c>
      <c r="AA2362" s="19" t="s">
        <v>770</v>
      </c>
      <c r="AB2362" s="19" t="s">
        <v>1559</v>
      </c>
      <c r="AC2362" s="20" t="s">
        <v>730</v>
      </c>
      <c r="AD2362" s="37" t="s">
        <v>1573</v>
      </c>
      <c r="AE2362" s="82">
        <v>13</v>
      </c>
      <c r="AF2362" s="3">
        <v>1</v>
      </c>
      <c r="AG2362" s="45"/>
      <c r="AH2362" s="45">
        <v>48</v>
      </c>
      <c r="AI2362" s="45" t="s">
        <v>767</v>
      </c>
      <c r="AJ2362" s="46" t="s">
        <v>1069</v>
      </c>
      <c r="AK2362" s="45"/>
      <c r="AL2362" s="46"/>
      <c r="AM2362" s="45">
        <v>23</v>
      </c>
      <c r="AN2362" s="45">
        <v>63</v>
      </c>
      <c r="AO2362" s="45">
        <v>123.4</v>
      </c>
      <c r="AP2362" s="45" t="s">
        <v>1069</v>
      </c>
      <c r="AQ2362" s="45"/>
      <c r="AR2362" s="45"/>
      <c r="AS2362" s="107">
        <v>43</v>
      </c>
      <c r="AT2362" s="45" t="s">
        <v>1069</v>
      </c>
      <c r="AU2362" s="45"/>
      <c r="AV2362" s="45"/>
      <c r="AW2362" s="45"/>
      <c r="AX2362" s="45" t="s">
        <v>1561</v>
      </c>
      <c r="BA2362" s="21" t="s">
        <v>733</v>
      </c>
      <c r="BB2362" s="10">
        <v>1</v>
      </c>
      <c r="BF2362" s="4" t="b">
        <f>IF(ISERROR(VLOOKUP(StudiesDetails!B2362,ProteinExpression!A:A,1,FALSE)),FALSE,TRUE)</f>
        <v>1</v>
      </c>
    </row>
    <row r="2363" spans="1:58" x14ac:dyDescent="0.3">
      <c r="A2363">
        <v>1129</v>
      </c>
      <c r="B2363">
        <v>2515</v>
      </c>
      <c r="C2363" s="73" t="str">
        <f>IF(AND($A2363&lt;&gt;"",ISNUMBER($A2363)),VLOOKUP($A2363,StudiesGeneral!$B:$CM,2,FALSE),"")</f>
        <v>Wegler</v>
      </c>
      <c r="D2363" s="73">
        <f>IF(AND($A2363&lt;&gt;"",ISNUMBER($A2363)),VLOOKUP($A2363,StudiesGeneral!$B:$CM,3,FALSE),"")</f>
        <v>2022</v>
      </c>
      <c r="E2363" s="74" t="str">
        <f>IF(AND($A2363&lt;&gt;"",ISNUMBER($A2363)),VLOOKUP($A2363,StudiesGeneral!$B:$CM,4,FALSE),"")</f>
        <v>https://doi.org/10.1002/cpt.2558</v>
      </c>
      <c r="F2363" s="73" t="str">
        <f>IF(AND($A2363&lt;&gt;"",ISNUMBER($A2363)),VLOOKUP($A2363,StudiesGeneral!$B:$CM,5,FALSE),"")</f>
        <v>CYP3A4</v>
      </c>
      <c r="G2363" s="52" t="str">
        <f t="shared" si="119"/>
        <v>Small intestine-Jejunum-Lysate-obese 14-</v>
      </c>
      <c r="H2363" s="12" t="s">
        <v>747</v>
      </c>
      <c r="I2363" s="12" t="s">
        <v>749</v>
      </c>
      <c r="K2363" s="12" t="s">
        <v>735</v>
      </c>
      <c r="L2363" s="12" t="s">
        <v>736</v>
      </c>
      <c r="M2363" s="12" t="s">
        <v>737</v>
      </c>
      <c r="AA2363" s="19" t="s">
        <v>770</v>
      </c>
      <c r="AB2363" s="19" t="s">
        <v>1559</v>
      </c>
      <c r="AC2363" s="20" t="s">
        <v>730</v>
      </c>
      <c r="AD2363" s="37" t="s">
        <v>1574</v>
      </c>
      <c r="AE2363" s="82">
        <v>14</v>
      </c>
      <c r="AF2363" s="3">
        <v>1</v>
      </c>
      <c r="AG2363" s="45"/>
      <c r="AH2363" s="45">
        <v>48</v>
      </c>
      <c r="AI2363" s="45" t="s">
        <v>767</v>
      </c>
      <c r="AJ2363" s="46" t="s">
        <v>1069</v>
      </c>
      <c r="AK2363" s="45"/>
      <c r="AL2363" s="46"/>
      <c r="AM2363" s="45">
        <v>23</v>
      </c>
      <c r="AN2363" s="45">
        <v>63</v>
      </c>
      <c r="AO2363" s="45">
        <v>123.4</v>
      </c>
      <c r="AP2363" s="45" t="s">
        <v>1069</v>
      </c>
      <c r="AQ2363" s="45"/>
      <c r="AR2363" s="45"/>
      <c r="AS2363" s="107">
        <v>43</v>
      </c>
      <c r="AT2363" s="45" t="s">
        <v>1069</v>
      </c>
      <c r="AU2363" s="45"/>
      <c r="AV2363" s="45"/>
      <c r="AW2363" s="45"/>
      <c r="AX2363" s="45" t="s">
        <v>1561</v>
      </c>
      <c r="BA2363" s="21" t="s">
        <v>733</v>
      </c>
      <c r="BB2363" s="10">
        <v>1</v>
      </c>
      <c r="BF2363" s="4" t="b">
        <f>IF(ISERROR(VLOOKUP(StudiesDetails!B2363,ProteinExpression!A:A,1,FALSE)),FALSE,TRUE)</f>
        <v>1</v>
      </c>
    </row>
    <row r="2364" spans="1:58" x14ac:dyDescent="0.3">
      <c r="A2364">
        <v>1129</v>
      </c>
      <c r="B2364">
        <v>2516</v>
      </c>
      <c r="C2364" s="73" t="str">
        <f>IF(AND($A2364&lt;&gt;"",ISNUMBER($A2364)),VLOOKUP($A2364,StudiesGeneral!$B:$CM,2,FALSE),"")</f>
        <v>Wegler</v>
      </c>
      <c r="D2364" s="73">
        <f>IF(AND($A2364&lt;&gt;"",ISNUMBER($A2364)),VLOOKUP($A2364,StudiesGeneral!$B:$CM,3,FALSE),"")</f>
        <v>2022</v>
      </c>
      <c r="E2364" s="74" t="str">
        <f>IF(AND($A2364&lt;&gt;"",ISNUMBER($A2364)),VLOOKUP($A2364,StudiesGeneral!$B:$CM,4,FALSE),"")</f>
        <v>https://doi.org/10.1002/cpt.2558</v>
      </c>
      <c r="F2364" s="73" t="str">
        <f>IF(AND($A2364&lt;&gt;"",ISNUMBER($A2364)),VLOOKUP($A2364,StudiesGeneral!$B:$CM,5,FALSE),"")</f>
        <v>CYP3A4</v>
      </c>
      <c r="G2364" s="52" t="str">
        <f t="shared" si="119"/>
        <v>Small intestine-Jejunum-Lysate-obese 15-</v>
      </c>
      <c r="H2364" s="12" t="s">
        <v>747</v>
      </c>
      <c r="I2364" s="12" t="s">
        <v>749</v>
      </c>
      <c r="K2364" s="12" t="s">
        <v>735</v>
      </c>
      <c r="L2364" s="12" t="s">
        <v>736</v>
      </c>
      <c r="M2364" s="12" t="s">
        <v>737</v>
      </c>
      <c r="AA2364" s="19" t="s">
        <v>770</v>
      </c>
      <c r="AB2364" s="19" t="s">
        <v>1559</v>
      </c>
      <c r="AC2364" s="20" t="s">
        <v>730</v>
      </c>
      <c r="AD2364" s="37" t="s">
        <v>1575</v>
      </c>
      <c r="AE2364" s="82">
        <v>15</v>
      </c>
      <c r="AF2364" s="3">
        <v>1</v>
      </c>
      <c r="AG2364" s="45"/>
      <c r="AH2364" s="45">
        <v>48</v>
      </c>
      <c r="AI2364" s="45" t="s">
        <v>767</v>
      </c>
      <c r="AJ2364" s="46" t="s">
        <v>1069</v>
      </c>
      <c r="AK2364" s="45"/>
      <c r="AL2364" s="46"/>
      <c r="AM2364" s="45">
        <v>23</v>
      </c>
      <c r="AN2364" s="45">
        <v>63</v>
      </c>
      <c r="AO2364" s="45">
        <v>123.4</v>
      </c>
      <c r="AP2364" s="45" t="s">
        <v>1069</v>
      </c>
      <c r="AQ2364" s="45"/>
      <c r="AR2364" s="45"/>
      <c r="AS2364" s="107">
        <v>43</v>
      </c>
      <c r="AT2364" s="45" t="s">
        <v>1069</v>
      </c>
      <c r="AU2364" s="45"/>
      <c r="AV2364" s="45"/>
      <c r="AW2364" s="45"/>
      <c r="AX2364" s="45" t="s">
        <v>1561</v>
      </c>
      <c r="BA2364" s="21" t="s">
        <v>733</v>
      </c>
      <c r="BB2364" s="10">
        <v>1</v>
      </c>
      <c r="BF2364" s="4" t="b">
        <f>IF(ISERROR(VLOOKUP(StudiesDetails!B2364,ProteinExpression!A:A,1,FALSE)),FALSE,TRUE)</f>
        <v>1</v>
      </c>
    </row>
    <row r="2365" spans="1:58" x14ac:dyDescent="0.3">
      <c r="A2365">
        <v>1129</v>
      </c>
      <c r="B2365">
        <v>2517</v>
      </c>
      <c r="C2365" s="73" t="str">
        <f>IF(AND($A2365&lt;&gt;"",ISNUMBER($A2365)),VLOOKUP($A2365,StudiesGeneral!$B:$CM,2,FALSE),"")</f>
        <v>Wegler</v>
      </c>
      <c r="D2365" s="73">
        <f>IF(AND($A2365&lt;&gt;"",ISNUMBER($A2365)),VLOOKUP($A2365,StudiesGeneral!$B:$CM,3,FALSE),"")</f>
        <v>2022</v>
      </c>
      <c r="E2365" s="74" t="str">
        <f>IF(AND($A2365&lt;&gt;"",ISNUMBER($A2365)),VLOOKUP($A2365,StudiesGeneral!$B:$CM,4,FALSE),"")</f>
        <v>https://doi.org/10.1002/cpt.2558</v>
      </c>
      <c r="F2365" s="73" t="str">
        <f>IF(AND($A2365&lt;&gt;"",ISNUMBER($A2365)),VLOOKUP($A2365,StudiesGeneral!$B:$CM,5,FALSE),"")</f>
        <v>CYP3A4</v>
      </c>
      <c r="G2365" s="52" t="str">
        <f t="shared" si="119"/>
        <v>Small intestine-Jejunum-Lysate-obese 16-</v>
      </c>
      <c r="H2365" s="12" t="s">
        <v>747</v>
      </c>
      <c r="I2365" s="12" t="s">
        <v>749</v>
      </c>
      <c r="K2365" s="12" t="s">
        <v>735</v>
      </c>
      <c r="L2365" s="12" t="s">
        <v>736</v>
      </c>
      <c r="M2365" s="12" t="s">
        <v>737</v>
      </c>
      <c r="AA2365" s="19" t="s">
        <v>770</v>
      </c>
      <c r="AB2365" s="19" t="s">
        <v>1559</v>
      </c>
      <c r="AC2365" s="20" t="s">
        <v>730</v>
      </c>
      <c r="AD2365" s="37" t="s">
        <v>1576</v>
      </c>
      <c r="AE2365" s="82">
        <v>16</v>
      </c>
      <c r="AF2365" s="3">
        <v>1</v>
      </c>
      <c r="AG2365" s="45"/>
      <c r="AH2365" s="45">
        <v>48</v>
      </c>
      <c r="AI2365" s="45" t="s">
        <v>767</v>
      </c>
      <c r="AJ2365" s="46" t="s">
        <v>1069</v>
      </c>
      <c r="AK2365" s="45"/>
      <c r="AL2365" s="46"/>
      <c r="AM2365" s="45">
        <v>23</v>
      </c>
      <c r="AN2365" s="45">
        <v>63</v>
      </c>
      <c r="AO2365" s="45">
        <v>123.4</v>
      </c>
      <c r="AP2365" s="45" t="s">
        <v>1069</v>
      </c>
      <c r="AQ2365" s="45"/>
      <c r="AR2365" s="45"/>
      <c r="AS2365" s="107">
        <v>43</v>
      </c>
      <c r="AT2365" s="45" t="s">
        <v>1069</v>
      </c>
      <c r="AU2365" s="45"/>
      <c r="AV2365" s="45"/>
      <c r="AW2365" s="45"/>
      <c r="AX2365" s="45" t="s">
        <v>1561</v>
      </c>
      <c r="BA2365" s="21" t="s">
        <v>733</v>
      </c>
      <c r="BB2365" s="10">
        <v>1</v>
      </c>
      <c r="BF2365" s="4" t="b">
        <f>IF(ISERROR(VLOOKUP(StudiesDetails!B2365,ProteinExpression!A:A,1,FALSE)),FALSE,TRUE)</f>
        <v>1</v>
      </c>
    </row>
    <row r="2366" spans="1:58" x14ac:dyDescent="0.3">
      <c r="A2366">
        <v>1129</v>
      </c>
      <c r="B2366">
        <v>2518</v>
      </c>
      <c r="C2366" s="73" t="str">
        <f>IF(AND($A2366&lt;&gt;"",ISNUMBER($A2366)),VLOOKUP($A2366,StudiesGeneral!$B:$CM,2,FALSE),"")</f>
        <v>Wegler</v>
      </c>
      <c r="D2366" s="73">
        <f>IF(AND($A2366&lt;&gt;"",ISNUMBER($A2366)),VLOOKUP($A2366,StudiesGeneral!$B:$CM,3,FALSE),"")</f>
        <v>2022</v>
      </c>
      <c r="E2366" s="74" t="str">
        <f>IF(AND($A2366&lt;&gt;"",ISNUMBER($A2366)),VLOOKUP($A2366,StudiesGeneral!$B:$CM,4,FALSE),"")</f>
        <v>https://doi.org/10.1002/cpt.2558</v>
      </c>
      <c r="F2366" s="73" t="str">
        <f>IF(AND($A2366&lt;&gt;"",ISNUMBER($A2366)),VLOOKUP($A2366,StudiesGeneral!$B:$CM,5,FALSE),"")</f>
        <v>CYP3A4</v>
      </c>
      <c r="G2366" s="52" t="str">
        <f t="shared" si="119"/>
        <v>Small intestine-Jejunum-Lysate-obese 17-</v>
      </c>
      <c r="H2366" s="12" t="s">
        <v>747</v>
      </c>
      <c r="I2366" s="12" t="s">
        <v>749</v>
      </c>
      <c r="K2366" s="12" t="s">
        <v>735</v>
      </c>
      <c r="L2366" s="12" t="s">
        <v>736</v>
      </c>
      <c r="M2366" s="12" t="s">
        <v>737</v>
      </c>
      <c r="AA2366" s="19" t="s">
        <v>770</v>
      </c>
      <c r="AB2366" s="19" t="s">
        <v>1559</v>
      </c>
      <c r="AC2366" s="20" t="s">
        <v>730</v>
      </c>
      <c r="AD2366" s="37" t="s">
        <v>1577</v>
      </c>
      <c r="AE2366" s="82">
        <v>17</v>
      </c>
      <c r="AF2366" s="3">
        <v>1</v>
      </c>
      <c r="AG2366" s="45"/>
      <c r="AH2366" s="45">
        <v>48</v>
      </c>
      <c r="AI2366" s="45" t="s">
        <v>767</v>
      </c>
      <c r="AJ2366" s="46" t="s">
        <v>1069</v>
      </c>
      <c r="AK2366" s="45"/>
      <c r="AL2366" s="46"/>
      <c r="AM2366" s="45">
        <v>23</v>
      </c>
      <c r="AN2366" s="45">
        <v>63</v>
      </c>
      <c r="AO2366" s="45">
        <v>123.4</v>
      </c>
      <c r="AP2366" s="45" t="s">
        <v>1069</v>
      </c>
      <c r="AQ2366" s="45"/>
      <c r="AR2366" s="45"/>
      <c r="AS2366" s="107">
        <v>43</v>
      </c>
      <c r="AT2366" s="45" t="s">
        <v>1069</v>
      </c>
      <c r="AU2366" s="45"/>
      <c r="AV2366" s="45"/>
      <c r="AW2366" s="45"/>
      <c r="AX2366" s="45" t="s">
        <v>1561</v>
      </c>
      <c r="BA2366" s="21" t="s">
        <v>733</v>
      </c>
      <c r="BB2366" s="10">
        <v>1</v>
      </c>
      <c r="BF2366" s="4" t="b">
        <f>IF(ISERROR(VLOOKUP(StudiesDetails!B2366,ProteinExpression!A:A,1,FALSE)),FALSE,TRUE)</f>
        <v>1</v>
      </c>
    </row>
    <row r="2367" spans="1:58" x14ac:dyDescent="0.3">
      <c r="A2367">
        <v>1129</v>
      </c>
      <c r="B2367">
        <v>2519</v>
      </c>
      <c r="C2367" s="73" t="str">
        <f>IF(AND($A2367&lt;&gt;"",ISNUMBER($A2367)),VLOOKUP($A2367,StudiesGeneral!$B:$CM,2,FALSE),"")</f>
        <v>Wegler</v>
      </c>
      <c r="D2367" s="73">
        <f>IF(AND($A2367&lt;&gt;"",ISNUMBER($A2367)),VLOOKUP($A2367,StudiesGeneral!$B:$CM,3,FALSE),"")</f>
        <v>2022</v>
      </c>
      <c r="E2367" s="74" t="str">
        <f>IF(AND($A2367&lt;&gt;"",ISNUMBER($A2367)),VLOOKUP($A2367,StudiesGeneral!$B:$CM,4,FALSE),"")</f>
        <v>https://doi.org/10.1002/cpt.2558</v>
      </c>
      <c r="F2367" s="73" t="str">
        <f>IF(AND($A2367&lt;&gt;"",ISNUMBER($A2367)),VLOOKUP($A2367,StudiesGeneral!$B:$CM,5,FALSE),"")</f>
        <v>CYP3A4</v>
      </c>
      <c r="G2367" s="52" t="str">
        <f t="shared" si="119"/>
        <v>Small intestine-Jejunum-Lysate-obese 18-</v>
      </c>
      <c r="H2367" s="12" t="s">
        <v>747</v>
      </c>
      <c r="I2367" s="12" t="s">
        <v>749</v>
      </c>
      <c r="K2367" s="12" t="s">
        <v>735</v>
      </c>
      <c r="L2367" s="12" t="s">
        <v>736</v>
      </c>
      <c r="M2367" s="12" t="s">
        <v>737</v>
      </c>
      <c r="AA2367" s="19" t="s">
        <v>770</v>
      </c>
      <c r="AB2367" s="19" t="s">
        <v>1559</v>
      </c>
      <c r="AC2367" s="20" t="s">
        <v>730</v>
      </c>
      <c r="AD2367" s="37" t="s">
        <v>1578</v>
      </c>
      <c r="AE2367" s="82">
        <v>18</v>
      </c>
      <c r="AF2367" s="3">
        <v>1</v>
      </c>
      <c r="AG2367" s="45"/>
      <c r="AH2367" s="45">
        <v>48</v>
      </c>
      <c r="AI2367" s="45" t="s">
        <v>767</v>
      </c>
      <c r="AJ2367" s="46" t="s">
        <v>1069</v>
      </c>
      <c r="AK2367" s="45"/>
      <c r="AL2367" s="46"/>
      <c r="AM2367" s="45">
        <v>23</v>
      </c>
      <c r="AN2367" s="45">
        <v>63</v>
      </c>
      <c r="AO2367" s="45">
        <v>123.4</v>
      </c>
      <c r="AP2367" s="45" t="s">
        <v>1069</v>
      </c>
      <c r="AQ2367" s="45"/>
      <c r="AR2367" s="45"/>
      <c r="AS2367" s="107">
        <v>43</v>
      </c>
      <c r="AT2367" s="45" t="s">
        <v>1069</v>
      </c>
      <c r="AU2367" s="45"/>
      <c r="AV2367" s="45"/>
      <c r="AW2367" s="45"/>
      <c r="AX2367" s="45" t="s">
        <v>1561</v>
      </c>
      <c r="BA2367" s="21" t="s">
        <v>733</v>
      </c>
      <c r="BB2367" s="10">
        <v>1</v>
      </c>
      <c r="BF2367" s="4" t="b">
        <f>IF(ISERROR(VLOOKUP(StudiesDetails!B2367,ProteinExpression!A:A,1,FALSE)),FALSE,TRUE)</f>
        <v>1</v>
      </c>
    </row>
    <row r="2368" spans="1:58" x14ac:dyDescent="0.3">
      <c r="A2368">
        <v>1129</v>
      </c>
      <c r="B2368">
        <v>2520</v>
      </c>
      <c r="C2368" s="73" t="str">
        <f>IF(AND($A2368&lt;&gt;"",ISNUMBER($A2368)),VLOOKUP($A2368,StudiesGeneral!$B:$CM,2,FALSE),"")</f>
        <v>Wegler</v>
      </c>
      <c r="D2368" s="73">
        <f>IF(AND($A2368&lt;&gt;"",ISNUMBER($A2368)),VLOOKUP($A2368,StudiesGeneral!$B:$CM,3,FALSE),"")</f>
        <v>2022</v>
      </c>
      <c r="E2368" s="74" t="str">
        <f>IF(AND($A2368&lt;&gt;"",ISNUMBER($A2368)),VLOOKUP($A2368,StudiesGeneral!$B:$CM,4,FALSE),"")</f>
        <v>https://doi.org/10.1002/cpt.2558</v>
      </c>
      <c r="F2368" s="73" t="str">
        <f>IF(AND($A2368&lt;&gt;"",ISNUMBER($A2368)),VLOOKUP($A2368,StudiesGeneral!$B:$CM,5,FALSE),"")</f>
        <v>CYP3A4</v>
      </c>
      <c r="G2368" s="52" t="str">
        <f t="shared" si="119"/>
        <v>Small intestine-Jejunum-Lysate-obese 19-</v>
      </c>
      <c r="H2368" s="12" t="s">
        <v>747</v>
      </c>
      <c r="I2368" s="12" t="s">
        <v>749</v>
      </c>
      <c r="K2368" s="12" t="s">
        <v>735</v>
      </c>
      <c r="L2368" s="12" t="s">
        <v>736</v>
      </c>
      <c r="M2368" s="12" t="s">
        <v>737</v>
      </c>
      <c r="AA2368" s="19" t="s">
        <v>770</v>
      </c>
      <c r="AB2368" s="19" t="s">
        <v>1559</v>
      </c>
      <c r="AC2368" s="20" t="s">
        <v>730</v>
      </c>
      <c r="AD2368" s="37" t="s">
        <v>1579</v>
      </c>
      <c r="AE2368" s="82">
        <v>19</v>
      </c>
      <c r="AF2368" s="3">
        <v>1</v>
      </c>
      <c r="AG2368" s="45"/>
      <c r="AH2368" s="45">
        <v>48</v>
      </c>
      <c r="AI2368" s="45" t="s">
        <v>767</v>
      </c>
      <c r="AJ2368" s="46" t="s">
        <v>1069</v>
      </c>
      <c r="AK2368" s="45"/>
      <c r="AL2368" s="46"/>
      <c r="AM2368" s="45">
        <v>23</v>
      </c>
      <c r="AN2368" s="45">
        <v>63</v>
      </c>
      <c r="AO2368" s="45">
        <v>123.4</v>
      </c>
      <c r="AP2368" s="45" t="s">
        <v>1069</v>
      </c>
      <c r="AQ2368" s="45"/>
      <c r="AR2368" s="45"/>
      <c r="AS2368" s="107">
        <v>43</v>
      </c>
      <c r="AT2368" s="45" t="s">
        <v>1069</v>
      </c>
      <c r="AU2368" s="45"/>
      <c r="AV2368" s="45"/>
      <c r="AW2368" s="45"/>
      <c r="AX2368" s="45" t="s">
        <v>1561</v>
      </c>
      <c r="BA2368" s="21" t="s">
        <v>733</v>
      </c>
      <c r="BB2368" s="10">
        <v>1</v>
      </c>
      <c r="BF2368" s="4" t="b">
        <f>IF(ISERROR(VLOOKUP(StudiesDetails!B2368,ProteinExpression!A:A,1,FALSE)),FALSE,TRUE)</f>
        <v>1</v>
      </c>
    </row>
    <row r="2369" spans="1:58" x14ac:dyDescent="0.3">
      <c r="A2369">
        <v>1129</v>
      </c>
      <c r="B2369">
        <v>2521</v>
      </c>
      <c r="C2369" s="73" t="str">
        <f>IF(AND($A2369&lt;&gt;"",ISNUMBER($A2369)),VLOOKUP($A2369,StudiesGeneral!$B:$CM,2,FALSE),"")</f>
        <v>Wegler</v>
      </c>
      <c r="D2369" s="73">
        <f>IF(AND($A2369&lt;&gt;"",ISNUMBER($A2369)),VLOOKUP($A2369,StudiesGeneral!$B:$CM,3,FALSE),"")</f>
        <v>2022</v>
      </c>
      <c r="E2369" s="74" t="str">
        <f>IF(AND($A2369&lt;&gt;"",ISNUMBER($A2369)),VLOOKUP($A2369,StudiesGeneral!$B:$CM,4,FALSE),"")</f>
        <v>https://doi.org/10.1002/cpt.2558</v>
      </c>
      <c r="F2369" s="73" t="str">
        <f>IF(AND($A2369&lt;&gt;"",ISNUMBER($A2369)),VLOOKUP($A2369,StudiesGeneral!$B:$CM,5,FALSE),"")</f>
        <v>CYP3A4</v>
      </c>
      <c r="G2369" s="52" t="str">
        <f t="shared" si="119"/>
        <v>Small intestine-Jejunum-Lysate-obese 20-</v>
      </c>
      <c r="H2369" s="12" t="s">
        <v>747</v>
      </c>
      <c r="I2369" s="12" t="s">
        <v>749</v>
      </c>
      <c r="K2369" s="12" t="s">
        <v>735</v>
      </c>
      <c r="L2369" s="12" t="s">
        <v>736</v>
      </c>
      <c r="M2369" s="12" t="s">
        <v>737</v>
      </c>
      <c r="AA2369" s="19" t="s">
        <v>770</v>
      </c>
      <c r="AB2369" s="19" t="s">
        <v>1559</v>
      </c>
      <c r="AC2369" s="20" t="s">
        <v>730</v>
      </c>
      <c r="AD2369" s="37" t="s">
        <v>1580</v>
      </c>
      <c r="AE2369" s="82">
        <v>20</v>
      </c>
      <c r="AF2369" s="3">
        <v>1</v>
      </c>
      <c r="AG2369" s="45"/>
      <c r="AH2369" s="45">
        <v>48</v>
      </c>
      <c r="AI2369" s="45" t="s">
        <v>767</v>
      </c>
      <c r="AJ2369" s="46" t="s">
        <v>1069</v>
      </c>
      <c r="AK2369" s="45"/>
      <c r="AL2369" s="46"/>
      <c r="AM2369" s="45">
        <v>23</v>
      </c>
      <c r="AN2369" s="45">
        <v>63</v>
      </c>
      <c r="AO2369" s="45">
        <v>123.4</v>
      </c>
      <c r="AP2369" s="45" t="s">
        <v>1069</v>
      </c>
      <c r="AQ2369" s="45"/>
      <c r="AR2369" s="45"/>
      <c r="AS2369" s="107">
        <v>43</v>
      </c>
      <c r="AT2369" s="45" t="s">
        <v>1069</v>
      </c>
      <c r="AU2369" s="45"/>
      <c r="AV2369" s="45"/>
      <c r="AW2369" s="45"/>
      <c r="AX2369" s="45" t="s">
        <v>1561</v>
      </c>
      <c r="BA2369" s="21" t="s">
        <v>733</v>
      </c>
      <c r="BB2369" s="10">
        <v>1</v>
      </c>
      <c r="BF2369" s="4" t="b">
        <f>IF(ISERROR(VLOOKUP(StudiesDetails!B2369,ProteinExpression!A:A,1,FALSE)),FALSE,TRUE)</f>
        <v>1</v>
      </c>
    </row>
    <row r="2370" spans="1:58" x14ac:dyDescent="0.3">
      <c r="A2370">
        <v>1129</v>
      </c>
      <c r="B2370">
        <v>2522</v>
      </c>
      <c r="C2370" s="73" t="str">
        <f>IF(AND($A2370&lt;&gt;"",ISNUMBER($A2370)),VLOOKUP($A2370,StudiesGeneral!$B:$CM,2,FALSE),"")</f>
        <v>Wegler</v>
      </c>
      <c r="D2370" s="73">
        <f>IF(AND($A2370&lt;&gt;"",ISNUMBER($A2370)),VLOOKUP($A2370,StudiesGeneral!$B:$CM,3,FALSE),"")</f>
        <v>2022</v>
      </c>
      <c r="E2370" s="74" t="str">
        <f>IF(AND($A2370&lt;&gt;"",ISNUMBER($A2370)),VLOOKUP($A2370,StudiesGeneral!$B:$CM,4,FALSE),"")</f>
        <v>https://doi.org/10.1002/cpt.2558</v>
      </c>
      <c r="F2370" s="73" t="str">
        <f>IF(AND($A2370&lt;&gt;"",ISNUMBER($A2370)),VLOOKUP($A2370,StudiesGeneral!$B:$CM,5,FALSE),"")</f>
        <v>CYP3A4</v>
      </c>
      <c r="G2370" s="52" t="str">
        <f t="shared" si="119"/>
        <v>Small intestine-Jejunum-Lysate-obese 21-</v>
      </c>
      <c r="H2370" s="12" t="s">
        <v>747</v>
      </c>
      <c r="I2370" s="12" t="s">
        <v>749</v>
      </c>
      <c r="K2370" s="12" t="s">
        <v>735</v>
      </c>
      <c r="L2370" s="12" t="s">
        <v>736</v>
      </c>
      <c r="M2370" s="12" t="s">
        <v>737</v>
      </c>
      <c r="AA2370" s="19" t="s">
        <v>770</v>
      </c>
      <c r="AB2370" s="19" t="s">
        <v>1559</v>
      </c>
      <c r="AC2370" s="20" t="s">
        <v>730</v>
      </c>
      <c r="AD2370" s="37" t="s">
        <v>1581</v>
      </c>
      <c r="AE2370" s="82">
        <v>21</v>
      </c>
      <c r="AF2370" s="3">
        <v>1</v>
      </c>
      <c r="AG2370" s="45"/>
      <c r="AH2370" s="45">
        <v>48</v>
      </c>
      <c r="AI2370" s="45" t="s">
        <v>767</v>
      </c>
      <c r="AJ2370" s="46" t="s">
        <v>1069</v>
      </c>
      <c r="AK2370" s="45"/>
      <c r="AL2370" s="46"/>
      <c r="AM2370" s="45">
        <v>23</v>
      </c>
      <c r="AN2370" s="45">
        <v>63</v>
      </c>
      <c r="AO2370" s="45">
        <v>123.4</v>
      </c>
      <c r="AP2370" s="45" t="s">
        <v>1069</v>
      </c>
      <c r="AQ2370" s="45"/>
      <c r="AR2370" s="45"/>
      <c r="AS2370" s="107">
        <v>43</v>
      </c>
      <c r="AT2370" s="45" t="s">
        <v>1069</v>
      </c>
      <c r="AU2370" s="45"/>
      <c r="AV2370" s="45"/>
      <c r="AW2370" s="45"/>
      <c r="AX2370" s="45" t="s">
        <v>1561</v>
      </c>
      <c r="BA2370" s="21" t="s">
        <v>733</v>
      </c>
      <c r="BB2370" s="10">
        <v>1</v>
      </c>
      <c r="BF2370" s="4" t="b">
        <f>IF(ISERROR(VLOOKUP(StudiesDetails!B2370,ProteinExpression!A:A,1,FALSE)),FALSE,TRUE)</f>
        <v>1</v>
      </c>
    </row>
    <row r="2371" spans="1:58" x14ac:dyDescent="0.3">
      <c r="A2371">
        <v>1129</v>
      </c>
      <c r="B2371">
        <v>2523</v>
      </c>
      <c r="C2371" s="73" t="str">
        <f>IF(AND($A2371&lt;&gt;"",ISNUMBER($A2371)),VLOOKUP($A2371,StudiesGeneral!$B:$CM,2,FALSE),"")</f>
        <v>Wegler</v>
      </c>
      <c r="D2371" s="73">
        <f>IF(AND($A2371&lt;&gt;"",ISNUMBER($A2371)),VLOOKUP($A2371,StudiesGeneral!$B:$CM,3,FALSE),"")</f>
        <v>2022</v>
      </c>
      <c r="E2371" s="74" t="str">
        <f>IF(AND($A2371&lt;&gt;"",ISNUMBER($A2371)),VLOOKUP($A2371,StudiesGeneral!$B:$CM,4,FALSE),"")</f>
        <v>https://doi.org/10.1002/cpt.2558</v>
      </c>
      <c r="F2371" s="73" t="str">
        <f>IF(AND($A2371&lt;&gt;"",ISNUMBER($A2371)),VLOOKUP($A2371,StudiesGeneral!$B:$CM,5,FALSE),"")</f>
        <v>CYP3A4</v>
      </c>
      <c r="G2371" s="52" t="str">
        <f t="shared" si="119"/>
        <v>Small intestine-Jejunum-Lysate-obese 22-</v>
      </c>
      <c r="H2371" s="12" t="s">
        <v>747</v>
      </c>
      <c r="I2371" s="12" t="s">
        <v>749</v>
      </c>
      <c r="K2371" s="12" t="s">
        <v>735</v>
      </c>
      <c r="L2371" s="12" t="s">
        <v>736</v>
      </c>
      <c r="M2371" s="12" t="s">
        <v>737</v>
      </c>
      <c r="AA2371" s="19" t="s">
        <v>770</v>
      </c>
      <c r="AB2371" s="19" t="s">
        <v>1559</v>
      </c>
      <c r="AC2371" s="20" t="s">
        <v>730</v>
      </c>
      <c r="AD2371" s="37" t="s">
        <v>1582</v>
      </c>
      <c r="AE2371" s="82">
        <v>22</v>
      </c>
      <c r="AF2371" s="3">
        <v>1</v>
      </c>
      <c r="AG2371" s="45"/>
      <c r="AH2371" s="45">
        <v>48</v>
      </c>
      <c r="AI2371" s="45" t="s">
        <v>767</v>
      </c>
      <c r="AJ2371" s="46" t="s">
        <v>1069</v>
      </c>
      <c r="AK2371" s="45"/>
      <c r="AL2371" s="46"/>
      <c r="AM2371" s="45">
        <v>23</v>
      </c>
      <c r="AN2371" s="45">
        <v>63</v>
      </c>
      <c r="AO2371" s="45">
        <v>123.4</v>
      </c>
      <c r="AP2371" s="45" t="s">
        <v>1069</v>
      </c>
      <c r="AQ2371" s="45"/>
      <c r="AR2371" s="45"/>
      <c r="AS2371" s="107">
        <v>43</v>
      </c>
      <c r="AT2371" s="45" t="s">
        <v>1069</v>
      </c>
      <c r="AU2371" s="45"/>
      <c r="AV2371" s="45"/>
      <c r="AW2371" s="45"/>
      <c r="AX2371" s="45" t="s">
        <v>1561</v>
      </c>
      <c r="BA2371" s="21" t="s">
        <v>733</v>
      </c>
      <c r="BB2371" s="10">
        <v>1</v>
      </c>
      <c r="BF2371" s="4" t="b">
        <f>IF(ISERROR(VLOOKUP(StudiesDetails!B2371,ProteinExpression!A:A,1,FALSE)),FALSE,TRUE)</f>
        <v>1</v>
      </c>
    </row>
    <row r="2372" spans="1:58" x14ac:dyDescent="0.3">
      <c r="A2372">
        <v>1129</v>
      </c>
      <c r="B2372">
        <v>2524</v>
      </c>
      <c r="C2372" s="73" t="str">
        <f>IF(AND($A2372&lt;&gt;"",ISNUMBER($A2372)),VLOOKUP($A2372,StudiesGeneral!$B:$CM,2,FALSE),"")</f>
        <v>Wegler</v>
      </c>
      <c r="D2372" s="73">
        <f>IF(AND($A2372&lt;&gt;"",ISNUMBER($A2372)),VLOOKUP($A2372,StudiesGeneral!$B:$CM,3,FALSE),"")</f>
        <v>2022</v>
      </c>
      <c r="E2372" s="74" t="str">
        <f>IF(AND($A2372&lt;&gt;"",ISNUMBER($A2372)),VLOOKUP($A2372,StudiesGeneral!$B:$CM,4,FALSE),"")</f>
        <v>https://doi.org/10.1002/cpt.2558</v>
      </c>
      <c r="F2372" s="73" t="str">
        <f>IF(AND($A2372&lt;&gt;"",ISNUMBER($A2372)),VLOOKUP($A2372,StudiesGeneral!$B:$CM,5,FALSE),"")</f>
        <v>CYP3A4</v>
      </c>
      <c r="G2372" s="52" t="str">
        <f t="shared" si="119"/>
        <v>Small intestine-Jejunum-Lysate-obese 23-</v>
      </c>
      <c r="H2372" s="12" t="s">
        <v>747</v>
      </c>
      <c r="I2372" s="12" t="s">
        <v>749</v>
      </c>
      <c r="K2372" s="12" t="s">
        <v>735</v>
      </c>
      <c r="L2372" s="12" t="s">
        <v>736</v>
      </c>
      <c r="M2372" s="12" t="s">
        <v>737</v>
      </c>
      <c r="AA2372" s="19" t="s">
        <v>770</v>
      </c>
      <c r="AB2372" s="19" t="s">
        <v>1559</v>
      </c>
      <c r="AC2372" s="20" t="s">
        <v>730</v>
      </c>
      <c r="AD2372" s="37" t="s">
        <v>1583</v>
      </c>
      <c r="AE2372" s="82">
        <v>23</v>
      </c>
      <c r="AF2372" s="3">
        <v>1</v>
      </c>
      <c r="AG2372" s="45"/>
      <c r="AH2372" s="45">
        <v>48</v>
      </c>
      <c r="AI2372" s="45" t="s">
        <v>767</v>
      </c>
      <c r="AJ2372" s="46" t="s">
        <v>1069</v>
      </c>
      <c r="AK2372" s="45"/>
      <c r="AL2372" s="46"/>
      <c r="AM2372" s="45">
        <v>23</v>
      </c>
      <c r="AN2372" s="45">
        <v>63</v>
      </c>
      <c r="AO2372" s="45">
        <v>123.4</v>
      </c>
      <c r="AP2372" s="45" t="s">
        <v>1069</v>
      </c>
      <c r="AQ2372" s="45"/>
      <c r="AR2372" s="45"/>
      <c r="AS2372" s="107">
        <v>43</v>
      </c>
      <c r="AT2372" s="45" t="s">
        <v>1069</v>
      </c>
      <c r="AU2372" s="45"/>
      <c r="AV2372" s="45"/>
      <c r="AW2372" s="45"/>
      <c r="AX2372" s="45" t="s">
        <v>1561</v>
      </c>
      <c r="BA2372" s="21" t="s">
        <v>733</v>
      </c>
      <c r="BB2372" s="10">
        <v>1</v>
      </c>
      <c r="BF2372" s="4" t="b">
        <f>IF(ISERROR(VLOOKUP(StudiesDetails!B2372,ProteinExpression!A:A,1,FALSE)),FALSE,TRUE)</f>
        <v>1</v>
      </c>
    </row>
    <row r="2373" spans="1:58" x14ac:dyDescent="0.3">
      <c r="A2373">
        <v>1129</v>
      </c>
      <c r="B2373">
        <v>2525</v>
      </c>
      <c r="C2373" s="73" t="str">
        <f>IF(AND($A2373&lt;&gt;"",ISNUMBER($A2373)),VLOOKUP($A2373,StudiesGeneral!$B:$CM,2,FALSE),"")</f>
        <v>Wegler</v>
      </c>
      <c r="D2373" s="73">
        <f>IF(AND($A2373&lt;&gt;"",ISNUMBER($A2373)),VLOOKUP($A2373,StudiesGeneral!$B:$CM,3,FALSE),"")</f>
        <v>2022</v>
      </c>
      <c r="E2373" s="74" t="str">
        <f>IF(AND($A2373&lt;&gt;"",ISNUMBER($A2373)),VLOOKUP($A2373,StudiesGeneral!$B:$CM,4,FALSE),"")</f>
        <v>https://doi.org/10.1002/cpt.2558</v>
      </c>
      <c r="F2373" s="73" t="str">
        <f>IF(AND($A2373&lt;&gt;"",ISNUMBER($A2373)),VLOOKUP($A2373,StudiesGeneral!$B:$CM,5,FALSE),"")</f>
        <v>CYP3A4</v>
      </c>
      <c r="G2373" s="52" t="str">
        <f t="shared" si="119"/>
        <v>Small intestine-Jejunum-Lysate-obese 24-</v>
      </c>
      <c r="H2373" s="12" t="s">
        <v>747</v>
      </c>
      <c r="I2373" s="12" t="s">
        <v>749</v>
      </c>
      <c r="K2373" s="12" t="s">
        <v>735</v>
      </c>
      <c r="L2373" s="12" t="s">
        <v>736</v>
      </c>
      <c r="M2373" s="12" t="s">
        <v>737</v>
      </c>
      <c r="AA2373" s="19" t="s">
        <v>770</v>
      </c>
      <c r="AB2373" s="19" t="s">
        <v>1559</v>
      </c>
      <c r="AC2373" s="20" t="s">
        <v>730</v>
      </c>
      <c r="AD2373" s="37" t="s">
        <v>1584</v>
      </c>
      <c r="AE2373" s="82">
        <v>24</v>
      </c>
      <c r="AF2373" s="3">
        <v>1</v>
      </c>
      <c r="AG2373" s="45"/>
      <c r="AH2373" s="45">
        <v>48</v>
      </c>
      <c r="AI2373" s="45" t="s">
        <v>767</v>
      </c>
      <c r="AJ2373" s="46" t="s">
        <v>1069</v>
      </c>
      <c r="AK2373" s="45"/>
      <c r="AL2373" s="46"/>
      <c r="AM2373" s="45">
        <v>23</v>
      </c>
      <c r="AN2373" s="45">
        <v>63</v>
      </c>
      <c r="AO2373" s="45">
        <v>123.4</v>
      </c>
      <c r="AP2373" s="45" t="s">
        <v>1069</v>
      </c>
      <c r="AQ2373" s="45"/>
      <c r="AR2373" s="45"/>
      <c r="AS2373" s="107">
        <v>43</v>
      </c>
      <c r="AT2373" s="45" t="s">
        <v>1069</v>
      </c>
      <c r="AU2373" s="45"/>
      <c r="AV2373" s="45"/>
      <c r="AW2373" s="45"/>
      <c r="AX2373" s="45" t="s">
        <v>1561</v>
      </c>
      <c r="BA2373" s="21" t="s">
        <v>733</v>
      </c>
      <c r="BB2373" s="10">
        <v>1</v>
      </c>
      <c r="BF2373" s="4" t="b">
        <f>IF(ISERROR(VLOOKUP(StudiesDetails!B2373,ProteinExpression!A:A,1,FALSE)),FALSE,TRUE)</f>
        <v>1</v>
      </c>
    </row>
    <row r="2374" spans="1:58" x14ac:dyDescent="0.3">
      <c r="A2374">
        <v>1129</v>
      </c>
      <c r="B2374">
        <v>2526</v>
      </c>
      <c r="C2374" s="73" t="str">
        <f>IF(AND($A2374&lt;&gt;"",ISNUMBER($A2374)),VLOOKUP($A2374,StudiesGeneral!$B:$CM,2,FALSE),"")</f>
        <v>Wegler</v>
      </c>
      <c r="D2374" s="73">
        <f>IF(AND($A2374&lt;&gt;"",ISNUMBER($A2374)),VLOOKUP($A2374,StudiesGeneral!$B:$CM,3,FALSE),"")</f>
        <v>2022</v>
      </c>
      <c r="E2374" s="74" t="str">
        <f>IF(AND($A2374&lt;&gt;"",ISNUMBER($A2374)),VLOOKUP($A2374,StudiesGeneral!$B:$CM,4,FALSE),"")</f>
        <v>https://doi.org/10.1002/cpt.2558</v>
      </c>
      <c r="F2374" s="73" t="str">
        <f>IF(AND($A2374&lt;&gt;"",ISNUMBER($A2374)),VLOOKUP($A2374,StudiesGeneral!$B:$CM,5,FALSE),"")</f>
        <v>CYP3A4</v>
      </c>
      <c r="G2374" s="52" t="str">
        <f t="shared" si="119"/>
        <v>Small intestine-Jejunum-Lysate-obese 25-</v>
      </c>
      <c r="H2374" s="12" t="s">
        <v>747</v>
      </c>
      <c r="I2374" s="12" t="s">
        <v>749</v>
      </c>
      <c r="K2374" s="12" t="s">
        <v>735</v>
      </c>
      <c r="L2374" s="12" t="s">
        <v>736</v>
      </c>
      <c r="M2374" s="12" t="s">
        <v>737</v>
      </c>
      <c r="AA2374" s="19" t="s">
        <v>770</v>
      </c>
      <c r="AB2374" s="19" t="s">
        <v>1559</v>
      </c>
      <c r="AC2374" s="20" t="s">
        <v>730</v>
      </c>
      <c r="AD2374" s="37" t="s">
        <v>1585</v>
      </c>
      <c r="AE2374" s="82">
        <v>25</v>
      </c>
      <c r="AF2374" s="3">
        <v>1</v>
      </c>
      <c r="AG2374" s="45"/>
      <c r="AH2374" s="45">
        <v>48</v>
      </c>
      <c r="AI2374" s="45" t="s">
        <v>767</v>
      </c>
      <c r="AJ2374" s="46" t="s">
        <v>1069</v>
      </c>
      <c r="AK2374" s="45"/>
      <c r="AL2374" s="46"/>
      <c r="AM2374" s="45">
        <v>23</v>
      </c>
      <c r="AN2374" s="45">
        <v>63</v>
      </c>
      <c r="AO2374" s="45">
        <v>123.4</v>
      </c>
      <c r="AP2374" s="45" t="s">
        <v>1069</v>
      </c>
      <c r="AQ2374" s="45"/>
      <c r="AR2374" s="45"/>
      <c r="AS2374" s="107">
        <v>43</v>
      </c>
      <c r="AT2374" s="45" t="s">
        <v>1069</v>
      </c>
      <c r="AU2374" s="45"/>
      <c r="AV2374" s="45"/>
      <c r="AW2374" s="45"/>
      <c r="AX2374" s="45" t="s">
        <v>1561</v>
      </c>
      <c r="BA2374" s="21" t="s">
        <v>733</v>
      </c>
      <c r="BB2374" s="10">
        <v>1</v>
      </c>
      <c r="BF2374" s="4" t="b">
        <f>IF(ISERROR(VLOOKUP(StudiesDetails!B2374,ProteinExpression!A:A,1,FALSE)),FALSE,TRUE)</f>
        <v>1</v>
      </c>
    </row>
    <row r="2375" spans="1:58" x14ac:dyDescent="0.3">
      <c r="A2375">
        <v>1129</v>
      </c>
      <c r="B2375">
        <v>2527</v>
      </c>
      <c r="C2375" s="73" t="str">
        <f>IF(AND($A2375&lt;&gt;"",ISNUMBER($A2375)),VLOOKUP($A2375,StudiesGeneral!$B:$CM,2,FALSE),"")</f>
        <v>Wegler</v>
      </c>
      <c r="D2375" s="73">
        <f>IF(AND($A2375&lt;&gt;"",ISNUMBER($A2375)),VLOOKUP($A2375,StudiesGeneral!$B:$CM,3,FALSE),"")</f>
        <v>2022</v>
      </c>
      <c r="E2375" s="74" t="str">
        <f>IF(AND($A2375&lt;&gt;"",ISNUMBER($A2375)),VLOOKUP($A2375,StudiesGeneral!$B:$CM,4,FALSE),"")</f>
        <v>https://doi.org/10.1002/cpt.2558</v>
      </c>
      <c r="F2375" s="73" t="str">
        <f>IF(AND($A2375&lt;&gt;"",ISNUMBER($A2375)),VLOOKUP($A2375,StudiesGeneral!$B:$CM,5,FALSE),"")</f>
        <v>CYP3A4</v>
      </c>
      <c r="G2375" s="52" t="str">
        <f t="shared" si="119"/>
        <v>Small intestine-Jejunum-Lysate-obese 26-</v>
      </c>
      <c r="H2375" s="12" t="s">
        <v>747</v>
      </c>
      <c r="I2375" s="12" t="s">
        <v>749</v>
      </c>
      <c r="K2375" s="12" t="s">
        <v>735</v>
      </c>
      <c r="L2375" s="12" t="s">
        <v>736</v>
      </c>
      <c r="M2375" s="12" t="s">
        <v>737</v>
      </c>
      <c r="AA2375" s="19" t="s">
        <v>770</v>
      </c>
      <c r="AB2375" s="19" t="s">
        <v>1559</v>
      </c>
      <c r="AC2375" s="20" t="s">
        <v>730</v>
      </c>
      <c r="AD2375" s="37" t="s">
        <v>1586</v>
      </c>
      <c r="AE2375" s="82">
        <v>26</v>
      </c>
      <c r="AF2375" s="3">
        <v>1</v>
      </c>
      <c r="AG2375" s="45"/>
      <c r="AH2375" s="45">
        <v>48</v>
      </c>
      <c r="AI2375" s="45" t="s">
        <v>767</v>
      </c>
      <c r="AJ2375" s="46" t="s">
        <v>1069</v>
      </c>
      <c r="AK2375" s="45"/>
      <c r="AL2375" s="46"/>
      <c r="AM2375" s="45">
        <v>23</v>
      </c>
      <c r="AN2375" s="45">
        <v>63</v>
      </c>
      <c r="AO2375" s="45">
        <v>123.4</v>
      </c>
      <c r="AP2375" s="45" t="s">
        <v>1069</v>
      </c>
      <c r="AQ2375" s="45"/>
      <c r="AR2375" s="45"/>
      <c r="AS2375" s="107">
        <v>43</v>
      </c>
      <c r="AT2375" s="45" t="s">
        <v>1069</v>
      </c>
      <c r="AU2375" s="45"/>
      <c r="AV2375" s="45"/>
      <c r="AW2375" s="45"/>
      <c r="AX2375" s="45" t="s">
        <v>1561</v>
      </c>
      <c r="BA2375" s="21" t="s">
        <v>733</v>
      </c>
      <c r="BB2375" s="10">
        <v>1</v>
      </c>
      <c r="BF2375" s="4" t="b">
        <f>IF(ISERROR(VLOOKUP(StudiesDetails!B2375,ProteinExpression!A:A,1,FALSE)),FALSE,TRUE)</f>
        <v>1</v>
      </c>
    </row>
    <row r="2376" spans="1:58" x14ac:dyDescent="0.3">
      <c r="A2376">
        <v>1129</v>
      </c>
      <c r="B2376">
        <v>2528</v>
      </c>
      <c r="C2376" s="73" t="str">
        <f>IF(AND($A2376&lt;&gt;"",ISNUMBER($A2376)),VLOOKUP($A2376,StudiesGeneral!$B:$CM,2,FALSE),"")</f>
        <v>Wegler</v>
      </c>
      <c r="D2376" s="73">
        <f>IF(AND($A2376&lt;&gt;"",ISNUMBER($A2376)),VLOOKUP($A2376,StudiesGeneral!$B:$CM,3,FALSE),"")</f>
        <v>2022</v>
      </c>
      <c r="E2376" s="74" t="str">
        <f>IF(AND($A2376&lt;&gt;"",ISNUMBER($A2376)),VLOOKUP($A2376,StudiesGeneral!$B:$CM,4,FALSE),"")</f>
        <v>https://doi.org/10.1002/cpt.2558</v>
      </c>
      <c r="F2376" s="73" t="str">
        <f>IF(AND($A2376&lt;&gt;"",ISNUMBER($A2376)),VLOOKUP($A2376,StudiesGeneral!$B:$CM,5,FALSE),"")</f>
        <v>CYP3A4</v>
      </c>
      <c r="G2376" s="52" t="str">
        <f t="shared" si="119"/>
        <v>Small intestine-Jejunum-Lysate-obese 27-</v>
      </c>
      <c r="H2376" s="12" t="s">
        <v>747</v>
      </c>
      <c r="I2376" s="12" t="s">
        <v>749</v>
      </c>
      <c r="K2376" s="12" t="s">
        <v>735</v>
      </c>
      <c r="L2376" s="12" t="s">
        <v>736</v>
      </c>
      <c r="M2376" s="12" t="s">
        <v>737</v>
      </c>
      <c r="AA2376" s="19" t="s">
        <v>770</v>
      </c>
      <c r="AB2376" s="19" t="s">
        <v>1559</v>
      </c>
      <c r="AC2376" s="20" t="s">
        <v>730</v>
      </c>
      <c r="AD2376" s="37" t="s">
        <v>1587</v>
      </c>
      <c r="AE2376" s="82">
        <v>27</v>
      </c>
      <c r="AF2376" s="3">
        <v>1</v>
      </c>
      <c r="AG2376" s="45"/>
      <c r="AH2376" s="45">
        <v>48</v>
      </c>
      <c r="AI2376" s="45" t="s">
        <v>767</v>
      </c>
      <c r="AJ2376" s="46" t="s">
        <v>1069</v>
      </c>
      <c r="AK2376" s="45"/>
      <c r="AL2376" s="46"/>
      <c r="AM2376" s="45">
        <v>23</v>
      </c>
      <c r="AN2376" s="45">
        <v>63</v>
      </c>
      <c r="AO2376" s="45">
        <v>123.4</v>
      </c>
      <c r="AP2376" s="45" t="s">
        <v>1069</v>
      </c>
      <c r="AQ2376" s="45"/>
      <c r="AR2376" s="45"/>
      <c r="AS2376" s="107">
        <v>43</v>
      </c>
      <c r="AT2376" s="45" t="s">
        <v>1069</v>
      </c>
      <c r="AU2376" s="45"/>
      <c r="AV2376" s="45"/>
      <c r="AW2376" s="45"/>
      <c r="AX2376" s="45" t="s">
        <v>1561</v>
      </c>
      <c r="BA2376" s="21" t="s">
        <v>733</v>
      </c>
      <c r="BB2376" s="10">
        <v>1</v>
      </c>
      <c r="BF2376" s="4" t="b">
        <f>IF(ISERROR(VLOOKUP(StudiesDetails!B2376,ProteinExpression!A:A,1,FALSE)),FALSE,TRUE)</f>
        <v>1</v>
      </c>
    </row>
    <row r="2377" spans="1:58" x14ac:dyDescent="0.3">
      <c r="A2377">
        <v>1129</v>
      </c>
      <c r="B2377">
        <v>2529</v>
      </c>
      <c r="C2377" s="73" t="str">
        <f>IF(AND($A2377&lt;&gt;"",ISNUMBER($A2377)),VLOOKUP($A2377,StudiesGeneral!$B:$CM,2,FALSE),"")</f>
        <v>Wegler</v>
      </c>
      <c r="D2377" s="73">
        <f>IF(AND($A2377&lt;&gt;"",ISNUMBER($A2377)),VLOOKUP($A2377,StudiesGeneral!$B:$CM,3,FALSE),"")</f>
        <v>2022</v>
      </c>
      <c r="E2377" s="74" t="str">
        <f>IF(AND($A2377&lt;&gt;"",ISNUMBER($A2377)),VLOOKUP($A2377,StudiesGeneral!$B:$CM,4,FALSE),"")</f>
        <v>https://doi.org/10.1002/cpt.2558</v>
      </c>
      <c r="F2377" s="73" t="str">
        <f>IF(AND($A2377&lt;&gt;"",ISNUMBER($A2377)),VLOOKUP($A2377,StudiesGeneral!$B:$CM,5,FALSE),"")</f>
        <v>CYP3A4</v>
      </c>
      <c r="G2377" s="52" t="str">
        <f t="shared" si="119"/>
        <v>Small intestine-Jejunum-Lysate-obese 28-</v>
      </c>
      <c r="H2377" s="12" t="s">
        <v>747</v>
      </c>
      <c r="I2377" s="12" t="s">
        <v>749</v>
      </c>
      <c r="K2377" s="12" t="s">
        <v>735</v>
      </c>
      <c r="L2377" s="12" t="s">
        <v>736</v>
      </c>
      <c r="M2377" s="12" t="s">
        <v>737</v>
      </c>
      <c r="AA2377" s="19" t="s">
        <v>770</v>
      </c>
      <c r="AB2377" s="19" t="s">
        <v>1559</v>
      </c>
      <c r="AC2377" s="20" t="s">
        <v>730</v>
      </c>
      <c r="AD2377" s="37" t="s">
        <v>1588</v>
      </c>
      <c r="AE2377" s="82">
        <v>28</v>
      </c>
      <c r="AF2377" s="3">
        <v>1</v>
      </c>
      <c r="AG2377" s="45"/>
      <c r="AH2377" s="45">
        <v>48</v>
      </c>
      <c r="AI2377" s="45" t="s">
        <v>767</v>
      </c>
      <c r="AJ2377" s="46" t="s">
        <v>1069</v>
      </c>
      <c r="AK2377" s="45"/>
      <c r="AL2377" s="46"/>
      <c r="AM2377" s="45">
        <v>23</v>
      </c>
      <c r="AN2377" s="45">
        <v>63</v>
      </c>
      <c r="AO2377" s="45">
        <v>123.4</v>
      </c>
      <c r="AP2377" s="45" t="s">
        <v>1069</v>
      </c>
      <c r="AQ2377" s="45"/>
      <c r="AR2377" s="45"/>
      <c r="AS2377" s="107">
        <v>43</v>
      </c>
      <c r="AT2377" s="45" t="s">
        <v>1069</v>
      </c>
      <c r="AU2377" s="45"/>
      <c r="AV2377" s="45"/>
      <c r="AW2377" s="45"/>
      <c r="AX2377" s="45" t="s">
        <v>1561</v>
      </c>
      <c r="BA2377" s="21" t="s">
        <v>733</v>
      </c>
      <c r="BB2377" s="10">
        <v>1</v>
      </c>
      <c r="BF2377" s="4" t="b">
        <f>IF(ISERROR(VLOOKUP(StudiesDetails!B2377,ProteinExpression!A:A,1,FALSE)),FALSE,TRUE)</f>
        <v>1</v>
      </c>
    </row>
    <row r="2378" spans="1:58" x14ac:dyDescent="0.3">
      <c r="A2378">
        <v>1129</v>
      </c>
      <c r="B2378">
        <v>2530</v>
      </c>
      <c r="C2378" s="73" t="str">
        <f>IF(AND($A2378&lt;&gt;"",ISNUMBER($A2378)),VLOOKUP($A2378,StudiesGeneral!$B:$CM,2,FALSE),"")</f>
        <v>Wegler</v>
      </c>
      <c r="D2378" s="73">
        <f>IF(AND($A2378&lt;&gt;"",ISNUMBER($A2378)),VLOOKUP($A2378,StudiesGeneral!$B:$CM,3,FALSE),"")</f>
        <v>2022</v>
      </c>
      <c r="E2378" s="74" t="str">
        <f>IF(AND($A2378&lt;&gt;"",ISNUMBER($A2378)),VLOOKUP($A2378,StudiesGeneral!$B:$CM,4,FALSE),"")</f>
        <v>https://doi.org/10.1002/cpt.2558</v>
      </c>
      <c r="F2378" s="73" t="str">
        <f>IF(AND($A2378&lt;&gt;"",ISNUMBER($A2378)),VLOOKUP($A2378,StudiesGeneral!$B:$CM,5,FALSE),"")</f>
        <v>CYP3A4</v>
      </c>
      <c r="G2378" s="52" t="str">
        <f t="shared" si="119"/>
        <v>Small intestine-Jejunum-Lysate-obese 29-</v>
      </c>
      <c r="H2378" s="12" t="s">
        <v>747</v>
      </c>
      <c r="I2378" s="12" t="s">
        <v>749</v>
      </c>
      <c r="K2378" s="12" t="s">
        <v>735</v>
      </c>
      <c r="L2378" s="12" t="s">
        <v>736</v>
      </c>
      <c r="M2378" s="12" t="s">
        <v>737</v>
      </c>
      <c r="AA2378" s="19" t="s">
        <v>770</v>
      </c>
      <c r="AB2378" s="19" t="s">
        <v>1559</v>
      </c>
      <c r="AC2378" s="20" t="s">
        <v>730</v>
      </c>
      <c r="AD2378" s="37" t="s">
        <v>1589</v>
      </c>
      <c r="AE2378" s="82">
        <v>29</v>
      </c>
      <c r="AF2378" s="3">
        <v>1</v>
      </c>
      <c r="AG2378" s="45"/>
      <c r="AH2378" s="45">
        <v>48</v>
      </c>
      <c r="AI2378" s="45" t="s">
        <v>767</v>
      </c>
      <c r="AJ2378" s="46" t="s">
        <v>1069</v>
      </c>
      <c r="AK2378" s="45"/>
      <c r="AL2378" s="46"/>
      <c r="AM2378" s="45">
        <v>23</v>
      </c>
      <c r="AN2378" s="45">
        <v>63</v>
      </c>
      <c r="AO2378" s="45">
        <v>123.4</v>
      </c>
      <c r="AP2378" s="45" t="s">
        <v>1069</v>
      </c>
      <c r="AQ2378" s="45"/>
      <c r="AR2378" s="45"/>
      <c r="AS2378" s="107">
        <v>43</v>
      </c>
      <c r="AT2378" s="45" t="s">
        <v>1069</v>
      </c>
      <c r="AU2378" s="45"/>
      <c r="AV2378" s="45"/>
      <c r="AW2378" s="45"/>
      <c r="AX2378" s="45" t="s">
        <v>1561</v>
      </c>
      <c r="BA2378" s="21" t="s">
        <v>733</v>
      </c>
      <c r="BB2378" s="10">
        <v>1</v>
      </c>
      <c r="BF2378" s="4" t="b">
        <f>IF(ISERROR(VLOOKUP(StudiesDetails!B2378,ProteinExpression!A:A,1,FALSE)),FALSE,TRUE)</f>
        <v>1</v>
      </c>
    </row>
    <row r="2379" spans="1:58" x14ac:dyDescent="0.3">
      <c r="A2379">
        <v>1129</v>
      </c>
      <c r="B2379">
        <v>2531</v>
      </c>
      <c r="C2379" s="73" t="str">
        <f>IF(AND($A2379&lt;&gt;"",ISNUMBER($A2379)),VLOOKUP($A2379,StudiesGeneral!$B:$CM,2,FALSE),"")</f>
        <v>Wegler</v>
      </c>
      <c r="D2379" s="73">
        <f>IF(AND($A2379&lt;&gt;"",ISNUMBER($A2379)),VLOOKUP($A2379,StudiesGeneral!$B:$CM,3,FALSE),"")</f>
        <v>2022</v>
      </c>
      <c r="E2379" s="74" t="str">
        <f>IF(AND($A2379&lt;&gt;"",ISNUMBER($A2379)),VLOOKUP($A2379,StudiesGeneral!$B:$CM,4,FALSE),"")</f>
        <v>https://doi.org/10.1002/cpt.2558</v>
      </c>
      <c r="F2379" s="73" t="str">
        <f>IF(AND($A2379&lt;&gt;"",ISNUMBER($A2379)),VLOOKUP($A2379,StudiesGeneral!$B:$CM,5,FALSE),"")</f>
        <v>CYP3A4</v>
      </c>
      <c r="G2379" s="52" t="str">
        <f t="shared" si="119"/>
        <v>Small intestine-Jejunum-Lysate-obese 30-</v>
      </c>
      <c r="H2379" s="12" t="s">
        <v>747</v>
      </c>
      <c r="I2379" s="12" t="s">
        <v>749</v>
      </c>
      <c r="K2379" s="12" t="s">
        <v>735</v>
      </c>
      <c r="L2379" s="12" t="s">
        <v>736</v>
      </c>
      <c r="M2379" s="12" t="s">
        <v>737</v>
      </c>
      <c r="AA2379" s="19" t="s">
        <v>770</v>
      </c>
      <c r="AB2379" s="19" t="s">
        <v>1559</v>
      </c>
      <c r="AC2379" s="20" t="s">
        <v>730</v>
      </c>
      <c r="AD2379" s="37" t="s">
        <v>1590</v>
      </c>
      <c r="AE2379" s="82">
        <v>30</v>
      </c>
      <c r="AF2379" s="3">
        <v>1</v>
      </c>
      <c r="AG2379" s="45"/>
      <c r="AH2379" s="45">
        <v>48</v>
      </c>
      <c r="AI2379" s="45" t="s">
        <v>767</v>
      </c>
      <c r="AJ2379" s="46" t="s">
        <v>1069</v>
      </c>
      <c r="AK2379" s="45"/>
      <c r="AL2379" s="46"/>
      <c r="AM2379" s="45">
        <v>23</v>
      </c>
      <c r="AN2379" s="45">
        <v>63</v>
      </c>
      <c r="AO2379" s="45">
        <v>123.4</v>
      </c>
      <c r="AP2379" s="45" t="s">
        <v>1069</v>
      </c>
      <c r="AQ2379" s="45"/>
      <c r="AR2379" s="45"/>
      <c r="AS2379" s="107">
        <v>43</v>
      </c>
      <c r="AT2379" s="45" t="s">
        <v>1069</v>
      </c>
      <c r="AU2379" s="45"/>
      <c r="AV2379" s="45"/>
      <c r="AW2379" s="45"/>
      <c r="AX2379" s="45" t="s">
        <v>1561</v>
      </c>
      <c r="BA2379" s="21" t="s">
        <v>733</v>
      </c>
      <c r="BB2379" s="10">
        <v>1</v>
      </c>
      <c r="BF2379" s="4" t="b">
        <f>IF(ISERROR(VLOOKUP(StudiesDetails!B2379,ProteinExpression!A:A,1,FALSE)),FALSE,TRUE)</f>
        <v>1</v>
      </c>
    </row>
    <row r="2380" spans="1:58" x14ac:dyDescent="0.3">
      <c r="A2380">
        <v>1129</v>
      </c>
      <c r="B2380">
        <v>2532</v>
      </c>
      <c r="C2380" s="73" t="str">
        <f>IF(AND($A2380&lt;&gt;"",ISNUMBER($A2380)),VLOOKUP($A2380,StudiesGeneral!$B:$CM,2,FALSE),"")</f>
        <v>Wegler</v>
      </c>
      <c r="D2380" s="73">
        <f>IF(AND($A2380&lt;&gt;"",ISNUMBER($A2380)),VLOOKUP($A2380,StudiesGeneral!$B:$CM,3,FALSE),"")</f>
        <v>2022</v>
      </c>
      <c r="E2380" s="74" t="str">
        <f>IF(AND($A2380&lt;&gt;"",ISNUMBER($A2380)),VLOOKUP($A2380,StudiesGeneral!$B:$CM,4,FALSE),"")</f>
        <v>https://doi.org/10.1002/cpt.2558</v>
      </c>
      <c r="F2380" s="73" t="str">
        <f>IF(AND($A2380&lt;&gt;"",ISNUMBER($A2380)),VLOOKUP($A2380,StudiesGeneral!$B:$CM,5,FALSE),"")</f>
        <v>CYP3A4</v>
      </c>
      <c r="G2380" s="52" t="str">
        <f t="shared" si="119"/>
        <v>Small intestine-Jejunum-Lysate-obese 31-</v>
      </c>
      <c r="H2380" s="12" t="s">
        <v>747</v>
      </c>
      <c r="I2380" s="12" t="s">
        <v>749</v>
      </c>
      <c r="K2380" s="12" t="s">
        <v>735</v>
      </c>
      <c r="L2380" s="12" t="s">
        <v>736</v>
      </c>
      <c r="M2380" s="12" t="s">
        <v>737</v>
      </c>
      <c r="AA2380" s="19" t="s">
        <v>770</v>
      </c>
      <c r="AB2380" s="19" t="s">
        <v>1559</v>
      </c>
      <c r="AC2380" s="20" t="s">
        <v>730</v>
      </c>
      <c r="AD2380" s="37" t="s">
        <v>1591</v>
      </c>
      <c r="AE2380" s="82">
        <v>31</v>
      </c>
      <c r="AF2380" s="3">
        <v>1</v>
      </c>
      <c r="AG2380" s="45"/>
      <c r="AH2380" s="45">
        <v>48</v>
      </c>
      <c r="AI2380" s="45" t="s">
        <v>767</v>
      </c>
      <c r="AJ2380" s="46" t="s">
        <v>1069</v>
      </c>
      <c r="AK2380" s="45"/>
      <c r="AL2380" s="46"/>
      <c r="AM2380" s="45">
        <v>23</v>
      </c>
      <c r="AN2380" s="45">
        <v>63</v>
      </c>
      <c r="AO2380" s="45">
        <v>123.4</v>
      </c>
      <c r="AP2380" s="45" t="s">
        <v>1069</v>
      </c>
      <c r="AQ2380" s="45"/>
      <c r="AR2380" s="45"/>
      <c r="AS2380" s="107">
        <v>43</v>
      </c>
      <c r="AT2380" s="45" t="s">
        <v>1069</v>
      </c>
      <c r="AU2380" s="45"/>
      <c r="AV2380" s="45"/>
      <c r="AW2380" s="45"/>
      <c r="AX2380" s="45" t="s">
        <v>1561</v>
      </c>
      <c r="BA2380" s="21" t="s">
        <v>733</v>
      </c>
      <c r="BB2380" s="10">
        <v>1</v>
      </c>
      <c r="BF2380" s="4" t="b">
        <f>IF(ISERROR(VLOOKUP(StudiesDetails!B2380,ProteinExpression!A:A,1,FALSE)),FALSE,TRUE)</f>
        <v>1</v>
      </c>
    </row>
    <row r="2381" spans="1:58" x14ac:dyDescent="0.3">
      <c r="A2381">
        <v>1129</v>
      </c>
      <c r="B2381">
        <v>2533</v>
      </c>
      <c r="C2381" s="73" t="str">
        <f>IF(AND($A2381&lt;&gt;"",ISNUMBER($A2381)),VLOOKUP($A2381,StudiesGeneral!$B:$CM,2,FALSE),"")</f>
        <v>Wegler</v>
      </c>
      <c r="D2381" s="73">
        <f>IF(AND($A2381&lt;&gt;"",ISNUMBER($A2381)),VLOOKUP($A2381,StudiesGeneral!$B:$CM,3,FALSE),"")</f>
        <v>2022</v>
      </c>
      <c r="E2381" s="74" t="str">
        <f>IF(AND($A2381&lt;&gt;"",ISNUMBER($A2381)),VLOOKUP($A2381,StudiesGeneral!$B:$CM,4,FALSE),"")</f>
        <v>https://doi.org/10.1002/cpt.2558</v>
      </c>
      <c r="F2381" s="73" t="str">
        <f>IF(AND($A2381&lt;&gt;"",ISNUMBER($A2381)),VLOOKUP($A2381,StudiesGeneral!$B:$CM,5,FALSE),"")</f>
        <v>CYP3A4</v>
      </c>
      <c r="G2381" s="52" t="str">
        <f t="shared" si="119"/>
        <v>Small intestine-Jejunum-Lysate-obese 32-</v>
      </c>
      <c r="H2381" s="12" t="s">
        <v>747</v>
      </c>
      <c r="I2381" s="12" t="s">
        <v>749</v>
      </c>
      <c r="K2381" s="12" t="s">
        <v>735</v>
      </c>
      <c r="L2381" s="12" t="s">
        <v>736</v>
      </c>
      <c r="M2381" s="12" t="s">
        <v>737</v>
      </c>
      <c r="AA2381" s="19" t="s">
        <v>770</v>
      </c>
      <c r="AB2381" s="19" t="s">
        <v>1559</v>
      </c>
      <c r="AC2381" s="20" t="s">
        <v>730</v>
      </c>
      <c r="AD2381" s="37" t="s">
        <v>1592</v>
      </c>
      <c r="AE2381" s="82">
        <v>32</v>
      </c>
      <c r="AF2381" s="3">
        <v>1</v>
      </c>
      <c r="AG2381" s="45"/>
      <c r="AH2381" s="45">
        <v>48</v>
      </c>
      <c r="AI2381" s="45" t="s">
        <v>767</v>
      </c>
      <c r="AJ2381" s="46" t="s">
        <v>1069</v>
      </c>
      <c r="AK2381" s="45"/>
      <c r="AL2381" s="46"/>
      <c r="AM2381" s="45">
        <v>23</v>
      </c>
      <c r="AN2381" s="45">
        <v>63</v>
      </c>
      <c r="AO2381" s="45">
        <v>123.4</v>
      </c>
      <c r="AP2381" s="45" t="s">
        <v>1069</v>
      </c>
      <c r="AQ2381" s="45"/>
      <c r="AR2381" s="45"/>
      <c r="AS2381" s="107">
        <v>43</v>
      </c>
      <c r="AT2381" s="45" t="s">
        <v>1069</v>
      </c>
      <c r="AU2381" s="45"/>
      <c r="AV2381" s="45"/>
      <c r="AW2381" s="45"/>
      <c r="AX2381" s="45" t="s">
        <v>1561</v>
      </c>
      <c r="BA2381" s="21" t="s">
        <v>733</v>
      </c>
      <c r="BB2381" s="10">
        <v>1</v>
      </c>
      <c r="BF2381" s="4" t="b">
        <f>IF(ISERROR(VLOOKUP(StudiesDetails!B2381,ProteinExpression!A:A,1,FALSE)),FALSE,TRUE)</f>
        <v>1</v>
      </c>
    </row>
    <row r="2382" spans="1:58" x14ac:dyDescent="0.3">
      <c r="A2382">
        <v>1129</v>
      </c>
      <c r="B2382">
        <v>2534</v>
      </c>
      <c r="C2382" s="73" t="str">
        <f>IF(AND($A2382&lt;&gt;"",ISNUMBER($A2382)),VLOOKUP($A2382,StudiesGeneral!$B:$CM,2,FALSE),"")</f>
        <v>Wegler</v>
      </c>
      <c r="D2382" s="73">
        <f>IF(AND($A2382&lt;&gt;"",ISNUMBER($A2382)),VLOOKUP($A2382,StudiesGeneral!$B:$CM,3,FALSE),"")</f>
        <v>2022</v>
      </c>
      <c r="E2382" s="74" t="str">
        <f>IF(AND($A2382&lt;&gt;"",ISNUMBER($A2382)),VLOOKUP($A2382,StudiesGeneral!$B:$CM,4,FALSE),"")</f>
        <v>https://doi.org/10.1002/cpt.2558</v>
      </c>
      <c r="F2382" s="73" t="str">
        <f>IF(AND($A2382&lt;&gt;"",ISNUMBER($A2382)),VLOOKUP($A2382,StudiesGeneral!$B:$CM,5,FALSE),"")</f>
        <v>CYP3A4</v>
      </c>
      <c r="G2382" s="52" t="str">
        <f t="shared" si="119"/>
        <v>Small intestine-Jejunum-Lysate-obese 33-</v>
      </c>
      <c r="H2382" s="12" t="s">
        <v>747</v>
      </c>
      <c r="I2382" s="12" t="s">
        <v>749</v>
      </c>
      <c r="K2382" s="12" t="s">
        <v>735</v>
      </c>
      <c r="L2382" s="12" t="s">
        <v>736</v>
      </c>
      <c r="M2382" s="12" t="s">
        <v>737</v>
      </c>
      <c r="AA2382" s="19" t="s">
        <v>770</v>
      </c>
      <c r="AB2382" s="19" t="s">
        <v>1559</v>
      </c>
      <c r="AC2382" s="20" t="s">
        <v>730</v>
      </c>
      <c r="AD2382" s="37" t="s">
        <v>1593</v>
      </c>
      <c r="AE2382" s="82">
        <v>33</v>
      </c>
      <c r="AF2382" s="3">
        <v>1</v>
      </c>
      <c r="AG2382" s="45"/>
      <c r="AH2382" s="45">
        <v>48</v>
      </c>
      <c r="AI2382" s="45" t="s">
        <v>767</v>
      </c>
      <c r="AJ2382" s="46" t="s">
        <v>1069</v>
      </c>
      <c r="AK2382" s="45"/>
      <c r="AL2382" s="46"/>
      <c r="AM2382" s="45">
        <v>23</v>
      </c>
      <c r="AN2382" s="45">
        <v>63</v>
      </c>
      <c r="AO2382" s="45">
        <v>123.4</v>
      </c>
      <c r="AP2382" s="45" t="s">
        <v>1069</v>
      </c>
      <c r="AQ2382" s="45"/>
      <c r="AR2382" s="45"/>
      <c r="AS2382" s="107">
        <v>43</v>
      </c>
      <c r="AT2382" s="45" t="s">
        <v>1069</v>
      </c>
      <c r="AU2382" s="45"/>
      <c r="AV2382" s="45"/>
      <c r="AW2382" s="45"/>
      <c r="AX2382" s="45" t="s">
        <v>1561</v>
      </c>
      <c r="BA2382" s="21" t="s">
        <v>733</v>
      </c>
      <c r="BB2382" s="10">
        <v>1</v>
      </c>
      <c r="BF2382" s="4" t="b">
        <f>IF(ISERROR(VLOOKUP(StudiesDetails!B2382,ProteinExpression!A:A,1,FALSE)),FALSE,TRUE)</f>
        <v>1</v>
      </c>
    </row>
    <row r="2383" spans="1:58" x14ac:dyDescent="0.3">
      <c r="A2383">
        <v>1129</v>
      </c>
      <c r="B2383">
        <v>2535</v>
      </c>
      <c r="C2383" s="73" t="str">
        <f>IF(AND($A2383&lt;&gt;"",ISNUMBER($A2383)),VLOOKUP($A2383,StudiesGeneral!$B:$CM,2,FALSE),"")</f>
        <v>Wegler</v>
      </c>
      <c r="D2383" s="73">
        <f>IF(AND($A2383&lt;&gt;"",ISNUMBER($A2383)),VLOOKUP($A2383,StudiesGeneral!$B:$CM,3,FALSE),"")</f>
        <v>2022</v>
      </c>
      <c r="E2383" s="74" t="str">
        <f>IF(AND($A2383&lt;&gt;"",ISNUMBER($A2383)),VLOOKUP($A2383,StudiesGeneral!$B:$CM,4,FALSE),"")</f>
        <v>https://doi.org/10.1002/cpt.2558</v>
      </c>
      <c r="F2383" s="73" t="str">
        <f>IF(AND($A2383&lt;&gt;"",ISNUMBER($A2383)),VLOOKUP($A2383,StudiesGeneral!$B:$CM,5,FALSE),"")</f>
        <v>CYP3A4</v>
      </c>
      <c r="G2383" s="52" t="str">
        <f t="shared" si="119"/>
        <v>Small intestine-Jejunum-Lysate-obese 34-</v>
      </c>
      <c r="H2383" s="12" t="s">
        <v>747</v>
      </c>
      <c r="I2383" s="12" t="s">
        <v>749</v>
      </c>
      <c r="K2383" s="12" t="s">
        <v>735</v>
      </c>
      <c r="L2383" s="12" t="s">
        <v>736</v>
      </c>
      <c r="M2383" s="12" t="s">
        <v>737</v>
      </c>
      <c r="AA2383" s="19" t="s">
        <v>770</v>
      </c>
      <c r="AB2383" s="19" t="s">
        <v>1559</v>
      </c>
      <c r="AC2383" s="20" t="s">
        <v>730</v>
      </c>
      <c r="AD2383" s="37" t="s">
        <v>1594</v>
      </c>
      <c r="AE2383" s="82">
        <v>34</v>
      </c>
      <c r="AF2383" s="3">
        <v>1</v>
      </c>
      <c r="AG2383" s="45"/>
      <c r="AH2383" s="45">
        <v>48</v>
      </c>
      <c r="AI2383" s="45" t="s">
        <v>767</v>
      </c>
      <c r="AJ2383" s="46" t="s">
        <v>1069</v>
      </c>
      <c r="AK2383" s="45"/>
      <c r="AL2383" s="46"/>
      <c r="AM2383" s="45">
        <v>23</v>
      </c>
      <c r="AN2383" s="45">
        <v>63</v>
      </c>
      <c r="AO2383" s="45">
        <v>123.4</v>
      </c>
      <c r="AP2383" s="45" t="s">
        <v>1069</v>
      </c>
      <c r="AQ2383" s="45"/>
      <c r="AR2383" s="45"/>
      <c r="AS2383" s="107">
        <v>43</v>
      </c>
      <c r="AT2383" s="45" t="s">
        <v>1069</v>
      </c>
      <c r="AU2383" s="45"/>
      <c r="AV2383" s="45"/>
      <c r="AW2383" s="45"/>
      <c r="AX2383" s="45" t="s">
        <v>1561</v>
      </c>
      <c r="BA2383" s="21" t="s">
        <v>733</v>
      </c>
      <c r="BB2383" s="10">
        <v>1</v>
      </c>
      <c r="BF2383" s="4" t="b">
        <f>IF(ISERROR(VLOOKUP(StudiesDetails!B2383,ProteinExpression!A:A,1,FALSE)),FALSE,TRUE)</f>
        <v>1</v>
      </c>
    </row>
    <row r="2384" spans="1:58" x14ac:dyDescent="0.3">
      <c r="A2384">
        <v>1129</v>
      </c>
      <c r="B2384">
        <v>2536</v>
      </c>
      <c r="C2384" s="73" t="str">
        <f>IF(AND($A2384&lt;&gt;"",ISNUMBER($A2384)),VLOOKUP($A2384,StudiesGeneral!$B:$CM,2,FALSE),"")</f>
        <v>Wegler</v>
      </c>
      <c r="D2384" s="73">
        <f>IF(AND($A2384&lt;&gt;"",ISNUMBER($A2384)),VLOOKUP($A2384,StudiesGeneral!$B:$CM,3,FALSE),"")</f>
        <v>2022</v>
      </c>
      <c r="E2384" s="74" t="str">
        <f>IF(AND($A2384&lt;&gt;"",ISNUMBER($A2384)),VLOOKUP($A2384,StudiesGeneral!$B:$CM,4,FALSE),"")</f>
        <v>https://doi.org/10.1002/cpt.2558</v>
      </c>
      <c r="F2384" s="73" t="str">
        <f>IF(AND($A2384&lt;&gt;"",ISNUMBER($A2384)),VLOOKUP($A2384,StudiesGeneral!$B:$CM,5,FALSE),"")</f>
        <v>CYP3A4</v>
      </c>
      <c r="G2384" s="52" t="str">
        <f t="shared" si="119"/>
        <v>Small intestine-Jejunum-Lysate-obese 35-</v>
      </c>
      <c r="H2384" s="12" t="s">
        <v>747</v>
      </c>
      <c r="I2384" s="12" t="s">
        <v>749</v>
      </c>
      <c r="K2384" s="12" t="s">
        <v>735</v>
      </c>
      <c r="L2384" s="12" t="s">
        <v>736</v>
      </c>
      <c r="M2384" s="12" t="s">
        <v>737</v>
      </c>
      <c r="AA2384" s="19" t="s">
        <v>770</v>
      </c>
      <c r="AB2384" s="19" t="s">
        <v>1559</v>
      </c>
      <c r="AC2384" s="20" t="s">
        <v>730</v>
      </c>
      <c r="AD2384" s="37" t="s">
        <v>1595</v>
      </c>
      <c r="AE2384" s="82">
        <v>35</v>
      </c>
      <c r="AF2384" s="3">
        <v>1</v>
      </c>
      <c r="AG2384" s="45"/>
      <c r="AH2384" s="45">
        <v>48</v>
      </c>
      <c r="AI2384" s="45" t="s">
        <v>767</v>
      </c>
      <c r="AJ2384" s="46" t="s">
        <v>1069</v>
      </c>
      <c r="AK2384" s="45"/>
      <c r="AL2384" s="46"/>
      <c r="AM2384" s="45">
        <v>23</v>
      </c>
      <c r="AN2384" s="45">
        <v>63</v>
      </c>
      <c r="AO2384" s="45">
        <v>123.4</v>
      </c>
      <c r="AP2384" s="45" t="s">
        <v>1069</v>
      </c>
      <c r="AQ2384" s="45"/>
      <c r="AR2384" s="45"/>
      <c r="AS2384" s="107">
        <v>43</v>
      </c>
      <c r="AT2384" s="45" t="s">
        <v>1069</v>
      </c>
      <c r="AU2384" s="45"/>
      <c r="AV2384" s="45"/>
      <c r="AW2384" s="45"/>
      <c r="AX2384" s="45" t="s">
        <v>1561</v>
      </c>
      <c r="BA2384" s="21" t="s">
        <v>733</v>
      </c>
      <c r="BB2384" s="10">
        <v>1</v>
      </c>
      <c r="BF2384" s="4" t="b">
        <f>IF(ISERROR(VLOOKUP(StudiesDetails!B2384,ProteinExpression!A:A,1,FALSE)),FALSE,TRUE)</f>
        <v>1</v>
      </c>
    </row>
    <row r="2385" spans="1:58" x14ac:dyDescent="0.3">
      <c r="A2385">
        <v>1129</v>
      </c>
      <c r="B2385">
        <v>2537</v>
      </c>
      <c r="C2385" s="73" t="str">
        <f>IF(AND($A2385&lt;&gt;"",ISNUMBER($A2385)),VLOOKUP($A2385,StudiesGeneral!$B:$CM,2,FALSE),"")</f>
        <v>Wegler</v>
      </c>
      <c r="D2385" s="73">
        <f>IF(AND($A2385&lt;&gt;"",ISNUMBER($A2385)),VLOOKUP($A2385,StudiesGeneral!$B:$CM,3,FALSE),"")</f>
        <v>2022</v>
      </c>
      <c r="E2385" s="74" t="str">
        <f>IF(AND($A2385&lt;&gt;"",ISNUMBER($A2385)),VLOOKUP($A2385,StudiesGeneral!$B:$CM,4,FALSE),"")</f>
        <v>https://doi.org/10.1002/cpt.2558</v>
      </c>
      <c r="F2385" s="73" t="str">
        <f>IF(AND($A2385&lt;&gt;"",ISNUMBER($A2385)),VLOOKUP($A2385,StudiesGeneral!$B:$CM,5,FALSE),"")</f>
        <v>CYP3A4</v>
      </c>
      <c r="G2385" s="52" t="str">
        <f t="shared" si="119"/>
        <v>Small intestine-Jejunum-Lysate-obese 36-</v>
      </c>
      <c r="H2385" s="12" t="s">
        <v>747</v>
      </c>
      <c r="I2385" s="12" t="s">
        <v>749</v>
      </c>
      <c r="K2385" s="12" t="s">
        <v>735</v>
      </c>
      <c r="L2385" s="12" t="s">
        <v>736</v>
      </c>
      <c r="M2385" s="12" t="s">
        <v>737</v>
      </c>
      <c r="AA2385" s="19" t="s">
        <v>770</v>
      </c>
      <c r="AB2385" s="19" t="s">
        <v>1559</v>
      </c>
      <c r="AC2385" s="20" t="s">
        <v>730</v>
      </c>
      <c r="AD2385" s="37" t="s">
        <v>1596</v>
      </c>
      <c r="AE2385" s="82">
        <v>36</v>
      </c>
      <c r="AF2385" s="3">
        <v>1</v>
      </c>
      <c r="AG2385" s="45"/>
      <c r="AH2385" s="45">
        <v>48</v>
      </c>
      <c r="AI2385" s="45" t="s">
        <v>767</v>
      </c>
      <c r="AJ2385" s="46" t="s">
        <v>1069</v>
      </c>
      <c r="AK2385" s="45"/>
      <c r="AL2385" s="46"/>
      <c r="AM2385" s="45">
        <v>23</v>
      </c>
      <c r="AN2385" s="45">
        <v>63</v>
      </c>
      <c r="AO2385" s="45">
        <v>123.4</v>
      </c>
      <c r="AP2385" s="45" t="s">
        <v>1069</v>
      </c>
      <c r="AQ2385" s="45"/>
      <c r="AR2385" s="45"/>
      <c r="AS2385" s="107">
        <v>43</v>
      </c>
      <c r="AT2385" s="45" t="s">
        <v>1069</v>
      </c>
      <c r="AU2385" s="45"/>
      <c r="AV2385" s="45"/>
      <c r="AW2385" s="45"/>
      <c r="AX2385" s="45" t="s">
        <v>1561</v>
      </c>
      <c r="BA2385" s="21" t="s">
        <v>733</v>
      </c>
      <c r="BB2385" s="10">
        <v>1</v>
      </c>
      <c r="BF2385" s="4" t="b">
        <f>IF(ISERROR(VLOOKUP(StudiesDetails!B2385,ProteinExpression!A:A,1,FALSE)),FALSE,TRUE)</f>
        <v>1</v>
      </c>
    </row>
    <row r="2386" spans="1:58" x14ac:dyDescent="0.3">
      <c r="A2386">
        <v>1129</v>
      </c>
      <c r="B2386">
        <v>2538</v>
      </c>
      <c r="C2386" s="73" t="str">
        <f>IF(AND($A2386&lt;&gt;"",ISNUMBER($A2386)),VLOOKUP($A2386,StudiesGeneral!$B:$CM,2,FALSE),"")</f>
        <v>Wegler</v>
      </c>
      <c r="D2386" s="73">
        <f>IF(AND($A2386&lt;&gt;"",ISNUMBER($A2386)),VLOOKUP($A2386,StudiesGeneral!$B:$CM,3,FALSE),"")</f>
        <v>2022</v>
      </c>
      <c r="E2386" s="74" t="str">
        <f>IF(AND($A2386&lt;&gt;"",ISNUMBER($A2386)),VLOOKUP($A2386,StudiesGeneral!$B:$CM,4,FALSE),"")</f>
        <v>https://doi.org/10.1002/cpt.2558</v>
      </c>
      <c r="F2386" s="73" t="str">
        <f>IF(AND($A2386&lt;&gt;"",ISNUMBER($A2386)),VLOOKUP($A2386,StudiesGeneral!$B:$CM,5,FALSE),"")</f>
        <v>CYP3A4</v>
      </c>
      <c r="G2386" s="52" t="str">
        <f t="shared" si="119"/>
        <v>Small intestine-Jejunum-Lysate-obese 37-</v>
      </c>
      <c r="H2386" s="12" t="s">
        <v>747</v>
      </c>
      <c r="I2386" s="12" t="s">
        <v>749</v>
      </c>
      <c r="K2386" s="12" t="s">
        <v>735</v>
      </c>
      <c r="L2386" s="12" t="s">
        <v>736</v>
      </c>
      <c r="M2386" s="12" t="s">
        <v>737</v>
      </c>
      <c r="AA2386" s="19" t="s">
        <v>770</v>
      </c>
      <c r="AB2386" s="19" t="s">
        <v>1559</v>
      </c>
      <c r="AC2386" s="20" t="s">
        <v>730</v>
      </c>
      <c r="AD2386" s="37" t="s">
        <v>1597</v>
      </c>
      <c r="AE2386" s="82">
        <v>37</v>
      </c>
      <c r="AF2386" s="3">
        <v>1</v>
      </c>
      <c r="AG2386" s="45"/>
      <c r="AH2386" s="45">
        <v>48</v>
      </c>
      <c r="AI2386" s="45" t="s">
        <v>767</v>
      </c>
      <c r="AJ2386" s="46" t="s">
        <v>1069</v>
      </c>
      <c r="AK2386" s="45"/>
      <c r="AL2386" s="46"/>
      <c r="AM2386" s="45">
        <v>23</v>
      </c>
      <c r="AN2386" s="45">
        <v>63</v>
      </c>
      <c r="AO2386" s="45">
        <v>123.4</v>
      </c>
      <c r="AP2386" s="45" t="s">
        <v>1069</v>
      </c>
      <c r="AQ2386" s="45"/>
      <c r="AR2386" s="45"/>
      <c r="AS2386" s="107">
        <v>43</v>
      </c>
      <c r="AT2386" s="45" t="s">
        <v>1069</v>
      </c>
      <c r="AU2386" s="45"/>
      <c r="AV2386" s="45"/>
      <c r="AW2386" s="45"/>
      <c r="AX2386" s="45" t="s">
        <v>1561</v>
      </c>
      <c r="BA2386" s="21" t="s">
        <v>733</v>
      </c>
      <c r="BB2386" s="10">
        <v>1</v>
      </c>
      <c r="BF2386" s="4" t="b">
        <f>IF(ISERROR(VLOOKUP(StudiesDetails!B2386,ProteinExpression!A:A,1,FALSE)),FALSE,TRUE)</f>
        <v>1</v>
      </c>
    </row>
    <row r="2387" spans="1:58" s="33" customFormat="1" x14ac:dyDescent="0.3">
      <c r="A2387" s="33">
        <v>1129</v>
      </c>
      <c r="B2387" s="33">
        <v>2539</v>
      </c>
      <c r="C2387" s="70" t="str">
        <f>IF(AND($A2387&lt;&gt;"",ISNUMBER($A2387)),VLOOKUP($A2387,StudiesGeneral!$B:$CM,2,FALSE),"")</f>
        <v>Wegler</v>
      </c>
      <c r="D2387" s="70">
        <f>IF(AND($A2387&lt;&gt;"",ISNUMBER($A2387)),VLOOKUP($A2387,StudiesGeneral!$B:$CM,3,FALSE),"")</f>
        <v>2022</v>
      </c>
      <c r="E2387" s="71" t="str">
        <f>IF(AND($A2387&lt;&gt;"",ISNUMBER($A2387)),VLOOKUP($A2387,StudiesGeneral!$B:$CM,4,FALSE),"")</f>
        <v>https://doi.org/10.1002/cpt.2558</v>
      </c>
      <c r="F2387" s="70" t="str">
        <f>IF(AND($A2387&lt;&gt;"",ISNUMBER($A2387)),VLOOKUP($A2387,StudiesGeneral!$B:$CM,5,FALSE),"")</f>
        <v>CYP3A4</v>
      </c>
      <c r="G2387" s="72" t="str">
        <f t="shared" si="119"/>
        <v>Liver--Lysate-obese 1-</v>
      </c>
      <c r="H2387" s="25" t="s">
        <v>724</v>
      </c>
      <c r="I2387" s="25"/>
      <c r="J2387" s="25"/>
      <c r="K2387" s="25" t="s">
        <v>735</v>
      </c>
      <c r="L2387" s="25" t="s">
        <v>736</v>
      </c>
      <c r="M2387" s="25" t="s">
        <v>737</v>
      </c>
      <c r="N2387" s="25"/>
      <c r="O2387" s="25"/>
      <c r="P2387" s="25"/>
      <c r="Q2387" s="26"/>
      <c r="R2387" s="26"/>
      <c r="S2387" s="27"/>
      <c r="T2387" s="27"/>
      <c r="U2387" s="27"/>
      <c r="V2387" s="27"/>
      <c r="W2387" s="27"/>
      <c r="X2387" s="27"/>
      <c r="Y2387" s="27"/>
      <c r="Z2387" s="27"/>
      <c r="AA2387" s="28" t="s">
        <v>770</v>
      </c>
      <c r="AB2387" s="28" t="s">
        <v>1559</v>
      </c>
      <c r="AC2387" s="29" t="s">
        <v>730</v>
      </c>
      <c r="AD2387" s="36" t="s">
        <v>1560</v>
      </c>
      <c r="AE2387" s="83">
        <v>1</v>
      </c>
      <c r="AF2387" s="30">
        <v>1</v>
      </c>
      <c r="AG2387" s="41"/>
      <c r="AH2387" s="41">
        <v>48</v>
      </c>
      <c r="AI2387" s="41" t="s">
        <v>767</v>
      </c>
      <c r="AJ2387" s="42" t="s">
        <v>1069</v>
      </c>
      <c r="AK2387" s="41"/>
      <c r="AL2387" s="42"/>
      <c r="AM2387" s="41">
        <v>23</v>
      </c>
      <c r="AN2387" s="41">
        <v>63</v>
      </c>
      <c r="AO2387" s="41">
        <v>123.4</v>
      </c>
      <c r="AP2387" s="41" t="s">
        <v>1069</v>
      </c>
      <c r="AQ2387" s="41"/>
      <c r="AR2387" s="41"/>
      <c r="AS2387" s="106">
        <v>43</v>
      </c>
      <c r="AT2387" s="41" t="s">
        <v>1069</v>
      </c>
      <c r="AU2387" s="41"/>
      <c r="AV2387" s="41"/>
      <c r="AW2387" s="41"/>
      <c r="AX2387" s="41" t="s">
        <v>1561</v>
      </c>
      <c r="AY2387" s="30"/>
      <c r="AZ2387" s="30"/>
      <c r="BA2387" s="31" t="s">
        <v>733</v>
      </c>
      <c r="BB2387" s="32">
        <v>1</v>
      </c>
      <c r="BC2387" s="29"/>
      <c r="BD2387" s="30"/>
      <c r="BE2387" s="75"/>
      <c r="BF2387" s="91" t="b">
        <f>IF(ISERROR(VLOOKUP(StudiesDetails!B2387,ProteinExpression!A:A,1,FALSE)),FALSE,TRUE)</f>
        <v>1</v>
      </c>
    </row>
    <row r="2388" spans="1:58" x14ac:dyDescent="0.3">
      <c r="A2388">
        <v>1129</v>
      </c>
      <c r="B2388">
        <v>2540</v>
      </c>
      <c r="C2388" s="73" t="str">
        <f>IF(AND($A2388&lt;&gt;"",ISNUMBER($A2388)),VLOOKUP($A2388,StudiesGeneral!$B:$CM,2,FALSE),"")</f>
        <v>Wegler</v>
      </c>
      <c r="D2388" s="73">
        <f>IF(AND($A2388&lt;&gt;"",ISNUMBER($A2388)),VLOOKUP($A2388,StudiesGeneral!$B:$CM,3,FALSE),"")</f>
        <v>2022</v>
      </c>
      <c r="E2388" s="74" t="str">
        <f>IF(AND($A2388&lt;&gt;"",ISNUMBER($A2388)),VLOOKUP($A2388,StudiesGeneral!$B:$CM,4,FALSE),"")</f>
        <v>https://doi.org/10.1002/cpt.2558</v>
      </c>
      <c r="F2388" s="73" t="str">
        <f>IF(AND($A2388&lt;&gt;"",ISNUMBER($A2388)),VLOOKUP($A2388,StudiesGeneral!$B:$CM,5,FALSE),"")</f>
        <v>CYP3A4</v>
      </c>
      <c r="G2388" s="52" t="str">
        <f t="shared" si="119"/>
        <v>Liver--Lysate-obese 2-</v>
      </c>
      <c r="H2388" s="12" t="s">
        <v>724</v>
      </c>
      <c r="K2388" s="12" t="s">
        <v>735</v>
      </c>
      <c r="L2388" s="12" t="s">
        <v>736</v>
      </c>
      <c r="M2388" s="12" t="s">
        <v>737</v>
      </c>
      <c r="AA2388" s="19" t="s">
        <v>770</v>
      </c>
      <c r="AB2388" s="19" t="s">
        <v>1559</v>
      </c>
      <c r="AC2388" s="20" t="s">
        <v>730</v>
      </c>
      <c r="AD2388" s="37" t="s">
        <v>1562</v>
      </c>
      <c r="AE2388" s="82">
        <v>2</v>
      </c>
      <c r="AF2388" s="3">
        <v>1</v>
      </c>
      <c r="AG2388" s="45"/>
      <c r="AH2388" s="45">
        <v>48</v>
      </c>
      <c r="AI2388" s="45" t="s">
        <v>767</v>
      </c>
      <c r="AJ2388" s="46" t="s">
        <v>1069</v>
      </c>
      <c r="AK2388" s="45"/>
      <c r="AL2388" s="46"/>
      <c r="AM2388" s="45">
        <v>23</v>
      </c>
      <c r="AN2388" s="45">
        <v>63</v>
      </c>
      <c r="AO2388" s="45">
        <v>123.4</v>
      </c>
      <c r="AP2388" s="45" t="s">
        <v>1069</v>
      </c>
      <c r="AQ2388" s="45"/>
      <c r="AR2388" s="45"/>
      <c r="AS2388" s="107">
        <v>43</v>
      </c>
      <c r="AT2388" s="45" t="s">
        <v>1069</v>
      </c>
      <c r="AU2388" s="45"/>
      <c r="AV2388" s="45"/>
      <c r="AW2388" s="45"/>
      <c r="AX2388" s="45" t="s">
        <v>1561</v>
      </c>
      <c r="BA2388" s="21" t="s">
        <v>733</v>
      </c>
      <c r="BB2388" s="10">
        <v>1</v>
      </c>
      <c r="BF2388" s="4" t="b">
        <f>IF(ISERROR(VLOOKUP(StudiesDetails!B2388,ProteinExpression!A:A,1,FALSE)),FALSE,TRUE)</f>
        <v>1</v>
      </c>
    </row>
    <row r="2389" spans="1:58" x14ac:dyDescent="0.3">
      <c r="A2389">
        <v>1129</v>
      </c>
      <c r="B2389">
        <v>2541</v>
      </c>
      <c r="C2389" s="73" t="str">
        <f>IF(AND($A2389&lt;&gt;"",ISNUMBER($A2389)),VLOOKUP($A2389,StudiesGeneral!$B:$CM,2,FALSE),"")</f>
        <v>Wegler</v>
      </c>
      <c r="D2389" s="73">
        <f>IF(AND($A2389&lt;&gt;"",ISNUMBER($A2389)),VLOOKUP($A2389,StudiesGeneral!$B:$CM,3,FALSE),"")</f>
        <v>2022</v>
      </c>
      <c r="E2389" s="74" t="str">
        <f>IF(AND($A2389&lt;&gt;"",ISNUMBER($A2389)),VLOOKUP($A2389,StudiesGeneral!$B:$CM,4,FALSE),"")</f>
        <v>https://doi.org/10.1002/cpt.2558</v>
      </c>
      <c r="F2389" s="73" t="str">
        <f>IF(AND($A2389&lt;&gt;"",ISNUMBER($A2389)),VLOOKUP($A2389,StudiesGeneral!$B:$CM,5,FALSE),"")</f>
        <v>CYP3A4</v>
      </c>
      <c r="G2389" s="52" t="str">
        <f t="shared" si="119"/>
        <v>Liver--Lysate-obese 3-</v>
      </c>
      <c r="H2389" s="12" t="s">
        <v>724</v>
      </c>
      <c r="K2389" s="12" t="s">
        <v>735</v>
      </c>
      <c r="L2389" s="12" t="s">
        <v>736</v>
      </c>
      <c r="M2389" s="12" t="s">
        <v>737</v>
      </c>
      <c r="AA2389" s="19" t="s">
        <v>770</v>
      </c>
      <c r="AB2389" s="19" t="s">
        <v>1559</v>
      </c>
      <c r="AC2389" s="20" t="s">
        <v>730</v>
      </c>
      <c r="AD2389" s="37" t="s">
        <v>1563</v>
      </c>
      <c r="AE2389" s="82">
        <v>3</v>
      </c>
      <c r="AF2389" s="3">
        <v>1</v>
      </c>
      <c r="AG2389" s="45"/>
      <c r="AH2389" s="45">
        <v>48</v>
      </c>
      <c r="AI2389" s="45" t="s">
        <v>767</v>
      </c>
      <c r="AJ2389" s="46" t="s">
        <v>1069</v>
      </c>
      <c r="AK2389" s="45"/>
      <c r="AL2389" s="46"/>
      <c r="AM2389" s="45">
        <v>23</v>
      </c>
      <c r="AN2389" s="45">
        <v>63</v>
      </c>
      <c r="AO2389" s="45">
        <v>123.4</v>
      </c>
      <c r="AP2389" s="45" t="s">
        <v>1069</v>
      </c>
      <c r="AQ2389" s="45"/>
      <c r="AR2389" s="45"/>
      <c r="AS2389" s="107">
        <v>43</v>
      </c>
      <c r="AT2389" s="45" t="s">
        <v>1069</v>
      </c>
      <c r="AU2389" s="45"/>
      <c r="AV2389" s="45"/>
      <c r="AW2389" s="45"/>
      <c r="AX2389" s="45" t="s">
        <v>1561</v>
      </c>
      <c r="BA2389" s="21" t="s">
        <v>733</v>
      </c>
      <c r="BB2389" s="10">
        <v>1</v>
      </c>
      <c r="BF2389" s="4" t="b">
        <f>IF(ISERROR(VLOOKUP(StudiesDetails!B2389,ProteinExpression!A:A,1,FALSE)),FALSE,TRUE)</f>
        <v>1</v>
      </c>
    </row>
    <row r="2390" spans="1:58" x14ac:dyDescent="0.3">
      <c r="A2390">
        <v>1129</v>
      </c>
      <c r="B2390">
        <v>2542</v>
      </c>
      <c r="C2390" s="73" t="str">
        <f>IF(AND($A2390&lt;&gt;"",ISNUMBER($A2390)),VLOOKUP($A2390,StudiesGeneral!$B:$CM,2,FALSE),"")</f>
        <v>Wegler</v>
      </c>
      <c r="D2390" s="73">
        <f>IF(AND($A2390&lt;&gt;"",ISNUMBER($A2390)),VLOOKUP($A2390,StudiesGeneral!$B:$CM,3,FALSE),"")</f>
        <v>2022</v>
      </c>
      <c r="E2390" s="74" t="str">
        <f>IF(AND($A2390&lt;&gt;"",ISNUMBER($A2390)),VLOOKUP($A2390,StudiesGeneral!$B:$CM,4,FALSE),"")</f>
        <v>https://doi.org/10.1002/cpt.2558</v>
      </c>
      <c r="F2390" s="73" t="str">
        <f>IF(AND($A2390&lt;&gt;"",ISNUMBER($A2390)),VLOOKUP($A2390,StudiesGeneral!$B:$CM,5,FALSE),"")</f>
        <v>CYP3A4</v>
      </c>
      <c r="G2390" s="52" t="str">
        <f t="shared" si="119"/>
        <v>Liver--Lysate-obese 4-</v>
      </c>
      <c r="H2390" s="12" t="s">
        <v>724</v>
      </c>
      <c r="K2390" s="12" t="s">
        <v>735</v>
      </c>
      <c r="L2390" s="12" t="s">
        <v>736</v>
      </c>
      <c r="M2390" s="12" t="s">
        <v>737</v>
      </c>
      <c r="AA2390" s="19" t="s">
        <v>770</v>
      </c>
      <c r="AB2390" s="19" t="s">
        <v>1559</v>
      </c>
      <c r="AC2390" s="20" t="s">
        <v>730</v>
      </c>
      <c r="AD2390" s="37" t="s">
        <v>1564</v>
      </c>
      <c r="AE2390" s="82">
        <v>4</v>
      </c>
      <c r="AF2390" s="3">
        <v>1</v>
      </c>
      <c r="AG2390" s="45"/>
      <c r="AH2390" s="45">
        <v>48</v>
      </c>
      <c r="AI2390" s="45" t="s">
        <v>767</v>
      </c>
      <c r="AJ2390" s="46" t="s">
        <v>1069</v>
      </c>
      <c r="AK2390" s="45"/>
      <c r="AL2390" s="46"/>
      <c r="AM2390" s="45">
        <v>23</v>
      </c>
      <c r="AN2390" s="45">
        <v>63</v>
      </c>
      <c r="AO2390" s="45">
        <v>123.4</v>
      </c>
      <c r="AP2390" s="45" t="s">
        <v>1069</v>
      </c>
      <c r="AQ2390" s="45"/>
      <c r="AR2390" s="45"/>
      <c r="AS2390" s="107">
        <v>43</v>
      </c>
      <c r="AT2390" s="45" t="s">
        <v>1069</v>
      </c>
      <c r="AU2390" s="45"/>
      <c r="AV2390" s="45"/>
      <c r="AW2390" s="45"/>
      <c r="AX2390" s="45" t="s">
        <v>1561</v>
      </c>
      <c r="BA2390" s="21" t="s">
        <v>733</v>
      </c>
      <c r="BB2390" s="10">
        <v>1</v>
      </c>
      <c r="BF2390" s="4" t="b">
        <f>IF(ISERROR(VLOOKUP(StudiesDetails!B2390,ProteinExpression!A:A,1,FALSE)),FALSE,TRUE)</f>
        <v>1</v>
      </c>
    </row>
    <row r="2391" spans="1:58" x14ac:dyDescent="0.3">
      <c r="A2391">
        <v>1129</v>
      </c>
      <c r="B2391">
        <v>2543</v>
      </c>
      <c r="C2391" s="73" t="str">
        <f>IF(AND($A2391&lt;&gt;"",ISNUMBER($A2391)),VLOOKUP($A2391,StudiesGeneral!$B:$CM,2,FALSE),"")</f>
        <v>Wegler</v>
      </c>
      <c r="D2391" s="73">
        <f>IF(AND($A2391&lt;&gt;"",ISNUMBER($A2391)),VLOOKUP($A2391,StudiesGeneral!$B:$CM,3,FALSE),"")</f>
        <v>2022</v>
      </c>
      <c r="E2391" s="74" t="str">
        <f>IF(AND($A2391&lt;&gt;"",ISNUMBER($A2391)),VLOOKUP($A2391,StudiesGeneral!$B:$CM,4,FALSE),"")</f>
        <v>https://doi.org/10.1002/cpt.2558</v>
      </c>
      <c r="F2391" s="73" t="str">
        <f>IF(AND($A2391&lt;&gt;"",ISNUMBER($A2391)),VLOOKUP($A2391,StudiesGeneral!$B:$CM,5,FALSE),"")</f>
        <v>CYP3A4</v>
      </c>
      <c r="G2391" s="52" t="str">
        <f t="shared" si="119"/>
        <v>Liver--Lysate-obese 5-</v>
      </c>
      <c r="H2391" s="12" t="s">
        <v>724</v>
      </c>
      <c r="K2391" s="12" t="s">
        <v>735</v>
      </c>
      <c r="L2391" s="12" t="s">
        <v>736</v>
      </c>
      <c r="M2391" s="12" t="s">
        <v>737</v>
      </c>
      <c r="AA2391" s="19" t="s">
        <v>770</v>
      </c>
      <c r="AB2391" s="19" t="s">
        <v>1559</v>
      </c>
      <c r="AC2391" s="20" t="s">
        <v>730</v>
      </c>
      <c r="AD2391" s="37" t="s">
        <v>1565</v>
      </c>
      <c r="AE2391" s="82">
        <v>5</v>
      </c>
      <c r="AF2391" s="3">
        <v>1</v>
      </c>
      <c r="AG2391" s="45"/>
      <c r="AH2391" s="45">
        <v>48</v>
      </c>
      <c r="AI2391" s="45" t="s">
        <v>767</v>
      </c>
      <c r="AJ2391" s="46" t="s">
        <v>1069</v>
      </c>
      <c r="AK2391" s="45"/>
      <c r="AL2391" s="46"/>
      <c r="AM2391" s="45">
        <v>23</v>
      </c>
      <c r="AN2391" s="45">
        <v>63</v>
      </c>
      <c r="AO2391" s="45">
        <v>123.4</v>
      </c>
      <c r="AP2391" s="45" t="s">
        <v>1069</v>
      </c>
      <c r="AQ2391" s="45"/>
      <c r="AR2391" s="45"/>
      <c r="AS2391" s="107">
        <v>43</v>
      </c>
      <c r="AT2391" s="45" t="s">
        <v>1069</v>
      </c>
      <c r="AU2391" s="45"/>
      <c r="AV2391" s="45"/>
      <c r="AW2391" s="45"/>
      <c r="AX2391" s="45" t="s">
        <v>1561</v>
      </c>
      <c r="BA2391" s="21" t="s">
        <v>733</v>
      </c>
      <c r="BB2391" s="10">
        <v>1</v>
      </c>
      <c r="BF2391" s="4" t="b">
        <f>IF(ISERROR(VLOOKUP(StudiesDetails!B2391,ProteinExpression!A:A,1,FALSE)),FALSE,TRUE)</f>
        <v>1</v>
      </c>
    </row>
    <row r="2392" spans="1:58" x14ac:dyDescent="0.3">
      <c r="A2392">
        <v>1129</v>
      </c>
      <c r="B2392">
        <v>2544</v>
      </c>
      <c r="C2392" s="73" t="str">
        <f>IF(AND($A2392&lt;&gt;"",ISNUMBER($A2392)),VLOOKUP($A2392,StudiesGeneral!$B:$CM,2,FALSE),"")</f>
        <v>Wegler</v>
      </c>
      <c r="D2392" s="73">
        <f>IF(AND($A2392&lt;&gt;"",ISNUMBER($A2392)),VLOOKUP($A2392,StudiesGeneral!$B:$CM,3,FALSE),"")</f>
        <v>2022</v>
      </c>
      <c r="E2392" s="74" t="str">
        <f>IF(AND($A2392&lt;&gt;"",ISNUMBER($A2392)),VLOOKUP($A2392,StudiesGeneral!$B:$CM,4,FALSE),"")</f>
        <v>https://doi.org/10.1002/cpt.2558</v>
      </c>
      <c r="F2392" s="73" t="str">
        <f>IF(AND($A2392&lt;&gt;"",ISNUMBER($A2392)),VLOOKUP($A2392,StudiesGeneral!$B:$CM,5,FALSE),"")</f>
        <v>CYP3A4</v>
      </c>
      <c r="G2392" s="52" t="str">
        <f t="shared" si="119"/>
        <v>Liver--Lysate-obese 6-</v>
      </c>
      <c r="H2392" s="12" t="s">
        <v>724</v>
      </c>
      <c r="K2392" s="12" t="s">
        <v>735</v>
      </c>
      <c r="L2392" s="12" t="s">
        <v>736</v>
      </c>
      <c r="M2392" s="12" t="s">
        <v>737</v>
      </c>
      <c r="AA2392" s="19" t="s">
        <v>770</v>
      </c>
      <c r="AB2392" s="19" t="s">
        <v>1559</v>
      </c>
      <c r="AC2392" s="20" t="s">
        <v>730</v>
      </c>
      <c r="AD2392" s="37" t="s">
        <v>1566</v>
      </c>
      <c r="AE2392" s="82">
        <v>6</v>
      </c>
      <c r="AF2392" s="3">
        <v>1</v>
      </c>
      <c r="AG2392" s="45"/>
      <c r="AH2392" s="45">
        <v>48</v>
      </c>
      <c r="AI2392" s="45" t="s">
        <v>767</v>
      </c>
      <c r="AJ2392" s="46" t="s">
        <v>1069</v>
      </c>
      <c r="AK2392" s="45"/>
      <c r="AL2392" s="46"/>
      <c r="AM2392" s="45">
        <v>23</v>
      </c>
      <c r="AN2392" s="45">
        <v>63</v>
      </c>
      <c r="AO2392" s="45">
        <v>123.4</v>
      </c>
      <c r="AP2392" s="45" t="s">
        <v>1069</v>
      </c>
      <c r="AQ2392" s="45"/>
      <c r="AR2392" s="45"/>
      <c r="AS2392" s="107">
        <v>43</v>
      </c>
      <c r="AT2392" s="45" t="s">
        <v>1069</v>
      </c>
      <c r="AU2392" s="45"/>
      <c r="AV2392" s="45"/>
      <c r="AW2392" s="45"/>
      <c r="AX2392" s="45" t="s">
        <v>1561</v>
      </c>
      <c r="BA2392" s="21" t="s">
        <v>733</v>
      </c>
      <c r="BB2392" s="10">
        <v>1</v>
      </c>
      <c r="BF2392" s="4" t="b">
        <f>IF(ISERROR(VLOOKUP(StudiesDetails!B2392,ProteinExpression!A:A,1,FALSE)),FALSE,TRUE)</f>
        <v>1</v>
      </c>
    </row>
    <row r="2393" spans="1:58" x14ac:dyDescent="0.3">
      <c r="A2393">
        <v>1129</v>
      </c>
      <c r="B2393">
        <v>2545</v>
      </c>
      <c r="C2393" s="73" t="str">
        <f>IF(AND($A2393&lt;&gt;"",ISNUMBER($A2393)),VLOOKUP($A2393,StudiesGeneral!$B:$CM,2,FALSE),"")</f>
        <v>Wegler</v>
      </c>
      <c r="D2393" s="73">
        <f>IF(AND($A2393&lt;&gt;"",ISNUMBER($A2393)),VLOOKUP($A2393,StudiesGeneral!$B:$CM,3,FALSE),"")</f>
        <v>2022</v>
      </c>
      <c r="E2393" s="74" t="str">
        <f>IF(AND($A2393&lt;&gt;"",ISNUMBER($A2393)),VLOOKUP($A2393,StudiesGeneral!$B:$CM,4,FALSE),"")</f>
        <v>https://doi.org/10.1002/cpt.2558</v>
      </c>
      <c r="F2393" s="73" t="str">
        <f>IF(AND($A2393&lt;&gt;"",ISNUMBER($A2393)),VLOOKUP($A2393,StudiesGeneral!$B:$CM,5,FALSE),"")</f>
        <v>CYP3A4</v>
      </c>
      <c r="G2393" s="52" t="str">
        <f t="shared" si="119"/>
        <v>Liver--Lysate-obese 7-</v>
      </c>
      <c r="H2393" s="12" t="s">
        <v>724</v>
      </c>
      <c r="K2393" s="12" t="s">
        <v>735</v>
      </c>
      <c r="L2393" s="12" t="s">
        <v>736</v>
      </c>
      <c r="M2393" s="12" t="s">
        <v>737</v>
      </c>
      <c r="AA2393" s="19" t="s">
        <v>770</v>
      </c>
      <c r="AB2393" s="19" t="s">
        <v>1559</v>
      </c>
      <c r="AC2393" s="20" t="s">
        <v>730</v>
      </c>
      <c r="AD2393" s="37" t="s">
        <v>1567</v>
      </c>
      <c r="AE2393" s="82">
        <v>7</v>
      </c>
      <c r="AF2393" s="3">
        <v>1</v>
      </c>
      <c r="AG2393" s="45"/>
      <c r="AH2393" s="45">
        <v>48</v>
      </c>
      <c r="AI2393" s="45" t="s">
        <v>767</v>
      </c>
      <c r="AJ2393" s="46" t="s">
        <v>1069</v>
      </c>
      <c r="AK2393" s="45"/>
      <c r="AL2393" s="46"/>
      <c r="AM2393" s="45">
        <v>23</v>
      </c>
      <c r="AN2393" s="45">
        <v>63</v>
      </c>
      <c r="AO2393" s="45">
        <v>123.4</v>
      </c>
      <c r="AP2393" s="45" t="s">
        <v>1069</v>
      </c>
      <c r="AQ2393" s="45"/>
      <c r="AR2393" s="45"/>
      <c r="AS2393" s="107">
        <v>43</v>
      </c>
      <c r="AT2393" s="45" t="s">
        <v>1069</v>
      </c>
      <c r="AU2393" s="45"/>
      <c r="AV2393" s="45"/>
      <c r="AW2393" s="45"/>
      <c r="AX2393" s="45" t="s">
        <v>1561</v>
      </c>
      <c r="BA2393" s="21" t="s">
        <v>733</v>
      </c>
      <c r="BB2393" s="10">
        <v>1</v>
      </c>
      <c r="BF2393" s="4" t="b">
        <f>IF(ISERROR(VLOOKUP(StudiesDetails!B2393,ProteinExpression!A:A,1,FALSE)),FALSE,TRUE)</f>
        <v>1</v>
      </c>
    </row>
    <row r="2394" spans="1:58" x14ac:dyDescent="0.3">
      <c r="A2394">
        <v>1129</v>
      </c>
      <c r="B2394">
        <v>2546</v>
      </c>
      <c r="C2394" s="73" t="str">
        <f>IF(AND($A2394&lt;&gt;"",ISNUMBER($A2394)),VLOOKUP($A2394,StudiesGeneral!$B:$CM,2,FALSE),"")</f>
        <v>Wegler</v>
      </c>
      <c r="D2394" s="73">
        <f>IF(AND($A2394&lt;&gt;"",ISNUMBER($A2394)),VLOOKUP($A2394,StudiesGeneral!$B:$CM,3,FALSE),"")</f>
        <v>2022</v>
      </c>
      <c r="E2394" s="74" t="str">
        <f>IF(AND($A2394&lt;&gt;"",ISNUMBER($A2394)),VLOOKUP($A2394,StudiesGeneral!$B:$CM,4,FALSE),"")</f>
        <v>https://doi.org/10.1002/cpt.2558</v>
      </c>
      <c r="F2394" s="73" t="str">
        <f>IF(AND($A2394&lt;&gt;"",ISNUMBER($A2394)),VLOOKUP($A2394,StudiesGeneral!$B:$CM,5,FALSE),"")</f>
        <v>CYP3A4</v>
      </c>
      <c r="G2394" s="52" t="str">
        <f t="shared" si="119"/>
        <v>Liver--Lysate-obese 8-</v>
      </c>
      <c r="H2394" s="12" t="s">
        <v>724</v>
      </c>
      <c r="K2394" s="12" t="s">
        <v>735</v>
      </c>
      <c r="L2394" s="12" t="s">
        <v>736</v>
      </c>
      <c r="M2394" s="12" t="s">
        <v>737</v>
      </c>
      <c r="AA2394" s="19" t="s">
        <v>770</v>
      </c>
      <c r="AB2394" s="19" t="s">
        <v>1559</v>
      </c>
      <c r="AC2394" s="20" t="s">
        <v>730</v>
      </c>
      <c r="AD2394" s="37" t="s">
        <v>1568</v>
      </c>
      <c r="AE2394" s="82">
        <v>8</v>
      </c>
      <c r="AF2394" s="3">
        <v>1</v>
      </c>
      <c r="AG2394" s="45"/>
      <c r="AH2394" s="45">
        <v>48</v>
      </c>
      <c r="AI2394" s="45" t="s">
        <v>767</v>
      </c>
      <c r="AJ2394" s="46" t="s">
        <v>1069</v>
      </c>
      <c r="AK2394" s="45"/>
      <c r="AL2394" s="46"/>
      <c r="AM2394" s="45">
        <v>23</v>
      </c>
      <c r="AN2394" s="45">
        <v>63</v>
      </c>
      <c r="AO2394" s="45">
        <v>123.4</v>
      </c>
      <c r="AP2394" s="45" t="s">
        <v>1069</v>
      </c>
      <c r="AQ2394" s="45"/>
      <c r="AR2394" s="45"/>
      <c r="AS2394" s="107">
        <v>43</v>
      </c>
      <c r="AT2394" s="45" t="s">
        <v>1069</v>
      </c>
      <c r="AU2394" s="45"/>
      <c r="AV2394" s="45"/>
      <c r="AW2394" s="45"/>
      <c r="AX2394" s="45" t="s">
        <v>1561</v>
      </c>
      <c r="BA2394" s="21" t="s">
        <v>733</v>
      </c>
      <c r="BB2394" s="10">
        <v>1</v>
      </c>
      <c r="BF2394" s="4" t="b">
        <f>IF(ISERROR(VLOOKUP(StudiesDetails!B2394,ProteinExpression!A:A,1,FALSE)),FALSE,TRUE)</f>
        <v>1</v>
      </c>
    </row>
    <row r="2395" spans="1:58" x14ac:dyDescent="0.3">
      <c r="A2395">
        <v>1129</v>
      </c>
      <c r="B2395">
        <v>2547</v>
      </c>
      <c r="C2395" s="73" t="str">
        <f>IF(AND($A2395&lt;&gt;"",ISNUMBER($A2395)),VLOOKUP($A2395,StudiesGeneral!$B:$CM,2,FALSE),"")</f>
        <v>Wegler</v>
      </c>
      <c r="D2395" s="73">
        <f>IF(AND($A2395&lt;&gt;"",ISNUMBER($A2395)),VLOOKUP($A2395,StudiesGeneral!$B:$CM,3,FALSE),"")</f>
        <v>2022</v>
      </c>
      <c r="E2395" s="74" t="str">
        <f>IF(AND($A2395&lt;&gt;"",ISNUMBER($A2395)),VLOOKUP($A2395,StudiesGeneral!$B:$CM,4,FALSE),"")</f>
        <v>https://doi.org/10.1002/cpt.2558</v>
      </c>
      <c r="F2395" s="73" t="str">
        <f>IF(AND($A2395&lt;&gt;"",ISNUMBER($A2395)),VLOOKUP($A2395,StudiesGeneral!$B:$CM,5,FALSE),"")</f>
        <v>CYP3A4</v>
      </c>
      <c r="G2395" s="52" t="str">
        <f t="shared" si="119"/>
        <v>Liver--Lysate-obese 9-</v>
      </c>
      <c r="H2395" s="12" t="s">
        <v>724</v>
      </c>
      <c r="K2395" s="12" t="s">
        <v>735</v>
      </c>
      <c r="L2395" s="12" t="s">
        <v>736</v>
      </c>
      <c r="M2395" s="12" t="s">
        <v>737</v>
      </c>
      <c r="AA2395" s="19" t="s">
        <v>770</v>
      </c>
      <c r="AB2395" s="19" t="s">
        <v>1559</v>
      </c>
      <c r="AC2395" s="20" t="s">
        <v>730</v>
      </c>
      <c r="AD2395" s="37" t="s">
        <v>1569</v>
      </c>
      <c r="AE2395" s="82">
        <v>9</v>
      </c>
      <c r="AF2395" s="3">
        <v>1</v>
      </c>
      <c r="AG2395" s="45"/>
      <c r="AH2395" s="45">
        <v>48</v>
      </c>
      <c r="AI2395" s="45" t="s">
        <v>767</v>
      </c>
      <c r="AJ2395" s="46" t="s">
        <v>1069</v>
      </c>
      <c r="AK2395" s="45"/>
      <c r="AL2395" s="46"/>
      <c r="AM2395" s="45">
        <v>23</v>
      </c>
      <c r="AN2395" s="45">
        <v>63</v>
      </c>
      <c r="AO2395" s="45">
        <v>123.4</v>
      </c>
      <c r="AP2395" s="45" t="s">
        <v>1069</v>
      </c>
      <c r="AQ2395" s="45"/>
      <c r="AR2395" s="45"/>
      <c r="AS2395" s="107">
        <v>43</v>
      </c>
      <c r="AT2395" s="45" t="s">
        <v>1069</v>
      </c>
      <c r="AU2395" s="45"/>
      <c r="AV2395" s="45"/>
      <c r="AW2395" s="45"/>
      <c r="AX2395" s="45" t="s">
        <v>1561</v>
      </c>
      <c r="BA2395" s="21" t="s">
        <v>733</v>
      </c>
      <c r="BB2395" s="10">
        <v>1</v>
      </c>
      <c r="BF2395" s="4" t="b">
        <f>IF(ISERROR(VLOOKUP(StudiesDetails!B2395,ProteinExpression!A:A,1,FALSE)),FALSE,TRUE)</f>
        <v>1</v>
      </c>
    </row>
    <row r="2396" spans="1:58" x14ac:dyDescent="0.3">
      <c r="A2396">
        <v>1129</v>
      </c>
      <c r="B2396">
        <v>2548</v>
      </c>
      <c r="C2396" s="73" t="str">
        <f>IF(AND($A2396&lt;&gt;"",ISNUMBER($A2396)),VLOOKUP($A2396,StudiesGeneral!$B:$CM,2,FALSE),"")</f>
        <v>Wegler</v>
      </c>
      <c r="D2396" s="73">
        <f>IF(AND($A2396&lt;&gt;"",ISNUMBER($A2396)),VLOOKUP($A2396,StudiesGeneral!$B:$CM,3,FALSE),"")</f>
        <v>2022</v>
      </c>
      <c r="E2396" s="74" t="str">
        <f>IF(AND($A2396&lt;&gt;"",ISNUMBER($A2396)),VLOOKUP($A2396,StudiesGeneral!$B:$CM,4,FALSE),"")</f>
        <v>https://doi.org/10.1002/cpt.2558</v>
      </c>
      <c r="F2396" s="73" t="str">
        <f>IF(AND($A2396&lt;&gt;"",ISNUMBER($A2396)),VLOOKUP($A2396,StudiesGeneral!$B:$CM,5,FALSE),"")</f>
        <v>CYP3A4</v>
      </c>
      <c r="G2396" s="52" t="str">
        <f t="shared" si="119"/>
        <v>Liver--Lysate-obese 10-</v>
      </c>
      <c r="H2396" s="12" t="s">
        <v>724</v>
      </c>
      <c r="K2396" s="12" t="s">
        <v>735</v>
      </c>
      <c r="L2396" s="12" t="s">
        <v>736</v>
      </c>
      <c r="M2396" s="12" t="s">
        <v>737</v>
      </c>
      <c r="AA2396" s="19" t="s">
        <v>770</v>
      </c>
      <c r="AB2396" s="19" t="s">
        <v>1559</v>
      </c>
      <c r="AC2396" s="20" t="s">
        <v>730</v>
      </c>
      <c r="AD2396" s="37" t="s">
        <v>1570</v>
      </c>
      <c r="AE2396" s="82">
        <v>10</v>
      </c>
      <c r="AF2396" s="3">
        <v>1</v>
      </c>
      <c r="AG2396" s="45"/>
      <c r="AH2396" s="45">
        <v>48</v>
      </c>
      <c r="AI2396" s="45" t="s">
        <v>767</v>
      </c>
      <c r="AJ2396" s="46" t="s">
        <v>1069</v>
      </c>
      <c r="AK2396" s="45"/>
      <c r="AL2396" s="46"/>
      <c r="AM2396" s="45">
        <v>23</v>
      </c>
      <c r="AN2396" s="45">
        <v>63</v>
      </c>
      <c r="AO2396" s="45">
        <v>123.4</v>
      </c>
      <c r="AP2396" s="45" t="s">
        <v>1069</v>
      </c>
      <c r="AQ2396" s="45"/>
      <c r="AR2396" s="45"/>
      <c r="AS2396" s="107">
        <v>43</v>
      </c>
      <c r="AT2396" s="45" t="s">
        <v>1069</v>
      </c>
      <c r="AU2396" s="45"/>
      <c r="AV2396" s="45"/>
      <c r="AW2396" s="45"/>
      <c r="AX2396" s="45" t="s">
        <v>1561</v>
      </c>
      <c r="BA2396" s="21" t="s">
        <v>733</v>
      </c>
      <c r="BB2396" s="10">
        <v>1</v>
      </c>
      <c r="BF2396" s="4" t="b">
        <f>IF(ISERROR(VLOOKUP(StudiesDetails!B2396,ProteinExpression!A:A,1,FALSE)),FALSE,TRUE)</f>
        <v>1</v>
      </c>
    </row>
    <row r="2397" spans="1:58" x14ac:dyDescent="0.3">
      <c r="A2397">
        <v>1129</v>
      </c>
      <c r="B2397">
        <v>2549</v>
      </c>
      <c r="C2397" s="73" t="str">
        <f>IF(AND($A2397&lt;&gt;"",ISNUMBER($A2397)),VLOOKUP($A2397,StudiesGeneral!$B:$CM,2,FALSE),"")</f>
        <v>Wegler</v>
      </c>
      <c r="D2397" s="73">
        <f>IF(AND($A2397&lt;&gt;"",ISNUMBER($A2397)),VLOOKUP($A2397,StudiesGeneral!$B:$CM,3,FALSE),"")</f>
        <v>2022</v>
      </c>
      <c r="E2397" s="74" t="str">
        <f>IF(AND($A2397&lt;&gt;"",ISNUMBER($A2397)),VLOOKUP($A2397,StudiesGeneral!$B:$CM,4,FALSE),"")</f>
        <v>https://doi.org/10.1002/cpt.2558</v>
      </c>
      <c r="F2397" s="73" t="str">
        <f>IF(AND($A2397&lt;&gt;"",ISNUMBER($A2397)),VLOOKUP($A2397,StudiesGeneral!$B:$CM,5,FALSE),"")</f>
        <v>CYP3A4</v>
      </c>
      <c r="G2397" s="52" t="str">
        <f t="shared" si="119"/>
        <v>Liver--Lysate-obese 11-</v>
      </c>
      <c r="H2397" s="12" t="s">
        <v>724</v>
      </c>
      <c r="K2397" s="12" t="s">
        <v>735</v>
      </c>
      <c r="L2397" s="12" t="s">
        <v>736</v>
      </c>
      <c r="M2397" s="12" t="s">
        <v>737</v>
      </c>
      <c r="AA2397" s="19" t="s">
        <v>770</v>
      </c>
      <c r="AB2397" s="19" t="s">
        <v>1559</v>
      </c>
      <c r="AC2397" s="20" t="s">
        <v>730</v>
      </c>
      <c r="AD2397" s="37" t="s">
        <v>1571</v>
      </c>
      <c r="AE2397" s="82">
        <v>11</v>
      </c>
      <c r="AF2397" s="3">
        <v>1</v>
      </c>
      <c r="AG2397" s="45"/>
      <c r="AH2397" s="45">
        <v>48</v>
      </c>
      <c r="AI2397" s="45" t="s">
        <v>767</v>
      </c>
      <c r="AJ2397" s="46" t="s">
        <v>1069</v>
      </c>
      <c r="AK2397" s="45"/>
      <c r="AL2397" s="46"/>
      <c r="AM2397" s="45">
        <v>23</v>
      </c>
      <c r="AN2397" s="45">
        <v>63</v>
      </c>
      <c r="AO2397" s="45">
        <v>123.4</v>
      </c>
      <c r="AP2397" s="45" t="s">
        <v>1069</v>
      </c>
      <c r="AQ2397" s="45"/>
      <c r="AR2397" s="45"/>
      <c r="AS2397" s="107">
        <v>43</v>
      </c>
      <c r="AT2397" s="45" t="s">
        <v>1069</v>
      </c>
      <c r="AU2397" s="45"/>
      <c r="AV2397" s="45"/>
      <c r="AW2397" s="45"/>
      <c r="AX2397" s="45" t="s">
        <v>1561</v>
      </c>
      <c r="BA2397" s="21" t="s">
        <v>733</v>
      </c>
      <c r="BB2397" s="10">
        <v>1</v>
      </c>
      <c r="BF2397" s="4" t="b">
        <f>IF(ISERROR(VLOOKUP(StudiesDetails!B2397,ProteinExpression!A:A,1,FALSE)),FALSE,TRUE)</f>
        <v>1</v>
      </c>
    </row>
    <row r="2398" spans="1:58" x14ac:dyDescent="0.3">
      <c r="A2398">
        <v>1129</v>
      </c>
      <c r="B2398">
        <v>2550</v>
      </c>
      <c r="C2398" s="73" t="str">
        <f>IF(AND($A2398&lt;&gt;"",ISNUMBER($A2398)),VLOOKUP($A2398,StudiesGeneral!$B:$CM,2,FALSE),"")</f>
        <v>Wegler</v>
      </c>
      <c r="D2398" s="73">
        <f>IF(AND($A2398&lt;&gt;"",ISNUMBER($A2398)),VLOOKUP($A2398,StudiesGeneral!$B:$CM,3,FALSE),"")</f>
        <v>2022</v>
      </c>
      <c r="E2398" s="74" t="str">
        <f>IF(AND($A2398&lt;&gt;"",ISNUMBER($A2398)),VLOOKUP($A2398,StudiesGeneral!$B:$CM,4,FALSE),"")</f>
        <v>https://doi.org/10.1002/cpt.2558</v>
      </c>
      <c r="F2398" s="73" t="str">
        <f>IF(AND($A2398&lt;&gt;"",ISNUMBER($A2398)),VLOOKUP($A2398,StudiesGeneral!$B:$CM,5,FALSE),"")</f>
        <v>CYP3A4</v>
      </c>
      <c r="G2398" s="52" t="str">
        <f t="shared" si="119"/>
        <v>Liver--Lysate-obese 12-</v>
      </c>
      <c r="H2398" s="12" t="s">
        <v>724</v>
      </c>
      <c r="K2398" s="12" t="s">
        <v>735</v>
      </c>
      <c r="L2398" s="12" t="s">
        <v>736</v>
      </c>
      <c r="M2398" s="12" t="s">
        <v>737</v>
      </c>
      <c r="AA2398" s="19" t="s">
        <v>770</v>
      </c>
      <c r="AB2398" s="19" t="s">
        <v>1559</v>
      </c>
      <c r="AC2398" s="20" t="s">
        <v>730</v>
      </c>
      <c r="AD2398" s="37" t="s">
        <v>1572</v>
      </c>
      <c r="AE2398" s="82">
        <v>12</v>
      </c>
      <c r="AF2398" s="3">
        <v>1</v>
      </c>
      <c r="AG2398" s="45"/>
      <c r="AH2398" s="45">
        <v>48</v>
      </c>
      <c r="AI2398" s="45" t="s">
        <v>767</v>
      </c>
      <c r="AJ2398" s="46" t="s">
        <v>1069</v>
      </c>
      <c r="AK2398" s="45"/>
      <c r="AL2398" s="46"/>
      <c r="AM2398" s="45">
        <v>23</v>
      </c>
      <c r="AN2398" s="45">
        <v>63</v>
      </c>
      <c r="AO2398" s="45">
        <v>123.4</v>
      </c>
      <c r="AP2398" s="45" t="s">
        <v>1069</v>
      </c>
      <c r="AQ2398" s="45"/>
      <c r="AR2398" s="45"/>
      <c r="AS2398" s="107">
        <v>43</v>
      </c>
      <c r="AT2398" s="45" t="s">
        <v>1069</v>
      </c>
      <c r="AU2398" s="45"/>
      <c r="AV2398" s="45"/>
      <c r="AW2398" s="45"/>
      <c r="AX2398" s="45" t="s">
        <v>1561</v>
      </c>
      <c r="BA2398" s="21" t="s">
        <v>733</v>
      </c>
      <c r="BB2398" s="10">
        <v>1</v>
      </c>
      <c r="BF2398" s="4" t="b">
        <f>IF(ISERROR(VLOOKUP(StudiesDetails!B2398,ProteinExpression!A:A,1,FALSE)),FALSE,TRUE)</f>
        <v>1</v>
      </c>
    </row>
    <row r="2399" spans="1:58" x14ac:dyDescent="0.3">
      <c r="A2399">
        <v>1129</v>
      </c>
      <c r="B2399">
        <v>2551</v>
      </c>
      <c r="C2399" s="73" t="str">
        <f>IF(AND($A2399&lt;&gt;"",ISNUMBER($A2399)),VLOOKUP($A2399,StudiesGeneral!$B:$CM,2,FALSE),"")</f>
        <v>Wegler</v>
      </c>
      <c r="D2399" s="73">
        <f>IF(AND($A2399&lt;&gt;"",ISNUMBER($A2399)),VLOOKUP($A2399,StudiesGeneral!$B:$CM,3,FALSE),"")</f>
        <v>2022</v>
      </c>
      <c r="E2399" s="74" t="str">
        <f>IF(AND($A2399&lt;&gt;"",ISNUMBER($A2399)),VLOOKUP($A2399,StudiesGeneral!$B:$CM,4,FALSE),"")</f>
        <v>https://doi.org/10.1002/cpt.2558</v>
      </c>
      <c r="F2399" s="73" t="str">
        <f>IF(AND($A2399&lt;&gt;"",ISNUMBER($A2399)),VLOOKUP($A2399,StudiesGeneral!$B:$CM,5,FALSE),"")</f>
        <v>CYP3A4</v>
      </c>
      <c r="G2399" s="52" t="str">
        <f t="shared" si="119"/>
        <v>Liver--Lysate-obese 13-</v>
      </c>
      <c r="H2399" s="12" t="s">
        <v>724</v>
      </c>
      <c r="K2399" s="12" t="s">
        <v>735</v>
      </c>
      <c r="L2399" s="12" t="s">
        <v>736</v>
      </c>
      <c r="M2399" s="12" t="s">
        <v>737</v>
      </c>
      <c r="AA2399" s="19" t="s">
        <v>770</v>
      </c>
      <c r="AB2399" s="19" t="s">
        <v>1559</v>
      </c>
      <c r="AC2399" s="20" t="s">
        <v>730</v>
      </c>
      <c r="AD2399" s="37" t="s">
        <v>1573</v>
      </c>
      <c r="AE2399" s="82">
        <v>13</v>
      </c>
      <c r="AF2399" s="3">
        <v>1</v>
      </c>
      <c r="AG2399" s="45"/>
      <c r="AH2399" s="45">
        <v>48</v>
      </c>
      <c r="AI2399" s="45" t="s">
        <v>767</v>
      </c>
      <c r="AJ2399" s="46" t="s">
        <v>1069</v>
      </c>
      <c r="AK2399" s="45"/>
      <c r="AL2399" s="46"/>
      <c r="AM2399" s="45">
        <v>23</v>
      </c>
      <c r="AN2399" s="45">
        <v>63</v>
      </c>
      <c r="AO2399" s="45">
        <v>123.4</v>
      </c>
      <c r="AP2399" s="45" t="s">
        <v>1069</v>
      </c>
      <c r="AQ2399" s="45"/>
      <c r="AR2399" s="45"/>
      <c r="AS2399" s="107">
        <v>43</v>
      </c>
      <c r="AT2399" s="45" t="s">
        <v>1069</v>
      </c>
      <c r="AU2399" s="45"/>
      <c r="AV2399" s="45"/>
      <c r="AW2399" s="45"/>
      <c r="AX2399" s="45" t="s">
        <v>1561</v>
      </c>
      <c r="BA2399" s="21" t="s">
        <v>733</v>
      </c>
      <c r="BB2399" s="10">
        <v>1</v>
      </c>
      <c r="BF2399" s="4" t="b">
        <f>IF(ISERROR(VLOOKUP(StudiesDetails!B2399,ProteinExpression!A:A,1,FALSE)),FALSE,TRUE)</f>
        <v>1</v>
      </c>
    </row>
    <row r="2400" spans="1:58" x14ac:dyDescent="0.3">
      <c r="A2400">
        <v>1129</v>
      </c>
      <c r="B2400">
        <v>2552</v>
      </c>
      <c r="C2400" s="73" t="str">
        <f>IF(AND($A2400&lt;&gt;"",ISNUMBER($A2400)),VLOOKUP($A2400,StudiesGeneral!$B:$CM,2,FALSE),"")</f>
        <v>Wegler</v>
      </c>
      <c r="D2400" s="73">
        <f>IF(AND($A2400&lt;&gt;"",ISNUMBER($A2400)),VLOOKUP($A2400,StudiesGeneral!$B:$CM,3,FALSE),"")</f>
        <v>2022</v>
      </c>
      <c r="E2400" s="74" t="str">
        <f>IF(AND($A2400&lt;&gt;"",ISNUMBER($A2400)),VLOOKUP($A2400,StudiesGeneral!$B:$CM,4,FALSE),"")</f>
        <v>https://doi.org/10.1002/cpt.2558</v>
      </c>
      <c r="F2400" s="73" t="str">
        <f>IF(AND($A2400&lt;&gt;"",ISNUMBER($A2400)),VLOOKUP($A2400,StudiesGeneral!$B:$CM,5,FALSE),"")</f>
        <v>CYP3A4</v>
      </c>
      <c r="G2400" s="52" t="str">
        <f t="shared" si="119"/>
        <v>Liver--Lysate-obese 14-</v>
      </c>
      <c r="H2400" s="12" t="s">
        <v>724</v>
      </c>
      <c r="K2400" s="12" t="s">
        <v>735</v>
      </c>
      <c r="L2400" s="12" t="s">
        <v>736</v>
      </c>
      <c r="M2400" s="12" t="s">
        <v>737</v>
      </c>
      <c r="AA2400" s="19" t="s">
        <v>770</v>
      </c>
      <c r="AB2400" s="19" t="s">
        <v>1559</v>
      </c>
      <c r="AC2400" s="20" t="s">
        <v>730</v>
      </c>
      <c r="AD2400" s="37" t="s">
        <v>1574</v>
      </c>
      <c r="AE2400" s="82">
        <v>14</v>
      </c>
      <c r="AF2400" s="3">
        <v>1</v>
      </c>
      <c r="AG2400" s="45"/>
      <c r="AH2400" s="45">
        <v>48</v>
      </c>
      <c r="AI2400" s="45" t="s">
        <v>767</v>
      </c>
      <c r="AJ2400" s="46" t="s">
        <v>1069</v>
      </c>
      <c r="AK2400" s="45"/>
      <c r="AL2400" s="46"/>
      <c r="AM2400" s="45">
        <v>23</v>
      </c>
      <c r="AN2400" s="45">
        <v>63</v>
      </c>
      <c r="AO2400" s="45">
        <v>123.4</v>
      </c>
      <c r="AP2400" s="45" t="s">
        <v>1069</v>
      </c>
      <c r="AQ2400" s="45"/>
      <c r="AR2400" s="45"/>
      <c r="AS2400" s="107">
        <v>43</v>
      </c>
      <c r="AT2400" s="45" t="s">
        <v>1069</v>
      </c>
      <c r="AU2400" s="45"/>
      <c r="AV2400" s="45"/>
      <c r="AW2400" s="45"/>
      <c r="AX2400" s="45" t="s">
        <v>1561</v>
      </c>
      <c r="BA2400" s="21" t="s">
        <v>733</v>
      </c>
      <c r="BB2400" s="10">
        <v>1</v>
      </c>
      <c r="BF2400" s="4" t="b">
        <f>IF(ISERROR(VLOOKUP(StudiesDetails!B2400,ProteinExpression!A:A,1,FALSE)),FALSE,TRUE)</f>
        <v>1</v>
      </c>
    </row>
    <row r="2401" spans="1:58" x14ac:dyDescent="0.3">
      <c r="A2401">
        <v>1129</v>
      </c>
      <c r="B2401">
        <v>2553</v>
      </c>
      <c r="C2401" s="73" t="str">
        <f>IF(AND($A2401&lt;&gt;"",ISNUMBER($A2401)),VLOOKUP($A2401,StudiesGeneral!$B:$CM,2,FALSE),"")</f>
        <v>Wegler</v>
      </c>
      <c r="D2401" s="73">
        <f>IF(AND($A2401&lt;&gt;"",ISNUMBER($A2401)),VLOOKUP($A2401,StudiesGeneral!$B:$CM,3,FALSE),"")</f>
        <v>2022</v>
      </c>
      <c r="E2401" s="74" t="str">
        <f>IF(AND($A2401&lt;&gt;"",ISNUMBER($A2401)),VLOOKUP($A2401,StudiesGeneral!$B:$CM,4,FALSE),"")</f>
        <v>https://doi.org/10.1002/cpt.2558</v>
      </c>
      <c r="F2401" s="73" t="str">
        <f>IF(AND($A2401&lt;&gt;"",ISNUMBER($A2401)),VLOOKUP($A2401,StudiesGeneral!$B:$CM,5,FALSE),"")</f>
        <v>CYP3A4</v>
      </c>
      <c r="G2401" s="52" t="str">
        <f t="shared" si="119"/>
        <v>Liver--Lysate-obese 15-</v>
      </c>
      <c r="H2401" s="12" t="s">
        <v>724</v>
      </c>
      <c r="K2401" s="12" t="s">
        <v>735</v>
      </c>
      <c r="L2401" s="12" t="s">
        <v>736</v>
      </c>
      <c r="M2401" s="12" t="s">
        <v>737</v>
      </c>
      <c r="AA2401" s="19" t="s">
        <v>770</v>
      </c>
      <c r="AB2401" s="19" t="s">
        <v>1559</v>
      </c>
      <c r="AC2401" s="20" t="s">
        <v>730</v>
      </c>
      <c r="AD2401" s="37" t="s">
        <v>1575</v>
      </c>
      <c r="AE2401" s="82">
        <v>15</v>
      </c>
      <c r="AF2401" s="3">
        <v>1</v>
      </c>
      <c r="AG2401" s="45"/>
      <c r="AH2401" s="45">
        <v>48</v>
      </c>
      <c r="AI2401" s="45" t="s">
        <v>767</v>
      </c>
      <c r="AJ2401" s="46" t="s">
        <v>1069</v>
      </c>
      <c r="AK2401" s="45"/>
      <c r="AL2401" s="46"/>
      <c r="AM2401" s="45">
        <v>23</v>
      </c>
      <c r="AN2401" s="45">
        <v>63</v>
      </c>
      <c r="AO2401" s="45">
        <v>123.4</v>
      </c>
      <c r="AP2401" s="45" t="s">
        <v>1069</v>
      </c>
      <c r="AQ2401" s="45"/>
      <c r="AR2401" s="45"/>
      <c r="AS2401" s="107">
        <v>43</v>
      </c>
      <c r="AT2401" s="45" t="s">
        <v>1069</v>
      </c>
      <c r="AU2401" s="45"/>
      <c r="AV2401" s="45"/>
      <c r="AW2401" s="45"/>
      <c r="AX2401" s="45" t="s">
        <v>1561</v>
      </c>
      <c r="BA2401" s="21" t="s">
        <v>733</v>
      </c>
      <c r="BB2401" s="10">
        <v>1</v>
      </c>
      <c r="BF2401" s="4" t="b">
        <f>IF(ISERROR(VLOOKUP(StudiesDetails!B2401,ProteinExpression!A:A,1,FALSE)),FALSE,TRUE)</f>
        <v>1</v>
      </c>
    </row>
    <row r="2402" spans="1:58" x14ac:dyDescent="0.3">
      <c r="A2402">
        <v>1129</v>
      </c>
      <c r="B2402">
        <v>2554</v>
      </c>
      <c r="C2402" s="73" t="str">
        <f>IF(AND($A2402&lt;&gt;"",ISNUMBER($A2402)),VLOOKUP($A2402,StudiesGeneral!$B:$CM,2,FALSE),"")</f>
        <v>Wegler</v>
      </c>
      <c r="D2402" s="73">
        <f>IF(AND($A2402&lt;&gt;"",ISNUMBER($A2402)),VLOOKUP($A2402,StudiesGeneral!$B:$CM,3,FALSE),"")</f>
        <v>2022</v>
      </c>
      <c r="E2402" s="74" t="str">
        <f>IF(AND($A2402&lt;&gt;"",ISNUMBER($A2402)),VLOOKUP($A2402,StudiesGeneral!$B:$CM,4,FALSE),"")</f>
        <v>https://doi.org/10.1002/cpt.2558</v>
      </c>
      <c r="F2402" s="73" t="str">
        <f>IF(AND($A2402&lt;&gt;"",ISNUMBER($A2402)),VLOOKUP($A2402,StudiesGeneral!$B:$CM,5,FALSE),"")</f>
        <v>CYP3A4</v>
      </c>
      <c r="G2402" s="52" t="str">
        <f t="shared" si="119"/>
        <v>Liver--Lysate-obese 16-</v>
      </c>
      <c r="H2402" s="12" t="s">
        <v>724</v>
      </c>
      <c r="K2402" s="12" t="s">
        <v>735</v>
      </c>
      <c r="L2402" s="12" t="s">
        <v>736</v>
      </c>
      <c r="M2402" s="12" t="s">
        <v>737</v>
      </c>
      <c r="AA2402" s="19" t="s">
        <v>770</v>
      </c>
      <c r="AB2402" s="19" t="s">
        <v>1559</v>
      </c>
      <c r="AC2402" s="20" t="s">
        <v>730</v>
      </c>
      <c r="AD2402" s="37" t="s">
        <v>1576</v>
      </c>
      <c r="AE2402" s="82">
        <v>16</v>
      </c>
      <c r="AF2402" s="3">
        <v>1</v>
      </c>
      <c r="AG2402" s="45"/>
      <c r="AH2402" s="45">
        <v>48</v>
      </c>
      <c r="AI2402" s="45" t="s">
        <v>767</v>
      </c>
      <c r="AJ2402" s="46" t="s">
        <v>1069</v>
      </c>
      <c r="AK2402" s="45"/>
      <c r="AL2402" s="46"/>
      <c r="AM2402" s="45">
        <v>23</v>
      </c>
      <c r="AN2402" s="45">
        <v>63</v>
      </c>
      <c r="AO2402" s="45">
        <v>123.4</v>
      </c>
      <c r="AP2402" s="45" t="s">
        <v>1069</v>
      </c>
      <c r="AQ2402" s="45"/>
      <c r="AR2402" s="45"/>
      <c r="AS2402" s="107">
        <v>43</v>
      </c>
      <c r="AT2402" s="45" t="s">
        <v>1069</v>
      </c>
      <c r="AU2402" s="45"/>
      <c r="AV2402" s="45"/>
      <c r="AW2402" s="45"/>
      <c r="AX2402" s="45" t="s">
        <v>1561</v>
      </c>
      <c r="BA2402" s="21" t="s">
        <v>733</v>
      </c>
      <c r="BB2402" s="10">
        <v>1</v>
      </c>
      <c r="BF2402" s="4" t="b">
        <f>IF(ISERROR(VLOOKUP(StudiesDetails!B2402,ProteinExpression!A:A,1,FALSE)),FALSE,TRUE)</f>
        <v>1</v>
      </c>
    </row>
    <row r="2403" spans="1:58" x14ac:dyDescent="0.3">
      <c r="A2403">
        <v>1129</v>
      </c>
      <c r="B2403">
        <v>2555</v>
      </c>
      <c r="C2403" s="73" t="str">
        <f>IF(AND($A2403&lt;&gt;"",ISNUMBER($A2403)),VLOOKUP($A2403,StudiesGeneral!$B:$CM,2,FALSE),"")</f>
        <v>Wegler</v>
      </c>
      <c r="D2403" s="73">
        <f>IF(AND($A2403&lt;&gt;"",ISNUMBER($A2403)),VLOOKUP($A2403,StudiesGeneral!$B:$CM,3,FALSE),"")</f>
        <v>2022</v>
      </c>
      <c r="E2403" s="74" t="str">
        <f>IF(AND($A2403&lt;&gt;"",ISNUMBER($A2403)),VLOOKUP($A2403,StudiesGeneral!$B:$CM,4,FALSE),"")</f>
        <v>https://doi.org/10.1002/cpt.2558</v>
      </c>
      <c r="F2403" s="73" t="str">
        <f>IF(AND($A2403&lt;&gt;"",ISNUMBER($A2403)),VLOOKUP($A2403,StudiesGeneral!$B:$CM,5,FALSE),"")</f>
        <v>CYP3A4</v>
      </c>
      <c r="G2403" s="52" t="str">
        <f t="shared" si="119"/>
        <v>Liver--Lysate-obese 17-</v>
      </c>
      <c r="H2403" s="12" t="s">
        <v>724</v>
      </c>
      <c r="K2403" s="12" t="s">
        <v>735</v>
      </c>
      <c r="L2403" s="12" t="s">
        <v>736</v>
      </c>
      <c r="M2403" s="12" t="s">
        <v>737</v>
      </c>
      <c r="AA2403" s="19" t="s">
        <v>770</v>
      </c>
      <c r="AB2403" s="19" t="s">
        <v>1559</v>
      </c>
      <c r="AC2403" s="20" t="s">
        <v>730</v>
      </c>
      <c r="AD2403" s="37" t="s">
        <v>1577</v>
      </c>
      <c r="AE2403" s="82">
        <v>17</v>
      </c>
      <c r="AF2403" s="3">
        <v>1</v>
      </c>
      <c r="AG2403" s="45"/>
      <c r="AH2403" s="45">
        <v>48</v>
      </c>
      <c r="AI2403" s="45" t="s">
        <v>767</v>
      </c>
      <c r="AJ2403" s="46" t="s">
        <v>1069</v>
      </c>
      <c r="AK2403" s="45"/>
      <c r="AL2403" s="46"/>
      <c r="AM2403" s="45">
        <v>23</v>
      </c>
      <c r="AN2403" s="45">
        <v>63</v>
      </c>
      <c r="AO2403" s="45">
        <v>123.4</v>
      </c>
      <c r="AP2403" s="45" t="s">
        <v>1069</v>
      </c>
      <c r="AQ2403" s="45"/>
      <c r="AR2403" s="45"/>
      <c r="AS2403" s="107">
        <v>43</v>
      </c>
      <c r="AT2403" s="45" t="s">
        <v>1069</v>
      </c>
      <c r="AU2403" s="45"/>
      <c r="AV2403" s="45"/>
      <c r="AW2403" s="45"/>
      <c r="AX2403" s="45" t="s">
        <v>1561</v>
      </c>
      <c r="BA2403" s="21" t="s">
        <v>733</v>
      </c>
      <c r="BB2403" s="10">
        <v>1</v>
      </c>
      <c r="BF2403" s="4" t="b">
        <f>IF(ISERROR(VLOOKUP(StudiesDetails!B2403,ProteinExpression!A:A,1,FALSE)),FALSE,TRUE)</f>
        <v>1</v>
      </c>
    </row>
    <row r="2404" spans="1:58" x14ac:dyDescent="0.3">
      <c r="A2404">
        <v>1129</v>
      </c>
      <c r="B2404">
        <v>2556</v>
      </c>
      <c r="C2404" s="73" t="str">
        <f>IF(AND($A2404&lt;&gt;"",ISNUMBER($A2404)),VLOOKUP($A2404,StudiesGeneral!$B:$CM,2,FALSE),"")</f>
        <v>Wegler</v>
      </c>
      <c r="D2404" s="73">
        <f>IF(AND($A2404&lt;&gt;"",ISNUMBER($A2404)),VLOOKUP($A2404,StudiesGeneral!$B:$CM,3,FALSE),"")</f>
        <v>2022</v>
      </c>
      <c r="E2404" s="74" t="str">
        <f>IF(AND($A2404&lt;&gt;"",ISNUMBER($A2404)),VLOOKUP($A2404,StudiesGeneral!$B:$CM,4,FALSE),"")</f>
        <v>https://doi.org/10.1002/cpt.2558</v>
      </c>
      <c r="F2404" s="73" t="str">
        <f>IF(AND($A2404&lt;&gt;"",ISNUMBER($A2404)),VLOOKUP($A2404,StudiesGeneral!$B:$CM,5,FALSE),"")</f>
        <v>CYP3A4</v>
      </c>
      <c r="G2404" s="52" t="str">
        <f t="shared" si="119"/>
        <v>Liver--Lysate-obese 18-</v>
      </c>
      <c r="H2404" s="12" t="s">
        <v>724</v>
      </c>
      <c r="K2404" s="12" t="s">
        <v>735</v>
      </c>
      <c r="L2404" s="12" t="s">
        <v>736</v>
      </c>
      <c r="M2404" s="12" t="s">
        <v>737</v>
      </c>
      <c r="AA2404" s="19" t="s">
        <v>770</v>
      </c>
      <c r="AB2404" s="19" t="s">
        <v>1559</v>
      </c>
      <c r="AC2404" s="20" t="s">
        <v>730</v>
      </c>
      <c r="AD2404" s="37" t="s">
        <v>1578</v>
      </c>
      <c r="AE2404" s="82">
        <v>18</v>
      </c>
      <c r="AF2404" s="3">
        <v>1</v>
      </c>
      <c r="AG2404" s="45"/>
      <c r="AH2404" s="45">
        <v>48</v>
      </c>
      <c r="AI2404" s="45" t="s">
        <v>767</v>
      </c>
      <c r="AJ2404" s="46" t="s">
        <v>1069</v>
      </c>
      <c r="AK2404" s="45"/>
      <c r="AL2404" s="46"/>
      <c r="AM2404" s="45">
        <v>23</v>
      </c>
      <c r="AN2404" s="45">
        <v>63</v>
      </c>
      <c r="AO2404" s="45">
        <v>123.4</v>
      </c>
      <c r="AP2404" s="45" t="s">
        <v>1069</v>
      </c>
      <c r="AQ2404" s="45"/>
      <c r="AR2404" s="45"/>
      <c r="AS2404" s="107">
        <v>43</v>
      </c>
      <c r="AT2404" s="45" t="s">
        <v>1069</v>
      </c>
      <c r="AU2404" s="45"/>
      <c r="AV2404" s="45"/>
      <c r="AW2404" s="45"/>
      <c r="AX2404" s="45" t="s">
        <v>1561</v>
      </c>
      <c r="BA2404" s="21" t="s">
        <v>733</v>
      </c>
      <c r="BB2404" s="10">
        <v>1</v>
      </c>
      <c r="BF2404" s="4" t="b">
        <f>IF(ISERROR(VLOOKUP(StudiesDetails!B2404,ProteinExpression!A:A,1,FALSE)),FALSE,TRUE)</f>
        <v>1</v>
      </c>
    </row>
    <row r="2405" spans="1:58" x14ac:dyDescent="0.3">
      <c r="A2405">
        <v>1129</v>
      </c>
      <c r="B2405">
        <v>2557</v>
      </c>
      <c r="C2405" s="73" t="str">
        <f>IF(AND($A2405&lt;&gt;"",ISNUMBER($A2405)),VLOOKUP($A2405,StudiesGeneral!$B:$CM,2,FALSE),"")</f>
        <v>Wegler</v>
      </c>
      <c r="D2405" s="73">
        <f>IF(AND($A2405&lt;&gt;"",ISNUMBER($A2405)),VLOOKUP($A2405,StudiesGeneral!$B:$CM,3,FALSE),"")</f>
        <v>2022</v>
      </c>
      <c r="E2405" s="74" t="str">
        <f>IF(AND($A2405&lt;&gt;"",ISNUMBER($A2405)),VLOOKUP($A2405,StudiesGeneral!$B:$CM,4,FALSE),"")</f>
        <v>https://doi.org/10.1002/cpt.2558</v>
      </c>
      <c r="F2405" s="73" t="str">
        <f>IF(AND($A2405&lt;&gt;"",ISNUMBER($A2405)),VLOOKUP($A2405,StudiesGeneral!$B:$CM,5,FALSE),"")</f>
        <v>CYP3A4</v>
      </c>
      <c r="G2405" s="52" t="str">
        <f t="shared" si="119"/>
        <v>Liver--Lysate-obese 19-</v>
      </c>
      <c r="H2405" s="12" t="s">
        <v>724</v>
      </c>
      <c r="K2405" s="12" t="s">
        <v>735</v>
      </c>
      <c r="L2405" s="12" t="s">
        <v>736</v>
      </c>
      <c r="M2405" s="12" t="s">
        <v>737</v>
      </c>
      <c r="AA2405" s="19" t="s">
        <v>770</v>
      </c>
      <c r="AB2405" s="19" t="s">
        <v>1559</v>
      </c>
      <c r="AC2405" s="20" t="s">
        <v>730</v>
      </c>
      <c r="AD2405" s="37" t="s">
        <v>1579</v>
      </c>
      <c r="AE2405" s="82">
        <v>19</v>
      </c>
      <c r="AF2405" s="3">
        <v>1</v>
      </c>
      <c r="AG2405" s="45"/>
      <c r="AH2405" s="45">
        <v>48</v>
      </c>
      <c r="AI2405" s="45" t="s">
        <v>767</v>
      </c>
      <c r="AJ2405" s="46" t="s">
        <v>1069</v>
      </c>
      <c r="AK2405" s="45"/>
      <c r="AL2405" s="46"/>
      <c r="AM2405" s="45">
        <v>23</v>
      </c>
      <c r="AN2405" s="45">
        <v>63</v>
      </c>
      <c r="AO2405" s="45">
        <v>123.4</v>
      </c>
      <c r="AP2405" s="45" t="s">
        <v>1069</v>
      </c>
      <c r="AQ2405" s="45"/>
      <c r="AR2405" s="45"/>
      <c r="AS2405" s="107">
        <v>43</v>
      </c>
      <c r="AT2405" s="45" t="s">
        <v>1069</v>
      </c>
      <c r="AU2405" s="45"/>
      <c r="AV2405" s="45"/>
      <c r="AW2405" s="45"/>
      <c r="AX2405" s="45" t="s">
        <v>1561</v>
      </c>
      <c r="BA2405" s="21" t="s">
        <v>733</v>
      </c>
      <c r="BB2405" s="10">
        <v>1</v>
      </c>
      <c r="BF2405" s="4" t="b">
        <f>IF(ISERROR(VLOOKUP(StudiesDetails!B2405,ProteinExpression!A:A,1,FALSE)),FALSE,TRUE)</f>
        <v>1</v>
      </c>
    </row>
    <row r="2406" spans="1:58" x14ac:dyDescent="0.3">
      <c r="A2406">
        <v>1129</v>
      </c>
      <c r="B2406">
        <v>2558</v>
      </c>
      <c r="C2406" s="73" t="str">
        <f>IF(AND($A2406&lt;&gt;"",ISNUMBER($A2406)),VLOOKUP($A2406,StudiesGeneral!$B:$CM,2,FALSE),"")</f>
        <v>Wegler</v>
      </c>
      <c r="D2406" s="73">
        <f>IF(AND($A2406&lt;&gt;"",ISNUMBER($A2406)),VLOOKUP($A2406,StudiesGeneral!$B:$CM,3,FALSE),"")</f>
        <v>2022</v>
      </c>
      <c r="E2406" s="74" t="str">
        <f>IF(AND($A2406&lt;&gt;"",ISNUMBER($A2406)),VLOOKUP($A2406,StudiesGeneral!$B:$CM,4,FALSE),"")</f>
        <v>https://doi.org/10.1002/cpt.2558</v>
      </c>
      <c r="F2406" s="73" t="str">
        <f>IF(AND($A2406&lt;&gt;"",ISNUMBER($A2406)),VLOOKUP($A2406,StudiesGeneral!$B:$CM,5,FALSE),"")</f>
        <v>CYP3A4</v>
      </c>
      <c r="G2406" s="52" t="str">
        <f t="shared" si="119"/>
        <v>Liver--Lysate-obese 20-</v>
      </c>
      <c r="H2406" s="12" t="s">
        <v>724</v>
      </c>
      <c r="K2406" s="12" t="s">
        <v>735</v>
      </c>
      <c r="L2406" s="12" t="s">
        <v>736</v>
      </c>
      <c r="M2406" s="12" t="s">
        <v>737</v>
      </c>
      <c r="AA2406" s="19" t="s">
        <v>770</v>
      </c>
      <c r="AB2406" s="19" t="s">
        <v>1559</v>
      </c>
      <c r="AC2406" s="20" t="s">
        <v>730</v>
      </c>
      <c r="AD2406" s="37" t="s">
        <v>1580</v>
      </c>
      <c r="AE2406" s="82">
        <v>20</v>
      </c>
      <c r="AF2406" s="3">
        <v>1</v>
      </c>
      <c r="AG2406" s="45"/>
      <c r="AH2406" s="45">
        <v>48</v>
      </c>
      <c r="AI2406" s="45" t="s">
        <v>767</v>
      </c>
      <c r="AJ2406" s="46" t="s">
        <v>1069</v>
      </c>
      <c r="AK2406" s="45"/>
      <c r="AL2406" s="46"/>
      <c r="AM2406" s="45">
        <v>23</v>
      </c>
      <c r="AN2406" s="45">
        <v>63</v>
      </c>
      <c r="AO2406" s="45">
        <v>123.4</v>
      </c>
      <c r="AP2406" s="45" t="s">
        <v>1069</v>
      </c>
      <c r="AQ2406" s="45"/>
      <c r="AR2406" s="45"/>
      <c r="AS2406" s="107">
        <v>43</v>
      </c>
      <c r="AT2406" s="45" t="s">
        <v>1069</v>
      </c>
      <c r="AU2406" s="45"/>
      <c r="AV2406" s="45"/>
      <c r="AW2406" s="45"/>
      <c r="AX2406" s="45" t="s">
        <v>1561</v>
      </c>
      <c r="BA2406" s="21" t="s">
        <v>733</v>
      </c>
      <c r="BB2406" s="10">
        <v>1</v>
      </c>
      <c r="BF2406" s="4" t="b">
        <f>IF(ISERROR(VLOOKUP(StudiesDetails!B2406,ProteinExpression!A:A,1,FALSE)),FALSE,TRUE)</f>
        <v>1</v>
      </c>
    </row>
    <row r="2407" spans="1:58" x14ac:dyDescent="0.3">
      <c r="A2407">
        <v>1129</v>
      </c>
      <c r="B2407">
        <v>2559</v>
      </c>
      <c r="C2407" s="73" t="str">
        <f>IF(AND($A2407&lt;&gt;"",ISNUMBER($A2407)),VLOOKUP($A2407,StudiesGeneral!$B:$CM,2,FALSE),"")</f>
        <v>Wegler</v>
      </c>
      <c r="D2407" s="73">
        <f>IF(AND($A2407&lt;&gt;"",ISNUMBER($A2407)),VLOOKUP($A2407,StudiesGeneral!$B:$CM,3,FALSE),"")</f>
        <v>2022</v>
      </c>
      <c r="E2407" s="74" t="str">
        <f>IF(AND($A2407&lt;&gt;"",ISNUMBER($A2407)),VLOOKUP($A2407,StudiesGeneral!$B:$CM,4,FALSE),"")</f>
        <v>https://doi.org/10.1002/cpt.2558</v>
      </c>
      <c r="F2407" s="73" t="str">
        <f>IF(AND($A2407&lt;&gt;"",ISNUMBER($A2407)),VLOOKUP($A2407,StudiesGeneral!$B:$CM,5,FALSE),"")</f>
        <v>CYP3A4</v>
      </c>
      <c r="G2407" s="52" t="str">
        <f t="shared" si="119"/>
        <v>Liver--Lysate-obese 21-</v>
      </c>
      <c r="H2407" s="12" t="s">
        <v>724</v>
      </c>
      <c r="K2407" s="12" t="s">
        <v>735</v>
      </c>
      <c r="L2407" s="12" t="s">
        <v>736</v>
      </c>
      <c r="M2407" s="12" t="s">
        <v>737</v>
      </c>
      <c r="AA2407" s="19" t="s">
        <v>770</v>
      </c>
      <c r="AB2407" s="19" t="s">
        <v>1559</v>
      </c>
      <c r="AC2407" s="20" t="s">
        <v>730</v>
      </c>
      <c r="AD2407" s="37" t="s">
        <v>1581</v>
      </c>
      <c r="AE2407" s="82">
        <v>21</v>
      </c>
      <c r="AF2407" s="3">
        <v>1</v>
      </c>
      <c r="AG2407" s="45"/>
      <c r="AH2407" s="45">
        <v>48</v>
      </c>
      <c r="AI2407" s="45" t="s">
        <v>767</v>
      </c>
      <c r="AJ2407" s="46" t="s">
        <v>1069</v>
      </c>
      <c r="AK2407" s="45"/>
      <c r="AL2407" s="46"/>
      <c r="AM2407" s="45">
        <v>23</v>
      </c>
      <c r="AN2407" s="45">
        <v>63</v>
      </c>
      <c r="AO2407" s="45">
        <v>123.4</v>
      </c>
      <c r="AP2407" s="45" t="s">
        <v>1069</v>
      </c>
      <c r="AQ2407" s="45"/>
      <c r="AR2407" s="45"/>
      <c r="AS2407" s="107">
        <v>43</v>
      </c>
      <c r="AT2407" s="45" t="s">
        <v>1069</v>
      </c>
      <c r="AU2407" s="45"/>
      <c r="AV2407" s="45"/>
      <c r="AW2407" s="45"/>
      <c r="AX2407" s="45" t="s">
        <v>1561</v>
      </c>
      <c r="BA2407" s="21" t="s">
        <v>733</v>
      </c>
      <c r="BB2407" s="10">
        <v>1</v>
      </c>
      <c r="BF2407" s="4" t="b">
        <f>IF(ISERROR(VLOOKUP(StudiesDetails!B2407,ProteinExpression!A:A,1,FALSE)),FALSE,TRUE)</f>
        <v>1</v>
      </c>
    </row>
    <row r="2408" spans="1:58" x14ac:dyDescent="0.3">
      <c r="A2408">
        <v>1129</v>
      </c>
      <c r="B2408">
        <v>2560</v>
      </c>
      <c r="C2408" s="73" t="str">
        <f>IF(AND($A2408&lt;&gt;"",ISNUMBER($A2408)),VLOOKUP($A2408,StudiesGeneral!$B:$CM,2,FALSE),"")</f>
        <v>Wegler</v>
      </c>
      <c r="D2408" s="73">
        <f>IF(AND($A2408&lt;&gt;"",ISNUMBER($A2408)),VLOOKUP($A2408,StudiesGeneral!$B:$CM,3,FALSE),"")</f>
        <v>2022</v>
      </c>
      <c r="E2408" s="74" t="str">
        <f>IF(AND($A2408&lt;&gt;"",ISNUMBER($A2408)),VLOOKUP($A2408,StudiesGeneral!$B:$CM,4,FALSE),"")</f>
        <v>https://doi.org/10.1002/cpt.2558</v>
      </c>
      <c r="F2408" s="73" t="str">
        <f>IF(AND($A2408&lt;&gt;"",ISNUMBER($A2408)),VLOOKUP($A2408,StudiesGeneral!$B:$CM,5,FALSE),"")</f>
        <v>CYP3A4</v>
      </c>
      <c r="G2408" s="52" t="str">
        <f t="shared" si="119"/>
        <v>Liver--Lysate-obese 22-</v>
      </c>
      <c r="H2408" s="12" t="s">
        <v>724</v>
      </c>
      <c r="K2408" s="12" t="s">
        <v>735</v>
      </c>
      <c r="L2408" s="12" t="s">
        <v>736</v>
      </c>
      <c r="M2408" s="12" t="s">
        <v>737</v>
      </c>
      <c r="AA2408" s="19" t="s">
        <v>770</v>
      </c>
      <c r="AB2408" s="19" t="s">
        <v>1559</v>
      </c>
      <c r="AC2408" s="20" t="s">
        <v>730</v>
      </c>
      <c r="AD2408" s="37" t="s">
        <v>1582</v>
      </c>
      <c r="AE2408" s="82">
        <v>22</v>
      </c>
      <c r="AF2408" s="3">
        <v>1</v>
      </c>
      <c r="AG2408" s="45"/>
      <c r="AH2408" s="45">
        <v>48</v>
      </c>
      <c r="AI2408" s="45" t="s">
        <v>767</v>
      </c>
      <c r="AJ2408" s="46" t="s">
        <v>1069</v>
      </c>
      <c r="AK2408" s="45"/>
      <c r="AL2408" s="46"/>
      <c r="AM2408" s="45">
        <v>23</v>
      </c>
      <c r="AN2408" s="45">
        <v>63</v>
      </c>
      <c r="AO2408" s="45">
        <v>123.4</v>
      </c>
      <c r="AP2408" s="45" t="s">
        <v>1069</v>
      </c>
      <c r="AQ2408" s="45"/>
      <c r="AR2408" s="45"/>
      <c r="AS2408" s="107">
        <v>43</v>
      </c>
      <c r="AT2408" s="45" t="s">
        <v>1069</v>
      </c>
      <c r="AU2408" s="45"/>
      <c r="AV2408" s="45"/>
      <c r="AW2408" s="45"/>
      <c r="AX2408" s="45" t="s">
        <v>1561</v>
      </c>
      <c r="BA2408" s="21" t="s">
        <v>733</v>
      </c>
      <c r="BB2408" s="10">
        <v>1</v>
      </c>
      <c r="BF2408" s="4" t="b">
        <f>IF(ISERROR(VLOOKUP(StudiesDetails!B2408,ProteinExpression!A:A,1,FALSE)),FALSE,TRUE)</f>
        <v>1</v>
      </c>
    </row>
    <row r="2409" spans="1:58" x14ac:dyDescent="0.3">
      <c r="A2409">
        <v>1129</v>
      </c>
      <c r="B2409">
        <v>2561</v>
      </c>
      <c r="C2409" s="73" t="str">
        <f>IF(AND($A2409&lt;&gt;"",ISNUMBER($A2409)),VLOOKUP($A2409,StudiesGeneral!$B:$CM,2,FALSE),"")</f>
        <v>Wegler</v>
      </c>
      <c r="D2409" s="73">
        <f>IF(AND($A2409&lt;&gt;"",ISNUMBER($A2409)),VLOOKUP($A2409,StudiesGeneral!$B:$CM,3,FALSE),"")</f>
        <v>2022</v>
      </c>
      <c r="E2409" s="74" t="str">
        <f>IF(AND($A2409&lt;&gt;"",ISNUMBER($A2409)),VLOOKUP($A2409,StudiesGeneral!$B:$CM,4,FALSE),"")</f>
        <v>https://doi.org/10.1002/cpt.2558</v>
      </c>
      <c r="F2409" s="73" t="str">
        <f>IF(AND($A2409&lt;&gt;"",ISNUMBER($A2409)),VLOOKUP($A2409,StudiesGeneral!$B:$CM,5,FALSE),"")</f>
        <v>CYP3A4</v>
      </c>
      <c r="G2409" s="52" t="str">
        <f t="shared" si="119"/>
        <v>Liver--Lysate-obese 23-</v>
      </c>
      <c r="H2409" s="12" t="s">
        <v>724</v>
      </c>
      <c r="K2409" s="12" t="s">
        <v>735</v>
      </c>
      <c r="L2409" s="12" t="s">
        <v>736</v>
      </c>
      <c r="M2409" s="12" t="s">
        <v>737</v>
      </c>
      <c r="AA2409" s="19" t="s">
        <v>770</v>
      </c>
      <c r="AB2409" s="19" t="s">
        <v>1559</v>
      </c>
      <c r="AC2409" s="20" t="s">
        <v>730</v>
      </c>
      <c r="AD2409" s="37" t="s">
        <v>1583</v>
      </c>
      <c r="AE2409" s="82">
        <v>23</v>
      </c>
      <c r="AF2409" s="3">
        <v>1</v>
      </c>
      <c r="AG2409" s="45"/>
      <c r="AH2409" s="45">
        <v>48</v>
      </c>
      <c r="AI2409" s="45" t="s">
        <v>767</v>
      </c>
      <c r="AJ2409" s="46" t="s">
        <v>1069</v>
      </c>
      <c r="AK2409" s="45"/>
      <c r="AL2409" s="46"/>
      <c r="AM2409" s="45">
        <v>23</v>
      </c>
      <c r="AN2409" s="45">
        <v>63</v>
      </c>
      <c r="AO2409" s="45">
        <v>123.4</v>
      </c>
      <c r="AP2409" s="45" t="s">
        <v>1069</v>
      </c>
      <c r="AQ2409" s="45"/>
      <c r="AR2409" s="45"/>
      <c r="AS2409" s="107">
        <v>43</v>
      </c>
      <c r="AT2409" s="45" t="s">
        <v>1069</v>
      </c>
      <c r="AU2409" s="45"/>
      <c r="AV2409" s="45"/>
      <c r="AW2409" s="45"/>
      <c r="AX2409" s="45" t="s">
        <v>1561</v>
      </c>
      <c r="BA2409" s="21" t="s">
        <v>733</v>
      </c>
      <c r="BB2409" s="10">
        <v>1</v>
      </c>
      <c r="BF2409" s="4" t="b">
        <f>IF(ISERROR(VLOOKUP(StudiesDetails!B2409,ProteinExpression!A:A,1,FALSE)),FALSE,TRUE)</f>
        <v>1</v>
      </c>
    </row>
    <row r="2410" spans="1:58" x14ac:dyDescent="0.3">
      <c r="A2410">
        <v>1129</v>
      </c>
      <c r="B2410">
        <v>2562</v>
      </c>
      <c r="C2410" s="73" t="str">
        <f>IF(AND($A2410&lt;&gt;"",ISNUMBER($A2410)),VLOOKUP($A2410,StudiesGeneral!$B:$CM,2,FALSE),"")</f>
        <v>Wegler</v>
      </c>
      <c r="D2410" s="73">
        <f>IF(AND($A2410&lt;&gt;"",ISNUMBER($A2410)),VLOOKUP($A2410,StudiesGeneral!$B:$CM,3,FALSE),"")</f>
        <v>2022</v>
      </c>
      <c r="E2410" s="74" t="str">
        <f>IF(AND($A2410&lt;&gt;"",ISNUMBER($A2410)),VLOOKUP($A2410,StudiesGeneral!$B:$CM,4,FALSE),"")</f>
        <v>https://doi.org/10.1002/cpt.2558</v>
      </c>
      <c r="F2410" s="73" t="str">
        <f>IF(AND($A2410&lt;&gt;"",ISNUMBER($A2410)),VLOOKUP($A2410,StudiesGeneral!$B:$CM,5,FALSE),"")</f>
        <v>CYP3A4</v>
      </c>
      <c r="G2410" s="52" t="str">
        <f t="shared" si="119"/>
        <v>Liver--Lysate-obese 24-</v>
      </c>
      <c r="H2410" s="12" t="s">
        <v>724</v>
      </c>
      <c r="K2410" s="12" t="s">
        <v>735</v>
      </c>
      <c r="L2410" s="12" t="s">
        <v>736</v>
      </c>
      <c r="M2410" s="12" t="s">
        <v>737</v>
      </c>
      <c r="AA2410" s="19" t="s">
        <v>770</v>
      </c>
      <c r="AB2410" s="19" t="s">
        <v>1559</v>
      </c>
      <c r="AC2410" s="20" t="s">
        <v>730</v>
      </c>
      <c r="AD2410" s="37" t="s">
        <v>1584</v>
      </c>
      <c r="AE2410" s="82">
        <v>24</v>
      </c>
      <c r="AF2410" s="3">
        <v>1</v>
      </c>
      <c r="AG2410" s="45"/>
      <c r="AH2410" s="45">
        <v>48</v>
      </c>
      <c r="AI2410" s="45" t="s">
        <v>767</v>
      </c>
      <c r="AJ2410" s="46" t="s">
        <v>1069</v>
      </c>
      <c r="AK2410" s="45"/>
      <c r="AL2410" s="46"/>
      <c r="AM2410" s="45">
        <v>23</v>
      </c>
      <c r="AN2410" s="45">
        <v>63</v>
      </c>
      <c r="AO2410" s="45">
        <v>123.4</v>
      </c>
      <c r="AP2410" s="45" t="s">
        <v>1069</v>
      </c>
      <c r="AQ2410" s="45"/>
      <c r="AR2410" s="45"/>
      <c r="AS2410" s="107">
        <v>43</v>
      </c>
      <c r="AT2410" s="45" t="s">
        <v>1069</v>
      </c>
      <c r="AU2410" s="45"/>
      <c r="AV2410" s="45"/>
      <c r="AW2410" s="45"/>
      <c r="AX2410" s="45" t="s">
        <v>1561</v>
      </c>
      <c r="BA2410" s="21" t="s">
        <v>733</v>
      </c>
      <c r="BB2410" s="10">
        <v>1</v>
      </c>
      <c r="BF2410" s="4" t="b">
        <f>IF(ISERROR(VLOOKUP(StudiesDetails!B2410,ProteinExpression!A:A,1,FALSE)),FALSE,TRUE)</f>
        <v>1</v>
      </c>
    </row>
    <row r="2411" spans="1:58" x14ac:dyDescent="0.3">
      <c r="A2411">
        <v>1129</v>
      </c>
      <c r="B2411">
        <v>2563</v>
      </c>
      <c r="C2411" s="73" t="str">
        <f>IF(AND($A2411&lt;&gt;"",ISNUMBER($A2411)),VLOOKUP($A2411,StudiesGeneral!$B:$CM,2,FALSE),"")</f>
        <v>Wegler</v>
      </c>
      <c r="D2411" s="73">
        <f>IF(AND($A2411&lt;&gt;"",ISNUMBER($A2411)),VLOOKUP($A2411,StudiesGeneral!$B:$CM,3,FALSE),"")</f>
        <v>2022</v>
      </c>
      <c r="E2411" s="74" t="str">
        <f>IF(AND($A2411&lt;&gt;"",ISNUMBER($A2411)),VLOOKUP($A2411,StudiesGeneral!$B:$CM,4,FALSE),"")</f>
        <v>https://doi.org/10.1002/cpt.2558</v>
      </c>
      <c r="F2411" s="73" t="str">
        <f>IF(AND($A2411&lt;&gt;"",ISNUMBER($A2411)),VLOOKUP($A2411,StudiesGeneral!$B:$CM,5,FALSE),"")</f>
        <v>CYP3A4</v>
      </c>
      <c r="G2411" s="52" t="str">
        <f t="shared" si="119"/>
        <v>Liver--Lysate-obese 25-</v>
      </c>
      <c r="H2411" s="12" t="s">
        <v>724</v>
      </c>
      <c r="K2411" s="12" t="s">
        <v>735</v>
      </c>
      <c r="L2411" s="12" t="s">
        <v>736</v>
      </c>
      <c r="M2411" s="12" t="s">
        <v>737</v>
      </c>
      <c r="AA2411" s="19" t="s">
        <v>770</v>
      </c>
      <c r="AB2411" s="19" t="s">
        <v>1559</v>
      </c>
      <c r="AC2411" s="20" t="s">
        <v>730</v>
      </c>
      <c r="AD2411" s="37" t="s">
        <v>1585</v>
      </c>
      <c r="AE2411" s="82">
        <v>25</v>
      </c>
      <c r="AF2411" s="3">
        <v>1</v>
      </c>
      <c r="AG2411" s="45"/>
      <c r="AH2411" s="45">
        <v>48</v>
      </c>
      <c r="AI2411" s="45" t="s">
        <v>767</v>
      </c>
      <c r="AJ2411" s="46" t="s">
        <v>1069</v>
      </c>
      <c r="AK2411" s="45"/>
      <c r="AL2411" s="46"/>
      <c r="AM2411" s="45">
        <v>23</v>
      </c>
      <c r="AN2411" s="45">
        <v>63</v>
      </c>
      <c r="AO2411" s="45">
        <v>123.4</v>
      </c>
      <c r="AP2411" s="45" t="s">
        <v>1069</v>
      </c>
      <c r="AQ2411" s="45"/>
      <c r="AR2411" s="45"/>
      <c r="AS2411" s="107">
        <v>43</v>
      </c>
      <c r="AT2411" s="45" t="s">
        <v>1069</v>
      </c>
      <c r="AU2411" s="45"/>
      <c r="AV2411" s="45"/>
      <c r="AW2411" s="45"/>
      <c r="AX2411" s="45" t="s">
        <v>1561</v>
      </c>
      <c r="BA2411" s="21" t="s">
        <v>733</v>
      </c>
      <c r="BB2411" s="10">
        <v>1</v>
      </c>
      <c r="BF2411" s="4" t="b">
        <f>IF(ISERROR(VLOOKUP(StudiesDetails!B2411,ProteinExpression!A:A,1,FALSE)),FALSE,TRUE)</f>
        <v>1</v>
      </c>
    </row>
    <row r="2412" spans="1:58" x14ac:dyDescent="0.3">
      <c r="A2412">
        <v>1129</v>
      </c>
      <c r="B2412">
        <v>2564</v>
      </c>
      <c r="C2412" s="73" t="str">
        <f>IF(AND($A2412&lt;&gt;"",ISNUMBER($A2412)),VLOOKUP($A2412,StudiesGeneral!$B:$CM,2,FALSE),"")</f>
        <v>Wegler</v>
      </c>
      <c r="D2412" s="73">
        <f>IF(AND($A2412&lt;&gt;"",ISNUMBER($A2412)),VLOOKUP($A2412,StudiesGeneral!$B:$CM,3,FALSE),"")</f>
        <v>2022</v>
      </c>
      <c r="E2412" s="74" t="str">
        <f>IF(AND($A2412&lt;&gt;"",ISNUMBER($A2412)),VLOOKUP($A2412,StudiesGeneral!$B:$CM,4,FALSE),"")</f>
        <v>https://doi.org/10.1002/cpt.2558</v>
      </c>
      <c r="F2412" s="73" t="str">
        <f>IF(AND($A2412&lt;&gt;"",ISNUMBER($A2412)),VLOOKUP($A2412,StudiesGeneral!$B:$CM,5,FALSE),"")</f>
        <v>CYP3A4</v>
      </c>
      <c r="G2412" s="52" t="str">
        <f t="shared" si="119"/>
        <v>Liver--Lysate-obese 26-</v>
      </c>
      <c r="H2412" s="12" t="s">
        <v>724</v>
      </c>
      <c r="K2412" s="12" t="s">
        <v>735</v>
      </c>
      <c r="L2412" s="12" t="s">
        <v>736</v>
      </c>
      <c r="M2412" s="12" t="s">
        <v>737</v>
      </c>
      <c r="AA2412" s="19" t="s">
        <v>770</v>
      </c>
      <c r="AB2412" s="19" t="s">
        <v>1559</v>
      </c>
      <c r="AC2412" s="20" t="s">
        <v>730</v>
      </c>
      <c r="AD2412" s="37" t="s">
        <v>1586</v>
      </c>
      <c r="AE2412" s="82">
        <v>26</v>
      </c>
      <c r="AF2412" s="3">
        <v>1</v>
      </c>
      <c r="AG2412" s="45"/>
      <c r="AH2412" s="45">
        <v>48</v>
      </c>
      <c r="AI2412" s="45" t="s">
        <v>767</v>
      </c>
      <c r="AJ2412" s="46" t="s">
        <v>1069</v>
      </c>
      <c r="AK2412" s="45"/>
      <c r="AL2412" s="46"/>
      <c r="AM2412" s="45">
        <v>23</v>
      </c>
      <c r="AN2412" s="45">
        <v>63</v>
      </c>
      <c r="AO2412" s="45">
        <v>123.4</v>
      </c>
      <c r="AP2412" s="45" t="s">
        <v>1069</v>
      </c>
      <c r="AQ2412" s="45"/>
      <c r="AR2412" s="45"/>
      <c r="AS2412" s="107">
        <v>43</v>
      </c>
      <c r="AT2412" s="45" t="s">
        <v>1069</v>
      </c>
      <c r="AU2412" s="45"/>
      <c r="AV2412" s="45"/>
      <c r="AW2412" s="45"/>
      <c r="AX2412" s="45" t="s">
        <v>1561</v>
      </c>
      <c r="BA2412" s="21" t="s">
        <v>733</v>
      </c>
      <c r="BB2412" s="10">
        <v>1</v>
      </c>
      <c r="BF2412" s="4" t="b">
        <f>IF(ISERROR(VLOOKUP(StudiesDetails!B2412,ProteinExpression!A:A,1,FALSE)),FALSE,TRUE)</f>
        <v>1</v>
      </c>
    </row>
    <row r="2413" spans="1:58" x14ac:dyDescent="0.3">
      <c r="A2413">
        <v>1129</v>
      </c>
      <c r="B2413">
        <v>2565</v>
      </c>
      <c r="C2413" s="73" t="str">
        <f>IF(AND($A2413&lt;&gt;"",ISNUMBER($A2413)),VLOOKUP($A2413,StudiesGeneral!$B:$CM,2,FALSE),"")</f>
        <v>Wegler</v>
      </c>
      <c r="D2413" s="73">
        <f>IF(AND($A2413&lt;&gt;"",ISNUMBER($A2413)),VLOOKUP($A2413,StudiesGeneral!$B:$CM,3,FALSE),"")</f>
        <v>2022</v>
      </c>
      <c r="E2413" s="74" t="str">
        <f>IF(AND($A2413&lt;&gt;"",ISNUMBER($A2413)),VLOOKUP($A2413,StudiesGeneral!$B:$CM,4,FALSE),"")</f>
        <v>https://doi.org/10.1002/cpt.2558</v>
      </c>
      <c r="F2413" s="73" t="str">
        <f>IF(AND($A2413&lt;&gt;"",ISNUMBER($A2413)),VLOOKUP($A2413,StudiesGeneral!$B:$CM,5,FALSE),"")</f>
        <v>CYP3A4</v>
      </c>
      <c r="G2413" s="52" t="str">
        <f t="shared" si="119"/>
        <v>Liver--Lysate-obese 27-</v>
      </c>
      <c r="H2413" s="12" t="s">
        <v>724</v>
      </c>
      <c r="K2413" s="12" t="s">
        <v>735</v>
      </c>
      <c r="L2413" s="12" t="s">
        <v>736</v>
      </c>
      <c r="M2413" s="12" t="s">
        <v>737</v>
      </c>
      <c r="AA2413" s="19" t="s">
        <v>770</v>
      </c>
      <c r="AB2413" s="19" t="s">
        <v>1559</v>
      </c>
      <c r="AC2413" s="20" t="s">
        <v>730</v>
      </c>
      <c r="AD2413" s="37" t="s">
        <v>1587</v>
      </c>
      <c r="AE2413" s="82">
        <v>27</v>
      </c>
      <c r="AF2413" s="3">
        <v>1</v>
      </c>
      <c r="AG2413" s="45"/>
      <c r="AH2413" s="45">
        <v>48</v>
      </c>
      <c r="AI2413" s="45" t="s">
        <v>767</v>
      </c>
      <c r="AJ2413" s="46" t="s">
        <v>1069</v>
      </c>
      <c r="AK2413" s="45"/>
      <c r="AL2413" s="46"/>
      <c r="AM2413" s="45">
        <v>23</v>
      </c>
      <c r="AN2413" s="45">
        <v>63</v>
      </c>
      <c r="AO2413" s="45">
        <v>123.4</v>
      </c>
      <c r="AP2413" s="45" t="s">
        <v>1069</v>
      </c>
      <c r="AQ2413" s="45"/>
      <c r="AR2413" s="45"/>
      <c r="AS2413" s="107">
        <v>43</v>
      </c>
      <c r="AT2413" s="45" t="s">
        <v>1069</v>
      </c>
      <c r="AU2413" s="45"/>
      <c r="AV2413" s="45"/>
      <c r="AW2413" s="45"/>
      <c r="AX2413" s="45" t="s">
        <v>1561</v>
      </c>
      <c r="BA2413" s="21" t="s">
        <v>733</v>
      </c>
      <c r="BB2413" s="10">
        <v>1</v>
      </c>
      <c r="BF2413" s="4" t="b">
        <f>IF(ISERROR(VLOOKUP(StudiesDetails!B2413,ProteinExpression!A:A,1,FALSE)),FALSE,TRUE)</f>
        <v>1</v>
      </c>
    </row>
    <row r="2414" spans="1:58" x14ac:dyDescent="0.3">
      <c r="A2414">
        <v>1129</v>
      </c>
      <c r="B2414">
        <v>2566</v>
      </c>
      <c r="C2414" s="73" t="str">
        <f>IF(AND($A2414&lt;&gt;"",ISNUMBER($A2414)),VLOOKUP($A2414,StudiesGeneral!$B:$CM,2,FALSE),"")</f>
        <v>Wegler</v>
      </c>
      <c r="D2414" s="73">
        <f>IF(AND($A2414&lt;&gt;"",ISNUMBER($A2414)),VLOOKUP($A2414,StudiesGeneral!$B:$CM,3,FALSE),"")</f>
        <v>2022</v>
      </c>
      <c r="E2414" s="74" t="str">
        <f>IF(AND($A2414&lt;&gt;"",ISNUMBER($A2414)),VLOOKUP($A2414,StudiesGeneral!$B:$CM,4,FALSE),"")</f>
        <v>https://doi.org/10.1002/cpt.2558</v>
      </c>
      <c r="F2414" s="73" t="str">
        <f>IF(AND($A2414&lt;&gt;"",ISNUMBER($A2414)),VLOOKUP($A2414,StudiesGeneral!$B:$CM,5,FALSE),"")</f>
        <v>CYP3A4</v>
      </c>
      <c r="G2414" s="52" t="str">
        <f t="shared" si="119"/>
        <v>Liver--Lysate-obese 28-</v>
      </c>
      <c r="H2414" s="12" t="s">
        <v>724</v>
      </c>
      <c r="K2414" s="12" t="s">
        <v>735</v>
      </c>
      <c r="L2414" s="12" t="s">
        <v>736</v>
      </c>
      <c r="M2414" s="12" t="s">
        <v>737</v>
      </c>
      <c r="AA2414" s="19" t="s">
        <v>770</v>
      </c>
      <c r="AB2414" s="19" t="s">
        <v>1559</v>
      </c>
      <c r="AC2414" s="20" t="s">
        <v>730</v>
      </c>
      <c r="AD2414" s="37" t="s">
        <v>1588</v>
      </c>
      <c r="AE2414" s="82">
        <v>28</v>
      </c>
      <c r="AF2414" s="3">
        <v>1</v>
      </c>
      <c r="AG2414" s="45"/>
      <c r="AH2414" s="45">
        <v>48</v>
      </c>
      <c r="AI2414" s="45" t="s">
        <v>767</v>
      </c>
      <c r="AJ2414" s="46" t="s">
        <v>1069</v>
      </c>
      <c r="AK2414" s="45"/>
      <c r="AL2414" s="46"/>
      <c r="AM2414" s="45">
        <v>23</v>
      </c>
      <c r="AN2414" s="45">
        <v>63</v>
      </c>
      <c r="AO2414" s="45">
        <v>123.4</v>
      </c>
      <c r="AP2414" s="45" t="s">
        <v>1069</v>
      </c>
      <c r="AQ2414" s="45"/>
      <c r="AR2414" s="45"/>
      <c r="AS2414" s="107">
        <v>43</v>
      </c>
      <c r="AT2414" s="45" t="s">
        <v>1069</v>
      </c>
      <c r="AU2414" s="45"/>
      <c r="AV2414" s="45"/>
      <c r="AW2414" s="45"/>
      <c r="AX2414" s="45" t="s">
        <v>1561</v>
      </c>
      <c r="BA2414" s="21" t="s">
        <v>733</v>
      </c>
      <c r="BB2414" s="10">
        <v>1</v>
      </c>
      <c r="BF2414" s="4" t="b">
        <f>IF(ISERROR(VLOOKUP(StudiesDetails!B2414,ProteinExpression!A:A,1,FALSE)),FALSE,TRUE)</f>
        <v>1</v>
      </c>
    </row>
    <row r="2415" spans="1:58" x14ac:dyDescent="0.3">
      <c r="A2415">
        <v>1129</v>
      </c>
      <c r="B2415">
        <v>2567</v>
      </c>
      <c r="C2415" s="73" t="str">
        <f>IF(AND($A2415&lt;&gt;"",ISNUMBER($A2415)),VLOOKUP($A2415,StudiesGeneral!$B:$CM,2,FALSE),"")</f>
        <v>Wegler</v>
      </c>
      <c r="D2415" s="73">
        <f>IF(AND($A2415&lt;&gt;"",ISNUMBER($A2415)),VLOOKUP($A2415,StudiesGeneral!$B:$CM,3,FALSE),"")</f>
        <v>2022</v>
      </c>
      <c r="E2415" s="74" t="str">
        <f>IF(AND($A2415&lt;&gt;"",ISNUMBER($A2415)),VLOOKUP($A2415,StudiesGeneral!$B:$CM,4,FALSE),"")</f>
        <v>https://doi.org/10.1002/cpt.2558</v>
      </c>
      <c r="F2415" s="73" t="str">
        <f>IF(AND($A2415&lt;&gt;"",ISNUMBER($A2415)),VLOOKUP($A2415,StudiesGeneral!$B:$CM,5,FALSE),"")</f>
        <v>CYP3A4</v>
      </c>
      <c r="G2415" s="52" t="str">
        <f t="shared" ref="G2415:G2440" si="120">H2415&amp;"-"&amp;I2415&amp;"-"&amp;L2415&amp;"-"&amp;AD2415&amp;"-"&amp;BC2415</f>
        <v>Liver--Lysate-obese 29-</v>
      </c>
      <c r="H2415" s="12" t="s">
        <v>724</v>
      </c>
      <c r="K2415" s="12" t="s">
        <v>735</v>
      </c>
      <c r="L2415" s="12" t="s">
        <v>736</v>
      </c>
      <c r="M2415" s="12" t="s">
        <v>737</v>
      </c>
      <c r="AA2415" s="19" t="s">
        <v>770</v>
      </c>
      <c r="AB2415" s="19" t="s">
        <v>1559</v>
      </c>
      <c r="AC2415" s="20" t="s">
        <v>730</v>
      </c>
      <c r="AD2415" s="37" t="s">
        <v>1589</v>
      </c>
      <c r="AE2415" s="82">
        <v>29</v>
      </c>
      <c r="AF2415" s="3">
        <v>1</v>
      </c>
      <c r="AG2415" s="45"/>
      <c r="AH2415" s="45">
        <v>48</v>
      </c>
      <c r="AI2415" s="45" t="s">
        <v>767</v>
      </c>
      <c r="AJ2415" s="46" t="s">
        <v>1069</v>
      </c>
      <c r="AK2415" s="45"/>
      <c r="AL2415" s="46"/>
      <c r="AM2415" s="45">
        <v>23</v>
      </c>
      <c r="AN2415" s="45">
        <v>63</v>
      </c>
      <c r="AO2415" s="45">
        <v>123.4</v>
      </c>
      <c r="AP2415" s="45" t="s">
        <v>1069</v>
      </c>
      <c r="AQ2415" s="45"/>
      <c r="AR2415" s="45"/>
      <c r="AS2415" s="107">
        <v>43</v>
      </c>
      <c r="AT2415" s="45" t="s">
        <v>1069</v>
      </c>
      <c r="AU2415" s="45"/>
      <c r="AV2415" s="45"/>
      <c r="AW2415" s="45"/>
      <c r="AX2415" s="45" t="s">
        <v>1561</v>
      </c>
      <c r="BA2415" s="21" t="s">
        <v>733</v>
      </c>
      <c r="BB2415" s="10">
        <v>1</v>
      </c>
      <c r="BF2415" s="4" t="b">
        <f>IF(ISERROR(VLOOKUP(StudiesDetails!B2415,ProteinExpression!A:A,1,FALSE)),FALSE,TRUE)</f>
        <v>1</v>
      </c>
    </row>
    <row r="2416" spans="1:58" x14ac:dyDescent="0.3">
      <c r="A2416">
        <v>1129</v>
      </c>
      <c r="B2416">
        <v>2568</v>
      </c>
      <c r="C2416" s="73" t="str">
        <f>IF(AND($A2416&lt;&gt;"",ISNUMBER($A2416)),VLOOKUP($A2416,StudiesGeneral!$B:$CM,2,FALSE),"")</f>
        <v>Wegler</v>
      </c>
      <c r="D2416" s="73">
        <f>IF(AND($A2416&lt;&gt;"",ISNUMBER($A2416)),VLOOKUP($A2416,StudiesGeneral!$B:$CM,3,FALSE),"")</f>
        <v>2022</v>
      </c>
      <c r="E2416" s="74" t="str">
        <f>IF(AND($A2416&lt;&gt;"",ISNUMBER($A2416)),VLOOKUP($A2416,StudiesGeneral!$B:$CM,4,FALSE),"")</f>
        <v>https://doi.org/10.1002/cpt.2558</v>
      </c>
      <c r="F2416" s="73" t="str">
        <f>IF(AND($A2416&lt;&gt;"",ISNUMBER($A2416)),VLOOKUP($A2416,StudiesGeneral!$B:$CM,5,FALSE),"")</f>
        <v>CYP3A4</v>
      </c>
      <c r="G2416" s="52" t="str">
        <f t="shared" si="120"/>
        <v>Liver--Lysate-obese 30-</v>
      </c>
      <c r="H2416" s="12" t="s">
        <v>724</v>
      </c>
      <c r="K2416" s="12" t="s">
        <v>735</v>
      </c>
      <c r="L2416" s="12" t="s">
        <v>736</v>
      </c>
      <c r="M2416" s="12" t="s">
        <v>737</v>
      </c>
      <c r="AA2416" s="19" t="s">
        <v>770</v>
      </c>
      <c r="AB2416" s="19" t="s">
        <v>1559</v>
      </c>
      <c r="AC2416" s="20" t="s">
        <v>730</v>
      </c>
      <c r="AD2416" s="37" t="s">
        <v>1590</v>
      </c>
      <c r="AE2416" s="82">
        <v>30</v>
      </c>
      <c r="AF2416" s="3">
        <v>1</v>
      </c>
      <c r="AG2416" s="45"/>
      <c r="AH2416" s="45">
        <v>48</v>
      </c>
      <c r="AI2416" s="45" t="s">
        <v>767</v>
      </c>
      <c r="AJ2416" s="46" t="s">
        <v>1069</v>
      </c>
      <c r="AK2416" s="45"/>
      <c r="AL2416" s="46"/>
      <c r="AM2416" s="45">
        <v>23</v>
      </c>
      <c r="AN2416" s="45">
        <v>63</v>
      </c>
      <c r="AO2416" s="45">
        <v>123.4</v>
      </c>
      <c r="AP2416" s="45" t="s">
        <v>1069</v>
      </c>
      <c r="AQ2416" s="45"/>
      <c r="AR2416" s="45"/>
      <c r="AS2416" s="107">
        <v>43</v>
      </c>
      <c r="AT2416" s="45" t="s">
        <v>1069</v>
      </c>
      <c r="AU2416" s="45"/>
      <c r="AV2416" s="45"/>
      <c r="AW2416" s="45"/>
      <c r="AX2416" s="45" t="s">
        <v>1561</v>
      </c>
      <c r="BA2416" s="21" t="s">
        <v>733</v>
      </c>
      <c r="BB2416" s="10">
        <v>1</v>
      </c>
      <c r="BF2416" s="4" t="b">
        <f>IF(ISERROR(VLOOKUP(StudiesDetails!B2416,ProteinExpression!A:A,1,FALSE)),FALSE,TRUE)</f>
        <v>1</v>
      </c>
    </row>
    <row r="2417" spans="1:58" x14ac:dyDescent="0.3">
      <c r="A2417">
        <v>1129</v>
      </c>
      <c r="B2417">
        <v>2569</v>
      </c>
      <c r="C2417" s="73" t="str">
        <f>IF(AND($A2417&lt;&gt;"",ISNUMBER($A2417)),VLOOKUP($A2417,StudiesGeneral!$B:$CM,2,FALSE),"")</f>
        <v>Wegler</v>
      </c>
      <c r="D2417" s="73">
        <f>IF(AND($A2417&lt;&gt;"",ISNUMBER($A2417)),VLOOKUP($A2417,StudiesGeneral!$B:$CM,3,FALSE),"")</f>
        <v>2022</v>
      </c>
      <c r="E2417" s="74" t="str">
        <f>IF(AND($A2417&lt;&gt;"",ISNUMBER($A2417)),VLOOKUP($A2417,StudiesGeneral!$B:$CM,4,FALSE),"")</f>
        <v>https://doi.org/10.1002/cpt.2558</v>
      </c>
      <c r="F2417" s="73" t="str">
        <f>IF(AND($A2417&lt;&gt;"",ISNUMBER($A2417)),VLOOKUP($A2417,StudiesGeneral!$B:$CM,5,FALSE),"")</f>
        <v>CYP3A4</v>
      </c>
      <c r="G2417" s="52" t="str">
        <f t="shared" si="120"/>
        <v>Liver--Lysate-obese 31-</v>
      </c>
      <c r="H2417" s="12" t="s">
        <v>724</v>
      </c>
      <c r="K2417" s="12" t="s">
        <v>735</v>
      </c>
      <c r="L2417" s="12" t="s">
        <v>736</v>
      </c>
      <c r="M2417" s="12" t="s">
        <v>737</v>
      </c>
      <c r="AA2417" s="19" t="s">
        <v>770</v>
      </c>
      <c r="AB2417" s="19" t="s">
        <v>1559</v>
      </c>
      <c r="AC2417" s="20" t="s">
        <v>730</v>
      </c>
      <c r="AD2417" s="37" t="s">
        <v>1591</v>
      </c>
      <c r="AE2417" s="82">
        <v>31</v>
      </c>
      <c r="AF2417" s="3">
        <v>1</v>
      </c>
      <c r="AG2417" s="45"/>
      <c r="AH2417" s="45">
        <v>48</v>
      </c>
      <c r="AI2417" s="45" t="s">
        <v>767</v>
      </c>
      <c r="AJ2417" s="46" t="s">
        <v>1069</v>
      </c>
      <c r="AK2417" s="45"/>
      <c r="AL2417" s="46"/>
      <c r="AM2417" s="45">
        <v>23</v>
      </c>
      <c r="AN2417" s="45">
        <v>63</v>
      </c>
      <c r="AO2417" s="45">
        <v>123.4</v>
      </c>
      <c r="AP2417" s="45" t="s">
        <v>1069</v>
      </c>
      <c r="AQ2417" s="45"/>
      <c r="AR2417" s="45"/>
      <c r="AS2417" s="107">
        <v>43</v>
      </c>
      <c r="AT2417" s="45" t="s">
        <v>1069</v>
      </c>
      <c r="AU2417" s="45"/>
      <c r="AV2417" s="45"/>
      <c r="AW2417" s="45"/>
      <c r="AX2417" s="45" t="s">
        <v>1561</v>
      </c>
      <c r="BA2417" s="21" t="s">
        <v>733</v>
      </c>
      <c r="BB2417" s="10">
        <v>1</v>
      </c>
      <c r="BF2417" s="4" t="b">
        <f>IF(ISERROR(VLOOKUP(StudiesDetails!B2417,ProteinExpression!A:A,1,FALSE)),FALSE,TRUE)</f>
        <v>1</v>
      </c>
    </row>
    <row r="2418" spans="1:58" x14ac:dyDescent="0.3">
      <c r="A2418">
        <v>1129</v>
      </c>
      <c r="B2418">
        <v>2570</v>
      </c>
      <c r="C2418" s="73" t="str">
        <f>IF(AND($A2418&lt;&gt;"",ISNUMBER($A2418)),VLOOKUP($A2418,StudiesGeneral!$B:$CM,2,FALSE),"")</f>
        <v>Wegler</v>
      </c>
      <c r="D2418" s="73">
        <f>IF(AND($A2418&lt;&gt;"",ISNUMBER($A2418)),VLOOKUP($A2418,StudiesGeneral!$B:$CM,3,FALSE),"")</f>
        <v>2022</v>
      </c>
      <c r="E2418" s="74" t="str">
        <f>IF(AND($A2418&lt;&gt;"",ISNUMBER($A2418)),VLOOKUP($A2418,StudiesGeneral!$B:$CM,4,FALSE),"")</f>
        <v>https://doi.org/10.1002/cpt.2558</v>
      </c>
      <c r="F2418" s="73" t="str">
        <f>IF(AND($A2418&lt;&gt;"",ISNUMBER($A2418)),VLOOKUP($A2418,StudiesGeneral!$B:$CM,5,FALSE),"")</f>
        <v>CYP3A4</v>
      </c>
      <c r="G2418" s="52" t="str">
        <f t="shared" si="120"/>
        <v>Liver--Lysate-obese 32-</v>
      </c>
      <c r="H2418" s="12" t="s">
        <v>724</v>
      </c>
      <c r="K2418" s="12" t="s">
        <v>735</v>
      </c>
      <c r="L2418" s="12" t="s">
        <v>736</v>
      </c>
      <c r="M2418" s="12" t="s">
        <v>737</v>
      </c>
      <c r="AA2418" s="19" t="s">
        <v>770</v>
      </c>
      <c r="AB2418" s="19" t="s">
        <v>1559</v>
      </c>
      <c r="AC2418" s="20" t="s">
        <v>730</v>
      </c>
      <c r="AD2418" s="37" t="s">
        <v>1592</v>
      </c>
      <c r="AE2418" s="82">
        <v>32</v>
      </c>
      <c r="AF2418" s="3">
        <v>1</v>
      </c>
      <c r="AG2418" s="45"/>
      <c r="AH2418" s="45">
        <v>48</v>
      </c>
      <c r="AI2418" s="45" t="s">
        <v>767</v>
      </c>
      <c r="AJ2418" s="46" t="s">
        <v>1069</v>
      </c>
      <c r="AK2418" s="45"/>
      <c r="AL2418" s="46"/>
      <c r="AM2418" s="45">
        <v>23</v>
      </c>
      <c r="AN2418" s="45">
        <v>63</v>
      </c>
      <c r="AO2418" s="45">
        <v>123.4</v>
      </c>
      <c r="AP2418" s="45" t="s">
        <v>1069</v>
      </c>
      <c r="AQ2418" s="45"/>
      <c r="AR2418" s="45"/>
      <c r="AS2418" s="107">
        <v>43</v>
      </c>
      <c r="AT2418" s="45" t="s">
        <v>1069</v>
      </c>
      <c r="AU2418" s="45"/>
      <c r="AV2418" s="45"/>
      <c r="AW2418" s="45"/>
      <c r="AX2418" s="45" t="s">
        <v>1561</v>
      </c>
      <c r="BA2418" s="21" t="s">
        <v>733</v>
      </c>
      <c r="BB2418" s="10">
        <v>1</v>
      </c>
      <c r="BF2418" s="4" t="b">
        <f>IF(ISERROR(VLOOKUP(StudiesDetails!B2418,ProteinExpression!A:A,1,FALSE)),FALSE,TRUE)</f>
        <v>1</v>
      </c>
    </row>
    <row r="2419" spans="1:58" x14ac:dyDescent="0.3">
      <c r="A2419">
        <v>1129</v>
      </c>
      <c r="B2419">
        <v>2571</v>
      </c>
      <c r="C2419" s="73" t="str">
        <f>IF(AND($A2419&lt;&gt;"",ISNUMBER($A2419)),VLOOKUP($A2419,StudiesGeneral!$B:$CM,2,FALSE),"")</f>
        <v>Wegler</v>
      </c>
      <c r="D2419" s="73">
        <f>IF(AND($A2419&lt;&gt;"",ISNUMBER($A2419)),VLOOKUP($A2419,StudiesGeneral!$B:$CM,3,FALSE),"")</f>
        <v>2022</v>
      </c>
      <c r="E2419" s="74" t="str">
        <f>IF(AND($A2419&lt;&gt;"",ISNUMBER($A2419)),VLOOKUP($A2419,StudiesGeneral!$B:$CM,4,FALSE),"")</f>
        <v>https://doi.org/10.1002/cpt.2558</v>
      </c>
      <c r="F2419" s="73" t="str">
        <f>IF(AND($A2419&lt;&gt;"",ISNUMBER($A2419)),VLOOKUP($A2419,StudiesGeneral!$B:$CM,5,FALSE),"")</f>
        <v>CYP3A4</v>
      </c>
      <c r="G2419" s="52" t="str">
        <f t="shared" si="120"/>
        <v>Liver--Lysate-obese 33-</v>
      </c>
      <c r="H2419" s="12" t="s">
        <v>724</v>
      </c>
      <c r="K2419" s="12" t="s">
        <v>735</v>
      </c>
      <c r="L2419" s="12" t="s">
        <v>736</v>
      </c>
      <c r="M2419" s="12" t="s">
        <v>737</v>
      </c>
      <c r="AA2419" s="19" t="s">
        <v>770</v>
      </c>
      <c r="AB2419" s="19" t="s">
        <v>1559</v>
      </c>
      <c r="AC2419" s="20" t="s">
        <v>730</v>
      </c>
      <c r="AD2419" s="37" t="s">
        <v>1593</v>
      </c>
      <c r="AE2419" s="82">
        <v>33</v>
      </c>
      <c r="AF2419" s="3">
        <v>1</v>
      </c>
      <c r="AG2419" s="45"/>
      <c r="AH2419" s="45">
        <v>48</v>
      </c>
      <c r="AI2419" s="45" t="s">
        <v>767</v>
      </c>
      <c r="AJ2419" s="46" t="s">
        <v>1069</v>
      </c>
      <c r="AK2419" s="45"/>
      <c r="AL2419" s="46"/>
      <c r="AM2419" s="45">
        <v>23</v>
      </c>
      <c r="AN2419" s="45">
        <v>63</v>
      </c>
      <c r="AO2419" s="45">
        <v>123.4</v>
      </c>
      <c r="AP2419" s="45" t="s">
        <v>1069</v>
      </c>
      <c r="AQ2419" s="45"/>
      <c r="AR2419" s="45"/>
      <c r="AS2419" s="107">
        <v>43</v>
      </c>
      <c r="AT2419" s="45" t="s">
        <v>1069</v>
      </c>
      <c r="AU2419" s="45"/>
      <c r="AV2419" s="45"/>
      <c r="AW2419" s="45"/>
      <c r="AX2419" s="45" t="s">
        <v>1561</v>
      </c>
      <c r="BA2419" s="21" t="s">
        <v>733</v>
      </c>
      <c r="BB2419" s="10">
        <v>1</v>
      </c>
      <c r="BF2419" s="4" t="b">
        <f>IF(ISERROR(VLOOKUP(StudiesDetails!B2419,ProteinExpression!A:A,1,FALSE)),FALSE,TRUE)</f>
        <v>1</v>
      </c>
    </row>
    <row r="2420" spans="1:58" x14ac:dyDescent="0.3">
      <c r="A2420">
        <v>1129</v>
      </c>
      <c r="B2420">
        <v>2572</v>
      </c>
      <c r="C2420" s="73" t="str">
        <f>IF(AND($A2420&lt;&gt;"",ISNUMBER($A2420)),VLOOKUP($A2420,StudiesGeneral!$B:$CM,2,FALSE),"")</f>
        <v>Wegler</v>
      </c>
      <c r="D2420" s="73">
        <f>IF(AND($A2420&lt;&gt;"",ISNUMBER($A2420)),VLOOKUP($A2420,StudiesGeneral!$B:$CM,3,FALSE),"")</f>
        <v>2022</v>
      </c>
      <c r="E2420" s="74" t="str">
        <f>IF(AND($A2420&lt;&gt;"",ISNUMBER($A2420)),VLOOKUP($A2420,StudiesGeneral!$B:$CM,4,FALSE),"")</f>
        <v>https://doi.org/10.1002/cpt.2558</v>
      </c>
      <c r="F2420" s="73" t="str">
        <f>IF(AND($A2420&lt;&gt;"",ISNUMBER($A2420)),VLOOKUP($A2420,StudiesGeneral!$B:$CM,5,FALSE),"")</f>
        <v>CYP3A4</v>
      </c>
      <c r="G2420" s="52" t="str">
        <f t="shared" si="120"/>
        <v>Liver--Lysate-obese 34-</v>
      </c>
      <c r="H2420" s="12" t="s">
        <v>724</v>
      </c>
      <c r="K2420" s="12" t="s">
        <v>735</v>
      </c>
      <c r="L2420" s="12" t="s">
        <v>736</v>
      </c>
      <c r="M2420" s="12" t="s">
        <v>737</v>
      </c>
      <c r="AA2420" s="19" t="s">
        <v>770</v>
      </c>
      <c r="AB2420" s="19" t="s">
        <v>1559</v>
      </c>
      <c r="AC2420" s="20" t="s">
        <v>730</v>
      </c>
      <c r="AD2420" s="37" t="s">
        <v>1594</v>
      </c>
      <c r="AE2420" s="82">
        <v>34</v>
      </c>
      <c r="AF2420" s="3">
        <v>1</v>
      </c>
      <c r="AG2420" s="45"/>
      <c r="AH2420" s="45">
        <v>48</v>
      </c>
      <c r="AI2420" s="45" t="s">
        <v>767</v>
      </c>
      <c r="AJ2420" s="46" t="s">
        <v>1069</v>
      </c>
      <c r="AK2420" s="45"/>
      <c r="AL2420" s="46"/>
      <c r="AM2420" s="45">
        <v>23</v>
      </c>
      <c r="AN2420" s="45">
        <v>63</v>
      </c>
      <c r="AO2420" s="45">
        <v>123.4</v>
      </c>
      <c r="AP2420" s="45" t="s">
        <v>1069</v>
      </c>
      <c r="AQ2420" s="45"/>
      <c r="AR2420" s="45"/>
      <c r="AS2420" s="107">
        <v>43</v>
      </c>
      <c r="AT2420" s="45" t="s">
        <v>1069</v>
      </c>
      <c r="AU2420" s="45"/>
      <c r="AV2420" s="45"/>
      <c r="AW2420" s="45"/>
      <c r="AX2420" s="45" t="s">
        <v>1561</v>
      </c>
      <c r="BA2420" s="21" t="s">
        <v>733</v>
      </c>
      <c r="BB2420" s="10">
        <v>1</v>
      </c>
      <c r="BF2420" s="4" t="b">
        <f>IF(ISERROR(VLOOKUP(StudiesDetails!B2420,ProteinExpression!A:A,1,FALSE)),FALSE,TRUE)</f>
        <v>1</v>
      </c>
    </row>
    <row r="2421" spans="1:58" x14ac:dyDescent="0.3">
      <c r="A2421">
        <v>1129</v>
      </c>
      <c r="B2421">
        <v>2573</v>
      </c>
      <c r="C2421" s="73" t="str">
        <f>IF(AND($A2421&lt;&gt;"",ISNUMBER($A2421)),VLOOKUP($A2421,StudiesGeneral!$B:$CM,2,FALSE),"")</f>
        <v>Wegler</v>
      </c>
      <c r="D2421" s="73">
        <f>IF(AND($A2421&lt;&gt;"",ISNUMBER($A2421)),VLOOKUP($A2421,StudiesGeneral!$B:$CM,3,FALSE),"")</f>
        <v>2022</v>
      </c>
      <c r="E2421" s="74" t="str">
        <f>IF(AND($A2421&lt;&gt;"",ISNUMBER($A2421)),VLOOKUP($A2421,StudiesGeneral!$B:$CM,4,FALSE),"")</f>
        <v>https://doi.org/10.1002/cpt.2558</v>
      </c>
      <c r="F2421" s="73" t="str">
        <f>IF(AND($A2421&lt;&gt;"",ISNUMBER($A2421)),VLOOKUP($A2421,StudiesGeneral!$B:$CM,5,FALSE),"")</f>
        <v>CYP3A4</v>
      </c>
      <c r="G2421" s="52" t="str">
        <f t="shared" si="120"/>
        <v>Liver--Lysate-obese 35-</v>
      </c>
      <c r="H2421" s="12" t="s">
        <v>724</v>
      </c>
      <c r="K2421" s="12" t="s">
        <v>735</v>
      </c>
      <c r="L2421" s="12" t="s">
        <v>736</v>
      </c>
      <c r="M2421" s="12" t="s">
        <v>737</v>
      </c>
      <c r="AA2421" s="19" t="s">
        <v>770</v>
      </c>
      <c r="AB2421" s="19" t="s">
        <v>1559</v>
      </c>
      <c r="AC2421" s="20" t="s">
        <v>730</v>
      </c>
      <c r="AD2421" s="37" t="s">
        <v>1595</v>
      </c>
      <c r="AE2421" s="82">
        <v>35</v>
      </c>
      <c r="AF2421" s="3">
        <v>1</v>
      </c>
      <c r="AG2421" s="45"/>
      <c r="AH2421" s="45">
        <v>48</v>
      </c>
      <c r="AI2421" s="45" t="s">
        <v>767</v>
      </c>
      <c r="AJ2421" s="46" t="s">
        <v>1069</v>
      </c>
      <c r="AK2421" s="45"/>
      <c r="AL2421" s="46"/>
      <c r="AM2421" s="45">
        <v>23</v>
      </c>
      <c r="AN2421" s="45">
        <v>63</v>
      </c>
      <c r="AO2421" s="45">
        <v>123.4</v>
      </c>
      <c r="AP2421" s="45" t="s">
        <v>1069</v>
      </c>
      <c r="AQ2421" s="45"/>
      <c r="AR2421" s="45"/>
      <c r="AS2421" s="107">
        <v>43</v>
      </c>
      <c r="AT2421" s="45" t="s">
        <v>1069</v>
      </c>
      <c r="AU2421" s="45"/>
      <c r="AV2421" s="45"/>
      <c r="AW2421" s="45"/>
      <c r="AX2421" s="45" t="s">
        <v>1561</v>
      </c>
      <c r="BA2421" s="21" t="s">
        <v>733</v>
      </c>
      <c r="BB2421" s="10">
        <v>1</v>
      </c>
      <c r="BF2421" s="4" t="b">
        <f>IF(ISERROR(VLOOKUP(StudiesDetails!B2421,ProteinExpression!A:A,1,FALSE)),FALSE,TRUE)</f>
        <v>1</v>
      </c>
    </row>
    <row r="2422" spans="1:58" x14ac:dyDescent="0.3">
      <c r="A2422">
        <v>1129</v>
      </c>
      <c r="B2422">
        <v>2574</v>
      </c>
      <c r="C2422" s="73" t="str">
        <f>IF(AND($A2422&lt;&gt;"",ISNUMBER($A2422)),VLOOKUP($A2422,StudiesGeneral!$B:$CM,2,FALSE),"")</f>
        <v>Wegler</v>
      </c>
      <c r="D2422" s="73">
        <f>IF(AND($A2422&lt;&gt;"",ISNUMBER($A2422)),VLOOKUP($A2422,StudiesGeneral!$B:$CM,3,FALSE),"")</f>
        <v>2022</v>
      </c>
      <c r="E2422" s="74" t="str">
        <f>IF(AND($A2422&lt;&gt;"",ISNUMBER($A2422)),VLOOKUP($A2422,StudiesGeneral!$B:$CM,4,FALSE),"")</f>
        <v>https://doi.org/10.1002/cpt.2558</v>
      </c>
      <c r="F2422" s="73" t="str">
        <f>IF(AND($A2422&lt;&gt;"",ISNUMBER($A2422)),VLOOKUP($A2422,StudiesGeneral!$B:$CM,5,FALSE),"")</f>
        <v>CYP3A4</v>
      </c>
      <c r="G2422" s="52" t="str">
        <f t="shared" si="120"/>
        <v>Liver--Lysate-obese 36-</v>
      </c>
      <c r="H2422" s="12" t="s">
        <v>724</v>
      </c>
      <c r="K2422" s="12" t="s">
        <v>735</v>
      </c>
      <c r="L2422" s="12" t="s">
        <v>736</v>
      </c>
      <c r="M2422" s="12" t="s">
        <v>737</v>
      </c>
      <c r="AA2422" s="19" t="s">
        <v>770</v>
      </c>
      <c r="AB2422" s="19" t="s">
        <v>1559</v>
      </c>
      <c r="AC2422" s="20" t="s">
        <v>730</v>
      </c>
      <c r="AD2422" s="37" t="s">
        <v>1596</v>
      </c>
      <c r="AE2422" s="82">
        <v>36</v>
      </c>
      <c r="AF2422" s="3">
        <v>1</v>
      </c>
      <c r="AG2422" s="45"/>
      <c r="AH2422" s="45">
        <v>48</v>
      </c>
      <c r="AI2422" s="45" t="s">
        <v>767</v>
      </c>
      <c r="AJ2422" s="46" t="s">
        <v>1069</v>
      </c>
      <c r="AK2422" s="45"/>
      <c r="AL2422" s="46"/>
      <c r="AM2422" s="45">
        <v>23</v>
      </c>
      <c r="AN2422" s="45">
        <v>63</v>
      </c>
      <c r="AO2422" s="45">
        <v>123.4</v>
      </c>
      <c r="AP2422" s="45" t="s">
        <v>1069</v>
      </c>
      <c r="AQ2422" s="45"/>
      <c r="AR2422" s="45"/>
      <c r="AS2422" s="107">
        <v>43</v>
      </c>
      <c r="AT2422" s="45" t="s">
        <v>1069</v>
      </c>
      <c r="AU2422" s="45"/>
      <c r="AV2422" s="45"/>
      <c r="AW2422" s="45"/>
      <c r="AX2422" s="45" t="s">
        <v>1561</v>
      </c>
      <c r="BA2422" s="21" t="s">
        <v>733</v>
      </c>
      <c r="BB2422" s="10">
        <v>1</v>
      </c>
      <c r="BF2422" s="4" t="b">
        <f>IF(ISERROR(VLOOKUP(StudiesDetails!B2422,ProteinExpression!A:A,1,FALSE)),FALSE,TRUE)</f>
        <v>1</v>
      </c>
    </row>
    <row r="2423" spans="1:58" x14ac:dyDescent="0.3">
      <c r="A2423">
        <v>1129</v>
      </c>
      <c r="B2423">
        <v>2575</v>
      </c>
      <c r="C2423" s="73" t="str">
        <f>IF(AND($A2423&lt;&gt;"",ISNUMBER($A2423)),VLOOKUP($A2423,StudiesGeneral!$B:$CM,2,FALSE),"")</f>
        <v>Wegler</v>
      </c>
      <c r="D2423" s="73">
        <f>IF(AND($A2423&lt;&gt;"",ISNUMBER($A2423)),VLOOKUP($A2423,StudiesGeneral!$B:$CM,3,FALSE),"")</f>
        <v>2022</v>
      </c>
      <c r="E2423" s="74" t="str">
        <f>IF(AND($A2423&lt;&gt;"",ISNUMBER($A2423)),VLOOKUP($A2423,StudiesGeneral!$B:$CM,4,FALSE),"")</f>
        <v>https://doi.org/10.1002/cpt.2558</v>
      </c>
      <c r="F2423" s="73" t="str">
        <f>IF(AND($A2423&lt;&gt;"",ISNUMBER($A2423)),VLOOKUP($A2423,StudiesGeneral!$B:$CM,5,FALSE),"")</f>
        <v>CYP3A4</v>
      </c>
      <c r="G2423" s="52" t="str">
        <f t="shared" si="120"/>
        <v>Liver--Lysate-obese 37-</v>
      </c>
      <c r="H2423" s="12" t="s">
        <v>724</v>
      </c>
      <c r="K2423" s="12" t="s">
        <v>735</v>
      </c>
      <c r="L2423" s="12" t="s">
        <v>736</v>
      </c>
      <c r="M2423" s="12" t="s">
        <v>737</v>
      </c>
      <c r="AA2423" s="19" t="s">
        <v>770</v>
      </c>
      <c r="AB2423" s="19" t="s">
        <v>1559</v>
      </c>
      <c r="AC2423" s="20" t="s">
        <v>730</v>
      </c>
      <c r="AD2423" s="37" t="s">
        <v>1597</v>
      </c>
      <c r="AE2423" s="82">
        <v>37</v>
      </c>
      <c r="AF2423" s="3">
        <v>1</v>
      </c>
      <c r="AG2423" s="45"/>
      <c r="AH2423" s="45">
        <v>48</v>
      </c>
      <c r="AI2423" s="45" t="s">
        <v>767</v>
      </c>
      <c r="AJ2423" s="46" t="s">
        <v>1069</v>
      </c>
      <c r="AK2423" s="45"/>
      <c r="AL2423" s="46"/>
      <c r="AM2423" s="45">
        <v>23</v>
      </c>
      <c r="AN2423" s="45">
        <v>63</v>
      </c>
      <c r="AO2423" s="45">
        <v>123.4</v>
      </c>
      <c r="AP2423" s="45" t="s">
        <v>1069</v>
      </c>
      <c r="AQ2423" s="45"/>
      <c r="AR2423" s="45"/>
      <c r="AS2423" s="107">
        <v>43</v>
      </c>
      <c r="AT2423" s="45" t="s">
        <v>1069</v>
      </c>
      <c r="AU2423" s="45"/>
      <c r="AV2423" s="45"/>
      <c r="AW2423" s="45"/>
      <c r="AX2423" s="45" t="s">
        <v>1561</v>
      </c>
      <c r="BA2423" s="21" t="s">
        <v>733</v>
      </c>
      <c r="BB2423" s="10">
        <v>1</v>
      </c>
      <c r="BF2423" s="4" t="b">
        <f>IF(ISERROR(VLOOKUP(StudiesDetails!B2423,ProteinExpression!A:A,1,FALSE)),FALSE,TRUE)</f>
        <v>1</v>
      </c>
    </row>
    <row r="2424" spans="1:58" s="33" customFormat="1" x14ac:dyDescent="0.3">
      <c r="A2424" s="33">
        <v>1129</v>
      </c>
      <c r="B2424" s="33">
        <v>2576</v>
      </c>
      <c r="C2424" s="70" t="str">
        <f>IF(AND($A2424&lt;&gt;"",ISNUMBER($A2424)),VLOOKUP($A2424,StudiesGeneral!$B:$CM,2,FALSE),"")</f>
        <v>Wegler</v>
      </c>
      <c r="D2424" s="70">
        <f>IF(AND($A2424&lt;&gt;"",ISNUMBER($A2424)),VLOOKUP($A2424,StudiesGeneral!$B:$CM,3,FALSE),"")</f>
        <v>2022</v>
      </c>
      <c r="E2424" s="71" t="str">
        <f>IF(AND($A2424&lt;&gt;"",ISNUMBER($A2424)),VLOOKUP($A2424,StudiesGeneral!$B:$CM,4,FALSE),"")</f>
        <v>https://doi.org/10.1002/cpt.2558</v>
      </c>
      <c r="F2424" s="70" t="str">
        <f>IF(AND($A2424&lt;&gt;"",ISNUMBER($A2424)),VLOOKUP($A2424,StudiesGeneral!$B:$CM,5,FALSE),"")</f>
        <v>CYP3A4</v>
      </c>
      <c r="G2424" s="72" t="str">
        <f t="shared" si="120"/>
        <v>Liver--Lysate-non obese 1-</v>
      </c>
      <c r="H2424" s="25" t="s">
        <v>724</v>
      </c>
      <c r="I2424" s="25"/>
      <c r="J2424" s="25"/>
      <c r="K2424" s="25" t="s">
        <v>735</v>
      </c>
      <c r="L2424" s="25" t="s">
        <v>736</v>
      </c>
      <c r="M2424" s="25" t="s">
        <v>737</v>
      </c>
      <c r="N2424" s="25"/>
      <c r="O2424" s="25"/>
      <c r="P2424" s="25"/>
      <c r="Q2424" s="26"/>
      <c r="R2424" s="26"/>
      <c r="S2424" s="27"/>
      <c r="T2424" s="27"/>
      <c r="U2424" s="27"/>
      <c r="V2424" s="27"/>
      <c r="W2424" s="27"/>
      <c r="X2424" s="27"/>
      <c r="Y2424" s="27"/>
      <c r="Z2424" s="27"/>
      <c r="AA2424" s="28" t="s">
        <v>770</v>
      </c>
      <c r="AB2424" s="28" t="s">
        <v>1559</v>
      </c>
      <c r="AC2424" s="29" t="s">
        <v>730</v>
      </c>
      <c r="AD2424" s="36" t="s">
        <v>1598</v>
      </c>
      <c r="AE2424" s="83">
        <v>38</v>
      </c>
      <c r="AF2424" s="30">
        <v>1</v>
      </c>
      <c r="AG2424" s="41"/>
      <c r="AH2424" s="41">
        <v>42</v>
      </c>
      <c r="AI2424" s="41" t="s">
        <v>767</v>
      </c>
      <c r="AJ2424" s="42" t="s">
        <v>1069</v>
      </c>
      <c r="AK2424" s="41"/>
      <c r="AL2424" s="42"/>
      <c r="AM2424" s="41">
        <v>19</v>
      </c>
      <c r="AN2424" s="41">
        <v>63</v>
      </c>
      <c r="AO2424" s="41">
        <v>73.400000000000006</v>
      </c>
      <c r="AP2424" s="41" t="s">
        <v>1069</v>
      </c>
      <c r="AQ2424" s="41"/>
      <c r="AR2424" s="41"/>
      <c r="AS2424" s="41">
        <v>24.2</v>
      </c>
      <c r="AT2424" s="41" t="s">
        <v>1069</v>
      </c>
      <c r="AU2424" s="41"/>
      <c r="AV2424" s="41"/>
      <c r="AW2424" s="41"/>
      <c r="AX2424" s="41" t="s">
        <v>1051</v>
      </c>
      <c r="AY2424" s="41"/>
      <c r="AZ2424" s="41"/>
      <c r="BA2424" s="43" t="s">
        <v>733</v>
      </c>
      <c r="BB2424" s="44">
        <v>16</v>
      </c>
      <c r="BC2424" s="42"/>
      <c r="BD2424" s="41"/>
      <c r="BE2424" s="142" t="s">
        <v>1599</v>
      </c>
      <c r="BF2424" s="91" t="b">
        <f>IF(ISERROR(VLOOKUP(StudiesDetails!B2424,ProteinExpression!A:A,1,FALSE)),FALSE,TRUE)</f>
        <v>1</v>
      </c>
    </row>
    <row r="2425" spans="1:58" x14ac:dyDescent="0.3">
      <c r="A2425">
        <v>1129</v>
      </c>
      <c r="B2425">
        <v>2577</v>
      </c>
      <c r="C2425" s="73" t="str">
        <f>IF(AND($A2425&lt;&gt;"",ISNUMBER($A2425)),VLOOKUP($A2425,StudiesGeneral!$B:$CM,2,FALSE),"")</f>
        <v>Wegler</v>
      </c>
      <c r="D2425" s="73">
        <f>IF(AND($A2425&lt;&gt;"",ISNUMBER($A2425)),VLOOKUP($A2425,StudiesGeneral!$B:$CM,3,FALSE),"")</f>
        <v>2022</v>
      </c>
      <c r="E2425" s="74" t="str">
        <f>IF(AND($A2425&lt;&gt;"",ISNUMBER($A2425)),VLOOKUP($A2425,StudiesGeneral!$B:$CM,4,FALSE),"")</f>
        <v>https://doi.org/10.1002/cpt.2558</v>
      </c>
      <c r="F2425" s="73" t="str">
        <f>IF(AND($A2425&lt;&gt;"",ISNUMBER($A2425)),VLOOKUP($A2425,StudiesGeneral!$B:$CM,5,FALSE),"")</f>
        <v>CYP3A4</v>
      </c>
      <c r="G2425" s="52" t="str">
        <f t="shared" si="120"/>
        <v>Liver--Lysate-non obese 2-</v>
      </c>
      <c r="H2425" s="12" t="s">
        <v>724</v>
      </c>
      <c r="K2425" s="12" t="s">
        <v>735</v>
      </c>
      <c r="L2425" s="12" t="s">
        <v>736</v>
      </c>
      <c r="M2425" s="12" t="s">
        <v>737</v>
      </c>
      <c r="AA2425" s="19" t="s">
        <v>770</v>
      </c>
      <c r="AB2425" s="19" t="s">
        <v>1559</v>
      </c>
      <c r="AC2425" s="20" t="s">
        <v>730</v>
      </c>
      <c r="AD2425" s="37" t="s">
        <v>1600</v>
      </c>
      <c r="AE2425" s="82">
        <v>39</v>
      </c>
      <c r="AF2425" s="3">
        <v>1</v>
      </c>
      <c r="AG2425" s="45"/>
      <c r="AH2425" s="45">
        <v>42</v>
      </c>
      <c r="AI2425" s="45" t="s">
        <v>767</v>
      </c>
      <c r="AJ2425" s="46" t="s">
        <v>1069</v>
      </c>
      <c r="AK2425" s="45"/>
      <c r="AL2425" s="46"/>
      <c r="AM2425" s="45">
        <v>19</v>
      </c>
      <c r="AN2425" s="45">
        <v>63</v>
      </c>
      <c r="AO2425" s="45">
        <v>73.400000000000006</v>
      </c>
      <c r="AP2425" s="45" t="s">
        <v>1069</v>
      </c>
      <c r="AQ2425" s="45"/>
      <c r="AR2425" s="45"/>
      <c r="AS2425" s="45">
        <v>24.2</v>
      </c>
      <c r="AT2425" s="45" t="s">
        <v>1069</v>
      </c>
      <c r="AU2425" s="45"/>
      <c r="AV2425" s="45"/>
      <c r="AW2425" s="45"/>
      <c r="AX2425" s="45" t="s">
        <v>1051</v>
      </c>
      <c r="AY2425" s="45"/>
      <c r="AZ2425" s="45"/>
      <c r="BA2425" s="47" t="s">
        <v>733</v>
      </c>
      <c r="BB2425" s="48">
        <v>16</v>
      </c>
      <c r="BC2425" s="46"/>
      <c r="BD2425" s="45"/>
      <c r="BE2425" s="138" t="s">
        <v>1599</v>
      </c>
      <c r="BF2425" s="4" t="b">
        <f>IF(ISERROR(VLOOKUP(StudiesDetails!B2425,ProteinExpression!A:A,1,FALSE)),FALSE,TRUE)</f>
        <v>1</v>
      </c>
    </row>
    <row r="2426" spans="1:58" x14ac:dyDescent="0.3">
      <c r="A2426">
        <v>1129</v>
      </c>
      <c r="B2426">
        <v>2578</v>
      </c>
      <c r="C2426" s="73" t="str">
        <f>IF(AND($A2426&lt;&gt;"",ISNUMBER($A2426)),VLOOKUP($A2426,StudiesGeneral!$B:$CM,2,FALSE),"")</f>
        <v>Wegler</v>
      </c>
      <c r="D2426" s="73">
        <f>IF(AND($A2426&lt;&gt;"",ISNUMBER($A2426)),VLOOKUP($A2426,StudiesGeneral!$B:$CM,3,FALSE),"")</f>
        <v>2022</v>
      </c>
      <c r="E2426" s="74" t="str">
        <f>IF(AND($A2426&lt;&gt;"",ISNUMBER($A2426)),VLOOKUP($A2426,StudiesGeneral!$B:$CM,4,FALSE),"")</f>
        <v>https://doi.org/10.1002/cpt.2558</v>
      </c>
      <c r="F2426" s="73" t="str">
        <f>IF(AND($A2426&lt;&gt;"",ISNUMBER($A2426)),VLOOKUP($A2426,StudiesGeneral!$B:$CM,5,FALSE),"")</f>
        <v>CYP3A4</v>
      </c>
      <c r="G2426" s="52" t="str">
        <f t="shared" si="120"/>
        <v>Liver--Lysate-non obese 3-</v>
      </c>
      <c r="H2426" s="12" t="s">
        <v>724</v>
      </c>
      <c r="K2426" s="12" t="s">
        <v>735</v>
      </c>
      <c r="L2426" s="12" t="s">
        <v>736</v>
      </c>
      <c r="M2426" s="12" t="s">
        <v>737</v>
      </c>
      <c r="AA2426" s="19" t="s">
        <v>770</v>
      </c>
      <c r="AB2426" s="19" t="s">
        <v>1559</v>
      </c>
      <c r="AC2426" s="20" t="s">
        <v>730</v>
      </c>
      <c r="AD2426" s="37" t="s">
        <v>1601</v>
      </c>
      <c r="AE2426" s="82">
        <v>40</v>
      </c>
      <c r="AF2426" s="3">
        <v>1</v>
      </c>
      <c r="AG2426" s="45"/>
      <c r="AH2426" s="45">
        <v>42</v>
      </c>
      <c r="AI2426" s="45" t="s">
        <v>767</v>
      </c>
      <c r="AJ2426" s="46" t="s">
        <v>1069</v>
      </c>
      <c r="AK2426" s="45"/>
      <c r="AL2426" s="46"/>
      <c r="AM2426" s="45">
        <v>19</v>
      </c>
      <c r="AN2426" s="45">
        <v>63</v>
      </c>
      <c r="AO2426" s="45">
        <v>73.400000000000006</v>
      </c>
      <c r="AP2426" s="45" t="s">
        <v>1069</v>
      </c>
      <c r="AQ2426" s="45"/>
      <c r="AR2426" s="45"/>
      <c r="AS2426" s="45">
        <v>24.2</v>
      </c>
      <c r="AT2426" s="45" t="s">
        <v>1069</v>
      </c>
      <c r="AU2426" s="45"/>
      <c r="AV2426" s="45"/>
      <c r="AW2426" s="45"/>
      <c r="AX2426" s="45" t="s">
        <v>1051</v>
      </c>
      <c r="AY2426" s="45"/>
      <c r="AZ2426" s="45"/>
      <c r="BA2426" s="47" t="s">
        <v>733</v>
      </c>
      <c r="BB2426" s="48">
        <v>16</v>
      </c>
      <c r="BC2426" s="46"/>
      <c r="BD2426" s="45"/>
      <c r="BE2426" s="138" t="s">
        <v>1599</v>
      </c>
      <c r="BF2426" s="4" t="b">
        <f>IF(ISERROR(VLOOKUP(StudiesDetails!B2426,ProteinExpression!A:A,1,FALSE)),FALSE,TRUE)</f>
        <v>1</v>
      </c>
    </row>
    <row r="2427" spans="1:58" x14ac:dyDescent="0.3">
      <c r="A2427">
        <v>1129</v>
      </c>
      <c r="B2427">
        <v>2579</v>
      </c>
      <c r="C2427" s="73" t="str">
        <f>IF(AND($A2427&lt;&gt;"",ISNUMBER($A2427)),VLOOKUP($A2427,StudiesGeneral!$B:$CM,2,FALSE),"")</f>
        <v>Wegler</v>
      </c>
      <c r="D2427" s="73">
        <f>IF(AND($A2427&lt;&gt;"",ISNUMBER($A2427)),VLOOKUP($A2427,StudiesGeneral!$B:$CM,3,FALSE),"")</f>
        <v>2022</v>
      </c>
      <c r="E2427" s="74" t="str">
        <f>IF(AND($A2427&lt;&gt;"",ISNUMBER($A2427)),VLOOKUP($A2427,StudiesGeneral!$B:$CM,4,FALSE),"")</f>
        <v>https://doi.org/10.1002/cpt.2558</v>
      </c>
      <c r="F2427" s="73" t="str">
        <f>IF(AND($A2427&lt;&gt;"",ISNUMBER($A2427)),VLOOKUP($A2427,StudiesGeneral!$B:$CM,5,FALSE),"")</f>
        <v>CYP3A4</v>
      </c>
      <c r="G2427" s="52" t="str">
        <f t="shared" si="120"/>
        <v>Liver--Lysate-non obese 4-</v>
      </c>
      <c r="H2427" s="12" t="s">
        <v>724</v>
      </c>
      <c r="K2427" s="12" t="s">
        <v>735</v>
      </c>
      <c r="L2427" s="12" t="s">
        <v>736</v>
      </c>
      <c r="M2427" s="12" t="s">
        <v>737</v>
      </c>
      <c r="AA2427" s="19" t="s">
        <v>770</v>
      </c>
      <c r="AB2427" s="19" t="s">
        <v>1559</v>
      </c>
      <c r="AC2427" s="20" t="s">
        <v>730</v>
      </c>
      <c r="AD2427" s="37" t="s">
        <v>1602</v>
      </c>
      <c r="AE2427" s="82">
        <v>41</v>
      </c>
      <c r="AF2427" s="3">
        <v>1</v>
      </c>
      <c r="AG2427" s="45"/>
      <c r="AH2427" s="45">
        <v>42</v>
      </c>
      <c r="AI2427" s="45" t="s">
        <v>767</v>
      </c>
      <c r="AJ2427" s="46" t="s">
        <v>1069</v>
      </c>
      <c r="AK2427" s="45"/>
      <c r="AL2427" s="46"/>
      <c r="AM2427" s="45">
        <v>19</v>
      </c>
      <c r="AN2427" s="45">
        <v>63</v>
      </c>
      <c r="AO2427" s="45">
        <v>73.400000000000006</v>
      </c>
      <c r="AP2427" s="45" t="s">
        <v>1069</v>
      </c>
      <c r="AQ2427" s="45"/>
      <c r="AR2427" s="45"/>
      <c r="AS2427" s="45">
        <v>24.2</v>
      </c>
      <c r="AT2427" s="45" t="s">
        <v>1069</v>
      </c>
      <c r="AU2427" s="45"/>
      <c r="AV2427" s="45"/>
      <c r="AW2427" s="45"/>
      <c r="AX2427" s="45" t="s">
        <v>1051</v>
      </c>
      <c r="AY2427" s="45"/>
      <c r="AZ2427" s="45"/>
      <c r="BA2427" s="47" t="s">
        <v>733</v>
      </c>
      <c r="BB2427" s="48">
        <v>16</v>
      </c>
      <c r="BC2427" s="46"/>
      <c r="BD2427" s="45"/>
      <c r="BE2427" s="138" t="s">
        <v>1599</v>
      </c>
      <c r="BF2427" s="4" t="b">
        <f>IF(ISERROR(VLOOKUP(StudiesDetails!B2427,ProteinExpression!A:A,1,FALSE)),FALSE,TRUE)</f>
        <v>1</v>
      </c>
    </row>
    <row r="2428" spans="1:58" x14ac:dyDescent="0.3">
      <c r="A2428">
        <v>1129</v>
      </c>
      <c r="B2428">
        <v>2580</v>
      </c>
      <c r="C2428" s="73" t="str">
        <f>IF(AND($A2428&lt;&gt;"",ISNUMBER($A2428)),VLOOKUP($A2428,StudiesGeneral!$B:$CM,2,FALSE),"")</f>
        <v>Wegler</v>
      </c>
      <c r="D2428" s="73">
        <f>IF(AND($A2428&lt;&gt;"",ISNUMBER($A2428)),VLOOKUP($A2428,StudiesGeneral!$B:$CM,3,FALSE),"")</f>
        <v>2022</v>
      </c>
      <c r="E2428" s="74" t="str">
        <f>IF(AND($A2428&lt;&gt;"",ISNUMBER($A2428)),VLOOKUP($A2428,StudiesGeneral!$B:$CM,4,FALSE),"")</f>
        <v>https://doi.org/10.1002/cpt.2558</v>
      </c>
      <c r="F2428" s="73" t="str">
        <f>IF(AND($A2428&lt;&gt;"",ISNUMBER($A2428)),VLOOKUP($A2428,StudiesGeneral!$B:$CM,5,FALSE),"")</f>
        <v>CYP3A4</v>
      </c>
      <c r="G2428" s="52" t="str">
        <f t="shared" si="120"/>
        <v>Liver--Lysate-non obese 5-</v>
      </c>
      <c r="H2428" s="12" t="s">
        <v>724</v>
      </c>
      <c r="K2428" s="12" t="s">
        <v>735</v>
      </c>
      <c r="L2428" s="12" t="s">
        <v>736</v>
      </c>
      <c r="M2428" s="12" t="s">
        <v>737</v>
      </c>
      <c r="AA2428" s="19" t="s">
        <v>770</v>
      </c>
      <c r="AB2428" s="19" t="s">
        <v>1559</v>
      </c>
      <c r="AC2428" s="20" t="s">
        <v>730</v>
      </c>
      <c r="AD2428" s="37" t="s">
        <v>1603</v>
      </c>
      <c r="AE2428" s="82">
        <v>42</v>
      </c>
      <c r="AF2428" s="3">
        <v>1</v>
      </c>
      <c r="AG2428" s="45"/>
      <c r="AH2428" s="45">
        <v>42</v>
      </c>
      <c r="AI2428" s="45" t="s">
        <v>767</v>
      </c>
      <c r="AJ2428" s="46" t="s">
        <v>1069</v>
      </c>
      <c r="AK2428" s="45"/>
      <c r="AL2428" s="46"/>
      <c r="AM2428" s="45">
        <v>19</v>
      </c>
      <c r="AN2428" s="45">
        <v>63</v>
      </c>
      <c r="AO2428" s="45">
        <v>73.400000000000006</v>
      </c>
      <c r="AP2428" s="45" t="s">
        <v>1069</v>
      </c>
      <c r="AQ2428" s="45"/>
      <c r="AR2428" s="45"/>
      <c r="AS2428" s="45">
        <v>24.2</v>
      </c>
      <c r="AT2428" s="45" t="s">
        <v>1069</v>
      </c>
      <c r="AU2428" s="45"/>
      <c r="AV2428" s="45"/>
      <c r="AW2428" s="45"/>
      <c r="AX2428" s="45" t="s">
        <v>1051</v>
      </c>
      <c r="AY2428" s="45"/>
      <c r="AZ2428" s="45"/>
      <c r="BA2428" s="47" t="s">
        <v>733</v>
      </c>
      <c r="BB2428" s="48">
        <v>16</v>
      </c>
      <c r="BC2428" s="46"/>
      <c r="BD2428" s="45"/>
      <c r="BE2428" s="138" t="s">
        <v>1599</v>
      </c>
      <c r="BF2428" s="4" t="b">
        <f>IF(ISERROR(VLOOKUP(StudiesDetails!B2428,ProteinExpression!A:A,1,FALSE)),FALSE,TRUE)</f>
        <v>1</v>
      </c>
    </row>
    <row r="2429" spans="1:58" x14ac:dyDescent="0.3">
      <c r="A2429">
        <v>1129</v>
      </c>
      <c r="B2429">
        <v>2581</v>
      </c>
      <c r="C2429" s="73" t="str">
        <f>IF(AND($A2429&lt;&gt;"",ISNUMBER($A2429)),VLOOKUP($A2429,StudiesGeneral!$B:$CM,2,FALSE),"")</f>
        <v>Wegler</v>
      </c>
      <c r="D2429" s="73">
        <f>IF(AND($A2429&lt;&gt;"",ISNUMBER($A2429)),VLOOKUP($A2429,StudiesGeneral!$B:$CM,3,FALSE),"")</f>
        <v>2022</v>
      </c>
      <c r="E2429" s="74" t="str">
        <f>IF(AND($A2429&lt;&gt;"",ISNUMBER($A2429)),VLOOKUP($A2429,StudiesGeneral!$B:$CM,4,FALSE),"")</f>
        <v>https://doi.org/10.1002/cpt.2558</v>
      </c>
      <c r="F2429" s="73" t="str">
        <f>IF(AND($A2429&lt;&gt;"",ISNUMBER($A2429)),VLOOKUP($A2429,StudiesGeneral!$B:$CM,5,FALSE),"")</f>
        <v>CYP3A4</v>
      </c>
      <c r="G2429" s="52" t="str">
        <f t="shared" si="120"/>
        <v>Liver--Lysate-non obese 6-</v>
      </c>
      <c r="H2429" s="12" t="s">
        <v>724</v>
      </c>
      <c r="K2429" s="12" t="s">
        <v>735</v>
      </c>
      <c r="L2429" s="12" t="s">
        <v>736</v>
      </c>
      <c r="M2429" s="12" t="s">
        <v>737</v>
      </c>
      <c r="AA2429" s="19" t="s">
        <v>770</v>
      </c>
      <c r="AB2429" s="19" t="s">
        <v>1559</v>
      </c>
      <c r="AC2429" s="20" t="s">
        <v>730</v>
      </c>
      <c r="AD2429" s="37" t="s">
        <v>1604</v>
      </c>
      <c r="AE2429" s="82">
        <v>43</v>
      </c>
      <c r="AF2429" s="3">
        <v>1</v>
      </c>
      <c r="AG2429" s="45"/>
      <c r="AH2429" s="45">
        <v>42</v>
      </c>
      <c r="AI2429" s="45" t="s">
        <v>767</v>
      </c>
      <c r="AJ2429" s="46" t="s">
        <v>1069</v>
      </c>
      <c r="AK2429" s="45"/>
      <c r="AL2429" s="46"/>
      <c r="AM2429" s="45">
        <v>19</v>
      </c>
      <c r="AN2429" s="45">
        <v>63</v>
      </c>
      <c r="AO2429" s="45">
        <v>73.400000000000006</v>
      </c>
      <c r="AP2429" s="45" t="s">
        <v>1069</v>
      </c>
      <c r="AQ2429" s="45"/>
      <c r="AR2429" s="45"/>
      <c r="AS2429" s="45">
        <v>24.2</v>
      </c>
      <c r="AT2429" s="45" t="s">
        <v>1069</v>
      </c>
      <c r="AU2429" s="45"/>
      <c r="AV2429" s="45"/>
      <c r="AW2429" s="45"/>
      <c r="AX2429" s="45" t="s">
        <v>1051</v>
      </c>
      <c r="AY2429" s="45"/>
      <c r="AZ2429" s="45"/>
      <c r="BA2429" s="47" t="s">
        <v>733</v>
      </c>
      <c r="BB2429" s="48">
        <v>16</v>
      </c>
      <c r="BC2429" s="46"/>
      <c r="BD2429" s="45"/>
      <c r="BE2429" s="138" t="s">
        <v>1599</v>
      </c>
      <c r="BF2429" s="4" t="b">
        <f>IF(ISERROR(VLOOKUP(StudiesDetails!B2429,ProteinExpression!A:A,1,FALSE)),FALSE,TRUE)</f>
        <v>1</v>
      </c>
    </row>
    <row r="2430" spans="1:58" x14ac:dyDescent="0.3">
      <c r="A2430">
        <v>1129</v>
      </c>
      <c r="B2430">
        <v>2582</v>
      </c>
      <c r="C2430" s="73" t="str">
        <f>IF(AND($A2430&lt;&gt;"",ISNUMBER($A2430)),VLOOKUP($A2430,StudiesGeneral!$B:$CM,2,FALSE),"")</f>
        <v>Wegler</v>
      </c>
      <c r="D2430" s="73">
        <f>IF(AND($A2430&lt;&gt;"",ISNUMBER($A2430)),VLOOKUP($A2430,StudiesGeneral!$B:$CM,3,FALSE),"")</f>
        <v>2022</v>
      </c>
      <c r="E2430" s="74" t="str">
        <f>IF(AND($A2430&lt;&gt;"",ISNUMBER($A2430)),VLOOKUP($A2430,StudiesGeneral!$B:$CM,4,FALSE),"")</f>
        <v>https://doi.org/10.1002/cpt.2558</v>
      </c>
      <c r="F2430" s="73" t="str">
        <f>IF(AND($A2430&lt;&gt;"",ISNUMBER($A2430)),VLOOKUP($A2430,StudiesGeneral!$B:$CM,5,FALSE),"")</f>
        <v>CYP3A4</v>
      </c>
      <c r="G2430" s="52" t="str">
        <f t="shared" si="120"/>
        <v>Liver--Lysate-non obese 7-</v>
      </c>
      <c r="H2430" s="12" t="s">
        <v>724</v>
      </c>
      <c r="K2430" s="12" t="s">
        <v>735</v>
      </c>
      <c r="L2430" s="12" t="s">
        <v>736</v>
      </c>
      <c r="M2430" s="12" t="s">
        <v>737</v>
      </c>
      <c r="AA2430" s="19" t="s">
        <v>770</v>
      </c>
      <c r="AB2430" s="19" t="s">
        <v>1559</v>
      </c>
      <c r="AC2430" s="20" t="s">
        <v>730</v>
      </c>
      <c r="AD2430" s="37" t="s">
        <v>1605</v>
      </c>
      <c r="AE2430" s="82">
        <v>44</v>
      </c>
      <c r="AF2430" s="3">
        <v>1</v>
      </c>
      <c r="AG2430" s="45"/>
      <c r="AH2430" s="45">
        <v>42</v>
      </c>
      <c r="AI2430" s="45" t="s">
        <v>767</v>
      </c>
      <c r="AJ2430" s="46" t="s">
        <v>1069</v>
      </c>
      <c r="AK2430" s="45"/>
      <c r="AL2430" s="46"/>
      <c r="AM2430" s="45">
        <v>19</v>
      </c>
      <c r="AN2430" s="45">
        <v>63</v>
      </c>
      <c r="AO2430" s="45">
        <v>73.400000000000006</v>
      </c>
      <c r="AP2430" s="45" t="s">
        <v>1069</v>
      </c>
      <c r="AQ2430" s="45"/>
      <c r="AR2430" s="45"/>
      <c r="AS2430" s="45">
        <v>24.2</v>
      </c>
      <c r="AT2430" s="45" t="s">
        <v>1069</v>
      </c>
      <c r="AU2430" s="45"/>
      <c r="AV2430" s="45"/>
      <c r="AW2430" s="45"/>
      <c r="AX2430" s="45" t="s">
        <v>1051</v>
      </c>
      <c r="AY2430" s="45"/>
      <c r="AZ2430" s="45"/>
      <c r="BA2430" s="47" t="s">
        <v>733</v>
      </c>
      <c r="BB2430" s="48">
        <v>16</v>
      </c>
      <c r="BC2430" s="46"/>
      <c r="BD2430" s="45"/>
      <c r="BE2430" s="138" t="s">
        <v>1599</v>
      </c>
      <c r="BF2430" s="4" t="b">
        <f>IF(ISERROR(VLOOKUP(StudiesDetails!B2430,ProteinExpression!A:A,1,FALSE)),FALSE,TRUE)</f>
        <v>1</v>
      </c>
    </row>
    <row r="2431" spans="1:58" x14ac:dyDescent="0.3">
      <c r="A2431">
        <v>1129</v>
      </c>
      <c r="B2431">
        <v>2583</v>
      </c>
      <c r="C2431" s="73" t="str">
        <f>IF(AND($A2431&lt;&gt;"",ISNUMBER($A2431)),VLOOKUP($A2431,StudiesGeneral!$B:$CM,2,FALSE),"")</f>
        <v>Wegler</v>
      </c>
      <c r="D2431" s="73">
        <f>IF(AND($A2431&lt;&gt;"",ISNUMBER($A2431)),VLOOKUP($A2431,StudiesGeneral!$B:$CM,3,FALSE),"")</f>
        <v>2022</v>
      </c>
      <c r="E2431" s="74" t="str">
        <f>IF(AND($A2431&lt;&gt;"",ISNUMBER($A2431)),VLOOKUP($A2431,StudiesGeneral!$B:$CM,4,FALSE),"")</f>
        <v>https://doi.org/10.1002/cpt.2558</v>
      </c>
      <c r="F2431" s="73" t="str">
        <f>IF(AND($A2431&lt;&gt;"",ISNUMBER($A2431)),VLOOKUP($A2431,StudiesGeneral!$B:$CM,5,FALSE),"")</f>
        <v>CYP3A4</v>
      </c>
      <c r="G2431" s="52" t="str">
        <f t="shared" si="120"/>
        <v>Liver--Lysate-non obese 8-</v>
      </c>
      <c r="H2431" s="12" t="s">
        <v>724</v>
      </c>
      <c r="K2431" s="12" t="s">
        <v>735</v>
      </c>
      <c r="L2431" s="12" t="s">
        <v>736</v>
      </c>
      <c r="M2431" s="12" t="s">
        <v>737</v>
      </c>
      <c r="AA2431" s="19" t="s">
        <v>770</v>
      </c>
      <c r="AB2431" s="19" t="s">
        <v>1559</v>
      </c>
      <c r="AC2431" s="20" t="s">
        <v>730</v>
      </c>
      <c r="AD2431" s="37" t="s">
        <v>1606</v>
      </c>
      <c r="AE2431" s="82">
        <v>45</v>
      </c>
      <c r="AF2431" s="3">
        <v>1</v>
      </c>
      <c r="AG2431" s="45"/>
      <c r="AH2431" s="45">
        <v>42</v>
      </c>
      <c r="AI2431" s="45" t="s">
        <v>767</v>
      </c>
      <c r="AJ2431" s="46" t="s">
        <v>1069</v>
      </c>
      <c r="AK2431" s="45"/>
      <c r="AL2431" s="46"/>
      <c r="AM2431" s="45">
        <v>19</v>
      </c>
      <c r="AN2431" s="45">
        <v>63</v>
      </c>
      <c r="AO2431" s="45">
        <v>73.400000000000006</v>
      </c>
      <c r="AP2431" s="45" t="s">
        <v>1069</v>
      </c>
      <c r="AQ2431" s="45"/>
      <c r="AR2431" s="45"/>
      <c r="AS2431" s="45">
        <v>24.2</v>
      </c>
      <c r="AT2431" s="45" t="s">
        <v>1069</v>
      </c>
      <c r="AU2431" s="45"/>
      <c r="AV2431" s="45"/>
      <c r="AW2431" s="45"/>
      <c r="AX2431" s="45" t="s">
        <v>1051</v>
      </c>
      <c r="AY2431" s="45"/>
      <c r="AZ2431" s="45"/>
      <c r="BA2431" s="47" t="s">
        <v>733</v>
      </c>
      <c r="BB2431" s="48">
        <v>16</v>
      </c>
      <c r="BC2431" s="46"/>
      <c r="BD2431" s="45"/>
      <c r="BE2431" s="138" t="s">
        <v>1599</v>
      </c>
      <c r="BF2431" s="4" t="b">
        <f>IF(ISERROR(VLOOKUP(StudiesDetails!B2431,ProteinExpression!A:A,1,FALSE)),FALSE,TRUE)</f>
        <v>1</v>
      </c>
    </row>
    <row r="2432" spans="1:58" x14ac:dyDescent="0.3">
      <c r="A2432">
        <v>1129</v>
      </c>
      <c r="B2432">
        <v>2584</v>
      </c>
      <c r="C2432" s="73" t="str">
        <f>IF(AND($A2432&lt;&gt;"",ISNUMBER($A2432)),VLOOKUP($A2432,StudiesGeneral!$B:$CM,2,FALSE),"")</f>
        <v>Wegler</v>
      </c>
      <c r="D2432" s="73">
        <f>IF(AND($A2432&lt;&gt;"",ISNUMBER($A2432)),VLOOKUP($A2432,StudiesGeneral!$B:$CM,3,FALSE),"")</f>
        <v>2022</v>
      </c>
      <c r="E2432" s="74" t="str">
        <f>IF(AND($A2432&lt;&gt;"",ISNUMBER($A2432)),VLOOKUP($A2432,StudiesGeneral!$B:$CM,4,FALSE),"")</f>
        <v>https://doi.org/10.1002/cpt.2558</v>
      </c>
      <c r="F2432" s="73" t="str">
        <f>IF(AND($A2432&lt;&gt;"",ISNUMBER($A2432)),VLOOKUP($A2432,StudiesGeneral!$B:$CM,5,FALSE),"")</f>
        <v>CYP3A4</v>
      </c>
      <c r="G2432" s="52" t="str">
        <f t="shared" si="120"/>
        <v>Liver--Lysate-non obese 9-</v>
      </c>
      <c r="H2432" s="12" t="s">
        <v>724</v>
      </c>
      <c r="K2432" s="12" t="s">
        <v>735</v>
      </c>
      <c r="L2432" s="12" t="s">
        <v>736</v>
      </c>
      <c r="M2432" s="12" t="s">
        <v>737</v>
      </c>
      <c r="AA2432" s="19" t="s">
        <v>770</v>
      </c>
      <c r="AB2432" s="19" t="s">
        <v>1559</v>
      </c>
      <c r="AC2432" s="20" t="s">
        <v>730</v>
      </c>
      <c r="AD2432" s="37" t="s">
        <v>1607</v>
      </c>
      <c r="AE2432" s="82">
        <v>46</v>
      </c>
      <c r="AF2432" s="3">
        <v>1</v>
      </c>
      <c r="AG2432" s="45"/>
      <c r="AH2432" s="45">
        <v>42</v>
      </c>
      <c r="AI2432" s="45" t="s">
        <v>767</v>
      </c>
      <c r="AJ2432" s="46" t="s">
        <v>1069</v>
      </c>
      <c r="AK2432" s="45"/>
      <c r="AL2432" s="46"/>
      <c r="AM2432" s="45">
        <v>19</v>
      </c>
      <c r="AN2432" s="45">
        <v>63</v>
      </c>
      <c r="AO2432" s="45">
        <v>73.400000000000006</v>
      </c>
      <c r="AP2432" s="45" t="s">
        <v>1069</v>
      </c>
      <c r="AQ2432" s="45"/>
      <c r="AR2432" s="45"/>
      <c r="AS2432" s="45">
        <v>24.2</v>
      </c>
      <c r="AT2432" s="45" t="s">
        <v>1069</v>
      </c>
      <c r="AU2432" s="45"/>
      <c r="AV2432" s="45"/>
      <c r="AW2432" s="45"/>
      <c r="AX2432" s="45" t="s">
        <v>1051</v>
      </c>
      <c r="AY2432" s="45"/>
      <c r="AZ2432" s="45"/>
      <c r="BA2432" s="47" t="s">
        <v>733</v>
      </c>
      <c r="BB2432" s="48">
        <v>16</v>
      </c>
      <c r="BC2432" s="46"/>
      <c r="BD2432" s="45"/>
      <c r="BE2432" s="138" t="s">
        <v>1599</v>
      </c>
      <c r="BF2432" s="4" t="b">
        <f>IF(ISERROR(VLOOKUP(StudiesDetails!B2432,ProteinExpression!A:A,1,FALSE)),FALSE,TRUE)</f>
        <v>1</v>
      </c>
    </row>
    <row r="2433" spans="1:58" x14ac:dyDescent="0.3">
      <c r="A2433">
        <v>1129</v>
      </c>
      <c r="B2433">
        <v>2585</v>
      </c>
      <c r="C2433" s="73" t="str">
        <f>IF(AND($A2433&lt;&gt;"",ISNUMBER($A2433)),VLOOKUP($A2433,StudiesGeneral!$B:$CM,2,FALSE),"")</f>
        <v>Wegler</v>
      </c>
      <c r="D2433" s="73">
        <f>IF(AND($A2433&lt;&gt;"",ISNUMBER($A2433)),VLOOKUP($A2433,StudiesGeneral!$B:$CM,3,FALSE),"")</f>
        <v>2022</v>
      </c>
      <c r="E2433" s="74" t="str">
        <f>IF(AND($A2433&lt;&gt;"",ISNUMBER($A2433)),VLOOKUP($A2433,StudiesGeneral!$B:$CM,4,FALSE),"")</f>
        <v>https://doi.org/10.1002/cpt.2558</v>
      </c>
      <c r="F2433" s="73" t="str">
        <f>IF(AND($A2433&lt;&gt;"",ISNUMBER($A2433)),VLOOKUP($A2433,StudiesGeneral!$B:$CM,5,FALSE),"")</f>
        <v>CYP3A4</v>
      </c>
      <c r="G2433" s="52" t="str">
        <f t="shared" si="120"/>
        <v>Liver--Lysate-non obese 10-</v>
      </c>
      <c r="H2433" s="12" t="s">
        <v>724</v>
      </c>
      <c r="K2433" s="12" t="s">
        <v>735</v>
      </c>
      <c r="L2433" s="12" t="s">
        <v>736</v>
      </c>
      <c r="M2433" s="12" t="s">
        <v>737</v>
      </c>
      <c r="AA2433" s="19" t="s">
        <v>770</v>
      </c>
      <c r="AB2433" s="19" t="s">
        <v>1559</v>
      </c>
      <c r="AC2433" s="20" t="s">
        <v>730</v>
      </c>
      <c r="AD2433" s="37" t="s">
        <v>1608</v>
      </c>
      <c r="AE2433" s="82">
        <v>47</v>
      </c>
      <c r="AF2433" s="3">
        <v>1</v>
      </c>
      <c r="AG2433" s="45"/>
      <c r="AH2433" s="45">
        <v>42</v>
      </c>
      <c r="AI2433" s="45" t="s">
        <v>767</v>
      </c>
      <c r="AJ2433" s="46" t="s">
        <v>1069</v>
      </c>
      <c r="AK2433" s="45"/>
      <c r="AL2433" s="46"/>
      <c r="AM2433" s="45">
        <v>19</v>
      </c>
      <c r="AN2433" s="45">
        <v>63</v>
      </c>
      <c r="AO2433" s="45">
        <v>73.400000000000006</v>
      </c>
      <c r="AP2433" s="45" t="s">
        <v>1069</v>
      </c>
      <c r="AQ2433" s="45"/>
      <c r="AR2433" s="45"/>
      <c r="AS2433" s="45">
        <v>24.2</v>
      </c>
      <c r="AT2433" s="45" t="s">
        <v>1069</v>
      </c>
      <c r="AU2433" s="45"/>
      <c r="AV2433" s="45"/>
      <c r="AW2433" s="45"/>
      <c r="AX2433" s="45" t="s">
        <v>1051</v>
      </c>
      <c r="AY2433" s="45"/>
      <c r="AZ2433" s="45"/>
      <c r="BA2433" s="47" t="s">
        <v>733</v>
      </c>
      <c r="BB2433" s="48">
        <v>16</v>
      </c>
      <c r="BC2433" s="46"/>
      <c r="BD2433" s="45"/>
      <c r="BE2433" s="138" t="s">
        <v>1599</v>
      </c>
      <c r="BF2433" s="4" t="b">
        <f>IF(ISERROR(VLOOKUP(StudiesDetails!B2433,ProteinExpression!A:A,1,FALSE)),FALSE,TRUE)</f>
        <v>1</v>
      </c>
    </row>
    <row r="2434" spans="1:58" x14ac:dyDescent="0.3">
      <c r="A2434">
        <v>1129</v>
      </c>
      <c r="B2434">
        <v>2586</v>
      </c>
      <c r="C2434" s="73" t="str">
        <f>IF(AND($A2434&lt;&gt;"",ISNUMBER($A2434)),VLOOKUP($A2434,StudiesGeneral!$B:$CM,2,FALSE),"")</f>
        <v>Wegler</v>
      </c>
      <c r="D2434" s="73">
        <f>IF(AND($A2434&lt;&gt;"",ISNUMBER($A2434)),VLOOKUP($A2434,StudiesGeneral!$B:$CM,3,FALSE),"")</f>
        <v>2022</v>
      </c>
      <c r="E2434" s="74" t="str">
        <f>IF(AND($A2434&lt;&gt;"",ISNUMBER($A2434)),VLOOKUP($A2434,StudiesGeneral!$B:$CM,4,FALSE),"")</f>
        <v>https://doi.org/10.1002/cpt.2558</v>
      </c>
      <c r="F2434" s="73" t="str">
        <f>IF(AND($A2434&lt;&gt;"",ISNUMBER($A2434)),VLOOKUP($A2434,StudiesGeneral!$B:$CM,5,FALSE),"")</f>
        <v>CYP3A4</v>
      </c>
      <c r="G2434" s="52" t="str">
        <f t="shared" si="120"/>
        <v>Liver--Lysate-non obese 11-</v>
      </c>
      <c r="H2434" s="12" t="s">
        <v>724</v>
      </c>
      <c r="K2434" s="12" t="s">
        <v>735</v>
      </c>
      <c r="L2434" s="12" t="s">
        <v>736</v>
      </c>
      <c r="M2434" s="12" t="s">
        <v>737</v>
      </c>
      <c r="AA2434" s="19" t="s">
        <v>770</v>
      </c>
      <c r="AB2434" s="19" t="s">
        <v>1559</v>
      </c>
      <c r="AC2434" s="20" t="s">
        <v>730</v>
      </c>
      <c r="AD2434" s="37" t="s">
        <v>1609</v>
      </c>
      <c r="AE2434" s="82">
        <v>48</v>
      </c>
      <c r="AF2434" s="3">
        <v>1</v>
      </c>
      <c r="AG2434" s="45"/>
      <c r="AH2434" s="45">
        <v>42</v>
      </c>
      <c r="AI2434" s="45" t="s">
        <v>767</v>
      </c>
      <c r="AJ2434" s="46" t="s">
        <v>1069</v>
      </c>
      <c r="AK2434" s="45"/>
      <c r="AL2434" s="46"/>
      <c r="AM2434" s="45">
        <v>19</v>
      </c>
      <c r="AN2434" s="45">
        <v>63</v>
      </c>
      <c r="AO2434" s="45">
        <v>73.400000000000006</v>
      </c>
      <c r="AP2434" s="45" t="s">
        <v>1069</v>
      </c>
      <c r="AQ2434" s="45"/>
      <c r="AR2434" s="45"/>
      <c r="AS2434" s="45">
        <v>24.2</v>
      </c>
      <c r="AT2434" s="45" t="s">
        <v>1069</v>
      </c>
      <c r="AU2434" s="45"/>
      <c r="AV2434" s="45"/>
      <c r="AW2434" s="45"/>
      <c r="AX2434" s="45" t="s">
        <v>1051</v>
      </c>
      <c r="AY2434" s="45"/>
      <c r="AZ2434" s="45"/>
      <c r="BA2434" s="47" t="s">
        <v>733</v>
      </c>
      <c r="BB2434" s="48">
        <v>16</v>
      </c>
      <c r="BC2434" s="46"/>
      <c r="BD2434" s="45"/>
      <c r="BE2434" s="138" t="s">
        <v>1599</v>
      </c>
      <c r="BF2434" s="4" t="b">
        <f>IF(ISERROR(VLOOKUP(StudiesDetails!B2434,ProteinExpression!A:A,1,FALSE)),FALSE,TRUE)</f>
        <v>1</v>
      </c>
    </row>
    <row r="2435" spans="1:58" x14ac:dyDescent="0.3">
      <c r="A2435">
        <v>1129</v>
      </c>
      <c r="B2435">
        <v>2587</v>
      </c>
      <c r="C2435" s="73" t="str">
        <f>IF(AND($A2435&lt;&gt;"",ISNUMBER($A2435)),VLOOKUP($A2435,StudiesGeneral!$B:$CM,2,FALSE),"")</f>
        <v>Wegler</v>
      </c>
      <c r="D2435" s="73">
        <f>IF(AND($A2435&lt;&gt;"",ISNUMBER($A2435)),VLOOKUP($A2435,StudiesGeneral!$B:$CM,3,FALSE),"")</f>
        <v>2022</v>
      </c>
      <c r="E2435" s="74" t="str">
        <f>IF(AND($A2435&lt;&gt;"",ISNUMBER($A2435)),VLOOKUP($A2435,StudiesGeneral!$B:$CM,4,FALSE),"")</f>
        <v>https://doi.org/10.1002/cpt.2558</v>
      </c>
      <c r="F2435" s="73" t="str">
        <f>IF(AND($A2435&lt;&gt;"",ISNUMBER($A2435)),VLOOKUP($A2435,StudiesGeneral!$B:$CM,5,FALSE),"")</f>
        <v>CYP3A4</v>
      </c>
      <c r="G2435" s="52" t="str">
        <f t="shared" si="120"/>
        <v>Liver--Lysate-non obese 12-</v>
      </c>
      <c r="H2435" s="12" t="s">
        <v>724</v>
      </c>
      <c r="K2435" s="12" t="s">
        <v>735</v>
      </c>
      <c r="L2435" s="12" t="s">
        <v>736</v>
      </c>
      <c r="M2435" s="12" t="s">
        <v>737</v>
      </c>
      <c r="AA2435" s="19" t="s">
        <v>770</v>
      </c>
      <c r="AB2435" s="19" t="s">
        <v>1559</v>
      </c>
      <c r="AC2435" s="20" t="s">
        <v>730</v>
      </c>
      <c r="AD2435" s="37" t="s">
        <v>1610</v>
      </c>
      <c r="AE2435" s="82">
        <v>49</v>
      </c>
      <c r="AF2435" s="3">
        <v>1</v>
      </c>
      <c r="AG2435" s="45"/>
      <c r="AH2435" s="45">
        <v>42</v>
      </c>
      <c r="AI2435" s="45" t="s">
        <v>767</v>
      </c>
      <c r="AJ2435" s="46" t="s">
        <v>1069</v>
      </c>
      <c r="AK2435" s="45"/>
      <c r="AL2435" s="46"/>
      <c r="AM2435" s="45">
        <v>19</v>
      </c>
      <c r="AN2435" s="45">
        <v>63</v>
      </c>
      <c r="AO2435" s="45">
        <v>73.400000000000006</v>
      </c>
      <c r="AP2435" s="45" t="s">
        <v>1069</v>
      </c>
      <c r="AQ2435" s="45"/>
      <c r="AR2435" s="45"/>
      <c r="AS2435" s="45">
        <v>24.2</v>
      </c>
      <c r="AT2435" s="45" t="s">
        <v>1069</v>
      </c>
      <c r="AU2435" s="45"/>
      <c r="AV2435" s="45"/>
      <c r="AW2435" s="45"/>
      <c r="AX2435" s="45" t="s">
        <v>1051</v>
      </c>
      <c r="AY2435" s="45"/>
      <c r="AZ2435" s="45"/>
      <c r="BA2435" s="47" t="s">
        <v>733</v>
      </c>
      <c r="BB2435" s="48">
        <v>16</v>
      </c>
      <c r="BC2435" s="46"/>
      <c r="BD2435" s="45"/>
      <c r="BE2435" s="138" t="s">
        <v>1599</v>
      </c>
      <c r="BF2435" s="4" t="b">
        <f>IF(ISERROR(VLOOKUP(StudiesDetails!B2435,ProteinExpression!A:A,1,FALSE)),FALSE,TRUE)</f>
        <v>1</v>
      </c>
    </row>
    <row r="2436" spans="1:58" x14ac:dyDescent="0.3">
      <c r="A2436">
        <v>1129</v>
      </c>
      <c r="B2436">
        <v>2588</v>
      </c>
      <c r="C2436" s="73" t="str">
        <f>IF(AND($A2436&lt;&gt;"",ISNUMBER($A2436)),VLOOKUP($A2436,StudiesGeneral!$B:$CM,2,FALSE),"")</f>
        <v>Wegler</v>
      </c>
      <c r="D2436" s="73">
        <f>IF(AND($A2436&lt;&gt;"",ISNUMBER($A2436)),VLOOKUP($A2436,StudiesGeneral!$B:$CM,3,FALSE),"")</f>
        <v>2022</v>
      </c>
      <c r="E2436" s="74" t="str">
        <f>IF(AND($A2436&lt;&gt;"",ISNUMBER($A2436)),VLOOKUP($A2436,StudiesGeneral!$B:$CM,4,FALSE),"")</f>
        <v>https://doi.org/10.1002/cpt.2558</v>
      </c>
      <c r="F2436" s="73" t="str">
        <f>IF(AND($A2436&lt;&gt;"",ISNUMBER($A2436)),VLOOKUP($A2436,StudiesGeneral!$B:$CM,5,FALSE),"")</f>
        <v>CYP3A4</v>
      </c>
      <c r="G2436" s="52" t="str">
        <f t="shared" si="120"/>
        <v>Liver--Lysate-non obese 13-</v>
      </c>
      <c r="H2436" s="12" t="s">
        <v>724</v>
      </c>
      <c r="K2436" s="12" t="s">
        <v>735</v>
      </c>
      <c r="L2436" s="12" t="s">
        <v>736</v>
      </c>
      <c r="M2436" s="12" t="s">
        <v>737</v>
      </c>
      <c r="AA2436" s="19" t="s">
        <v>770</v>
      </c>
      <c r="AB2436" s="19" t="s">
        <v>1559</v>
      </c>
      <c r="AC2436" s="20" t="s">
        <v>730</v>
      </c>
      <c r="AD2436" s="37" t="s">
        <v>1611</v>
      </c>
      <c r="AE2436" s="82">
        <v>50</v>
      </c>
      <c r="AF2436" s="3">
        <v>1</v>
      </c>
      <c r="AG2436" s="45"/>
      <c r="AH2436" s="45">
        <v>42</v>
      </c>
      <c r="AI2436" s="45" t="s">
        <v>767</v>
      </c>
      <c r="AJ2436" s="46" t="s">
        <v>1069</v>
      </c>
      <c r="AK2436" s="45"/>
      <c r="AL2436" s="46"/>
      <c r="AM2436" s="45">
        <v>19</v>
      </c>
      <c r="AN2436" s="45">
        <v>63</v>
      </c>
      <c r="AO2436" s="45">
        <v>73.400000000000006</v>
      </c>
      <c r="AP2436" s="45" t="s">
        <v>1069</v>
      </c>
      <c r="AQ2436" s="45"/>
      <c r="AR2436" s="45"/>
      <c r="AS2436" s="45">
        <v>24.2</v>
      </c>
      <c r="AT2436" s="45" t="s">
        <v>1069</v>
      </c>
      <c r="AU2436" s="45"/>
      <c r="AV2436" s="45"/>
      <c r="AW2436" s="45"/>
      <c r="AX2436" s="45" t="s">
        <v>1051</v>
      </c>
      <c r="AY2436" s="45"/>
      <c r="AZ2436" s="45"/>
      <c r="BA2436" s="47" t="s">
        <v>733</v>
      </c>
      <c r="BB2436" s="48">
        <v>16</v>
      </c>
      <c r="BC2436" s="46"/>
      <c r="BD2436" s="45"/>
      <c r="BE2436" s="138" t="s">
        <v>1599</v>
      </c>
      <c r="BF2436" s="4" t="b">
        <f>IF(ISERROR(VLOOKUP(StudiesDetails!B2436,ProteinExpression!A:A,1,FALSE)),FALSE,TRUE)</f>
        <v>1</v>
      </c>
    </row>
    <row r="2437" spans="1:58" x14ac:dyDescent="0.3">
      <c r="A2437">
        <v>1129</v>
      </c>
      <c r="B2437">
        <v>2589</v>
      </c>
      <c r="C2437" s="73" t="str">
        <f>IF(AND($A2437&lt;&gt;"",ISNUMBER($A2437)),VLOOKUP($A2437,StudiesGeneral!$B:$CM,2,FALSE),"")</f>
        <v>Wegler</v>
      </c>
      <c r="D2437" s="73">
        <f>IF(AND($A2437&lt;&gt;"",ISNUMBER($A2437)),VLOOKUP($A2437,StudiesGeneral!$B:$CM,3,FALSE),"")</f>
        <v>2022</v>
      </c>
      <c r="E2437" s="74" t="str">
        <f>IF(AND($A2437&lt;&gt;"",ISNUMBER($A2437)),VLOOKUP($A2437,StudiesGeneral!$B:$CM,4,FALSE),"")</f>
        <v>https://doi.org/10.1002/cpt.2558</v>
      </c>
      <c r="F2437" s="73" t="str">
        <f>IF(AND($A2437&lt;&gt;"",ISNUMBER($A2437)),VLOOKUP($A2437,StudiesGeneral!$B:$CM,5,FALSE),"")</f>
        <v>CYP3A4</v>
      </c>
      <c r="G2437" s="52" t="str">
        <f t="shared" si="120"/>
        <v>Liver--Lysate-non obese 14-</v>
      </c>
      <c r="H2437" s="12" t="s">
        <v>724</v>
      </c>
      <c r="K2437" s="12" t="s">
        <v>735</v>
      </c>
      <c r="L2437" s="12" t="s">
        <v>736</v>
      </c>
      <c r="M2437" s="12" t="s">
        <v>737</v>
      </c>
      <c r="AA2437" s="19" t="s">
        <v>770</v>
      </c>
      <c r="AB2437" s="19" t="s">
        <v>1559</v>
      </c>
      <c r="AC2437" s="20" t="s">
        <v>730</v>
      </c>
      <c r="AD2437" s="37" t="s">
        <v>1612</v>
      </c>
      <c r="AE2437" s="82">
        <v>51</v>
      </c>
      <c r="AF2437" s="3">
        <v>1</v>
      </c>
      <c r="AG2437" s="45"/>
      <c r="AH2437" s="45">
        <v>42</v>
      </c>
      <c r="AI2437" s="45" t="s">
        <v>767</v>
      </c>
      <c r="AJ2437" s="46" t="s">
        <v>1069</v>
      </c>
      <c r="AK2437" s="45"/>
      <c r="AL2437" s="46"/>
      <c r="AM2437" s="45">
        <v>19</v>
      </c>
      <c r="AN2437" s="45">
        <v>63</v>
      </c>
      <c r="AO2437" s="45">
        <v>73.400000000000006</v>
      </c>
      <c r="AP2437" s="45" t="s">
        <v>1069</v>
      </c>
      <c r="AQ2437" s="45"/>
      <c r="AR2437" s="45"/>
      <c r="AS2437" s="45">
        <v>24.2</v>
      </c>
      <c r="AT2437" s="45" t="s">
        <v>1069</v>
      </c>
      <c r="AU2437" s="45"/>
      <c r="AV2437" s="45"/>
      <c r="AW2437" s="45"/>
      <c r="AX2437" s="45" t="s">
        <v>1051</v>
      </c>
      <c r="AY2437" s="45"/>
      <c r="AZ2437" s="45"/>
      <c r="BA2437" s="47" t="s">
        <v>733</v>
      </c>
      <c r="BB2437" s="48">
        <v>16</v>
      </c>
      <c r="BC2437" s="46"/>
      <c r="BD2437" s="45"/>
      <c r="BE2437" s="138" t="s">
        <v>1599</v>
      </c>
      <c r="BF2437" s="4" t="b">
        <f>IF(ISERROR(VLOOKUP(StudiesDetails!B2437,ProteinExpression!A:A,1,FALSE)),FALSE,TRUE)</f>
        <v>1</v>
      </c>
    </row>
    <row r="2438" spans="1:58" x14ac:dyDescent="0.3">
      <c r="A2438">
        <v>1129</v>
      </c>
      <c r="B2438">
        <v>2590</v>
      </c>
      <c r="C2438" s="73" t="str">
        <f>IF(AND($A2438&lt;&gt;"",ISNUMBER($A2438)),VLOOKUP($A2438,StudiesGeneral!$B:$CM,2,FALSE),"")</f>
        <v>Wegler</v>
      </c>
      <c r="D2438" s="73">
        <f>IF(AND($A2438&lt;&gt;"",ISNUMBER($A2438)),VLOOKUP($A2438,StudiesGeneral!$B:$CM,3,FALSE),"")</f>
        <v>2022</v>
      </c>
      <c r="E2438" s="74" t="str">
        <f>IF(AND($A2438&lt;&gt;"",ISNUMBER($A2438)),VLOOKUP($A2438,StudiesGeneral!$B:$CM,4,FALSE),"")</f>
        <v>https://doi.org/10.1002/cpt.2558</v>
      </c>
      <c r="F2438" s="73" t="str">
        <f>IF(AND($A2438&lt;&gt;"",ISNUMBER($A2438)),VLOOKUP($A2438,StudiesGeneral!$B:$CM,5,FALSE),"")</f>
        <v>CYP3A4</v>
      </c>
      <c r="G2438" s="52" t="str">
        <f t="shared" si="120"/>
        <v>Liver--Lysate-non obese 15-</v>
      </c>
      <c r="H2438" s="12" t="s">
        <v>724</v>
      </c>
      <c r="K2438" s="12" t="s">
        <v>735</v>
      </c>
      <c r="L2438" s="12" t="s">
        <v>736</v>
      </c>
      <c r="M2438" s="12" t="s">
        <v>737</v>
      </c>
      <c r="AA2438" s="19" t="s">
        <v>770</v>
      </c>
      <c r="AB2438" s="19" t="s">
        <v>1559</v>
      </c>
      <c r="AC2438" s="20" t="s">
        <v>730</v>
      </c>
      <c r="AD2438" s="37" t="s">
        <v>1613</v>
      </c>
      <c r="AE2438" s="82">
        <v>52</v>
      </c>
      <c r="AF2438" s="3">
        <v>1</v>
      </c>
      <c r="AG2438" s="45"/>
      <c r="AH2438" s="45">
        <v>42</v>
      </c>
      <c r="AI2438" s="45" t="s">
        <v>767</v>
      </c>
      <c r="AJ2438" s="46" t="s">
        <v>1069</v>
      </c>
      <c r="AK2438" s="45"/>
      <c r="AL2438" s="46"/>
      <c r="AM2438" s="45">
        <v>19</v>
      </c>
      <c r="AN2438" s="45">
        <v>63</v>
      </c>
      <c r="AO2438" s="45">
        <v>73.400000000000006</v>
      </c>
      <c r="AP2438" s="45" t="s">
        <v>1069</v>
      </c>
      <c r="AQ2438" s="45"/>
      <c r="AR2438" s="45"/>
      <c r="AS2438" s="45">
        <v>24.2</v>
      </c>
      <c r="AT2438" s="45" t="s">
        <v>1069</v>
      </c>
      <c r="AU2438" s="45"/>
      <c r="AV2438" s="45"/>
      <c r="AW2438" s="45"/>
      <c r="AX2438" s="45" t="s">
        <v>1051</v>
      </c>
      <c r="AY2438" s="45"/>
      <c r="AZ2438" s="45"/>
      <c r="BA2438" s="47" t="s">
        <v>733</v>
      </c>
      <c r="BB2438" s="48">
        <v>16</v>
      </c>
      <c r="BC2438" s="46"/>
      <c r="BD2438" s="45"/>
      <c r="BE2438" s="138" t="s">
        <v>1599</v>
      </c>
      <c r="BF2438" s="4" t="b">
        <f>IF(ISERROR(VLOOKUP(StudiesDetails!B2438,ProteinExpression!A:A,1,FALSE)),FALSE,TRUE)</f>
        <v>1</v>
      </c>
    </row>
    <row r="2439" spans="1:58" x14ac:dyDescent="0.3">
      <c r="A2439">
        <v>1129</v>
      </c>
      <c r="B2439">
        <v>2591</v>
      </c>
      <c r="C2439" s="73" t="str">
        <f>IF(AND($A2439&lt;&gt;"",ISNUMBER($A2439)),VLOOKUP($A2439,StudiesGeneral!$B:$CM,2,FALSE),"")</f>
        <v>Wegler</v>
      </c>
      <c r="D2439" s="73">
        <f>IF(AND($A2439&lt;&gt;"",ISNUMBER($A2439)),VLOOKUP($A2439,StudiesGeneral!$B:$CM,3,FALSE),"")</f>
        <v>2022</v>
      </c>
      <c r="E2439" s="74" t="str">
        <f>IF(AND($A2439&lt;&gt;"",ISNUMBER($A2439)),VLOOKUP($A2439,StudiesGeneral!$B:$CM,4,FALSE),"")</f>
        <v>https://doi.org/10.1002/cpt.2558</v>
      </c>
      <c r="F2439" s="73" t="str">
        <f>IF(AND($A2439&lt;&gt;"",ISNUMBER($A2439)),VLOOKUP($A2439,StudiesGeneral!$B:$CM,5,FALSE),"")</f>
        <v>CYP3A4</v>
      </c>
      <c r="G2439" s="52" t="str">
        <f t="shared" si="120"/>
        <v>Liver--Lysate-non obese 16-</v>
      </c>
      <c r="H2439" s="12" t="s">
        <v>724</v>
      </c>
      <c r="K2439" s="12" t="s">
        <v>735</v>
      </c>
      <c r="L2439" s="12" t="s">
        <v>736</v>
      </c>
      <c r="M2439" s="12" t="s">
        <v>737</v>
      </c>
      <c r="AA2439" s="19" t="s">
        <v>770</v>
      </c>
      <c r="AB2439" s="19" t="s">
        <v>1559</v>
      </c>
      <c r="AC2439" s="20" t="s">
        <v>730</v>
      </c>
      <c r="AD2439" s="37" t="s">
        <v>1614</v>
      </c>
      <c r="AE2439" s="82">
        <v>53</v>
      </c>
      <c r="AF2439" s="3">
        <v>1</v>
      </c>
      <c r="AG2439" s="45"/>
      <c r="AH2439" s="45">
        <v>42</v>
      </c>
      <c r="AI2439" s="45" t="s">
        <v>767</v>
      </c>
      <c r="AJ2439" s="46" t="s">
        <v>1069</v>
      </c>
      <c r="AK2439" s="45"/>
      <c r="AL2439" s="46"/>
      <c r="AM2439" s="45">
        <v>19</v>
      </c>
      <c r="AN2439" s="45">
        <v>63</v>
      </c>
      <c r="AO2439" s="45">
        <v>73.400000000000006</v>
      </c>
      <c r="AP2439" s="45" t="s">
        <v>1069</v>
      </c>
      <c r="AQ2439" s="45"/>
      <c r="AR2439" s="45"/>
      <c r="AS2439" s="45">
        <v>24.2</v>
      </c>
      <c r="AT2439" s="45" t="s">
        <v>1069</v>
      </c>
      <c r="AU2439" s="45"/>
      <c r="AV2439" s="45"/>
      <c r="AW2439" s="45"/>
      <c r="AX2439" s="45" t="s">
        <v>1051</v>
      </c>
      <c r="AY2439" s="45"/>
      <c r="AZ2439" s="45"/>
      <c r="BA2439" s="47" t="s">
        <v>733</v>
      </c>
      <c r="BB2439" s="48">
        <v>16</v>
      </c>
      <c r="BC2439" s="46"/>
      <c r="BD2439" s="45"/>
      <c r="BE2439" s="138" t="s">
        <v>1599</v>
      </c>
      <c r="BF2439" s="4" t="b">
        <f>IF(ISERROR(VLOOKUP(StudiesDetails!B2439,ProteinExpression!A:A,1,FALSE)),FALSE,TRUE)</f>
        <v>1</v>
      </c>
    </row>
    <row r="2440" spans="1:58" x14ac:dyDescent="0.3">
      <c r="A2440">
        <v>1129</v>
      </c>
      <c r="B2440">
        <v>2592</v>
      </c>
      <c r="C2440" s="73" t="str">
        <f>IF(AND($A2440&lt;&gt;"",ISNUMBER($A2440)),VLOOKUP($A2440,StudiesGeneral!$B:$CM,2,FALSE),"")</f>
        <v>Wegler</v>
      </c>
      <c r="D2440" s="73">
        <f>IF(AND($A2440&lt;&gt;"",ISNUMBER($A2440)),VLOOKUP($A2440,StudiesGeneral!$B:$CM,3,FALSE),"")</f>
        <v>2022</v>
      </c>
      <c r="E2440" s="74" t="str">
        <f>IF(AND($A2440&lt;&gt;"",ISNUMBER($A2440)),VLOOKUP($A2440,StudiesGeneral!$B:$CM,4,FALSE),"")</f>
        <v>https://doi.org/10.1002/cpt.2558</v>
      </c>
      <c r="F2440" s="73" t="str">
        <f>IF(AND($A2440&lt;&gt;"",ISNUMBER($A2440)),VLOOKUP($A2440,StudiesGeneral!$B:$CM,5,FALSE),"")</f>
        <v>CYP3A4</v>
      </c>
      <c r="G2440" s="52" t="str">
        <f t="shared" si="120"/>
        <v>Liver--Lysate-non obese 17-</v>
      </c>
      <c r="H2440" s="12" t="s">
        <v>724</v>
      </c>
      <c r="K2440" s="12" t="s">
        <v>735</v>
      </c>
      <c r="L2440" s="12" t="s">
        <v>736</v>
      </c>
      <c r="M2440" s="12" t="s">
        <v>737</v>
      </c>
      <c r="AA2440" s="19" t="s">
        <v>770</v>
      </c>
      <c r="AB2440" s="19" t="s">
        <v>1559</v>
      </c>
      <c r="AC2440" s="20" t="s">
        <v>730</v>
      </c>
      <c r="AD2440" s="37" t="s">
        <v>1615</v>
      </c>
      <c r="AE2440" s="82">
        <v>54</v>
      </c>
      <c r="AF2440" s="3">
        <v>1</v>
      </c>
      <c r="AG2440" s="45"/>
      <c r="AH2440" s="45">
        <v>42</v>
      </c>
      <c r="AI2440" s="45" t="s">
        <v>767</v>
      </c>
      <c r="AJ2440" s="46" t="s">
        <v>1069</v>
      </c>
      <c r="AK2440" s="45"/>
      <c r="AL2440" s="46"/>
      <c r="AM2440" s="45">
        <v>19</v>
      </c>
      <c r="AN2440" s="45">
        <v>63</v>
      </c>
      <c r="AO2440" s="45">
        <v>73.400000000000006</v>
      </c>
      <c r="AP2440" s="45" t="s">
        <v>1069</v>
      </c>
      <c r="AQ2440" s="45"/>
      <c r="AR2440" s="45"/>
      <c r="AS2440" s="45">
        <v>24.2</v>
      </c>
      <c r="AT2440" s="45" t="s">
        <v>1069</v>
      </c>
      <c r="AU2440" s="45"/>
      <c r="AV2440" s="45"/>
      <c r="AW2440" s="45"/>
      <c r="AX2440" s="45" t="s">
        <v>1051</v>
      </c>
      <c r="AY2440" s="45"/>
      <c r="AZ2440" s="45"/>
      <c r="BA2440" s="47" t="s">
        <v>733</v>
      </c>
      <c r="BB2440" s="48">
        <v>16</v>
      </c>
      <c r="BC2440" s="46"/>
      <c r="BD2440" s="45"/>
      <c r="BE2440" s="138" t="s">
        <v>1599</v>
      </c>
      <c r="BF2440" s="4" t="b">
        <f>IF(ISERROR(VLOOKUP(StudiesDetails!B2440,ProteinExpression!A:A,1,FALSE)),FALSE,TRUE)</f>
        <v>1</v>
      </c>
    </row>
    <row r="2441" spans="1:58" s="33" customFormat="1" x14ac:dyDescent="0.3">
      <c r="A2441" s="33">
        <v>1134</v>
      </c>
      <c r="B2441" s="33">
        <v>2593</v>
      </c>
      <c r="C2441" s="70" t="str">
        <f>IF(AND($A2441&lt;&gt;"",ISNUMBER($A2441)),VLOOKUP($A2441,StudiesGeneral!$B:$CM,2,FALSE),"")</f>
        <v>Wegler</v>
      </c>
      <c r="D2441" s="70">
        <f>IF(AND($A2441&lt;&gt;"",ISNUMBER($A2441)),VLOOKUP($A2441,StudiesGeneral!$B:$CM,3,FALSE),"")</f>
        <v>2022</v>
      </c>
      <c r="E2441" s="71" t="str">
        <f>IF(AND($A2441&lt;&gt;"",ISNUMBER($A2441)),VLOOKUP($A2441,StudiesGeneral!$B:$CM,4,FALSE),"")</f>
        <v>https://doi.org/10.1002/cpt.2558</v>
      </c>
      <c r="F2441" s="70" t="str">
        <f>IF(AND($A2441&lt;&gt;"",ISNUMBER($A2441)),VLOOKUP($A2441,StudiesGeneral!$B:$CM,5,FALSE),"")</f>
        <v>CYP3A5</v>
      </c>
      <c r="G2441" s="72" t="str">
        <f t="shared" ref="G2441:G2504" si="121">H2441&amp;"-"&amp;I2441&amp;"-"&amp;L2441&amp;"-"&amp;AD2441&amp;"-"&amp;BC2441</f>
        <v>Small intestine-Jejunum-Lysate-obsese 1-</v>
      </c>
      <c r="H2441" s="25" t="s">
        <v>747</v>
      </c>
      <c r="I2441" s="25" t="s">
        <v>749</v>
      </c>
      <c r="J2441" s="25"/>
      <c r="K2441" s="25" t="s">
        <v>735</v>
      </c>
      <c r="L2441" s="25" t="s">
        <v>736</v>
      </c>
      <c r="M2441" s="25" t="s">
        <v>737</v>
      </c>
      <c r="N2441" s="25"/>
      <c r="O2441" s="25"/>
      <c r="P2441" s="25"/>
      <c r="Q2441" s="26"/>
      <c r="R2441" s="26"/>
      <c r="S2441" s="27"/>
      <c r="T2441" s="27"/>
      <c r="U2441" s="27"/>
      <c r="V2441" s="27"/>
      <c r="W2441" s="27"/>
      <c r="X2441" s="27"/>
      <c r="Y2441" s="27"/>
      <c r="Z2441" s="27"/>
      <c r="AA2441" s="28" t="s">
        <v>770</v>
      </c>
      <c r="AB2441" s="28" t="s">
        <v>1559</v>
      </c>
      <c r="AC2441" s="29" t="s">
        <v>730</v>
      </c>
      <c r="AD2441" s="36" t="s">
        <v>1616</v>
      </c>
      <c r="AE2441" s="83">
        <v>1</v>
      </c>
      <c r="AF2441" s="30">
        <v>1</v>
      </c>
      <c r="AG2441" s="41"/>
      <c r="AH2441" s="41">
        <v>48</v>
      </c>
      <c r="AI2441" s="41" t="s">
        <v>767</v>
      </c>
      <c r="AJ2441" s="42" t="s">
        <v>1069</v>
      </c>
      <c r="AK2441" s="41"/>
      <c r="AL2441" s="42"/>
      <c r="AM2441" s="41">
        <v>23</v>
      </c>
      <c r="AN2441" s="41">
        <v>63</v>
      </c>
      <c r="AO2441" s="41">
        <v>123.4</v>
      </c>
      <c r="AP2441" s="41" t="s">
        <v>1069</v>
      </c>
      <c r="AQ2441" s="41"/>
      <c r="AR2441" s="41"/>
      <c r="AS2441" s="106">
        <v>43</v>
      </c>
      <c r="AT2441" s="41" t="s">
        <v>1069</v>
      </c>
      <c r="AU2441" s="41"/>
      <c r="AV2441" s="41"/>
      <c r="AW2441" s="41"/>
      <c r="AX2441" s="41" t="s">
        <v>1561</v>
      </c>
      <c r="AY2441" s="30"/>
      <c r="AZ2441" s="30"/>
      <c r="BA2441" s="31" t="s">
        <v>733</v>
      </c>
      <c r="BB2441" s="32">
        <v>1</v>
      </c>
      <c r="BC2441" s="29"/>
      <c r="BD2441" s="30"/>
      <c r="BE2441" s="75"/>
      <c r="BF2441" s="4" t="b">
        <f>IF(ISERROR(VLOOKUP(StudiesDetails!B2441,ProteinExpression!A:A,1,FALSE)),FALSE,TRUE)</f>
        <v>1</v>
      </c>
    </row>
    <row r="2442" spans="1:58" x14ac:dyDescent="0.3">
      <c r="A2442">
        <v>1134</v>
      </c>
      <c r="B2442">
        <v>2594</v>
      </c>
      <c r="C2442" s="73" t="str">
        <f>IF(AND($A2442&lt;&gt;"",ISNUMBER($A2442)),VLOOKUP($A2442,StudiesGeneral!$B:$CM,2,FALSE),"")</f>
        <v>Wegler</v>
      </c>
      <c r="D2442" s="73">
        <f>IF(AND($A2442&lt;&gt;"",ISNUMBER($A2442)),VLOOKUP($A2442,StudiesGeneral!$B:$CM,3,FALSE),"")</f>
        <v>2022</v>
      </c>
      <c r="E2442" s="74" t="str">
        <f>IF(AND($A2442&lt;&gt;"",ISNUMBER($A2442)),VLOOKUP($A2442,StudiesGeneral!$B:$CM,4,FALSE),"")</f>
        <v>https://doi.org/10.1002/cpt.2558</v>
      </c>
      <c r="F2442" s="73" t="str">
        <f>IF(AND($A2442&lt;&gt;"",ISNUMBER($A2442)),VLOOKUP($A2442,StudiesGeneral!$B:$CM,5,FALSE),"")</f>
        <v>CYP3A5</v>
      </c>
      <c r="G2442" s="52" t="str">
        <f t="shared" si="121"/>
        <v>Small intestine-Jejunum-Lysate-obsese 2-</v>
      </c>
      <c r="H2442" s="12" t="s">
        <v>747</v>
      </c>
      <c r="I2442" s="12" t="s">
        <v>749</v>
      </c>
      <c r="K2442" s="12" t="s">
        <v>735</v>
      </c>
      <c r="L2442" s="12" t="s">
        <v>736</v>
      </c>
      <c r="M2442" s="12" t="s">
        <v>737</v>
      </c>
      <c r="AA2442" s="19" t="s">
        <v>770</v>
      </c>
      <c r="AB2442" s="19" t="s">
        <v>1559</v>
      </c>
      <c r="AC2442" s="20" t="s">
        <v>730</v>
      </c>
      <c r="AD2442" s="37" t="s">
        <v>1617</v>
      </c>
      <c r="AE2442" s="82">
        <v>2</v>
      </c>
      <c r="AF2442" s="3">
        <v>1</v>
      </c>
      <c r="AG2442" s="45"/>
      <c r="AH2442" s="45">
        <v>48</v>
      </c>
      <c r="AI2442" s="45" t="s">
        <v>767</v>
      </c>
      <c r="AJ2442" s="46" t="s">
        <v>1069</v>
      </c>
      <c r="AK2442" s="45"/>
      <c r="AL2442" s="46"/>
      <c r="AM2442" s="45">
        <v>23</v>
      </c>
      <c r="AN2442" s="45">
        <v>63</v>
      </c>
      <c r="AO2442" s="45">
        <v>123.4</v>
      </c>
      <c r="AP2442" s="45" t="s">
        <v>1069</v>
      </c>
      <c r="AQ2442" s="45"/>
      <c r="AR2442" s="45"/>
      <c r="AS2442" s="107">
        <v>43</v>
      </c>
      <c r="AT2442" s="45" t="s">
        <v>1069</v>
      </c>
      <c r="AU2442" s="45"/>
      <c r="AV2442" s="45"/>
      <c r="AW2442" s="45"/>
      <c r="AX2442" s="45" t="s">
        <v>1561</v>
      </c>
      <c r="BA2442" s="21" t="s">
        <v>733</v>
      </c>
      <c r="BB2442" s="10">
        <v>1</v>
      </c>
      <c r="BF2442" s="4" t="b">
        <f>IF(ISERROR(VLOOKUP(StudiesDetails!B2442,ProteinExpression!A:A,1,FALSE)),FALSE,TRUE)</f>
        <v>1</v>
      </c>
    </row>
    <row r="2443" spans="1:58" x14ac:dyDescent="0.3">
      <c r="A2443">
        <v>1134</v>
      </c>
      <c r="B2443">
        <v>2595</v>
      </c>
      <c r="C2443" s="73" t="str">
        <f>IF(AND($A2443&lt;&gt;"",ISNUMBER($A2443)),VLOOKUP($A2443,StudiesGeneral!$B:$CM,2,FALSE),"")</f>
        <v>Wegler</v>
      </c>
      <c r="D2443" s="73">
        <f>IF(AND($A2443&lt;&gt;"",ISNUMBER($A2443)),VLOOKUP($A2443,StudiesGeneral!$B:$CM,3,FALSE),"")</f>
        <v>2022</v>
      </c>
      <c r="E2443" s="74" t="str">
        <f>IF(AND($A2443&lt;&gt;"",ISNUMBER($A2443)),VLOOKUP($A2443,StudiesGeneral!$B:$CM,4,FALSE),"")</f>
        <v>https://doi.org/10.1002/cpt.2558</v>
      </c>
      <c r="F2443" s="73" t="str">
        <f>IF(AND($A2443&lt;&gt;"",ISNUMBER($A2443)),VLOOKUP($A2443,StudiesGeneral!$B:$CM,5,FALSE),"")</f>
        <v>CYP3A5</v>
      </c>
      <c r="G2443" s="52" t="str">
        <f t="shared" si="121"/>
        <v>Small intestine-Jejunum-Lysate-obsese 3-</v>
      </c>
      <c r="H2443" s="12" t="s">
        <v>747</v>
      </c>
      <c r="I2443" s="12" t="s">
        <v>749</v>
      </c>
      <c r="K2443" s="12" t="s">
        <v>735</v>
      </c>
      <c r="L2443" s="12" t="s">
        <v>736</v>
      </c>
      <c r="M2443" s="12" t="s">
        <v>737</v>
      </c>
      <c r="AA2443" s="19" t="s">
        <v>770</v>
      </c>
      <c r="AB2443" s="19" t="s">
        <v>1559</v>
      </c>
      <c r="AC2443" s="20" t="s">
        <v>730</v>
      </c>
      <c r="AD2443" s="37" t="s">
        <v>1618</v>
      </c>
      <c r="AE2443" s="82">
        <v>3</v>
      </c>
      <c r="AF2443" s="3">
        <v>1</v>
      </c>
      <c r="AG2443" s="45"/>
      <c r="AH2443" s="45">
        <v>48</v>
      </c>
      <c r="AI2443" s="45" t="s">
        <v>767</v>
      </c>
      <c r="AJ2443" s="46" t="s">
        <v>1069</v>
      </c>
      <c r="AK2443" s="45"/>
      <c r="AL2443" s="46"/>
      <c r="AM2443" s="45">
        <v>23</v>
      </c>
      <c r="AN2443" s="45">
        <v>63</v>
      </c>
      <c r="AO2443" s="45">
        <v>123.4</v>
      </c>
      <c r="AP2443" s="45" t="s">
        <v>1069</v>
      </c>
      <c r="AQ2443" s="45"/>
      <c r="AR2443" s="45"/>
      <c r="AS2443" s="107">
        <v>43</v>
      </c>
      <c r="AT2443" s="45" t="s">
        <v>1069</v>
      </c>
      <c r="AU2443" s="45"/>
      <c r="AV2443" s="45"/>
      <c r="AW2443" s="45"/>
      <c r="AX2443" s="45" t="s">
        <v>1561</v>
      </c>
      <c r="BA2443" s="21" t="s">
        <v>733</v>
      </c>
      <c r="BB2443" s="10">
        <v>1</v>
      </c>
      <c r="BF2443" s="4" t="b">
        <f>IF(ISERROR(VLOOKUP(StudiesDetails!B2443,ProteinExpression!A:A,1,FALSE)),FALSE,TRUE)</f>
        <v>1</v>
      </c>
    </row>
    <row r="2444" spans="1:58" x14ac:dyDescent="0.3">
      <c r="A2444">
        <v>1134</v>
      </c>
      <c r="B2444">
        <v>2596</v>
      </c>
      <c r="C2444" s="73" t="str">
        <f>IF(AND($A2444&lt;&gt;"",ISNUMBER($A2444)),VLOOKUP($A2444,StudiesGeneral!$B:$CM,2,FALSE),"")</f>
        <v>Wegler</v>
      </c>
      <c r="D2444" s="73">
        <f>IF(AND($A2444&lt;&gt;"",ISNUMBER($A2444)),VLOOKUP($A2444,StudiesGeneral!$B:$CM,3,FALSE),"")</f>
        <v>2022</v>
      </c>
      <c r="E2444" s="74" t="str">
        <f>IF(AND($A2444&lt;&gt;"",ISNUMBER($A2444)),VLOOKUP($A2444,StudiesGeneral!$B:$CM,4,FALSE),"")</f>
        <v>https://doi.org/10.1002/cpt.2558</v>
      </c>
      <c r="F2444" s="73" t="str">
        <f>IF(AND($A2444&lt;&gt;"",ISNUMBER($A2444)),VLOOKUP($A2444,StudiesGeneral!$B:$CM,5,FALSE),"")</f>
        <v>CYP3A5</v>
      </c>
      <c r="G2444" s="52" t="str">
        <f t="shared" si="121"/>
        <v>Small intestine-Jejunum-Lysate-obsese 4-</v>
      </c>
      <c r="H2444" s="12" t="s">
        <v>747</v>
      </c>
      <c r="I2444" s="12" t="s">
        <v>749</v>
      </c>
      <c r="K2444" s="12" t="s">
        <v>735</v>
      </c>
      <c r="L2444" s="12" t="s">
        <v>736</v>
      </c>
      <c r="M2444" s="12" t="s">
        <v>737</v>
      </c>
      <c r="AA2444" s="19" t="s">
        <v>770</v>
      </c>
      <c r="AB2444" s="19" t="s">
        <v>1559</v>
      </c>
      <c r="AC2444" s="20" t="s">
        <v>730</v>
      </c>
      <c r="AD2444" s="37" t="s">
        <v>1619</v>
      </c>
      <c r="AE2444" s="82">
        <v>4</v>
      </c>
      <c r="AF2444" s="3">
        <v>1</v>
      </c>
      <c r="AG2444" s="45"/>
      <c r="AH2444" s="45">
        <v>48</v>
      </c>
      <c r="AI2444" s="45" t="s">
        <v>767</v>
      </c>
      <c r="AJ2444" s="46" t="s">
        <v>1069</v>
      </c>
      <c r="AK2444" s="45"/>
      <c r="AL2444" s="46"/>
      <c r="AM2444" s="45">
        <v>23</v>
      </c>
      <c r="AN2444" s="45">
        <v>63</v>
      </c>
      <c r="AO2444" s="45">
        <v>123.4</v>
      </c>
      <c r="AP2444" s="45" t="s">
        <v>1069</v>
      </c>
      <c r="AQ2444" s="45"/>
      <c r="AR2444" s="45"/>
      <c r="AS2444" s="107">
        <v>43</v>
      </c>
      <c r="AT2444" s="45" t="s">
        <v>1069</v>
      </c>
      <c r="AU2444" s="45"/>
      <c r="AV2444" s="45"/>
      <c r="AW2444" s="45"/>
      <c r="AX2444" s="45" t="s">
        <v>1561</v>
      </c>
      <c r="BA2444" s="21" t="s">
        <v>733</v>
      </c>
      <c r="BB2444" s="10">
        <v>1</v>
      </c>
      <c r="BF2444" s="4" t="b">
        <f>IF(ISERROR(VLOOKUP(StudiesDetails!B2444,ProteinExpression!A:A,1,FALSE)),FALSE,TRUE)</f>
        <v>1</v>
      </c>
    </row>
    <row r="2445" spans="1:58" x14ac:dyDescent="0.3">
      <c r="A2445">
        <v>1134</v>
      </c>
      <c r="B2445">
        <v>2597</v>
      </c>
      <c r="C2445" s="73" t="str">
        <f>IF(AND($A2445&lt;&gt;"",ISNUMBER($A2445)),VLOOKUP($A2445,StudiesGeneral!$B:$CM,2,FALSE),"")</f>
        <v>Wegler</v>
      </c>
      <c r="D2445" s="73">
        <f>IF(AND($A2445&lt;&gt;"",ISNUMBER($A2445)),VLOOKUP($A2445,StudiesGeneral!$B:$CM,3,FALSE),"")</f>
        <v>2022</v>
      </c>
      <c r="E2445" s="74" t="str">
        <f>IF(AND($A2445&lt;&gt;"",ISNUMBER($A2445)),VLOOKUP($A2445,StudiesGeneral!$B:$CM,4,FALSE),"")</f>
        <v>https://doi.org/10.1002/cpt.2558</v>
      </c>
      <c r="F2445" s="73" t="str">
        <f>IF(AND($A2445&lt;&gt;"",ISNUMBER($A2445)),VLOOKUP($A2445,StudiesGeneral!$B:$CM,5,FALSE),"")</f>
        <v>CYP3A5</v>
      </c>
      <c r="G2445" s="52" t="str">
        <f t="shared" si="121"/>
        <v>Small intestine-Jejunum-Lysate-obsese 5-</v>
      </c>
      <c r="H2445" s="12" t="s">
        <v>747</v>
      </c>
      <c r="I2445" s="12" t="s">
        <v>749</v>
      </c>
      <c r="K2445" s="12" t="s">
        <v>735</v>
      </c>
      <c r="L2445" s="12" t="s">
        <v>736</v>
      </c>
      <c r="M2445" s="12" t="s">
        <v>737</v>
      </c>
      <c r="AA2445" s="19" t="s">
        <v>770</v>
      </c>
      <c r="AB2445" s="19" t="s">
        <v>1559</v>
      </c>
      <c r="AC2445" s="20" t="s">
        <v>730</v>
      </c>
      <c r="AD2445" s="37" t="s">
        <v>1620</v>
      </c>
      <c r="AE2445" s="82">
        <v>5</v>
      </c>
      <c r="AF2445" s="3">
        <v>1</v>
      </c>
      <c r="AG2445" s="45"/>
      <c r="AH2445" s="45">
        <v>48</v>
      </c>
      <c r="AI2445" s="45" t="s">
        <v>767</v>
      </c>
      <c r="AJ2445" s="46" t="s">
        <v>1069</v>
      </c>
      <c r="AK2445" s="45"/>
      <c r="AL2445" s="46"/>
      <c r="AM2445" s="45">
        <v>23</v>
      </c>
      <c r="AN2445" s="45">
        <v>63</v>
      </c>
      <c r="AO2445" s="45">
        <v>123.4</v>
      </c>
      <c r="AP2445" s="45" t="s">
        <v>1069</v>
      </c>
      <c r="AQ2445" s="45"/>
      <c r="AR2445" s="45"/>
      <c r="AS2445" s="107">
        <v>43</v>
      </c>
      <c r="AT2445" s="45" t="s">
        <v>1069</v>
      </c>
      <c r="AU2445" s="45"/>
      <c r="AV2445" s="45"/>
      <c r="AW2445" s="45"/>
      <c r="AX2445" s="45" t="s">
        <v>1561</v>
      </c>
      <c r="BA2445" s="21" t="s">
        <v>733</v>
      </c>
      <c r="BB2445" s="10">
        <v>1</v>
      </c>
      <c r="BF2445" s="4" t="b">
        <f>IF(ISERROR(VLOOKUP(StudiesDetails!B2445,ProteinExpression!A:A,1,FALSE)),FALSE,TRUE)</f>
        <v>1</v>
      </c>
    </row>
    <row r="2446" spans="1:58" x14ac:dyDescent="0.3">
      <c r="A2446">
        <v>1134</v>
      </c>
      <c r="B2446">
        <v>2598</v>
      </c>
      <c r="C2446" s="73" t="str">
        <f>IF(AND($A2446&lt;&gt;"",ISNUMBER($A2446)),VLOOKUP($A2446,StudiesGeneral!$B:$CM,2,FALSE),"")</f>
        <v>Wegler</v>
      </c>
      <c r="D2446" s="73">
        <f>IF(AND($A2446&lt;&gt;"",ISNUMBER($A2446)),VLOOKUP($A2446,StudiesGeneral!$B:$CM,3,FALSE),"")</f>
        <v>2022</v>
      </c>
      <c r="E2446" s="74" t="str">
        <f>IF(AND($A2446&lt;&gt;"",ISNUMBER($A2446)),VLOOKUP($A2446,StudiesGeneral!$B:$CM,4,FALSE),"")</f>
        <v>https://doi.org/10.1002/cpt.2558</v>
      </c>
      <c r="F2446" s="73" t="str">
        <f>IF(AND($A2446&lt;&gt;"",ISNUMBER($A2446)),VLOOKUP($A2446,StudiesGeneral!$B:$CM,5,FALSE),"")</f>
        <v>CYP3A5</v>
      </c>
      <c r="G2446" s="52" t="str">
        <f t="shared" si="121"/>
        <v>Small intestine-Jejunum-Lysate-obsese 6-</v>
      </c>
      <c r="H2446" s="12" t="s">
        <v>747</v>
      </c>
      <c r="I2446" s="12" t="s">
        <v>749</v>
      </c>
      <c r="K2446" s="12" t="s">
        <v>735</v>
      </c>
      <c r="L2446" s="12" t="s">
        <v>736</v>
      </c>
      <c r="M2446" s="12" t="s">
        <v>737</v>
      </c>
      <c r="AA2446" s="19" t="s">
        <v>770</v>
      </c>
      <c r="AB2446" s="19" t="s">
        <v>1559</v>
      </c>
      <c r="AC2446" s="20" t="s">
        <v>730</v>
      </c>
      <c r="AD2446" s="37" t="s">
        <v>1621</v>
      </c>
      <c r="AE2446" s="82">
        <v>6</v>
      </c>
      <c r="AF2446" s="3">
        <v>1</v>
      </c>
      <c r="AG2446" s="45"/>
      <c r="AH2446" s="45">
        <v>48</v>
      </c>
      <c r="AI2446" s="45" t="s">
        <v>767</v>
      </c>
      <c r="AJ2446" s="46" t="s">
        <v>1069</v>
      </c>
      <c r="AK2446" s="45"/>
      <c r="AL2446" s="46"/>
      <c r="AM2446" s="45">
        <v>23</v>
      </c>
      <c r="AN2446" s="45">
        <v>63</v>
      </c>
      <c r="AO2446" s="45">
        <v>123.4</v>
      </c>
      <c r="AP2446" s="45" t="s">
        <v>1069</v>
      </c>
      <c r="AQ2446" s="45"/>
      <c r="AR2446" s="45"/>
      <c r="AS2446" s="107">
        <v>43</v>
      </c>
      <c r="AT2446" s="45" t="s">
        <v>1069</v>
      </c>
      <c r="AU2446" s="45"/>
      <c r="AV2446" s="45"/>
      <c r="AW2446" s="45"/>
      <c r="AX2446" s="45" t="s">
        <v>1561</v>
      </c>
      <c r="BA2446" s="21" t="s">
        <v>733</v>
      </c>
      <c r="BB2446" s="10">
        <v>1</v>
      </c>
      <c r="BF2446" s="4" t="b">
        <f>IF(ISERROR(VLOOKUP(StudiesDetails!B2446,ProteinExpression!A:A,1,FALSE)),FALSE,TRUE)</f>
        <v>1</v>
      </c>
    </row>
    <row r="2447" spans="1:58" x14ac:dyDescent="0.3">
      <c r="A2447">
        <v>1134</v>
      </c>
      <c r="B2447">
        <v>2599</v>
      </c>
      <c r="C2447" s="73" t="str">
        <f>IF(AND($A2447&lt;&gt;"",ISNUMBER($A2447)),VLOOKUP($A2447,StudiesGeneral!$B:$CM,2,FALSE),"")</f>
        <v>Wegler</v>
      </c>
      <c r="D2447" s="73">
        <f>IF(AND($A2447&lt;&gt;"",ISNUMBER($A2447)),VLOOKUP($A2447,StudiesGeneral!$B:$CM,3,FALSE),"")</f>
        <v>2022</v>
      </c>
      <c r="E2447" s="74" t="str">
        <f>IF(AND($A2447&lt;&gt;"",ISNUMBER($A2447)),VLOOKUP($A2447,StudiesGeneral!$B:$CM,4,FALSE),"")</f>
        <v>https://doi.org/10.1002/cpt.2558</v>
      </c>
      <c r="F2447" s="73" t="str">
        <f>IF(AND($A2447&lt;&gt;"",ISNUMBER($A2447)),VLOOKUP($A2447,StudiesGeneral!$B:$CM,5,FALSE),"")</f>
        <v>CYP3A5</v>
      </c>
      <c r="G2447" s="52" t="str">
        <f t="shared" si="121"/>
        <v>Small intestine-Jejunum-Lysate-obsese 7-</v>
      </c>
      <c r="H2447" s="12" t="s">
        <v>747</v>
      </c>
      <c r="I2447" s="12" t="s">
        <v>749</v>
      </c>
      <c r="K2447" s="12" t="s">
        <v>735</v>
      </c>
      <c r="L2447" s="12" t="s">
        <v>736</v>
      </c>
      <c r="M2447" s="12" t="s">
        <v>737</v>
      </c>
      <c r="AA2447" s="19" t="s">
        <v>770</v>
      </c>
      <c r="AB2447" s="19" t="s">
        <v>1559</v>
      </c>
      <c r="AC2447" s="20" t="s">
        <v>730</v>
      </c>
      <c r="AD2447" s="37" t="s">
        <v>1622</v>
      </c>
      <c r="AE2447" s="82">
        <v>7</v>
      </c>
      <c r="AF2447" s="3">
        <v>1</v>
      </c>
      <c r="AG2447" s="45"/>
      <c r="AH2447" s="45">
        <v>48</v>
      </c>
      <c r="AI2447" s="45" t="s">
        <v>767</v>
      </c>
      <c r="AJ2447" s="46" t="s">
        <v>1069</v>
      </c>
      <c r="AK2447" s="45"/>
      <c r="AL2447" s="46"/>
      <c r="AM2447" s="45">
        <v>23</v>
      </c>
      <c r="AN2447" s="45">
        <v>63</v>
      </c>
      <c r="AO2447" s="45">
        <v>123.4</v>
      </c>
      <c r="AP2447" s="45" t="s">
        <v>1069</v>
      </c>
      <c r="AQ2447" s="45"/>
      <c r="AR2447" s="45"/>
      <c r="AS2447" s="107">
        <v>43</v>
      </c>
      <c r="AT2447" s="45" t="s">
        <v>1069</v>
      </c>
      <c r="AU2447" s="45"/>
      <c r="AV2447" s="45"/>
      <c r="AW2447" s="45"/>
      <c r="AX2447" s="45" t="s">
        <v>1561</v>
      </c>
      <c r="BA2447" s="21" t="s">
        <v>733</v>
      </c>
      <c r="BB2447" s="10">
        <v>1</v>
      </c>
      <c r="BF2447" s="4" t="b">
        <f>IF(ISERROR(VLOOKUP(StudiesDetails!B2447,ProteinExpression!A:A,1,FALSE)),FALSE,TRUE)</f>
        <v>1</v>
      </c>
    </row>
    <row r="2448" spans="1:58" x14ac:dyDescent="0.3">
      <c r="A2448">
        <v>1134</v>
      </c>
      <c r="B2448">
        <v>2600</v>
      </c>
      <c r="C2448" s="73" t="str">
        <f>IF(AND($A2448&lt;&gt;"",ISNUMBER($A2448)),VLOOKUP($A2448,StudiesGeneral!$B:$CM,2,FALSE),"")</f>
        <v>Wegler</v>
      </c>
      <c r="D2448" s="73">
        <f>IF(AND($A2448&lt;&gt;"",ISNUMBER($A2448)),VLOOKUP($A2448,StudiesGeneral!$B:$CM,3,FALSE),"")</f>
        <v>2022</v>
      </c>
      <c r="E2448" s="74" t="str">
        <f>IF(AND($A2448&lt;&gt;"",ISNUMBER($A2448)),VLOOKUP($A2448,StudiesGeneral!$B:$CM,4,FALSE),"")</f>
        <v>https://doi.org/10.1002/cpt.2558</v>
      </c>
      <c r="F2448" s="73" t="str">
        <f>IF(AND($A2448&lt;&gt;"",ISNUMBER($A2448)),VLOOKUP($A2448,StudiesGeneral!$B:$CM,5,FALSE),"")</f>
        <v>CYP3A5</v>
      </c>
      <c r="G2448" s="52" t="str">
        <f t="shared" si="121"/>
        <v>Small intestine-Jejunum-Lysate-obsese 8-</v>
      </c>
      <c r="H2448" s="12" t="s">
        <v>747</v>
      </c>
      <c r="I2448" s="12" t="s">
        <v>749</v>
      </c>
      <c r="K2448" s="12" t="s">
        <v>735</v>
      </c>
      <c r="L2448" s="12" t="s">
        <v>736</v>
      </c>
      <c r="M2448" s="12" t="s">
        <v>737</v>
      </c>
      <c r="AA2448" s="19" t="s">
        <v>770</v>
      </c>
      <c r="AB2448" s="19" t="s">
        <v>1559</v>
      </c>
      <c r="AC2448" s="20" t="s">
        <v>730</v>
      </c>
      <c r="AD2448" s="37" t="s">
        <v>1623</v>
      </c>
      <c r="AE2448" s="82">
        <v>8</v>
      </c>
      <c r="AF2448" s="3">
        <v>1</v>
      </c>
      <c r="AG2448" s="45"/>
      <c r="AH2448" s="45">
        <v>48</v>
      </c>
      <c r="AI2448" s="45" t="s">
        <v>767</v>
      </c>
      <c r="AJ2448" s="46" t="s">
        <v>1069</v>
      </c>
      <c r="AK2448" s="45"/>
      <c r="AL2448" s="46"/>
      <c r="AM2448" s="45">
        <v>23</v>
      </c>
      <c r="AN2448" s="45">
        <v>63</v>
      </c>
      <c r="AO2448" s="45">
        <v>123.4</v>
      </c>
      <c r="AP2448" s="45" t="s">
        <v>1069</v>
      </c>
      <c r="AQ2448" s="45"/>
      <c r="AR2448" s="45"/>
      <c r="AS2448" s="107">
        <v>43</v>
      </c>
      <c r="AT2448" s="45" t="s">
        <v>1069</v>
      </c>
      <c r="AU2448" s="45"/>
      <c r="AV2448" s="45"/>
      <c r="AW2448" s="45"/>
      <c r="AX2448" s="45" t="s">
        <v>1561</v>
      </c>
      <c r="BA2448" s="21" t="s">
        <v>733</v>
      </c>
      <c r="BB2448" s="10">
        <v>1</v>
      </c>
      <c r="BF2448" s="4" t="b">
        <f>IF(ISERROR(VLOOKUP(StudiesDetails!B2448,ProteinExpression!A:A,1,FALSE)),FALSE,TRUE)</f>
        <v>1</v>
      </c>
    </row>
    <row r="2449" spans="1:58" x14ac:dyDescent="0.3">
      <c r="A2449">
        <v>1134</v>
      </c>
      <c r="B2449">
        <v>2601</v>
      </c>
      <c r="C2449" s="73" t="str">
        <f>IF(AND($A2449&lt;&gt;"",ISNUMBER($A2449)),VLOOKUP($A2449,StudiesGeneral!$B:$CM,2,FALSE),"")</f>
        <v>Wegler</v>
      </c>
      <c r="D2449" s="73">
        <f>IF(AND($A2449&lt;&gt;"",ISNUMBER($A2449)),VLOOKUP($A2449,StudiesGeneral!$B:$CM,3,FALSE),"")</f>
        <v>2022</v>
      </c>
      <c r="E2449" s="74" t="str">
        <f>IF(AND($A2449&lt;&gt;"",ISNUMBER($A2449)),VLOOKUP($A2449,StudiesGeneral!$B:$CM,4,FALSE),"")</f>
        <v>https://doi.org/10.1002/cpt.2558</v>
      </c>
      <c r="F2449" s="73" t="str">
        <f>IF(AND($A2449&lt;&gt;"",ISNUMBER($A2449)),VLOOKUP($A2449,StudiesGeneral!$B:$CM,5,FALSE),"")</f>
        <v>CYP3A5</v>
      </c>
      <c r="G2449" s="52" t="str">
        <f t="shared" si="121"/>
        <v>Small intestine-Jejunum-Lysate-obsese 9-</v>
      </c>
      <c r="H2449" s="12" t="s">
        <v>747</v>
      </c>
      <c r="I2449" s="12" t="s">
        <v>749</v>
      </c>
      <c r="K2449" s="12" t="s">
        <v>735</v>
      </c>
      <c r="L2449" s="12" t="s">
        <v>736</v>
      </c>
      <c r="M2449" s="12" t="s">
        <v>737</v>
      </c>
      <c r="AA2449" s="19" t="s">
        <v>770</v>
      </c>
      <c r="AB2449" s="19" t="s">
        <v>1559</v>
      </c>
      <c r="AC2449" s="20" t="s">
        <v>730</v>
      </c>
      <c r="AD2449" s="37" t="s">
        <v>1624</v>
      </c>
      <c r="AE2449" s="82">
        <v>9</v>
      </c>
      <c r="AF2449" s="3">
        <v>1</v>
      </c>
      <c r="AG2449" s="45"/>
      <c r="AH2449" s="45">
        <v>48</v>
      </c>
      <c r="AI2449" s="45" t="s">
        <v>767</v>
      </c>
      <c r="AJ2449" s="46" t="s">
        <v>1069</v>
      </c>
      <c r="AK2449" s="45"/>
      <c r="AL2449" s="46"/>
      <c r="AM2449" s="45">
        <v>23</v>
      </c>
      <c r="AN2449" s="45">
        <v>63</v>
      </c>
      <c r="AO2449" s="45">
        <v>123.4</v>
      </c>
      <c r="AP2449" s="45" t="s">
        <v>1069</v>
      </c>
      <c r="AQ2449" s="45"/>
      <c r="AR2449" s="45"/>
      <c r="AS2449" s="107">
        <v>43</v>
      </c>
      <c r="AT2449" s="45" t="s">
        <v>1069</v>
      </c>
      <c r="AU2449" s="45"/>
      <c r="AV2449" s="45"/>
      <c r="AW2449" s="45"/>
      <c r="AX2449" s="45" t="s">
        <v>1561</v>
      </c>
      <c r="BA2449" s="21" t="s">
        <v>733</v>
      </c>
      <c r="BB2449" s="10">
        <v>1</v>
      </c>
      <c r="BF2449" s="4" t="b">
        <f>IF(ISERROR(VLOOKUP(StudiesDetails!B2449,ProteinExpression!A:A,1,FALSE)),FALSE,TRUE)</f>
        <v>1</v>
      </c>
    </row>
    <row r="2450" spans="1:58" x14ac:dyDescent="0.3">
      <c r="A2450">
        <v>1134</v>
      </c>
      <c r="B2450">
        <v>2602</v>
      </c>
      <c r="C2450" s="73" t="str">
        <f>IF(AND($A2450&lt;&gt;"",ISNUMBER($A2450)),VLOOKUP($A2450,StudiesGeneral!$B:$CM,2,FALSE),"")</f>
        <v>Wegler</v>
      </c>
      <c r="D2450" s="73">
        <f>IF(AND($A2450&lt;&gt;"",ISNUMBER($A2450)),VLOOKUP($A2450,StudiesGeneral!$B:$CM,3,FALSE),"")</f>
        <v>2022</v>
      </c>
      <c r="E2450" s="74" t="str">
        <f>IF(AND($A2450&lt;&gt;"",ISNUMBER($A2450)),VLOOKUP($A2450,StudiesGeneral!$B:$CM,4,FALSE),"")</f>
        <v>https://doi.org/10.1002/cpt.2558</v>
      </c>
      <c r="F2450" s="73" t="str">
        <f>IF(AND($A2450&lt;&gt;"",ISNUMBER($A2450)),VLOOKUP($A2450,StudiesGeneral!$B:$CM,5,FALSE),"")</f>
        <v>CYP3A5</v>
      </c>
      <c r="G2450" s="52" t="str">
        <f t="shared" si="121"/>
        <v>Small intestine-Jejunum-Lysate-obsese 10-</v>
      </c>
      <c r="H2450" s="12" t="s">
        <v>747</v>
      </c>
      <c r="I2450" s="12" t="s">
        <v>749</v>
      </c>
      <c r="K2450" s="12" t="s">
        <v>735</v>
      </c>
      <c r="L2450" s="12" t="s">
        <v>736</v>
      </c>
      <c r="M2450" s="12" t="s">
        <v>737</v>
      </c>
      <c r="AA2450" s="19" t="s">
        <v>770</v>
      </c>
      <c r="AB2450" s="19" t="s">
        <v>1559</v>
      </c>
      <c r="AC2450" s="20" t="s">
        <v>730</v>
      </c>
      <c r="AD2450" s="37" t="s">
        <v>1625</v>
      </c>
      <c r="AE2450" s="82">
        <v>10</v>
      </c>
      <c r="AF2450" s="3">
        <v>1</v>
      </c>
      <c r="AG2450" s="45"/>
      <c r="AH2450" s="45">
        <v>48</v>
      </c>
      <c r="AI2450" s="45" t="s">
        <v>767</v>
      </c>
      <c r="AJ2450" s="46" t="s">
        <v>1069</v>
      </c>
      <c r="AK2450" s="45"/>
      <c r="AL2450" s="46"/>
      <c r="AM2450" s="45">
        <v>23</v>
      </c>
      <c r="AN2450" s="45">
        <v>63</v>
      </c>
      <c r="AO2450" s="45">
        <v>123.4</v>
      </c>
      <c r="AP2450" s="45" t="s">
        <v>1069</v>
      </c>
      <c r="AQ2450" s="45"/>
      <c r="AR2450" s="45"/>
      <c r="AS2450" s="107">
        <v>43</v>
      </c>
      <c r="AT2450" s="45" t="s">
        <v>1069</v>
      </c>
      <c r="AU2450" s="45"/>
      <c r="AV2450" s="45"/>
      <c r="AW2450" s="45"/>
      <c r="AX2450" s="45" t="s">
        <v>1561</v>
      </c>
      <c r="BA2450" s="21" t="s">
        <v>733</v>
      </c>
      <c r="BB2450" s="10">
        <v>1</v>
      </c>
      <c r="BF2450" s="4" t="b">
        <f>IF(ISERROR(VLOOKUP(StudiesDetails!B2450,ProteinExpression!A:A,1,FALSE)),FALSE,TRUE)</f>
        <v>1</v>
      </c>
    </row>
    <row r="2451" spans="1:58" x14ac:dyDescent="0.3">
      <c r="A2451">
        <v>1134</v>
      </c>
      <c r="B2451">
        <v>2603</v>
      </c>
      <c r="C2451" s="73" t="str">
        <f>IF(AND($A2451&lt;&gt;"",ISNUMBER($A2451)),VLOOKUP($A2451,StudiesGeneral!$B:$CM,2,FALSE),"")</f>
        <v>Wegler</v>
      </c>
      <c r="D2451" s="73">
        <f>IF(AND($A2451&lt;&gt;"",ISNUMBER($A2451)),VLOOKUP($A2451,StudiesGeneral!$B:$CM,3,FALSE),"")</f>
        <v>2022</v>
      </c>
      <c r="E2451" s="74" t="str">
        <f>IF(AND($A2451&lt;&gt;"",ISNUMBER($A2451)),VLOOKUP($A2451,StudiesGeneral!$B:$CM,4,FALSE),"")</f>
        <v>https://doi.org/10.1002/cpt.2558</v>
      </c>
      <c r="F2451" s="73" t="str">
        <f>IF(AND($A2451&lt;&gt;"",ISNUMBER($A2451)),VLOOKUP($A2451,StudiesGeneral!$B:$CM,5,FALSE),"")</f>
        <v>CYP3A5</v>
      </c>
      <c r="G2451" s="52" t="str">
        <f t="shared" si="121"/>
        <v>Small intestine-Jejunum-Lysate-obsese 11-</v>
      </c>
      <c r="H2451" s="12" t="s">
        <v>747</v>
      </c>
      <c r="I2451" s="12" t="s">
        <v>749</v>
      </c>
      <c r="K2451" s="12" t="s">
        <v>735</v>
      </c>
      <c r="L2451" s="12" t="s">
        <v>736</v>
      </c>
      <c r="M2451" s="12" t="s">
        <v>737</v>
      </c>
      <c r="AA2451" s="19" t="s">
        <v>770</v>
      </c>
      <c r="AB2451" s="19" t="s">
        <v>1559</v>
      </c>
      <c r="AC2451" s="20" t="s">
        <v>730</v>
      </c>
      <c r="AD2451" s="37" t="s">
        <v>1626</v>
      </c>
      <c r="AE2451" s="82">
        <v>11</v>
      </c>
      <c r="AF2451" s="3">
        <v>1</v>
      </c>
      <c r="AG2451" s="45"/>
      <c r="AH2451" s="45">
        <v>48</v>
      </c>
      <c r="AI2451" s="45" t="s">
        <v>767</v>
      </c>
      <c r="AJ2451" s="46" t="s">
        <v>1069</v>
      </c>
      <c r="AK2451" s="45"/>
      <c r="AL2451" s="46"/>
      <c r="AM2451" s="45">
        <v>23</v>
      </c>
      <c r="AN2451" s="45">
        <v>63</v>
      </c>
      <c r="AO2451" s="45">
        <v>123.4</v>
      </c>
      <c r="AP2451" s="45" t="s">
        <v>1069</v>
      </c>
      <c r="AQ2451" s="45"/>
      <c r="AR2451" s="45"/>
      <c r="AS2451" s="107">
        <v>43</v>
      </c>
      <c r="AT2451" s="45" t="s">
        <v>1069</v>
      </c>
      <c r="AU2451" s="45"/>
      <c r="AV2451" s="45"/>
      <c r="AW2451" s="45"/>
      <c r="AX2451" s="45" t="s">
        <v>1561</v>
      </c>
      <c r="BA2451" s="21" t="s">
        <v>733</v>
      </c>
      <c r="BB2451" s="10">
        <v>1</v>
      </c>
      <c r="BF2451" s="4" t="b">
        <f>IF(ISERROR(VLOOKUP(StudiesDetails!B2451,ProteinExpression!A:A,1,FALSE)),FALSE,TRUE)</f>
        <v>1</v>
      </c>
    </row>
    <row r="2452" spans="1:58" x14ac:dyDescent="0.3">
      <c r="A2452">
        <v>1134</v>
      </c>
      <c r="B2452">
        <v>2604</v>
      </c>
      <c r="C2452" s="73" t="str">
        <f>IF(AND($A2452&lt;&gt;"",ISNUMBER($A2452)),VLOOKUP($A2452,StudiesGeneral!$B:$CM,2,FALSE),"")</f>
        <v>Wegler</v>
      </c>
      <c r="D2452" s="73">
        <f>IF(AND($A2452&lt;&gt;"",ISNUMBER($A2452)),VLOOKUP($A2452,StudiesGeneral!$B:$CM,3,FALSE),"")</f>
        <v>2022</v>
      </c>
      <c r="E2452" s="74" t="str">
        <f>IF(AND($A2452&lt;&gt;"",ISNUMBER($A2452)),VLOOKUP($A2452,StudiesGeneral!$B:$CM,4,FALSE),"")</f>
        <v>https://doi.org/10.1002/cpt.2558</v>
      </c>
      <c r="F2452" s="73" t="str">
        <f>IF(AND($A2452&lt;&gt;"",ISNUMBER($A2452)),VLOOKUP($A2452,StudiesGeneral!$B:$CM,5,FALSE),"")</f>
        <v>CYP3A5</v>
      </c>
      <c r="G2452" s="52" t="str">
        <f t="shared" si="121"/>
        <v>Small intestine-Jejunum-Lysate-obsese 12-</v>
      </c>
      <c r="H2452" s="12" t="s">
        <v>747</v>
      </c>
      <c r="I2452" s="12" t="s">
        <v>749</v>
      </c>
      <c r="K2452" s="12" t="s">
        <v>735</v>
      </c>
      <c r="L2452" s="12" t="s">
        <v>736</v>
      </c>
      <c r="M2452" s="12" t="s">
        <v>737</v>
      </c>
      <c r="AA2452" s="19" t="s">
        <v>770</v>
      </c>
      <c r="AB2452" s="19" t="s">
        <v>1559</v>
      </c>
      <c r="AC2452" s="20" t="s">
        <v>730</v>
      </c>
      <c r="AD2452" s="37" t="s">
        <v>1627</v>
      </c>
      <c r="AE2452" s="82">
        <v>12</v>
      </c>
      <c r="AF2452" s="3">
        <v>1</v>
      </c>
      <c r="AG2452" s="45"/>
      <c r="AH2452" s="45">
        <v>48</v>
      </c>
      <c r="AI2452" s="45" t="s">
        <v>767</v>
      </c>
      <c r="AJ2452" s="46" t="s">
        <v>1069</v>
      </c>
      <c r="AK2452" s="45"/>
      <c r="AL2452" s="46"/>
      <c r="AM2452" s="45">
        <v>23</v>
      </c>
      <c r="AN2452" s="45">
        <v>63</v>
      </c>
      <c r="AO2452" s="45">
        <v>123.4</v>
      </c>
      <c r="AP2452" s="45" t="s">
        <v>1069</v>
      </c>
      <c r="AQ2452" s="45"/>
      <c r="AR2452" s="45"/>
      <c r="AS2452" s="107">
        <v>43</v>
      </c>
      <c r="AT2452" s="45" t="s">
        <v>1069</v>
      </c>
      <c r="AU2452" s="45"/>
      <c r="AV2452" s="45"/>
      <c r="AW2452" s="45"/>
      <c r="AX2452" s="45" t="s">
        <v>1561</v>
      </c>
      <c r="BA2452" s="21" t="s">
        <v>733</v>
      </c>
      <c r="BB2452" s="10">
        <v>1</v>
      </c>
      <c r="BF2452" s="4" t="b">
        <f>IF(ISERROR(VLOOKUP(StudiesDetails!B2452,ProteinExpression!A:A,1,FALSE)),FALSE,TRUE)</f>
        <v>1</v>
      </c>
    </row>
    <row r="2453" spans="1:58" x14ac:dyDescent="0.3">
      <c r="A2453">
        <v>1134</v>
      </c>
      <c r="B2453">
        <v>2605</v>
      </c>
      <c r="C2453" s="73" t="str">
        <f>IF(AND($A2453&lt;&gt;"",ISNUMBER($A2453)),VLOOKUP($A2453,StudiesGeneral!$B:$CM,2,FALSE),"")</f>
        <v>Wegler</v>
      </c>
      <c r="D2453" s="73">
        <f>IF(AND($A2453&lt;&gt;"",ISNUMBER($A2453)),VLOOKUP($A2453,StudiesGeneral!$B:$CM,3,FALSE),"")</f>
        <v>2022</v>
      </c>
      <c r="E2453" s="74" t="str">
        <f>IF(AND($A2453&lt;&gt;"",ISNUMBER($A2453)),VLOOKUP($A2453,StudiesGeneral!$B:$CM,4,FALSE),"")</f>
        <v>https://doi.org/10.1002/cpt.2558</v>
      </c>
      <c r="F2453" s="73" t="str">
        <f>IF(AND($A2453&lt;&gt;"",ISNUMBER($A2453)),VLOOKUP($A2453,StudiesGeneral!$B:$CM,5,FALSE),"")</f>
        <v>CYP3A5</v>
      </c>
      <c r="G2453" s="52" t="str">
        <f t="shared" si="121"/>
        <v>Small intestine-Jejunum-Lysate-obsese 13-</v>
      </c>
      <c r="H2453" s="12" t="s">
        <v>747</v>
      </c>
      <c r="I2453" s="12" t="s">
        <v>749</v>
      </c>
      <c r="K2453" s="12" t="s">
        <v>735</v>
      </c>
      <c r="L2453" s="12" t="s">
        <v>736</v>
      </c>
      <c r="M2453" s="12" t="s">
        <v>737</v>
      </c>
      <c r="AA2453" s="19" t="s">
        <v>770</v>
      </c>
      <c r="AB2453" s="19" t="s">
        <v>1559</v>
      </c>
      <c r="AC2453" s="20" t="s">
        <v>730</v>
      </c>
      <c r="AD2453" s="37" t="s">
        <v>1628</v>
      </c>
      <c r="AE2453" s="82">
        <v>13</v>
      </c>
      <c r="AF2453" s="3">
        <v>1</v>
      </c>
      <c r="AG2453" s="45"/>
      <c r="AH2453" s="45">
        <v>48</v>
      </c>
      <c r="AI2453" s="45" t="s">
        <v>767</v>
      </c>
      <c r="AJ2453" s="46" t="s">
        <v>1069</v>
      </c>
      <c r="AK2453" s="45"/>
      <c r="AL2453" s="46"/>
      <c r="AM2453" s="45">
        <v>23</v>
      </c>
      <c r="AN2453" s="45">
        <v>63</v>
      </c>
      <c r="AO2453" s="45">
        <v>123.4</v>
      </c>
      <c r="AP2453" s="45" t="s">
        <v>1069</v>
      </c>
      <c r="AQ2453" s="45"/>
      <c r="AR2453" s="45"/>
      <c r="AS2453" s="107">
        <v>43</v>
      </c>
      <c r="AT2453" s="45" t="s">
        <v>1069</v>
      </c>
      <c r="AU2453" s="45"/>
      <c r="AV2453" s="45"/>
      <c r="AW2453" s="45"/>
      <c r="AX2453" s="45" t="s">
        <v>1561</v>
      </c>
      <c r="BA2453" s="21" t="s">
        <v>733</v>
      </c>
      <c r="BB2453" s="10">
        <v>1</v>
      </c>
      <c r="BF2453" s="4" t="b">
        <f>IF(ISERROR(VLOOKUP(StudiesDetails!B2453,ProteinExpression!A:A,1,FALSE)),FALSE,TRUE)</f>
        <v>1</v>
      </c>
    </row>
    <row r="2454" spans="1:58" x14ac:dyDescent="0.3">
      <c r="A2454">
        <v>1134</v>
      </c>
      <c r="B2454">
        <v>2606</v>
      </c>
      <c r="C2454" s="73" t="str">
        <f>IF(AND($A2454&lt;&gt;"",ISNUMBER($A2454)),VLOOKUP($A2454,StudiesGeneral!$B:$CM,2,FALSE),"")</f>
        <v>Wegler</v>
      </c>
      <c r="D2454" s="73">
        <f>IF(AND($A2454&lt;&gt;"",ISNUMBER($A2454)),VLOOKUP($A2454,StudiesGeneral!$B:$CM,3,FALSE),"")</f>
        <v>2022</v>
      </c>
      <c r="E2454" s="74" t="str">
        <f>IF(AND($A2454&lt;&gt;"",ISNUMBER($A2454)),VLOOKUP($A2454,StudiesGeneral!$B:$CM,4,FALSE),"")</f>
        <v>https://doi.org/10.1002/cpt.2558</v>
      </c>
      <c r="F2454" s="73" t="str">
        <f>IF(AND($A2454&lt;&gt;"",ISNUMBER($A2454)),VLOOKUP($A2454,StudiesGeneral!$B:$CM,5,FALSE),"")</f>
        <v>CYP3A5</v>
      </c>
      <c r="G2454" s="52" t="str">
        <f t="shared" si="121"/>
        <v>Small intestine-Jejunum-Lysate-obsese 14-</v>
      </c>
      <c r="H2454" s="12" t="s">
        <v>747</v>
      </c>
      <c r="I2454" s="12" t="s">
        <v>749</v>
      </c>
      <c r="K2454" s="12" t="s">
        <v>735</v>
      </c>
      <c r="L2454" s="12" t="s">
        <v>736</v>
      </c>
      <c r="M2454" s="12" t="s">
        <v>737</v>
      </c>
      <c r="AA2454" s="19" t="s">
        <v>770</v>
      </c>
      <c r="AB2454" s="19" t="s">
        <v>1559</v>
      </c>
      <c r="AC2454" s="20" t="s">
        <v>730</v>
      </c>
      <c r="AD2454" s="37" t="s">
        <v>1629</v>
      </c>
      <c r="AE2454" s="82">
        <v>14</v>
      </c>
      <c r="AF2454" s="3">
        <v>1</v>
      </c>
      <c r="AG2454" s="45"/>
      <c r="AH2454" s="45">
        <v>48</v>
      </c>
      <c r="AI2454" s="45" t="s">
        <v>767</v>
      </c>
      <c r="AJ2454" s="46" t="s">
        <v>1069</v>
      </c>
      <c r="AK2454" s="45"/>
      <c r="AL2454" s="46"/>
      <c r="AM2454" s="45">
        <v>23</v>
      </c>
      <c r="AN2454" s="45">
        <v>63</v>
      </c>
      <c r="AO2454" s="45">
        <v>123.4</v>
      </c>
      <c r="AP2454" s="45" t="s">
        <v>1069</v>
      </c>
      <c r="AQ2454" s="45"/>
      <c r="AR2454" s="45"/>
      <c r="AS2454" s="107">
        <v>43</v>
      </c>
      <c r="AT2454" s="45" t="s">
        <v>1069</v>
      </c>
      <c r="AU2454" s="45"/>
      <c r="AV2454" s="45"/>
      <c r="AW2454" s="45"/>
      <c r="AX2454" s="45" t="s">
        <v>1561</v>
      </c>
      <c r="BA2454" s="21" t="s">
        <v>733</v>
      </c>
      <c r="BB2454" s="10">
        <v>1</v>
      </c>
      <c r="BF2454" s="4" t="b">
        <f>IF(ISERROR(VLOOKUP(StudiesDetails!B2454,ProteinExpression!A:A,1,FALSE)),FALSE,TRUE)</f>
        <v>1</v>
      </c>
    </row>
    <row r="2455" spans="1:58" x14ac:dyDescent="0.3">
      <c r="A2455">
        <v>1134</v>
      </c>
      <c r="B2455">
        <v>2607</v>
      </c>
      <c r="C2455" s="73" t="str">
        <f>IF(AND($A2455&lt;&gt;"",ISNUMBER($A2455)),VLOOKUP($A2455,StudiesGeneral!$B:$CM,2,FALSE),"")</f>
        <v>Wegler</v>
      </c>
      <c r="D2455" s="73">
        <f>IF(AND($A2455&lt;&gt;"",ISNUMBER($A2455)),VLOOKUP($A2455,StudiesGeneral!$B:$CM,3,FALSE),"")</f>
        <v>2022</v>
      </c>
      <c r="E2455" s="74" t="str">
        <f>IF(AND($A2455&lt;&gt;"",ISNUMBER($A2455)),VLOOKUP($A2455,StudiesGeneral!$B:$CM,4,FALSE),"")</f>
        <v>https://doi.org/10.1002/cpt.2558</v>
      </c>
      <c r="F2455" s="73" t="str">
        <f>IF(AND($A2455&lt;&gt;"",ISNUMBER($A2455)),VLOOKUP($A2455,StudiesGeneral!$B:$CM,5,FALSE),"")</f>
        <v>CYP3A5</v>
      </c>
      <c r="G2455" s="52" t="str">
        <f t="shared" si="121"/>
        <v>Small intestine-Jejunum-Lysate-obsese 15-</v>
      </c>
      <c r="H2455" s="12" t="s">
        <v>747</v>
      </c>
      <c r="I2455" s="12" t="s">
        <v>749</v>
      </c>
      <c r="K2455" s="12" t="s">
        <v>735</v>
      </c>
      <c r="L2455" s="12" t="s">
        <v>736</v>
      </c>
      <c r="M2455" s="12" t="s">
        <v>737</v>
      </c>
      <c r="AA2455" s="19" t="s">
        <v>770</v>
      </c>
      <c r="AB2455" s="19" t="s">
        <v>1559</v>
      </c>
      <c r="AC2455" s="20" t="s">
        <v>730</v>
      </c>
      <c r="AD2455" s="37" t="s">
        <v>1630</v>
      </c>
      <c r="AE2455" s="82">
        <v>15</v>
      </c>
      <c r="AF2455" s="3">
        <v>1</v>
      </c>
      <c r="AG2455" s="45"/>
      <c r="AH2455" s="45">
        <v>48</v>
      </c>
      <c r="AI2455" s="45" t="s">
        <v>767</v>
      </c>
      <c r="AJ2455" s="46" t="s">
        <v>1069</v>
      </c>
      <c r="AK2455" s="45"/>
      <c r="AL2455" s="46"/>
      <c r="AM2455" s="45">
        <v>23</v>
      </c>
      <c r="AN2455" s="45">
        <v>63</v>
      </c>
      <c r="AO2455" s="45">
        <v>123.4</v>
      </c>
      <c r="AP2455" s="45" t="s">
        <v>1069</v>
      </c>
      <c r="AQ2455" s="45"/>
      <c r="AR2455" s="45"/>
      <c r="AS2455" s="107">
        <v>43</v>
      </c>
      <c r="AT2455" s="45" t="s">
        <v>1069</v>
      </c>
      <c r="AU2455" s="45"/>
      <c r="AV2455" s="45"/>
      <c r="AW2455" s="45"/>
      <c r="AX2455" s="45" t="s">
        <v>1561</v>
      </c>
      <c r="BA2455" s="21" t="s">
        <v>733</v>
      </c>
      <c r="BB2455" s="10">
        <v>1</v>
      </c>
      <c r="BF2455" s="4" t="b">
        <f>IF(ISERROR(VLOOKUP(StudiesDetails!B2455,ProteinExpression!A:A,1,FALSE)),FALSE,TRUE)</f>
        <v>1</v>
      </c>
    </row>
    <row r="2456" spans="1:58" x14ac:dyDescent="0.3">
      <c r="A2456">
        <v>1134</v>
      </c>
      <c r="B2456">
        <v>2608</v>
      </c>
      <c r="C2456" s="73" t="str">
        <f>IF(AND($A2456&lt;&gt;"",ISNUMBER($A2456)),VLOOKUP($A2456,StudiesGeneral!$B:$CM,2,FALSE),"")</f>
        <v>Wegler</v>
      </c>
      <c r="D2456" s="73">
        <f>IF(AND($A2456&lt;&gt;"",ISNUMBER($A2456)),VLOOKUP($A2456,StudiesGeneral!$B:$CM,3,FALSE),"")</f>
        <v>2022</v>
      </c>
      <c r="E2456" s="74" t="str">
        <f>IF(AND($A2456&lt;&gt;"",ISNUMBER($A2456)),VLOOKUP($A2456,StudiesGeneral!$B:$CM,4,FALSE),"")</f>
        <v>https://doi.org/10.1002/cpt.2558</v>
      </c>
      <c r="F2456" s="73" t="str">
        <f>IF(AND($A2456&lt;&gt;"",ISNUMBER($A2456)),VLOOKUP($A2456,StudiesGeneral!$B:$CM,5,FALSE),"")</f>
        <v>CYP3A5</v>
      </c>
      <c r="G2456" s="52" t="str">
        <f t="shared" si="121"/>
        <v>Small intestine-Jejunum-Lysate-obsese 16-</v>
      </c>
      <c r="H2456" s="12" t="s">
        <v>747</v>
      </c>
      <c r="I2456" s="12" t="s">
        <v>749</v>
      </c>
      <c r="K2456" s="12" t="s">
        <v>735</v>
      </c>
      <c r="L2456" s="12" t="s">
        <v>736</v>
      </c>
      <c r="M2456" s="12" t="s">
        <v>737</v>
      </c>
      <c r="AA2456" s="19" t="s">
        <v>770</v>
      </c>
      <c r="AB2456" s="19" t="s">
        <v>1559</v>
      </c>
      <c r="AC2456" s="20" t="s">
        <v>730</v>
      </c>
      <c r="AD2456" s="37" t="s">
        <v>1631</v>
      </c>
      <c r="AE2456" s="82">
        <v>16</v>
      </c>
      <c r="AF2456" s="3">
        <v>1</v>
      </c>
      <c r="AG2456" s="45"/>
      <c r="AH2456" s="45">
        <v>48</v>
      </c>
      <c r="AI2456" s="45" t="s">
        <v>767</v>
      </c>
      <c r="AJ2456" s="46" t="s">
        <v>1069</v>
      </c>
      <c r="AK2456" s="45"/>
      <c r="AL2456" s="46"/>
      <c r="AM2456" s="45">
        <v>23</v>
      </c>
      <c r="AN2456" s="45">
        <v>63</v>
      </c>
      <c r="AO2456" s="45">
        <v>123.4</v>
      </c>
      <c r="AP2456" s="45" t="s">
        <v>1069</v>
      </c>
      <c r="AQ2456" s="45"/>
      <c r="AR2456" s="45"/>
      <c r="AS2456" s="107">
        <v>43</v>
      </c>
      <c r="AT2456" s="45" t="s">
        <v>1069</v>
      </c>
      <c r="AU2456" s="45"/>
      <c r="AV2456" s="45"/>
      <c r="AW2456" s="45"/>
      <c r="AX2456" s="45" t="s">
        <v>1561</v>
      </c>
      <c r="BA2456" s="21" t="s">
        <v>733</v>
      </c>
      <c r="BB2456" s="10">
        <v>1</v>
      </c>
      <c r="BF2456" s="4" t="b">
        <f>IF(ISERROR(VLOOKUP(StudiesDetails!B2456,ProteinExpression!A:A,1,FALSE)),FALSE,TRUE)</f>
        <v>1</v>
      </c>
    </row>
    <row r="2457" spans="1:58" x14ac:dyDescent="0.3">
      <c r="A2457">
        <v>1134</v>
      </c>
      <c r="B2457">
        <v>2609</v>
      </c>
      <c r="C2457" s="73" t="str">
        <f>IF(AND($A2457&lt;&gt;"",ISNUMBER($A2457)),VLOOKUP($A2457,StudiesGeneral!$B:$CM,2,FALSE),"")</f>
        <v>Wegler</v>
      </c>
      <c r="D2457" s="73">
        <f>IF(AND($A2457&lt;&gt;"",ISNUMBER($A2457)),VLOOKUP($A2457,StudiesGeneral!$B:$CM,3,FALSE),"")</f>
        <v>2022</v>
      </c>
      <c r="E2457" s="74" t="str">
        <f>IF(AND($A2457&lt;&gt;"",ISNUMBER($A2457)),VLOOKUP($A2457,StudiesGeneral!$B:$CM,4,FALSE),"")</f>
        <v>https://doi.org/10.1002/cpt.2558</v>
      </c>
      <c r="F2457" s="73" t="str">
        <f>IF(AND($A2457&lt;&gt;"",ISNUMBER($A2457)),VLOOKUP($A2457,StudiesGeneral!$B:$CM,5,FALSE),"")</f>
        <v>CYP3A5</v>
      </c>
      <c r="G2457" s="52" t="str">
        <f t="shared" si="121"/>
        <v>Small intestine-Jejunum-Lysate-obsese 17-</v>
      </c>
      <c r="H2457" s="12" t="s">
        <v>747</v>
      </c>
      <c r="I2457" s="12" t="s">
        <v>749</v>
      </c>
      <c r="K2457" s="12" t="s">
        <v>735</v>
      </c>
      <c r="L2457" s="12" t="s">
        <v>736</v>
      </c>
      <c r="M2457" s="12" t="s">
        <v>737</v>
      </c>
      <c r="AA2457" s="19" t="s">
        <v>770</v>
      </c>
      <c r="AB2457" s="19" t="s">
        <v>1559</v>
      </c>
      <c r="AC2457" s="20" t="s">
        <v>730</v>
      </c>
      <c r="AD2457" s="37" t="s">
        <v>1632</v>
      </c>
      <c r="AE2457" s="82">
        <v>17</v>
      </c>
      <c r="AF2457" s="3">
        <v>1</v>
      </c>
      <c r="AG2457" s="45"/>
      <c r="AH2457" s="45">
        <v>48</v>
      </c>
      <c r="AI2457" s="45" t="s">
        <v>767</v>
      </c>
      <c r="AJ2457" s="46" t="s">
        <v>1069</v>
      </c>
      <c r="AK2457" s="45"/>
      <c r="AL2457" s="46"/>
      <c r="AM2457" s="45">
        <v>23</v>
      </c>
      <c r="AN2457" s="45">
        <v>63</v>
      </c>
      <c r="AO2457" s="45">
        <v>123.4</v>
      </c>
      <c r="AP2457" s="45" t="s">
        <v>1069</v>
      </c>
      <c r="AQ2457" s="45"/>
      <c r="AR2457" s="45"/>
      <c r="AS2457" s="107">
        <v>43</v>
      </c>
      <c r="AT2457" s="45" t="s">
        <v>1069</v>
      </c>
      <c r="AU2457" s="45"/>
      <c r="AV2457" s="45"/>
      <c r="AW2457" s="45"/>
      <c r="AX2457" s="45" t="s">
        <v>1561</v>
      </c>
      <c r="BA2457" s="21" t="s">
        <v>733</v>
      </c>
      <c r="BB2457" s="10">
        <v>1</v>
      </c>
      <c r="BF2457" s="4" t="b">
        <f>IF(ISERROR(VLOOKUP(StudiesDetails!B2457,ProteinExpression!A:A,1,FALSE)),FALSE,TRUE)</f>
        <v>1</v>
      </c>
    </row>
    <row r="2458" spans="1:58" x14ac:dyDescent="0.3">
      <c r="A2458">
        <v>1134</v>
      </c>
      <c r="B2458">
        <v>2610</v>
      </c>
      <c r="C2458" s="73" t="str">
        <f>IF(AND($A2458&lt;&gt;"",ISNUMBER($A2458)),VLOOKUP($A2458,StudiesGeneral!$B:$CM,2,FALSE),"")</f>
        <v>Wegler</v>
      </c>
      <c r="D2458" s="73">
        <f>IF(AND($A2458&lt;&gt;"",ISNUMBER($A2458)),VLOOKUP($A2458,StudiesGeneral!$B:$CM,3,FALSE),"")</f>
        <v>2022</v>
      </c>
      <c r="E2458" s="74" t="str">
        <f>IF(AND($A2458&lt;&gt;"",ISNUMBER($A2458)),VLOOKUP($A2458,StudiesGeneral!$B:$CM,4,FALSE),"")</f>
        <v>https://doi.org/10.1002/cpt.2558</v>
      </c>
      <c r="F2458" s="73" t="str">
        <f>IF(AND($A2458&lt;&gt;"",ISNUMBER($A2458)),VLOOKUP($A2458,StudiesGeneral!$B:$CM,5,FALSE),"")</f>
        <v>CYP3A5</v>
      </c>
      <c r="G2458" s="52" t="str">
        <f t="shared" si="121"/>
        <v>Small intestine-Jejunum-Lysate-obsese 18-</v>
      </c>
      <c r="H2458" s="12" t="s">
        <v>747</v>
      </c>
      <c r="I2458" s="12" t="s">
        <v>749</v>
      </c>
      <c r="K2458" s="12" t="s">
        <v>735</v>
      </c>
      <c r="L2458" s="12" t="s">
        <v>736</v>
      </c>
      <c r="M2458" s="12" t="s">
        <v>737</v>
      </c>
      <c r="AA2458" s="19" t="s">
        <v>770</v>
      </c>
      <c r="AB2458" s="19" t="s">
        <v>1559</v>
      </c>
      <c r="AC2458" s="20" t="s">
        <v>730</v>
      </c>
      <c r="AD2458" s="37" t="s">
        <v>1633</v>
      </c>
      <c r="AE2458" s="82">
        <v>18</v>
      </c>
      <c r="AF2458" s="3">
        <v>1</v>
      </c>
      <c r="AG2458" s="45"/>
      <c r="AH2458" s="45">
        <v>48</v>
      </c>
      <c r="AI2458" s="45" t="s">
        <v>767</v>
      </c>
      <c r="AJ2458" s="46" t="s">
        <v>1069</v>
      </c>
      <c r="AK2458" s="45"/>
      <c r="AL2458" s="46"/>
      <c r="AM2458" s="45">
        <v>23</v>
      </c>
      <c r="AN2458" s="45">
        <v>63</v>
      </c>
      <c r="AO2458" s="45">
        <v>123.4</v>
      </c>
      <c r="AP2458" s="45" t="s">
        <v>1069</v>
      </c>
      <c r="AQ2458" s="45"/>
      <c r="AR2458" s="45"/>
      <c r="AS2458" s="107">
        <v>43</v>
      </c>
      <c r="AT2458" s="45" t="s">
        <v>1069</v>
      </c>
      <c r="AU2458" s="45"/>
      <c r="AV2458" s="45"/>
      <c r="AW2458" s="45"/>
      <c r="AX2458" s="45" t="s">
        <v>1561</v>
      </c>
      <c r="BA2458" s="21" t="s">
        <v>733</v>
      </c>
      <c r="BB2458" s="10">
        <v>1</v>
      </c>
      <c r="BF2458" s="4" t="b">
        <f>IF(ISERROR(VLOOKUP(StudiesDetails!B2458,ProteinExpression!A:A,1,FALSE)),FALSE,TRUE)</f>
        <v>1</v>
      </c>
    </row>
    <row r="2459" spans="1:58" x14ac:dyDescent="0.3">
      <c r="A2459">
        <v>1134</v>
      </c>
      <c r="B2459">
        <v>2611</v>
      </c>
      <c r="C2459" s="73" t="str">
        <f>IF(AND($A2459&lt;&gt;"",ISNUMBER($A2459)),VLOOKUP($A2459,StudiesGeneral!$B:$CM,2,FALSE),"")</f>
        <v>Wegler</v>
      </c>
      <c r="D2459" s="73">
        <f>IF(AND($A2459&lt;&gt;"",ISNUMBER($A2459)),VLOOKUP($A2459,StudiesGeneral!$B:$CM,3,FALSE),"")</f>
        <v>2022</v>
      </c>
      <c r="E2459" s="74" t="str">
        <f>IF(AND($A2459&lt;&gt;"",ISNUMBER($A2459)),VLOOKUP($A2459,StudiesGeneral!$B:$CM,4,FALSE),"")</f>
        <v>https://doi.org/10.1002/cpt.2558</v>
      </c>
      <c r="F2459" s="73" t="str">
        <f>IF(AND($A2459&lt;&gt;"",ISNUMBER($A2459)),VLOOKUP($A2459,StudiesGeneral!$B:$CM,5,FALSE),"")</f>
        <v>CYP3A5</v>
      </c>
      <c r="G2459" s="52" t="str">
        <f t="shared" si="121"/>
        <v>Small intestine-Jejunum-Lysate-obsese 19-</v>
      </c>
      <c r="H2459" s="12" t="s">
        <v>747</v>
      </c>
      <c r="I2459" s="12" t="s">
        <v>749</v>
      </c>
      <c r="K2459" s="12" t="s">
        <v>735</v>
      </c>
      <c r="L2459" s="12" t="s">
        <v>736</v>
      </c>
      <c r="M2459" s="12" t="s">
        <v>737</v>
      </c>
      <c r="AA2459" s="19" t="s">
        <v>770</v>
      </c>
      <c r="AB2459" s="19" t="s">
        <v>1559</v>
      </c>
      <c r="AC2459" s="20" t="s">
        <v>730</v>
      </c>
      <c r="AD2459" s="37" t="s">
        <v>1634</v>
      </c>
      <c r="AE2459" s="82">
        <v>19</v>
      </c>
      <c r="AF2459" s="3">
        <v>1</v>
      </c>
      <c r="AG2459" s="45"/>
      <c r="AH2459" s="45">
        <v>48</v>
      </c>
      <c r="AI2459" s="45" t="s">
        <v>767</v>
      </c>
      <c r="AJ2459" s="46" t="s">
        <v>1069</v>
      </c>
      <c r="AK2459" s="45"/>
      <c r="AL2459" s="46"/>
      <c r="AM2459" s="45">
        <v>23</v>
      </c>
      <c r="AN2459" s="45">
        <v>63</v>
      </c>
      <c r="AO2459" s="45">
        <v>123.4</v>
      </c>
      <c r="AP2459" s="45" t="s">
        <v>1069</v>
      </c>
      <c r="AQ2459" s="45"/>
      <c r="AR2459" s="45"/>
      <c r="AS2459" s="107">
        <v>43</v>
      </c>
      <c r="AT2459" s="45" t="s">
        <v>1069</v>
      </c>
      <c r="AU2459" s="45"/>
      <c r="AV2459" s="45"/>
      <c r="AW2459" s="45"/>
      <c r="AX2459" s="45" t="s">
        <v>1561</v>
      </c>
      <c r="BA2459" s="21" t="s">
        <v>733</v>
      </c>
      <c r="BB2459" s="10">
        <v>1</v>
      </c>
      <c r="BF2459" s="4" t="b">
        <f>IF(ISERROR(VLOOKUP(StudiesDetails!B2459,ProteinExpression!A:A,1,FALSE)),FALSE,TRUE)</f>
        <v>1</v>
      </c>
    </row>
    <row r="2460" spans="1:58" x14ac:dyDescent="0.3">
      <c r="A2460">
        <v>1134</v>
      </c>
      <c r="B2460">
        <v>2612</v>
      </c>
      <c r="C2460" s="73" t="str">
        <f>IF(AND($A2460&lt;&gt;"",ISNUMBER($A2460)),VLOOKUP($A2460,StudiesGeneral!$B:$CM,2,FALSE),"")</f>
        <v>Wegler</v>
      </c>
      <c r="D2460" s="73">
        <f>IF(AND($A2460&lt;&gt;"",ISNUMBER($A2460)),VLOOKUP($A2460,StudiesGeneral!$B:$CM,3,FALSE),"")</f>
        <v>2022</v>
      </c>
      <c r="E2460" s="74" t="str">
        <f>IF(AND($A2460&lt;&gt;"",ISNUMBER($A2460)),VLOOKUP($A2460,StudiesGeneral!$B:$CM,4,FALSE),"")</f>
        <v>https://doi.org/10.1002/cpt.2558</v>
      </c>
      <c r="F2460" s="73" t="str">
        <f>IF(AND($A2460&lt;&gt;"",ISNUMBER($A2460)),VLOOKUP($A2460,StudiesGeneral!$B:$CM,5,FALSE),"")</f>
        <v>CYP3A5</v>
      </c>
      <c r="G2460" s="52" t="str">
        <f t="shared" si="121"/>
        <v>Small intestine-Jejunum-Lysate-obsese 20-</v>
      </c>
      <c r="H2460" s="12" t="s">
        <v>747</v>
      </c>
      <c r="I2460" s="12" t="s">
        <v>749</v>
      </c>
      <c r="K2460" s="12" t="s">
        <v>735</v>
      </c>
      <c r="L2460" s="12" t="s">
        <v>736</v>
      </c>
      <c r="M2460" s="12" t="s">
        <v>737</v>
      </c>
      <c r="AA2460" s="19" t="s">
        <v>770</v>
      </c>
      <c r="AB2460" s="19" t="s">
        <v>1559</v>
      </c>
      <c r="AC2460" s="20" t="s">
        <v>730</v>
      </c>
      <c r="AD2460" s="37" t="s">
        <v>1635</v>
      </c>
      <c r="AE2460" s="82">
        <v>20</v>
      </c>
      <c r="AF2460" s="3">
        <v>1</v>
      </c>
      <c r="AG2460" s="45"/>
      <c r="AH2460" s="45">
        <v>48</v>
      </c>
      <c r="AI2460" s="45" t="s">
        <v>767</v>
      </c>
      <c r="AJ2460" s="46" t="s">
        <v>1069</v>
      </c>
      <c r="AK2460" s="45"/>
      <c r="AL2460" s="46"/>
      <c r="AM2460" s="45">
        <v>23</v>
      </c>
      <c r="AN2460" s="45">
        <v>63</v>
      </c>
      <c r="AO2460" s="45">
        <v>123.4</v>
      </c>
      <c r="AP2460" s="45" t="s">
        <v>1069</v>
      </c>
      <c r="AQ2460" s="45"/>
      <c r="AR2460" s="45"/>
      <c r="AS2460" s="107">
        <v>43</v>
      </c>
      <c r="AT2460" s="45" t="s">
        <v>1069</v>
      </c>
      <c r="AU2460" s="45"/>
      <c r="AV2460" s="45"/>
      <c r="AW2460" s="45"/>
      <c r="AX2460" s="45" t="s">
        <v>1561</v>
      </c>
      <c r="BA2460" s="21" t="s">
        <v>733</v>
      </c>
      <c r="BB2460" s="10">
        <v>1</v>
      </c>
      <c r="BF2460" s="4" t="b">
        <f>IF(ISERROR(VLOOKUP(StudiesDetails!B2460,ProteinExpression!A:A,1,FALSE)),FALSE,TRUE)</f>
        <v>1</v>
      </c>
    </row>
    <row r="2461" spans="1:58" x14ac:dyDescent="0.3">
      <c r="A2461">
        <v>1134</v>
      </c>
      <c r="B2461">
        <v>2613</v>
      </c>
      <c r="C2461" s="73" t="str">
        <f>IF(AND($A2461&lt;&gt;"",ISNUMBER($A2461)),VLOOKUP($A2461,StudiesGeneral!$B:$CM,2,FALSE),"")</f>
        <v>Wegler</v>
      </c>
      <c r="D2461" s="73">
        <f>IF(AND($A2461&lt;&gt;"",ISNUMBER($A2461)),VLOOKUP($A2461,StudiesGeneral!$B:$CM,3,FALSE),"")</f>
        <v>2022</v>
      </c>
      <c r="E2461" s="74" t="str">
        <f>IF(AND($A2461&lt;&gt;"",ISNUMBER($A2461)),VLOOKUP($A2461,StudiesGeneral!$B:$CM,4,FALSE),"")</f>
        <v>https://doi.org/10.1002/cpt.2558</v>
      </c>
      <c r="F2461" s="73" t="str">
        <f>IF(AND($A2461&lt;&gt;"",ISNUMBER($A2461)),VLOOKUP($A2461,StudiesGeneral!$B:$CM,5,FALSE),"")</f>
        <v>CYP3A5</v>
      </c>
      <c r="G2461" s="52" t="str">
        <f t="shared" si="121"/>
        <v>Small intestine-Jejunum-Lysate-obsese 21-</v>
      </c>
      <c r="H2461" s="12" t="s">
        <v>747</v>
      </c>
      <c r="I2461" s="12" t="s">
        <v>749</v>
      </c>
      <c r="K2461" s="12" t="s">
        <v>735</v>
      </c>
      <c r="L2461" s="12" t="s">
        <v>736</v>
      </c>
      <c r="M2461" s="12" t="s">
        <v>737</v>
      </c>
      <c r="AA2461" s="19" t="s">
        <v>770</v>
      </c>
      <c r="AB2461" s="19" t="s">
        <v>1559</v>
      </c>
      <c r="AC2461" s="20" t="s">
        <v>730</v>
      </c>
      <c r="AD2461" s="37" t="s">
        <v>1636</v>
      </c>
      <c r="AE2461" s="82">
        <v>21</v>
      </c>
      <c r="AF2461" s="3">
        <v>1</v>
      </c>
      <c r="AG2461" s="45"/>
      <c r="AH2461" s="45">
        <v>48</v>
      </c>
      <c r="AI2461" s="45" t="s">
        <v>767</v>
      </c>
      <c r="AJ2461" s="46" t="s">
        <v>1069</v>
      </c>
      <c r="AK2461" s="45"/>
      <c r="AL2461" s="46"/>
      <c r="AM2461" s="45">
        <v>23</v>
      </c>
      <c r="AN2461" s="45">
        <v>63</v>
      </c>
      <c r="AO2461" s="45">
        <v>123.4</v>
      </c>
      <c r="AP2461" s="45" t="s">
        <v>1069</v>
      </c>
      <c r="AQ2461" s="45"/>
      <c r="AR2461" s="45"/>
      <c r="AS2461" s="107">
        <v>43</v>
      </c>
      <c r="AT2461" s="45" t="s">
        <v>1069</v>
      </c>
      <c r="AU2461" s="45"/>
      <c r="AV2461" s="45"/>
      <c r="AW2461" s="45"/>
      <c r="AX2461" s="45" t="s">
        <v>1561</v>
      </c>
      <c r="BA2461" s="21" t="s">
        <v>733</v>
      </c>
      <c r="BB2461" s="10">
        <v>1</v>
      </c>
      <c r="BF2461" s="4" t="b">
        <f>IF(ISERROR(VLOOKUP(StudiesDetails!B2461,ProteinExpression!A:A,1,FALSE)),FALSE,TRUE)</f>
        <v>1</v>
      </c>
    </row>
    <row r="2462" spans="1:58" x14ac:dyDescent="0.3">
      <c r="A2462">
        <v>1134</v>
      </c>
      <c r="B2462">
        <v>2614</v>
      </c>
      <c r="C2462" s="73" t="str">
        <f>IF(AND($A2462&lt;&gt;"",ISNUMBER($A2462)),VLOOKUP($A2462,StudiesGeneral!$B:$CM,2,FALSE),"")</f>
        <v>Wegler</v>
      </c>
      <c r="D2462" s="73">
        <f>IF(AND($A2462&lt;&gt;"",ISNUMBER($A2462)),VLOOKUP($A2462,StudiesGeneral!$B:$CM,3,FALSE),"")</f>
        <v>2022</v>
      </c>
      <c r="E2462" s="74" t="str">
        <f>IF(AND($A2462&lt;&gt;"",ISNUMBER($A2462)),VLOOKUP($A2462,StudiesGeneral!$B:$CM,4,FALSE),"")</f>
        <v>https://doi.org/10.1002/cpt.2558</v>
      </c>
      <c r="F2462" s="73" t="str">
        <f>IF(AND($A2462&lt;&gt;"",ISNUMBER($A2462)),VLOOKUP($A2462,StudiesGeneral!$B:$CM,5,FALSE),"")</f>
        <v>CYP3A5</v>
      </c>
      <c r="G2462" s="52" t="str">
        <f t="shared" si="121"/>
        <v>Small intestine-Jejunum-Lysate-obsese 22-</v>
      </c>
      <c r="H2462" s="12" t="s">
        <v>747</v>
      </c>
      <c r="I2462" s="12" t="s">
        <v>749</v>
      </c>
      <c r="K2462" s="12" t="s">
        <v>735</v>
      </c>
      <c r="L2462" s="12" t="s">
        <v>736</v>
      </c>
      <c r="M2462" s="12" t="s">
        <v>737</v>
      </c>
      <c r="AA2462" s="19" t="s">
        <v>770</v>
      </c>
      <c r="AB2462" s="19" t="s">
        <v>1559</v>
      </c>
      <c r="AC2462" s="20" t="s">
        <v>730</v>
      </c>
      <c r="AD2462" s="37" t="s">
        <v>1637</v>
      </c>
      <c r="AE2462" s="82">
        <v>22</v>
      </c>
      <c r="AF2462" s="3">
        <v>1</v>
      </c>
      <c r="AG2462" s="45"/>
      <c r="AH2462" s="45">
        <v>48</v>
      </c>
      <c r="AI2462" s="45" t="s">
        <v>767</v>
      </c>
      <c r="AJ2462" s="46" t="s">
        <v>1069</v>
      </c>
      <c r="AK2462" s="45"/>
      <c r="AL2462" s="46"/>
      <c r="AM2462" s="45">
        <v>23</v>
      </c>
      <c r="AN2462" s="45">
        <v>63</v>
      </c>
      <c r="AO2462" s="45">
        <v>123.4</v>
      </c>
      <c r="AP2462" s="45" t="s">
        <v>1069</v>
      </c>
      <c r="AQ2462" s="45"/>
      <c r="AR2462" s="45"/>
      <c r="AS2462" s="107">
        <v>43</v>
      </c>
      <c r="AT2462" s="45" t="s">
        <v>1069</v>
      </c>
      <c r="AU2462" s="45"/>
      <c r="AV2462" s="45"/>
      <c r="AW2462" s="45"/>
      <c r="AX2462" s="45" t="s">
        <v>1561</v>
      </c>
      <c r="BA2462" s="21" t="s">
        <v>733</v>
      </c>
      <c r="BB2462" s="10">
        <v>1</v>
      </c>
      <c r="BF2462" s="4" t="b">
        <f>IF(ISERROR(VLOOKUP(StudiesDetails!B2462,ProteinExpression!A:A,1,FALSE)),FALSE,TRUE)</f>
        <v>1</v>
      </c>
    </row>
    <row r="2463" spans="1:58" x14ac:dyDescent="0.3">
      <c r="A2463">
        <v>1134</v>
      </c>
      <c r="B2463">
        <v>2615</v>
      </c>
      <c r="C2463" s="73" t="str">
        <f>IF(AND($A2463&lt;&gt;"",ISNUMBER($A2463)),VLOOKUP($A2463,StudiesGeneral!$B:$CM,2,FALSE),"")</f>
        <v>Wegler</v>
      </c>
      <c r="D2463" s="73">
        <f>IF(AND($A2463&lt;&gt;"",ISNUMBER($A2463)),VLOOKUP($A2463,StudiesGeneral!$B:$CM,3,FALSE),"")</f>
        <v>2022</v>
      </c>
      <c r="E2463" s="74" t="str">
        <f>IF(AND($A2463&lt;&gt;"",ISNUMBER($A2463)),VLOOKUP($A2463,StudiesGeneral!$B:$CM,4,FALSE),"")</f>
        <v>https://doi.org/10.1002/cpt.2558</v>
      </c>
      <c r="F2463" s="73" t="str">
        <f>IF(AND($A2463&lt;&gt;"",ISNUMBER($A2463)),VLOOKUP($A2463,StudiesGeneral!$B:$CM,5,FALSE),"")</f>
        <v>CYP3A5</v>
      </c>
      <c r="G2463" s="52" t="str">
        <f t="shared" si="121"/>
        <v>Small intestine-Jejunum-Lysate-obsese 23-</v>
      </c>
      <c r="H2463" s="12" t="s">
        <v>747</v>
      </c>
      <c r="I2463" s="12" t="s">
        <v>749</v>
      </c>
      <c r="K2463" s="12" t="s">
        <v>735</v>
      </c>
      <c r="L2463" s="12" t="s">
        <v>736</v>
      </c>
      <c r="M2463" s="12" t="s">
        <v>737</v>
      </c>
      <c r="AA2463" s="19" t="s">
        <v>770</v>
      </c>
      <c r="AB2463" s="19" t="s">
        <v>1559</v>
      </c>
      <c r="AC2463" s="20" t="s">
        <v>730</v>
      </c>
      <c r="AD2463" s="37" t="s">
        <v>1638</v>
      </c>
      <c r="AE2463" s="82">
        <v>23</v>
      </c>
      <c r="AF2463" s="3">
        <v>1</v>
      </c>
      <c r="AG2463" s="45"/>
      <c r="AH2463" s="45">
        <v>48</v>
      </c>
      <c r="AI2463" s="45" t="s">
        <v>767</v>
      </c>
      <c r="AJ2463" s="46" t="s">
        <v>1069</v>
      </c>
      <c r="AK2463" s="45"/>
      <c r="AL2463" s="46"/>
      <c r="AM2463" s="45">
        <v>23</v>
      </c>
      <c r="AN2463" s="45">
        <v>63</v>
      </c>
      <c r="AO2463" s="45">
        <v>123.4</v>
      </c>
      <c r="AP2463" s="45" t="s">
        <v>1069</v>
      </c>
      <c r="AQ2463" s="45"/>
      <c r="AR2463" s="45"/>
      <c r="AS2463" s="107">
        <v>43</v>
      </c>
      <c r="AT2463" s="45" t="s">
        <v>1069</v>
      </c>
      <c r="AU2463" s="45"/>
      <c r="AV2463" s="45"/>
      <c r="AW2463" s="45"/>
      <c r="AX2463" s="45" t="s">
        <v>1561</v>
      </c>
      <c r="BA2463" s="21" t="s">
        <v>733</v>
      </c>
      <c r="BB2463" s="10">
        <v>1</v>
      </c>
      <c r="BF2463" s="4" t="b">
        <f>IF(ISERROR(VLOOKUP(StudiesDetails!B2463,ProteinExpression!A:A,1,FALSE)),FALSE,TRUE)</f>
        <v>1</v>
      </c>
    </row>
    <row r="2464" spans="1:58" x14ac:dyDescent="0.3">
      <c r="A2464">
        <v>1134</v>
      </c>
      <c r="B2464">
        <v>2616</v>
      </c>
      <c r="C2464" s="73" t="str">
        <f>IF(AND($A2464&lt;&gt;"",ISNUMBER($A2464)),VLOOKUP($A2464,StudiesGeneral!$B:$CM,2,FALSE),"")</f>
        <v>Wegler</v>
      </c>
      <c r="D2464" s="73">
        <f>IF(AND($A2464&lt;&gt;"",ISNUMBER($A2464)),VLOOKUP($A2464,StudiesGeneral!$B:$CM,3,FALSE),"")</f>
        <v>2022</v>
      </c>
      <c r="E2464" s="74" t="str">
        <f>IF(AND($A2464&lt;&gt;"",ISNUMBER($A2464)),VLOOKUP($A2464,StudiesGeneral!$B:$CM,4,FALSE),"")</f>
        <v>https://doi.org/10.1002/cpt.2558</v>
      </c>
      <c r="F2464" s="73" t="str">
        <f>IF(AND($A2464&lt;&gt;"",ISNUMBER($A2464)),VLOOKUP($A2464,StudiesGeneral!$B:$CM,5,FALSE),"")</f>
        <v>CYP3A5</v>
      </c>
      <c r="G2464" s="52" t="str">
        <f t="shared" si="121"/>
        <v>Small intestine-Jejunum-Lysate-obsese 24-</v>
      </c>
      <c r="H2464" s="12" t="s">
        <v>747</v>
      </c>
      <c r="I2464" s="12" t="s">
        <v>749</v>
      </c>
      <c r="K2464" s="12" t="s">
        <v>735</v>
      </c>
      <c r="L2464" s="12" t="s">
        <v>736</v>
      </c>
      <c r="M2464" s="12" t="s">
        <v>737</v>
      </c>
      <c r="AA2464" s="19" t="s">
        <v>770</v>
      </c>
      <c r="AB2464" s="19" t="s">
        <v>1559</v>
      </c>
      <c r="AC2464" s="20" t="s">
        <v>730</v>
      </c>
      <c r="AD2464" s="37" t="s">
        <v>1639</v>
      </c>
      <c r="AE2464" s="82">
        <v>24</v>
      </c>
      <c r="AF2464" s="3">
        <v>1</v>
      </c>
      <c r="AG2464" s="45"/>
      <c r="AH2464" s="45">
        <v>48</v>
      </c>
      <c r="AI2464" s="45" t="s">
        <v>767</v>
      </c>
      <c r="AJ2464" s="46" t="s">
        <v>1069</v>
      </c>
      <c r="AK2464" s="45"/>
      <c r="AL2464" s="46"/>
      <c r="AM2464" s="45">
        <v>23</v>
      </c>
      <c r="AN2464" s="45">
        <v>63</v>
      </c>
      <c r="AO2464" s="45">
        <v>123.4</v>
      </c>
      <c r="AP2464" s="45" t="s">
        <v>1069</v>
      </c>
      <c r="AQ2464" s="45"/>
      <c r="AR2464" s="45"/>
      <c r="AS2464" s="107">
        <v>43</v>
      </c>
      <c r="AT2464" s="45" t="s">
        <v>1069</v>
      </c>
      <c r="AU2464" s="45"/>
      <c r="AV2464" s="45"/>
      <c r="AW2464" s="45"/>
      <c r="AX2464" s="45" t="s">
        <v>1561</v>
      </c>
      <c r="BA2464" s="21" t="s">
        <v>733</v>
      </c>
      <c r="BB2464" s="10">
        <v>1</v>
      </c>
      <c r="BF2464" s="4" t="b">
        <f>IF(ISERROR(VLOOKUP(StudiesDetails!B2464,ProteinExpression!A:A,1,FALSE)),FALSE,TRUE)</f>
        <v>1</v>
      </c>
    </row>
    <row r="2465" spans="1:58" x14ac:dyDescent="0.3">
      <c r="A2465">
        <v>1134</v>
      </c>
      <c r="B2465">
        <v>2617</v>
      </c>
      <c r="C2465" s="73" t="str">
        <f>IF(AND($A2465&lt;&gt;"",ISNUMBER($A2465)),VLOOKUP($A2465,StudiesGeneral!$B:$CM,2,FALSE),"")</f>
        <v>Wegler</v>
      </c>
      <c r="D2465" s="73">
        <f>IF(AND($A2465&lt;&gt;"",ISNUMBER($A2465)),VLOOKUP($A2465,StudiesGeneral!$B:$CM,3,FALSE),"")</f>
        <v>2022</v>
      </c>
      <c r="E2465" s="74" t="str">
        <f>IF(AND($A2465&lt;&gt;"",ISNUMBER($A2465)),VLOOKUP($A2465,StudiesGeneral!$B:$CM,4,FALSE),"")</f>
        <v>https://doi.org/10.1002/cpt.2558</v>
      </c>
      <c r="F2465" s="73" t="str">
        <f>IF(AND($A2465&lt;&gt;"",ISNUMBER($A2465)),VLOOKUP($A2465,StudiesGeneral!$B:$CM,5,FALSE),"")</f>
        <v>CYP3A5</v>
      </c>
      <c r="G2465" s="52" t="str">
        <f t="shared" si="121"/>
        <v>Small intestine-Jejunum-Lysate-obsese 25-</v>
      </c>
      <c r="H2465" s="12" t="s">
        <v>747</v>
      </c>
      <c r="I2465" s="12" t="s">
        <v>749</v>
      </c>
      <c r="K2465" s="12" t="s">
        <v>735</v>
      </c>
      <c r="L2465" s="12" t="s">
        <v>736</v>
      </c>
      <c r="M2465" s="12" t="s">
        <v>737</v>
      </c>
      <c r="AA2465" s="19" t="s">
        <v>770</v>
      </c>
      <c r="AB2465" s="19" t="s">
        <v>1559</v>
      </c>
      <c r="AC2465" s="20" t="s">
        <v>730</v>
      </c>
      <c r="AD2465" s="37" t="s">
        <v>1640</v>
      </c>
      <c r="AE2465" s="82">
        <v>25</v>
      </c>
      <c r="AF2465" s="3">
        <v>1</v>
      </c>
      <c r="AG2465" s="45"/>
      <c r="AH2465" s="45">
        <v>48</v>
      </c>
      <c r="AI2465" s="45" t="s">
        <v>767</v>
      </c>
      <c r="AJ2465" s="46" t="s">
        <v>1069</v>
      </c>
      <c r="AK2465" s="45"/>
      <c r="AL2465" s="46"/>
      <c r="AM2465" s="45">
        <v>23</v>
      </c>
      <c r="AN2465" s="45">
        <v>63</v>
      </c>
      <c r="AO2465" s="45">
        <v>123.4</v>
      </c>
      <c r="AP2465" s="45" t="s">
        <v>1069</v>
      </c>
      <c r="AQ2465" s="45"/>
      <c r="AR2465" s="45"/>
      <c r="AS2465" s="107">
        <v>43</v>
      </c>
      <c r="AT2465" s="45" t="s">
        <v>1069</v>
      </c>
      <c r="AU2465" s="45"/>
      <c r="AV2465" s="45"/>
      <c r="AW2465" s="45"/>
      <c r="AX2465" s="45" t="s">
        <v>1561</v>
      </c>
      <c r="BA2465" s="21" t="s">
        <v>733</v>
      </c>
      <c r="BB2465" s="10">
        <v>1</v>
      </c>
      <c r="BF2465" s="4" t="b">
        <f>IF(ISERROR(VLOOKUP(StudiesDetails!B2465,ProteinExpression!A:A,1,FALSE)),FALSE,TRUE)</f>
        <v>1</v>
      </c>
    </row>
    <row r="2466" spans="1:58" x14ac:dyDescent="0.3">
      <c r="A2466">
        <v>1134</v>
      </c>
      <c r="B2466">
        <v>2618</v>
      </c>
      <c r="C2466" s="73" t="str">
        <f>IF(AND($A2466&lt;&gt;"",ISNUMBER($A2466)),VLOOKUP($A2466,StudiesGeneral!$B:$CM,2,FALSE),"")</f>
        <v>Wegler</v>
      </c>
      <c r="D2466" s="73">
        <f>IF(AND($A2466&lt;&gt;"",ISNUMBER($A2466)),VLOOKUP($A2466,StudiesGeneral!$B:$CM,3,FALSE),"")</f>
        <v>2022</v>
      </c>
      <c r="E2466" s="74" t="str">
        <f>IF(AND($A2466&lt;&gt;"",ISNUMBER($A2466)),VLOOKUP($A2466,StudiesGeneral!$B:$CM,4,FALSE),"")</f>
        <v>https://doi.org/10.1002/cpt.2558</v>
      </c>
      <c r="F2466" s="73" t="str">
        <f>IF(AND($A2466&lt;&gt;"",ISNUMBER($A2466)),VLOOKUP($A2466,StudiesGeneral!$B:$CM,5,FALSE),"")</f>
        <v>CYP3A5</v>
      </c>
      <c r="G2466" s="52" t="str">
        <f t="shared" si="121"/>
        <v>Small intestine-Jejunum-Lysate-obsese 26-</v>
      </c>
      <c r="H2466" s="12" t="s">
        <v>747</v>
      </c>
      <c r="I2466" s="12" t="s">
        <v>749</v>
      </c>
      <c r="K2466" s="12" t="s">
        <v>735</v>
      </c>
      <c r="L2466" s="12" t="s">
        <v>736</v>
      </c>
      <c r="M2466" s="12" t="s">
        <v>737</v>
      </c>
      <c r="AA2466" s="19" t="s">
        <v>770</v>
      </c>
      <c r="AB2466" s="19" t="s">
        <v>1559</v>
      </c>
      <c r="AC2466" s="20" t="s">
        <v>730</v>
      </c>
      <c r="AD2466" s="37" t="s">
        <v>1641</v>
      </c>
      <c r="AE2466" s="82">
        <v>26</v>
      </c>
      <c r="AF2466" s="3">
        <v>1</v>
      </c>
      <c r="AG2466" s="45"/>
      <c r="AH2466" s="45">
        <v>48</v>
      </c>
      <c r="AI2466" s="45" t="s">
        <v>767</v>
      </c>
      <c r="AJ2466" s="46" t="s">
        <v>1069</v>
      </c>
      <c r="AK2466" s="45"/>
      <c r="AL2466" s="46"/>
      <c r="AM2466" s="45">
        <v>23</v>
      </c>
      <c r="AN2466" s="45">
        <v>63</v>
      </c>
      <c r="AO2466" s="45">
        <v>123.4</v>
      </c>
      <c r="AP2466" s="45" t="s">
        <v>1069</v>
      </c>
      <c r="AQ2466" s="45"/>
      <c r="AR2466" s="45"/>
      <c r="AS2466" s="107">
        <v>43</v>
      </c>
      <c r="AT2466" s="45" t="s">
        <v>1069</v>
      </c>
      <c r="AU2466" s="45"/>
      <c r="AV2466" s="45"/>
      <c r="AW2466" s="45"/>
      <c r="AX2466" s="45" t="s">
        <v>1561</v>
      </c>
      <c r="BA2466" s="21" t="s">
        <v>733</v>
      </c>
      <c r="BB2466" s="10">
        <v>1</v>
      </c>
      <c r="BF2466" s="4" t="b">
        <f>IF(ISERROR(VLOOKUP(StudiesDetails!B2466,ProteinExpression!A:A,1,FALSE)),FALSE,TRUE)</f>
        <v>1</v>
      </c>
    </row>
    <row r="2467" spans="1:58" x14ac:dyDescent="0.3">
      <c r="A2467">
        <v>1134</v>
      </c>
      <c r="B2467">
        <v>2619</v>
      </c>
      <c r="C2467" s="73" t="str">
        <f>IF(AND($A2467&lt;&gt;"",ISNUMBER($A2467)),VLOOKUP($A2467,StudiesGeneral!$B:$CM,2,FALSE),"")</f>
        <v>Wegler</v>
      </c>
      <c r="D2467" s="73">
        <f>IF(AND($A2467&lt;&gt;"",ISNUMBER($A2467)),VLOOKUP($A2467,StudiesGeneral!$B:$CM,3,FALSE),"")</f>
        <v>2022</v>
      </c>
      <c r="E2467" s="74" t="str">
        <f>IF(AND($A2467&lt;&gt;"",ISNUMBER($A2467)),VLOOKUP($A2467,StudiesGeneral!$B:$CM,4,FALSE),"")</f>
        <v>https://doi.org/10.1002/cpt.2558</v>
      </c>
      <c r="F2467" s="73" t="str">
        <f>IF(AND($A2467&lt;&gt;"",ISNUMBER($A2467)),VLOOKUP($A2467,StudiesGeneral!$B:$CM,5,FALSE),"")</f>
        <v>CYP3A5</v>
      </c>
      <c r="G2467" s="52" t="str">
        <f t="shared" si="121"/>
        <v>Small intestine-Jejunum-Lysate-obsese 27-</v>
      </c>
      <c r="H2467" s="12" t="s">
        <v>747</v>
      </c>
      <c r="I2467" s="12" t="s">
        <v>749</v>
      </c>
      <c r="K2467" s="12" t="s">
        <v>735</v>
      </c>
      <c r="L2467" s="12" t="s">
        <v>736</v>
      </c>
      <c r="M2467" s="12" t="s">
        <v>737</v>
      </c>
      <c r="AA2467" s="19" t="s">
        <v>770</v>
      </c>
      <c r="AB2467" s="19" t="s">
        <v>1559</v>
      </c>
      <c r="AC2467" s="20" t="s">
        <v>730</v>
      </c>
      <c r="AD2467" s="37" t="s">
        <v>1642</v>
      </c>
      <c r="AE2467" s="82">
        <v>27</v>
      </c>
      <c r="AF2467" s="3">
        <v>1</v>
      </c>
      <c r="AG2467" s="45"/>
      <c r="AH2467" s="45">
        <v>48</v>
      </c>
      <c r="AI2467" s="45" t="s">
        <v>767</v>
      </c>
      <c r="AJ2467" s="46" t="s">
        <v>1069</v>
      </c>
      <c r="AK2467" s="45"/>
      <c r="AL2467" s="46"/>
      <c r="AM2467" s="45">
        <v>23</v>
      </c>
      <c r="AN2467" s="45">
        <v>63</v>
      </c>
      <c r="AO2467" s="45">
        <v>123.4</v>
      </c>
      <c r="AP2467" s="45" t="s">
        <v>1069</v>
      </c>
      <c r="AQ2467" s="45"/>
      <c r="AR2467" s="45"/>
      <c r="AS2467" s="107">
        <v>43</v>
      </c>
      <c r="AT2467" s="45" t="s">
        <v>1069</v>
      </c>
      <c r="AU2467" s="45"/>
      <c r="AV2467" s="45"/>
      <c r="AW2467" s="45"/>
      <c r="AX2467" s="45" t="s">
        <v>1561</v>
      </c>
      <c r="BA2467" s="21" t="s">
        <v>733</v>
      </c>
      <c r="BB2467" s="10">
        <v>1</v>
      </c>
      <c r="BF2467" s="4" t="b">
        <f>IF(ISERROR(VLOOKUP(StudiesDetails!B2467,ProteinExpression!A:A,1,FALSE)),FALSE,TRUE)</f>
        <v>1</v>
      </c>
    </row>
    <row r="2468" spans="1:58" x14ac:dyDescent="0.3">
      <c r="A2468">
        <v>1134</v>
      </c>
      <c r="B2468">
        <v>2620</v>
      </c>
      <c r="C2468" s="73" t="str">
        <f>IF(AND($A2468&lt;&gt;"",ISNUMBER($A2468)),VLOOKUP($A2468,StudiesGeneral!$B:$CM,2,FALSE),"")</f>
        <v>Wegler</v>
      </c>
      <c r="D2468" s="73">
        <f>IF(AND($A2468&lt;&gt;"",ISNUMBER($A2468)),VLOOKUP($A2468,StudiesGeneral!$B:$CM,3,FALSE),"")</f>
        <v>2022</v>
      </c>
      <c r="E2468" s="74" t="str">
        <f>IF(AND($A2468&lt;&gt;"",ISNUMBER($A2468)),VLOOKUP($A2468,StudiesGeneral!$B:$CM,4,FALSE),"")</f>
        <v>https://doi.org/10.1002/cpt.2558</v>
      </c>
      <c r="F2468" s="73" t="str">
        <f>IF(AND($A2468&lt;&gt;"",ISNUMBER($A2468)),VLOOKUP($A2468,StudiesGeneral!$B:$CM,5,FALSE),"")</f>
        <v>CYP3A5</v>
      </c>
      <c r="G2468" s="52" t="str">
        <f t="shared" si="121"/>
        <v>Small intestine-Jejunum-Lysate-obsese 28-</v>
      </c>
      <c r="H2468" s="12" t="s">
        <v>747</v>
      </c>
      <c r="I2468" s="12" t="s">
        <v>749</v>
      </c>
      <c r="K2468" s="12" t="s">
        <v>735</v>
      </c>
      <c r="L2468" s="12" t="s">
        <v>736</v>
      </c>
      <c r="M2468" s="12" t="s">
        <v>737</v>
      </c>
      <c r="AA2468" s="19" t="s">
        <v>770</v>
      </c>
      <c r="AB2468" s="19" t="s">
        <v>1559</v>
      </c>
      <c r="AC2468" s="20" t="s">
        <v>730</v>
      </c>
      <c r="AD2468" s="37" t="s">
        <v>1643</v>
      </c>
      <c r="AE2468" s="82">
        <v>28</v>
      </c>
      <c r="AF2468" s="3">
        <v>1</v>
      </c>
      <c r="AG2468" s="45"/>
      <c r="AH2468" s="45">
        <v>48</v>
      </c>
      <c r="AI2468" s="45" t="s">
        <v>767</v>
      </c>
      <c r="AJ2468" s="46" t="s">
        <v>1069</v>
      </c>
      <c r="AK2468" s="45"/>
      <c r="AL2468" s="46"/>
      <c r="AM2468" s="45">
        <v>23</v>
      </c>
      <c r="AN2468" s="45">
        <v>63</v>
      </c>
      <c r="AO2468" s="45">
        <v>123.4</v>
      </c>
      <c r="AP2468" s="45" t="s">
        <v>1069</v>
      </c>
      <c r="AQ2468" s="45"/>
      <c r="AR2468" s="45"/>
      <c r="AS2468" s="107">
        <v>43</v>
      </c>
      <c r="AT2468" s="45" t="s">
        <v>1069</v>
      </c>
      <c r="AU2468" s="45"/>
      <c r="AV2468" s="45"/>
      <c r="AW2468" s="45"/>
      <c r="AX2468" s="45" t="s">
        <v>1561</v>
      </c>
      <c r="BA2468" s="21" t="s">
        <v>733</v>
      </c>
      <c r="BB2468" s="10">
        <v>1</v>
      </c>
      <c r="BF2468" s="4" t="b">
        <f>IF(ISERROR(VLOOKUP(StudiesDetails!B2468,ProteinExpression!A:A,1,FALSE)),FALSE,TRUE)</f>
        <v>1</v>
      </c>
    </row>
    <row r="2469" spans="1:58" x14ac:dyDescent="0.3">
      <c r="A2469">
        <v>1134</v>
      </c>
      <c r="B2469">
        <v>2621</v>
      </c>
      <c r="C2469" s="73" t="str">
        <f>IF(AND($A2469&lt;&gt;"",ISNUMBER($A2469)),VLOOKUP($A2469,StudiesGeneral!$B:$CM,2,FALSE),"")</f>
        <v>Wegler</v>
      </c>
      <c r="D2469" s="73">
        <f>IF(AND($A2469&lt;&gt;"",ISNUMBER($A2469)),VLOOKUP($A2469,StudiesGeneral!$B:$CM,3,FALSE),"")</f>
        <v>2022</v>
      </c>
      <c r="E2469" s="74" t="str">
        <f>IF(AND($A2469&lt;&gt;"",ISNUMBER($A2469)),VLOOKUP($A2469,StudiesGeneral!$B:$CM,4,FALSE),"")</f>
        <v>https://doi.org/10.1002/cpt.2558</v>
      </c>
      <c r="F2469" s="73" t="str">
        <f>IF(AND($A2469&lt;&gt;"",ISNUMBER($A2469)),VLOOKUP($A2469,StudiesGeneral!$B:$CM,5,FALSE),"")</f>
        <v>CYP3A5</v>
      </c>
      <c r="G2469" s="52" t="str">
        <f t="shared" si="121"/>
        <v>Small intestine-Jejunum-Lysate-obsese 29-</v>
      </c>
      <c r="H2469" s="12" t="s">
        <v>747</v>
      </c>
      <c r="I2469" s="12" t="s">
        <v>749</v>
      </c>
      <c r="K2469" s="12" t="s">
        <v>735</v>
      </c>
      <c r="L2469" s="12" t="s">
        <v>736</v>
      </c>
      <c r="M2469" s="12" t="s">
        <v>737</v>
      </c>
      <c r="AA2469" s="19" t="s">
        <v>770</v>
      </c>
      <c r="AB2469" s="19" t="s">
        <v>1559</v>
      </c>
      <c r="AC2469" s="20" t="s">
        <v>730</v>
      </c>
      <c r="AD2469" s="37" t="s">
        <v>1644</v>
      </c>
      <c r="AE2469" s="82">
        <v>29</v>
      </c>
      <c r="AF2469" s="3">
        <v>1</v>
      </c>
      <c r="AG2469" s="45"/>
      <c r="AH2469" s="45">
        <v>48</v>
      </c>
      <c r="AI2469" s="45" t="s">
        <v>767</v>
      </c>
      <c r="AJ2469" s="46" t="s">
        <v>1069</v>
      </c>
      <c r="AK2469" s="45"/>
      <c r="AL2469" s="46"/>
      <c r="AM2469" s="45">
        <v>23</v>
      </c>
      <c r="AN2469" s="45">
        <v>63</v>
      </c>
      <c r="AO2469" s="45">
        <v>123.4</v>
      </c>
      <c r="AP2469" s="45" t="s">
        <v>1069</v>
      </c>
      <c r="AQ2469" s="45"/>
      <c r="AR2469" s="45"/>
      <c r="AS2469" s="107">
        <v>43</v>
      </c>
      <c r="AT2469" s="45" t="s">
        <v>1069</v>
      </c>
      <c r="AU2469" s="45"/>
      <c r="AV2469" s="45"/>
      <c r="AW2469" s="45"/>
      <c r="AX2469" s="45" t="s">
        <v>1561</v>
      </c>
      <c r="BA2469" s="21" t="s">
        <v>733</v>
      </c>
      <c r="BB2469" s="10">
        <v>1</v>
      </c>
      <c r="BF2469" s="4" t="b">
        <f>IF(ISERROR(VLOOKUP(StudiesDetails!B2469,ProteinExpression!A:A,1,FALSE)),FALSE,TRUE)</f>
        <v>1</v>
      </c>
    </row>
    <row r="2470" spans="1:58" x14ac:dyDescent="0.3">
      <c r="A2470">
        <v>1134</v>
      </c>
      <c r="B2470">
        <v>2622</v>
      </c>
      <c r="C2470" s="73" t="str">
        <f>IF(AND($A2470&lt;&gt;"",ISNUMBER($A2470)),VLOOKUP($A2470,StudiesGeneral!$B:$CM,2,FALSE),"")</f>
        <v>Wegler</v>
      </c>
      <c r="D2470" s="73">
        <f>IF(AND($A2470&lt;&gt;"",ISNUMBER($A2470)),VLOOKUP($A2470,StudiesGeneral!$B:$CM,3,FALSE),"")</f>
        <v>2022</v>
      </c>
      <c r="E2470" s="74" t="str">
        <f>IF(AND($A2470&lt;&gt;"",ISNUMBER($A2470)),VLOOKUP($A2470,StudiesGeneral!$B:$CM,4,FALSE),"")</f>
        <v>https://doi.org/10.1002/cpt.2558</v>
      </c>
      <c r="F2470" s="73" t="str">
        <f>IF(AND($A2470&lt;&gt;"",ISNUMBER($A2470)),VLOOKUP($A2470,StudiesGeneral!$B:$CM,5,FALSE),"")</f>
        <v>CYP3A5</v>
      </c>
      <c r="G2470" s="52" t="str">
        <f t="shared" si="121"/>
        <v>Small intestine-Jejunum-Lysate-obsese 30-</v>
      </c>
      <c r="H2470" s="12" t="s">
        <v>747</v>
      </c>
      <c r="I2470" s="12" t="s">
        <v>749</v>
      </c>
      <c r="K2470" s="12" t="s">
        <v>735</v>
      </c>
      <c r="L2470" s="12" t="s">
        <v>736</v>
      </c>
      <c r="M2470" s="12" t="s">
        <v>737</v>
      </c>
      <c r="AA2470" s="19" t="s">
        <v>770</v>
      </c>
      <c r="AB2470" s="19" t="s">
        <v>1559</v>
      </c>
      <c r="AC2470" s="20" t="s">
        <v>730</v>
      </c>
      <c r="AD2470" s="37" t="s">
        <v>1645</v>
      </c>
      <c r="AE2470" s="82">
        <v>30</v>
      </c>
      <c r="AF2470" s="3">
        <v>1</v>
      </c>
      <c r="AG2470" s="45"/>
      <c r="AH2470" s="45">
        <v>48</v>
      </c>
      <c r="AI2470" s="45" t="s">
        <v>767</v>
      </c>
      <c r="AJ2470" s="46" t="s">
        <v>1069</v>
      </c>
      <c r="AK2470" s="45"/>
      <c r="AL2470" s="46"/>
      <c r="AM2470" s="45">
        <v>23</v>
      </c>
      <c r="AN2470" s="45">
        <v>63</v>
      </c>
      <c r="AO2470" s="45">
        <v>123.4</v>
      </c>
      <c r="AP2470" s="45" t="s">
        <v>1069</v>
      </c>
      <c r="AQ2470" s="45"/>
      <c r="AR2470" s="45"/>
      <c r="AS2470" s="107">
        <v>43</v>
      </c>
      <c r="AT2470" s="45" t="s">
        <v>1069</v>
      </c>
      <c r="AU2470" s="45"/>
      <c r="AV2470" s="45"/>
      <c r="AW2470" s="45"/>
      <c r="AX2470" s="45" t="s">
        <v>1561</v>
      </c>
      <c r="BA2470" s="21" t="s">
        <v>733</v>
      </c>
      <c r="BB2470" s="10">
        <v>1</v>
      </c>
      <c r="BF2470" s="4" t="b">
        <f>IF(ISERROR(VLOOKUP(StudiesDetails!B2470,ProteinExpression!A:A,1,FALSE)),FALSE,TRUE)</f>
        <v>1</v>
      </c>
    </row>
    <row r="2471" spans="1:58" x14ac:dyDescent="0.3">
      <c r="A2471">
        <v>1134</v>
      </c>
      <c r="B2471">
        <v>2623</v>
      </c>
      <c r="C2471" s="73" t="str">
        <f>IF(AND($A2471&lt;&gt;"",ISNUMBER($A2471)),VLOOKUP($A2471,StudiesGeneral!$B:$CM,2,FALSE),"")</f>
        <v>Wegler</v>
      </c>
      <c r="D2471" s="73">
        <f>IF(AND($A2471&lt;&gt;"",ISNUMBER($A2471)),VLOOKUP($A2471,StudiesGeneral!$B:$CM,3,FALSE),"")</f>
        <v>2022</v>
      </c>
      <c r="E2471" s="74" t="str">
        <f>IF(AND($A2471&lt;&gt;"",ISNUMBER($A2471)),VLOOKUP($A2471,StudiesGeneral!$B:$CM,4,FALSE),"")</f>
        <v>https://doi.org/10.1002/cpt.2558</v>
      </c>
      <c r="F2471" s="73" t="str">
        <f>IF(AND($A2471&lt;&gt;"",ISNUMBER($A2471)),VLOOKUP($A2471,StudiesGeneral!$B:$CM,5,FALSE),"")</f>
        <v>CYP3A5</v>
      </c>
      <c r="G2471" s="52" t="str">
        <f t="shared" si="121"/>
        <v>Small intestine-Jejunum-Lysate-obsese 31-</v>
      </c>
      <c r="H2471" s="12" t="s">
        <v>747</v>
      </c>
      <c r="I2471" s="12" t="s">
        <v>749</v>
      </c>
      <c r="K2471" s="12" t="s">
        <v>735</v>
      </c>
      <c r="L2471" s="12" t="s">
        <v>736</v>
      </c>
      <c r="M2471" s="12" t="s">
        <v>737</v>
      </c>
      <c r="AA2471" s="19" t="s">
        <v>770</v>
      </c>
      <c r="AB2471" s="19" t="s">
        <v>1559</v>
      </c>
      <c r="AC2471" s="20" t="s">
        <v>730</v>
      </c>
      <c r="AD2471" s="37" t="s">
        <v>1646</v>
      </c>
      <c r="AE2471" s="82">
        <v>31</v>
      </c>
      <c r="AF2471" s="3">
        <v>1</v>
      </c>
      <c r="AG2471" s="45"/>
      <c r="AH2471" s="45">
        <v>48</v>
      </c>
      <c r="AI2471" s="45" t="s">
        <v>767</v>
      </c>
      <c r="AJ2471" s="46" t="s">
        <v>1069</v>
      </c>
      <c r="AK2471" s="45"/>
      <c r="AL2471" s="46"/>
      <c r="AM2471" s="45">
        <v>23</v>
      </c>
      <c r="AN2471" s="45">
        <v>63</v>
      </c>
      <c r="AO2471" s="45">
        <v>123.4</v>
      </c>
      <c r="AP2471" s="45" t="s">
        <v>1069</v>
      </c>
      <c r="AQ2471" s="45"/>
      <c r="AR2471" s="45"/>
      <c r="AS2471" s="107">
        <v>43</v>
      </c>
      <c r="AT2471" s="45" t="s">
        <v>1069</v>
      </c>
      <c r="AU2471" s="45"/>
      <c r="AV2471" s="45"/>
      <c r="AW2471" s="45"/>
      <c r="AX2471" s="45" t="s">
        <v>1561</v>
      </c>
      <c r="BA2471" s="21" t="s">
        <v>733</v>
      </c>
      <c r="BB2471" s="10">
        <v>1</v>
      </c>
      <c r="BF2471" s="4" t="b">
        <f>IF(ISERROR(VLOOKUP(StudiesDetails!B2471,ProteinExpression!A:A,1,FALSE)),FALSE,TRUE)</f>
        <v>1</v>
      </c>
    </row>
    <row r="2472" spans="1:58" x14ac:dyDescent="0.3">
      <c r="A2472">
        <v>1134</v>
      </c>
      <c r="B2472">
        <v>2624</v>
      </c>
      <c r="C2472" s="73" t="str">
        <f>IF(AND($A2472&lt;&gt;"",ISNUMBER($A2472)),VLOOKUP($A2472,StudiesGeneral!$B:$CM,2,FALSE),"")</f>
        <v>Wegler</v>
      </c>
      <c r="D2472" s="73">
        <f>IF(AND($A2472&lt;&gt;"",ISNUMBER($A2472)),VLOOKUP($A2472,StudiesGeneral!$B:$CM,3,FALSE),"")</f>
        <v>2022</v>
      </c>
      <c r="E2472" s="74" t="str">
        <f>IF(AND($A2472&lt;&gt;"",ISNUMBER($A2472)),VLOOKUP($A2472,StudiesGeneral!$B:$CM,4,FALSE),"")</f>
        <v>https://doi.org/10.1002/cpt.2558</v>
      </c>
      <c r="F2472" s="73" t="str">
        <f>IF(AND($A2472&lt;&gt;"",ISNUMBER($A2472)),VLOOKUP($A2472,StudiesGeneral!$B:$CM,5,FALSE),"")</f>
        <v>CYP3A5</v>
      </c>
      <c r="G2472" s="52" t="str">
        <f t="shared" si="121"/>
        <v>Small intestine-Jejunum-Lysate-obsese 32-</v>
      </c>
      <c r="H2472" s="12" t="s">
        <v>747</v>
      </c>
      <c r="I2472" s="12" t="s">
        <v>749</v>
      </c>
      <c r="K2472" s="12" t="s">
        <v>735</v>
      </c>
      <c r="L2472" s="12" t="s">
        <v>736</v>
      </c>
      <c r="M2472" s="12" t="s">
        <v>737</v>
      </c>
      <c r="AA2472" s="19" t="s">
        <v>770</v>
      </c>
      <c r="AB2472" s="19" t="s">
        <v>1559</v>
      </c>
      <c r="AC2472" s="20" t="s">
        <v>730</v>
      </c>
      <c r="AD2472" s="37" t="s">
        <v>1647</v>
      </c>
      <c r="AE2472" s="82">
        <v>32</v>
      </c>
      <c r="AF2472" s="3">
        <v>1</v>
      </c>
      <c r="AG2472" s="45"/>
      <c r="AH2472" s="45">
        <v>48</v>
      </c>
      <c r="AI2472" s="45" t="s">
        <v>767</v>
      </c>
      <c r="AJ2472" s="46" t="s">
        <v>1069</v>
      </c>
      <c r="AK2472" s="45"/>
      <c r="AL2472" s="46"/>
      <c r="AM2472" s="45">
        <v>23</v>
      </c>
      <c r="AN2472" s="45">
        <v>63</v>
      </c>
      <c r="AO2472" s="45">
        <v>123.4</v>
      </c>
      <c r="AP2472" s="45" t="s">
        <v>1069</v>
      </c>
      <c r="AQ2472" s="45"/>
      <c r="AR2472" s="45"/>
      <c r="AS2472" s="107">
        <v>43</v>
      </c>
      <c r="AT2472" s="45" t="s">
        <v>1069</v>
      </c>
      <c r="AU2472" s="45"/>
      <c r="AV2472" s="45"/>
      <c r="AW2472" s="45"/>
      <c r="AX2472" s="45" t="s">
        <v>1561</v>
      </c>
      <c r="BA2472" s="21" t="s">
        <v>733</v>
      </c>
      <c r="BB2472" s="10">
        <v>1</v>
      </c>
      <c r="BF2472" s="4" t="b">
        <f>IF(ISERROR(VLOOKUP(StudiesDetails!B2472,ProteinExpression!A:A,1,FALSE)),FALSE,TRUE)</f>
        <v>1</v>
      </c>
    </row>
    <row r="2473" spans="1:58" x14ac:dyDescent="0.3">
      <c r="A2473">
        <v>1134</v>
      </c>
      <c r="B2473">
        <v>2625</v>
      </c>
      <c r="C2473" s="73" t="str">
        <f>IF(AND($A2473&lt;&gt;"",ISNUMBER($A2473)),VLOOKUP($A2473,StudiesGeneral!$B:$CM,2,FALSE),"")</f>
        <v>Wegler</v>
      </c>
      <c r="D2473" s="73">
        <f>IF(AND($A2473&lt;&gt;"",ISNUMBER($A2473)),VLOOKUP($A2473,StudiesGeneral!$B:$CM,3,FALSE),"")</f>
        <v>2022</v>
      </c>
      <c r="E2473" s="74" t="str">
        <f>IF(AND($A2473&lt;&gt;"",ISNUMBER($A2473)),VLOOKUP($A2473,StudiesGeneral!$B:$CM,4,FALSE),"")</f>
        <v>https://doi.org/10.1002/cpt.2558</v>
      </c>
      <c r="F2473" s="73" t="str">
        <f>IF(AND($A2473&lt;&gt;"",ISNUMBER($A2473)),VLOOKUP($A2473,StudiesGeneral!$B:$CM,5,FALSE),"")</f>
        <v>CYP3A5</v>
      </c>
      <c r="G2473" s="52" t="str">
        <f t="shared" si="121"/>
        <v>Small intestine-Jejunum-Lysate-obsese 33-</v>
      </c>
      <c r="H2473" s="12" t="s">
        <v>747</v>
      </c>
      <c r="I2473" s="12" t="s">
        <v>749</v>
      </c>
      <c r="K2473" s="12" t="s">
        <v>735</v>
      </c>
      <c r="L2473" s="12" t="s">
        <v>736</v>
      </c>
      <c r="M2473" s="12" t="s">
        <v>737</v>
      </c>
      <c r="AA2473" s="19" t="s">
        <v>770</v>
      </c>
      <c r="AB2473" s="19" t="s">
        <v>1559</v>
      </c>
      <c r="AC2473" s="20" t="s">
        <v>730</v>
      </c>
      <c r="AD2473" s="37" t="s">
        <v>1648</v>
      </c>
      <c r="AE2473" s="82">
        <v>33</v>
      </c>
      <c r="AF2473" s="3">
        <v>1</v>
      </c>
      <c r="AG2473" s="45"/>
      <c r="AH2473" s="45">
        <v>48</v>
      </c>
      <c r="AI2473" s="45" t="s">
        <v>767</v>
      </c>
      <c r="AJ2473" s="46" t="s">
        <v>1069</v>
      </c>
      <c r="AK2473" s="45"/>
      <c r="AL2473" s="46"/>
      <c r="AM2473" s="45">
        <v>23</v>
      </c>
      <c r="AN2473" s="45">
        <v>63</v>
      </c>
      <c r="AO2473" s="45">
        <v>123.4</v>
      </c>
      <c r="AP2473" s="45" t="s">
        <v>1069</v>
      </c>
      <c r="AQ2473" s="45"/>
      <c r="AR2473" s="45"/>
      <c r="AS2473" s="107">
        <v>43</v>
      </c>
      <c r="AT2473" s="45" t="s">
        <v>1069</v>
      </c>
      <c r="AU2473" s="45"/>
      <c r="AV2473" s="45"/>
      <c r="AW2473" s="45"/>
      <c r="AX2473" s="45" t="s">
        <v>1561</v>
      </c>
      <c r="BA2473" s="21" t="s">
        <v>733</v>
      </c>
      <c r="BB2473" s="10">
        <v>1</v>
      </c>
      <c r="BF2473" s="4" t="b">
        <f>IF(ISERROR(VLOOKUP(StudiesDetails!B2473,ProteinExpression!A:A,1,FALSE)),FALSE,TRUE)</f>
        <v>1</v>
      </c>
    </row>
    <row r="2474" spans="1:58" x14ac:dyDescent="0.3">
      <c r="A2474">
        <v>1134</v>
      </c>
      <c r="B2474">
        <v>2626</v>
      </c>
      <c r="C2474" s="73" t="str">
        <f>IF(AND($A2474&lt;&gt;"",ISNUMBER($A2474)),VLOOKUP($A2474,StudiesGeneral!$B:$CM,2,FALSE),"")</f>
        <v>Wegler</v>
      </c>
      <c r="D2474" s="73">
        <f>IF(AND($A2474&lt;&gt;"",ISNUMBER($A2474)),VLOOKUP($A2474,StudiesGeneral!$B:$CM,3,FALSE),"")</f>
        <v>2022</v>
      </c>
      <c r="E2474" s="74" t="str">
        <f>IF(AND($A2474&lt;&gt;"",ISNUMBER($A2474)),VLOOKUP($A2474,StudiesGeneral!$B:$CM,4,FALSE),"")</f>
        <v>https://doi.org/10.1002/cpt.2558</v>
      </c>
      <c r="F2474" s="73" t="str">
        <f>IF(AND($A2474&lt;&gt;"",ISNUMBER($A2474)),VLOOKUP($A2474,StudiesGeneral!$B:$CM,5,FALSE),"")</f>
        <v>CYP3A5</v>
      </c>
      <c r="G2474" s="52" t="str">
        <f t="shared" si="121"/>
        <v>Small intestine-Jejunum-Lysate-obsese 34-</v>
      </c>
      <c r="H2474" s="12" t="s">
        <v>747</v>
      </c>
      <c r="I2474" s="12" t="s">
        <v>749</v>
      </c>
      <c r="K2474" s="12" t="s">
        <v>735</v>
      </c>
      <c r="L2474" s="12" t="s">
        <v>736</v>
      </c>
      <c r="M2474" s="12" t="s">
        <v>737</v>
      </c>
      <c r="AA2474" s="19" t="s">
        <v>770</v>
      </c>
      <c r="AB2474" s="19" t="s">
        <v>1559</v>
      </c>
      <c r="AC2474" s="20" t="s">
        <v>730</v>
      </c>
      <c r="AD2474" s="37" t="s">
        <v>1649</v>
      </c>
      <c r="AE2474" s="82">
        <v>34</v>
      </c>
      <c r="AF2474" s="3">
        <v>1</v>
      </c>
      <c r="AG2474" s="45"/>
      <c r="AH2474" s="45">
        <v>48</v>
      </c>
      <c r="AI2474" s="45" t="s">
        <v>767</v>
      </c>
      <c r="AJ2474" s="46" t="s">
        <v>1069</v>
      </c>
      <c r="AK2474" s="45"/>
      <c r="AL2474" s="46"/>
      <c r="AM2474" s="45">
        <v>23</v>
      </c>
      <c r="AN2474" s="45">
        <v>63</v>
      </c>
      <c r="AO2474" s="45">
        <v>123.4</v>
      </c>
      <c r="AP2474" s="45" t="s">
        <v>1069</v>
      </c>
      <c r="AQ2474" s="45"/>
      <c r="AR2474" s="45"/>
      <c r="AS2474" s="107">
        <v>43</v>
      </c>
      <c r="AT2474" s="45" t="s">
        <v>1069</v>
      </c>
      <c r="AU2474" s="45"/>
      <c r="AV2474" s="45"/>
      <c r="AW2474" s="45"/>
      <c r="AX2474" s="45" t="s">
        <v>1561</v>
      </c>
      <c r="BA2474" s="21" t="s">
        <v>733</v>
      </c>
      <c r="BB2474" s="10">
        <v>1</v>
      </c>
      <c r="BF2474" s="4" t="b">
        <f>IF(ISERROR(VLOOKUP(StudiesDetails!B2474,ProteinExpression!A:A,1,FALSE)),FALSE,TRUE)</f>
        <v>1</v>
      </c>
    </row>
    <row r="2475" spans="1:58" x14ac:dyDescent="0.3">
      <c r="A2475">
        <v>1134</v>
      </c>
      <c r="B2475">
        <v>2627</v>
      </c>
      <c r="C2475" s="73" t="str">
        <f>IF(AND($A2475&lt;&gt;"",ISNUMBER($A2475)),VLOOKUP($A2475,StudiesGeneral!$B:$CM,2,FALSE),"")</f>
        <v>Wegler</v>
      </c>
      <c r="D2475" s="73">
        <f>IF(AND($A2475&lt;&gt;"",ISNUMBER($A2475)),VLOOKUP($A2475,StudiesGeneral!$B:$CM,3,FALSE),"")</f>
        <v>2022</v>
      </c>
      <c r="E2475" s="74" t="str">
        <f>IF(AND($A2475&lt;&gt;"",ISNUMBER($A2475)),VLOOKUP($A2475,StudiesGeneral!$B:$CM,4,FALSE),"")</f>
        <v>https://doi.org/10.1002/cpt.2558</v>
      </c>
      <c r="F2475" s="73" t="str">
        <f>IF(AND($A2475&lt;&gt;"",ISNUMBER($A2475)),VLOOKUP($A2475,StudiesGeneral!$B:$CM,5,FALSE),"")</f>
        <v>CYP3A5</v>
      </c>
      <c r="G2475" s="52" t="str">
        <f t="shared" si="121"/>
        <v>Small intestine-Jejunum-Lysate-obsese 35-</v>
      </c>
      <c r="H2475" s="12" t="s">
        <v>747</v>
      </c>
      <c r="I2475" s="12" t="s">
        <v>749</v>
      </c>
      <c r="K2475" s="12" t="s">
        <v>735</v>
      </c>
      <c r="L2475" s="12" t="s">
        <v>736</v>
      </c>
      <c r="M2475" s="12" t="s">
        <v>737</v>
      </c>
      <c r="AA2475" s="19" t="s">
        <v>770</v>
      </c>
      <c r="AB2475" s="19" t="s">
        <v>1559</v>
      </c>
      <c r="AC2475" s="20" t="s">
        <v>730</v>
      </c>
      <c r="AD2475" s="37" t="s">
        <v>1650</v>
      </c>
      <c r="AE2475" s="82">
        <v>35</v>
      </c>
      <c r="AF2475" s="3">
        <v>1</v>
      </c>
      <c r="AG2475" s="45"/>
      <c r="AH2475" s="45">
        <v>48</v>
      </c>
      <c r="AI2475" s="45" t="s">
        <v>767</v>
      </c>
      <c r="AJ2475" s="46" t="s">
        <v>1069</v>
      </c>
      <c r="AK2475" s="45"/>
      <c r="AL2475" s="46"/>
      <c r="AM2475" s="45">
        <v>23</v>
      </c>
      <c r="AN2475" s="45">
        <v>63</v>
      </c>
      <c r="AO2475" s="45">
        <v>123.4</v>
      </c>
      <c r="AP2475" s="45" t="s">
        <v>1069</v>
      </c>
      <c r="AQ2475" s="45"/>
      <c r="AR2475" s="45"/>
      <c r="AS2475" s="107">
        <v>43</v>
      </c>
      <c r="AT2475" s="45" t="s">
        <v>1069</v>
      </c>
      <c r="AU2475" s="45"/>
      <c r="AV2475" s="45"/>
      <c r="AW2475" s="45"/>
      <c r="AX2475" s="45" t="s">
        <v>1561</v>
      </c>
      <c r="BA2475" s="21" t="s">
        <v>733</v>
      </c>
      <c r="BB2475" s="10">
        <v>1</v>
      </c>
      <c r="BF2475" s="4" t="b">
        <f>IF(ISERROR(VLOOKUP(StudiesDetails!B2475,ProteinExpression!A:A,1,FALSE)),FALSE,TRUE)</f>
        <v>1</v>
      </c>
    </row>
    <row r="2476" spans="1:58" x14ac:dyDescent="0.3">
      <c r="A2476">
        <v>1134</v>
      </c>
      <c r="B2476">
        <v>2628</v>
      </c>
      <c r="C2476" s="73" t="str">
        <f>IF(AND($A2476&lt;&gt;"",ISNUMBER($A2476)),VLOOKUP($A2476,StudiesGeneral!$B:$CM,2,FALSE),"")</f>
        <v>Wegler</v>
      </c>
      <c r="D2476" s="73">
        <f>IF(AND($A2476&lt;&gt;"",ISNUMBER($A2476)),VLOOKUP($A2476,StudiesGeneral!$B:$CM,3,FALSE),"")</f>
        <v>2022</v>
      </c>
      <c r="E2476" s="74" t="str">
        <f>IF(AND($A2476&lt;&gt;"",ISNUMBER($A2476)),VLOOKUP($A2476,StudiesGeneral!$B:$CM,4,FALSE),"")</f>
        <v>https://doi.org/10.1002/cpt.2558</v>
      </c>
      <c r="F2476" s="73" t="str">
        <f>IF(AND($A2476&lt;&gt;"",ISNUMBER($A2476)),VLOOKUP($A2476,StudiesGeneral!$B:$CM,5,FALSE),"")</f>
        <v>CYP3A5</v>
      </c>
      <c r="G2476" s="52" t="str">
        <f t="shared" si="121"/>
        <v>Small intestine-Jejunum-Lysate-obsese 36-</v>
      </c>
      <c r="H2476" s="12" t="s">
        <v>747</v>
      </c>
      <c r="I2476" s="12" t="s">
        <v>749</v>
      </c>
      <c r="K2476" s="12" t="s">
        <v>735</v>
      </c>
      <c r="L2476" s="12" t="s">
        <v>736</v>
      </c>
      <c r="M2476" s="12" t="s">
        <v>737</v>
      </c>
      <c r="AA2476" s="19" t="s">
        <v>770</v>
      </c>
      <c r="AB2476" s="19" t="s">
        <v>1559</v>
      </c>
      <c r="AC2476" s="20" t="s">
        <v>730</v>
      </c>
      <c r="AD2476" s="37" t="s">
        <v>1651</v>
      </c>
      <c r="AE2476" s="82">
        <v>36</v>
      </c>
      <c r="AF2476" s="3">
        <v>1</v>
      </c>
      <c r="AG2476" s="45"/>
      <c r="AH2476" s="45">
        <v>48</v>
      </c>
      <c r="AI2476" s="45" t="s">
        <v>767</v>
      </c>
      <c r="AJ2476" s="46" t="s">
        <v>1069</v>
      </c>
      <c r="AK2476" s="45"/>
      <c r="AL2476" s="46"/>
      <c r="AM2476" s="45">
        <v>23</v>
      </c>
      <c r="AN2476" s="45">
        <v>63</v>
      </c>
      <c r="AO2476" s="45">
        <v>123.4</v>
      </c>
      <c r="AP2476" s="45" t="s">
        <v>1069</v>
      </c>
      <c r="AQ2476" s="45"/>
      <c r="AR2476" s="45"/>
      <c r="AS2476" s="107">
        <v>43</v>
      </c>
      <c r="AT2476" s="45" t="s">
        <v>1069</v>
      </c>
      <c r="AU2476" s="45"/>
      <c r="AV2476" s="45"/>
      <c r="AW2476" s="45"/>
      <c r="AX2476" s="45" t="s">
        <v>1561</v>
      </c>
      <c r="BA2476" s="21" t="s">
        <v>733</v>
      </c>
      <c r="BB2476" s="10">
        <v>1</v>
      </c>
      <c r="BF2476" s="4" t="b">
        <f>IF(ISERROR(VLOOKUP(StudiesDetails!B2476,ProteinExpression!A:A,1,FALSE)),FALSE,TRUE)</f>
        <v>1</v>
      </c>
    </row>
    <row r="2477" spans="1:58" x14ac:dyDescent="0.3">
      <c r="A2477">
        <v>1134</v>
      </c>
      <c r="B2477">
        <v>2629</v>
      </c>
      <c r="C2477" s="73" t="str">
        <f>IF(AND($A2477&lt;&gt;"",ISNUMBER($A2477)),VLOOKUP($A2477,StudiesGeneral!$B:$CM,2,FALSE),"")</f>
        <v>Wegler</v>
      </c>
      <c r="D2477" s="73">
        <f>IF(AND($A2477&lt;&gt;"",ISNUMBER($A2477)),VLOOKUP($A2477,StudiesGeneral!$B:$CM,3,FALSE),"")</f>
        <v>2022</v>
      </c>
      <c r="E2477" s="74" t="str">
        <f>IF(AND($A2477&lt;&gt;"",ISNUMBER($A2477)),VLOOKUP($A2477,StudiesGeneral!$B:$CM,4,FALSE),"")</f>
        <v>https://doi.org/10.1002/cpt.2558</v>
      </c>
      <c r="F2477" s="73" t="str">
        <f>IF(AND($A2477&lt;&gt;"",ISNUMBER($A2477)),VLOOKUP($A2477,StudiesGeneral!$B:$CM,5,FALSE),"")</f>
        <v>CYP3A5</v>
      </c>
      <c r="G2477" s="52" t="str">
        <f t="shared" si="121"/>
        <v>Small intestine-Jejunum-Lysate-obsese 37-</v>
      </c>
      <c r="H2477" s="12" t="s">
        <v>747</v>
      </c>
      <c r="I2477" s="12" t="s">
        <v>749</v>
      </c>
      <c r="K2477" s="12" t="s">
        <v>735</v>
      </c>
      <c r="L2477" s="12" t="s">
        <v>736</v>
      </c>
      <c r="M2477" s="12" t="s">
        <v>737</v>
      </c>
      <c r="AA2477" s="19" t="s">
        <v>770</v>
      </c>
      <c r="AB2477" s="19" t="s">
        <v>1559</v>
      </c>
      <c r="AC2477" s="20" t="s">
        <v>730</v>
      </c>
      <c r="AD2477" s="37" t="s">
        <v>1652</v>
      </c>
      <c r="AE2477" s="82">
        <v>37</v>
      </c>
      <c r="AF2477" s="3">
        <v>1</v>
      </c>
      <c r="AG2477" s="45"/>
      <c r="AH2477" s="45">
        <v>48</v>
      </c>
      <c r="AI2477" s="45" t="s">
        <v>767</v>
      </c>
      <c r="AJ2477" s="46" t="s">
        <v>1069</v>
      </c>
      <c r="AK2477" s="45"/>
      <c r="AL2477" s="46"/>
      <c r="AM2477" s="45">
        <v>23</v>
      </c>
      <c r="AN2477" s="45">
        <v>63</v>
      </c>
      <c r="AO2477" s="45">
        <v>123.4</v>
      </c>
      <c r="AP2477" s="45" t="s">
        <v>1069</v>
      </c>
      <c r="AQ2477" s="45"/>
      <c r="AR2477" s="45"/>
      <c r="AS2477" s="107">
        <v>43</v>
      </c>
      <c r="AT2477" s="45" t="s">
        <v>1069</v>
      </c>
      <c r="AU2477" s="45"/>
      <c r="AV2477" s="45"/>
      <c r="AW2477" s="45"/>
      <c r="AX2477" s="45" t="s">
        <v>1561</v>
      </c>
      <c r="BA2477" s="21" t="s">
        <v>733</v>
      </c>
      <c r="BB2477" s="10">
        <v>1</v>
      </c>
      <c r="BF2477" s="4" t="b">
        <f>IF(ISERROR(VLOOKUP(StudiesDetails!B2477,ProteinExpression!A:A,1,FALSE)),FALSE,TRUE)</f>
        <v>1</v>
      </c>
    </row>
    <row r="2478" spans="1:58" s="33" customFormat="1" x14ac:dyDescent="0.3">
      <c r="A2478" s="33">
        <v>1134</v>
      </c>
      <c r="B2478" s="33">
        <v>2630</v>
      </c>
      <c r="C2478" s="70" t="str">
        <f>IF(AND($A2478&lt;&gt;"",ISNUMBER($A2478)),VLOOKUP($A2478,StudiesGeneral!$B:$CM,2,FALSE),"")</f>
        <v>Wegler</v>
      </c>
      <c r="D2478" s="70">
        <f>IF(AND($A2478&lt;&gt;"",ISNUMBER($A2478)),VLOOKUP($A2478,StudiesGeneral!$B:$CM,3,FALSE),"")</f>
        <v>2022</v>
      </c>
      <c r="E2478" s="71" t="str">
        <f>IF(AND($A2478&lt;&gt;"",ISNUMBER($A2478)),VLOOKUP($A2478,StudiesGeneral!$B:$CM,4,FALSE),"")</f>
        <v>https://doi.org/10.1002/cpt.2558</v>
      </c>
      <c r="F2478" s="70" t="str">
        <f>IF(AND($A2478&lt;&gt;"",ISNUMBER($A2478)),VLOOKUP($A2478,StudiesGeneral!$B:$CM,5,FALSE),"")</f>
        <v>CYP3A5</v>
      </c>
      <c r="G2478" s="72" t="str">
        <f t="shared" si="121"/>
        <v>Liver--Lysate-obsese 1-</v>
      </c>
      <c r="H2478" s="25" t="s">
        <v>724</v>
      </c>
      <c r="I2478" s="25"/>
      <c r="J2478" s="25"/>
      <c r="K2478" s="25" t="s">
        <v>735</v>
      </c>
      <c r="L2478" s="25" t="s">
        <v>736</v>
      </c>
      <c r="M2478" s="25" t="s">
        <v>737</v>
      </c>
      <c r="N2478" s="25"/>
      <c r="O2478" s="25"/>
      <c r="P2478" s="25"/>
      <c r="Q2478" s="26"/>
      <c r="R2478" s="26"/>
      <c r="S2478" s="27"/>
      <c r="T2478" s="27"/>
      <c r="U2478" s="27"/>
      <c r="V2478" s="27"/>
      <c r="W2478" s="27"/>
      <c r="X2478" s="27"/>
      <c r="Y2478" s="27"/>
      <c r="Z2478" s="27"/>
      <c r="AA2478" s="28" t="s">
        <v>770</v>
      </c>
      <c r="AB2478" s="28" t="s">
        <v>1559</v>
      </c>
      <c r="AC2478" s="29" t="s">
        <v>730</v>
      </c>
      <c r="AD2478" s="36" t="s">
        <v>1616</v>
      </c>
      <c r="AE2478" s="83">
        <v>1</v>
      </c>
      <c r="AF2478" s="30">
        <v>1</v>
      </c>
      <c r="AG2478" s="41"/>
      <c r="AH2478" s="41">
        <v>48</v>
      </c>
      <c r="AI2478" s="41" t="s">
        <v>767</v>
      </c>
      <c r="AJ2478" s="42" t="s">
        <v>1069</v>
      </c>
      <c r="AK2478" s="41"/>
      <c r="AL2478" s="42"/>
      <c r="AM2478" s="41">
        <v>23</v>
      </c>
      <c r="AN2478" s="41">
        <v>63</v>
      </c>
      <c r="AO2478" s="41">
        <v>123.4</v>
      </c>
      <c r="AP2478" s="41" t="s">
        <v>1069</v>
      </c>
      <c r="AQ2478" s="41"/>
      <c r="AR2478" s="41"/>
      <c r="AS2478" s="106">
        <v>43</v>
      </c>
      <c r="AT2478" s="41" t="s">
        <v>1069</v>
      </c>
      <c r="AU2478" s="41"/>
      <c r="AV2478" s="41"/>
      <c r="AW2478" s="41"/>
      <c r="AX2478" s="41" t="s">
        <v>1561</v>
      </c>
      <c r="AY2478" s="30"/>
      <c r="AZ2478" s="30"/>
      <c r="BA2478" s="31" t="s">
        <v>733</v>
      </c>
      <c r="BB2478" s="32">
        <v>1</v>
      </c>
      <c r="BC2478" s="29"/>
      <c r="BD2478" s="30"/>
      <c r="BE2478" s="75"/>
      <c r="BF2478" s="4" t="b">
        <f>IF(ISERROR(VLOOKUP(StudiesDetails!B2478,ProteinExpression!A:A,1,FALSE)),FALSE,TRUE)</f>
        <v>1</v>
      </c>
    </row>
    <row r="2479" spans="1:58" x14ac:dyDescent="0.3">
      <c r="A2479">
        <v>1134</v>
      </c>
      <c r="B2479">
        <v>2631</v>
      </c>
      <c r="C2479" s="73" t="str">
        <f>IF(AND($A2479&lt;&gt;"",ISNUMBER($A2479)),VLOOKUP($A2479,StudiesGeneral!$B:$CM,2,FALSE),"")</f>
        <v>Wegler</v>
      </c>
      <c r="D2479" s="73">
        <f>IF(AND($A2479&lt;&gt;"",ISNUMBER($A2479)),VLOOKUP($A2479,StudiesGeneral!$B:$CM,3,FALSE),"")</f>
        <v>2022</v>
      </c>
      <c r="E2479" s="74" t="str">
        <f>IF(AND($A2479&lt;&gt;"",ISNUMBER($A2479)),VLOOKUP($A2479,StudiesGeneral!$B:$CM,4,FALSE),"")</f>
        <v>https://doi.org/10.1002/cpt.2558</v>
      </c>
      <c r="F2479" s="73" t="str">
        <f>IF(AND($A2479&lt;&gt;"",ISNUMBER($A2479)),VLOOKUP($A2479,StudiesGeneral!$B:$CM,5,FALSE),"")</f>
        <v>CYP3A5</v>
      </c>
      <c r="G2479" s="52" t="str">
        <f t="shared" si="121"/>
        <v>Liver--Lysate-obsese 2-</v>
      </c>
      <c r="H2479" s="12" t="s">
        <v>724</v>
      </c>
      <c r="K2479" s="12" t="s">
        <v>735</v>
      </c>
      <c r="L2479" s="12" t="s">
        <v>736</v>
      </c>
      <c r="M2479" s="12" t="s">
        <v>737</v>
      </c>
      <c r="AA2479" s="19" t="s">
        <v>770</v>
      </c>
      <c r="AB2479" s="19" t="s">
        <v>1559</v>
      </c>
      <c r="AC2479" s="20" t="s">
        <v>730</v>
      </c>
      <c r="AD2479" s="37" t="s">
        <v>1617</v>
      </c>
      <c r="AE2479" s="82">
        <v>2</v>
      </c>
      <c r="AF2479" s="3">
        <v>1</v>
      </c>
      <c r="AG2479" s="45"/>
      <c r="AH2479" s="45">
        <v>48</v>
      </c>
      <c r="AI2479" s="45" t="s">
        <v>767</v>
      </c>
      <c r="AJ2479" s="46" t="s">
        <v>1069</v>
      </c>
      <c r="AK2479" s="45"/>
      <c r="AL2479" s="46"/>
      <c r="AM2479" s="45">
        <v>23</v>
      </c>
      <c r="AN2479" s="45">
        <v>63</v>
      </c>
      <c r="AO2479" s="45">
        <v>123.4</v>
      </c>
      <c r="AP2479" s="45" t="s">
        <v>1069</v>
      </c>
      <c r="AQ2479" s="45"/>
      <c r="AR2479" s="45"/>
      <c r="AS2479" s="107">
        <v>43</v>
      </c>
      <c r="AT2479" s="45" t="s">
        <v>1069</v>
      </c>
      <c r="AU2479" s="45"/>
      <c r="AV2479" s="45"/>
      <c r="AW2479" s="45"/>
      <c r="AX2479" s="45" t="s">
        <v>1561</v>
      </c>
      <c r="BA2479" s="21" t="s">
        <v>733</v>
      </c>
      <c r="BB2479" s="10">
        <v>1</v>
      </c>
      <c r="BF2479" s="4" t="b">
        <f>IF(ISERROR(VLOOKUP(StudiesDetails!B2479,ProteinExpression!A:A,1,FALSE)),FALSE,TRUE)</f>
        <v>1</v>
      </c>
    </row>
    <row r="2480" spans="1:58" x14ac:dyDescent="0.3">
      <c r="A2480">
        <v>1134</v>
      </c>
      <c r="B2480">
        <v>2632</v>
      </c>
      <c r="C2480" s="73" t="str">
        <f>IF(AND($A2480&lt;&gt;"",ISNUMBER($A2480)),VLOOKUP($A2480,StudiesGeneral!$B:$CM,2,FALSE),"")</f>
        <v>Wegler</v>
      </c>
      <c r="D2480" s="73">
        <f>IF(AND($A2480&lt;&gt;"",ISNUMBER($A2480)),VLOOKUP($A2480,StudiesGeneral!$B:$CM,3,FALSE),"")</f>
        <v>2022</v>
      </c>
      <c r="E2480" s="74" t="str">
        <f>IF(AND($A2480&lt;&gt;"",ISNUMBER($A2480)),VLOOKUP($A2480,StudiesGeneral!$B:$CM,4,FALSE),"")</f>
        <v>https://doi.org/10.1002/cpt.2558</v>
      </c>
      <c r="F2480" s="73" t="str">
        <f>IF(AND($A2480&lt;&gt;"",ISNUMBER($A2480)),VLOOKUP($A2480,StudiesGeneral!$B:$CM,5,FALSE),"")</f>
        <v>CYP3A5</v>
      </c>
      <c r="G2480" s="52" t="str">
        <f t="shared" si="121"/>
        <v>Liver--Lysate-obsese 3-</v>
      </c>
      <c r="H2480" s="12" t="s">
        <v>724</v>
      </c>
      <c r="K2480" s="12" t="s">
        <v>735</v>
      </c>
      <c r="L2480" s="12" t="s">
        <v>736</v>
      </c>
      <c r="M2480" s="12" t="s">
        <v>737</v>
      </c>
      <c r="AA2480" s="19" t="s">
        <v>770</v>
      </c>
      <c r="AB2480" s="19" t="s">
        <v>1559</v>
      </c>
      <c r="AC2480" s="20" t="s">
        <v>730</v>
      </c>
      <c r="AD2480" s="37" t="s">
        <v>1618</v>
      </c>
      <c r="AE2480" s="82">
        <v>3</v>
      </c>
      <c r="AF2480" s="3">
        <v>1</v>
      </c>
      <c r="AG2480" s="45"/>
      <c r="AH2480" s="45">
        <v>48</v>
      </c>
      <c r="AI2480" s="45" t="s">
        <v>767</v>
      </c>
      <c r="AJ2480" s="46" t="s">
        <v>1069</v>
      </c>
      <c r="AK2480" s="45"/>
      <c r="AL2480" s="46"/>
      <c r="AM2480" s="45">
        <v>23</v>
      </c>
      <c r="AN2480" s="45">
        <v>63</v>
      </c>
      <c r="AO2480" s="45">
        <v>123.4</v>
      </c>
      <c r="AP2480" s="45" t="s">
        <v>1069</v>
      </c>
      <c r="AQ2480" s="45"/>
      <c r="AR2480" s="45"/>
      <c r="AS2480" s="107">
        <v>43</v>
      </c>
      <c r="AT2480" s="45" t="s">
        <v>1069</v>
      </c>
      <c r="AU2480" s="45"/>
      <c r="AV2480" s="45"/>
      <c r="AW2480" s="45"/>
      <c r="AX2480" s="45" t="s">
        <v>1561</v>
      </c>
      <c r="BA2480" s="21" t="s">
        <v>733</v>
      </c>
      <c r="BB2480" s="10">
        <v>1</v>
      </c>
      <c r="BF2480" s="4" t="b">
        <f>IF(ISERROR(VLOOKUP(StudiesDetails!B2480,ProteinExpression!A:A,1,FALSE)),FALSE,TRUE)</f>
        <v>1</v>
      </c>
    </row>
    <row r="2481" spans="1:58" x14ac:dyDescent="0.3">
      <c r="A2481">
        <v>1134</v>
      </c>
      <c r="B2481">
        <v>2633</v>
      </c>
      <c r="C2481" s="73" t="str">
        <f>IF(AND($A2481&lt;&gt;"",ISNUMBER($A2481)),VLOOKUP($A2481,StudiesGeneral!$B:$CM,2,FALSE),"")</f>
        <v>Wegler</v>
      </c>
      <c r="D2481" s="73">
        <f>IF(AND($A2481&lt;&gt;"",ISNUMBER($A2481)),VLOOKUP($A2481,StudiesGeneral!$B:$CM,3,FALSE),"")</f>
        <v>2022</v>
      </c>
      <c r="E2481" s="74" t="str">
        <f>IF(AND($A2481&lt;&gt;"",ISNUMBER($A2481)),VLOOKUP($A2481,StudiesGeneral!$B:$CM,4,FALSE),"")</f>
        <v>https://doi.org/10.1002/cpt.2558</v>
      </c>
      <c r="F2481" s="73" t="str">
        <f>IF(AND($A2481&lt;&gt;"",ISNUMBER($A2481)),VLOOKUP($A2481,StudiesGeneral!$B:$CM,5,FALSE),"")</f>
        <v>CYP3A5</v>
      </c>
      <c r="G2481" s="52" t="str">
        <f t="shared" si="121"/>
        <v>Liver--Lysate-obsese 4-</v>
      </c>
      <c r="H2481" s="12" t="s">
        <v>724</v>
      </c>
      <c r="K2481" s="12" t="s">
        <v>735</v>
      </c>
      <c r="L2481" s="12" t="s">
        <v>736</v>
      </c>
      <c r="M2481" s="12" t="s">
        <v>737</v>
      </c>
      <c r="AA2481" s="19" t="s">
        <v>770</v>
      </c>
      <c r="AB2481" s="19" t="s">
        <v>1559</v>
      </c>
      <c r="AC2481" s="20" t="s">
        <v>730</v>
      </c>
      <c r="AD2481" s="37" t="s">
        <v>1619</v>
      </c>
      <c r="AE2481" s="82">
        <v>4</v>
      </c>
      <c r="AF2481" s="3">
        <v>1</v>
      </c>
      <c r="AG2481" s="45"/>
      <c r="AH2481" s="45">
        <v>48</v>
      </c>
      <c r="AI2481" s="45" t="s">
        <v>767</v>
      </c>
      <c r="AJ2481" s="46" t="s">
        <v>1069</v>
      </c>
      <c r="AK2481" s="45"/>
      <c r="AL2481" s="46"/>
      <c r="AM2481" s="45">
        <v>23</v>
      </c>
      <c r="AN2481" s="45">
        <v>63</v>
      </c>
      <c r="AO2481" s="45">
        <v>123.4</v>
      </c>
      <c r="AP2481" s="45" t="s">
        <v>1069</v>
      </c>
      <c r="AQ2481" s="45"/>
      <c r="AR2481" s="45"/>
      <c r="AS2481" s="107">
        <v>43</v>
      </c>
      <c r="AT2481" s="45" t="s">
        <v>1069</v>
      </c>
      <c r="AU2481" s="45"/>
      <c r="AV2481" s="45"/>
      <c r="AW2481" s="45"/>
      <c r="AX2481" s="45" t="s">
        <v>1561</v>
      </c>
      <c r="BA2481" s="21" t="s">
        <v>733</v>
      </c>
      <c r="BB2481" s="10">
        <v>1</v>
      </c>
      <c r="BF2481" s="4" t="b">
        <f>IF(ISERROR(VLOOKUP(StudiesDetails!B2481,ProteinExpression!A:A,1,FALSE)),FALSE,TRUE)</f>
        <v>1</v>
      </c>
    </row>
    <row r="2482" spans="1:58" x14ac:dyDescent="0.3">
      <c r="A2482">
        <v>1134</v>
      </c>
      <c r="B2482">
        <v>2634</v>
      </c>
      <c r="C2482" s="73" t="str">
        <f>IF(AND($A2482&lt;&gt;"",ISNUMBER($A2482)),VLOOKUP($A2482,StudiesGeneral!$B:$CM,2,FALSE),"")</f>
        <v>Wegler</v>
      </c>
      <c r="D2482" s="73">
        <f>IF(AND($A2482&lt;&gt;"",ISNUMBER($A2482)),VLOOKUP($A2482,StudiesGeneral!$B:$CM,3,FALSE),"")</f>
        <v>2022</v>
      </c>
      <c r="E2482" s="74" t="str">
        <f>IF(AND($A2482&lt;&gt;"",ISNUMBER($A2482)),VLOOKUP($A2482,StudiesGeneral!$B:$CM,4,FALSE),"")</f>
        <v>https://doi.org/10.1002/cpt.2558</v>
      </c>
      <c r="F2482" s="73" t="str">
        <f>IF(AND($A2482&lt;&gt;"",ISNUMBER($A2482)),VLOOKUP($A2482,StudiesGeneral!$B:$CM,5,FALSE),"")</f>
        <v>CYP3A5</v>
      </c>
      <c r="G2482" s="52" t="str">
        <f t="shared" si="121"/>
        <v>Liver--Lysate-obsese 5-</v>
      </c>
      <c r="H2482" s="12" t="s">
        <v>724</v>
      </c>
      <c r="K2482" s="12" t="s">
        <v>735</v>
      </c>
      <c r="L2482" s="12" t="s">
        <v>736</v>
      </c>
      <c r="M2482" s="12" t="s">
        <v>737</v>
      </c>
      <c r="AA2482" s="19" t="s">
        <v>770</v>
      </c>
      <c r="AB2482" s="19" t="s">
        <v>1559</v>
      </c>
      <c r="AC2482" s="20" t="s">
        <v>730</v>
      </c>
      <c r="AD2482" s="37" t="s">
        <v>1620</v>
      </c>
      <c r="AE2482" s="82">
        <v>5</v>
      </c>
      <c r="AF2482" s="3">
        <v>1</v>
      </c>
      <c r="AG2482" s="45"/>
      <c r="AH2482" s="45">
        <v>48</v>
      </c>
      <c r="AI2482" s="45" t="s">
        <v>767</v>
      </c>
      <c r="AJ2482" s="46" t="s">
        <v>1069</v>
      </c>
      <c r="AK2482" s="45"/>
      <c r="AL2482" s="46"/>
      <c r="AM2482" s="45">
        <v>23</v>
      </c>
      <c r="AN2482" s="45">
        <v>63</v>
      </c>
      <c r="AO2482" s="45">
        <v>123.4</v>
      </c>
      <c r="AP2482" s="45" t="s">
        <v>1069</v>
      </c>
      <c r="AQ2482" s="45"/>
      <c r="AR2482" s="45"/>
      <c r="AS2482" s="107">
        <v>43</v>
      </c>
      <c r="AT2482" s="45" t="s">
        <v>1069</v>
      </c>
      <c r="AU2482" s="45"/>
      <c r="AV2482" s="45"/>
      <c r="AW2482" s="45"/>
      <c r="AX2482" s="45" t="s">
        <v>1561</v>
      </c>
      <c r="BA2482" s="21" t="s">
        <v>733</v>
      </c>
      <c r="BB2482" s="10">
        <v>1</v>
      </c>
      <c r="BF2482" s="4" t="b">
        <f>IF(ISERROR(VLOOKUP(StudiesDetails!B2482,ProteinExpression!A:A,1,FALSE)),FALSE,TRUE)</f>
        <v>1</v>
      </c>
    </row>
    <row r="2483" spans="1:58" x14ac:dyDescent="0.3">
      <c r="A2483">
        <v>1134</v>
      </c>
      <c r="B2483">
        <v>2635</v>
      </c>
      <c r="C2483" s="73" t="str">
        <f>IF(AND($A2483&lt;&gt;"",ISNUMBER($A2483)),VLOOKUP($A2483,StudiesGeneral!$B:$CM,2,FALSE),"")</f>
        <v>Wegler</v>
      </c>
      <c r="D2483" s="73">
        <f>IF(AND($A2483&lt;&gt;"",ISNUMBER($A2483)),VLOOKUP($A2483,StudiesGeneral!$B:$CM,3,FALSE),"")</f>
        <v>2022</v>
      </c>
      <c r="E2483" s="74" t="str">
        <f>IF(AND($A2483&lt;&gt;"",ISNUMBER($A2483)),VLOOKUP($A2483,StudiesGeneral!$B:$CM,4,FALSE),"")</f>
        <v>https://doi.org/10.1002/cpt.2558</v>
      </c>
      <c r="F2483" s="73" t="str">
        <f>IF(AND($A2483&lt;&gt;"",ISNUMBER($A2483)),VLOOKUP($A2483,StudiesGeneral!$B:$CM,5,FALSE),"")</f>
        <v>CYP3A5</v>
      </c>
      <c r="G2483" s="52" t="str">
        <f t="shared" si="121"/>
        <v>Liver--Lysate-obsese 6-</v>
      </c>
      <c r="H2483" s="12" t="s">
        <v>724</v>
      </c>
      <c r="K2483" s="12" t="s">
        <v>735</v>
      </c>
      <c r="L2483" s="12" t="s">
        <v>736</v>
      </c>
      <c r="M2483" s="12" t="s">
        <v>737</v>
      </c>
      <c r="AA2483" s="19" t="s">
        <v>770</v>
      </c>
      <c r="AB2483" s="19" t="s">
        <v>1559</v>
      </c>
      <c r="AC2483" s="20" t="s">
        <v>730</v>
      </c>
      <c r="AD2483" s="37" t="s">
        <v>1621</v>
      </c>
      <c r="AE2483" s="82">
        <v>6</v>
      </c>
      <c r="AF2483" s="3">
        <v>1</v>
      </c>
      <c r="AG2483" s="45"/>
      <c r="AH2483" s="45">
        <v>48</v>
      </c>
      <c r="AI2483" s="45" t="s">
        <v>767</v>
      </c>
      <c r="AJ2483" s="46" t="s">
        <v>1069</v>
      </c>
      <c r="AK2483" s="45"/>
      <c r="AL2483" s="46"/>
      <c r="AM2483" s="45">
        <v>23</v>
      </c>
      <c r="AN2483" s="45">
        <v>63</v>
      </c>
      <c r="AO2483" s="45">
        <v>123.4</v>
      </c>
      <c r="AP2483" s="45" t="s">
        <v>1069</v>
      </c>
      <c r="AQ2483" s="45"/>
      <c r="AR2483" s="45"/>
      <c r="AS2483" s="107">
        <v>43</v>
      </c>
      <c r="AT2483" s="45" t="s">
        <v>1069</v>
      </c>
      <c r="AU2483" s="45"/>
      <c r="AV2483" s="45"/>
      <c r="AW2483" s="45"/>
      <c r="AX2483" s="45" t="s">
        <v>1561</v>
      </c>
      <c r="BA2483" s="21" t="s">
        <v>733</v>
      </c>
      <c r="BB2483" s="10">
        <v>1</v>
      </c>
      <c r="BF2483" s="4" t="b">
        <f>IF(ISERROR(VLOOKUP(StudiesDetails!B2483,ProteinExpression!A:A,1,FALSE)),FALSE,TRUE)</f>
        <v>1</v>
      </c>
    </row>
    <row r="2484" spans="1:58" x14ac:dyDescent="0.3">
      <c r="A2484">
        <v>1134</v>
      </c>
      <c r="B2484">
        <v>2636</v>
      </c>
      <c r="C2484" s="73" t="str">
        <f>IF(AND($A2484&lt;&gt;"",ISNUMBER($A2484)),VLOOKUP($A2484,StudiesGeneral!$B:$CM,2,FALSE),"")</f>
        <v>Wegler</v>
      </c>
      <c r="D2484" s="73">
        <f>IF(AND($A2484&lt;&gt;"",ISNUMBER($A2484)),VLOOKUP($A2484,StudiesGeneral!$B:$CM,3,FALSE),"")</f>
        <v>2022</v>
      </c>
      <c r="E2484" s="74" t="str">
        <f>IF(AND($A2484&lt;&gt;"",ISNUMBER($A2484)),VLOOKUP($A2484,StudiesGeneral!$B:$CM,4,FALSE),"")</f>
        <v>https://doi.org/10.1002/cpt.2558</v>
      </c>
      <c r="F2484" s="73" t="str">
        <f>IF(AND($A2484&lt;&gt;"",ISNUMBER($A2484)),VLOOKUP($A2484,StudiesGeneral!$B:$CM,5,FALSE),"")</f>
        <v>CYP3A5</v>
      </c>
      <c r="G2484" s="52" t="str">
        <f t="shared" si="121"/>
        <v>Liver--Lysate-obsese 7-</v>
      </c>
      <c r="H2484" s="12" t="s">
        <v>724</v>
      </c>
      <c r="K2484" s="12" t="s">
        <v>735</v>
      </c>
      <c r="L2484" s="12" t="s">
        <v>736</v>
      </c>
      <c r="M2484" s="12" t="s">
        <v>737</v>
      </c>
      <c r="AA2484" s="19" t="s">
        <v>770</v>
      </c>
      <c r="AB2484" s="19" t="s">
        <v>1559</v>
      </c>
      <c r="AC2484" s="20" t="s">
        <v>730</v>
      </c>
      <c r="AD2484" s="37" t="s">
        <v>1622</v>
      </c>
      <c r="AE2484" s="82">
        <v>7</v>
      </c>
      <c r="AF2484" s="3">
        <v>1</v>
      </c>
      <c r="AG2484" s="45"/>
      <c r="AH2484" s="45">
        <v>48</v>
      </c>
      <c r="AI2484" s="45" t="s">
        <v>767</v>
      </c>
      <c r="AJ2484" s="46" t="s">
        <v>1069</v>
      </c>
      <c r="AK2484" s="45"/>
      <c r="AL2484" s="46"/>
      <c r="AM2484" s="45">
        <v>23</v>
      </c>
      <c r="AN2484" s="45">
        <v>63</v>
      </c>
      <c r="AO2484" s="45">
        <v>123.4</v>
      </c>
      <c r="AP2484" s="45" t="s">
        <v>1069</v>
      </c>
      <c r="AQ2484" s="45"/>
      <c r="AR2484" s="45"/>
      <c r="AS2484" s="107">
        <v>43</v>
      </c>
      <c r="AT2484" s="45" t="s">
        <v>1069</v>
      </c>
      <c r="AU2484" s="45"/>
      <c r="AV2484" s="45"/>
      <c r="AW2484" s="45"/>
      <c r="AX2484" s="45" t="s">
        <v>1561</v>
      </c>
      <c r="BA2484" s="21" t="s">
        <v>733</v>
      </c>
      <c r="BB2484" s="10">
        <v>1</v>
      </c>
      <c r="BF2484" s="4" t="b">
        <f>IF(ISERROR(VLOOKUP(StudiesDetails!B2484,ProteinExpression!A:A,1,FALSE)),FALSE,TRUE)</f>
        <v>1</v>
      </c>
    </row>
    <row r="2485" spans="1:58" x14ac:dyDescent="0.3">
      <c r="A2485">
        <v>1134</v>
      </c>
      <c r="B2485">
        <v>2637</v>
      </c>
      <c r="C2485" s="73" t="str">
        <f>IF(AND($A2485&lt;&gt;"",ISNUMBER($A2485)),VLOOKUP($A2485,StudiesGeneral!$B:$CM,2,FALSE),"")</f>
        <v>Wegler</v>
      </c>
      <c r="D2485" s="73">
        <f>IF(AND($A2485&lt;&gt;"",ISNUMBER($A2485)),VLOOKUP($A2485,StudiesGeneral!$B:$CM,3,FALSE),"")</f>
        <v>2022</v>
      </c>
      <c r="E2485" s="74" t="str">
        <f>IF(AND($A2485&lt;&gt;"",ISNUMBER($A2485)),VLOOKUP($A2485,StudiesGeneral!$B:$CM,4,FALSE),"")</f>
        <v>https://doi.org/10.1002/cpt.2558</v>
      </c>
      <c r="F2485" s="73" t="str">
        <f>IF(AND($A2485&lt;&gt;"",ISNUMBER($A2485)),VLOOKUP($A2485,StudiesGeneral!$B:$CM,5,FALSE),"")</f>
        <v>CYP3A5</v>
      </c>
      <c r="G2485" s="52" t="str">
        <f t="shared" si="121"/>
        <v>Liver--Lysate-obsese 8-</v>
      </c>
      <c r="H2485" s="12" t="s">
        <v>724</v>
      </c>
      <c r="K2485" s="12" t="s">
        <v>735</v>
      </c>
      <c r="L2485" s="12" t="s">
        <v>736</v>
      </c>
      <c r="M2485" s="12" t="s">
        <v>737</v>
      </c>
      <c r="AA2485" s="19" t="s">
        <v>770</v>
      </c>
      <c r="AB2485" s="19" t="s">
        <v>1559</v>
      </c>
      <c r="AC2485" s="20" t="s">
        <v>730</v>
      </c>
      <c r="AD2485" s="37" t="s">
        <v>1623</v>
      </c>
      <c r="AE2485" s="82">
        <v>8</v>
      </c>
      <c r="AF2485" s="3">
        <v>1</v>
      </c>
      <c r="AG2485" s="45"/>
      <c r="AH2485" s="45">
        <v>48</v>
      </c>
      <c r="AI2485" s="45" t="s">
        <v>767</v>
      </c>
      <c r="AJ2485" s="46" t="s">
        <v>1069</v>
      </c>
      <c r="AK2485" s="45"/>
      <c r="AL2485" s="46"/>
      <c r="AM2485" s="45">
        <v>23</v>
      </c>
      <c r="AN2485" s="45">
        <v>63</v>
      </c>
      <c r="AO2485" s="45">
        <v>123.4</v>
      </c>
      <c r="AP2485" s="45" t="s">
        <v>1069</v>
      </c>
      <c r="AQ2485" s="45"/>
      <c r="AR2485" s="45"/>
      <c r="AS2485" s="107">
        <v>43</v>
      </c>
      <c r="AT2485" s="45" t="s">
        <v>1069</v>
      </c>
      <c r="AU2485" s="45"/>
      <c r="AV2485" s="45"/>
      <c r="AW2485" s="45"/>
      <c r="AX2485" s="45" t="s">
        <v>1561</v>
      </c>
      <c r="BA2485" s="21" t="s">
        <v>733</v>
      </c>
      <c r="BB2485" s="10">
        <v>1</v>
      </c>
      <c r="BF2485" s="4" t="b">
        <f>IF(ISERROR(VLOOKUP(StudiesDetails!B2485,ProteinExpression!A:A,1,FALSE)),FALSE,TRUE)</f>
        <v>1</v>
      </c>
    </row>
    <row r="2486" spans="1:58" x14ac:dyDescent="0.3">
      <c r="A2486">
        <v>1134</v>
      </c>
      <c r="B2486">
        <v>2638</v>
      </c>
      <c r="C2486" s="73" t="str">
        <f>IF(AND($A2486&lt;&gt;"",ISNUMBER($A2486)),VLOOKUP($A2486,StudiesGeneral!$B:$CM,2,FALSE),"")</f>
        <v>Wegler</v>
      </c>
      <c r="D2486" s="73">
        <f>IF(AND($A2486&lt;&gt;"",ISNUMBER($A2486)),VLOOKUP($A2486,StudiesGeneral!$B:$CM,3,FALSE),"")</f>
        <v>2022</v>
      </c>
      <c r="E2486" s="74" t="str">
        <f>IF(AND($A2486&lt;&gt;"",ISNUMBER($A2486)),VLOOKUP($A2486,StudiesGeneral!$B:$CM,4,FALSE),"")</f>
        <v>https://doi.org/10.1002/cpt.2558</v>
      </c>
      <c r="F2486" s="73" t="str">
        <f>IF(AND($A2486&lt;&gt;"",ISNUMBER($A2486)),VLOOKUP($A2486,StudiesGeneral!$B:$CM,5,FALSE),"")</f>
        <v>CYP3A5</v>
      </c>
      <c r="G2486" s="52" t="str">
        <f t="shared" si="121"/>
        <v>Liver--Lysate-obsese 9-</v>
      </c>
      <c r="H2486" s="12" t="s">
        <v>724</v>
      </c>
      <c r="K2486" s="12" t="s">
        <v>735</v>
      </c>
      <c r="L2486" s="12" t="s">
        <v>736</v>
      </c>
      <c r="M2486" s="12" t="s">
        <v>737</v>
      </c>
      <c r="AA2486" s="19" t="s">
        <v>770</v>
      </c>
      <c r="AB2486" s="19" t="s">
        <v>1559</v>
      </c>
      <c r="AC2486" s="20" t="s">
        <v>730</v>
      </c>
      <c r="AD2486" s="37" t="s">
        <v>1624</v>
      </c>
      <c r="AE2486" s="82">
        <v>9</v>
      </c>
      <c r="AF2486" s="3">
        <v>1</v>
      </c>
      <c r="AG2486" s="45"/>
      <c r="AH2486" s="45">
        <v>48</v>
      </c>
      <c r="AI2486" s="45" t="s">
        <v>767</v>
      </c>
      <c r="AJ2486" s="46" t="s">
        <v>1069</v>
      </c>
      <c r="AK2486" s="45"/>
      <c r="AL2486" s="46"/>
      <c r="AM2486" s="45">
        <v>23</v>
      </c>
      <c r="AN2486" s="45">
        <v>63</v>
      </c>
      <c r="AO2486" s="45">
        <v>123.4</v>
      </c>
      <c r="AP2486" s="45" t="s">
        <v>1069</v>
      </c>
      <c r="AQ2486" s="45"/>
      <c r="AR2486" s="45"/>
      <c r="AS2486" s="107">
        <v>43</v>
      </c>
      <c r="AT2486" s="45" t="s">
        <v>1069</v>
      </c>
      <c r="AU2486" s="45"/>
      <c r="AV2486" s="45"/>
      <c r="AW2486" s="45"/>
      <c r="AX2486" s="45" t="s">
        <v>1561</v>
      </c>
      <c r="BA2486" s="21" t="s">
        <v>733</v>
      </c>
      <c r="BB2486" s="10">
        <v>1</v>
      </c>
      <c r="BF2486" s="4" t="b">
        <f>IF(ISERROR(VLOOKUP(StudiesDetails!B2486,ProteinExpression!A:A,1,FALSE)),FALSE,TRUE)</f>
        <v>1</v>
      </c>
    </row>
    <row r="2487" spans="1:58" x14ac:dyDescent="0.3">
      <c r="A2487">
        <v>1134</v>
      </c>
      <c r="B2487">
        <v>2639</v>
      </c>
      <c r="C2487" s="73" t="str">
        <f>IF(AND($A2487&lt;&gt;"",ISNUMBER($A2487)),VLOOKUP($A2487,StudiesGeneral!$B:$CM,2,FALSE),"")</f>
        <v>Wegler</v>
      </c>
      <c r="D2487" s="73">
        <f>IF(AND($A2487&lt;&gt;"",ISNUMBER($A2487)),VLOOKUP($A2487,StudiesGeneral!$B:$CM,3,FALSE),"")</f>
        <v>2022</v>
      </c>
      <c r="E2487" s="74" t="str">
        <f>IF(AND($A2487&lt;&gt;"",ISNUMBER($A2487)),VLOOKUP($A2487,StudiesGeneral!$B:$CM,4,FALSE),"")</f>
        <v>https://doi.org/10.1002/cpt.2558</v>
      </c>
      <c r="F2487" s="73" t="str">
        <f>IF(AND($A2487&lt;&gt;"",ISNUMBER($A2487)),VLOOKUP($A2487,StudiesGeneral!$B:$CM,5,FALSE),"")</f>
        <v>CYP3A5</v>
      </c>
      <c r="G2487" s="52" t="str">
        <f t="shared" si="121"/>
        <v>Liver--Lysate-obsese 10-</v>
      </c>
      <c r="H2487" s="12" t="s">
        <v>724</v>
      </c>
      <c r="K2487" s="12" t="s">
        <v>735</v>
      </c>
      <c r="L2487" s="12" t="s">
        <v>736</v>
      </c>
      <c r="M2487" s="12" t="s">
        <v>737</v>
      </c>
      <c r="AA2487" s="19" t="s">
        <v>770</v>
      </c>
      <c r="AB2487" s="19" t="s">
        <v>1559</v>
      </c>
      <c r="AC2487" s="20" t="s">
        <v>730</v>
      </c>
      <c r="AD2487" s="37" t="s">
        <v>1625</v>
      </c>
      <c r="AE2487" s="82">
        <v>10</v>
      </c>
      <c r="AF2487" s="3">
        <v>1</v>
      </c>
      <c r="AG2487" s="45"/>
      <c r="AH2487" s="45">
        <v>48</v>
      </c>
      <c r="AI2487" s="45" t="s">
        <v>767</v>
      </c>
      <c r="AJ2487" s="46" t="s">
        <v>1069</v>
      </c>
      <c r="AK2487" s="45"/>
      <c r="AL2487" s="46"/>
      <c r="AM2487" s="45">
        <v>23</v>
      </c>
      <c r="AN2487" s="45">
        <v>63</v>
      </c>
      <c r="AO2487" s="45">
        <v>123.4</v>
      </c>
      <c r="AP2487" s="45" t="s">
        <v>1069</v>
      </c>
      <c r="AQ2487" s="45"/>
      <c r="AR2487" s="45"/>
      <c r="AS2487" s="107">
        <v>43</v>
      </c>
      <c r="AT2487" s="45" t="s">
        <v>1069</v>
      </c>
      <c r="AU2487" s="45"/>
      <c r="AV2487" s="45"/>
      <c r="AW2487" s="45"/>
      <c r="AX2487" s="45" t="s">
        <v>1561</v>
      </c>
      <c r="BA2487" s="21" t="s">
        <v>733</v>
      </c>
      <c r="BB2487" s="10">
        <v>1</v>
      </c>
      <c r="BF2487" s="4" t="b">
        <f>IF(ISERROR(VLOOKUP(StudiesDetails!B2487,ProteinExpression!A:A,1,FALSE)),FALSE,TRUE)</f>
        <v>1</v>
      </c>
    </row>
    <row r="2488" spans="1:58" x14ac:dyDescent="0.3">
      <c r="A2488">
        <v>1134</v>
      </c>
      <c r="B2488">
        <v>2640</v>
      </c>
      <c r="C2488" s="73" t="str">
        <f>IF(AND($A2488&lt;&gt;"",ISNUMBER($A2488)),VLOOKUP($A2488,StudiesGeneral!$B:$CM,2,FALSE),"")</f>
        <v>Wegler</v>
      </c>
      <c r="D2488" s="73">
        <f>IF(AND($A2488&lt;&gt;"",ISNUMBER($A2488)),VLOOKUP($A2488,StudiesGeneral!$B:$CM,3,FALSE),"")</f>
        <v>2022</v>
      </c>
      <c r="E2488" s="74" t="str">
        <f>IF(AND($A2488&lt;&gt;"",ISNUMBER($A2488)),VLOOKUP($A2488,StudiesGeneral!$B:$CM,4,FALSE),"")</f>
        <v>https://doi.org/10.1002/cpt.2558</v>
      </c>
      <c r="F2488" s="73" t="str">
        <f>IF(AND($A2488&lt;&gt;"",ISNUMBER($A2488)),VLOOKUP($A2488,StudiesGeneral!$B:$CM,5,FALSE),"")</f>
        <v>CYP3A5</v>
      </c>
      <c r="G2488" s="52" t="str">
        <f t="shared" si="121"/>
        <v>Liver--Lysate-obsese 11-</v>
      </c>
      <c r="H2488" s="12" t="s">
        <v>724</v>
      </c>
      <c r="K2488" s="12" t="s">
        <v>735</v>
      </c>
      <c r="L2488" s="12" t="s">
        <v>736</v>
      </c>
      <c r="M2488" s="12" t="s">
        <v>737</v>
      </c>
      <c r="AA2488" s="19" t="s">
        <v>770</v>
      </c>
      <c r="AB2488" s="19" t="s">
        <v>1559</v>
      </c>
      <c r="AC2488" s="20" t="s">
        <v>730</v>
      </c>
      <c r="AD2488" s="37" t="s">
        <v>1626</v>
      </c>
      <c r="AE2488" s="82">
        <v>11</v>
      </c>
      <c r="AF2488" s="3">
        <v>1</v>
      </c>
      <c r="AG2488" s="45"/>
      <c r="AH2488" s="45">
        <v>48</v>
      </c>
      <c r="AI2488" s="45" t="s">
        <v>767</v>
      </c>
      <c r="AJ2488" s="46" t="s">
        <v>1069</v>
      </c>
      <c r="AK2488" s="45"/>
      <c r="AL2488" s="46"/>
      <c r="AM2488" s="45">
        <v>23</v>
      </c>
      <c r="AN2488" s="45">
        <v>63</v>
      </c>
      <c r="AO2488" s="45">
        <v>123.4</v>
      </c>
      <c r="AP2488" s="45" t="s">
        <v>1069</v>
      </c>
      <c r="AQ2488" s="45"/>
      <c r="AR2488" s="45"/>
      <c r="AS2488" s="107">
        <v>43</v>
      </c>
      <c r="AT2488" s="45" t="s">
        <v>1069</v>
      </c>
      <c r="AU2488" s="45"/>
      <c r="AV2488" s="45"/>
      <c r="AW2488" s="45"/>
      <c r="AX2488" s="45" t="s">
        <v>1561</v>
      </c>
      <c r="BA2488" s="21" t="s">
        <v>733</v>
      </c>
      <c r="BB2488" s="10">
        <v>1</v>
      </c>
      <c r="BF2488" s="4" t="b">
        <f>IF(ISERROR(VLOOKUP(StudiesDetails!B2488,ProteinExpression!A:A,1,FALSE)),FALSE,TRUE)</f>
        <v>1</v>
      </c>
    </row>
    <row r="2489" spans="1:58" x14ac:dyDescent="0.3">
      <c r="A2489">
        <v>1134</v>
      </c>
      <c r="B2489">
        <v>2641</v>
      </c>
      <c r="C2489" s="73" t="str">
        <f>IF(AND($A2489&lt;&gt;"",ISNUMBER($A2489)),VLOOKUP($A2489,StudiesGeneral!$B:$CM,2,FALSE),"")</f>
        <v>Wegler</v>
      </c>
      <c r="D2489" s="73">
        <f>IF(AND($A2489&lt;&gt;"",ISNUMBER($A2489)),VLOOKUP($A2489,StudiesGeneral!$B:$CM,3,FALSE),"")</f>
        <v>2022</v>
      </c>
      <c r="E2489" s="74" t="str">
        <f>IF(AND($A2489&lt;&gt;"",ISNUMBER($A2489)),VLOOKUP($A2489,StudiesGeneral!$B:$CM,4,FALSE),"")</f>
        <v>https://doi.org/10.1002/cpt.2558</v>
      </c>
      <c r="F2489" s="73" t="str">
        <f>IF(AND($A2489&lt;&gt;"",ISNUMBER($A2489)),VLOOKUP($A2489,StudiesGeneral!$B:$CM,5,FALSE),"")</f>
        <v>CYP3A5</v>
      </c>
      <c r="G2489" s="52" t="str">
        <f t="shared" si="121"/>
        <v>Liver--Lysate-obsese 12-</v>
      </c>
      <c r="H2489" s="12" t="s">
        <v>724</v>
      </c>
      <c r="K2489" s="12" t="s">
        <v>735</v>
      </c>
      <c r="L2489" s="12" t="s">
        <v>736</v>
      </c>
      <c r="M2489" s="12" t="s">
        <v>737</v>
      </c>
      <c r="AA2489" s="19" t="s">
        <v>770</v>
      </c>
      <c r="AB2489" s="19" t="s">
        <v>1559</v>
      </c>
      <c r="AC2489" s="20" t="s">
        <v>730</v>
      </c>
      <c r="AD2489" s="37" t="s">
        <v>1627</v>
      </c>
      <c r="AE2489" s="82">
        <v>12</v>
      </c>
      <c r="AF2489" s="3">
        <v>1</v>
      </c>
      <c r="AG2489" s="45"/>
      <c r="AH2489" s="45">
        <v>48</v>
      </c>
      <c r="AI2489" s="45" t="s">
        <v>767</v>
      </c>
      <c r="AJ2489" s="46" t="s">
        <v>1069</v>
      </c>
      <c r="AK2489" s="45"/>
      <c r="AL2489" s="46"/>
      <c r="AM2489" s="45">
        <v>23</v>
      </c>
      <c r="AN2489" s="45">
        <v>63</v>
      </c>
      <c r="AO2489" s="45">
        <v>123.4</v>
      </c>
      <c r="AP2489" s="45" t="s">
        <v>1069</v>
      </c>
      <c r="AQ2489" s="45"/>
      <c r="AR2489" s="45"/>
      <c r="AS2489" s="107">
        <v>43</v>
      </c>
      <c r="AT2489" s="45" t="s">
        <v>1069</v>
      </c>
      <c r="AU2489" s="45"/>
      <c r="AV2489" s="45"/>
      <c r="AW2489" s="45"/>
      <c r="AX2489" s="45" t="s">
        <v>1561</v>
      </c>
      <c r="BA2489" s="21" t="s">
        <v>733</v>
      </c>
      <c r="BB2489" s="10">
        <v>1</v>
      </c>
      <c r="BF2489" s="4" t="b">
        <f>IF(ISERROR(VLOOKUP(StudiesDetails!B2489,ProteinExpression!A:A,1,FALSE)),FALSE,TRUE)</f>
        <v>1</v>
      </c>
    </row>
    <row r="2490" spans="1:58" x14ac:dyDescent="0.3">
      <c r="A2490">
        <v>1134</v>
      </c>
      <c r="B2490">
        <v>2642</v>
      </c>
      <c r="C2490" s="73" t="str">
        <f>IF(AND($A2490&lt;&gt;"",ISNUMBER($A2490)),VLOOKUP($A2490,StudiesGeneral!$B:$CM,2,FALSE),"")</f>
        <v>Wegler</v>
      </c>
      <c r="D2490" s="73">
        <f>IF(AND($A2490&lt;&gt;"",ISNUMBER($A2490)),VLOOKUP($A2490,StudiesGeneral!$B:$CM,3,FALSE),"")</f>
        <v>2022</v>
      </c>
      <c r="E2490" s="74" t="str">
        <f>IF(AND($A2490&lt;&gt;"",ISNUMBER($A2490)),VLOOKUP($A2490,StudiesGeneral!$B:$CM,4,FALSE),"")</f>
        <v>https://doi.org/10.1002/cpt.2558</v>
      </c>
      <c r="F2490" s="73" t="str">
        <f>IF(AND($A2490&lt;&gt;"",ISNUMBER($A2490)),VLOOKUP($A2490,StudiesGeneral!$B:$CM,5,FALSE),"")</f>
        <v>CYP3A5</v>
      </c>
      <c r="G2490" s="52" t="str">
        <f t="shared" si="121"/>
        <v>Liver--Lysate-obsese 13-</v>
      </c>
      <c r="H2490" s="12" t="s">
        <v>724</v>
      </c>
      <c r="K2490" s="12" t="s">
        <v>735</v>
      </c>
      <c r="L2490" s="12" t="s">
        <v>736</v>
      </c>
      <c r="M2490" s="12" t="s">
        <v>737</v>
      </c>
      <c r="AA2490" s="19" t="s">
        <v>770</v>
      </c>
      <c r="AB2490" s="19" t="s">
        <v>1559</v>
      </c>
      <c r="AC2490" s="20" t="s">
        <v>730</v>
      </c>
      <c r="AD2490" s="37" t="s">
        <v>1628</v>
      </c>
      <c r="AE2490" s="82">
        <v>13</v>
      </c>
      <c r="AF2490" s="3">
        <v>1</v>
      </c>
      <c r="AG2490" s="45"/>
      <c r="AH2490" s="45">
        <v>48</v>
      </c>
      <c r="AI2490" s="45" t="s">
        <v>767</v>
      </c>
      <c r="AJ2490" s="46" t="s">
        <v>1069</v>
      </c>
      <c r="AK2490" s="45"/>
      <c r="AL2490" s="46"/>
      <c r="AM2490" s="45">
        <v>23</v>
      </c>
      <c r="AN2490" s="45">
        <v>63</v>
      </c>
      <c r="AO2490" s="45">
        <v>123.4</v>
      </c>
      <c r="AP2490" s="45" t="s">
        <v>1069</v>
      </c>
      <c r="AQ2490" s="45"/>
      <c r="AR2490" s="45"/>
      <c r="AS2490" s="107">
        <v>43</v>
      </c>
      <c r="AT2490" s="45" t="s">
        <v>1069</v>
      </c>
      <c r="AU2490" s="45"/>
      <c r="AV2490" s="45"/>
      <c r="AW2490" s="45"/>
      <c r="AX2490" s="45" t="s">
        <v>1561</v>
      </c>
      <c r="BA2490" s="21" t="s">
        <v>733</v>
      </c>
      <c r="BB2490" s="10">
        <v>1</v>
      </c>
      <c r="BF2490" s="4" t="b">
        <f>IF(ISERROR(VLOOKUP(StudiesDetails!B2490,ProteinExpression!A:A,1,FALSE)),FALSE,TRUE)</f>
        <v>1</v>
      </c>
    </row>
    <row r="2491" spans="1:58" x14ac:dyDescent="0.3">
      <c r="A2491">
        <v>1134</v>
      </c>
      <c r="B2491">
        <v>2643</v>
      </c>
      <c r="C2491" s="73" t="str">
        <f>IF(AND($A2491&lt;&gt;"",ISNUMBER($A2491)),VLOOKUP($A2491,StudiesGeneral!$B:$CM,2,FALSE),"")</f>
        <v>Wegler</v>
      </c>
      <c r="D2491" s="73">
        <f>IF(AND($A2491&lt;&gt;"",ISNUMBER($A2491)),VLOOKUP($A2491,StudiesGeneral!$B:$CM,3,FALSE),"")</f>
        <v>2022</v>
      </c>
      <c r="E2491" s="74" t="str">
        <f>IF(AND($A2491&lt;&gt;"",ISNUMBER($A2491)),VLOOKUP($A2491,StudiesGeneral!$B:$CM,4,FALSE),"")</f>
        <v>https://doi.org/10.1002/cpt.2558</v>
      </c>
      <c r="F2491" s="73" t="str">
        <f>IF(AND($A2491&lt;&gt;"",ISNUMBER($A2491)),VLOOKUP($A2491,StudiesGeneral!$B:$CM,5,FALSE),"")</f>
        <v>CYP3A5</v>
      </c>
      <c r="G2491" s="52" t="str">
        <f t="shared" si="121"/>
        <v>Liver--Lysate-obsese 14-</v>
      </c>
      <c r="H2491" s="12" t="s">
        <v>724</v>
      </c>
      <c r="K2491" s="12" t="s">
        <v>735</v>
      </c>
      <c r="L2491" s="12" t="s">
        <v>736</v>
      </c>
      <c r="M2491" s="12" t="s">
        <v>737</v>
      </c>
      <c r="AA2491" s="19" t="s">
        <v>770</v>
      </c>
      <c r="AB2491" s="19" t="s">
        <v>1559</v>
      </c>
      <c r="AC2491" s="20" t="s">
        <v>730</v>
      </c>
      <c r="AD2491" s="37" t="s">
        <v>1629</v>
      </c>
      <c r="AE2491" s="82">
        <v>14</v>
      </c>
      <c r="AF2491" s="3">
        <v>1</v>
      </c>
      <c r="AG2491" s="45"/>
      <c r="AH2491" s="45">
        <v>48</v>
      </c>
      <c r="AI2491" s="45" t="s">
        <v>767</v>
      </c>
      <c r="AJ2491" s="46" t="s">
        <v>1069</v>
      </c>
      <c r="AK2491" s="45"/>
      <c r="AL2491" s="46"/>
      <c r="AM2491" s="45">
        <v>23</v>
      </c>
      <c r="AN2491" s="45">
        <v>63</v>
      </c>
      <c r="AO2491" s="45">
        <v>123.4</v>
      </c>
      <c r="AP2491" s="45" t="s">
        <v>1069</v>
      </c>
      <c r="AQ2491" s="45"/>
      <c r="AR2491" s="45"/>
      <c r="AS2491" s="107">
        <v>43</v>
      </c>
      <c r="AT2491" s="45" t="s">
        <v>1069</v>
      </c>
      <c r="AU2491" s="45"/>
      <c r="AV2491" s="45"/>
      <c r="AW2491" s="45"/>
      <c r="AX2491" s="45" t="s">
        <v>1561</v>
      </c>
      <c r="BA2491" s="21" t="s">
        <v>733</v>
      </c>
      <c r="BB2491" s="10">
        <v>1</v>
      </c>
      <c r="BF2491" s="4" t="b">
        <f>IF(ISERROR(VLOOKUP(StudiesDetails!B2491,ProteinExpression!A:A,1,FALSE)),FALSE,TRUE)</f>
        <v>1</v>
      </c>
    </row>
    <row r="2492" spans="1:58" x14ac:dyDescent="0.3">
      <c r="A2492">
        <v>1134</v>
      </c>
      <c r="B2492">
        <v>2644</v>
      </c>
      <c r="C2492" s="73" t="str">
        <f>IF(AND($A2492&lt;&gt;"",ISNUMBER($A2492)),VLOOKUP($A2492,StudiesGeneral!$B:$CM,2,FALSE),"")</f>
        <v>Wegler</v>
      </c>
      <c r="D2492" s="73">
        <f>IF(AND($A2492&lt;&gt;"",ISNUMBER($A2492)),VLOOKUP($A2492,StudiesGeneral!$B:$CM,3,FALSE),"")</f>
        <v>2022</v>
      </c>
      <c r="E2492" s="74" t="str">
        <f>IF(AND($A2492&lt;&gt;"",ISNUMBER($A2492)),VLOOKUP($A2492,StudiesGeneral!$B:$CM,4,FALSE),"")</f>
        <v>https://doi.org/10.1002/cpt.2558</v>
      </c>
      <c r="F2492" s="73" t="str">
        <f>IF(AND($A2492&lt;&gt;"",ISNUMBER($A2492)),VLOOKUP($A2492,StudiesGeneral!$B:$CM,5,FALSE),"")</f>
        <v>CYP3A5</v>
      </c>
      <c r="G2492" s="52" t="str">
        <f t="shared" si="121"/>
        <v>Liver--Lysate-obsese 15-</v>
      </c>
      <c r="H2492" s="12" t="s">
        <v>724</v>
      </c>
      <c r="K2492" s="12" t="s">
        <v>735</v>
      </c>
      <c r="L2492" s="12" t="s">
        <v>736</v>
      </c>
      <c r="M2492" s="12" t="s">
        <v>737</v>
      </c>
      <c r="AA2492" s="19" t="s">
        <v>770</v>
      </c>
      <c r="AB2492" s="19" t="s">
        <v>1559</v>
      </c>
      <c r="AC2492" s="20" t="s">
        <v>730</v>
      </c>
      <c r="AD2492" s="37" t="s">
        <v>1630</v>
      </c>
      <c r="AE2492" s="82">
        <v>15</v>
      </c>
      <c r="AF2492" s="3">
        <v>1</v>
      </c>
      <c r="AG2492" s="45"/>
      <c r="AH2492" s="45">
        <v>48</v>
      </c>
      <c r="AI2492" s="45" t="s">
        <v>767</v>
      </c>
      <c r="AJ2492" s="46" t="s">
        <v>1069</v>
      </c>
      <c r="AK2492" s="45"/>
      <c r="AL2492" s="46"/>
      <c r="AM2492" s="45">
        <v>23</v>
      </c>
      <c r="AN2492" s="45">
        <v>63</v>
      </c>
      <c r="AO2492" s="45">
        <v>123.4</v>
      </c>
      <c r="AP2492" s="45" t="s">
        <v>1069</v>
      </c>
      <c r="AQ2492" s="45"/>
      <c r="AR2492" s="45"/>
      <c r="AS2492" s="107">
        <v>43</v>
      </c>
      <c r="AT2492" s="45" t="s">
        <v>1069</v>
      </c>
      <c r="AU2492" s="45"/>
      <c r="AV2492" s="45"/>
      <c r="AW2492" s="45"/>
      <c r="AX2492" s="45" t="s">
        <v>1561</v>
      </c>
      <c r="BA2492" s="21" t="s">
        <v>733</v>
      </c>
      <c r="BB2492" s="10">
        <v>1</v>
      </c>
      <c r="BF2492" s="4" t="b">
        <f>IF(ISERROR(VLOOKUP(StudiesDetails!B2492,ProteinExpression!A:A,1,FALSE)),FALSE,TRUE)</f>
        <v>1</v>
      </c>
    </row>
    <row r="2493" spans="1:58" x14ac:dyDescent="0.3">
      <c r="A2493">
        <v>1134</v>
      </c>
      <c r="B2493">
        <v>2645</v>
      </c>
      <c r="C2493" s="73" t="str">
        <f>IF(AND($A2493&lt;&gt;"",ISNUMBER($A2493)),VLOOKUP($A2493,StudiesGeneral!$B:$CM,2,FALSE),"")</f>
        <v>Wegler</v>
      </c>
      <c r="D2493" s="73">
        <f>IF(AND($A2493&lt;&gt;"",ISNUMBER($A2493)),VLOOKUP($A2493,StudiesGeneral!$B:$CM,3,FALSE),"")</f>
        <v>2022</v>
      </c>
      <c r="E2493" s="74" t="str">
        <f>IF(AND($A2493&lt;&gt;"",ISNUMBER($A2493)),VLOOKUP($A2493,StudiesGeneral!$B:$CM,4,FALSE),"")</f>
        <v>https://doi.org/10.1002/cpt.2558</v>
      </c>
      <c r="F2493" s="73" t="str">
        <f>IF(AND($A2493&lt;&gt;"",ISNUMBER($A2493)),VLOOKUP($A2493,StudiesGeneral!$B:$CM,5,FALSE),"")</f>
        <v>CYP3A5</v>
      </c>
      <c r="G2493" s="52" t="str">
        <f t="shared" si="121"/>
        <v>Liver--Lysate-obsese 16-</v>
      </c>
      <c r="H2493" s="12" t="s">
        <v>724</v>
      </c>
      <c r="K2493" s="12" t="s">
        <v>735</v>
      </c>
      <c r="L2493" s="12" t="s">
        <v>736</v>
      </c>
      <c r="M2493" s="12" t="s">
        <v>737</v>
      </c>
      <c r="AA2493" s="19" t="s">
        <v>770</v>
      </c>
      <c r="AB2493" s="19" t="s">
        <v>1559</v>
      </c>
      <c r="AC2493" s="20" t="s">
        <v>730</v>
      </c>
      <c r="AD2493" s="37" t="s">
        <v>1631</v>
      </c>
      <c r="AE2493" s="82">
        <v>16</v>
      </c>
      <c r="AF2493" s="3">
        <v>1</v>
      </c>
      <c r="AG2493" s="45"/>
      <c r="AH2493" s="45">
        <v>48</v>
      </c>
      <c r="AI2493" s="45" t="s">
        <v>767</v>
      </c>
      <c r="AJ2493" s="46" t="s">
        <v>1069</v>
      </c>
      <c r="AK2493" s="45"/>
      <c r="AL2493" s="46"/>
      <c r="AM2493" s="45">
        <v>23</v>
      </c>
      <c r="AN2493" s="45">
        <v>63</v>
      </c>
      <c r="AO2493" s="45">
        <v>123.4</v>
      </c>
      <c r="AP2493" s="45" t="s">
        <v>1069</v>
      </c>
      <c r="AQ2493" s="45"/>
      <c r="AR2493" s="45"/>
      <c r="AS2493" s="107">
        <v>43</v>
      </c>
      <c r="AT2493" s="45" t="s">
        <v>1069</v>
      </c>
      <c r="AU2493" s="45"/>
      <c r="AV2493" s="45"/>
      <c r="AW2493" s="45"/>
      <c r="AX2493" s="45" t="s">
        <v>1561</v>
      </c>
      <c r="BA2493" s="21" t="s">
        <v>733</v>
      </c>
      <c r="BB2493" s="10">
        <v>1</v>
      </c>
      <c r="BF2493" s="4" t="b">
        <f>IF(ISERROR(VLOOKUP(StudiesDetails!B2493,ProteinExpression!A:A,1,FALSE)),FALSE,TRUE)</f>
        <v>1</v>
      </c>
    </row>
    <row r="2494" spans="1:58" x14ac:dyDescent="0.3">
      <c r="A2494">
        <v>1134</v>
      </c>
      <c r="B2494">
        <v>2646</v>
      </c>
      <c r="C2494" s="73" t="str">
        <f>IF(AND($A2494&lt;&gt;"",ISNUMBER($A2494)),VLOOKUP($A2494,StudiesGeneral!$B:$CM,2,FALSE),"")</f>
        <v>Wegler</v>
      </c>
      <c r="D2494" s="73">
        <f>IF(AND($A2494&lt;&gt;"",ISNUMBER($A2494)),VLOOKUP($A2494,StudiesGeneral!$B:$CM,3,FALSE),"")</f>
        <v>2022</v>
      </c>
      <c r="E2494" s="74" t="str">
        <f>IF(AND($A2494&lt;&gt;"",ISNUMBER($A2494)),VLOOKUP($A2494,StudiesGeneral!$B:$CM,4,FALSE),"")</f>
        <v>https://doi.org/10.1002/cpt.2558</v>
      </c>
      <c r="F2494" s="73" t="str">
        <f>IF(AND($A2494&lt;&gt;"",ISNUMBER($A2494)),VLOOKUP($A2494,StudiesGeneral!$B:$CM,5,FALSE),"")</f>
        <v>CYP3A5</v>
      </c>
      <c r="G2494" s="52" t="str">
        <f t="shared" si="121"/>
        <v>Liver--Lysate-obsese 17-</v>
      </c>
      <c r="H2494" s="12" t="s">
        <v>724</v>
      </c>
      <c r="K2494" s="12" t="s">
        <v>735</v>
      </c>
      <c r="L2494" s="12" t="s">
        <v>736</v>
      </c>
      <c r="M2494" s="12" t="s">
        <v>737</v>
      </c>
      <c r="AA2494" s="19" t="s">
        <v>770</v>
      </c>
      <c r="AB2494" s="19" t="s">
        <v>1559</v>
      </c>
      <c r="AC2494" s="20" t="s">
        <v>730</v>
      </c>
      <c r="AD2494" s="37" t="s">
        <v>1632</v>
      </c>
      <c r="AE2494" s="82">
        <v>17</v>
      </c>
      <c r="AF2494" s="3">
        <v>1</v>
      </c>
      <c r="AG2494" s="45"/>
      <c r="AH2494" s="45">
        <v>48</v>
      </c>
      <c r="AI2494" s="45" t="s">
        <v>767</v>
      </c>
      <c r="AJ2494" s="46" t="s">
        <v>1069</v>
      </c>
      <c r="AK2494" s="45"/>
      <c r="AL2494" s="46"/>
      <c r="AM2494" s="45">
        <v>23</v>
      </c>
      <c r="AN2494" s="45">
        <v>63</v>
      </c>
      <c r="AO2494" s="45">
        <v>123.4</v>
      </c>
      <c r="AP2494" s="45" t="s">
        <v>1069</v>
      </c>
      <c r="AQ2494" s="45"/>
      <c r="AR2494" s="45"/>
      <c r="AS2494" s="107">
        <v>43</v>
      </c>
      <c r="AT2494" s="45" t="s">
        <v>1069</v>
      </c>
      <c r="AU2494" s="45"/>
      <c r="AV2494" s="45"/>
      <c r="AW2494" s="45"/>
      <c r="AX2494" s="45" t="s">
        <v>1561</v>
      </c>
      <c r="BA2494" s="21" t="s">
        <v>733</v>
      </c>
      <c r="BB2494" s="10">
        <v>1</v>
      </c>
      <c r="BF2494" s="4" t="b">
        <f>IF(ISERROR(VLOOKUP(StudiesDetails!B2494,ProteinExpression!A:A,1,FALSE)),FALSE,TRUE)</f>
        <v>1</v>
      </c>
    </row>
    <row r="2495" spans="1:58" x14ac:dyDescent="0.3">
      <c r="A2495">
        <v>1134</v>
      </c>
      <c r="B2495">
        <v>2647</v>
      </c>
      <c r="C2495" s="73" t="str">
        <f>IF(AND($A2495&lt;&gt;"",ISNUMBER($A2495)),VLOOKUP($A2495,StudiesGeneral!$B:$CM,2,FALSE),"")</f>
        <v>Wegler</v>
      </c>
      <c r="D2495" s="73">
        <f>IF(AND($A2495&lt;&gt;"",ISNUMBER($A2495)),VLOOKUP($A2495,StudiesGeneral!$B:$CM,3,FALSE),"")</f>
        <v>2022</v>
      </c>
      <c r="E2495" s="74" t="str">
        <f>IF(AND($A2495&lt;&gt;"",ISNUMBER($A2495)),VLOOKUP($A2495,StudiesGeneral!$B:$CM,4,FALSE),"")</f>
        <v>https://doi.org/10.1002/cpt.2558</v>
      </c>
      <c r="F2495" s="73" t="str">
        <f>IF(AND($A2495&lt;&gt;"",ISNUMBER($A2495)),VLOOKUP($A2495,StudiesGeneral!$B:$CM,5,FALSE),"")</f>
        <v>CYP3A5</v>
      </c>
      <c r="G2495" s="52" t="str">
        <f t="shared" si="121"/>
        <v>Liver--Lysate-obsese 18-</v>
      </c>
      <c r="H2495" s="12" t="s">
        <v>724</v>
      </c>
      <c r="K2495" s="12" t="s">
        <v>735</v>
      </c>
      <c r="L2495" s="12" t="s">
        <v>736</v>
      </c>
      <c r="M2495" s="12" t="s">
        <v>737</v>
      </c>
      <c r="AA2495" s="19" t="s">
        <v>770</v>
      </c>
      <c r="AB2495" s="19" t="s">
        <v>1559</v>
      </c>
      <c r="AC2495" s="20" t="s">
        <v>730</v>
      </c>
      <c r="AD2495" s="37" t="s">
        <v>1633</v>
      </c>
      <c r="AE2495" s="82">
        <v>18</v>
      </c>
      <c r="AF2495" s="3">
        <v>1</v>
      </c>
      <c r="AG2495" s="45"/>
      <c r="AH2495" s="45">
        <v>48</v>
      </c>
      <c r="AI2495" s="45" t="s">
        <v>767</v>
      </c>
      <c r="AJ2495" s="46" t="s">
        <v>1069</v>
      </c>
      <c r="AK2495" s="45"/>
      <c r="AL2495" s="46"/>
      <c r="AM2495" s="45">
        <v>23</v>
      </c>
      <c r="AN2495" s="45">
        <v>63</v>
      </c>
      <c r="AO2495" s="45">
        <v>123.4</v>
      </c>
      <c r="AP2495" s="45" t="s">
        <v>1069</v>
      </c>
      <c r="AQ2495" s="45"/>
      <c r="AR2495" s="45"/>
      <c r="AS2495" s="107">
        <v>43</v>
      </c>
      <c r="AT2495" s="45" t="s">
        <v>1069</v>
      </c>
      <c r="AU2495" s="45"/>
      <c r="AV2495" s="45"/>
      <c r="AW2495" s="45"/>
      <c r="AX2495" s="45" t="s">
        <v>1561</v>
      </c>
      <c r="BA2495" s="21" t="s">
        <v>733</v>
      </c>
      <c r="BB2495" s="10">
        <v>1</v>
      </c>
      <c r="BF2495" s="4" t="b">
        <f>IF(ISERROR(VLOOKUP(StudiesDetails!B2495,ProteinExpression!A:A,1,FALSE)),FALSE,TRUE)</f>
        <v>1</v>
      </c>
    </row>
    <row r="2496" spans="1:58" x14ac:dyDescent="0.3">
      <c r="A2496">
        <v>1134</v>
      </c>
      <c r="B2496">
        <v>2648</v>
      </c>
      <c r="C2496" s="73" t="str">
        <f>IF(AND($A2496&lt;&gt;"",ISNUMBER($A2496)),VLOOKUP($A2496,StudiesGeneral!$B:$CM,2,FALSE),"")</f>
        <v>Wegler</v>
      </c>
      <c r="D2496" s="73">
        <f>IF(AND($A2496&lt;&gt;"",ISNUMBER($A2496)),VLOOKUP($A2496,StudiesGeneral!$B:$CM,3,FALSE),"")</f>
        <v>2022</v>
      </c>
      <c r="E2496" s="74" t="str">
        <f>IF(AND($A2496&lt;&gt;"",ISNUMBER($A2496)),VLOOKUP($A2496,StudiesGeneral!$B:$CM,4,FALSE),"")</f>
        <v>https://doi.org/10.1002/cpt.2558</v>
      </c>
      <c r="F2496" s="73" t="str">
        <f>IF(AND($A2496&lt;&gt;"",ISNUMBER($A2496)),VLOOKUP($A2496,StudiesGeneral!$B:$CM,5,FALSE),"")</f>
        <v>CYP3A5</v>
      </c>
      <c r="G2496" s="52" t="str">
        <f t="shared" si="121"/>
        <v>Liver--Lysate-obsese 19-</v>
      </c>
      <c r="H2496" s="12" t="s">
        <v>724</v>
      </c>
      <c r="K2496" s="12" t="s">
        <v>735</v>
      </c>
      <c r="L2496" s="12" t="s">
        <v>736</v>
      </c>
      <c r="M2496" s="12" t="s">
        <v>737</v>
      </c>
      <c r="AA2496" s="19" t="s">
        <v>770</v>
      </c>
      <c r="AB2496" s="19" t="s">
        <v>1559</v>
      </c>
      <c r="AC2496" s="20" t="s">
        <v>730</v>
      </c>
      <c r="AD2496" s="37" t="s">
        <v>1634</v>
      </c>
      <c r="AE2496" s="82">
        <v>19</v>
      </c>
      <c r="AF2496" s="3">
        <v>1</v>
      </c>
      <c r="AG2496" s="45"/>
      <c r="AH2496" s="45">
        <v>48</v>
      </c>
      <c r="AI2496" s="45" t="s">
        <v>767</v>
      </c>
      <c r="AJ2496" s="46" t="s">
        <v>1069</v>
      </c>
      <c r="AK2496" s="45"/>
      <c r="AL2496" s="46"/>
      <c r="AM2496" s="45">
        <v>23</v>
      </c>
      <c r="AN2496" s="45">
        <v>63</v>
      </c>
      <c r="AO2496" s="45">
        <v>123.4</v>
      </c>
      <c r="AP2496" s="45" t="s">
        <v>1069</v>
      </c>
      <c r="AQ2496" s="45"/>
      <c r="AR2496" s="45"/>
      <c r="AS2496" s="107">
        <v>43</v>
      </c>
      <c r="AT2496" s="45" t="s">
        <v>1069</v>
      </c>
      <c r="AU2496" s="45"/>
      <c r="AV2496" s="45"/>
      <c r="AW2496" s="45"/>
      <c r="AX2496" s="45" t="s">
        <v>1561</v>
      </c>
      <c r="BA2496" s="21" t="s">
        <v>733</v>
      </c>
      <c r="BB2496" s="10">
        <v>1</v>
      </c>
      <c r="BF2496" s="4" t="b">
        <f>IF(ISERROR(VLOOKUP(StudiesDetails!B2496,ProteinExpression!A:A,1,FALSE)),FALSE,TRUE)</f>
        <v>1</v>
      </c>
    </row>
    <row r="2497" spans="1:58" x14ac:dyDescent="0.3">
      <c r="A2497">
        <v>1134</v>
      </c>
      <c r="B2497">
        <v>2649</v>
      </c>
      <c r="C2497" s="73" t="str">
        <f>IF(AND($A2497&lt;&gt;"",ISNUMBER($A2497)),VLOOKUP($A2497,StudiesGeneral!$B:$CM,2,FALSE),"")</f>
        <v>Wegler</v>
      </c>
      <c r="D2497" s="73">
        <f>IF(AND($A2497&lt;&gt;"",ISNUMBER($A2497)),VLOOKUP($A2497,StudiesGeneral!$B:$CM,3,FALSE),"")</f>
        <v>2022</v>
      </c>
      <c r="E2497" s="74" t="str">
        <f>IF(AND($A2497&lt;&gt;"",ISNUMBER($A2497)),VLOOKUP($A2497,StudiesGeneral!$B:$CM,4,FALSE),"")</f>
        <v>https://doi.org/10.1002/cpt.2558</v>
      </c>
      <c r="F2497" s="73" t="str">
        <f>IF(AND($A2497&lt;&gt;"",ISNUMBER($A2497)),VLOOKUP($A2497,StudiesGeneral!$B:$CM,5,FALSE),"")</f>
        <v>CYP3A5</v>
      </c>
      <c r="G2497" s="52" t="str">
        <f t="shared" si="121"/>
        <v>Liver--Lysate-obsese 20-</v>
      </c>
      <c r="H2497" s="12" t="s">
        <v>724</v>
      </c>
      <c r="K2497" s="12" t="s">
        <v>735</v>
      </c>
      <c r="L2497" s="12" t="s">
        <v>736</v>
      </c>
      <c r="M2497" s="12" t="s">
        <v>737</v>
      </c>
      <c r="AA2497" s="19" t="s">
        <v>770</v>
      </c>
      <c r="AB2497" s="19" t="s">
        <v>1559</v>
      </c>
      <c r="AC2497" s="20" t="s">
        <v>730</v>
      </c>
      <c r="AD2497" s="37" t="s">
        <v>1635</v>
      </c>
      <c r="AE2497" s="82">
        <v>20</v>
      </c>
      <c r="AF2497" s="3">
        <v>1</v>
      </c>
      <c r="AG2497" s="45"/>
      <c r="AH2497" s="45">
        <v>48</v>
      </c>
      <c r="AI2497" s="45" t="s">
        <v>767</v>
      </c>
      <c r="AJ2497" s="46" t="s">
        <v>1069</v>
      </c>
      <c r="AK2497" s="45"/>
      <c r="AL2497" s="46"/>
      <c r="AM2497" s="45">
        <v>23</v>
      </c>
      <c r="AN2497" s="45">
        <v>63</v>
      </c>
      <c r="AO2497" s="45">
        <v>123.4</v>
      </c>
      <c r="AP2497" s="45" t="s">
        <v>1069</v>
      </c>
      <c r="AQ2497" s="45"/>
      <c r="AR2497" s="45"/>
      <c r="AS2497" s="107">
        <v>43</v>
      </c>
      <c r="AT2497" s="45" t="s">
        <v>1069</v>
      </c>
      <c r="AU2497" s="45"/>
      <c r="AV2497" s="45"/>
      <c r="AW2497" s="45"/>
      <c r="AX2497" s="45" t="s">
        <v>1561</v>
      </c>
      <c r="BA2497" s="21" t="s">
        <v>733</v>
      </c>
      <c r="BB2497" s="10">
        <v>1</v>
      </c>
      <c r="BF2497" s="4" t="b">
        <f>IF(ISERROR(VLOOKUP(StudiesDetails!B2497,ProteinExpression!A:A,1,FALSE)),FALSE,TRUE)</f>
        <v>1</v>
      </c>
    </row>
    <row r="2498" spans="1:58" x14ac:dyDescent="0.3">
      <c r="A2498">
        <v>1134</v>
      </c>
      <c r="B2498">
        <v>2650</v>
      </c>
      <c r="C2498" s="73" t="str">
        <f>IF(AND($A2498&lt;&gt;"",ISNUMBER($A2498)),VLOOKUP($A2498,StudiesGeneral!$B:$CM,2,FALSE),"")</f>
        <v>Wegler</v>
      </c>
      <c r="D2498" s="73">
        <f>IF(AND($A2498&lt;&gt;"",ISNUMBER($A2498)),VLOOKUP($A2498,StudiesGeneral!$B:$CM,3,FALSE),"")</f>
        <v>2022</v>
      </c>
      <c r="E2498" s="74" t="str">
        <f>IF(AND($A2498&lt;&gt;"",ISNUMBER($A2498)),VLOOKUP($A2498,StudiesGeneral!$B:$CM,4,FALSE),"")</f>
        <v>https://doi.org/10.1002/cpt.2558</v>
      </c>
      <c r="F2498" s="73" t="str">
        <f>IF(AND($A2498&lt;&gt;"",ISNUMBER($A2498)),VLOOKUP($A2498,StudiesGeneral!$B:$CM,5,FALSE),"")</f>
        <v>CYP3A5</v>
      </c>
      <c r="G2498" s="52" t="str">
        <f t="shared" si="121"/>
        <v>Liver--Lysate-obsese 21-</v>
      </c>
      <c r="H2498" s="12" t="s">
        <v>724</v>
      </c>
      <c r="K2498" s="12" t="s">
        <v>735</v>
      </c>
      <c r="L2498" s="12" t="s">
        <v>736</v>
      </c>
      <c r="M2498" s="12" t="s">
        <v>737</v>
      </c>
      <c r="AA2498" s="19" t="s">
        <v>770</v>
      </c>
      <c r="AB2498" s="19" t="s">
        <v>1559</v>
      </c>
      <c r="AC2498" s="20" t="s">
        <v>730</v>
      </c>
      <c r="AD2498" s="37" t="s">
        <v>1636</v>
      </c>
      <c r="AE2498" s="82">
        <v>21</v>
      </c>
      <c r="AF2498" s="3">
        <v>1</v>
      </c>
      <c r="AG2498" s="45"/>
      <c r="AH2498" s="45">
        <v>48</v>
      </c>
      <c r="AI2498" s="45" t="s">
        <v>767</v>
      </c>
      <c r="AJ2498" s="46" t="s">
        <v>1069</v>
      </c>
      <c r="AK2498" s="45"/>
      <c r="AL2498" s="46"/>
      <c r="AM2498" s="45">
        <v>23</v>
      </c>
      <c r="AN2498" s="45">
        <v>63</v>
      </c>
      <c r="AO2498" s="45">
        <v>123.4</v>
      </c>
      <c r="AP2498" s="45" t="s">
        <v>1069</v>
      </c>
      <c r="AQ2498" s="45"/>
      <c r="AR2498" s="45"/>
      <c r="AS2498" s="107">
        <v>43</v>
      </c>
      <c r="AT2498" s="45" t="s">
        <v>1069</v>
      </c>
      <c r="AU2498" s="45"/>
      <c r="AV2498" s="45"/>
      <c r="AW2498" s="45"/>
      <c r="AX2498" s="45" t="s">
        <v>1561</v>
      </c>
      <c r="BA2498" s="21" t="s">
        <v>733</v>
      </c>
      <c r="BB2498" s="10">
        <v>1</v>
      </c>
      <c r="BF2498" s="4" t="b">
        <f>IF(ISERROR(VLOOKUP(StudiesDetails!B2498,ProteinExpression!A:A,1,FALSE)),FALSE,TRUE)</f>
        <v>1</v>
      </c>
    </row>
    <row r="2499" spans="1:58" x14ac:dyDescent="0.3">
      <c r="A2499">
        <v>1134</v>
      </c>
      <c r="B2499">
        <v>2651</v>
      </c>
      <c r="C2499" s="73" t="str">
        <f>IF(AND($A2499&lt;&gt;"",ISNUMBER($A2499)),VLOOKUP($A2499,StudiesGeneral!$B:$CM,2,FALSE),"")</f>
        <v>Wegler</v>
      </c>
      <c r="D2499" s="73">
        <f>IF(AND($A2499&lt;&gt;"",ISNUMBER($A2499)),VLOOKUP($A2499,StudiesGeneral!$B:$CM,3,FALSE),"")</f>
        <v>2022</v>
      </c>
      <c r="E2499" s="74" t="str">
        <f>IF(AND($A2499&lt;&gt;"",ISNUMBER($A2499)),VLOOKUP($A2499,StudiesGeneral!$B:$CM,4,FALSE),"")</f>
        <v>https://doi.org/10.1002/cpt.2558</v>
      </c>
      <c r="F2499" s="73" t="str">
        <f>IF(AND($A2499&lt;&gt;"",ISNUMBER($A2499)),VLOOKUP($A2499,StudiesGeneral!$B:$CM,5,FALSE),"")</f>
        <v>CYP3A5</v>
      </c>
      <c r="G2499" s="52" t="str">
        <f t="shared" si="121"/>
        <v>Liver--Lysate-obsese 22-</v>
      </c>
      <c r="H2499" s="12" t="s">
        <v>724</v>
      </c>
      <c r="K2499" s="12" t="s">
        <v>735</v>
      </c>
      <c r="L2499" s="12" t="s">
        <v>736</v>
      </c>
      <c r="M2499" s="12" t="s">
        <v>737</v>
      </c>
      <c r="AA2499" s="19" t="s">
        <v>770</v>
      </c>
      <c r="AB2499" s="19" t="s">
        <v>1559</v>
      </c>
      <c r="AC2499" s="20" t="s">
        <v>730</v>
      </c>
      <c r="AD2499" s="37" t="s">
        <v>1637</v>
      </c>
      <c r="AE2499" s="82">
        <v>22</v>
      </c>
      <c r="AF2499" s="3">
        <v>1</v>
      </c>
      <c r="AG2499" s="45"/>
      <c r="AH2499" s="45">
        <v>48</v>
      </c>
      <c r="AI2499" s="45" t="s">
        <v>767</v>
      </c>
      <c r="AJ2499" s="46" t="s">
        <v>1069</v>
      </c>
      <c r="AK2499" s="45"/>
      <c r="AL2499" s="46"/>
      <c r="AM2499" s="45">
        <v>23</v>
      </c>
      <c r="AN2499" s="45">
        <v>63</v>
      </c>
      <c r="AO2499" s="45">
        <v>123.4</v>
      </c>
      <c r="AP2499" s="45" t="s">
        <v>1069</v>
      </c>
      <c r="AQ2499" s="45"/>
      <c r="AR2499" s="45"/>
      <c r="AS2499" s="107">
        <v>43</v>
      </c>
      <c r="AT2499" s="45" t="s">
        <v>1069</v>
      </c>
      <c r="AU2499" s="45"/>
      <c r="AV2499" s="45"/>
      <c r="AW2499" s="45"/>
      <c r="AX2499" s="45" t="s">
        <v>1561</v>
      </c>
      <c r="BA2499" s="21" t="s">
        <v>733</v>
      </c>
      <c r="BB2499" s="10">
        <v>1</v>
      </c>
      <c r="BF2499" s="4" t="b">
        <f>IF(ISERROR(VLOOKUP(StudiesDetails!B2499,ProteinExpression!A:A,1,FALSE)),FALSE,TRUE)</f>
        <v>1</v>
      </c>
    </row>
    <row r="2500" spans="1:58" x14ac:dyDescent="0.3">
      <c r="A2500">
        <v>1134</v>
      </c>
      <c r="B2500">
        <v>2652</v>
      </c>
      <c r="C2500" s="73" t="str">
        <f>IF(AND($A2500&lt;&gt;"",ISNUMBER($A2500)),VLOOKUP($A2500,StudiesGeneral!$B:$CM,2,FALSE),"")</f>
        <v>Wegler</v>
      </c>
      <c r="D2500" s="73">
        <f>IF(AND($A2500&lt;&gt;"",ISNUMBER($A2500)),VLOOKUP($A2500,StudiesGeneral!$B:$CM,3,FALSE),"")</f>
        <v>2022</v>
      </c>
      <c r="E2500" s="74" t="str">
        <f>IF(AND($A2500&lt;&gt;"",ISNUMBER($A2500)),VLOOKUP($A2500,StudiesGeneral!$B:$CM,4,FALSE),"")</f>
        <v>https://doi.org/10.1002/cpt.2558</v>
      </c>
      <c r="F2500" s="73" t="str">
        <f>IF(AND($A2500&lt;&gt;"",ISNUMBER($A2500)),VLOOKUP($A2500,StudiesGeneral!$B:$CM,5,FALSE),"")</f>
        <v>CYP3A5</v>
      </c>
      <c r="G2500" s="52" t="str">
        <f t="shared" si="121"/>
        <v>Liver--Lysate-obsese 23-</v>
      </c>
      <c r="H2500" s="12" t="s">
        <v>724</v>
      </c>
      <c r="K2500" s="12" t="s">
        <v>735</v>
      </c>
      <c r="L2500" s="12" t="s">
        <v>736</v>
      </c>
      <c r="M2500" s="12" t="s">
        <v>737</v>
      </c>
      <c r="AA2500" s="19" t="s">
        <v>770</v>
      </c>
      <c r="AB2500" s="19" t="s">
        <v>1559</v>
      </c>
      <c r="AC2500" s="20" t="s">
        <v>730</v>
      </c>
      <c r="AD2500" s="37" t="s">
        <v>1638</v>
      </c>
      <c r="AE2500" s="82">
        <v>23</v>
      </c>
      <c r="AF2500" s="3">
        <v>1</v>
      </c>
      <c r="AG2500" s="45"/>
      <c r="AH2500" s="45">
        <v>48</v>
      </c>
      <c r="AI2500" s="45" t="s">
        <v>767</v>
      </c>
      <c r="AJ2500" s="46" t="s">
        <v>1069</v>
      </c>
      <c r="AK2500" s="45"/>
      <c r="AL2500" s="46"/>
      <c r="AM2500" s="45">
        <v>23</v>
      </c>
      <c r="AN2500" s="45">
        <v>63</v>
      </c>
      <c r="AO2500" s="45">
        <v>123.4</v>
      </c>
      <c r="AP2500" s="45" t="s">
        <v>1069</v>
      </c>
      <c r="AQ2500" s="45"/>
      <c r="AR2500" s="45"/>
      <c r="AS2500" s="107">
        <v>43</v>
      </c>
      <c r="AT2500" s="45" t="s">
        <v>1069</v>
      </c>
      <c r="AU2500" s="45"/>
      <c r="AV2500" s="45"/>
      <c r="AW2500" s="45"/>
      <c r="AX2500" s="45" t="s">
        <v>1561</v>
      </c>
      <c r="BA2500" s="21" t="s">
        <v>733</v>
      </c>
      <c r="BB2500" s="10">
        <v>1</v>
      </c>
      <c r="BF2500" s="4" t="b">
        <f>IF(ISERROR(VLOOKUP(StudiesDetails!B2500,ProteinExpression!A:A,1,FALSE)),FALSE,TRUE)</f>
        <v>1</v>
      </c>
    </row>
    <row r="2501" spans="1:58" x14ac:dyDescent="0.3">
      <c r="A2501">
        <v>1134</v>
      </c>
      <c r="B2501">
        <v>2653</v>
      </c>
      <c r="C2501" s="73" t="str">
        <f>IF(AND($A2501&lt;&gt;"",ISNUMBER($A2501)),VLOOKUP($A2501,StudiesGeneral!$B:$CM,2,FALSE),"")</f>
        <v>Wegler</v>
      </c>
      <c r="D2501" s="73">
        <f>IF(AND($A2501&lt;&gt;"",ISNUMBER($A2501)),VLOOKUP($A2501,StudiesGeneral!$B:$CM,3,FALSE),"")</f>
        <v>2022</v>
      </c>
      <c r="E2501" s="74" t="str">
        <f>IF(AND($A2501&lt;&gt;"",ISNUMBER($A2501)),VLOOKUP($A2501,StudiesGeneral!$B:$CM,4,FALSE),"")</f>
        <v>https://doi.org/10.1002/cpt.2558</v>
      </c>
      <c r="F2501" s="73" t="str">
        <f>IF(AND($A2501&lt;&gt;"",ISNUMBER($A2501)),VLOOKUP($A2501,StudiesGeneral!$B:$CM,5,FALSE),"")</f>
        <v>CYP3A5</v>
      </c>
      <c r="G2501" s="52" t="str">
        <f t="shared" si="121"/>
        <v>Liver--Lysate-obsese 24-</v>
      </c>
      <c r="H2501" s="12" t="s">
        <v>724</v>
      </c>
      <c r="K2501" s="12" t="s">
        <v>735</v>
      </c>
      <c r="L2501" s="12" t="s">
        <v>736</v>
      </c>
      <c r="M2501" s="12" t="s">
        <v>737</v>
      </c>
      <c r="AA2501" s="19" t="s">
        <v>770</v>
      </c>
      <c r="AB2501" s="19" t="s">
        <v>1559</v>
      </c>
      <c r="AC2501" s="20" t="s">
        <v>730</v>
      </c>
      <c r="AD2501" s="37" t="s">
        <v>1639</v>
      </c>
      <c r="AE2501" s="82">
        <v>24</v>
      </c>
      <c r="AF2501" s="3">
        <v>1</v>
      </c>
      <c r="AG2501" s="45"/>
      <c r="AH2501" s="45">
        <v>48</v>
      </c>
      <c r="AI2501" s="45" t="s">
        <v>767</v>
      </c>
      <c r="AJ2501" s="46" t="s">
        <v>1069</v>
      </c>
      <c r="AK2501" s="45"/>
      <c r="AL2501" s="46"/>
      <c r="AM2501" s="45">
        <v>23</v>
      </c>
      <c r="AN2501" s="45">
        <v>63</v>
      </c>
      <c r="AO2501" s="45">
        <v>123.4</v>
      </c>
      <c r="AP2501" s="45" t="s">
        <v>1069</v>
      </c>
      <c r="AQ2501" s="45"/>
      <c r="AR2501" s="45"/>
      <c r="AS2501" s="107">
        <v>43</v>
      </c>
      <c r="AT2501" s="45" t="s">
        <v>1069</v>
      </c>
      <c r="AU2501" s="45"/>
      <c r="AV2501" s="45"/>
      <c r="AW2501" s="45"/>
      <c r="AX2501" s="45" t="s">
        <v>1561</v>
      </c>
      <c r="BA2501" s="21" t="s">
        <v>733</v>
      </c>
      <c r="BB2501" s="10">
        <v>1</v>
      </c>
      <c r="BF2501" s="4" t="b">
        <f>IF(ISERROR(VLOOKUP(StudiesDetails!B2501,ProteinExpression!A:A,1,FALSE)),FALSE,TRUE)</f>
        <v>1</v>
      </c>
    </row>
    <row r="2502" spans="1:58" x14ac:dyDescent="0.3">
      <c r="A2502">
        <v>1134</v>
      </c>
      <c r="B2502">
        <v>2654</v>
      </c>
      <c r="C2502" s="73" t="str">
        <f>IF(AND($A2502&lt;&gt;"",ISNUMBER($A2502)),VLOOKUP($A2502,StudiesGeneral!$B:$CM,2,FALSE),"")</f>
        <v>Wegler</v>
      </c>
      <c r="D2502" s="73">
        <f>IF(AND($A2502&lt;&gt;"",ISNUMBER($A2502)),VLOOKUP($A2502,StudiesGeneral!$B:$CM,3,FALSE),"")</f>
        <v>2022</v>
      </c>
      <c r="E2502" s="74" t="str">
        <f>IF(AND($A2502&lt;&gt;"",ISNUMBER($A2502)),VLOOKUP($A2502,StudiesGeneral!$B:$CM,4,FALSE),"")</f>
        <v>https://doi.org/10.1002/cpt.2558</v>
      </c>
      <c r="F2502" s="73" t="str">
        <f>IF(AND($A2502&lt;&gt;"",ISNUMBER($A2502)),VLOOKUP($A2502,StudiesGeneral!$B:$CM,5,FALSE),"")</f>
        <v>CYP3A5</v>
      </c>
      <c r="G2502" s="52" t="str">
        <f t="shared" si="121"/>
        <v>Liver--Lysate-obsese 25-</v>
      </c>
      <c r="H2502" s="12" t="s">
        <v>724</v>
      </c>
      <c r="K2502" s="12" t="s">
        <v>735</v>
      </c>
      <c r="L2502" s="12" t="s">
        <v>736</v>
      </c>
      <c r="M2502" s="12" t="s">
        <v>737</v>
      </c>
      <c r="AA2502" s="19" t="s">
        <v>770</v>
      </c>
      <c r="AB2502" s="19" t="s">
        <v>1559</v>
      </c>
      <c r="AC2502" s="20" t="s">
        <v>730</v>
      </c>
      <c r="AD2502" s="37" t="s">
        <v>1640</v>
      </c>
      <c r="AE2502" s="82">
        <v>25</v>
      </c>
      <c r="AF2502" s="3">
        <v>1</v>
      </c>
      <c r="AG2502" s="45"/>
      <c r="AH2502" s="45">
        <v>48</v>
      </c>
      <c r="AI2502" s="45" t="s">
        <v>767</v>
      </c>
      <c r="AJ2502" s="46" t="s">
        <v>1069</v>
      </c>
      <c r="AK2502" s="45"/>
      <c r="AL2502" s="46"/>
      <c r="AM2502" s="45">
        <v>23</v>
      </c>
      <c r="AN2502" s="45">
        <v>63</v>
      </c>
      <c r="AO2502" s="45">
        <v>123.4</v>
      </c>
      <c r="AP2502" s="45" t="s">
        <v>1069</v>
      </c>
      <c r="AQ2502" s="45"/>
      <c r="AR2502" s="45"/>
      <c r="AS2502" s="107">
        <v>43</v>
      </c>
      <c r="AT2502" s="45" t="s">
        <v>1069</v>
      </c>
      <c r="AU2502" s="45"/>
      <c r="AV2502" s="45"/>
      <c r="AW2502" s="45"/>
      <c r="AX2502" s="45" t="s">
        <v>1561</v>
      </c>
      <c r="BA2502" s="21" t="s">
        <v>733</v>
      </c>
      <c r="BB2502" s="10">
        <v>1</v>
      </c>
      <c r="BF2502" s="4" t="b">
        <f>IF(ISERROR(VLOOKUP(StudiesDetails!B2502,ProteinExpression!A:A,1,FALSE)),FALSE,TRUE)</f>
        <v>1</v>
      </c>
    </row>
    <row r="2503" spans="1:58" x14ac:dyDescent="0.3">
      <c r="A2503">
        <v>1134</v>
      </c>
      <c r="B2503">
        <v>2655</v>
      </c>
      <c r="C2503" s="73" t="str">
        <f>IF(AND($A2503&lt;&gt;"",ISNUMBER($A2503)),VLOOKUP($A2503,StudiesGeneral!$B:$CM,2,FALSE),"")</f>
        <v>Wegler</v>
      </c>
      <c r="D2503" s="73">
        <f>IF(AND($A2503&lt;&gt;"",ISNUMBER($A2503)),VLOOKUP($A2503,StudiesGeneral!$B:$CM,3,FALSE),"")</f>
        <v>2022</v>
      </c>
      <c r="E2503" s="74" t="str">
        <f>IF(AND($A2503&lt;&gt;"",ISNUMBER($A2503)),VLOOKUP($A2503,StudiesGeneral!$B:$CM,4,FALSE),"")</f>
        <v>https://doi.org/10.1002/cpt.2558</v>
      </c>
      <c r="F2503" s="73" t="str">
        <f>IF(AND($A2503&lt;&gt;"",ISNUMBER($A2503)),VLOOKUP($A2503,StudiesGeneral!$B:$CM,5,FALSE),"")</f>
        <v>CYP3A5</v>
      </c>
      <c r="G2503" s="52" t="str">
        <f t="shared" si="121"/>
        <v>Liver--Lysate-obsese 26-</v>
      </c>
      <c r="H2503" s="12" t="s">
        <v>724</v>
      </c>
      <c r="K2503" s="12" t="s">
        <v>735</v>
      </c>
      <c r="L2503" s="12" t="s">
        <v>736</v>
      </c>
      <c r="M2503" s="12" t="s">
        <v>737</v>
      </c>
      <c r="AA2503" s="19" t="s">
        <v>770</v>
      </c>
      <c r="AB2503" s="19" t="s">
        <v>1559</v>
      </c>
      <c r="AC2503" s="20" t="s">
        <v>730</v>
      </c>
      <c r="AD2503" s="37" t="s">
        <v>1641</v>
      </c>
      <c r="AE2503" s="82">
        <v>26</v>
      </c>
      <c r="AF2503" s="3">
        <v>1</v>
      </c>
      <c r="AG2503" s="45"/>
      <c r="AH2503" s="45">
        <v>48</v>
      </c>
      <c r="AI2503" s="45" t="s">
        <v>767</v>
      </c>
      <c r="AJ2503" s="46" t="s">
        <v>1069</v>
      </c>
      <c r="AK2503" s="45"/>
      <c r="AL2503" s="46"/>
      <c r="AM2503" s="45">
        <v>23</v>
      </c>
      <c r="AN2503" s="45">
        <v>63</v>
      </c>
      <c r="AO2503" s="45">
        <v>123.4</v>
      </c>
      <c r="AP2503" s="45" t="s">
        <v>1069</v>
      </c>
      <c r="AQ2503" s="45"/>
      <c r="AR2503" s="45"/>
      <c r="AS2503" s="107">
        <v>43</v>
      </c>
      <c r="AT2503" s="45" t="s">
        <v>1069</v>
      </c>
      <c r="AU2503" s="45"/>
      <c r="AV2503" s="45"/>
      <c r="AW2503" s="45"/>
      <c r="AX2503" s="45" t="s">
        <v>1561</v>
      </c>
      <c r="BA2503" s="21" t="s">
        <v>733</v>
      </c>
      <c r="BB2503" s="10">
        <v>1</v>
      </c>
      <c r="BF2503" s="4" t="b">
        <f>IF(ISERROR(VLOOKUP(StudiesDetails!B2503,ProteinExpression!A:A,1,FALSE)),FALSE,TRUE)</f>
        <v>1</v>
      </c>
    </row>
    <row r="2504" spans="1:58" x14ac:dyDescent="0.3">
      <c r="A2504">
        <v>1134</v>
      </c>
      <c r="B2504">
        <v>2656</v>
      </c>
      <c r="C2504" s="73" t="str">
        <f>IF(AND($A2504&lt;&gt;"",ISNUMBER($A2504)),VLOOKUP($A2504,StudiesGeneral!$B:$CM,2,FALSE),"")</f>
        <v>Wegler</v>
      </c>
      <c r="D2504" s="73">
        <f>IF(AND($A2504&lt;&gt;"",ISNUMBER($A2504)),VLOOKUP($A2504,StudiesGeneral!$B:$CM,3,FALSE),"")</f>
        <v>2022</v>
      </c>
      <c r="E2504" s="74" t="str">
        <f>IF(AND($A2504&lt;&gt;"",ISNUMBER($A2504)),VLOOKUP($A2504,StudiesGeneral!$B:$CM,4,FALSE),"")</f>
        <v>https://doi.org/10.1002/cpt.2558</v>
      </c>
      <c r="F2504" s="73" t="str">
        <f>IF(AND($A2504&lt;&gt;"",ISNUMBER($A2504)),VLOOKUP($A2504,StudiesGeneral!$B:$CM,5,FALSE),"")</f>
        <v>CYP3A5</v>
      </c>
      <c r="G2504" s="52" t="str">
        <f t="shared" si="121"/>
        <v>Liver--Lysate-obsese 27-</v>
      </c>
      <c r="H2504" s="12" t="s">
        <v>724</v>
      </c>
      <c r="K2504" s="12" t="s">
        <v>735</v>
      </c>
      <c r="L2504" s="12" t="s">
        <v>736</v>
      </c>
      <c r="M2504" s="12" t="s">
        <v>737</v>
      </c>
      <c r="AA2504" s="19" t="s">
        <v>770</v>
      </c>
      <c r="AB2504" s="19" t="s">
        <v>1559</v>
      </c>
      <c r="AC2504" s="20" t="s">
        <v>730</v>
      </c>
      <c r="AD2504" s="37" t="s">
        <v>1642</v>
      </c>
      <c r="AE2504" s="82">
        <v>27</v>
      </c>
      <c r="AF2504" s="3">
        <v>1</v>
      </c>
      <c r="AG2504" s="45"/>
      <c r="AH2504" s="45">
        <v>48</v>
      </c>
      <c r="AI2504" s="45" t="s">
        <v>767</v>
      </c>
      <c r="AJ2504" s="46" t="s">
        <v>1069</v>
      </c>
      <c r="AK2504" s="45"/>
      <c r="AL2504" s="46"/>
      <c r="AM2504" s="45">
        <v>23</v>
      </c>
      <c r="AN2504" s="45">
        <v>63</v>
      </c>
      <c r="AO2504" s="45">
        <v>123.4</v>
      </c>
      <c r="AP2504" s="45" t="s">
        <v>1069</v>
      </c>
      <c r="AQ2504" s="45"/>
      <c r="AR2504" s="45"/>
      <c r="AS2504" s="107">
        <v>43</v>
      </c>
      <c r="AT2504" s="45" t="s">
        <v>1069</v>
      </c>
      <c r="AU2504" s="45"/>
      <c r="AV2504" s="45"/>
      <c r="AW2504" s="45"/>
      <c r="AX2504" s="45" t="s">
        <v>1561</v>
      </c>
      <c r="BA2504" s="21" t="s">
        <v>733</v>
      </c>
      <c r="BB2504" s="10">
        <v>1</v>
      </c>
      <c r="BF2504" s="4" t="b">
        <f>IF(ISERROR(VLOOKUP(StudiesDetails!B2504,ProteinExpression!A:A,1,FALSE)),FALSE,TRUE)</f>
        <v>1</v>
      </c>
    </row>
    <row r="2505" spans="1:58" x14ac:dyDescent="0.3">
      <c r="A2505">
        <v>1134</v>
      </c>
      <c r="B2505">
        <v>2657</v>
      </c>
      <c r="C2505" s="73" t="str">
        <f>IF(AND($A2505&lt;&gt;"",ISNUMBER($A2505)),VLOOKUP($A2505,StudiesGeneral!$B:$CM,2,FALSE),"")</f>
        <v>Wegler</v>
      </c>
      <c r="D2505" s="73">
        <f>IF(AND($A2505&lt;&gt;"",ISNUMBER($A2505)),VLOOKUP($A2505,StudiesGeneral!$B:$CM,3,FALSE),"")</f>
        <v>2022</v>
      </c>
      <c r="E2505" s="74" t="str">
        <f>IF(AND($A2505&lt;&gt;"",ISNUMBER($A2505)),VLOOKUP($A2505,StudiesGeneral!$B:$CM,4,FALSE),"")</f>
        <v>https://doi.org/10.1002/cpt.2558</v>
      </c>
      <c r="F2505" s="73" t="str">
        <f>IF(AND($A2505&lt;&gt;"",ISNUMBER($A2505)),VLOOKUP($A2505,StudiesGeneral!$B:$CM,5,FALSE),"")</f>
        <v>CYP3A5</v>
      </c>
      <c r="G2505" s="52" t="str">
        <f t="shared" ref="G2505:G2568" si="122">H2505&amp;"-"&amp;I2505&amp;"-"&amp;L2505&amp;"-"&amp;AD2505&amp;"-"&amp;BC2505</f>
        <v>Liver--Lysate-obsese 28-</v>
      </c>
      <c r="H2505" s="12" t="s">
        <v>724</v>
      </c>
      <c r="K2505" s="12" t="s">
        <v>735</v>
      </c>
      <c r="L2505" s="12" t="s">
        <v>736</v>
      </c>
      <c r="M2505" s="12" t="s">
        <v>737</v>
      </c>
      <c r="AA2505" s="19" t="s">
        <v>770</v>
      </c>
      <c r="AB2505" s="19" t="s">
        <v>1559</v>
      </c>
      <c r="AC2505" s="20" t="s">
        <v>730</v>
      </c>
      <c r="AD2505" s="37" t="s">
        <v>1643</v>
      </c>
      <c r="AE2505" s="82">
        <v>28</v>
      </c>
      <c r="AF2505" s="3">
        <v>1</v>
      </c>
      <c r="AG2505" s="45"/>
      <c r="AH2505" s="45">
        <v>48</v>
      </c>
      <c r="AI2505" s="45" t="s">
        <v>767</v>
      </c>
      <c r="AJ2505" s="46" t="s">
        <v>1069</v>
      </c>
      <c r="AK2505" s="45"/>
      <c r="AL2505" s="46"/>
      <c r="AM2505" s="45">
        <v>23</v>
      </c>
      <c r="AN2505" s="45">
        <v>63</v>
      </c>
      <c r="AO2505" s="45">
        <v>123.4</v>
      </c>
      <c r="AP2505" s="45" t="s">
        <v>1069</v>
      </c>
      <c r="AQ2505" s="45"/>
      <c r="AR2505" s="45"/>
      <c r="AS2505" s="107">
        <v>43</v>
      </c>
      <c r="AT2505" s="45" t="s">
        <v>1069</v>
      </c>
      <c r="AU2505" s="45"/>
      <c r="AV2505" s="45"/>
      <c r="AW2505" s="45"/>
      <c r="AX2505" s="45" t="s">
        <v>1561</v>
      </c>
      <c r="BA2505" s="21" t="s">
        <v>733</v>
      </c>
      <c r="BB2505" s="10">
        <v>1</v>
      </c>
      <c r="BF2505" s="4" t="b">
        <f>IF(ISERROR(VLOOKUP(StudiesDetails!B2505,ProteinExpression!A:A,1,FALSE)),FALSE,TRUE)</f>
        <v>1</v>
      </c>
    </row>
    <row r="2506" spans="1:58" x14ac:dyDescent="0.3">
      <c r="A2506">
        <v>1134</v>
      </c>
      <c r="B2506">
        <v>2658</v>
      </c>
      <c r="C2506" s="73" t="str">
        <f>IF(AND($A2506&lt;&gt;"",ISNUMBER($A2506)),VLOOKUP($A2506,StudiesGeneral!$B:$CM,2,FALSE),"")</f>
        <v>Wegler</v>
      </c>
      <c r="D2506" s="73">
        <f>IF(AND($A2506&lt;&gt;"",ISNUMBER($A2506)),VLOOKUP($A2506,StudiesGeneral!$B:$CM,3,FALSE),"")</f>
        <v>2022</v>
      </c>
      <c r="E2506" s="74" t="str">
        <f>IF(AND($A2506&lt;&gt;"",ISNUMBER($A2506)),VLOOKUP($A2506,StudiesGeneral!$B:$CM,4,FALSE),"")</f>
        <v>https://doi.org/10.1002/cpt.2558</v>
      </c>
      <c r="F2506" s="73" t="str">
        <f>IF(AND($A2506&lt;&gt;"",ISNUMBER($A2506)),VLOOKUP($A2506,StudiesGeneral!$B:$CM,5,FALSE),"")</f>
        <v>CYP3A5</v>
      </c>
      <c r="G2506" s="52" t="str">
        <f t="shared" si="122"/>
        <v>Liver--Lysate-obsese 29-</v>
      </c>
      <c r="H2506" s="12" t="s">
        <v>724</v>
      </c>
      <c r="K2506" s="12" t="s">
        <v>735</v>
      </c>
      <c r="L2506" s="12" t="s">
        <v>736</v>
      </c>
      <c r="M2506" s="12" t="s">
        <v>737</v>
      </c>
      <c r="AA2506" s="19" t="s">
        <v>770</v>
      </c>
      <c r="AB2506" s="19" t="s">
        <v>1559</v>
      </c>
      <c r="AC2506" s="20" t="s">
        <v>730</v>
      </c>
      <c r="AD2506" s="37" t="s">
        <v>1644</v>
      </c>
      <c r="AE2506" s="82">
        <v>29</v>
      </c>
      <c r="AF2506" s="3">
        <v>1</v>
      </c>
      <c r="AG2506" s="45"/>
      <c r="AH2506" s="45">
        <v>48</v>
      </c>
      <c r="AI2506" s="45" t="s">
        <v>767</v>
      </c>
      <c r="AJ2506" s="46" t="s">
        <v>1069</v>
      </c>
      <c r="AK2506" s="45"/>
      <c r="AL2506" s="46"/>
      <c r="AM2506" s="45">
        <v>23</v>
      </c>
      <c r="AN2506" s="45">
        <v>63</v>
      </c>
      <c r="AO2506" s="45">
        <v>123.4</v>
      </c>
      <c r="AP2506" s="45" t="s">
        <v>1069</v>
      </c>
      <c r="AQ2506" s="45"/>
      <c r="AR2506" s="45"/>
      <c r="AS2506" s="107">
        <v>43</v>
      </c>
      <c r="AT2506" s="45" t="s">
        <v>1069</v>
      </c>
      <c r="AU2506" s="45"/>
      <c r="AV2506" s="45"/>
      <c r="AW2506" s="45"/>
      <c r="AX2506" s="45" t="s">
        <v>1561</v>
      </c>
      <c r="BA2506" s="21" t="s">
        <v>733</v>
      </c>
      <c r="BB2506" s="10">
        <v>1</v>
      </c>
      <c r="BF2506" s="4" t="b">
        <f>IF(ISERROR(VLOOKUP(StudiesDetails!B2506,ProteinExpression!A:A,1,FALSE)),FALSE,TRUE)</f>
        <v>1</v>
      </c>
    </row>
    <row r="2507" spans="1:58" x14ac:dyDescent="0.3">
      <c r="A2507">
        <v>1134</v>
      </c>
      <c r="B2507">
        <v>2659</v>
      </c>
      <c r="C2507" s="73" t="str">
        <f>IF(AND($A2507&lt;&gt;"",ISNUMBER($A2507)),VLOOKUP($A2507,StudiesGeneral!$B:$CM,2,FALSE),"")</f>
        <v>Wegler</v>
      </c>
      <c r="D2507" s="73">
        <f>IF(AND($A2507&lt;&gt;"",ISNUMBER($A2507)),VLOOKUP($A2507,StudiesGeneral!$B:$CM,3,FALSE),"")</f>
        <v>2022</v>
      </c>
      <c r="E2507" s="74" t="str">
        <f>IF(AND($A2507&lt;&gt;"",ISNUMBER($A2507)),VLOOKUP($A2507,StudiesGeneral!$B:$CM,4,FALSE),"")</f>
        <v>https://doi.org/10.1002/cpt.2558</v>
      </c>
      <c r="F2507" s="73" t="str">
        <f>IF(AND($A2507&lt;&gt;"",ISNUMBER($A2507)),VLOOKUP($A2507,StudiesGeneral!$B:$CM,5,FALSE),"")</f>
        <v>CYP3A5</v>
      </c>
      <c r="G2507" s="52" t="str">
        <f t="shared" si="122"/>
        <v>Liver--Lysate-obsese 30-</v>
      </c>
      <c r="H2507" s="12" t="s">
        <v>724</v>
      </c>
      <c r="K2507" s="12" t="s">
        <v>735</v>
      </c>
      <c r="L2507" s="12" t="s">
        <v>736</v>
      </c>
      <c r="M2507" s="12" t="s">
        <v>737</v>
      </c>
      <c r="AA2507" s="19" t="s">
        <v>770</v>
      </c>
      <c r="AB2507" s="19" t="s">
        <v>1559</v>
      </c>
      <c r="AC2507" s="20" t="s">
        <v>730</v>
      </c>
      <c r="AD2507" s="37" t="s">
        <v>1645</v>
      </c>
      <c r="AE2507" s="82">
        <v>30</v>
      </c>
      <c r="AF2507" s="3">
        <v>1</v>
      </c>
      <c r="AG2507" s="45"/>
      <c r="AH2507" s="45">
        <v>48</v>
      </c>
      <c r="AI2507" s="45" t="s">
        <v>767</v>
      </c>
      <c r="AJ2507" s="46" t="s">
        <v>1069</v>
      </c>
      <c r="AK2507" s="45"/>
      <c r="AL2507" s="46"/>
      <c r="AM2507" s="45">
        <v>23</v>
      </c>
      <c r="AN2507" s="45">
        <v>63</v>
      </c>
      <c r="AO2507" s="45">
        <v>123.4</v>
      </c>
      <c r="AP2507" s="45" t="s">
        <v>1069</v>
      </c>
      <c r="AQ2507" s="45"/>
      <c r="AR2507" s="45"/>
      <c r="AS2507" s="107">
        <v>43</v>
      </c>
      <c r="AT2507" s="45" t="s">
        <v>1069</v>
      </c>
      <c r="AU2507" s="45"/>
      <c r="AV2507" s="45"/>
      <c r="AW2507" s="45"/>
      <c r="AX2507" s="45" t="s">
        <v>1561</v>
      </c>
      <c r="BA2507" s="21" t="s">
        <v>733</v>
      </c>
      <c r="BB2507" s="10">
        <v>1</v>
      </c>
      <c r="BF2507" s="4" t="b">
        <f>IF(ISERROR(VLOOKUP(StudiesDetails!B2507,ProteinExpression!A:A,1,FALSE)),FALSE,TRUE)</f>
        <v>1</v>
      </c>
    </row>
    <row r="2508" spans="1:58" x14ac:dyDescent="0.3">
      <c r="A2508">
        <v>1134</v>
      </c>
      <c r="B2508">
        <v>2660</v>
      </c>
      <c r="C2508" s="73" t="str">
        <f>IF(AND($A2508&lt;&gt;"",ISNUMBER($A2508)),VLOOKUP($A2508,StudiesGeneral!$B:$CM,2,FALSE),"")</f>
        <v>Wegler</v>
      </c>
      <c r="D2508" s="73">
        <f>IF(AND($A2508&lt;&gt;"",ISNUMBER($A2508)),VLOOKUP($A2508,StudiesGeneral!$B:$CM,3,FALSE),"")</f>
        <v>2022</v>
      </c>
      <c r="E2508" s="74" t="str">
        <f>IF(AND($A2508&lt;&gt;"",ISNUMBER($A2508)),VLOOKUP($A2508,StudiesGeneral!$B:$CM,4,FALSE),"")</f>
        <v>https://doi.org/10.1002/cpt.2558</v>
      </c>
      <c r="F2508" s="73" t="str">
        <f>IF(AND($A2508&lt;&gt;"",ISNUMBER($A2508)),VLOOKUP($A2508,StudiesGeneral!$B:$CM,5,FALSE),"")</f>
        <v>CYP3A5</v>
      </c>
      <c r="G2508" s="52" t="str">
        <f t="shared" si="122"/>
        <v>Liver--Lysate-obsese 31-</v>
      </c>
      <c r="H2508" s="12" t="s">
        <v>724</v>
      </c>
      <c r="K2508" s="12" t="s">
        <v>735</v>
      </c>
      <c r="L2508" s="12" t="s">
        <v>736</v>
      </c>
      <c r="M2508" s="12" t="s">
        <v>737</v>
      </c>
      <c r="AA2508" s="19" t="s">
        <v>770</v>
      </c>
      <c r="AB2508" s="19" t="s">
        <v>1559</v>
      </c>
      <c r="AC2508" s="20" t="s">
        <v>730</v>
      </c>
      <c r="AD2508" s="37" t="s">
        <v>1646</v>
      </c>
      <c r="AE2508" s="82">
        <v>31</v>
      </c>
      <c r="AF2508" s="3">
        <v>1</v>
      </c>
      <c r="AG2508" s="45"/>
      <c r="AH2508" s="45">
        <v>48</v>
      </c>
      <c r="AI2508" s="45" t="s">
        <v>767</v>
      </c>
      <c r="AJ2508" s="46" t="s">
        <v>1069</v>
      </c>
      <c r="AK2508" s="45"/>
      <c r="AL2508" s="46"/>
      <c r="AM2508" s="45">
        <v>23</v>
      </c>
      <c r="AN2508" s="45">
        <v>63</v>
      </c>
      <c r="AO2508" s="45">
        <v>123.4</v>
      </c>
      <c r="AP2508" s="45" t="s">
        <v>1069</v>
      </c>
      <c r="AQ2508" s="45"/>
      <c r="AR2508" s="45"/>
      <c r="AS2508" s="107">
        <v>43</v>
      </c>
      <c r="AT2508" s="45" t="s">
        <v>1069</v>
      </c>
      <c r="AU2508" s="45"/>
      <c r="AV2508" s="45"/>
      <c r="AW2508" s="45"/>
      <c r="AX2508" s="45" t="s">
        <v>1561</v>
      </c>
      <c r="BA2508" s="21" t="s">
        <v>733</v>
      </c>
      <c r="BB2508" s="10">
        <v>1</v>
      </c>
      <c r="BF2508" s="4" t="b">
        <f>IF(ISERROR(VLOOKUP(StudiesDetails!B2508,ProteinExpression!A:A,1,FALSE)),FALSE,TRUE)</f>
        <v>1</v>
      </c>
    </row>
    <row r="2509" spans="1:58" x14ac:dyDescent="0.3">
      <c r="A2509">
        <v>1134</v>
      </c>
      <c r="B2509">
        <v>2661</v>
      </c>
      <c r="C2509" s="73" t="str">
        <f>IF(AND($A2509&lt;&gt;"",ISNUMBER($A2509)),VLOOKUP($A2509,StudiesGeneral!$B:$CM,2,FALSE),"")</f>
        <v>Wegler</v>
      </c>
      <c r="D2509" s="73">
        <f>IF(AND($A2509&lt;&gt;"",ISNUMBER($A2509)),VLOOKUP($A2509,StudiesGeneral!$B:$CM,3,FALSE),"")</f>
        <v>2022</v>
      </c>
      <c r="E2509" s="74" t="str">
        <f>IF(AND($A2509&lt;&gt;"",ISNUMBER($A2509)),VLOOKUP($A2509,StudiesGeneral!$B:$CM,4,FALSE),"")</f>
        <v>https://doi.org/10.1002/cpt.2558</v>
      </c>
      <c r="F2509" s="73" t="str">
        <f>IF(AND($A2509&lt;&gt;"",ISNUMBER($A2509)),VLOOKUP($A2509,StudiesGeneral!$B:$CM,5,FALSE),"")</f>
        <v>CYP3A5</v>
      </c>
      <c r="G2509" s="52" t="str">
        <f t="shared" si="122"/>
        <v>Liver--Lysate-obsese 32-</v>
      </c>
      <c r="H2509" s="12" t="s">
        <v>724</v>
      </c>
      <c r="K2509" s="12" t="s">
        <v>735</v>
      </c>
      <c r="L2509" s="12" t="s">
        <v>736</v>
      </c>
      <c r="M2509" s="12" t="s">
        <v>737</v>
      </c>
      <c r="AA2509" s="19" t="s">
        <v>770</v>
      </c>
      <c r="AB2509" s="19" t="s">
        <v>1559</v>
      </c>
      <c r="AC2509" s="20" t="s">
        <v>730</v>
      </c>
      <c r="AD2509" s="37" t="s">
        <v>1647</v>
      </c>
      <c r="AE2509" s="82">
        <v>32</v>
      </c>
      <c r="AF2509" s="3">
        <v>1</v>
      </c>
      <c r="AG2509" s="45"/>
      <c r="AH2509" s="45">
        <v>48</v>
      </c>
      <c r="AI2509" s="45" t="s">
        <v>767</v>
      </c>
      <c r="AJ2509" s="46" t="s">
        <v>1069</v>
      </c>
      <c r="AK2509" s="45"/>
      <c r="AL2509" s="46"/>
      <c r="AM2509" s="45">
        <v>23</v>
      </c>
      <c r="AN2509" s="45">
        <v>63</v>
      </c>
      <c r="AO2509" s="45">
        <v>123.4</v>
      </c>
      <c r="AP2509" s="45" t="s">
        <v>1069</v>
      </c>
      <c r="AQ2509" s="45"/>
      <c r="AR2509" s="45"/>
      <c r="AS2509" s="107">
        <v>43</v>
      </c>
      <c r="AT2509" s="45" t="s">
        <v>1069</v>
      </c>
      <c r="AU2509" s="45"/>
      <c r="AV2509" s="45"/>
      <c r="AW2509" s="45"/>
      <c r="AX2509" s="45" t="s">
        <v>1561</v>
      </c>
      <c r="BA2509" s="21" t="s">
        <v>733</v>
      </c>
      <c r="BB2509" s="10">
        <v>1</v>
      </c>
      <c r="BF2509" s="4" t="b">
        <f>IF(ISERROR(VLOOKUP(StudiesDetails!B2509,ProteinExpression!A:A,1,FALSE)),FALSE,TRUE)</f>
        <v>1</v>
      </c>
    </row>
    <row r="2510" spans="1:58" x14ac:dyDescent="0.3">
      <c r="A2510">
        <v>1134</v>
      </c>
      <c r="B2510">
        <v>2662</v>
      </c>
      <c r="C2510" s="73" t="str">
        <f>IF(AND($A2510&lt;&gt;"",ISNUMBER($A2510)),VLOOKUP($A2510,StudiesGeneral!$B:$CM,2,FALSE),"")</f>
        <v>Wegler</v>
      </c>
      <c r="D2510" s="73">
        <f>IF(AND($A2510&lt;&gt;"",ISNUMBER($A2510)),VLOOKUP($A2510,StudiesGeneral!$B:$CM,3,FALSE),"")</f>
        <v>2022</v>
      </c>
      <c r="E2510" s="74" t="str">
        <f>IF(AND($A2510&lt;&gt;"",ISNUMBER($A2510)),VLOOKUP($A2510,StudiesGeneral!$B:$CM,4,FALSE),"")</f>
        <v>https://doi.org/10.1002/cpt.2558</v>
      </c>
      <c r="F2510" s="73" t="str">
        <f>IF(AND($A2510&lt;&gt;"",ISNUMBER($A2510)),VLOOKUP($A2510,StudiesGeneral!$B:$CM,5,FALSE),"")</f>
        <v>CYP3A5</v>
      </c>
      <c r="G2510" s="52" t="str">
        <f t="shared" si="122"/>
        <v>Liver--Lysate-obsese 33-</v>
      </c>
      <c r="H2510" s="12" t="s">
        <v>724</v>
      </c>
      <c r="K2510" s="12" t="s">
        <v>735</v>
      </c>
      <c r="L2510" s="12" t="s">
        <v>736</v>
      </c>
      <c r="M2510" s="12" t="s">
        <v>737</v>
      </c>
      <c r="AA2510" s="19" t="s">
        <v>770</v>
      </c>
      <c r="AB2510" s="19" t="s">
        <v>1559</v>
      </c>
      <c r="AC2510" s="20" t="s">
        <v>730</v>
      </c>
      <c r="AD2510" s="37" t="s">
        <v>1648</v>
      </c>
      <c r="AE2510" s="82">
        <v>33</v>
      </c>
      <c r="AF2510" s="3">
        <v>1</v>
      </c>
      <c r="AG2510" s="45"/>
      <c r="AH2510" s="45">
        <v>48</v>
      </c>
      <c r="AI2510" s="45" t="s">
        <v>767</v>
      </c>
      <c r="AJ2510" s="46" t="s">
        <v>1069</v>
      </c>
      <c r="AK2510" s="45"/>
      <c r="AL2510" s="46"/>
      <c r="AM2510" s="45">
        <v>23</v>
      </c>
      <c r="AN2510" s="45">
        <v>63</v>
      </c>
      <c r="AO2510" s="45">
        <v>123.4</v>
      </c>
      <c r="AP2510" s="45" t="s">
        <v>1069</v>
      </c>
      <c r="AQ2510" s="45"/>
      <c r="AR2510" s="45"/>
      <c r="AS2510" s="107">
        <v>43</v>
      </c>
      <c r="AT2510" s="45" t="s">
        <v>1069</v>
      </c>
      <c r="AU2510" s="45"/>
      <c r="AV2510" s="45"/>
      <c r="AW2510" s="45"/>
      <c r="AX2510" s="45" t="s">
        <v>1561</v>
      </c>
      <c r="BA2510" s="21" t="s">
        <v>733</v>
      </c>
      <c r="BB2510" s="10">
        <v>1</v>
      </c>
      <c r="BF2510" s="4" t="b">
        <f>IF(ISERROR(VLOOKUP(StudiesDetails!B2510,ProteinExpression!A:A,1,FALSE)),FALSE,TRUE)</f>
        <v>1</v>
      </c>
    </row>
    <row r="2511" spans="1:58" x14ac:dyDescent="0.3">
      <c r="A2511">
        <v>1134</v>
      </c>
      <c r="B2511">
        <v>2663</v>
      </c>
      <c r="C2511" s="73" t="str">
        <f>IF(AND($A2511&lt;&gt;"",ISNUMBER($A2511)),VLOOKUP($A2511,StudiesGeneral!$B:$CM,2,FALSE),"")</f>
        <v>Wegler</v>
      </c>
      <c r="D2511" s="73">
        <f>IF(AND($A2511&lt;&gt;"",ISNUMBER($A2511)),VLOOKUP($A2511,StudiesGeneral!$B:$CM,3,FALSE),"")</f>
        <v>2022</v>
      </c>
      <c r="E2511" s="74" t="str">
        <f>IF(AND($A2511&lt;&gt;"",ISNUMBER($A2511)),VLOOKUP($A2511,StudiesGeneral!$B:$CM,4,FALSE),"")</f>
        <v>https://doi.org/10.1002/cpt.2558</v>
      </c>
      <c r="F2511" s="73" t="str">
        <f>IF(AND($A2511&lt;&gt;"",ISNUMBER($A2511)),VLOOKUP($A2511,StudiesGeneral!$B:$CM,5,FALSE),"")</f>
        <v>CYP3A5</v>
      </c>
      <c r="G2511" s="52" t="str">
        <f t="shared" si="122"/>
        <v>Liver--Lysate-obsese 34-</v>
      </c>
      <c r="H2511" s="12" t="s">
        <v>724</v>
      </c>
      <c r="K2511" s="12" t="s">
        <v>735</v>
      </c>
      <c r="L2511" s="12" t="s">
        <v>736</v>
      </c>
      <c r="M2511" s="12" t="s">
        <v>737</v>
      </c>
      <c r="AA2511" s="19" t="s">
        <v>770</v>
      </c>
      <c r="AB2511" s="19" t="s">
        <v>1559</v>
      </c>
      <c r="AC2511" s="20" t="s">
        <v>730</v>
      </c>
      <c r="AD2511" s="37" t="s">
        <v>1649</v>
      </c>
      <c r="AE2511" s="82">
        <v>34</v>
      </c>
      <c r="AF2511" s="3">
        <v>1</v>
      </c>
      <c r="AG2511" s="45"/>
      <c r="AH2511" s="45">
        <v>48</v>
      </c>
      <c r="AI2511" s="45" t="s">
        <v>767</v>
      </c>
      <c r="AJ2511" s="46" t="s">
        <v>1069</v>
      </c>
      <c r="AK2511" s="45"/>
      <c r="AL2511" s="46"/>
      <c r="AM2511" s="45">
        <v>23</v>
      </c>
      <c r="AN2511" s="45">
        <v>63</v>
      </c>
      <c r="AO2511" s="45">
        <v>123.4</v>
      </c>
      <c r="AP2511" s="45" t="s">
        <v>1069</v>
      </c>
      <c r="AQ2511" s="45"/>
      <c r="AR2511" s="45"/>
      <c r="AS2511" s="107">
        <v>43</v>
      </c>
      <c r="AT2511" s="45" t="s">
        <v>1069</v>
      </c>
      <c r="AU2511" s="45"/>
      <c r="AV2511" s="45"/>
      <c r="AW2511" s="45"/>
      <c r="AX2511" s="45" t="s">
        <v>1561</v>
      </c>
      <c r="BA2511" s="21" t="s">
        <v>733</v>
      </c>
      <c r="BB2511" s="10">
        <v>1</v>
      </c>
      <c r="BF2511" s="4" t="b">
        <f>IF(ISERROR(VLOOKUP(StudiesDetails!B2511,ProteinExpression!A:A,1,FALSE)),FALSE,TRUE)</f>
        <v>1</v>
      </c>
    </row>
    <row r="2512" spans="1:58" x14ac:dyDescent="0.3">
      <c r="A2512">
        <v>1134</v>
      </c>
      <c r="B2512">
        <v>2664</v>
      </c>
      <c r="C2512" s="73" t="str">
        <f>IF(AND($A2512&lt;&gt;"",ISNUMBER($A2512)),VLOOKUP($A2512,StudiesGeneral!$B:$CM,2,FALSE),"")</f>
        <v>Wegler</v>
      </c>
      <c r="D2512" s="73">
        <f>IF(AND($A2512&lt;&gt;"",ISNUMBER($A2512)),VLOOKUP($A2512,StudiesGeneral!$B:$CM,3,FALSE),"")</f>
        <v>2022</v>
      </c>
      <c r="E2512" s="74" t="str">
        <f>IF(AND($A2512&lt;&gt;"",ISNUMBER($A2512)),VLOOKUP($A2512,StudiesGeneral!$B:$CM,4,FALSE),"")</f>
        <v>https://doi.org/10.1002/cpt.2558</v>
      </c>
      <c r="F2512" s="73" t="str">
        <f>IF(AND($A2512&lt;&gt;"",ISNUMBER($A2512)),VLOOKUP($A2512,StudiesGeneral!$B:$CM,5,FALSE),"")</f>
        <v>CYP3A5</v>
      </c>
      <c r="G2512" s="52" t="str">
        <f t="shared" si="122"/>
        <v>Liver--Lysate-obsese 35-</v>
      </c>
      <c r="H2512" s="12" t="s">
        <v>724</v>
      </c>
      <c r="K2512" s="12" t="s">
        <v>735</v>
      </c>
      <c r="L2512" s="12" t="s">
        <v>736</v>
      </c>
      <c r="M2512" s="12" t="s">
        <v>737</v>
      </c>
      <c r="AA2512" s="19" t="s">
        <v>770</v>
      </c>
      <c r="AB2512" s="19" t="s">
        <v>1559</v>
      </c>
      <c r="AC2512" s="20" t="s">
        <v>730</v>
      </c>
      <c r="AD2512" s="37" t="s">
        <v>1650</v>
      </c>
      <c r="AE2512" s="82">
        <v>35</v>
      </c>
      <c r="AF2512" s="3">
        <v>1</v>
      </c>
      <c r="AG2512" s="45"/>
      <c r="AH2512" s="45">
        <v>48</v>
      </c>
      <c r="AI2512" s="45" t="s">
        <v>767</v>
      </c>
      <c r="AJ2512" s="46" t="s">
        <v>1069</v>
      </c>
      <c r="AK2512" s="45"/>
      <c r="AL2512" s="46"/>
      <c r="AM2512" s="45">
        <v>23</v>
      </c>
      <c r="AN2512" s="45">
        <v>63</v>
      </c>
      <c r="AO2512" s="45">
        <v>123.4</v>
      </c>
      <c r="AP2512" s="45" t="s">
        <v>1069</v>
      </c>
      <c r="AQ2512" s="45"/>
      <c r="AR2512" s="45"/>
      <c r="AS2512" s="107">
        <v>43</v>
      </c>
      <c r="AT2512" s="45" t="s">
        <v>1069</v>
      </c>
      <c r="AU2512" s="45"/>
      <c r="AV2512" s="45"/>
      <c r="AW2512" s="45"/>
      <c r="AX2512" s="45" t="s">
        <v>1561</v>
      </c>
      <c r="BA2512" s="21" t="s">
        <v>733</v>
      </c>
      <c r="BB2512" s="10">
        <v>1</v>
      </c>
      <c r="BF2512" s="4" t="b">
        <f>IF(ISERROR(VLOOKUP(StudiesDetails!B2512,ProteinExpression!A:A,1,FALSE)),FALSE,TRUE)</f>
        <v>1</v>
      </c>
    </row>
    <row r="2513" spans="1:58" x14ac:dyDescent="0.3">
      <c r="A2513">
        <v>1134</v>
      </c>
      <c r="B2513">
        <v>2665</v>
      </c>
      <c r="C2513" s="73" t="str">
        <f>IF(AND($A2513&lt;&gt;"",ISNUMBER($A2513)),VLOOKUP($A2513,StudiesGeneral!$B:$CM,2,FALSE),"")</f>
        <v>Wegler</v>
      </c>
      <c r="D2513" s="73">
        <f>IF(AND($A2513&lt;&gt;"",ISNUMBER($A2513)),VLOOKUP($A2513,StudiesGeneral!$B:$CM,3,FALSE),"")</f>
        <v>2022</v>
      </c>
      <c r="E2513" s="74" t="str">
        <f>IF(AND($A2513&lt;&gt;"",ISNUMBER($A2513)),VLOOKUP($A2513,StudiesGeneral!$B:$CM,4,FALSE),"")</f>
        <v>https://doi.org/10.1002/cpt.2558</v>
      </c>
      <c r="F2513" s="73" t="str">
        <f>IF(AND($A2513&lt;&gt;"",ISNUMBER($A2513)),VLOOKUP($A2513,StudiesGeneral!$B:$CM,5,FALSE),"")</f>
        <v>CYP3A5</v>
      </c>
      <c r="G2513" s="52" t="str">
        <f t="shared" si="122"/>
        <v>Liver--Lysate-obsese 36-</v>
      </c>
      <c r="H2513" s="12" t="s">
        <v>724</v>
      </c>
      <c r="K2513" s="12" t="s">
        <v>735</v>
      </c>
      <c r="L2513" s="12" t="s">
        <v>736</v>
      </c>
      <c r="M2513" s="12" t="s">
        <v>737</v>
      </c>
      <c r="AA2513" s="19" t="s">
        <v>770</v>
      </c>
      <c r="AB2513" s="19" t="s">
        <v>1559</v>
      </c>
      <c r="AC2513" s="20" t="s">
        <v>730</v>
      </c>
      <c r="AD2513" s="37" t="s">
        <v>1651</v>
      </c>
      <c r="AE2513" s="82">
        <v>36</v>
      </c>
      <c r="AF2513" s="3">
        <v>1</v>
      </c>
      <c r="AG2513" s="45"/>
      <c r="AH2513" s="45">
        <v>48</v>
      </c>
      <c r="AI2513" s="45" t="s">
        <v>767</v>
      </c>
      <c r="AJ2513" s="46" t="s">
        <v>1069</v>
      </c>
      <c r="AK2513" s="45"/>
      <c r="AL2513" s="46"/>
      <c r="AM2513" s="45">
        <v>23</v>
      </c>
      <c r="AN2513" s="45">
        <v>63</v>
      </c>
      <c r="AO2513" s="45">
        <v>123.4</v>
      </c>
      <c r="AP2513" s="45" t="s">
        <v>1069</v>
      </c>
      <c r="AQ2513" s="45"/>
      <c r="AR2513" s="45"/>
      <c r="AS2513" s="107">
        <v>43</v>
      </c>
      <c r="AT2513" s="45" t="s">
        <v>1069</v>
      </c>
      <c r="AU2513" s="45"/>
      <c r="AV2513" s="45"/>
      <c r="AW2513" s="45"/>
      <c r="AX2513" s="45" t="s">
        <v>1561</v>
      </c>
      <c r="BA2513" s="21" t="s">
        <v>733</v>
      </c>
      <c r="BB2513" s="10">
        <v>1</v>
      </c>
      <c r="BF2513" s="4" t="b">
        <f>IF(ISERROR(VLOOKUP(StudiesDetails!B2513,ProteinExpression!A:A,1,FALSE)),FALSE,TRUE)</f>
        <v>1</v>
      </c>
    </row>
    <row r="2514" spans="1:58" x14ac:dyDescent="0.3">
      <c r="A2514">
        <v>1134</v>
      </c>
      <c r="B2514">
        <v>2666</v>
      </c>
      <c r="C2514" s="73" t="str">
        <f>IF(AND($A2514&lt;&gt;"",ISNUMBER($A2514)),VLOOKUP($A2514,StudiesGeneral!$B:$CM,2,FALSE),"")</f>
        <v>Wegler</v>
      </c>
      <c r="D2514" s="73">
        <f>IF(AND($A2514&lt;&gt;"",ISNUMBER($A2514)),VLOOKUP($A2514,StudiesGeneral!$B:$CM,3,FALSE),"")</f>
        <v>2022</v>
      </c>
      <c r="E2514" s="74" t="str">
        <f>IF(AND($A2514&lt;&gt;"",ISNUMBER($A2514)),VLOOKUP($A2514,StudiesGeneral!$B:$CM,4,FALSE),"")</f>
        <v>https://doi.org/10.1002/cpt.2558</v>
      </c>
      <c r="F2514" s="73" t="str">
        <f>IF(AND($A2514&lt;&gt;"",ISNUMBER($A2514)),VLOOKUP($A2514,StudiesGeneral!$B:$CM,5,FALSE),"")</f>
        <v>CYP3A5</v>
      </c>
      <c r="G2514" s="52" t="str">
        <f t="shared" si="122"/>
        <v>Liver--Lysate-obsese 37-</v>
      </c>
      <c r="H2514" s="12" t="s">
        <v>724</v>
      </c>
      <c r="K2514" s="12" t="s">
        <v>735</v>
      </c>
      <c r="L2514" s="12" t="s">
        <v>736</v>
      </c>
      <c r="M2514" s="12" t="s">
        <v>737</v>
      </c>
      <c r="AA2514" s="19" t="s">
        <v>770</v>
      </c>
      <c r="AB2514" s="19" t="s">
        <v>1559</v>
      </c>
      <c r="AC2514" s="20" t="s">
        <v>730</v>
      </c>
      <c r="AD2514" s="37" t="s">
        <v>1652</v>
      </c>
      <c r="AE2514" s="82">
        <v>37</v>
      </c>
      <c r="AF2514" s="3">
        <v>1</v>
      </c>
      <c r="AG2514" s="45"/>
      <c r="AH2514" s="45">
        <v>48</v>
      </c>
      <c r="AI2514" s="45" t="s">
        <v>767</v>
      </c>
      <c r="AJ2514" s="46" t="s">
        <v>1069</v>
      </c>
      <c r="AK2514" s="45"/>
      <c r="AL2514" s="46"/>
      <c r="AM2514" s="45">
        <v>23</v>
      </c>
      <c r="AN2514" s="45">
        <v>63</v>
      </c>
      <c r="AO2514" s="45">
        <v>123.4</v>
      </c>
      <c r="AP2514" s="45" t="s">
        <v>1069</v>
      </c>
      <c r="AQ2514" s="45"/>
      <c r="AR2514" s="45"/>
      <c r="AS2514" s="107">
        <v>43</v>
      </c>
      <c r="AT2514" s="45" t="s">
        <v>1069</v>
      </c>
      <c r="AU2514" s="45"/>
      <c r="AV2514" s="45"/>
      <c r="AW2514" s="45"/>
      <c r="AX2514" s="45" t="s">
        <v>1561</v>
      </c>
      <c r="BA2514" s="21" t="s">
        <v>733</v>
      </c>
      <c r="BB2514" s="10">
        <v>1</v>
      </c>
      <c r="BF2514" s="4" t="b">
        <f>IF(ISERROR(VLOOKUP(StudiesDetails!B2514,ProteinExpression!A:A,1,FALSE)),FALSE,TRUE)</f>
        <v>1</v>
      </c>
    </row>
    <row r="2515" spans="1:58" s="33" customFormat="1" x14ac:dyDescent="0.3">
      <c r="A2515" s="33">
        <v>1134</v>
      </c>
      <c r="B2515" s="33">
        <v>2667</v>
      </c>
      <c r="C2515" s="70" t="str">
        <f>IF(AND($A2515&lt;&gt;"",ISNUMBER($A2515)),VLOOKUP($A2515,StudiesGeneral!$B:$CM,2,FALSE),"")</f>
        <v>Wegler</v>
      </c>
      <c r="D2515" s="70">
        <f>IF(AND($A2515&lt;&gt;"",ISNUMBER($A2515)),VLOOKUP($A2515,StudiesGeneral!$B:$CM,3,FALSE),"")</f>
        <v>2022</v>
      </c>
      <c r="E2515" s="71" t="str">
        <f>IF(AND($A2515&lt;&gt;"",ISNUMBER($A2515)),VLOOKUP($A2515,StudiesGeneral!$B:$CM,4,FALSE),"")</f>
        <v>https://doi.org/10.1002/cpt.2558</v>
      </c>
      <c r="F2515" s="70" t="str">
        <f>IF(AND($A2515&lt;&gt;"",ISNUMBER($A2515)),VLOOKUP($A2515,StudiesGeneral!$B:$CM,5,FALSE),"")</f>
        <v>CYP3A5</v>
      </c>
      <c r="G2515" s="72" t="str">
        <f t="shared" si="122"/>
        <v>Liver--Lysate-non obese 1-</v>
      </c>
      <c r="H2515" s="25" t="s">
        <v>724</v>
      </c>
      <c r="I2515" s="25"/>
      <c r="J2515" s="25"/>
      <c r="K2515" s="25" t="s">
        <v>735</v>
      </c>
      <c r="L2515" s="25" t="s">
        <v>736</v>
      </c>
      <c r="M2515" s="25" t="s">
        <v>737</v>
      </c>
      <c r="N2515" s="25"/>
      <c r="O2515" s="25"/>
      <c r="P2515" s="25"/>
      <c r="Q2515" s="26"/>
      <c r="R2515" s="26"/>
      <c r="S2515" s="27"/>
      <c r="T2515" s="27"/>
      <c r="U2515" s="27"/>
      <c r="V2515" s="27"/>
      <c r="W2515" s="27"/>
      <c r="X2515" s="27"/>
      <c r="Y2515" s="27"/>
      <c r="Z2515" s="27"/>
      <c r="AA2515" s="28" t="s">
        <v>770</v>
      </c>
      <c r="AB2515" s="28" t="s">
        <v>1559</v>
      </c>
      <c r="AC2515" s="29" t="s">
        <v>730</v>
      </c>
      <c r="AD2515" s="36" t="s">
        <v>1598</v>
      </c>
      <c r="AE2515" s="83">
        <v>38</v>
      </c>
      <c r="AF2515" s="30">
        <v>1</v>
      </c>
      <c r="AG2515" s="41">
        <v>3</v>
      </c>
      <c r="AH2515" s="41">
        <v>42</v>
      </c>
      <c r="AI2515" s="41" t="s">
        <v>767</v>
      </c>
      <c r="AJ2515" s="42" t="s">
        <v>1069</v>
      </c>
      <c r="AK2515" s="41"/>
      <c r="AL2515" s="42"/>
      <c r="AM2515" s="41">
        <v>19</v>
      </c>
      <c r="AN2515" s="41">
        <v>63</v>
      </c>
      <c r="AO2515" s="41">
        <v>73.400000000000006</v>
      </c>
      <c r="AP2515" s="41" t="s">
        <v>1069</v>
      </c>
      <c r="AQ2515" s="41"/>
      <c r="AR2515" s="41"/>
      <c r="AS2515" s="41">
        <v>24.2</v>
      </c>
      <c r="AT2515" s="41" t="s">
        <v>1069</v>
      </c>
      <c r="AU2515" s="41"/>
      <c r="AV2515" s="41"/>
      <c r="AW2515" s="41"/>
      <c r="AX2515" s="41" t="s">
        <v>1051</v>
      </c>
      <c r="AY2515" s="41"/>
      <c r="AZ2515" s="41"/>
      <c r="BA2515" s="43" t="s">
        <v>733</v>
      </c>
      <c r="BB2515" s="44">
        <v>16</v>
      </c>
      <c r="BC2515" s="42"/>
      <c r="BD2515" s="41"/>
      <c r="BE2515" s="142" t="s">
        <v>1599</v>
      </c>
      <c r="BF2515" s="4" t="b">
        <f>IF(ISERROR(VLOOKUP(StudiesDetails!B2515,ProteinExpression!A:A,1,FALSE)),FALSE,TRUE)</f>
        <v>1</v>
      </c>
    </row>
    <row r="2516" spans="1:58" x14ac:dyDescent="0.3">
      <c r="A2516">
        <v>1134</v>
      </c>
      <c r="B2516">
        <v>2668</v>
      </c>
      <c r="C2516" s="73" t="str">
        <f>IF(AND($A2516&lt;&gt;"",ISNUMBER($A2516)),VLOOKUP($A2516,StudiesGeneral!$B:$CM,2,FALSE),"")</f>
        <v>Wegler</v>
      </c>
      <c r="D2516" s="73">
        <f>IF(AND($A2516&lt;&gt;"",ISNUMBER($A2516)),VLOOKUP($A2516,StudiesGeneral!$B:$CM,3,FALSE),"")</f>
        <v>2022</v>
      </c>
      <c r="E2516" s="74" t="str">
        <f>IF(AND($A2516&lt;&gt;"",ISNUMBER($A2516)),VLOOKUP($A2516,StudiesGeneral!$B:$CM,4,FALSE),"")</f>
        <v>https://doi.org/10.1002/cpt.2558</v>
      </c>
      <c r="F2516" s="73" t="str">
        <f>IF(AND($A2516&lt;&gt;"",ISNUMBER($A2516)),VLOOKUP($A2516,StudiesGeneral!$B:$CM,5,FALSE),"")</f>
        <v>CYP3A5</v>
      </c>
      <c r="G2516" s="52" t="str">
        <f t="shared" si="122"/>
        <v>Liver--Lysate-non obese 2-</v>
      </c>
      <c r="H2516" s="12" t="s">
        <v>724</v>
      </c>
      <c r="K2516" s="12" t="s">
        <v>735</v>
      </c>
      <c r="L2516" s="12" t="s">
        <v>736</v>
      </c>
      <c r="M2516" s="12" t="s">
        <v>737</v>
      </c>
      <c r="AA2516" s="19" t="s">
        <v>770</v>
      </c>
      <c r="AB2516" s="19" t="s">
        <v>1559</v>
      </c>
      <c r="AC2516" s="20" t="s">
        <v>730</v>
      </c>
      <c r="AD2516" s="37" t="s">
        <v>1600</v>
      </c>
      <c r="AE2516" s="82">
        <v>39</v>
      </c>
      <c r="AF2516" s="3">
        <v>1</v>
      </c>
      <c r="AG2516" s="45">
        <v>3</v>
      </c>
      <c r="AH2516" s="45">
        <v>42</v>
      </c>
      <c r="AI2516" s="45" t="s">
        <v>767</v>
      </c>
      <c r="AJ2516" s="46" t="s">
        <v>1069</v>
      </c>
      <c r="AK2516" s="45"/>
      <c r="AL2516" s="46"/>
      <c r="AM2516" s="45">
        <v>19</v>
      </c>
      <c r="AN2516" s="45">
        <v>63</v>
      </c>
      <c r="AO2516" s="45">
        <v>73.400000000000006</v>
      </c>
      <c r="AP2516" s="45" t="s">
        <v>1069</v>
      </c>
      <c r="AQ2516" s="45"/>
      <c r="AR2516" s="45"/>
      <c r="AS2516" s="45">
        <v>24.2</v>
      </c>
      <c r="AT2516" s="45" t="s">
        <v>1069</v>
      </c>
      <c r="AU2516" s="45"/>
      <c r="AV2516" s="45"/>
      <c r="AW2516" s="45"/>
      <c r="AX2516" s="45" t="s">
        <v>1051</v>
      </c>
      <c r="AY2516" s="45"/>
      <c r="AZ2516" s="45"/>
      <c r="BA2516" s="47" t="s">
        <v>733</v>
      </c>
      <c r="BB2516" s="48">
        <v>16</v>
      </c>
      <c r="BC2516" s="46"/>
      <c r="BD2516" s="45"/>
      <c r="BE2516" s="138" t="s">
        <v>1599</v>
      </c>
      <c r="BF2516" s="4" t="b">
        <f>IF(ISERROR(VLOOKUP(StudiesDetails!B2516,ProteinExpression!A:A,1,FALSE)),FALSE,TRUE)</f>
        <v>1</v>
      </c>
    </row>
    <row r="2517" spans="1:58" x14ac:dyDescent="0.3">
      <c r="A2517">
        <v>1134</v>
      </c>
      <c r="B2517">
        <v>2669</v>
      </c>
      <c r="C2517" s="73" t="str">
        <f>IF(AND($A2517&lt;&gt;"",ISNUMBER($A2517)),VLOOKUP($A2517,StudiesGeneral!$B:$CM,2,FALSE),"")</f>
        <v>Wegler</v>
      </c>
      <c r="D2517" s="73">
        <f>IF(AND($A2517&lt;&gt;"",ISNUMBER($A2517)),VLOOKUP($A2517,StudiesGeneral!$B:$CM,3,FALSE),"")</f>
        <v>2022</v>
      </c>
      <c r="E2517" s="74" t="str">
        <f>IF(AND($A2517&lt;&gt;"",ISNUMBER($A2517)),VLOOKUP($A2517,StudiesGeneral!$B:$CM,4,FALSE),"")</f>
        <v>https://doi.org/10.1002/cpt.2558</v>
      </c>
      <c r="F2517" s="73" t="str">
        <f>IF(AND($A2517&lt;&gt;"",ISNUMBER($A2517)),VLOOKUP($A2517,StudiesGeneral!$B:$CM,5,FALSE),"")</f>
        <v>CYP3A5</v>
      </c>
      <c r="G2517" s="52" t="str">
        <f t="shared" si="122"/>
        <v>Liver--Lysate-non obese 3-</v>
      </c>
      <c r="H2517" s="12" t="s">
        <v>724</v>
      </c>
      <c r="K2517" s="12" t="s">
        <v>735</v>
      </c>
      <c r="L2517" s="12" t="s">
        <v>736</v>
      </c>
      <c r="M2517" s="12" t="s">
        <v>737</v>
      </c>
      <c r="AA2517" s="19" t="s">
        <v>770</v>
      </c>
      <c r="AB2517" s="19" t="s">
        <v>1559</v>
      </c>
      <c r="AC2517" s="20" t="s">
        <v>730</v>
      </c>
      <c r="AD2517" s="37" t="s">
        <v>1601</v>
      </c>
      <c r="AE2517" s="82">
        <v>40</v>
      </c>
      <c r="AF2517" s="3">
        <v>1</v>
      </c>
      <c r="AG2517" s="45">
        <v>3</v>
      </c>
      <c r="AH2517" s="45">
        <v>42</v>
      </c>
      <c r="AI2517" s="45" t="s">
        <v>767</v>
      </c>
      <c r="AJ2517" s="46" t="s">
        <v>1069</v>
      </c>
      <c r="AK2517" s="45"/>
      <c r="AL2517" s="46"/>
      <c r="AM2517" s="45">
        <v>19</v>
      </c>
      <c r="AN2517" s="45">
        <v>63</v>
      </c>
      <c r="AO2517" s="45">
        <v>73.400000000000006</v>
      </c>
      <c r="AP2517" s="45" t="s">
        <v>1069</v>
      </c>
      <c r="AQ2517" s="45"/>
      <c r="AR2517" s="45"/>
      <c r="AS2517" s="45">
        <v>24.2</v>
      </c>
      <c r="AT2517" s="45" t="s">
        <v>1069</v>
      </c>
      <c r="AU2517" s="45"/>
      <c r="AV2517" s="45"/>
      <c r="AW2517" s="45"/>
      <c r="AX2517" s="45" t="s">
        <v>1051</v>
      </c>
      <c r="AY2517" s="45"/>
      <c r="AZ2517" s="45"/>
      <c r="BA2517" s="47" t="s">
        <v>733</v>
      </c>
      <c r="BB2517" s="48">
        <v>16</v>
      </c>
      <c r="BC2517" s="46"/>
      <c r="BD2517" s="45"/>
      <c r="BE2517" s="138" t="s">
        <v>1599</v>
      </c>
      <c r="BF2517" s="4" t="b">
        <f>IF(ISERROR(VLOOKUP(StudiesDetails!B2517,ProteinExpression!A:A,1,FALSE)),FALSE,TRUE)</f>
        <v>1</v>
      </c>
    </row>
    <row r="2518" spans="1:58" x14ac:dyDescent="0.3">
      <c r="A2518">
        <v>1134</v>
      </c>
      <c r="B2518">
        <v>2670</v>
      </c>
      <c r="C2518" s="73" t="str">
        <f>IF(AND($A2518&lt;&gt;"",ISNUMBER($A2518)),VLOOKUP($A2518,StudiesGeneral!$B:$CM,2,FALSE),"")</f>
        <v>Wegler</v>
      </c>
      <c r="D2518" s="73">
        <f>IF(AND($A2518&lt;&gt;"",ISNUMBER($A2518)),VLOOKUP($A2518,StudiesGeneral!$B:$CM,3,FALSE),"")</f>
        <v>2022</v>
      </c>
      <c r="E2518" s="74" t="str">
        <f>IF(AND($A2518&lt;&gt;"",ISNUMBER($A2518)),VLOOKUP($A2518,StudiesGeneral!$B:$CM,4,FALSE),"")</f>
        <v>https://doi.org/10.1002/cpt.2558</v>
      </c>
      <c r="F2518" s="73" t="str">
        <f>IF(AND($A2518&lt;&gt;"",ISNUMBER($A2518)),VLOOKUP($A2518,StudiesGeneral!$B:$CM,5,FALSE),"")</f>
        <v>CYP3A5</v>
      </c>
      <c r="G2518" s="52" t="str">
        <f t="shared" si="122"/>
        <v>Liver--Lysate-non obese 4-</v>
      </c>
      <c r="H2518" s="12" t="s">
        <v>724</v>
      </c>
      <c r="K2518" s="12" t="s">
        <v>735</v>
      </c>
      <c r="L2518" s="12" t="s">
        <v>736</v>
      </c>
      <c r="M2518" s="12" t="s">
        <v>737</v>
      </c>
      <c r="AA2518" s="19" t="s">
        <v>770</v>
      </c>
      <c r="AB2518" s="19" t="s">
        <v>1559</v>
      </c>
      <c r="AC2518" s="20" t="s">
        <v>730</v>
      </c>
      <c r="AD2518" s="37" t="s">
        <v>1602</v>
      </c>
      <c r="AE2518" s="82">
        <v>41</v>
      </c>
      <c r="AF2518" s="3">
        <v>1</v>
      </c>
      <c r="AG2518" s="45">
        <v>3</v>
      </c>
      <c r="AH2518" s="45">
        <v>42</v>
      </c>
      <c r="AI2518" s="45" t="s">
        <v>767</v>
      </c>
      <c r="AJ2518" s="46" t="s">
        <v>1069</v>
      </c>
      <c r="AK2518" s="45"/>
      <c r="AL2518" s="46"/>
      <c r="AM2518" s="45">
        <v>19</v>
      </c>
      <c r="AN2518" s="45">
        <v>63</v>
      </c>
      <c r="AO2518" s="45">
        <v>73.400000000000006</v>
      </c>
      <c r="AP2518" s="45" t="s">
        <v>1069</v>
      </c>
      <c r="AQ2518" s="45"/>
      <c r="AR2518" s="45"/>
      <c r="AS2518" s="45">
        <v>24.2</v>
      </c>
      <c r="AT2518" s="45" t="s">
        <v>1069</v>
      </c>
      <c r="AU2518" s="45"/>
      <c r="AV2518" s="45"/>
      <c r="AW2518" s="45"/>
      <c r="AX2518" s="45" t="s">
        <v>1051</v>
      </c>
      <c r="AY2518" s="45"/>
      <c r="AZ2518" s="45"/>
      <c r="BA2518" s="47" t="s">
        <v>733</v>
      </c>
      <c r="BB2518" s="48">
        <v>16</v>
      </c>
      <c r="BC2518" s="46"/>
      <c r="BD2518" s="45"/>
      <c r="BE2518" s="138" t="s">
        <v>1599</v>
      </c>
      <c r="BF2518" s="4" t="b">
        <f>IF(ISERROR(VLOOKUP(StudiesDetails!B2518,ProteinExpression!A:A,1,FALSE)),FALSE,TRUE)</f>
        <v>1</v>
      </c>
    </row>
    <row r="2519" spans="1:58" x14ac:dyDescent="0.3">
      <c r="A2519">
        <v>1134</v>
      </c>
      <c r="B2519">
        <v>2671</v>
      </c>
      <c r="C2519" s="73" t="str">
        <f>IF(AND($A2519&lt;&gt;"",ISNUMBER($A2519)),VLOOKUP($A2519,StudiesGeneral!$B:$CM,2,FALSE),"")</f>
        <v>Wegler</v>
      </c>
      <c r="D2519" s="73">
        <f>IF(AND($A2519&lt;&gt;"",ISNUMBER($A2519)),VLOOKUP($A2519,StudiesGeneral!$B:$CM,3,FALSE),"")</f>
        <v>2022</v>
      </c>
      <c r="E2519" s="74" t="str">
        <f>IF(AND($A2519&lt;&gt;"",ISNUMBER($A2519)),VLOOKUP($A2519,StudiesGeneral!$B:$CM,4,FALSE),"")</f>
        <v>https://doi.org/10.1002/cpt.2558</v>
      </c>
      <c r="F2519" s="73" t="str">
        <f>IF(AND($A2519&lt;&gt;"",ISNUMBER($A2519)),VLOOKUP($A2519,StudiesGeneral!$B:$CM,5,FALSE),"")</f>
        <v>CYP3A5</v>
      </c>
      <c r="G2519" s="52" t="str">
        <f t="shared" si="122"/>
        <v>Liver--Lysate-non obese 5-</v>
      </c>
      <c r="H2519" s="12" t="s">
        <v>724</v>
      </c>
      <c r="K2519" s="12" t="s">
        <v>735</v>
      </c>
      <c r="L2519" s="12" t="s">
        <v>736</v>
      </c>
      <c r="M2519" s="12" t="s">
        <v>737</v>
      </c>
      <c r="AA2519" s="19" t="s">
        <v>770</v>
      </c>
      <c r="AB2519" s="19" t="s">
        <v>1559</v>
      </c>
      <c r="AC2519" s="20" t="s">
        <v>730</v>
      </c>
      <c r="AD2519" s="37" t="s">
        <v>1603</v>
      </c>
      <c r="AE2519" s="82">
        <v>42</v>
      </c>
      <c r="AF2519" s="3">
        <v>1</v>
      </c>
      <c r="AG2519" s="45">
        <v>3</v>
      </c>
      <c r="AH2519" s="45">
        <v>42</v>
      </c>
      <c r="AI2519" s="45" t="s">
        <v>767</v>
      </c>
      <c r="AJ2519" s="46" t="s">
        <v>1069</v>
      </c>
      <c r="AK2519" s="45"/>
      <c r="AL2519" s="46"/>
      <c r="AM2519" s="45">
        <v>19</v>
      </c>
      <c r="AN2519" s="45">
        <v>63</v>
      </c>
      <c r="AO2519" s="45">
        <v>73.400000000000006</v>
      </c>
      <c r="AP2519" s="45" t="s">
        <v>1069</v>
      </c>
      <c r="AQ2519" s="45"/>
      <c r="AR2519" s="45"/>
      <c r="AS2519" s="45">
        <v>24.2</v>
      </c>
      <c r="AT2519" s="45" t="s">
        <v>1069</v>
      </c>
      <c r="AU2519" s="45"/>
      <c r="AV2519" s="45"/>
      <c r="AW2519" s="45"/>
      <c r="AX2519" s="45" t="s">
        <v>1051</v>
      </c>
      <c r="AY2519" s="45"/>
      <c r="AZ2519" s="45"/>
      <c r="BA2519" s="47" t="s">
        <v>733</v>
      </c>
      <c r="BB2519" s="48">
        <v>16</v>
      </c>
      <c r="BC2519" s="46"/>
      <c r="BD2519" s="45"/>
      <c r="BE2519" s="138" t="s">
        <v>1599</v>
      </c>
      <c r="BF2519" s="4" t="b">
        <f>IF(ISERROR(VLOOKUP(StudiesDetails!B2519,ProteinExpression!A:A,1,FALSE)),FALSE,TRUE)</f>
        <v>1</v>
      </c>
    </row>
    <row r="2520" spans="1:58" x14ac:dyDescent="0.3">
      <c r="A2520">
        <v>1134</v>
      </c>
      <c r="B2520">
        <v>2672</v>
      </c>
      <c r="C2520" s="73" t="str">
        <f>IF(AND($A2520&lt;&gt;"",ISNUMBER($A2520)),VLOOKUP($A2520,StudiesGeneral!$B:$CM,2,FALSE),"")</f>
        <v>Wegler</v>
      </c>
      <c r="D2520" s="73">
        <f>IF(AND($A2520&lt;&gt;"",ISNUMBER($A2520)),VLOOKUP($A2520,StudiesGeneral!$B:$CM,3,FALSE),"")</f>
        <v>2022</v>
      </c>
      <c r="E2520" s="74" t="str">
        <f>IF(AND($A2520&lt;&gt;"",ISNUMBER($A2520)),VLOOKUP($A2520,StudiesGeneral!$B:$CM,4,FALSE),"")</f>
        <v>https://doi.org/10.1002/cpt.2558</v>
      </c>
      <c r="F2520" s="73" t="str">
        <f>IF(AND($A2520&lt;&gt;"",ISNUMBER($A2520)),VLOOKUP($A2520,StudiesGeneral!$B:$CM,5,FALSE),"")</f>
        <v>CYP3A5</v>
      </c>
      <c r="G2520" s="52" t="str">
        <f t="shared" si="122"/>
        <v>Liver--Lysate-non obese 6-</v>
      </c>
      <c r="H2520" s="12" t="s">
        <v>724</v>
      </c>
      <c r="K2520" s="12" t="s">
        <v>735</v>
      </c>
      <c r="L2520" s="12" t="s">
        <v>736</v>
      </c>
      <c r="M2520" s="12" t="s">
        <v>737</v>
      </c>
      <c r="AA2520" s="19" t="s">
        <v>770</v>
      </c>
      <c r="AB2520" s="19" t="s">
        <v>1559</v>
      </c>
      <c r="AC2520" s="20" t="s">
        <v>730</v>
      </c>
      <c r="AD2520" s="37" t="s">
        <v>1604</v>
      </c>
      <c r="AE2520" s="82">
        <v>43</v>
      </c>
      <c r="AF2520" s="3">
        <v>1</v>
      </c>
      <c r="AG2520" s="45">
        <v>3</v>
      </c>
      <c r="AH2520" s="45">
        <v>42</v>
      </c>
      <c r="AI2520" s="45" t="s">
        <v>767</v>
      </c>
      <c r="AJ2520" s="46" t="s">
        <v>1069</v>
      </c>
      <c r="AK2520" s="45"/>
      <c r="AL2520" s="46"/>
      <c r="AM2520" s="45">
        <v>19</v>
      </c>
      <c r="AN2520" s="45">
        <v>63</v>
      </c>
      <c r="AO2520" s="45">
        <v>73.400000000000006</v>
      </c>
      <c r="AP2520" s="45" t="s">
        <v>1069</v>
      </c>
      <c r="AQ2520" s="45"/>
      <c r="AR2520" s="45"/>
      <c r="AS2520" s="45">
        <v>24.2</v>
      </c>
      <c r="AT2520" s="45" t="s">
        <v>1069</v>
      </c>
      <c r="AU2520" s="45"/>
      <c r="AV2520" s="45"/>
      <c r="AW2520" s="45"/>
      <c r="AX2520" s="45" t="s">
        <v>1051</v>
      </c>
      <c r="AY2520" s="45"/>
      <c r="AZ2520" s="45"/>
      <c r="BA2520" s="47" t="s">
        <v>733</v>
      </c>
      <c r="BB2520" s="48">
        <v>16</v>
      </c>
      <c r="BC2520" s="46"/>
      <c r="BD2520" s="45"/>
      <c r="BE2520" s="138" t="s">
        <v>1599</v>
      </c>
      <c r="BF2520" s="4" t="b">
        <f>IF(ISERROR(VLOOKUP(StudiesDetails!B2520,ProteinExpression!A:A,1,FALSE)),FALSE,TRUE)</f>
        <v>1</v>
      </c>
    </row>
    <row r="2521" spans="1:58" x14ac:dyDescent="0.3">
      <c r="A2521">
        <v>1134</v>
      </c>
      <c r="B2521">
        <v>2673</v>
      </c>
      <c r="C2521" s="73" t="str">
        <f>IF(AND($A2521&lt;&gt;"",ISNUMBER($A2521)),VLOOKUP($A2521,StudiesGeneral!$B:$CM,2,FALSE),"")</f>
        <v>Wegler</v>
      </c>
      <c r="D2521" s="73">
        <f>IF(AND($A2521&lt;&gt;"",ISNUMBER($A2521)),VLOOKUP($A2521,StudiesGeneral!$B:$CM,3,FALSE),"")</f>
        <v>2022</v>
      </c>
      <c r="E2521" s="74" t="str">
        <f>IF(AND($A2521&lt;&gt;"",ISNUMBER($A2521)),VLOOKUP($A2521,StudiesGeneral!$B:$CM,4,FALSE),"")</f>
        <v>https://doi.org/10.1002/cpt.2558</v>
      </c>
      <c r="F2521" s="73" t="str">
        <f>IF(AND($A2521&lt;&gt;"",ISNUMBER($A2521)),VLOOKUP($A2521,StudiesGeneral!$B:$CM,5,FALSE),"")</f>
        <v>CYP3A5</v>
      </c>
      <c r="G2521" s="52" t="str">
        <f t="shared" si="122"/>
        <v>Liver--Lysate-non obese 7-</v>
      </c>
      <c r="H2521" s="12" t="s">
        <v>724</v>
      </c>
      <c r="K2521" s="12" t="s">
        <v>735</v>
      </c>
      <c r="L2521" s="12" t="s">
        <v>736</v>
      </c>
      <c r="M2521" s="12" t="s">
        <v>737</v>
      </c>
      <c r="AA2521" s="19" t="s">
        <v>770</v>
      </c>
      <c r="AB2521" s="19" t="s">
        <v>1559</v>
      </c>
      <c r="AC2521" s="20" t="s">
        <v>730</v>
      </c>
      <c r="AD2521" s="37" t="s">
        <v>1605</v>
      </c>
      <c r="AE2521" s="82">
        <v>44</v>
      </c>
      <c r="AF2521" s="3">
        <v>1</v>
      </c>
      <c r="AG2521" s="45">
        <v>3</v>
      </c>
      <c r="AH2521" s="45">
        <v>42</v>
      </c>
      <c r="AI2521" s="45" t="s">
        <v>767</v>
      </c>
      <c r="AJ2521" s="46" t="s">
        <v>1069</v>
      </c>
      <c r="AK2521" s="45"/>
      <c r="AL2521" s="46"/>
      <c r="AM2521" s="45">
        <v>19</v>
      </c>
      <c r="AN2521" s="45">
        <v>63</v>
      </c>
      <c r="AO2521" s="45">
        <v>73.400000000000006</v>
      </c>
      <c r="AP2521" s="45" t="s">
        <v>1069</v>
      </c>
      <c r="AQ2521" s="45"/>
      <c r="AR2521" s="45"/>
      <c r="AS2521" s="45">
        <v>24.2</v>
      </c>
      <c r="AT2521" s="45" t="s">
        <v>1069</v>
      </c>
      <c r="AU2521" s="45"/>
      <c r="AV2521" s="45"/>
      <c r="AW2521" s="45"/>
      <c r="AX2521" s="45" t="s">
        <v>1051</v>
      </c>
      <c r="AY2521" s="45"/>
      <c r="AZ2521" s="45"/>
      <c r="BA2521" s="47" t="s">
        <v>733</v>
      </c>
      <c r="BB2521" s="48">
        <v>16</v>
      </c>
      <c r="BC2521" s="46"/>
      <c r="BD2521" s="45"/>
      <c r="BE2521" s="138" t="s">
        <v>1599</v>
      </c>
      <c r="BF2521" s="4" t="b">
        <f>IF(ISERROR(VLOOKUP(StudiesDetails!B2521,ProteinExpression!A:A,1,FALSE)),FALSE,TRUE)</f>
        <v>1</v>
      </c>
    </row>
    <row r="2522" spans="1:58" x14ac:dyDescent="0.3">
      <c r="A2522">
        <v>1134</v>
      </c>
      <c r="B2522">
        <v>2674</v>
      </c>
      <c r="C2522" s="73" t="str">
        <f>IF(AND($A2522&lt;&gt;"",ISNUMBER($A2522)),VLOOKUP($A2522,StudiesGeneral!$B:$CM,2,FALSE),"")</f>
        <v>Wegler</v>
      </c>
      <c r="D2522" s="73">
        <f>IF(AND($A2522&lt;&gt;"",ISNUMBER($A2522)),VLOOKUP($A2522,StudiesGeneral!$B:$CM,3,FALSE),"")</f>
        <v>2022</v>
      </c>
      <c r="E2522" s="74" t="str">
        <f>IF(AND($A2522&lt;&gt;"",ISNUMBER($A2522)),VLOOKUP($A2522,StudiesGeneral!$B:$CM,4,FALSE),"")</f>
        <v>https://doi.org/10.1002/cpt.2558</v>
      </c>
      <c r="F2522" s="73" t="str">
        <f>IF(AND($A2522&lt;&gt;"",ISNUMBER($A2522)),VLOOKUP($A2522,StudiesGeneral!$B:$CM,5,FALSE),"")</f>
        <v>CYP3A5</v>
      </c>
      <c r="G2522" s="52" t="str">
        <f t="shared" si="122"/>
        <v>Liver--Lysate-non obese 8-</v>
      </c>
      <c r="H2522" s="12" t="s">
        <v>724</v>
      </c>
      <c r="K2522" s="12" t="s">
        <v>735</v>
      </c>
      <c r="L2522" s="12" t="s">
        <v>736</v>
      </c>
      <c r="M2522" s="12" t="s">
        <v>737</v>
      </c>
      <c r="AA2522" s="19" t="s">
        <v>770</v>
      </c>
      <c r="AB2522" s="19" t="s">
        <v>1559</v>
      </c>
      <c r="AC2522" s="20" t="s">
        <v>730</v>
      </c>
      <c r="AD2522" s="37" t="s">
        <v>1606</v>
      </c>
      <c r="AE2522" s="82">
        <v>45</v>
      </c>
      <c r="AF2522" s="3">
        <v>1</v>
      </c>
      <c r="AG2522" s="45">
        <v>3</v>
      </c>
      <c r="AH2522" s="45">
        <v>42</v>
      </c>
      <c r="AI2522" s="45" t="s">
        <v>767</v>
      </c>
      <c r="AJ2522" s="46" t="s">
        <v>1069</v>
      </c>
      <c r="AK2522" s="45"/>
      <c r="AL2522" s="46"/>
      <c r="AM2522" s="45">
        <v>19</v>
      </c>
      <c r="AN2522" s="45">
        <v>63</v>
      </c>
      <c r="AO2522" s="45">
        <v>73.400000000000006</v>
      </c>
      <c r="AP2522" s="45" t="s">
        <v>1069</v>
      </c>
      <c r="AQ2522" s="45"/>
      <c r="AR2522" s="45"/>
      <c r="AS2522" s="45">
        <v>24.2</v>
      </c>
      <c r="AT2522" s="45" t="s">
        <v>1069</v>
      </c>
      <c r="AU2522" s="45"/>
      <c r="AV2522" s="45"/>
      <c r="AW2522" s="45"/>
      <c r="AX2522" s="45" t="s">
        <v>1051</v>
      </c>
      <c r="AY2522" s="45"/>
      <c r="AZ2522" s="45"/>
      <c r="BA2522" s="47" t="s">
        <v>733</v>
      </c>
      <c r="BB2522" s="48">
        <v>16</v>
      </c>
      <c r="BC2522" s="46"/>
      <c r="BD2522" s="45"/>
      <c r="BE2522" s="138" t="s">
        <v>1599</v>
      </c>
      <c r="BF2522" s="4" t="b">
        <f>IF(ISERROR(VLOOKUP(StudiesDetails!B2522,ProteinExpression!A:A,1,FALSE)),FALSE,TRUE)</f>
        <v>1</v>
      </c>
    </row>
    <row r="2523" spans="1:58" x14ac:dyDescent="0.3">
      <c r="A2523">
        <v>1134</v>
      </c>
      <c r="B2523">
        <v>2675</v>
      </c>
      <c r="C2523" s="73" t="str">
        <f>IF(AND($A2523&lt;&gt;"",ISNUMBER($A2523)),VLOOKUP($A2523,StudiesGeneral!$B:$CM,2,FALSE),"")</f>
        <v>Wegler</v>
      </c>
      <c r="D2523" s="73">
        <f>IF(AND($A2523&lt;&gt;"",ISNUMBER($A2523)),VLOOKUP($A2523,StudiesGeneral!$B:$CM,3,FALSE),"")</f>
        <v>2022</v>
      </c>
      <c r="E2523" s="74" t="str">
        <f>IF(AND($A2523&lt;&gt;"",ISNUMBER($A2523)),VLOOKUP($A2523,StudiesGeneral!$B:$CM,4,FALSE),"")</f>
        <v>https://doi.org/10.1002/cpt.2558</v>
      </c>
      <c r="F2523" s="73" t="str">
        <f>IF(AND($A2523&lt;&gt;"",ISNUMBER($A2523)),VLOOKUP($A2523,StudiesGeneral!$B:$CM,5,FALSE),"")</f>
        <v>CYP3A5</v>
      </c>
      <c r="G2523" s="52" t="str">
        <f t="shared" si="122"/>
        <v>Liver--Lysate-non obese 9-</v>
      </c>
      <c r="H2523" s="12" t="s">
        <v>724</v>
      </c>
      <c r="K2523" s="12" t="s">
        <v>735</v>
      </c>
      <c r="L2523" s="12" t="s">
        <v>736</v>
      </c>
      <c r="M2523" s="12" t="s">
        <v>737</v>
      </c>
      <c r="AA2523" s="19" t="s">
        <v>770</v>
      </c>
      <c r="AB2523" s="19" t="s">
        <v>1559</v>
      </c>
      <c r="AC2523" s="20" t="s">
        <v>730</v>
      </c>
      <c r="AD2523" s="37" t="s">
        <v>1607</v>
      </c>
      <c r="AE2523" s="82">
        <v>46</v>
      </c>
      <c r="AF2523" s="3">
        <v>1</v>
      </c>
      <c r="AG2523" s="45">
        <v>3</v>
      </c>
      <c r="AH2523" s="45">
        <v>42</v>
      </c>
      <c r="AI2523" s="45" t="s">
        <v>767</v>
      </c>
      <c r="AJ2523" s="46" t="s">
        <v>1069</v>
      </c>
      <c r="AK2523" s="45"/>
      <c r="AL2523" s="46"/>
      <c r="AM2523" s="45">
        <v>19</v>
      </c>
      <c r="AN2523" s="45">
        <v>63</v>
      </c>
      <c r="AO2523" s="45">
        <v>73.400000000000006</v>
      </c>
      <c r="AP2523" s="45" t="s">
        <v>1069</v>
      </c>
      <c r="AQ2523" s="45"/>
      <c r="AR2523" s="45"/>
      <c r="AS2523" s="45">
        <v>24.2</v>
      </c>
      <c r="AT2523" s="45" t="s">
        <v>1069</v>
      </c>
      <c r="AU2523" s="45"/>
      <c r="AV2523" s="45"/>
      <c r="AW2523" s="45"/>
      <c r="AX2523" s="45" t="s">
        <v>1051</v>
      </c>
      <c r="AY2523" s="45"/>
      <c r="AZ2523" s="45"/>
      <c r="BA2523" s="47" t="s">
        <v>733</v>
      </c>
      <c r="BB2523" s="48">
        <v>16</v>
      </c>
      <c r="BC2523" s="46"/>
      <c r="BD2523" s="45"/>
      <c r="BE2523" s="138" t="s">
        <v>1599</v>
      </c>
      <c r="BF2523" s="4" t="b">
        <f>IF(ISERROR(VLOOKUP(StudiesDetails!B2523,ProteinExpression!A:A,1,FALSE)),FALSE,TRUE)</f>
        <v>1</v>
      </c>
    </row>
    <row r="2524" spans="1:58" x14ac:dyDescent="0.3">
      <c r="A2524">
        <v>1134</v>
      </c>
      <c r="B2524">
        <v>2676</v>
      </c>
      <c r="C2524" s="73" t="str">
        <f>IF(AND($A2524&lt;&gt;"",ISNUMBER($A2524)),VLOOKUP($A2524,StudiesGeneral!$B:$CM,2,FALSE),"")</f>
        <v>Wegler</v>
      </c>
      <c r="D2524" s="73">
        <f>IF(AND($A2524&lt;&gt;"",ISNUMBER($A2524)),VLOOKUP($A2524,StudiesGeneral!$B:$CM,3,FALSE),"")</f>
        <v>2022</v>
      </c>
      <c r="E2524" s="74" t="str">
        <f>IF(AND($A2524&lt;&gt;"",ISNUMBER($A2524)),VLOOKUP($A2524,StudiesGeneral!$B:$CM,4,FALSE),"")</f>
        <v>https://doi.org/10.1002/cpt.2558</v>
      </c>
      <c r="F2524" s="73" t="str">
        <f>IF(AND($A2524&lt;&gt;"",ISNUMBER($A2524)),VLOOKUP($A2524,StudiesGeneral!$B:$CM,5,FALSE),"")</f>
        <v>CYP3A5</v>
      </c>
      <c r="G2524" s="52" t="str">
        <f t="shared" si="122"/>
        <v>Liver--Lysate-non obese 10-</v>
      </c>
      <c r="H2524" s="12" t="s">
        <v>724</v>
      </c>
      <c r="K2524" s="12" t="s">
        <v>735</v>
      </c>
      <c r="L2524" s="12" t="s">
        <v>736</v>
      </c>
      <c r="M2524" s="12" t="s">
        <v>737</v>
      </c>
      <c r="AA2524" s="19" t="s">
        <v>770</v>
      </c>
      <c r="AB2524" s="19" t="s">
        <v>1559</v>
      </c>
      <c r="AC2524" s="20" t="s">
        <v>730</v>
      </c>
      <c r="AD2524" s="37" t="s">
        <v>1608</v>
      </c>
      <c r="AE2524" s="82">
        <v>47</v>
      </c>
      <c r="AF2524" s="3">
        <v>1</v>
      </c>
      <c r="AG2524" s="45">
        <v>3</v>
      </c>
      <c r="AH2524" s="45">
        <v>42</v>
      </c>
      <c r="AI2524" s="45" t="s">
        <v>767</v>
      </c>
      <c r="AJ2524" s="46" t="s">
        <v>1069</v>
      </c>
      <c r="AK2524" s="45"/>
      <c r="AL2524" s="46"/>
      <c r="AM2524" s="45">
        <v>19</v>
      </c>
      <c r="AN2524" s="45">
        <v>63</v>
      </c>
      <c r="AO2524" s="45">
        <v>73.400000000000006</v>
      </c>
      <c r="AP2524" s="45" t="s">
        <v>1069</v>
      </c>
      <c r="AQ2524" s="45"/>
      <c r="AR2524" s="45"/>
      <c r="AS2524" s="45">
        <v>24.2</v>
      </c>
      <c r="AT2524" s="45" t="s">
        <v>1069</v>
      </c>
      <c r="AU2524" s="45"/>
      <c r="AV2524" s="45"/>
      <c r="AW2524" s="45"/>
      <c r="AX2524" s="45" t="s">
        <v>1051</v>
      </c>
      <c r="AY2524" s="45"/>
      <c r="AZ2524" s="45"/>
      <c r="BA2524" s="47" t="s">
        <v>733</v>
      </c>
      <c r="BB2524" s="48">
        <v>16</v>
      </c>
      <c r="BC2524" s="46"/>
      <c r="BD2524" s="45"/>
      <c r="BE2524" s="138" t="s">
        <v>1599</v>
      </c>
      <c r="BF2524" s="4" t="b">
        <f>IF(ISERROR(VLOOKUP(StudiesDetails!B2524,ProteinExpression!A:A,1,FALSE)),FALSE,TRUE)</f>
        <v>1</v>
      </c>
    </row>
    <row r="2525" spans="1:58" x14ac:dyDescent="0.3">
      <c r="A2525">
        <v>1134</v>
      </c>
      <c r="B2525">
        <v>2677</v>
      </c>
      <c r="C2525" s="73" t="str">
        <f>IF(AND($A2525&lt;&gt;"",ISNUMBER($A2525)),VLOOKUP($A2525,StudiesGeneral!$B:$CM,2,FALSE),"")</f>
        <v>Wegler</v>
      </c>
      <c r="D2525" s="73">
        <f>IF(AND($A2525&lt;&gt;"",ISNUMBER($A2525)),VLOOKUP($A2525,StudiesGeneral!$B:$CM,3,FALSE),"")</f>
        <v>2022</v>
      </c>
      <c r="E2525" s="74" t="str">
        <f>IF(AND($A2525&lt;&gt;"",ISNUMBER($A2525)),VLOOKUP($A2525,StudiesGeneral!$B:$CM,4,FALSE),"")</f>
        <v>https://doi.org/10.1002/cpt.2558</v>
      </c>
      <c r="F2525" s="73" t="str">
        <f>IF(AND($A2525&lt;&gt;"",ISNUMBER($A2525)),VLOOKUP($A2525,StudiesGeneral!$B:$CM,5,FALSE),"")</f>
        <v>CYP3A5</v>
      </c>
      <c r="G2525" s="52" t="str">
        <f t="shared" si="122"/>
        <v>Liver--Lysate-non obese 11-</v>
      </c>
      <c r="H2525" s="12" t="s">
        <v>724</v>
      </c>
      <c r="K2525" s="12" t="s">
        <v>735</v>
      </c>
      <c r="L2525" s="12" t="s">
        <v>736</v>
      </c>
      <c r="M2525" s="12" t="s">
        <v>737</v>
      </c>
      <c r="AA2525" s="19" t="s">
        <v>770</v>
      </c>
      <c r="AB2525" s="19" t="s">
        <v>1559</v>
      </c>
      <c r="AC2525" s="20" t="s">
        <v>730</v>
      </c>
      <c r="AD2525" s="37" t="s">
        <v>1609</v>
      </c>
      <c r="AE2525" s="82">
        <v>48</v>
      </c>
      <c r="AF2525" s="3">
        <v>1</v>
      </c>
      <c r="AG2525" s="45">
        <v>3</v>
      </c>
      <c r="AH2525" s="45">
        <v>42</v>
      </c>
      <c r="AI2525" s="45" t="s">
        <v>767</v>
      </c>
      <c r="AJ2525" s="46" t="s">
        <v>1069</v>
      </c>
      <c r="AK2525" s="45"/>
      <c r="AL2525" s="46"/>
      <c r="AM2525" s="45">
        <v>19</v>
      </c>
      <c r="AN2525" s="45">
        <v>63</v>
      </c>
      <c r="AO2525" s="45">
        <v>73.400000000000006</v>
      </c>
      <c r="AP2525" s="45" t="s">
        <v>1069</v>
      </c>
      <c r="AQ2525" s="45"/>
      <c r="AR2525" s="45"/>
      <c r="AS2525" s="45">
        <v>24.2</v>
      </c>
      <c r="AT2525" s="45" t="s">
        <v>1069</v>
      </c>
      <c r="AU2525" s="45"/>
      <c r="AV2525" s="45"/>
      <c r="AW2525" s="45"/>
      <c r="AX2525" s="45" t="s">
        <v>1051</v>
      </c>
      <c r="AY2525" s="45"/>
      <c r="AZ2525" s="45"/>
      <c r="BA2525" s="47" t="s">
        <v>733</v>
      </c>
      <c r="BB2525" s="48">
        <v>16</v>
      </c>
      <c r="BC2525" s="46"/>
      <c r="BD2525" s="45"/>
      <c r="BE2525" s="138" t="s">
        <v>1599</v>
      </c>
      <c r="BF2525" s="4" t="b">
        <f>IF(ISERROR(VLOOKUP(StudiesDetails!B2525,ProteinExpression!A:A,1,FALSE)),FALSE,TRUE)</f>
        <v>1</v>
      </c>
    </row>
    <row r="2526" spans="1:58" x14ac:dyDescent="0.3">
      <c r="A2526">
        <v>1134</v>
      </c>
      <c r="B2526">
        <v>2678</v>
      </c>
      <c r="C2526" s="73" t="str">
        <f>IF(AND($A2526&lt;&gt;"",ISNUMBER($A2526)),VLOOKUP($A2526,StudiesGeneral!$B:$CM,2,FALSE),"")</f>
        <v>Wegler</v>
      </c>
      <c r="D2526" s="73">
        <f>IF(AND($A2526&lt;&gt;"",ISNUMBER($A2526)),VLOOKUP($A2526,StudiesGeneral!$B:$CM,3,FALSE),"")</f>
        <v>2022</v>
      </c>
      <c r="E2526" s="74" t="str">
        <f>IF(AND($A2526&lt;&gt;"",ISNUMBER($A2526)),VLOOKUP($A2526,StudiesGeneral!$B:$CM,4,FALSE),"")</f>
        <v>https://doi.org/10.1002/cpt.2558</v>
      </c>
      <c r="F2526" s="73" t="str">
        <f>IF(AND($A2526&lt;&gt;"",ISNUMBER($A2526)),VLOOKUP($A2526,StudiesGeneral!$B:$CM,5,FALSE),"")</f>
        <v>CYP3A5</v>
      </c>
      <c r="G2526" s="52" t="str">
        <f t="shared" si="122"/>
        <v>Liver--Lysate-non obese 12-</v>
      </c>
      <c r="H2526" s="12" t="s">
        <v>724</v>
      </c>
      <c r="K2526" s="12" t="s">
        <v>735</v>
      </c>
      <c r="L2526" s="12" t="s">
        <v>736</v>
      </c>
      <c r="M2526" s="12" t="s">
        <v>737</v>
      </c>
      <c r="AA2526" s="19" t="s">
        <v>770</v>
      </c>
      <c r="AB2526" s="19" t="s">
        <v>1559</v>
      </c>
      <c r="AC2526" s="20" t="s">
        <v>730</v>
      </c>
      <c r="AD2526" s="37" t="s">
        <v>1610</v>
      </c>
      <c r="AE2526" s="82">
        <v>49</v>
      </c>
      <c r="AF2526" s="3">
        <v>1</v>
      </c>
      <c r="AG2526" s="45">
        <v>3</v>
      </c>
      <c r="AH2526" s="45">
        <v>42</v>
      </c>
      <c r="AI2526" s="45" t="s">
        <v>767</v>
      </c>
      <c r="AJ2526" s="46" t="s">
        <v>1069</v>
      </c>
      <c r="AK2526" s="45"/>
      <c r="AL2526" s="46"/>
      <c r="AM2526" s="45">
        <v>19</v>
      </c>
      <c r="AN2526" s="45">
        <v>63</v>
      </c>
      <c r="AO2526" s="45">
        <v>73.400000000000006</v>
      </c>
      <c r="AP2526" s="45" t="s">
        <v>1069</v>
      </c>
      <c r="AQ2526" s="45"/>
      <c r="AR2526" s="45"/>
      <c r="AS2526" s="45">
        <v>24.2</v>
      </c>
      <c r="AT2526" s="45" t="s">
        <v>1069</v>
      </c>
      <c r="AU2526" s="45"/>
      <c r="AV2526" s="45"/>
      <c r="AW2526" s="45"/>
      <c r="AX2526" s="45" t="s">
        <v>1051</v>
      </c>
      <c r="AY2526" s="45"/>
      <c r="AZ2526" s="45"/>
      <c r="BA2526" s="47" t="s">
        <v>733</v>
      </c>
      <c r="BB2526" s="48">
        <v>16</v>
      </c>
      <c r="BC2526" s="46"/>
      <c r="BD2526" s="45"/>
      <c r="BE2526" s="138" t="s">
        <v>1599</v>
      </c>
      <c r="BF2526" s="4" t="b">
        <f>IF(ISERROR(VLOOKUP(StudiesDetails!B2526,ProteinExpression!A:A,1,FALSE)),FALSE,TRUE)</f>
        <v>1</v>
      </c>
    </row>
    <row r="2527" spans="1:58" x14ac:dyDescent="0.3">
      <c r="A2527">
        <v>1134</v>
      </c>
      <c r="B2527">
        <v>2679</v>
      </c>
      <c r="C2527" s="73" t="str">
        <f>IF(AND($A2527&lt;&gt;"",ISNUMBER($A2527)),VLOOKUP($A2527,StudiesGeneral!$B:$CM,2,FALSE),"")</f>
        <v>Wegler</v>
      </c>
      <c r="D2527" s="73">
        <f>IF(AND($A2527&lt;&gt;"",ISNUMBER($A2527)),VLOOKUP($A2527,StudiesGeneral!$B:$CM,3,FALSE),"")</f>
        <v>2022</v>
      </c>
      <c r="E2527" s="74" t="str">
        <f>IF(AND($A2527&lt;&gt;"",ISNUMBER($A2527)),VLOOKUP($A2527,StudiesGeneral!$B:$CM,4,FALSE),"")</f>
        <v>https://doi.org/10.1002/cpt.2558</v>
      </c>
      <c r="F2527" s="73" t="str">
        <f>IF(AND($A2527&lt;&gt;"",ISNUMBER($A2527)),VLOOKUP($A2527,StudiesGeneral!$B:$CM,5,FALSE),"")</f>
        <v>CYP3A5</v>
      </c>
      <c r="G2527" s="52" t="str">
        <f t="shared" si="122"/>
        <v>Liver--Lysate-non obese 13-</v>
      </c>
      <c r="H2527" s="12" t="s">
        <v>724</v>
      </c>
      <c r="K2527" s="12" t="s">
        <v>735</v>
      </c>
      <c r="L2527" s="12" t="s">
        <v>736</v>
      </c>
      <c r="M2527" s="12" t="s">
        <v>737</v>
      </c>
      <c r="AA2527" s="19" t="s">
        <v>770</v>
      </c>
      <c r="AB2527" s="19" t="s">
        <v>1559</v>
      </c>
      <c r="AC2527" s="20" t="s">
        <v>730</v>
      </c>
      <c r="AD2527" s="37" t="s">
        <v>1611</v>
      </c>
      <c r="AE2527" s="82">
        <v>50</v>
      </c>
      <c r="AF2527" s="3">
        <v>1</v>
      </c>
      <c r="AG2527" s="45">
        <v>3</v>
      </c>
      <c r="AH2527" s="45">
        <v>42</v>
      </c>
      <c r="AI2527" s="45" t="s">
        <v>767</v>
      </c>
      <c r="AJ2527" s="46" t="s">
        <v>1069</v>
      </c>
      <c r="AK2527" s="45"/>
      <c r="AL2527" s="46"/>
      <c r="AM2527" s="45">
        <v>19</v>
      </c>
      <c r="AN2527" s="45">
        <v>63</v>
      </c>
      <c r="AO2527" s="45">
        <v>73.400000000000006</v>
      </c>
      <c r="AP2527" s="45" t="s">
        <v>1069</v>
      </c>
      <c r="AQ2527" s="45"/>
      <c r="AR2527" s="45"/>
      <c r="AS2527" s="45">
        <v>24.2</v>
      </c>
      <c r="AT2527" s="45" t="s">
        <v>1069</v>
      </c>
      <c r="AU2527" s="45"/>
      <c r="AV2527" s="45"/>
      <c r="AW2527" s="45"/>
      <c r="AX2527" s="45" t="s">
        <v>1051</v>
      </c>
      <c r="AY2527" s="45"/>
      <c r="AZ2527" s="45"/>
      <c r="BA2527" s="47" t="s">
        <v>733</v>
      </c>
      <c r="BB2527" s="48">
        <v>16</v>
      </c>
      <c r="BC2527" s="46"/>
      <c r="BD2527" s="45"/>
      <c r="BE2527" s="138" t="s">
        <v>1599</v>
      </c>
      <c r="BF2527" s="4" t="b">
        <f>IF(ISERROR(VLOOKUP(StudiesDetails!B2527,ProteinExpression!A:A,1,FALSE)),FALSE,TRUE)</f>
        <v>1</v>
      </c>
    </row>
    <row r="2528" spans="1:58" x14ac:dyDescent="0.3">
      <c r="A2528">
        <v>1134</v>
      </c>
      <c r="B2528">
        <v>2680</v>
      </c>
      <c r="C2528" s="73" t="str">
        <f>IF(AND($A2528&lt;&gt;"",ISNUMBER($A2528)),VLOOKUP($A2528,StudiesGeneral!$B:$CM,2,FALSE),"")</f>
        <v>Wegler</v>
      </c>
      <c r="D2528" s="73">
        <f>IF(AND($A2528&lt;&gt;"",ISNUMBER($A2528)),VLOOKUP($A2528,StudiesGeneral!$B:$CM,3,FALSE),"")</f>
        <v>2022</v>
      </c>
      <c r="E2528" s="74" t="str">
        <f>IF(AND($A2528&lt;&gt;"",ISNUMBER($A2528)),VLOOKUP($A2528,StudiesGeneral!$B:$CM,4,FALSE),"")</f>
        <v>https://doi.org/10.1002/cpt.2558</v>
      </c>
      <c r="F2528" s="73" t="str">
        <f>IF(AND($A2528&lt;&gt;"",ISNUMBER($A2528)),VLOOKUP($A2528,StudiesGeneral!$B:$CM,5,FALSE),"")</f>
        <v>CYP3A5</v>
      </c>
      <c r="G2528" s="52" t="str">
        <f t="shared" si="122"/>
        <v>Liver--Lysate-non obese 14-</v>
      </c>
      <c r="H2528" s="12" t="s">
        <v>724</v>
      </c>
      <c r="K2528" s="12" t="s">
        <v>735</v>
      </c>
      <c r="L2528" s="12" t="s">
        <v>736</v>
      </c>
      <c r="M2528" s="12" t="s">
        <v>737</v>
      </c>
      <c r="AA2528" s="19" t="s">
        <v>770</v>
      </c>
      <c r="AB2528" s="19" t="s">
        <v>1559</v>
      </c>
      <c r="AC2528" s="20" t="s">
        <v>730</v>
      </c>
      <c r="AD2528" s="37" t="s">
        <v>1612</v>
      </c>
      <c r="AE2528" s="82">
        <v>51</v>
      </c>
      <c r="AF2528" s="3">
        <v>1</v>
      </c>
      <c r="AG2528" s="45">
        <v>3</v>
      </c>
      <c r="AH2528" s="45">
        <v>42</v>
      </c>
      <c r="AI2528" s="45" t="s">
        <v>767</v>
      </c>
      <c r="AJ2528" s="46" t="s">
        <v>1069</v>
      </c>
      <c r="AK2528" s="45"/>
      <c r="AL2528" s="46"/>
      <c r="AM2528" s="45">
        <v>19</v>
      </c>
      <c r="AN2528" s="45">
        <v>63</v>
      </c>
      <c r="AO2528" s="45">
        <v>73.400000000000006</v>
      </c>
      <c r="AP2528" s="45" t="s">
        <v>1069</v>
      </c>
      <c r="AQ2528" s="45"/>
      <c r="AR2528" s="45"/>
      <c r="AS2528" s="45">
        <v>24.2</v>
      </c>
      <c r="AT2528" s="45" t="s">
        <v>1069</v>
      </c>
      <c r="AU2528" s="45"/>
      <c r="AV2528" s="45"/>
      <c r="AW2528" s="45"/>
      <c r="AX2528" s="45" t="s">
        <v>1051</v>
      </c>
      <c r="AY2528" s="45"/>
      <c r="AZ2528" s="45"/>
      <c r="BA2528" s="47" t="s">
        <v>733</v>
      </c>
      <c r="BB2528" s="48">
        <v>16</v>
      </c>
      <c r="BC2528" s="46"/>
      <c r="BD2528" s="45"/>
      <c r="BE2528" s="138" t="s">
        <v>1599</v>
      </c>
      <c r="BF2528" s="4" t="b">
        <f>IF(ISERROR(VLOOKUP(StudiesDetails!B2528,ProteinExpression!A:A,1,FALSE)),FALSE,TRUE)</f>
        <v>1</v>
      </c>
    </row>
    <row r="2529" spans="1:58" x14ac:dyDescent="0.3">
      <c r="A2529">
        <v>1134</v>
      </c>
      <c r="B2529">
        <v>2681</v>
      </c>
      <c r="C2529" s="73" t="str">
        <f>IF(AND($A2529&lt;&gt;"",ISNUMBER($A2529)),VLOOKUP($A2529,StudiesGeneral!$B:$CM,2,FALSE),"")</f>
        <v>Wegler</v>
      </c>
      <c r="D2529" s="73">
        <f>IF(AND($A2529&lt;&gt;"",ISNUMBER($A2529)),VLOOKUP($A2529,StudiesGeneral!$B:$CM,3,FALSE),"")</f>
        <v>2022</v>
      </c>
      <c r="E2529" s="74" t="str">
        <f>IF(AND($A2529&lt;&gt;"",ISNUMBER($A2529)),VLOOKUP($A2529,StudiesGeneral!$B:$CM,4,FALSE),"")</f>
        <v>https://doi.org/10.1002/cpt.2558</v>
      </c>
      <c r="F2529" s="73" t="str">
        <f>IF(AND($A2529&lt;&gt;"",ISNUMBER($A2529)),VLOOKUP($A2529,StudiesGeneral!$B:$CM,5,FALSE),"")</f>
        <v>CYP3A5</v>
      </c>
      <c r="G2529" s="52" t="str">
        <f t="shared" si="122"/>
        <v>Liver--Lysate-non obese 15-</v>
      </c>
      <c r="H2529" s="12" t="s">
        <v>724</v>
      </c>
      <c r="K2529" s="12" t="s">
        <v>735</v>
      </c>
      <c r="L2529" s="12" t="s">
        <v>736</v>
      </c>
      <c r="M2529" s="12" t="s">
        <v>737</v>
      </c>
      <c r="AA2529" s="19" t="s">
        <v>770</v>
      </c>
      <c r="AB2529" s="19" t="s">
        <v>1559</v>
      </c>
      <c r="AC2529" s="20" t="s">
        <v>730</v>
      </c>
      <c r="AD2529" s="37" t="s">
        <v>1613</v>
      </c>
      <c r="AE2529" s="82">
        <v>52</v>
      </c>
      <c r="AF2529" s="3">
        <v>1</v>
      </c>
      <c r="AG2529" s="45">
        <v>3</v>
      </c>
      <c r="AH2529" s="45">
        <v>42</v>
      </c>
      <c r="AI2529" s="45" t="s">
        <v>767</v>
      </c>
      <c r="AJ2529" s="46" t="s">
        <v>1069</v>
      </c>
      <c r="AK2529" s="45"/>
      <c r="AL2529" s="46"/>
      <c r="AM2529" s="45">
        <v>19</v>
      </c>
      <c r="AN2529" s="45">
        <v>63</v>
      </c>
      <c r="AO2529" s="45">
        <v>73.400000000000006</v>
      </c>
      <c r="AP2529" s="45" t="s">
        <v>1069</v>
      </c>
      <c r="AQ2529" s="45"/>
      <c r="AR2529" s="45"/>
      <c r="AS2529" s="45">
        <v>24.2</v>
      </c>
      <c r="AT2529" s="45" t="s">
        <v>1069</v>
      </c>
      <c r="AU2529" s="45"/>
      <c r="AV2529" s="45"/>
      <c r="AW2529" s="45"/>
      <c r="AX2529" s="45" t="s">
        <v>1051</v>
      </c>
      <c r="AY2529" s="45"/>
      <c r="AZ2529" s="45"/>
      <c r="BA2529" s="47" t="s">
        <v>733</v>
      </c>
      <c r="BB2529" s="48">
        <v>16</v>
      </c>
      <c r="BC2529" s="46"/>
      <c r="BD2529" s="45"/>
      <c r="BE2529" s="138" t="s">
        <v>1599</v>
      </c>
      <c r="BF2529" s="4" t="b">
        <f>IF(ISERROR(VLOOKUP(StudiesDetails!B2529,ProteinExpression!A:A,1,FALSE)),FALSE,TRUE)</f>
        <v>1</v>
      </c>
    </row>
    <row r="2530" spans="1:58" x14ac:dyDescent="0.3">
      <c r="A2530">
        <v>1134</v>
      </c>
      <c r="B2530">
        <v>2682</v>
      </c>
      <c r="C2530" s="73" t="str">
        <f>IF(AND($A2530&lt;&gt;"",ISNUMBER($A2530)),VLOOKUP($A2530,StudiesGeneral!$B:$CM,2,FALSE),"")</f>
        <v>Wegler</v>
      </c>
      <c r="D2530" s="73">
        <f>IF(AND($A2530&lt;&gt;"",ISNUMBER($A2530)),VLOOKUP($A2530,StudiesGeneral!$B:$CM,3,FALSE),"")</f>
        <v>2022</v>
      </c>
      <c r="E2530" s="74" t="str">
        <f>IF(AND($A2530&lt;&gt;"",ISNUMBER($A2530)),VLOOKUP($A2530,StudiesGeneral!$B:$CM,4,FALSE),"")</f>
        <v>https://doi.org/10.1002/cpt.2558</v>
      </c>
      <c r="F2530" s="73" t="str">
        <f>IF(AND($A2530&lt;&gt;"",ISNUMBER($A2530)),VLOOKUP($A2530,StudiesGeneral!$B:$CM,5,FALSE),"")</f>
        <v>CYP3A5</v>
      </c>
      <c r="G2530" s="52" t="str">
        <f t="shared" si="122"/>
        <v>Liver--Lysate-non obese 16-</v>
      </c>
      <c r="H2530" s="12" t="s">
        <v>724</v>
      </c>
      <c r="K2530" s="12" t="s">
        <v>735</v>
      </c>
      <c r="L2530" s="12" t="s">
        <v>736</v>
      </c>
      <c r="M2530" s="12" t="s">
        <v>737</v>
      </c>
      <c r="AA2530" s="19" t="s">
        <v>770</v>
      </c>
      <c r="AB2530" s="19" t="s">
        <v>1559</v>
      </c>
      <c r="AC2530" s="20" t="s">
        <v>730</v>
      </c>
      <c r="AD2530" s="37" t="s">
        <v>1614</v>
      </c>
      <c r="AE2530" s="82">
        <v>53</v>
      </c>
      <c r="AF2530" s="3">
        <v>1</v>
      </c>
      <c r="AG2530" s="45">
        <v>3</v>
      </c>
      <c r="AH2530" s="45">
        <v>42</v>
      </c>
      <c r="AI2530" s="45" t="s">
        <v>767</v>
      </c>
      <c r="AJ2530" s="46" t="s">
        <v>1069</v>
      </c>
      <c r="AK2530" s="45"/>
      <c r="AL2530" s="46"/>
      <c r="AM2530" s="45">
        <v>19</v>
      </c>
      <c r="AN2530" s="45">
        <v>63</v>
      </c>
      <c r="AO2530" s="45">
        <v>73.400000000000006</v>
      </c>
      <c r="AP2530" s="45" t="s">
        <v>1069</v>
      </c>
      <c r="AQ2530" s="45"/>
      <c r="AR2530" s="45"/>
      <c r="AS2530" s="45">
        <v>24.2</v>
      </c>
      <c r="AT2530" s="45" t="s">
        <v>1069</v>
      </c>
      <c r="AU2530" s="45"/>
      <c r="AV2530" s="45"/>
      <c r="AW2530" s="45"/>
      <c r="AX2530" s="45" t="s">
        <v>1051</v>
      </c>
      <c r="AY2530" s="45"/>
      <c r="AZ2530" s="45"/>
      <c r="BA2530" s="47" t="s">
        <v>733</v>
      </c>
      <c r="BB2530" s="48">
        <v>16</v>
      </c>
      <c r="BC2530" s="46"/>
      <c r="BD2530" s="45"/>
      <c r="BE2530" s="138" t="s">
        <v>1599</v>
      </c>
      <c r="BF2530" s="4" t="b">
        <f>IF(ISERROR(VLOOKUP(StudiesDetails!B2530,ProteinExpression!A:A,1,FALSE)),FALSE,TRUE)</f>
        <v>1</v>
      </c>
    </row>
    <row r="2531" spans="1:58" x14ac:dyDescent="0.3">
      <c r="A2531">
        <v>1134</v>
      </c>
      <c r="B2531">
        <v>2683</v>
      </c>
      <c r="C2531" s="73" t="str">
        <f>IF(AND($A2531&lt;&gt;"",ISNUMBER($A2531)),VLOOKUP($A2531,StudiesGeneral!$B:$CM,2,FALSE),"")</f>
        <v>Wegler</v>
      </c>
      <c r="D2531" s="73">
        <f>IF(AND($A2531&lt;&gt;"",ISNUMBER($A2531)),VLOOKUP($A2531,StudiesGeneral!$B:$CM,3,FALSE),"")</f>
        <v>2022</v>
      </c>
      <c r="E2531" s="74" t="str">
        <f>IF(AND($A2531&lt;&gt;"",ISNUMBER($A2531)),VLOOKUP($A2531,StudiesGeneral!$B:$CM,4,FALSE),"")</f>
        <v>https://doi.org/10.1002/cpt.2558</v>
      </c>
      <c r="F2531" s="73" t="str">
        <f>IF(AND($A2531&lt;&gt;"",ISNUMBER($A2531)),VLOOKUP($A2531,StudiesGeneral!$B:$CM,5,FALSE),"")</f>
        <v>CYP3A5</v>
      </c>
      <c r="G2531" s="52" t="str">
        <f t="shared" si="122"/>
        <v>Liver--Lysate-non obese 17-</v>
      </c>
      <c r="H2531" s="12" t="s">
        <v>724</v>
      </c>
      <c r="K2531" s="12" t="s">
        <v>735</v>
      </c>
      <c r="L2531" s="12" t="s">
        <v>736</v>
      </c>
      <c r="M2531" s="12" t="s">
        <v>737</v>
      </c>
      <c r="AA2531" s="19" t="s">
        <v>770</v>
      </c>
      <c r="AB2531" s="19" t="s">
        <v>1559</v>
      </c>
      <c r="AC2531" s="20" t="s">
        <v>730</v>
      </c>
      <c r="AD2531" s="37" t="s">
        <v>1615</v>
      </c>
      <c r="AE2531" s="82">
        <v>54</v>
      </c>
      <c r="AF2531" s="3">
        <v>1</v>
      </c>
      <c r="AG2531" s="45">
        <v>3</v>
      </c>
      <c r="AH2531" s="45">
        <v>42</v>
      </c>
      <c r="AI2531" s="45" t="s">
        <v>767</v>
      </c>
      <c r="AJ2531" s="46" t="s">
        <v>1069</v>
      </c>
      <c r="AK2531" s="45"/>
      <c r="AL2531" s="46"/>
      <c r="AM2531" s="45">
        <v>19</v>
      </c>
      <c r="AN2531" s="45">
        <v>63</v>
      </c>
      <c r="AO2531" s="45">
        <v>73.400000000000006</v>
      </c>
      <c r="AP2531" s="45" t="s">
        <v>1069</v>
      </c>
      <c r="AQ2531" s="45"/>
      <c r="AR2531" s="45"/>
      <c r="AS2531" s="45">
        <v>24.2</v>
      </c>
      <c r="AT2531" s="45" t="s">
        <v>1069</v>
      </c>
      <c r="AU2531" s="45"/>
      <c r="AV2531" s="45"/>
      <c r="AW2531" s="45"/>
      <c r="AX2531" s="45" t="s">
        <v>1051</v>
      </c>
      <c r="AY2531" s="45"/>
      <c r="AZ2531" s="45"/>
      <c r="BA2531" s="47" t="s">
        <v>733</v>
      </c>
      <c r="BB2531" s="48">
        <v>16</v>
      </c>
      <c r="BC2531" s="46"/>
      <c r="BD2531" s="45"/>
      <c r="BE2531" s="138" t="s">
        <v>1599</v>
      </c>
      <c r="BF2531" s="4" t="b">
        <f>IF(ISERROR(VLOOKUP(StudiesDetails!B2531,ProteinExpression!A:A,1,FALSE)),FALSE,TRUE)</f>
        <v>1</v>
      </c>
    </row>
    <row r="2532" spans="1:58" s="33" customFormat="1" x14ac:dyDescent="0.3">
      <c r="A2532" s="33">
        <v>1158</v>
      </c>
      <c r="B2532" s="33">
        <v>2684</v>
      </c>
      <c r="C2532" s="70" t="str">
        <f>IF(AND($A2532&lt;&gt;"",ISNUMBER($A2532)),VLOOKUP($A2532,StudiesGeneral!$B:$CM,2,FALSE),"")</f>
        <v>Wegler</v>
      </c>
      <c r="D2532" s="70">
        <f>IF(AND($A2532&lt;&gt;"",ISNUMBER($A2532)),VLOOKUP($A2532,StudiesGeneral!$B:$CM,3,FALSE),"")</f>
        <v>2022</v>
      </c>
      <c r="E2532" s="71" t="str">
        <f>IF(AND($A2532&lt;&gt;"",ISNUMBER($A2532)),VLOOKUP($A2532,StudiesGeneral!$B:$CM,4,FALSE),"")</f>
        <v>https://doi.org/10.1002/cpt.2558</v>
      </c>
      <c r="F2532" s="70" t="str">
        <f>IF(AND($A2532&lt;&gt;"",ISNUMBER($A2532)),VLOOKUP($A2532,StudiesGeneral!$B:$CM,5,FALSE),"")</f>
        <v>CYP3A7</v>
      </c>
      <c r="G2532" s="72" t="str">
        <f t="shared" si="122"/>
        <v>Small intestine-Jejunum-Lysate-obsese 1-</v>
      </c>
      <c r="H2532" s="25" t="s">
        <v>747</v>
      </c>
      <c r="I2532" s="25" t="s">
        <v>749</v>
      </c>
      <c r="J2532" s="25"/>
      <c r="K2532" s="25" t="s">
        <v>735</v>
      </c>
      <c r="L2532" s="25" t="s">
        <v>736</v>
      </c>
      <c r="M2532" s="25" t="s">
        <v>737</v>
      </c>
      <c r="N2532" s="25"/>
      <c r="O2532" s="25"/>
      <c r="P2532" s="25"/>
      <c r="Q2532" s="26"/>
      <c r="R2532" s="26"/>
      <c r="S2532" s="27"/>
      <c r="T2532" s="27"/>
      <c r="U2532" s="27"/>
      <c r="V2532" s="27"/>
      <c r="W2532" s="27"/>
      <c r="X2532" s="27"/>
      <c r="Y2532" s="27"/>
      <c r="Z2532" s="27"/>
      <c r="AA2532" s="28" t="s">
        <v>770</v>
      </c>
      <c r="AB2532" s="28" t="s">
        <v>1559</v>
      </c>
      <c r="AC2532" s="29" t="s">
        <v>730</v>
      </c>
      <c r="AD2532" s="36" t="s">
        <v>1616</v>
      </c>
      <c r="AE2532" s="83">
        <v>1</v>
      </c>
      <c r="AF2532" s="30">
        <v>1</v>
      </c>
      <c r="AG2532" s="41"/>
      <c r="AH2532" s="41">
        <v>48</v>
      </c>
      <c r="AI2532" s="41" t="s">
        <v>767</v>
      </c>
      <c r="AJ2532" s="42" t="s">
        <v>1069</v>
      </c>
      <c r="AK2532" s="41"/>
      <c r="AL2532" s="42"/>
      <c r="AM2532" s="41">
        <v>23</v>
      </c>
      <c r="AN2532" s="41">
        <v>63</v>
      </c>
      <c r="AO2532" s="41">
        <v>123.4</v>
      </c>
      <c r="AP2532" s="41" t="s">
        <v>1069</v>
      </c>
      <c r="AQ2532" s="41"/>
      <c r="AR2532" s="41"/>
      <c r="AS2532" s="106">
        <v>43</v>
      </c>
      <c r="AT2532" s="41" t="s">
        <v>1069</v>
      </c>
      <c r="AU2532" s="41"/>
      <c r="AV2532" s="41"/>
      <c r="AW2532" s="41"/>
      <c r="AX2532" s="41" t="s">
        <v>1561</v>
      </c>
      <c r="AY2532" s="30"/>
      <c r="AZ2532" s="30"/>
      <c r="BA2532" s="31" t="s">
        <v>733</v>
      </c>
      <c r="BB2532" s="32">
        <v>1</v>
      </c>
      <c r="BC2532" s="29"/>
      <c r="BD2532" s="30"/>
      <c r="BE2532" s="75"/>
      <c r="BF2532" s="4" t="b">
        <f>IF(ISERROR(VLOOKUP(StudiesDetails!B2532,ProteinExpression!A:A,1,FALSE)),FALSE,TRUE)</f>
        <v>1</v>
      </c>
    </row>
    <row r="2533" spans="1:58" x14ac:dyDescent="0.3">
      <c r="A2533">
        <v>1158</v>
      </c>
      <c r="B2533">
        <v>2685</v>
      </c>
      <c r="C2533" s="73" t="str">
        <f>IF(AND($A2533&lt;&gt;"",ISNUMBER($A2533)),VLOOKUP($A2533,StudiesGeneral!$B:$CM,2,FALSE),"")</f>
        <v>Wegler</v>
      </c>
      <c r="D2533" s="73">
        <f>IF(AND($A2533&lt;&gt;"",ISNUMBER($A2533)),VLOOKUP($A2533,StudiesGeneral!$B:$CM,3,FALSE),"")</f>
        <v>2022</v>
      </c>
      <c r="E2533" s="74" t="str">
        <f>IF(AND($A2533&lt;&gt;"",ISNUMBER($A2533)),VLOOKUP($A2533,StudiesGeneral!$B:$CM,4,FALSE),"")</f>
        <v>https://doi.org/10.1002/cpt.2558</v>
      </c>
      <c r="F2533" s="73" t="str">
        <f>IF(AND($A2533&lt;&gt;"",ISNUMBER($A2533)),VLOOKUP($A2533,StudiesGeneral!$B:$CM,5,FALSE),"")</f>
        <v>CYP3A7</v>
      </c>
      <c r="G2533" s="52" t="str">
        <f t="shared" si="122"/>
        <v>Small intestine-Jejunum-Lysate-obsese 2-</v>
      </c>
      <c r="H2533" s="12" t="s">
        <v>747</v>
      </c>
      <c r="I2533" s="12" t="s">
        <v>749</v>
      </c>
      <c r="K2533" s="12" t="s">
        <v>735</v>
      </c>
      <c r="L2533" s="12" t="s">
        <v>736</v>
      </c>
      <c r="M2533" s="12" t="s">
        <v>737</v>
      </c>
      <c r="AA2533" s="19" t="s">
        <v>770</v>
      </c>
      <c r="AB2533" s="19" t="s">
        <v>1559</v>
      </c>
      <c r="AC2533" s="20" t="s">
        <v>730</v>
      </c>
      <c r="AD2533" s="37" t="s">
        <v>1617</v>
      </c>
      <c r="AE2533" s="82">
        <v>2</v>
      </c>
      <c r="AF2533" s="3">
        <v>1</v>
      </c>
      <c r="AG2533" s="45"/>
      <c r="AH2533" s="45">
        <v>48</v>
      </c>
      <c r="AI2533" s="45" t="s">
        <v>767</v>
      </c>
      <c r="AJ2533" s="46" t="s">
        <v>1069</v>
      </c>
      <c r="AK2533" s="45"/>
      <c r="AL2533" s="46"/>
      <c r="AM2533" s="45">
        <v>23</v>
      </c>
      <c r="AN2533" s="45">
        <v>63</v>
      </c>
      <c r="AO2533" s="45">
        <v>123.4</v>
      </c>
      <c r="AP2533" s="45" t="s">
        <v>1069</v>
      </c>
      <c r="AQ2533" s="45"/>
      <c r="AR2533" s="45"/>
      <c r="AS2533" s="107">
        <v>43</v>
      </c>
      <c r="AT2533" s="45" t="s">
        <v>1069</v>
      </c>
      <c r="AU2533" s="45"/>
      <c r="AV2533" s="45"/>
      <c r="AW2533" s="45"/>
      <c r="AX2533" s="45" t="s">
        <v>1561</v>
      </c>
      <c r="BA2533" s="21" t="s">
        <v>733</v>
      </c>
      <c r="BB2533" s="10">
        <v>1</v>
      </c>
      <c r="BF2533" s="4" t="b">
        <f>IF(ISERROR(VLOOKUP(StudiesDetails!B2533,ProteinExpression!A:A,1,FALSE)),FALSE,TRUE)</f>
        <v>1</v>
      </c>
    </row>
    <row r="2534" spans="1:58" x14ac:dyDescent="0.3">
      <c r="A2534">
        <v>1158</v>
      </c>
      <c r="B2534">
        <v>2686</v>
      </c>
      <c r="C2534" s="73" t="str">
        <f>IF(AND($A2534&lt;&gt;"",ISNUMBER($A2534)),VLOOKUP($A2534,StudiesGeneral!$B:$CM,2,FALSE),"")</f>
        <v>Wegler</v>
      </c>
      <c r="D2534" s="73">
        <f>IF(AND($A2534&lt;&gt;"",ISNUMBER($A2534)),VLOOKUP($A2534,StudiesGeneral!$B:$CM,3,FALSE),"")</f>
        <v>2022</v>
      </c>
      <c r="E2534" s="74" t="str">
        <f>IF(AND($A2534&lt;&gt;"",ISNUMBER($A2534)),VLOOKUP($A2534,StudiesGeneral!$B:$CM,4,FALSE),"")</f>
        <v>https://doi.org/10.1002/cpt.2558</v>
      </c>
      <c r="F2534" s="73" t="str">
        <f>IF(AND($A2534&lt;&gt;"",ISNUMBER($A2534)),VLOOKUP($A2534,StudiesGeneral!$B:$CM,5,FALSE),"")</f>
        <v>CYP3A7</v>
      </c>
      <c r="G2534" s="52" t="str">
        <f t="shared" si="122"/>
        <v>Small intestine-Jejunum-Lysate-obsese 3-</v>
      </c>
      <c r="H2534" s="12" t="s">
        <v>747</v>
      </c>
      <c r="I2534" s="12" t="s">
        <v>749</v>
      </c>
      <c r="K2534" s="12" t="s">
        <v>735</v>
      </c>
      <c r="L2534" s="12" t="s">
        <v>736</v>
      </c>
      <c r="M2534" s="12" t="s">
        <v>737</v>
      </c>
      <c r="AA2534" s="19" t="s">
        <v>770</v>
      </c>
      <c r="AB2534" s="19" t="s">
        <v>1559</v>
      </c>
      <c r="AC2534" s="20" t="s">
        <v>730</v>
      </c>
      <c r="AD2534" s="37" t="s">
        <v>1618</v>
      </c>
      <c r="AE2534" s="82">
        <v>3</v>
      </c>
      <c r="AF2534" s="3">
        <v>1</v>
      </c>
      <c r="AG2534" s="45"/>
      <c r="AH2534" s="45">
        <v>48</v>
      </c>
      <c r="AI2534" s="45" t="s">
        <v>767</v>
      </c>
      <c r="AJ2534" s="46" t="s">
        <v>1069</v>
      </c>
      <c r="AK2534" s="45"/>
      <c r="AL2534" s="46"/>
      <c r="AM2534" s="45">
        <v>23</v>
      </c>
      <c r="AN2534" s="45">
        <v>63</v>
      </c>
      <c r="AO2534" s="45">
        <v>123.4</v>
      </c>
      <c r="AP2534" s="45" t="s">
        <v>1069</v>
      </c>
      <c r="AQ2534" s="45"/>
      <c r="AR2534" s="45"/>
      <c r="AS2534" s="107">
        <v>43</v>
      </c>
      <c r="AT2534" s="45" t="s">
        <v>1069</v>
      </c>
      <c r="AU2534" s="45"/>
      <c r="AV2534" s="45"/>
      <c r="AW2534" s="45"/>
      <c r="AX2534" s="45" t="s">
        <v>1561</v>
      </c>
      <c r="BA2534" s="21" t="s">
        <v>733</v>
      </c>
      <c r="BB2534" s="10">
        <v>1</v>
      </c>
      <c r="BF2534" s="4" t="b">
        <f>IF(ISERROR(VLOOKUP(StudiesDetails!B2534,ProteinExpression!A:A,1,FALSE)),FALSE,TRUE)</f>
        <v>1</v>
      </c>
    </row>
    <row r="2535" spans="1:58" x14ac:dyDescent="0.3">
      <c r="A2535">
        <v>1158</v>
      </c>
      <c r="B2535">
        <v>2687</v>
      </c>
      <c r="C2535" s="73" t="str">
        <f>IF(AND($A2535&lt;&gt;"",ISNUMBER($A2535)),VLOOKUP($A2535,StudiesGeneral!$B:$CM,2,FALSE),"")</f>
        <v>Wegler</v>
      </c>
      <c r="D2535" s="73">
        <f>IF(AND($A2535&lt;&gt;"",ISNUMBER($A2535)),VLOOKUP($A2535,StudiesGeneral!$B:$CM,3,FALSE),"")</f>
        <v>2022</v>
      </c>
      <c r="E2535" s="74" t="str">
        <f>IF(AND($A2535&lt;&gt;"",ISNUMBER($A2535)),VLOOKUP($A2535,StudiesGeneral!$B:$CM,4,FALSE),"")</f>
        <v>https://doi.org/10.1002/cpt.2558</v>
      </c>
      <c r="F2535" s="73" t="str">
        <f>IF(AND($A2535&lt;&gt;"",ISNUMBER($A2535)),VLOOKUP($A2535,StudiesGeneral!$B:$CM,5,FALSE),"")</f>
        <v>CYP3A7</v>
      </c>
      <c r="G2535" s="52" t="str">
        <f t="shared" si="122"/>
        <v>Small intestine-Jejunum-Lysate-obsese 4-</v>
      </c>
      <c r="H2535" s="12" t="s">
        <v>747</v>
      </c>
      <c r="I2535" s="12" t="s">
        <v>749</v>
      </c>
      <c r="K2535" s="12" t="s">
        <v>735</v>
      </c>
      <c r="L2535" s="12" t="s">
        <v>736</v>
      </c>
      <c r="M2535" s="12" t="s">
        <v>737</v>
      </c>
      <c r="AA2535" s="19" t="s">
        <v>770</v>
      </c>
      <c r="AB2535" s="19" t="s">
        <v>1559</v>
      </c>
      <c r="AC2535" s="20" t="s">
        <v>730</v>
      </c>
      <c r="AD2535" s="37" t="s">
        <v>1619</v>
      </c>
      <c r="AE2535" s="82">
        <v>4</v>
      </c>
      <c r="AF2535" s="3">
        <v>1</v>
      </c>
      <c r="AG2535" s="45"/>
      <c r="AH2535" s="45">
        <v>48</v>
      </c>
      <c r="AI2535" s="45" t="s">
        <v>767</v>
      </c>
      <c r="AJ2535" s="46" t="s">
        <v>1069</v>
      </c>
      <c r="AK2535" s="45"/>
      <c r="AL2535" s="46"/>
      <c r="AM2535" s="45">
        <v>23</v>
      </c>
      <c r="AN2535" s="45">
        <v>63</v>
      </c>
      <c r="AO2535" s="45">
        <v>123.4</v>
      </c>
      <c r="AP2535" s="45" t="s">
        <v>1069</v>
      </c>
      <c r="AQ2535" s="45"/>
      <c r="AR2535" s="45"/>
      <c r="AS2535" s="107">
        <v>43</v>
      </c>
      <c r="AT2535" s="45" t="s">
        <v>1069</v>
      </c>
      <c r="AU2535" s="45"/>
      <c r="AV2535" s="45"/>
      <c r="AW2535" s="45"/>
      <c r="AX2535" s="45" t="s">
        <v>1561</v>
      </c>
      <c r="BA2535" s="21" t="s">
        <v>733</v>
      </c>
      <c r="BB2535" s="10">
        <v>1</v>
      </c>
      <c r="BF2535" s="4" t="b">
        <f>IF(ISERROR(VLOOKUP(StudiesDetails!B2535,ProteinExpression!A:A,1,FALSE)),FALSE,TRUE)</f>
        <v>1</v>
      </c>
    </row>
    <row r="2536" spans="1:58" x14ac:dyDescent="0.3">
      <c r="A2536">
        <v>1158</v>
      </c>
      <c r="B2536">
        <v>2688</v>
      </c>
      <c r="C2536" s="73" t="str">
        <f>IF(AND($A2536&lt;&gt;"",ISNUMBER($A2536)),VLOOKUP($A2536,StudiesGeneral!$B:$CM,2,FALSE),"")</f>
        <v>Wegler</v>
      </c>
      <c r="D2536" s="73">
        <f>IF(AND($A2536&lt;&gt;"",ISNUMBER($A2536)),VLOOKUP($A2536,StudiesGeneral!$B:$CM,3,FALSE),"")</f>
        <v>2022</v>
      </c>
      <c r="E2536" s="74" t="str">
        <f>IF(AND($A2536&lt;&gt;"",ISNUMBER($A2536)),VLOOKUP($A2536,StudiesGeneral!$B:$CM,4,FALSE),"")</f>
        <v>https://doi.org/10.1002/cpt.2558</v>
      </c>
      <c r="F2536" s="73" t="str">
        <f>IF(AND($A2536&lt;&gt;"",ISNUMBER($A2536)),VLOOKUP($A2536,StudiesGeneral!$B:$CM,5,FALSE),"")</f>
        <v>CYP3A7</v>
      </c>
      <c r="G2536" s="52" t="str">
        <f t="shared" si="122"/>
        <v>Small intestine-Jejunum-Lysate-obsese 5-</v>
      </c>
      <c r="H2536" s="12" t="s">
        <v>747</v>
      </c>
      <c r="I2536" s="12" t="s">
        <v>749</v>
      </c>
      <c r="K2536" s="12" t="s">
        <v>735</v>
      </c>
      <c r="L2536" s="12" t="s">
        <v>736</v>
      </c>
      <c r="M2536" s="12" t="s">
        <v>737</v>
      </c>
      <c r="AA2536" s="19" t="s">
        <v>770</v>
      </c>
      <c r="AB2536" s="19" t="s">
        <v>1559</v>
      </c>
      <c r="AC2536" s="20" t="s">
        <v>730</v>
      </c>
      <c r="AD2536" s="37" t="s">
        <v>1620</v>
      </c>
      <c r="AE2536" s="82">
        <v>5</v>
      </c>
      <c r="AF2536" s="3">
        <v>1</v>
      </c>
      <c r="AG2536" s="45"/>
      <c r="AH2536" s="45">
        <v>48</v>
      </c>
      <c r="AI2536" s="45" t="s">
        <v>767</v>
      </c>
      <c r="AJ2536" s="46" t="s">
        <v>1069</v>
      </c>
      <c r="AK2536" s="45"/>
      <c r="AL2536" s="46"/>
      <c r="AM2536" s="45">
        <v>23</v>
      </c>
      <c r="AN2536" s="45">
        <v>63</v>
      </c>
      <c r="AO2536" s="45">
        <v>123.4</v>
      </c>
      <c r="AP2536" s="45" t="s">
        <v>1069</v>
      </c>
      <c r="AQ2536" s="45"/>
      <c r="AR2536" s="45"/>
      <c r="AS2536" s="107">
        <v>43</v>
      </c>
      <c r="AT2536" s="45" t="s">
        <v>1069</v>
      </c>
      <c r="AU2536" s="45"/>
      <c r="AV2536" s="45"/>
      <c r="AW2536" s="45"/>
      <c r="AX2536" s="45" t="s">
        <v>1561</v>
      </c>
      <c r="BA2536" s="21" t="s">
        <v>733</v>
      </c>
      <c r="BB2536" s="10">
        <v>1</v>
      </c>
      <c r="BF2536" s="4" t="b">
        <f>IF(ISERROR(VLOOKUP(StudiesDetails!B2536,ProteinExpression!A:A,1,FALSE)),FALSE,TRUE)</f>
        <v>1</v>
      </c>
    </row>
    <row r="2537" spans="1:58" x14ac:dyDescent="0.3">
      <c r="A2537">
        <v>1158</v>
      </c>
      <c r="B2537">
        <v>2689</v>
      </c>
      <c r="C2537" s="73" t="str">
        <f>IF(AND($A2537&lt;&gt;"",ISNUMBER($A2537)),VLOOKUP($A2537,StudiesGeneral!$B:$CM,2,FALSE),"")</f>
        <v>Wegler</v>
      </c>
      <c r="D2537" s="73">
        <f>IF(AND($A2537&lt;&gt;"",ISNUMBER($A2537)),VLOOKUP($A2537,StudiesGeneral!$B:$CM,3,FALSE),"")</f>
        <v>2022</v>
      </c>
      <c r="E2537" s="74" t="str">
        <f>IF(AND($A2537&lt;&gt;"",ISNUMBER($A2537)),VLOOKUP($A2537,StudiesGeneral!$B:$CM,4,FALSE),"")</f>
        <v>https://doi.org/10.1002/cpt.2558</v>
      </c>
      <c r="F2537" s="73" t="str">
        <f>IF(AND($A2537&lt;&gt;"",ISNUMBER($A2537)),VLOOKUP($A2537,StudiesGeneral!$B:$CM,5,FALSE),"")</f>
        <v>CYP3A7</v>
      </c>
      <c r="G2537" s="52" t="str">
        <f t="shared" si="122"/>
        <v>Small intestine-Jejunum-Lysate-obsese 6-</v>
      </c>
      <c r="H2537" s="12" t="s">
        <v>747</v>
      </c>
      <c r="I2537" s="12" t="s">
        <v>749</v>
      </c>
      <c r="K2537" s="12" t="s">
        <v>735</v>
      </c>
      <c r="L2537" s="12" t="s">
        <v>736</v>
      </c>
      <c r="M2537" s="12" t="s">
        <v>737</v>
      </c>
      <c r="AA2537" s="19" t="s">
        <v>770</v>
      </c>
      <c r="AB2537" s="19" t="s">
        <v>1559</v>
      </c>
      <c r="AC2537" s="20" t="s">
        <v>730</v>
      </c>
      <c r="AD2537" s="37" t="s">
        <v>1621</v>
      </c>
      <c r="AE2537" s="82">
        <v>6</v>
      </c>
      <c r="AF2537" s="3">
        <v>1</v>
      </c>
      <c r="AG2537" s="45"/>
      <c r="AH2537" s="45">
        <v>48</v>
      </c>
      <c r="AI2537" s="45" t="s">
        <v>767</v>
      </c>
      <c r="AJ2537" s="46" t="s">
        <v>1069</v>
      </c>
      <c r="AK2537" s="45"/>
      <c r="AL2537" s="46"/>
      <c r="AM2537" s="45">
        <v>23</v>
      </c>
      <c r="AN2537" s="45">
        <v>63</v>
      </c>
      <c r="AO2537" s="45">
        <v>123.4</v>
      </c>
      <c r="AP2537" s="45" t="s">
        <v>1069</v>
      </c>
      <c r="AQ2537" s="45"/>
      <c r="AR2537" s="45"/>
      <c r="AS2537" s="107">
        <v>43</v>
      </c>
      <c r="AT2537" s="45" t="s">
        <v>1069</v>
      </c>
      <c r="AU2537" s="45"/>
      <c r="AV2537" s="45"/>
      <c r="AW2537" s="45"/>
      <c r="AX2537" s="45" t="s">
        <v>1561</v>
      </c>
      <c r="BA2537" s="21" t="s">
        <v>733</v>
      </c>
      <c r="BB2537" s="10">
        <v>1</v>
      </c>
      <c r="BF2537" s="4" t="b">
        <f>IF(ISERROR(VLOOKUP(StudiesDetails!B2537,ProteinExpression!A:A,1,FALSE)),FALSE,TRUE)</f>
        <v>1</v>
      </c>
    </row>
    <row r="2538" spans="1:58" x14ac:dyDescent="0.3">
      <c r="A2538">
        <v>1158</v>
      </c>
      <c r="B2538">
        <v>2690</v>
      </c>
      <c r="C2538" s="73" t="str">
        <f>IF(AND($A2538&lt;&gt;"",ISNUMBER($A2538)),VLOOKUP($A2538,StudiesGeneral!$B:$CM,2,FALSE),"")</f>
        <v>Wegler</v>
      </c>
      <c r="D2538" s="73">
        <f>IF(AND($A2538&lt;&gt;"",ISNUMBER($A2538)),VLOOKUP($A2538,StudiesGeneral!$B:$CM,3,FALSE),"")</f>
        <v>2022</v>
      </c>
      <c r="E2538" s="74" t="str">
        <f>IF(AND($A2538&lt;&gt;"",ISNUMBER($A2538)),VLOOKUP($A2538,StudiesGeneral!$B:$CM,4,FALSE),"")</f>
        <v>https://doi.org/10.1002/cpt.2558</v>
      </c>
      <c r="F2538" s="73" t="str">
        <f>IF(AND($A2538&lt;&gt;"",ISNUMBER($A2538)),VLOOKUP($A2538,StudiesGeneral!$B:$CM,5,FALSE),"")</f>
        <v>CYP3A7</v>
      </c>
      <c r="G2538" s="52" t="str">
        <f t="shared" si="122"/>
        <v>Small intestine-Jejunum-Lysate-obsese 7-</v>
      </c>
      <c r="H2538" s="12" t="s">
        <v>747</v>
      </c>
      <c r="I2538" s="12" t="s">
        <v>749</v>
      </c>
      <c r="K2538" s="12" t="s">
        <v>735</v>
      </c>
      <c r="L2538" s="12" t="s">
        <v>736</v>
      </c>
      <c r="M2538" s="12" t="s">
        <v>737</v>
      </c>
      <c r="AA2538" s="19" t="s">
        <v>770</v>
      </c>
      <c r="AB2538" s="19" t="s">
        <v>1559</v>
      </c>
      <c r="AC2538" s="20" t="s">
        <v>730</v>
      </c>
      <c r="AD2538" s="37" t="s">
        <v>1622</v>
      </c>
      <c r="AE2538" s="82">
        <v>7</v>
      </c>
      <c r="AF2538" s="3">
        <v>1</v>
      </c>
      <c r="AG2538" s="45"/>
      <c r="AH2538" s="45">
        <v>48</v>
      </c>
      <c r="AI2538" s="45" t="s">
        <v>767</v>
      </c>
      <c r="AJ2538" s="46" t="s">
        <v>1069</v>
      </c>
      <c r="AK2538" s="45"/>
      <c r="AL2538" s="46"/>
      <c r="AM2538" s="45">
        <v>23</v>
      </c>
      <c r="AN2538" s="45">
        <v>63</v>
      </c>
      <c r="AO2538" s="45">
        <v>123.4</v>
      </c>
      <c r="AP2538" s="45" t="s">
        <v>1069</v>
      </c>
      <c r="AQ2538" s="45"/>
      <c r="AR2538" s="45"/>
      <c r="AS2538" s="107">
        <v>43</v>
      </c>
      <c r="AT2538" s="45" t="s">
        <v>1069</v>
      </c>
      <c r="AU2538" s="45"/>
      <c r="AV2538" s="45"/>
      <c r="AW2538" s="45"/>
      <c r="AX2538" s="45" t="s">
        <v>1561</v>
      </c>
      <c r="BA2538" s="21" t="s">
        <v>733</v>
      </c>
      <c r="BB2538" s="10">
        <v>1</v>
      </c>
      <c r="BF2538" s="4" t="b">
        <f>IF(ISERROR(VLOOKUP(StudiesDetails!B2538,ProteinExpression!A:A,1,FALSE)),FALSE,TRUE)</f>
        <v>1</v>
      </c>
    </row>
    <row r="2539" spans="1:58" x14ac:dyDescent="0.3">
      <c r="A2539">
        <v>1158</v>
      </c>
      <c r="B2539">
        <v>2691</v>
      </c>
      <c r="C2539" s="73" t="str">
        <f>IF(AND($A2539&lt;&gt;"",ISNUMBER($A2539)),VLOOKUP($A2539,StudiesGeneral!$B:$CM,2,FALSE),"")</f>
        <v>Wegler</v>
      </c>
      <c r="D2539" s="73">
        <f>IF(AND($A2539&lt;&gt;"",ISNUMBER($A2539)),VLOOKUP($A2539,StudiesGeneral!$B:$CM,3,FALSE),"")</f>
        <v>2022</v>
      </c>
      <c r="E2539" s="74" t="str">
        <f>IF(AND($A2539&lt;&gt;"",ISNUMBER($A2539)),VLOOKUP($A2539,StudiesGeneral!$B:$CM,4,FALSE),"")</f>
        <v>https://doi.org/10.1002/cpt.2558</v>
      </c>
      <c r="F2539" s="73" t="str">
        <f>IF(AND($A2539&lt;&gt;"",ISNUMBER($A2539)),VLOOKUP($A2539,StudiesGeneral!$B:$CM,5,FALSE),"")</f>
        <v>CYP3A7</v>
      </c>
      <c r="G2539" s="52" t="str">
        <f t="shared" si="122"/>
        <v>Small intestine-Jejunum-Lysate-obsese 8-</v>
      </c>
      <c r="H2539" s="12" t="s">
        <v>747</v>
      </c>
      <c r="I2539" s="12" t="s">
        <v>749</v>
      </c>
      <c r="K2539" s="12" t="s">
        <v>735</v>
      </c>
      <c r="L2539" s="12" t="s">
        <v>736</v>
      </c>
      <c r="M2539" s="12" t="s">
        <v>737</v>
      </c>
      <c r="AA2539" s="19" t="s">
        <v>770</v>
      </c>
      <c r="AB2539" s="19" t="s">
        <v>1559</v>
      </c>
      <c r="AC2539" s="20" t="s">
        <v>730</v>
      </c>
      <c r="AD2539" s="37" t="s">
        <v>1623</v>
      </c>
      <c r="AE2539" s="82">
        <v>8</v>
      </c>
      <c r="AF2539" s="3">
        <v>1</v>
      </c>
      <c r="AG2539" s="45"/>
      <c r="AH2539" s="45">
        <v>48</v>
      </c>
      <c r="AI2539" s="45" t="s">
        <v>767</v>
      </c>
      <c r="AJ2539" s="46" t="s">
        <v>1069</v>
      </c>
      <c r="AK2539" s="45"/>
      <c r="AL2539" s="46"/>
      <c r="AM2539" s="45">
        <v>23</v>
      </c>
      <c r="AN2539" s="45">
        <v>63</v>
      </c>
      <c r="AO2539" s="45">
        <v>123.4</v>
      </c>
      <c r="AP2539" s="45" t="s">
        <v>1069</v>
      </c>
      <c r="AQ2539" s="45"/>
      <c r="AR2539" s="45"/>
      <c r="AS2539" s="107">
        <v>43</v>
      </c>
      <c r="AT2539" s="45" t="s">
        <v>1069</v>
      </c>
      <c r="AU2539" s="45"/>
      <c r="AV2539" s="45"/>
      <c r="AW2539" s="45"/>
      <c r="AX2539" s="45" t="s">
        <v>1561</v>
      </c>
      <c r="BA2539" s="21" t="s">
        <v>733</v>
      </c>
      <c r="BB2539" s="10">
        <v>1</v>
      </c>
      <c r="BF2539" s="4" t="b">
        <f>IF(ISERROR(VLOOKUP(StudiesDetails!B2539,ProteinExpression!A:A,1,FALSE)),FALSE,TRUE)</f>
        <v>1</v>
      </c>
    </row>
    <row r="2540" spans="1:58" x14ac:dyDescent="0.3">
      <c r="A2540">
        <v>1158</v>
      </c>
      <c r="B2540">
        <v>2692</v>
      </c>
      <c r="C2540" s="73" t="str">
        <f>IF(AND($A2540&lt;&gt;"",ISNUMBER($A2540)),VLOOKUP($A2540,StudiesGeneral!$B:$CM,2,FALSE),"")</f>
        <v>Wegler</v>
      </c>
      <c r="D2540" s="73">
        <f>IF(AND($A2540&lt;&gt;"",ISNUMBER($A2540)),VLOOKUP($A2540,StudiesGeneral!$B:$CM,3,FALSE),"")</f>
        <v>2022</v>
      </c>
      <c r="E2540" s="74" t="str">
        <f>IF(AND($A2540&lt;&gt;"",ISNUMBER($A2540)),VLOOKUP($A2540,StudiesGeneral!$B:$CM,4,FALSE),"")</f>
        <v>https://doi.org/10.1002/cpt.2558</v>
      </c>
      <c r="F2540" s="73" t="str">
        <f>IF(AND($A2540&lt;&gt;"",ISNUMBER($A2540)),VLOOKUP($A2540,StudiesGeneral!$B:$CM,5,FALSE),"")</f>
        <v>CYP3A7</v>
      </c>
      <c r="G2540" s="52" t="str">
        <f t="shared" si="122"/>
        <v>Small intestine-Jejunum-Lysate-obsese 9-</v>
      </c>
      <c r="H2540" s="12" t="s">
        <v>747</v>
      </c>
      <c r="I2540" s="12" t="s">
        <v>749</v>
      </c>
      <c r="K2540" s="12" t="s">
        <v>735</v>
      </c>
      <c r="L2540" s="12" t="s">
        <v>736</v>
      </c>
      <c r="M2540" s="12" t="s">
        <v>737</v>
      </c>
      <c r="AA2540" s="19" t="s">
        <v>770</v>
      </c>
      <c r="AB2540" s="19" t="s">
        <v>1559</v>
      </c>
      <c r="AC2540" s="20" t="s">
        <v>730</v>
      </c>
      <c r="AD2540" s="37" t="s">
        <v>1624</v>
      </c>
      <c r="AE2540" s="82">
        <v>9</v>
      </c>
      <c r="AF2540" s="3">
        <v>1</v>
      </c>
      <c r="AG2540" s="45"/>
      <c r="AH2540" s="45">
        <v>48</v>
      </c>
      <c r="AI2540" s="45" t="s">
        <v>767</v>
      </c>
      <c r="AJ2540" s="46" t="s">
        <v>1069</v>
      </c>
      <c r="AK2540" s="45"/>
      <c r="AL2540" s="46"/>
      <c r="AM2540" s="45">
        <v>23</v>
      </c>
      <c r="AN2540" s="45">
        <v>63</v>
      </c>
      <c r="AO2540" s="45">
        <v>123.4</v>
      </c>
      <c r="AP2540" s="45" t="s">
        <v>1069</v>
      </c>
      <c r="AQ2540" s="45"/>
      <c r="AR2540" s="45"/>
      <c r="AS2540" s="107">
        <v>43</v>
      </c>
      <c r="AT2540" s="45" t="s">
        <v>1069</v>
      </c>
      <c r="AU2540" s="45"/>
      <c r="AV2540" s="45"/>
      <c r="AW2540" s="45"/>
      <c r="AX2540" s="45" t="s">
        <v>1561</v>
      </c>
      <c r="BA2540" s="21" t="s">
        <v>733</v>
      </c>
      <c r="BB2540" s="10">
        <v>1</v>
      </c>
      <c r="BF2540" s="4" t="b">
        <f>IF(ISERROR(VLOOKUP(StudiesDetails!B2540,ProteinExpression!A:A,1,FALSE)),FALSE,TRUE)</f>
        <v>1</v>
      </c>
    </row>
    <row r="2541" spans="1:58" x14ac:dyDescent="0.3">
      <c r="A2541">
        <v>1158</v>
      </c>
      <c r="B2541">
        <v>2693</v>
      </c>
      <c r="C2541" s="73" t="str">
        <f>IF(AND($A2541&lt;&gt;"",ISNUMBER($A2541)),VLOOKUP($A2541,StudiesGeneral!$B:$CM,2,FALSE),"")</f>
        <v>Wegler</v>
      </c>
      <c r="D2541" s="73">
        <f>IF(AND($A2541&lt;&gt;"",ISNUMBER($A2541)),VLOOKUP($A2541,StudiesGeneral!$B:$CM,3,FALSE),"")</f>
        <v>2022</v>
      </c>
      <c r="E2541" s="74" t="str">
        <f>IF(AND($A2541&lt;&gt;"",ISNUMBER($A2541)),VLOOKUP($A2541,StudiesGeneral!$B:$CM,4,FALSE),"")</f>
        <v>https://doi.org/10.1002/cpt.2558</v>
      </c>
      <c r="F2541" s="73" t="str">
        <f>IF(AND($A2541&lt;&gt;"",ISNUMBER($A2541)),VLOOKUP($A2541,StudiesGeneral!$B:$CM,5,FALSE),"")</f>
        <v>CYP3A7</v>
      </c>
      <c r="G2541" s="52" t="str">
        <f t="shared" si="122"/>
        <v>Small intestine-Jejunum-Lysate-obsese 10-</v>
      </c>
      <c r="H2541" s="12" t="s">
        <v>747</v>
      </c>
      <c r="I2541" s="12" t="s">
        <v>749</v>
      </c>
      <c r="K2541" s="12" t="s">
        <v>735</v>
      </c>
      <c r="L2541" s="12" t="s">
        <v>736</v>
      </c>
      <c r="M2541" s="12" t="s">
        <v>737</v>
      </c>
      <c r="AA2541" s="19" t="s">
        <v>770</v>
      </c>
      <c r="AB2541" s="19" t="s">
        <v>1559</v>
      </c>
      <c r="AC2541" s="20" t="s">
        <v>730</v>
      </c>
      <c r="AD2541" s="37" t="s">
        <v>1625</v>
      </c>
      <c r="AE2541" s="82">
        <v>10</v>
      </c>
      <c r="AF2541" s="3">
        <v>1</v>
      </c>
      <c r="AG2541" s="45"/>
      <c r="AH2541" s="45">
        <v>48</v>
      </c>
      <c r="AI2541" s="45" t="s">
        <v>767</v>
      </c>
      <c r="AJ2541" s="46" t="s">
        <v>1069</v>
      </c>
      <c r="AK2541" s="45"/>
      <c r="AL2541" s="46"/>
      <c r="AM2541" s="45">
        <v>23</v>
      </c>
      <c r="AN2541" s="45">
        <v>63</v>
      </c>
      <c r="AO2541" s="45">
        <v>123.4</v>
      </c>
      <c r="AP2541" s="45" t="s">
        <v>1069</v>
      </c>
      <c r="AQ2541" s="45"/>
      <c r="AR2541" s="45"/>
      <c r="AS2541" s="107">
        <v>43</v>
      </c>
      <c r="AT2541" s="45" t="s">
        <v>1069</v>
      </c>
      <c r="AU2541" s="45"/>
      <c r="AV2541" s="45"/>
      <c r="AW2541" s="45"/>
      <c r="AX2541" s="45" t="s">
        <v>1561</v>
      </c>
      <c r="BA2541" s="21" t="s">
        <v>733</v>
      </c>
      <c r="BB2541" s="10">
        <v>1</v>
      </c>
      <c r="BF2541" s="4" t="b">
        <f>IF(ISERROR(VLOOKUP(StudiesDetails!B2541,ProteinExpression!A:A,1,FALSE)),FALSE,TRUE)</f>
        <v>1</v>
      </c>
    </row>
    <row r="2542" spans="1:58" x14ac:dyDescent="0.3">
      <c r="A2542">
        <v>1158</v>
      </c>
      <c r="B2542">
        <v>2694</v>
      </c>
      <c r="C2542" s="73" t="str">
        <f>IF(AND($A2542&lt;&gt;"",ISNUMBER($A2542)),VLOOKUP($A2542,StudiesGeneral!$B:$CM,2,FALSE),"")</f>
        <v>Wegler</v>
      </c>
      <c r="D2542" s="73">
        <f>IF(AND($A2542&lt;&gt;"",ISNUMBER($A2542)),VLOOKUP($A2542,StudiesGeneral!$B:$CM,3,FALSE),"")</f>
        <v>2022</v>
      </c>
      <c r="E2542" s="74" t="str">
        <f>IF(AND($A2542&lt;&gt;"",ISNUMBER($A2542)),VLOOKUP($A2542,StudiesGeneral!$B:$CM,4,FALSE),"")</f>
        <v>https://doi.org/10.1002/cpt.2558</v>
      </c>
      <c r="F2542" s="73" t="str">
        <f>IF(AND($A2542&lt;&gt;"",ISNUMBER($A2542)),VLOOKUP($A2542,StudiesGeneral!$B:$CM,5,FALSE),"")</f>
        <v>CYP3A7</v>
      </c>
      <c r="G2542" s="52" t="str">
        <f t="shared" si="122"/>
        <v>Small intestine-Jejunum-Lysate-obsese 11-</v>
      </c>
      <c r="H2542" s="12" t="s">
        <v>747</v>
      </c>
      <c r="I2542" s="12" t="s">
        <v>749</v>
      </c>
      <c r="K2542" s="12" t="s">
        <v>735</v>
      </c>
      <c r="L2542" s="12" t="s">
        <v>736</v>
      </c>
      <c r="M2542" s="12" t="s">
        <v>737</v>
      </c>
      <c r="AA2542" s="19" t="s">
        <v>770</v>
      </c>
      <c r="AB2542" s="19" t="s">
        <v>1559</v>
      </c>
      <c r="AC2542" s="20" t="s">
        <v>730</v>
      </c>
      <c r="AD2542" s="37" t="s">
        <v>1626</v>
      </c>
      <c r="AE2542" s="82">
        <v>11</v>
      </c>
      <c r="AF2542" s="3">
        <v>1</v>
      </c>
      <c r="AG2542" s="45"/>
      <c r="AH2542" s="45">
        <v>48</v>
      </c>
      <c r="AI2542" s="45" t="s">
        <v>767</v>
      </c>
      <c r="AJ2542" s="46" t="s">
        <v>1069</v>
      </c>
      <c r="AK2542" s="45"/>
      <c r="AL2542" s="46"/>
      <c r="AM2542" s="45">
        <v>23</v>
      </c>
      <c r="AN2542" s="45">
        <v>63</v>
      </c>
      <c r="AO2542" s="45">
        <v>123.4</v>
      </c>
      <c r="AP2542" s="45" t="s">
        <v>1069</v>
      </c>
      <c r="AQ2542" s="45"/>
      <c r="AR2542" s="45"/>
      <c r="AS2542" s="107">
        <v>43</v>
      </c>
      <c r="AT2542" s="45" t="s">
        <v>1069</v>
      </c>
      <c r="AU2542" s="45"/>
      <c r="AV2542" s="45"/>
      <c r="AW2542" s="45"/>
      <c r="AX2542" s="45" t="s">
        <v>1561</v>
      </c>
      <c r="BA2542" s="21" t="s">
        <v>733</v>
      </c>
      <c r="BB2542" s="10">
        <v>1</v>
      </c>
      <c r="BF2542" s="4" t="b">
        <f>IF(ISERROR(VLOOKUP(StudiesDetails!B2542,ProteinExpression!A:A,1,FALSE)),FALSE,TRUE)</f>
        <v>1</v>
      </c>
    </row>
    <row r="2543" spans="1:58" x14ac:dyDescent="0.3">
      <c r="A2543">
        <v>1158</v>
      </c>
      <c r="B2543">
        <v>2695</v>
      </c>
      <c r="C2543" s="73" t="str">
        <f>IF(AND($A2543&lt;&gt;"",ISNUMBER($A2543)),VLOOKUP($A2543,StudiesGeneral!$B:$CM,2,FALSE),"")</f>
        <v>Wegler</v>
      </c>
      <c r="D2543" s="73">
        <f>IF(AND($A2543&lt;&gt;"",ISNUMBER($A2543)),VLOOKUP($A2543,StudiesGeneral!$B:$CM,3,FALSE),"")</f>
        <v>2022</v>
      </c>
      <c r="E2543" s="74" t="str">
        <f>IF(AND($A2543&lt;&gt;"",ISNUMBER($A2543)),VLOOKUP($A2543,StudiesGeneral!$B:$CM,4,FALSE),"")</f>
        <v>https://doi.org/10.1002/cpt.2558</v>
      </c>
      <c r="F2543" s="73" t="str">
        <f>IF(AND($A2543&lt;&gt;"",ISNUMBER($A2543)),VLOOKUP($A2543,StudiesGeneral!$B:$CM,5,FALSE),"")</f>
        <v>CYP3A7</v>
      </c>
      <c r="G2543" s="52" t="str">
        <f t="shared" si="122"/>
        <v>Small intestine-Jejunum-Lysate-obsese 12-</v>
      </c>
      <c r="H2543" s="12" t="s">
        <v>747</v>
      </c>
      <c r="I2543" s="12" t="s">
        <v>749</v>
      </c>
      <c r="K2543" s="12" t="s">
        <v>735</v>
      </c>
      <c r="L2543" s="12" t="s">
        <v>736</v>
      </c>
      <c r="M2543" s="12" t="s">
        <v>737</v>
      </c>
      <c r="AA2543" s="19" t="s">
        <v>770</v>
      </c>
      <c r="AB2543" s="19" t="s">
        <v>1559</v>
      </c>
      <c r="AC2543" s="20" t="s">
        <v>730</v>
      </c>
      <c r="AD2543" s="37" t="s">
        <v>1627</v>
      </c>
      <c r="AE2543" s="82">
        <v>12</v>
      </c>
      <c r="AF2543" s="3">
        <v>1</v>
      </c>
      <c r="AG2543" s="45"/>
      <c r="AH2543" s="45">
        <v>48</v>
      </c>
      <c r="AI2543" s="45" t="s">
        <v>767</v>
      </c>
      <c r="AJ2543" s="46" t="s">
        <v>1069</v>
      </c>
      <c r="AK2543" s="45"/>
      <c r="AL2543" s="46"/>
      <c r="AM2543" s="45">
        <v>23</v>
      </c>
      <c r="AN2543" s="45">
        <v>63</v>
      </c>
      <c r="AO2543" s="45">
        <v>123.4</v>
      </c>
      <c r="AP2543" s="45" t="s">
        <v>1069</v>
      </c>
      <c r="AQ2543" s="45"/>
      <c r="AR2543" s="45"/>
      <c r="AS2543" s="107">
        <v>43</v>
      </c>
      <c r="AT2543" s="45" t="s">
        <v>1069</v>
      </c>
      <c r="AU2543" s="45"/>
      <c r="AV2543" s="45"/>
      <c r="AW2543" s="45"/>
      <c r="AX2543" s="45" t="s">
        <v>1561</v>
      </c>
      <c r="BA2543" s="21" t="s">
        <v>733</v>
      </c>
      <c r="BB2543" s="10">
        <v>1</v>
      </c>
      <c r="BF2543" s="4" t="b">
        <f>IF(ISERROR(VLOOKUP(StudiesDetails!B2543,ProteinExpression!A:A,1,FALSE)),FALSE,TRUE)</f>
        <v>1</v>
      </c>
    </row>
    <row r="2544" spans="1:58" x14ac:dyDescent="0.3">
      <c r="A2544">
        <v>1158</v>
      </c>
      <c r="B2544">
        <v>2696</v>
      </c>
      <c r="C2544" s="73" t="str">
        <f>IF(AND($A2544&lt;&gt;"",ISNUMBER($A2544)),VLOOKUP($A2544,StudiesGeneral!$B:$CM,2,FALSE),"")</f>
        <v>Wegler</v>
      </c>
      <c r="D2544" s="73">
        <f>IF(AND($A2544&lt;&gt;"",ISNUMBER($A2544)),VLOOKUP($A2544,StudiesGeneral!$B:$CM,3,FALSE),"")</f>
        <v>2022</v>
      </c>
      <c r="E2544" s="74" t="str">
        <f>IF(AND($A2544&lt;&gt;"",ISNUMBER($A2544)),VLOOKUP($A2544,StudiesGeneral!$B:$CM,4,FALSE),"")</f>
        <v>https://doi.org/10.1002/cpt.2558</v>
      </c>
      <c r="F2544" s="73" t="str">
        <f>IF(AND($A2544&lt;&gt;"",ISNUMBER($A2544)),VLOOKUP($A2544,StudiesGeneral!$B:$CM,5,FALSE),"")</f>
        <v>CYP3A7</v>
      </c>
      <c r="G2544" s="52" t="str">
        <f t="shared" si="122"/>
        <v>Small intestine-Jejunum-Lysate-obsese 13-</v>
      </c>
      <c r="H2544" s="12" t="s">
        <v>747</v>
      </c>
      <c r="I2544" s="12" t="s">
        <v>749</v>
      </c>
      <c r="K2544" s="12" t="s">
        <v>735</v>
      </c>
      <c r="L2544" s="12" t="s">
        <v>736</v>
      </c>
      <c r="M2544" s="12" t="s">
        <v>737</v>
      </c>
      <c r="AA2544" s="19" t="s">
        <v>770</v>
      </c>
      <c r="AB2544" s="19" t="s">
        <v>1559</v>
      </c>
      <c r="AC2544" s="20" t="s">
        <v>730</v>
      </c>
      <c r="AD2544" s="37" t="s">
        <v>1628</v>
      </c>
      <c r="AE2544" s="82">
        <v>13</v>
      </c>
      <c r="AF2544" s="3">
        <v>1</v>
      </c>
      <c r="AG2544" s="45"/>
      <c r="AH2544" s="45">
        <v>48</v>
      </c>
      <c r="AI2544" s="45" t="s">
        <v>767</v>
      </c>
      <c r="AJ2544" s="46" t="s">
        <v>1069</v>
      </c>
      <c r="AK2544" s="45"/>
      <c r="AL2544" s="46"/>
      <c r="AM2544" s="45">
        <v>23</v>
      </c>
      <c r="AN2544" s="45">
        <v>63</v>
      </c>
      <c r="AO2544" s="45">
        <v>123.4</v>
      </c>
      <c r="AP2544" s="45" t="s">
        <v>1069</v>
      </c>
      <c r="AQ2544" s="45"/>
      <c r="AR2544" s="45"/>
      <c r="AS2544" s="107">
        <v>43</v>
      </c>
      <c r="AT2544" s="45" t="s">
        <v>1069</v>
      </c>
      <c r="AU2544" s="45"/>
      <c r="AV2544" s="45"/>
      <c r="AW2544" s="45"/>
      <c r="AX2544" s="45" t="s">
        <v>1561</v>
      </c>
      <c r="BA2544" s="21" t="s">
        <v>733</v>
      </c>
      <c r="BB2544" s="10">
        <v>1</v>
      </c>
      <c r="BF2544" s="4" t="b">
        <f>IF(ISERROR(VLOOKUP(StudiesDetails!B2544,ProteinExpression!A:A,1,FALSE)),FALSE,TRUE)</f>
        <v>1</v>
      </c>
    </row>
    <row r="2545" spans="1:58" x14ac:dyDescent="0.3">
      <c r="A2545">
        <v>1158</v>
      </c>
      <c r="B2545">
        <v>2697</v>
      </c>
      <c r="C2545" s="73" t="str">
        <f>IF(AND($A2545&lt;&gt;"",ISNUMBER($A2545)),VLOOKUP($A2545,StudiesGeneral!$B:$CM,2,FALSE),"")</f>
        <v>Wegler</v>
      </c>
      <c r="D2545" s="73">
        <f>IF(AND($A2545&lt;&gt;"",ISNUMBER($A2545)),VLOOKUP($A2545,StudiesGeneral!$B:$CM,3,FALSE),"")</f>
        <v>2022</v>
      </c>
      <c r="E2545" s="74" t="str">
        <f>IF(AND($A2545&lt;&gt;"",ISNUMBER($A2545)),VLOOKUP($A2545,StudiesGeneral!$B:$CM,4,FALSE),"")</f>
        <v>https://doi.org/10.1002/cpt.2558</v>
      </c>
      <c r="F2545" s="73" t="str">
        <f>IF(AND($A2545&lt;&gt;"",ISNUMBER($A2545)),VLOOKUP($A2545,StudiesGeneral!$B:$CM,5,FALSE),"")</f>
        <v>CYP3A7</v>
      </c>
      <c r="G2545" s="52" t="str">
        <f t="shared" si="122"/>
        <v>Small intestine-Jejunum-Lysate-obsese 14-</v>
      </c>
      <c r="H2545" s="12" t="s">
        <v>747</v>
      </c>
      <c r="I2545" s="12" t="s">
        <v>749</v>
      </c>
      <c r="K2545" s="12" t="s">
        <v>735</v>
      </c>
      <c r="L2545" s="12" t="s">
        <v>736</v>
      </c>
      <c r="M2545" s="12" t="s">
        <v>737</v>
      </c>
      <c r="AA2545" s="19" t="s">
        <v>770</v>
      </c>
      <c r="AB2545" s="19" t="s">
        <v>1559</v>
      </c>
      <c r="AC2545" s="20" t="s">
        <v>730</v>
      </c>
      <c r="AD2545" s="37" t="s">
        <v>1629</v>
      </c>
      <c r="AE2545" s="82">
        <v>14</v>
      </c>
      <c r="AF2545" s="3">
        <v>1</v>
      </c>
      <c r="AG2545" s="45"/>
      <c r="AH2545" s="45">
        <v>48</v>
      </c>
      <c r="AI2545" s="45" t="s">
        <v>767</v>
      </c>
      <c r="AJ2545" s="46" t="s">
        <v>1069</v>
      </c>
      <c r="AK2545" s="45"/>
      <c r="AL2545" s="46"/>
      <c r="AM2545" s="45">
        <v>23</v>
      </c>
      <c r="AN2545" s="45">
        <v>63</v>
      </c>
      <c r="AO2545" s="45">
        <v>123.4</v>
      </c>
      <c r="AP2545" s="45" t="s">
        <v>1069</v>
      </c>
      <c r="AQ2545" s="45"/>
      <c r="AR2545" s="45"/>
      <c r="AS2545" s="107">
        <v>43</v>
      </c>
      <c r="AT2545" s="45" t="s">
        <v>1069</v>
      </c>
      <c r="AU2545" s="45"/>
      <c r="AV2545" s="45"/>
      <c r="AW2545" s="45"/>
      <c r="AX2545" s="45" t="s">
        <v>1561</v>
      </c>
      <c r="BA2545" s="21" t="s">
        <v>733</v>
      </c>
      <c r="BB2545" s="10">
        <v>1</v>
      </c>
      <c r="BF2545" s="4" t="b">
        <f>IF(ISERROR(VLOOKUP(StudiesDetails!B2545,ProteinExpression!A:A,1,FALSE)),FALSE,TRUE)</f>
        <v>1</v>
      </c>
    </row>
    <row r="2546" spans="1:58" x14ac:dyDescent="0.3">
      <c r="A2546">
        <v>1158</v>
      </c>
      <c r="B2546">
        <v>2698</v>
      </c>
      <c r="C2546" s="73" t="str">
        <f>IF(AND($A2546&lt;&gt;"",ISNUMBER($A2546)),VLOOKUP($A2546,StudiesGeneral!$B:$CM,2,FALSE),"")</f>
        <v>Wegler</v>
      </c>
      <c r="D2546" s="73">
        <f>IF(AND($A2546&lt;&gt;"",ISNUMBER($A2546)),VLOOKUP($A2546,StudiesGeneral!$B:$CM,3,FALSE),"")</f>
        <v>2022</v>
      </c>
      <c r="E2546" s="74" t="str">
        <f>IF(AND($A2546&lt;&gt;"",ISNUMBER($A2546)),VLOOKUP($A2546,StudiesGeneral!$B:$CM,4,FALSE),"")</f>
        <v>https://doi.org/10.1002/cpt.2558</v>
      </c>
      <c r="F2546" s="73" t="str">
        <f>IF(AND($A2546&lt;&gt;"",ISNUMBER($A2546)),VLOOKUP($A2546,StudiesGeneral!$B:$CM,5,FALSE),"")</f>
        <v>CYP3A7</v>
      </c>
      <c r="G2546" s="52" t="str">
        <f t="shared" si="122"/>
        <v>Small intestine-Jejunum-Lysate-obsese 15-</v>
      </c>
      <c r="H2546" s="12" t="s">
        <v>747</v>
      </c>
      <c r="I2546" s="12" t="s">
        <v>749</v>
      </c>
      <c r="K2546" s="12" t="s">
        <v>735</v>
      </c>
      <c r="L2546" s="12" t="s">
        <v>736</v>
      </c>
      <c r="M2546" s="12" t="s">
        <v>737</v>
      </c>
      <c r="AA2546" s="19" t="s">
        <v>770</v>
      </c>
      <c r="AB2546" s="19" t="s">
        <v>1559</v>
      </c>
      <c r="AC2546" s="20" t="s">
        <v>730</v>
      </c>
      <c r="AD2546" s="37" t="s">
        <v>1630</v>
      </c>
      <c r="AE2546" s="82">
        <v>15</v>
      </c>
      <c r="AF2546" s="3">
        <v>1</v>
      </c>
      <c r="AG2546" s="45"/>
      <c r="AH2546" s="45">
        <v>48</v>
      </c>
      <c r="AI2546" s="45" t="s">
        <v>767</v>
      </c>
      <c r="AJ2546" s="46" t="s">
        <v>1069</v>
      </c>
      <c r="AK2546" s="45"/>
      <c r="AL2546" s="46"/>
      <c r="AM2546" s="45">
        <v>23</v>
      </c>
      <c r="AN2546" s="45">
        <v>63</v>
      </c>
      <c r="AO2546" s="45">
        <v>123.4</v>
      </c>
      <c r="AP2546" s="45" t="s">
        <v>1069</v>
      </c>
      <c r="AQ2546" s="45"/>
      <c r="AR2546" s="45"/>
      <c r="AS2546" s="107">
        <v>43</v>
      </c>
      <c r="AT2546" s="45" t="s">
        <v>1069</v>
      </c>
      <c r="AU2546" s="45"/>
      <c r="AV2546" s="45"/>
      <c r="AW2546" s="45"/>
      <c r="AX2546" s="45" t="s">
        <v>1561</v>
      </c>
      <c r="BA2546" s="21" t="s">
        <v>733</v>
      </c>
      <c r="BB2546" s="10">
        <v>1</v>
      </c>
      <c r="BF2546" s="4" t="b">
        <f>IF(ISERROR(VLOOKUP(StudiesDetails!B2546,ProteinExpression!A:A,1,FALSE)),FALSE,TRUE)</f>
        <v>1</v>
      </c>
    </row>
    <row r="2547" spans="1:58" x14ac:dyDescent="0.3">
      <c r="A2547">
        <v>1158</v>
      </c>
      <c r="B2547">
        <v>2699</v>
      </c>
      <c r="C2547" s="73" t="str">
        <f>IF(AND($A2547&lt;&gt;"",ISNUMBER($A2547)),VLOOKUP($A2547,StudiesGeneral!$B:$CM,2,FALSE),"")</f>
        <v>Wegler</v>
      </c>
      <c r="D2547" s="73">
        <f>IF(AND($A2547&lt;&gt;"",ISNUMBER($A2547)),VLOOKUP($A2547,StudiesGeneral!$B:$CM,3,FALSE),"")</f>
        <v>2022</v>
      </c>
      <c r="E2547" s="74" t="str">
        <f>IF(AND($A2547&lt;&gt;"",ISNUMBER($A2547)),VLOOKUP($A2547,StudiesGeneral!$B:$CM,4,FALSE),"")</f>
        <v>https://doi.org/10.1002/cpt.2558</v>
      </c>
      <c r="F2547" s="73" t="str">
        <f>IF(AND($A2547&lt;&gt;"",ISNUMBER($A2547)),VLOOKUP($A2547,StudiesGeneral!$B:$CM,5,FALSE),"")</f>
        <v>CYP3A7</v>
      </c>
      <c r="G2547" s="52" t="str">
        <f t="shared" si="122"/>
        <v>Small intestine-Jejunum-Lysate-obsese 16-</v>
      </c>
      <c r="H2547" s="12" t="s">
        <v>747</v>
      </c>
      <c r="I2547" s="12" t="s">
        <v>749</v>
      </c>
      <c r="K2547" s="12" t="s">
        <v>735</v>
      </c>
      <c r="L2547" s="12" t="s">
        <v>736</v>
      </c>
      <c r="M2547" s="12" t="s">
        <v>737</v>
      </c>
      <c r="AA2547" s="19" t="s">
        <v>770</v>
      </c>
      <c r="AB2547" s="19" t="s">
        <v>1559</v>
      </c>
      <c r="AC2547" s="20" t="s">
        <v>730</v>
      </c>
      <c r="AD2547" s="37" t="s">
        <v>1631</v>
      </c>
      <c r="AE2547" s="82">
        <v>16</v>
      </c>
      <c r="AF2547" s="3">
        <v>1</v>
      </c>
      <c r="AG2547" s="45"/>
      <c r="AH2547" s="45">
        <v>48</v>
      </c>
      <c r="AI2547" s="45" t="s">
        <v>767</v>
      </c>
      <c r="AJ2547" s="46" t="s">
        <v>1069</v>
      </c>
      <c r="AK2547" s="45"/>
      <c r="AL2547" s="46"/>
      <c r="AM2547" s="45">
        <v>23</v>
      </c>
      <c r="AN2547" s="45">
        <v>63</v>
      </c>
      <c r="AO2547" s="45">
        <v>123.4</v>
      </c>
      <c r="AP2547" s="45" t="s">
        <v>1069</v>
      </c>
      <c r="AQ2547" s="45"/>
      <c r="AR2547" s="45"/>
      <c r="AS2547" s="107">
        <v>43</v>
      </c>
      <c r="AT2547" s="45" t="s">
        <v>1069</v>
      </c>
      <c r="AU2547" s="45"/>
      <c r="AV2547" s="45"/>
      <c r="AW2547" s="45"/>
      <c r="AX2547" s="45" t="s">
        <v>1561</v>
      </c>
      <c r="BA2547" s="21" t="s">
        <v>733</v>
      </c>
      <c r="BB2547" s="10">
        <v>1</v>
      </c>
      <c r="BF2547" s="4" t="b">
        <f>IF(ISERROR(VLOOKUP(StudiesDetails!B2547,ProteinExpression!A:A,1,FALSE)),FALSE,TRUE)</f>
        <v>1</v>
      </c>
    </row>
    <row r="2548" spans="1:58" x14ac:dyDescent="0.3">
      <c r="A2548">
        <v>1158</v>
      </c>
      <c r="B2548">
        <v>2700</v>
      </c>
      <c r="C2548" s="73" t="str">
        <f>IF(AND($A2548&lt;&gt;"",ISNUMBER($A2548)),VLOOKUP($A2548,StudiesGeneral!$B:$CM,2,FALSE),"")</f>
        <v>Wegler</v>
      </c>
      <c r="D2548" s="73">
        <f>IF(AND($A2548&lt;&gt;"",ISNUMBER($A2548)),VLOOKUP($A2548,StudiesGeneral!$B:$CM,3,FALSE),"")</f>
        <v>2022</v>
      </c>
      <c r="E2548" s="74" t="str">
        <f>IF(AND($A2548&lt;&gt;"",ISNUMBER($A2548)),VLOOKUP($A2548,StudiesGeneral!$B:$CM,4,FALSE),"")</f>
        <v>https://doi.org/10.1002/cpt.2558</v>
      </c>
      <c r="F2548" s="73" t="str">
        <f>IF(AND($A2548&lt;&gt;"",ISNUMBER($A2548)),VLOOKUP($A2548,StudiesGeneral!$B:$CM,5,FALSE),"")</f>
        <v>CYP3A7</v>
      </c>
      <c r="G2548" s="52" t="str">
        <f t="shared" si="122"/>
        <v>Small intestine-Jejunum-Lysate-obsese 17-</v>
      </c>
      <c r="H2548" s="12" t="s">
        <v>747</v>
      </c>
      <c r="I2548" s="12" t="s">
        <v>749</v>
      </c>
      <c r="K2548" s="12" t="s">
        <v>735</v>
      </c>
      <c r="L2548" s="12" t="s">
        <v>736</v>
      </c>
      <c r="M2548" s="12" t="s">
        <v>737</v>
      </c>
      <c r="AA2548" s="19" t="s">
        <v>770</v>
      </c>
      <c r="AB2548" s="19" t="s">
        <v>1559</v>
      </c>
      <c r="AC2548" s="20" t="s">
        <v>730</v>
      </c>
      <c r="AD2548" s="37" t="s">
        <v>1632</v>
      </c>
      <c r="AE2548" s="82">
        <v>17</v>
      </c>
      <c r="AF2548" s="3">
        <v>1</v>
      </c>
      <c r="AG2548" s="45"/>
      <c r="AH2548" s="45">
        <v>48</v>
      </c>
      <c r="AI2548" s="45" t="s">
        <v>767</v>
      </c>
      <c r="AJ2548" s="46" t="s">
        <v>1069</v>
      </c>
      <c r="AK2548" s="45"/>
      <c r="AL2548" s="46"/>
      <c r="AM2548" s="45">
        <v>23</v>
      </c>
      <c r="AN2548" s="45">
        <v>63</v>
      </c>
      <c r="AO2548" s="45">
        <v>123.4</v>
      </c>
      <c r="AP2548" s="45" t="s">
        <v>1069</v>
      </c>
      <c r="AQ2548" s="45"/>
      <c r="AR2548" s="45"/>
      <c r="AS2548" s="107">
        <v>43</v>
      </c>
      <c r="AT2548" s="45" t="s">
        <v>1069</v>
      </c>
      <c r="AU2548" s="45"/>
      <c r="AV2548" s="45"/>
      <c r="AW2548" s="45"/>
      <c r="AX2548" s="45" t="s">
        <v>1561</v>
      </c>
      <c r="BA2548" s="21" t="s">
        <v>733</v>
      </c>
      <c r="BB2548" s="10">
        <v>1</v>
      </c>
      <c r="BF2548" s="4" t="b">
        <f>IF(ISERROR(VLOOKUP(StudiesDetails!B2548,ProteinExpression!A:A,1,FALSE)),FALSE,TRUE)</f>
        <v>1</v>
      </c>
    </row>
    <row r="2549" spans="1:58" x14ac:dyDescent="0.3">
      <c r="A2549">
        <v>1158</v>
      </c>
      <c r="B2549">
        <v>2701</v>
      </c>
      <c r="C2549" s="73" t="str">
        <f>IF(AND($A2549&lt;&gt;"",ISNUMBER($A2549)),VLOOKUP($A2549,StudiesGeneral!$B:$CM,2,FALSE),"")</f>
        <v>Wegler</v>
      </c>
      <c r="D2549" s="73">
        <f>IF(AND($A2549&lt;&gt;"",ISNUMBER($A2549)),VLOOKUP($A2549,StudiesGeneral!$B:$CM,3,FALSE),"")</f>
        <v>2022</v>
      </c>
      <c r="E2549" s="74" t="str">
        <f>IF(AND($A2549&lt;&gt;"",ISNUMBER($A2549)),VLOOKUP($A2549,StudiesGeneral!$B:$CM,4,FALSE),"")</f>
        <v>https://doi.org/10.1002/cpt.2558</v>
      </c>
      <c r="F2549" s="73" t="str">
        <f>IF(AND($A2549&lt;&gt;"",ISNUMBER($A2549)),VLOOKUP($A2549,StudiesGeneral!$B:$CM,5,FALSE),"")</f>
        <v>CYP3A7</v>
      </c>
      <c r="G2549" s="52" t="str">
        <f t="shared" si="122"/>
        <v>Small intestine-Jejunum-Lysate-obsese 18-</v>
      </c>
      <c r="H2549" s="12" t="s">
        <v>747</v>
      </c>
      <c r="I2549" s="12" t="s">
        <v>749</v>
      </c>
      <c r="K2549" s="12" t="s">
        <v>735</v>
      </c>
      <c r="L2549" s="12" t="s">
        <v>736</v>
      </c>
      <c r="M2549" s="12" t="s">
        <v>737</v>
      </c>
      <c r="AA2549" s="19" t="s">
        <v>770</v>
      </c>
      <c r="AB2549" s="19" t="s">
        <v>1559</v>
      </c>
      <c r="AC2549" s="20" t="s">
        <v>730</v>
      </c>
      <c r="AD2549" s="37" t="s">
        <v>1633</v>
      </c>
      <c r="AE2549" s="82">
        <v>18</v>
      </c>
      <c r="AF2549" s="3">
        <v>1</v>
      </c>
      <c r="AG2549" s="45"/>
      <c r="AH2549" s="45">
        <v>48</v>
      </c>
      <c r="AI2549" s="45" t="s">
        <v>767</v>
      </c>
      <c r="AJ2549" s="46" t="s">
        <v>1069</v>
      </c>
      <c r="AK2549" s="45"/>
      <c r="AL2549" s="46"/>
      <c r="AM2549" s="45">
        <v>23</v>
      </c>
      <c r="AN2549" s="45">
        <v>63</v>
      </c>
      <c r="AO2549" s="45">
        <v>123.4</v>
      </c>
      <c r="AP2549" s="45" t="s">
        <v>1069</v>
      </c>
      <c r="AQ2549" s="45"/>
      <c r="AR2549" s="45"/>
      <c r="AS2549" s="107">
        <v>43</v>
      </c>
      <c r="AT2549" s="45" t="s">
        <v>1069</v>
      </c>
      <c r="AU2549" s="45"/>
      <c r="AV2549" s="45"/>
      <c r="AW2549" s="45"/>
      <c r="AX2549" s="45" t="s">
        <v>1561</v>
      </c>
      <c r="BA2549" s="21" t="s">
        <v>733</v>
      </c>
      <c r="BB2549" s="10">
        <v>1</v>
      </c>
      <c r="BF2549" s="4" t="b">
        <f>IF(ISERROR(VLOOKUP(StudiesDetails!B2549,ProteinExpression!A:A,1,FALSE)),FALSE,TRUE)</f>
        <v>1</v>
      </c>
    </row>
    <row r="2550" spans="1:58" x14ac:dyDescent="0.3">
      <c r="A2550">
        <v>1158</v>
      </c>
      <c r="B2550">
        <v>2702</v>
      </c>
      <c r="C2550" s="73" t="str">
        <f>IF(AND($A2550&lt;&gt;"",ISNUMBER($A2550)),VLOOKUP($A2550,StudiesGeneral!$B:$CM,2,FALSE),"")</f>
        <v>Wegler</v>
      </c>
      <c r="D2550" s="73">
        <f>IF(AND($A2550&lt;&gt;"",ISNUMBER($A2550)),VLOOKUP($A2550,StudiesGeneral!$B:$CM,3,FALSE),"")</f>
        <v>2022</v>
      </c>
      <c r="E2550" s="74" t="str">
        <f>IF(AND($A2550&lt;&gt;"",ISNUMBER($A2550)),VLOOKUP($A2550,StudiesGeneral!$B:$CM,4,FALSE),"")</f>
        <v>https://doi.org/10.1002/cpt.2558</v>
      </c>
      <c r="F2550" s="73" t="str">
        <f>IF(AND($A2550&lt;&gt;"",ISNUMBER($A2550)),VLOOKUP($A2550,StudiesGeneral!$B:$CM,5,FALSE),"")</f>
        <v>CYP3A7</v>
      </c>
      <c r="G2550" s="52" t="str">
        <f t="shared" si="122"/>
        <v>Small intestine-Jejunum-Lysate-obsese 19-</v>
      </c>
      <c r="H2550" s="12" t="s">
        <v>747</v>
      </c>
      <c r="I2550" s="12" t="s">
        <v>749</v>
      </c>
      <c r="K2550" s="12" t="s">
        <v>735</v>
      </c>
      <c r="L2550" s="12" t="s">
        <v>736</v>
      </c>
      <c r="M2550" s="12" t="s">
        <v>737</v>
      </c>
      <c r="AA2550" s="19" t="s">
        <v>770</v>
      </c>
      <c r="AB2550" s="19" t="s">
        <v>1559</v>
      </c>
      <c r="AC2550" s="20" t="s">
        <v>730</v>
      </c>
      <c r="AD2550" s="37" t="s">
        <v>1634</v>
      </c>
      <c r="AE2550" s="82">
        <v>19</v>
      </c>
      <c r="AF2550" s="3">
        <v>1</v>
      </c>
      <c r="AG2550" s="45"/>
      <c r="AH2550" s="45">
        <v>48</v>
      </c>
      <c r="AI2550" s="45" t="s">
        <v>767</v>
      </c>
      <c r="AJ2550" s="46" t="s">
        <v>1069</v>
      </c>
      <c r="AK2550" s="45"/>
      <c r="AL2550" s="46"/>
      <c r="AM2550" s="45">
        <v>23</v>
      </c>
      <c r="AN2550" s="45">
        <v>63</v>
      </c>
      <c r="AO2550" s="45">
        <v>123.4</v>
      </c>
      <c r="AP2550" s="45" t="s">
        <v>1069</v>
      </c>
      <c r="AQ2550" s="45"/>
      <c r="AR2550" s="45"/>
      <c r="AS2550" s="107">
        <v>43</v>
      </c>
      <c r="AT2550" s="45" t="s">
        <v>1069</v>
      </c>
      <c r="AU2550" s="45"/>
      <c r="AV2550" s="45"/>
      <c r="AW2550" s="45"/>
      <c r="AX2550" s="45" t="s">
        <v>1561</v>
      </c>
      <c r="BA2550" s="21" t="s">
        <v>733</v>
      </c>
      <c r="BB2550" s="10">
        <v>1</v>
      </c>
      <c r="BF2550" s="4" t="b">
        <f>IF(ISERROR(VLOOKUP(StudiesDetails!B2550,ProteinExpression!A:A,1,FALSE)),FALSE,TRUE)</f>
        <v>1</v>
      </c>
    </row>
    <row r="2551" spans="1:58" x14ac:dyDescent="0.3">
      <c r="A2551">
        <v>1158</v>
      </c>
      <c r="B2551">
        <v>2703</v>
      </c>
      <c r="C2551" s="73" t="str">
        <f>IF(AND($A2551&lt;&gt;"",ISNUMBER($A2551)),VLOOKUP($A2551,StudiesGeneral!$B:$CM,2,FALSE),"")</f>
        <v>Wegler</v>
      </c>
      <c r="D2551" s="73">
        <f>IF(AND($A2551&lt;&gt;"",ISNUMBER($A2551)),VLOOKUP($A2551,StudiesGeneral!$B:$CM,3,FALSE),"")</f>
        <v>2022</v>
      </c>
      <c r="E2551" s="74" t="str">
        <f>IF(AND($A2551&lt;&gt;"",ISNUMBER($A2551)),VLOOKUP($A2551,StudiesGeneral!$B:$CM,4,FALSE),"")</f>
        <v>https://doi.org/10.1002/cpt.2558</v>
      </c>
      <c r="F2551" s="73" t="str">
        <f>IF(AND($A2551&lt;&gt;"",ISNUMBER($A2551)),VLOOKUP($A2551,StudiesGeneral!$B:$CM,5,FALSE),"")</f>
        <v>CYP3A7</v>
      </c>
      <c r="G2551" s="52" t="str">
        <f t="shared" si="122"/>
        <v>Small intestine-Jejunum-Lysate-obsese 20-</v>
      </c>
      <c r="H2551" s="12" t="s">
        <v>747</v>
      </c>
      <c r="I2551" s="12" t="s">
        <v>749</v>
      </c>
      <c r="K2551" s="12" t="s">
        <v>735</v>
      </c>
      <c r="L2551" s="12" t="s">
        <v>736</v>
      </c>
      <c r="M2551" s="12" t="s">
        <v>737</v>
      </c>
      <c r="AA2551" s="19" t="s">
        <v>770</v>
      </c>
      <c r="AB2551" s="19" t="s">
        <v>1559</v>
      </c>
      <c r="AC2551" s="20" t="s">
        <v>730</v>
      </c>
      <c r="AD2551" s="37" t="s">
        <v>1635</v>
      </c>
      <c r="AE2551" s="82">
        <v>20</v>
      </c>
      <c r="AF2551" s="3">
        <v>1</v>
      </c>
      <c r="AG2551" s="45"/>
      <c r="AH2551" s="45">
        <v>48</v>
      </c>
      <c r="AI2551" s="45" t="s">
        <v>767</v>
      </c>
      <c r="AJ2551" s="46" t="s">
        <v>1069</v>
      </c>
      <c r="AK2551" s="45"/>
      <c r="AL2551" s="46"/>
      <c r="AM2551" s="45">
        <v>23</v>
      </c>
      <c r="AN2551" s="45">
        <v>63</v>
      </c>
      <c r="AO2551" s="45">
        <v>123.4</v>
      </c>
      <c r="AP2551" s="45" t="s">
        <v>1069</v>
      </c>
      <c r="AQ2551" s="45"/>
      <c r="AR2551" s="45"/>
      <c r="AS2551" s="107">
        <v>43</v>
      </c>
      <c r="AT2551" s="45" t="s">
        <v>1069</v>
      </c>
      <c r="AU2551" s="45"/>
      <c r="AV2551" s="45"/>
      <c r="AW2551" s="45"/>
      <c r="AX2551" s="45" t="s">
        <v>1561</v>
      </c>
      <c r="BA2551" s="21" t="s">
        <v>733</v>
      </c>
      <c r="BB2551" s="10">
        <v>1</v>
      </c>
      <c r="BF2551" s="4" t="b">
        <f>IF(ISERROR(VLOOKUP(StudiesDetails!B2551,ProteinExpression!A:A,1,FALSE)),FALSE,TRUE)</f>
        <v>1</v>
      </c>
    </row>
    <row r="2552" spans="1:58" x14ac:dyDescent="0.3">
      <c r="A2552">
        <v>1158</v>
      </c>
      <c r="B2552">
        <v>2704</v>
      </c>
      <c r="C2552" s="73" t="str">
        <f>IF(AND($A2552&lt;&gt;"",ISNUMBER($A2552)),VLOOKUP($A2552,StudiesGeneral!$B:$CM,2,FALSE),"")</f>
        <v>Wegler</v>
      </c>
      <c r="D2552" s="73">
        <f>IF(AND($A2552&lt;&gt;"",ISNUMBER($A2552)),VLOOKUP($A2552,StudiesGeneral!$B:$CM,3,FALSE),"")</f>
        <v>2022</v>
      </c>
      <c r="E2552" s="74" t="str">
        <f>IF(AND($A2552&lt;&gt;"",ISNUMBER($A2552)),VLOOKUP($A2552,StudiesGeneral!$B:$CM,4,FALSE),"")</f>
        <v>https://doi.org/10.1002/cpt.2558</v>
      </c>
      <c r="F2552" s="73" t="str">
        <f>IF(AND($A2552&lt;&gt;"",ISNUMBER($A2552)),VLOOKUP($A2552,StudiesGeneral!$B:$CM,5,FALSE),"")</f>
        <v>CYP3A7</v>
      </c>
      <c r="G2552" s="52" t="str">
        <f t="shared" si="122"/>
        <v>Small intestine-Jejunum-Lysate-obsese 21-</v>
      </c>
      <c r="H2552" s="12" t="s">
        <v>747</v>
      </c>
      <c r="I2552" s="12" t="s">
        <v>749</v>
      </c>
      <c r="K2552" s="12" t="s">
        <v>735</v>
      </c>
      <c r="L2552" s="12" t="s">
        <v>736</v>
      </c>
      <c r="M2552" s="12" t="s">
        <v>737</v>
      </c>
      <c r="AA2552" s="19" t="s">
        <v>770</v>
      </c>
      <c r="AB2552" s="19" t="s">
        <v>1559</v>
      </c>
      <c r="AC2552" s="20" t="s">
        <v>730</v>
      </c>
      <c r="AD2552" s="37" t="s">
        <v>1636</v>
      </c>
      <c r="AE2552" s="82">
        <v>21</v>
      </c>
      <c r="AF2552" s="3">
        <v>1</v>
      </c>
      <c r="AG2552" s="45"/>
      <c r="AH2552" s="45">
        <v>48</v>
      </c>
      <c r="AI2552" s="45" t="s">
        <v>767</v>
      </c>
      <c r="AJ2552" s="46" t="s">
        <v>1069</v>
      </c>
      <c r="AK2552" s="45"/>
      <c r="AL2552" s="46"/>
      <c r="AM2552" s="45">
        <v>23</v>
      </c>
      <c r="AN2552" s="45">
        <v>63</v>
      </c>
      <c r="AO2552" s="45">
        <v>123.4</v>
      </c>
      <c r="AP2552" s="45" t="s">
        <v>1069</v>
      </c>
      <c r="AQ2552" s="45"/>
      <c r="AR2552" s="45"/>
      <c r="AS2552" s="107">
        <v>43</v>
      </c>
      <c r="AT2552" s="45" t="s">
        <v>1069</v>
      </c>
      <c r="AU2552" s="45"/>
      <c r="AV2552" s="45"/>
      <c r="AW2552" s="45"/>
      <c r="AX2552" s="45" t="s">
        <v>1561</v>
      </c>
      <c r="BA2552" s="21" t="s">
        <v>733</v>
      </c>
      <c r="BB2552" s="10">
        <v>1</v>
      </c>
      <c r="BF2552" s="4" t="b">
        <f>IF(ISERROR(VLOOKUP(StudiesDetails!B2552,ProteinExpression!A:A,1,FALSE)),FALSE,TRUE)</f>
        <v>1</v>
      </c>
    </row>
    <row r="2553" spans="1:58" x14ac:dyDescent="0.3">
      <c r="A2553">
        <v>1158</v>
      </c>
      <c r="B2553">
        <v>2705</v>
      </c>
      <c r="C2553" s="73" t="str">
        <f>IF(AND($A2553&lt;&gt;"",ISNUMBER($A2553)),VLOOKUP($A2553,StudiesGeneral!$B:$CM,2,FALSE),"")</f>
        <v>Wegler</v>
      </c>
      <c r="D2553" s="73">
        <f>IF(AND($A2553&lt;&gt;"",ISNUMBER($A2553)),VLOOKUP($A2553,StudiesGeneral!$B:$CM,3,FALSE),"")</f>
        <v>2022</v>
      </c>
      <c r="E2553" s="74" t="str">
        <f>IF(AND($A2553&lt;&gt;"",ISNUMBER($A2553)),VLOOKUP($A2553,StudiesGeneral!$B:$CM,4,FALSE),"")</f>
        <v>https://doi.org/10.1002/cpt.2558</v>
      </c>
      <c r="F2553" s="73" t="str">
        <f>IF(AND($A2553&lt;&gt;"",ISNUMBER($A2553)),VLOOKUP($A2553,StudiesGeneral!$B:$CM,5,FALSE),"")</f>
        <v>CYP3A7</v>
      </c>
      <c r="G2553" s="52" t="str">
        <f t="shared" si="122"/>
        <v>Small intestine-Jejunum-Lysate-obsese 22-</v>
      </c>
      <c r="H2553" s="12" t="s">
        <v>747</v>
      </c>
      <c r="I2553" s="12" t="s">
        <v>749</v>
      </c>
      <c r="K2553" s="12" t="s">
        <v>735</v>
      </c>
      <c r="L2553" s="12" t="s">
        <v>736</v>
      </c>
      <c r="M2553" s="12" t="s">
        <v>737</v>
      </c>
      <c r="AA2553" s="19" t="s">
        <v>770</v>
      </c>
      <c r="AB2553" s="19" t="s">
        <v>1559</v>
      </c>
      <c r="AC2553" s="20" t="s">
        <v>730</v>
      </c>
      <c r="AD2553" s="37" t="s">
        <v>1637</v>
      </c>
      <c r="AE2553" s="82">
        <v>22</v>
      </c>
      <c r="AF2553" s="3">
        <v>1</v>
      </c>
      <c r="AG2553" s="45"/>
      <c r="AH2553" s="45">
        <v>48</v>
      </c>
      <c r="AI2553" s="45" t="s">
        <v>767</v>
      </c>
      <c r="AJ2553" s="46" t="s">
        <v>1069</v>
      </c>
      <c r="AK2553" s="45"/>
      <c r="AL2553" s="46"/>
      <c r="AM2553" s="45">
        <v>23</v>
      </c>
      <c r="AN2553" s="45">
        <v>63</v>
      </c>
      <c r="AO2553" s="45">
        <v>123.4</v>
      </c>
      <c r="AP2553" s="45" t="s">
        <v>1069</v>
      </c>
      <c r="AQ2553" s="45"/>
      <c r="AR2553" s="45"/>
      <c r="AS2553" s="107">
        <v>43</v>
      </c>
      <c r="AT2553" s="45" t="s">
        <v>1069</v>
      </c>
      <c r="AU2553" s="45"/>
      <c r="AV2553" s="45"/>
      <c r="AW2553" s="45"/>
      <c r="AX2553" s="45" t="s">
        <v>1561</v>
      </c>
      <c r="BA2553" s="21" t="s">
        <v>733</v>
      </c>
      <c r="BB2553" s="10">
        <v>1</v>
      </c>
      <c r="BF2553" s="4" t="b">
        <f>IF(ISERROR(VLOOKUP(StudiesDetails!B2553,ProteinExpression!A:A,1,FALSE)),FALSE,TRUE)</f>
        <v>1</v>
      </c>
    </row>
    <row r="2554" spans="1:58" x14ac:dyDescent="0.3">
      <c r="A2554">
        <v>1158</v>
      </c>
      <c r="B2554">
        <v>2706</v>
      </c>
      <c r="C2554" s="73" t="str">
        <f>IF(AND($A2554&lt;&gt;"",ISNUMBER($A2554)),VLOOKUP($A2554,StudiesGeneral!$B:$CM,2,FALSE),"")</f>
        <v>Wegler</v>
      </c>
      <c r="D2554" s="73">
        <f>IF(AND($A2554&lt;&gt;"",ISNUMBER($A2554)),VLOOKUP($A2554,StudiesGeneral!$B:$CM,3,FALSE),"")</f>
        <v>2022</v>
      </c>
      <c r="E2554" s="74" t="str">
        <f>IF(AND($A2554&lt;&gt;"",ISNUMBER($A2554)),VLOOKUP($A2554,StudiesGeneral!$B:$CM,4,FALSE),"")</f>
        <v>https://doi.org/10.1002/cpt.2558</v>
      </c>
      <c r="F2554" s="73" t="str">
        <f>IF(AND($A2554&lt;&gt;"",ISNUMBER($A2554)),VLOOKUP($A2554,StudiesGeneral!$B:$CM,5,FALSE),"")</f>
        <v>CYP3A7</v>
      </c>
      <c r="G2554" s="52" t="str">
        <f t="shared" si="122"/>
        <v>Small intestine-Jejunum-Lysate-obsese 23-</v>
      </c>
      <c r="H2554" s="12" t="s">
        <v>747</v>
      </c>
      <c r="I2554" s="12" t="s">
        <v>749</v>
      </c>
      <c r="K2554" s="12" t="s">
        <v>735</v>
      </c>
      <c r="L2554" s="12" t="s">
        <v>736</v>
      </c>
      <c r="M2554" s="12" t="s">
        <v>737</v>
      </c>
      <c r="AA2554" s="19" t="s">
        <v>770</v>
      </c>
      <c r="AB2554" s="19" t="s">
        <v>1559</v>
      </c>
      <c r="AC2554" s="20" t="s">
        <v>730</v>
      </c>
      <c r="AD2554" s="37" t="s">
        <v>1638</v>
      </c>
      <c r="AE2554" s="82">
        <v>23</v>
      </c>
      <c r="AF2554" s="3">
        <v>1</v>
      </c>
      <c r="AG2554" s="45"/>
      <c r="AH2554" s="45">
        <v>48</v>
      </c>
      <c r="AI2554" s="45" t="s">
        <v>767</v>
      </c>
      <c r="AJ2554" s="46" t="s">
        <v>1069</v>
      </c>
      <c r="AK2554" s="45"/>
      <c r="AL2554" s="46"/>
      <c r="AM2554" s="45">
        <v>23</v>
      </c>
      <c r="AN2554" s="45">
        <v>63</v>
      </c>
      <c r="AO2554" s="45">
        <v>123.4</v>
      </c>
      <c r="AP2554" s="45" t="s">
        <v>1069</v>
      </c>
      <c r="AQ2554" s="45"/>
      <c r="AR2554" s="45"/>
      <c r="AS2554" s="107">
        <v>43</v>
      </c>
      <c r="AT2554" s="45" t="s">
        <v>1069</v>
      </c>
      <c r="AU2554" s="45"/>
      <c r="AV2554" s="45"/>
      <c r="AW2554" s="45"/>
      <c r="AX2554" s="45" t="s">
        <v>1561</v>
      </c>
      <c r="BA2554" s="21" t="s">
        <v>733</v>
      </c>
      <c r="BB2554" s="10">
        <v>1</v>
      </c>
      <c r="BF2554" s="4" t="b">
        <f>IF(ISERROR(VLOOKUP(StudiesDetails!B2554,ProteinExpression!A:A,1,FALSE)),FALSE,TRUE)</f>
        <v>1</v>
      </c>
    </row>
    <row r="2555" spans="1:58" x14ac:dyDescent="0.3">
      <c r="A2555">
        <v>1158</v>
      </c>
      <c r="B2555">
        <v>2707</v>
      </c>
      <c r="C2555" s="73" t="str">
        <f>IF(AND($A2555&lt;&gt;"",ISNUMBER($A2555)),VLOOKUP($A2555,StudiesGeneral!$B:$CM,2,FALSE),"")</f>
        <v>Wegler</v>
      </c>
      <c r="D2555" s="73">
        <f>IF(AND($A2555&lt;&gt;"",ISNUMBER($A2555)),VLOOKUP($A2555,StudiesGeneral!$B:$CM,3,FALSE),"")</f>
        <v>2022</v>
      </c>
      <c r="E2555" s="74" t="str">
        <f>IF(AND($A2555&lt;&gt;"",ISNUMBER($A2555)),VLOOKUP($A2555,StudiesGeneral!$B:$CM,4,FALSE),"")</f>
        <v>https://doi.org/10.1002/cpt.2558</v>
      </c>
      <c r="F2555" s="73" t="str">
        <f>IF(AND($A2555&lt;&gt;"",ISNUMBER($A2555)),VLOOKUP($A2555,StudiesGeneral!$B:$CM,5,FALSE),"")</f>
        <v>CYP3A7</v>
      </c>
      <c r="G2555" s="52" t="str">
        <f t="shared" si="122"/>
        <v>Small intestine-Jejunum-Lysate-obsese 24-</v>
      </c>
      <c r="H2555" s="12" t="s">
        <v>747</v>
      </c>
      <c r="I2555" s="12" t="s">
        <v>749</v>
      </c>
      <c r="K2555" s="12" t="s">
        <v>735</v>
      </c>
      <c r="L2555" s="12" t="s">
        <v>736</v>
      </c>
      <c r="M2555" s="12" t="s">
        <v>737</v>
      </c>
      <c r="AA2555" s="19" t="s">
        <v>770</v>
      </c>
      <c r="AB2555" s="19" t="s">
        <v>1559</v>
      </c>
      <c r="AC2555" s="20" t="s">
        <v>730</v>
      </c>
      <c r="AD2555" s="37" t="s">
        <v>1639</v>
      </c>
      <c r="AE2555" s="82">
        <v>24</v>
      </c>
      <c r="AF2555" s="3">
        <v>1</v>
      </c>
      <c r="AG2555" s="45"/>
      <c r="AH2555" s="45">
        <v>48</v>
      </c>
      <c r="AI2555" s="45" t="s">
        <v>767</v>
      </c>
      <c r="AJ2555" s="46" t="s">
        <v>1069</v>
      </c>
      <c r="AK2555" s="45"/>
      <c r="AL2555" s="46"/>
      <c r="AM2555" s="45">
        <v>23</v>
      </c>
      <c r="AN2555" s="45">
        <v>63</v>
      </c>
      <c r="AO2555" s="45">
        <v>123.4</v>
      </c>
      <c r="AP2555" s="45" t="s">
        <v>1069</v>
      </c>
      <c r="AQ2555" s="45"/>
      <c r="AR2555" s="45"/>
      <c r="AS2555" s="107">
        <v>43</v>
      </c>
      <c r="AT2555" s="45" t="s">
        <v>1069</v>
      </c>
      <c r="AU2555" s="45"/>
      <c r="AV2555" s="45"/>
      <c r="AW2555" s="45"/>
      <c r="AX2555" s="45" t="s">
        <v>1561</v>
      </c>
      <c r="BA2555" s="21" t="s">
        <v>733</v>
      </c>
      <c r="BB2555" s="10">
        <v>1</v>
      </c>
      <c r="BF2555" s="4" t="b">
        <f>IF(ISERROR(VLOOKUP(StudiesDetails!B2555,ProteinExpression!A:A,1,FALSE)),FALSE,TRUE)</f>
        <v>1</v>
      </c>
    </row>
    <row r="2556" spans="1:58" x14ac:dyDescent="0.3">
      <c r="A2556">
        <v>1158</v>
      </c>
      <c r="B2556">
        <v>2708</v>
      </c>
      <c r="C2556" s="73" t="str">
        <f>IF(AND($A2556&lt;&gt;"",ISNUMBER($A2556)),VLOOKUP($A2556,StudiesGeneral!$B:$CM,2,FALSE),"")</f>
        <v>Wegler</v>
      </c>
      <c r="D2556" s="73">
        <f>IF(AND($A2556&lt;&gt;"",ISNUMBER($A2556)),VLOOKUP($A2556,StudiesGeneral!$B:$CM,3,FALSE),"")</f>
        <v>2022</v>
      </c>
      <c r="E2556" s="74" t="str">
        <f>IF(AND($A2556&lt;&gt;"",ISNUMBER($A2556)),VLOOKUP($A2556,StudiesGeneral!$B:$CM,4,FALSE),"")</f>
        <v>https://doi.org/10.1002/cpt.2558</v>
      </c>
      <c r="F2556" s="73" t="str">
        <f>IF(AND($A2556&lt;&gt;"",ISNUMBER($A2556)),VLOOKUP($A2556,StudiesGeneral!$B:$CM,5,FALSE),"")</f>
        <v>CYP3A7</v>
      </c>
      <c r="G2556" s="52" t="str">
        <f t="shared" si="122"/>
        <v>Small intestine-Jejunum-Lysate-obsese 25-</v>
      </c>
      <c r="H2556" s="12" t="s">
        <v>747</v>
      </c>
      <c r="I2556" s="12" t="s">
        <v>749</v>
      </c>
      <c r="K2556" s="12" t="s">
        <v>735</v>
      </c>
      <c r="L2556" s="12" t="s">
        <v>736</v>
      </c>
      <c r="M2556" s="12" t="s">
        <v>737</v>
      </c>
      <c r="AA2556" s="19" t="s">
        <v>770</v>
      </c>
      <c r="AB2556" s="19" t="s">
        <v>1559</v>
      </c>
      <c r="AC2556" s="20" t="s">
        <v>730</v>
      </c>
      <c r="AD2556" s="37" t="s">
        <v>1640</v>
      </c>
      <c r="AE2556" s="82">
        <v>25</v>
      </c>
      <c r="AF2556" s="3">
        <v>1</v>
      </c>
      <c r="AG2556" s="45"/>
      <c r="AH2556" s="45">
        <v>48</v>
      </c>
      <c r="AI2556" s="45" t="s">
        <v>767</v>
      </c>
      <c r="AJ2556" s="46" t="s">
        <v>1069</v>
      </c>
      <c r="AK2556" s="45"/>
      <c r="AL2556" s="46"/>
      <c r="AM2556" s="45">
        <v>23</v>
      </c>
      <c r="AN2556" s="45">
        <v>63</v>
      </c>
      <c r="AO2556" s="45">
        <v>123.4</v>
      </c>
      <c r="AP2556" s="45" t="s">
        <v>1069</v>
      </c>
      <c r="AQ2556" s="45"/>
      <c r="AR2556" s="45"/>
      <c r="AS2556" s="107">
        <v>43</v>
      </c>
      <c r="AT2556" s="45" t="s">
        <v>1069</v>
      </c>
      <c r="AU2556" s="45"/>
      <c r="AV2556" s="45"/>
      <c r="AW2556" s="45"/>
      <c r="AX2556" s="45" t="s">
        <v>1561</v>
      </c>
      <c r="BA2556" s="21" t="s">
        <v>733</v>
      </c>
      <c r="BB2556" s="10">
        <v>1</v>
      </c>
      <c r="BF2556" s="4" t="b">
        <f>IF(ISERROR(VLOOKUP(StudiesDetails!B2556,ProteinExpression!A:A,1,FALSE)),FALSE,TRUE)</f>
        <v>1</v>
      </c>
    </row>
    <row r="2557" spans="1:58" x14ac:dyDescent="0.3">
      <c r="A2557">
        <v>1158</v>
      </c>
      <c r="B2557">
        <v>2709</v>
      </c>
      <c r="C2557" s="73" t="str">
        <f>IF(AND($A2557&lt;&gt;"",ISNUMBER($A2557)),VLOOKUP($A2557,StudiesGeneral!$B:$CM,2,FALSE),"")</f>
        <v>Wegler</v>
      </c>
      <c r="D2557" s="73">
        <f>IF(AND($A2557&lt;&gt;"",ISNUMBER($A2557)),VLOOKUP($A2557,StudiesGeneral!$B:$CM,3,FALSE),"")</f>
        <v>2022</v>
      </c>
      <c r="E2557" s="74" t="str">
        <f>IF(AND($A2557&lt;&gt;"",ISNUMBER($A2557)),VLOOKUP($A2557,StudiesGeneral!$B:$CM,4,FALSE),"")</f>
        <v>https://doi.org/10.1002/cpt.2558</v>
      </c>
      <c r="F2557" s="73" t="str">
        <f>IF(AND($A2557&lt;&gt;"",ISNUMBER($A2557)),VLOOKUP($A2557,StudiesGeneral!$B:$CM,5,FALSE),"")</f>
        <v>CYP3A7</v>
      </c>
      <c r="G2557" s="52" t="str">
        <f t="shared" si="122"/>
        <v>Small intestine-Jejunum-Lysate-obsese 26-</v>
      </c>
      <c r="H2557" s="12" t="s">
        <v>747</v>
      </c>
      <c r="I2557" s="12" t="s">
        <v>749</v>
      </c>
      <c r="K2557" s="12" t="s">
        <v>735</v>
      </c>
      <c r="L2557" s="12" t="s">
        <v>736</v>
      </c>
      <c r="M2557" s="12" t="s">
        <v>737</v>
      </c>
      <c r="AA2557" s="19" t="s">
        <v>770</v>
      </c>
      <c r="AB2557" s="19" t="s">
        <v>1559</v>
      </c>
      <c r="AC2557" s="20" t="s">
        <v>730</v>
      </c>
      <c r="AD2557" s="37" t="s">
        <v>1641</v>
      </c>
      <c r="AE2557" s="82">
        <v>26</v>
      </c>
      <c r="AF2557" s="3">
        <v>1</v>
      </c>
      <c r="AG2557" s="45"/>
      <c r="AH2557" s="45">
        <v>48</v>
      </c>
      <c r="AI2557" s="45" t="s">
        <v>767</v>
      </c>
      <c r="AJ2557" s="46" t="s">
        <v>1069</v>
      </c>
      <c r="AK2557" s="45"/>
      <c r="AL2557" s="46"/>
      <c r="AM2557" s="45">
        <v>23</v>
      </c>
      <c r="AN2557" s="45">
        <v>63</v>
      </c>
      <c r="AO2557" s="45">
        <v>123.4</v>
      </c>
      <c r="AP2557" s="45" t="s">
        <v>1069</v>
      </c>
      <c r="AQ2557" s="45"/>
      <c r="AR2557" s="45"/>
      <c r="AS2557" s="107">
        <v>43</v>
      </c>
      <c r="AT2557" s="45" t="s">
        <v>1069</v>
      </c>
      <c r="AU2557" s="45"/>
      <c r="AV2557" s="45"/>
      <c r="AW2557" s="45"/>
      <c r="AX2557" s="45" t="s">
        <v>1561</v>
      </c>
      <c r="BA2557" s="21" t="s">
        <v>733</v>
      </c>
      <c r="BB2557" s="10">
        <v>1</v>
      </c>
      <c r="BF2557" s="4" t="b">
        <f>IF(ISERROR(VLOOKUP(StudiesDetails!B2557,ProteinExpression!A:A,1,FALSE)),FALSE,TRUE)</f>
        <v>1</v>
      </c>
    </row>
    <row r="2558" spans="1:58" x14ac:dyDescent="0.3">
      <c r="A2558">
        <v>1158</v>
      </c>
      <c r="B2558">
        <v>2710</v>
      </c>
      <c r="C2558" s="73" t="str">
        <f>IF(AND($A2558&lt;&gt;"",ISNUMBER($A2558)),VLOOKUP($A2558,StudiesGeneral!$B:$CM,2,FALSE),"")</f>
        <v>Wegler</v>
      </c>
      <c r="D2558" s="73">
        <f>IF(AND($A2558&lt;&gt;"",ISNUMBER($A2558)),VLOOKUP($A2558,StudiesGeneral!$B:$CM,3,FALSE),"")</f>
        <v>2022</v>
      </c>
      <c r="E2558" s="74" t="str">
        <f>IF(AND($A2558&lt;&gt;"",ISNUMBER($A2558)),VLOOKUP($A2558,StudiesGeneral!$B:$CM,4,FALSE),"")</f>
        <v>https://doi.org/10.1002/cpt.2558</v>
      </c>
      <c r="F2558" s="73" t="str">
        <f>IF(AND($A2558&lt;&gt;"",ISNUMBER($A2558)),VLOOKUP($A2558,StudiesGeneral!$B:$CM,5,FALSE),"")</f>
        <v>CYP3A7</v>
      </c>
      <c r="G2558" s="52" t="str">
        <f t="shared" si="122"/>
        <v>Small intestine-Jejunum-Lysate-obsese 27-</v>
      </c>
      <c r="H2558" s="12" t="s">
        <v>747</v>
      </c>
      <c r="I2558" s="12" t="s">
        <v>749</v>
      </c>
      <c r="K2558" s="12" t="s">
        <v>735</v>
      </c>
      <c r="L2558" s="12" t="s">
        <v>736</v>
      </c>
      <c r="M2558" s="12" t="s">
        <v>737</v>
      </c>
      <c r="AA2558" s="19" t="s">
        <v>770</v>
      </c>
      <c r="AB2558" s="19" t="s">
        <v>1559</v>
      </c>
      <c r="AC2558" s="20" t="s">
        <v>730</v>
      </c>
      <c r="AD2558" s="37" t="s">
        <v>1642</v>
      </c>
      <c r="AE2558" s="82">
        <v>27</v>
      </c>
      <c r="AF2558" s="3">
        <v>1</v>
      </c>
      <c r="AG2558" s="45"/>
      <c r="AH2558" s="45">
        <v>48</v>
      </c>
      <c r="AI2558" s="45" t="s">
        <v>767</v>
      </c>
      <c r="AJ2558" s="46" t="s">
        <v>1069</v>
      </c>
      <c r="AK2558" s="45"/>
      <c r="AL2558" s="46"/>
      <c r="AM2558" s="45">
        <v>23</v>
      </c>
      <c r="AN2558" s="45">
        <v>63</v>
      </c>
      <c r="AO2558" s="45">
        <v>123.4</v>
      </c>
      <c r="AP2558" s="45" t="s">
        <v>1069</v>
      </c>
      <c r="AQ2558" s="45"/>
      <c r="AR2558" s="45"/>
      <c r="AS2558" s="107">
        <v>43</v>
      </c>
      <c r="AT2558" s="45" t="s">
        <v>1069</v>
      </c>
      <c r="AU2558" s="45"/>
      <c r="AV2558" s="45"/>
      <c r="AW2558" s="45"/>
      <c r="AX2558" s="45" t="s">
        <v>1561</v>
      </c>
      <c r="BA2558" s="21" t="s">
        <v>733</v>
      </c>
      <c r="BB2558" s="10">
        <v>1</v>
      </c>
      <c r="BF2558" s="4" t="b">
        <f>IF(ISERROR(VLOOKUP(StudiesDetails!B2558,ProteinExpression!A:A,1,FALSE)),FALSE,TRUE)</f>
        <v>1</v>
      </c>
    </row>
    <row r="2559" spans="1:58" x14ac:dyDescent="0.3">
      <c r="A2559">
        <v>1158</v>
      </c>
      <c r="B2559">
        <v>2711</v>
      </c>
      <c r="C2559" s="73" t="str">
        <f>IF(AND($A2559&lt;&gt;"",ISNUMBER($A2559)),VLOOKUP($A2559,StudiesGeneral!$B:$CM,2,FALSE),"")</f>
        <v>Wegler</v>
      </c>
      <c r="D2559" s="73">
        <f>IF(AND($A2559&lt;&gt;"",ISNUMBER($A2559)),VLOOKUP($A2559,StudiesGeneral!$B:$CM,3,FALSE),"")</f>
        <v>2022</v>
      </c>
      <c r="E2559" s="74" t="str">
        <f>IF(AND($A2559&lt;&gt;"",ISNUMBER($A2559)),VLOOKUP($A2559,StudiesGeneral!$B:$CM,4,FALSE),"")</f>
        <v>https://doi.org/10.1002/cpt.2558</v>
      </c>
      <c r="F2559" s="73" t="str">
        <f>IF(AND($A2559&lt;&gt;"",ISNUMBER($A2559)),VLOOKUP($A2559,StudiesGeneral!$B:$CM,5,FALSE),"")</f>
        <v>CYP3A7</v>
      </c>
      <c r="G2559" s="52" t="str">
        <f t="shared" si="122"/>
        <v>Small intestine-Jejunum-Lysate-obsese 28-</v>
      </c>
      <c r="H2559" s="12" t="s">
        <v>747</v>
      </c>
      <c r="I2559" s="12" t="s">
        <v>749</v>
      </c>
      <c r="K2559" s="12" t="s">
        <v>735</v>
      </c>
      <c r="L2559" s="12" t="s">
        <v>736</v>
      </c>
      <c r="M2559" s="12" t="s">
        <v>737</v>
      </c>
      <c r="AA2559" s="19" t="s">
        <v>770</v>
      </c>
      <c r="AB2559" s="19" t="s">
        <v>1559</v>
      </c>
      <c r="AC2559" s="20" t="s">
        <v>730</v>
      </c>
      <c r="AD2559" s="37" t="s">
        <v>1643</v>
      </c>
      <c r="AE2559" s="82">
        <v>28</v>
      </c>
      <c r="AF2559" s="3">
        <v>1</v>
      </c>
      <c r="AG2559" s="45"/>
      <c r="AH2559" s="45">
        <v>48</v>
      </c>
      <c r="AI2559" s="45" t="s">
        <v>767</v>
      </c>
      <c r="AJ2559" s="46" t="s">
        <v>1069</v>
      </c>
      <c r="AK2559" s="45"/>
      <c r="AL2559" s="46"/>
      <c r="AM2559" s="45">
        <v>23</v>
      </c>
      <c r="AN2559" s="45">
        <v>63</v>
      </c>
      <c r="AO2559" s="45">
        <v>123.4</v>
      </c>
      <c r="AP2559" s="45" t="s">
        <v>1069</v>
      </c>
      <c r="AQ2559" s="45"/>
      <c r="AR2559" s="45"/>
      <c r="AS2559" s="107">
        <v>43</v>
      </c>
      <c r="AT2559" s="45" t="s">
        <v>1069</v>
      </c>
      <c r="AU2559" s="45"/>
      <c r="AV2559" s="45"/>
      <c r="AW2559" s="45"/>
      <c r="AX2559" s="45" t="s">
        <v>1561</v>
      </c>
      <c r="BA2559" s="21" t="s">
        <v>733</v>
      </c>
      <c r="BB2559" s="10">
        <v>1</v>
      </c>
      <c r="BF2559" s="4" t="b">
        <f>IF(ISERROR(VLOOKUP(StudiesDetails!B2559,ProteinExpression!A:A,1,FALSE)),FALSE,TRUE)</f>
        <v>1</v>
      </c>
    </row>
    <row r="2560" spans="1:58" x14ac:dyDescent="0.3">
      <c r="A2560">
        <v>1158</v>
      </c>
      <c r="B2560">
        <v>2712</v>
      </c>
      <c r="C2560" s="73" t="str">
        <f>IF(AND($A2560&lt;&gt;"",ISNUMBER($A2560)),VLOOKUP($A2560,StudiesGeneral!$B:$CM,2,FALSE),"")</f>
        <v>Wegler</v>
      </c>
      <c r="D2560" s="73">
        <f>IF(AND($A2560&lt;&gt;"",ISNUMBER($A2560)),VLOOKUP($A2560,StudiesGeneral!$B:$CM,3,FALSE),"")</f>
        <v>2022</v>
      </c>
      <c r="E2560" s="74" t="str">
        <f>IF(AND($A2560&lt;&gt;"",ISNUMBER($A2560)),VLOOKUP($A2560,StudiesGeneral!$B:$CM,4,FALSE),"")</f>
        <v>https://doi.org/10.1002/cpt.2558</v>
      </c>
      <c r="F2560" s="73" t="str">
        <f>IF(AND($A2560&lt;&gt;"",ISNUMBER($A2560)),VLOOKUP($A2560,StudiesGeneral!$B:$CM,5,FALSE),"")</f>
        <v>CYP3A7</v>
      </c>
      <c r="G2560" s="52" t="str">
        <f t="shared" si="122"/>
        <v>Small intestine-Jejunum-Lysate-obsese 29-</v>
      </c>
      <c r="H2560" s="12" t="s">
        <v>747</v>
      </c>
      <c r="I2560" s="12" t="s">
        <v>749</v>
      </c>
      <c r="K2560" s="12" t="s">
        <v>735</v>
      </c>
      <c r="L2560" s="12" t="s">
        <v>736</v>
      </c>
      <c r="M2560" s="12" t="s">
        <v>737</v>
      </c>
      <c r="AA2560" s="19" t="s">
        <v>770</v>
      </c>
      <c r="AB2560" s="19" t="s">
        <v>1559</v>
      </c>
      <c r="AC2560" s="20" t="s">
        <v>730</v>
      </c>
      <c r="AD2560" s="37" t="s">
        <v>1644</v>
      </c>
      <c r="AE2560" s="82">
        <v>29</v>
      </c>
      <c r="AF2560" s="3">
        <v>1</v>
      </c>
      <c r="AG2560" s="45"/>
      <c r="AH2560" s="45">
        <v>48</v>
      </c>
      <c r="AI2560" s="45" t="s">
        <v>767</v>
      </c>
      <c r="AJ2560" s="46" t="s">
        <v>1069</v>
      </c>
      <c r="AK2560" s="45"/>
      <c r="AL2560" s="46"/>
      <c r="AM2560" s="45">
        <v>23</v>
      </c>
      <c r="AN2560" s="45">
        <v>63</v>
      </c>
      <c r="AO2560" s="45">
        <v>123.4</v>
      </c>
      <c r="AP2560" s="45" t="s">
        <v>1069</v>
      </c>
      <c r="AQ2560" s="45"/>
      <c r="AR2560" s="45"/>
      <c r="AS2560" s="107">
        <v>43</v>
      </c>
      <c r="AT2560" s="45" t="s">
        <v>1069</v>
      </c>
      <c r="AU2560" s="45"/>
      <c r="AV2560" s="45"/>
      <c r="AW2560" s="45"/>
      <c r="AX2560" s="45" t="s">
        <v>1561</v>
      </c>
      <c r="BA2560" s="21" t="s">
        <v>733</v>
      </c>
      <c r="BB2560" s="10">
        <v>1</v>
      </c>
      <c r="BF2560" s="4" t="b">
        <f>IF(ISERROR(VLOOKUP(StudiesDetails!B2560,ProteinExpression!A:A,1,FALSE)),FALSE,TRUE)</f>
        <v>1</v>
      </c>
    </row>
    <row r="2561" spans="1:58" x14ac:dyDescent="0.3">
      <c r="A2561">
        <v>1158</v>
      </c>
      <c r="B2561">
        <v>2713</v>
      </c>
      <c r="C2561" s="73" t="str">
        <f>IF(AND($A2561&lt;&gt;"",ISNUMBER($A2561)),VLOOKUP($A2561,StudiesGeneral!$B:$CM,2,FALSE),"")</f>
        <v>Wegler</v>
      </c>
      <c r="D2561" s="73">
        <f>IF(AND($A2561&lt;&gt;"",ISNUMBER($A2561)),VLOOKUP($A2561,StudiesGeneral!$B:$CM,3,FALSE),"")</f>
        <v>2022</v>
      </c>
      <c r="E2561" s="74" t="str">
        <f>IF(AND($A2561&lt;&gt;"",ISNUMBER($A2561)),VLOOKUP($A2561,StudiesGeneral!$B:$CM,4,FALSE),"")</f>
        <v>https://doi.org/10.1002/cpt.2558</v>
      </c>
      <c r="F2561" s="73" t="str">
        <f>IF(AND($A2561&lt;&gt;"",ISNUMBER($A2561)),VLOOKUP($A2561,StudiesGeneral!$B:$CM,5,FALSE),"")</f>
        <v>CYP3A7</v>
      </c>
      <c r="G2561" s="52" t="str">
        <f t="shared" si="122"/>
        <v>Small intestine-Jejunum-Lysate-obsese 30-</v>
      </c>
      <c r="H2561" s="12" t="s">
        <v>747</v>
      </c>
      <c r="I2561" s="12" t="s">
        <v>749</v>
      </c>
      <c r="K2561" s="12" t="s">
        <v>735</v>
      </c>
      <c r="L2561" s="12" t="s">
        <v>736</v>
      </c>
      <c r="M2561" s="12" t="s">
        <v>737</v>
      </c>
      <c r="AA2561" s="19" t="s">
        <v>770</v>
      </c>
      <c r="AB2561" s="19" t="s">
        <v>1559</v>
      </c>
      <c r="AC2561" s="20" t="s">
        <v>730</v>
      </c>
      <c r="AD2561" s="37" t="s">
        <v>1645</v>
      </c>
      <c r="AE2561" s="82">
        <v>30</v>
      </c>
      <c r="AF2561" s="3">
        <v>1</v>
      </c>
      <c r="AG2561" s="45"/>
      <c r="AH2561" s="45">
        <v>48</v>
      </c>
      <c r="AI2561" s="45" t="s">
        <v>767</v>
      </c>
      <c r="AJ2561" s="46" t="s">
        <v>1069</v>
      </c>
      <c r="AK2561" s="45"/>
      <c r="AL2561" s="46"/>
      <c r="AM2561" s="45">
        <v>23</v>
      </c>
      <c r="AN2561" s="45">
        <v>63</v>
      </c>
      <c r="AO2561" s="45">
        <v>123.4</v>
      </c>
      <c r="AP2561" s="45" t="s">
        <v>1069</v>
      </c>
      <c r="AQ2561" s="45"/>
      <c r="AR2561" s="45"/>
      <c r="AS2561" s="107">
        <v>43</v>
      </c>
      <c r="AT2561" s="45" t="s">
        <v>1069</v>
      </c>
      <c r="AU2561" s="45"/>
      <c r="AV2561" s="45"/>
      <c r="AW2561" s="45"/>
      <c r="AX2561" s="45" t="s">
        <v>1561</v>
      </c>
      <c r="BA2561" s="21" t="s">
        <v>733</v>
      </c>
      <c r="BB2561" s="10">
        <v>1</v>
      </c>
      <c r="BF2561" s="4" t="b">
        <f>IF(ISERROR(VLOOKUP(StudiesDetails!B2561,ProteinExpression!A:A,1,FALSE)),FALSE,TRUE)</f>
        <v>1</v>
      </c>
    </row>
    <row r="2562" spans="1:58" x14ac:dyDescent="0.3">
      <c r="A2562">
        <v>1158</v>
      </c>
      <c r="B2562">
        <v>2714</v>
      </c>
      <c r="C2562" s="73" t="str">
        <f>IF(AND($A2562&lt;&gt;"",ISNUMBER($A2562)),VLOOKUP($A2562,StudiesGeneral!$B:$CM,2,FALSE),"")</f>
        <v>Wegler</v>
      </c>
      <c r="D2562" s="73">
        <f>IF(AND($A2562&lt;&gt;"",ISNUMBER($A2562)),VLOOKUP($A2562,StudiesGeneral!$B:$CM,3,FALSE),"")</f>
        <v>2022</v>
      </c>
      <c r="E2562" s="74" t="str">
        <f>IF(AND($A2562&lt;&gt;"",ISNUMBER($A2562)),VLOOKUP($A2562,StudiesGeneral!$B:$CM,4,FALSE),"")</f>
        <v>https://doi.org/10.1002/cpt.2558</v>
      </c>
      <c r="F2562" s="73" t="str">
        <f>IF(AND($A2562&lt;&gt;"",ISNUMBER($A2562)),VLOOKUP($A2562,StudiesGeneral!$B:$CM,5,FALSE),"")</f>
        <v>CYP3A7</v>
      </c>
      <c r="G2562" s="52" t="str">
        <f t="shared" si="122"/>
        <v>Small intestine-Jejunum-Lysate-obsese 31-</v>
      </c>
      <c r="H2562" s="12" t="s">
        <v>747</v>
      </c>
      <c r="I2562" s="12" t="s">
        <v>749</v>
      </c>
      <c r="K2562" s="12" t="s">
        <v>735</v>
      </c>
      <c r="L2562" s="12" t="s">
        <v>736</v>
      </c>
      <c r="M2562" s="12" t="s">
        <v>737</v>
      </c>
      <c r="AA2562" s="19" t="s">
        <v>770</v>
      </c>
      <c r="AB2562" s="19" t="s">
        <v>1559</v>
      </c>
      <c r="AC2562" s="20" t="s">
        <v>730</v>
      </c>
      <c r="AD2562" s="37" t="s">
        <v>1646</v>
      </c>
      <c r="AE2562" s="82">
        <v>31</v>
      </c>
      <c r="AF2562" s="3">
        <v>1</v>
      </c>
      <c r="AG2562" s="45"/>
      <c r="AH2562" s="45">
        <v>48</v>
      </c>
      <c r="AI2562" s="45" t="s">
        <v>767</v>
      </c>
      <c r="AJ2562" s="46" t="s">
        <v>1069</v>
      </c>
      <c r="AK2562" s="45"/>
      <c r="AL2562" s="46"/>
      <c r="AM2562" s="45">
        <v>23</v>
      </c>
      <c r="AN2562" s="45">
        <v>63</v>
      </c>
      <c r="AO2562" s="45">
        <v>123.4</v>
      </c>
      <c r="AP2562" s="45" t="s">
        <v>1069</v>
      </c>
      <c r="AQ2562" s="45"/>
      <c r="AR2562" s="45"/>
      <c r="AS2562" s="107">
        <v>43</v>
      </c>
      <c r="AT2562" s="45" t="s">
        <v>1069</v>
      </c>
      <c r="AU2562" s="45"/>
      <c r="AV2562" s="45"/>
      <c r="AW2562" s="45"/>
      <c r="AX2562" s="45" t="s">
        <v>1561</v>
      </c>
      <c r="BA2562" s="21" t="s">
        <v>733</v>
      </c>
      <c r="BB2562" s="10">
        <v>1</v>
      </c>
      <c r="BF2562" s="4" t="b">
        <f>IF(ISERROR(VLOOKUP(StudiesDetails!B2562,ProteinExpression!A:A,1,FALSE)),FALSE,TRUE)</f>
        <v>1</v>
      </c>
    </row>
    <row r="2563" spans="1:58" x14ac:dyDescent="0.3">
      <c r="A2563">
        <v>1158</v>
      </c>
      <c r="B2563">
        <v>2715</v>
      </c>
      <c r="C2563" s="73" t="str">
        <f>IF(AND($A2563&lt;&gt;"",ISNUMBER($A2563)),VLOOKUP($A2563,StudiesGeneral!$B:$CM,2,FALSE),"")</f>
        <v>Wegler</v>
      </c>
      <c r="D2563" s="73">
        <f>IF(AND($A2563&lt;&gt;"",ISNUMBER($A2563)),VLOOKUP($A2563,StudiesGeneral!$B:$CM,3,FALSE),"")</f>
        <v>2022</v>
      </c>
      <c r="E2563" s="74" t="str">
        <f>IF(AND($A2563&lt;&gt;"",ISNUMBER($A2563)),VLOOKUP($A2563,StudiesGeneral!$B:$CM,4,FALSE),"")</f>
        <v>https://doi.org/10.1002/cpt.2558</v>
      </c>
      <c r="F2563" s="73" t="str">
        <f>IF(AND($A2563&lt;&gt;"",ISNUMBER($A2563)),VLOOKUP($A2563,StudiesGeneral!$B:$CM,5,FALSE),"")</f>
        <v>CYP3A7</v>
      </c>
      <c r="G2563" s="52" t="str">
        <f t="shared" si="122"/>
        <v>Small intestine-Jejunum-Lysate-obsese 32-</v>
      </c>
      <c r="H2563" s="12" t="s">
        <v>747</v>
      </c>
      <c r="I2563" s="12" t="s">
        <v>749</v>
      </c>
      <c r="K2563" s="12" t="s">
        <v>735</v>
      </c>
      <c r="L2563" s="12" t="s">
        <v>736</v>
      </c>
      <c r="M2563" s="12" t="s">
        <v>737</v>
      </c>
      <c r="AA2563" s="19" t="s">
        <v>770</v>
      </c>
      <c r="AB2563" s="19" t="s">
        <v>1559</v>
      </c>
      <c r="AC2563" s="20" t="s">
        <v>730</v>
      </c>
      <c r="AD2563" s="37" t="s">
        <v>1647</v>
      </c>
      <c r="AE2563" s="82">
        <v>32</v>
      </c>
      <c r="AF2563" s="3">
        <v>1</v>
      </c>
      <c r="AG2563" s="45"/>
      <c r="AH2563" s="45">
        <v>48</v>
      </c>
      <c r="AI2563" s="45" t="s">
        <v>767</v>
      </c>
      <c r="AJ2563" s="46" t="s">
        <v>1069</v>
      </c>
      <c r="AK2563" s="45"/>
      <c r="AL2563" s="46"/>
      <c r="AM2563" s="45">
        <v>23</v>
      </c>
      <c r="AN2563" s="45">
        <v>63</v>
      </c>
      <c r="AO2563" s="45">
        <v>123.4</v>
      </c>
      <c r="AP2563" s="45" t="s">
        <v>1069</v>
      </c>
      <c r="AQ2563" s="45"/>
      <c r="AR2563" s="45"/>
      <c r="AS2563" s="107">
        <v>43</v>
      </c>
      <c r="AT2563" s="45" t="s">
        <v>1069</v>
      </c>
      <c r="AU2563" s="45"/>
      <c r="AV2563" s="45"/>
      <c r="AW2563" s="45"/>
      <c r="AX2563" s="45" t="s">
        <v>1561</v>
      </c>
      <c r="BA2563" s="21" t="s">
        <v>733</v>
      </c>
      <c r="BB2563" s="10">
        <v>1</v>
      </c>
      <c r="BF2563" s="4" t="b">
        <f>IF(ISERROR(VLOOKUP(StudiesDetails!B2563,ProteinExpression!A:A,1,FALSE)),FALSE,TRUE)</f>
        <v>1</v>
      </c>
    </row>
    <row r="2564" spans="1:58" x14ac:dyDescent="0.3">
      <c r="A2564">
        <v>1158</v>
      </c>
      <c r="B2564">
        <v>2716</v>
      </c>
      <c r="C2564" s="73" t="str">
        <f>IF(AND($A2564&lt;&gt;"",ISNUMBER($A2564)),VLOOKUP($A2564,StudiesGeneral!$B:$CM,2,FALSE),"")</f>
        <v>Wegler</v>
      </c>
      <c r="D2564" s="73">
        <f>IF(AND($A2564&lt;&gt;"",ISNUMBER($A2564)),VLOOKUP($A2564,StudiesGeneral!$B:$CM,3,FALSE),"")</f>
        <v>2022</v>
      </c>
      <c r="E2564" s="74" t="str">
        <f>IF(AND($A2564&lt;&gt;"",ISNUMBER($A2564)),VLOOKUP($A2564,StudiesGeneral!$B:$CM,4,FALSE),"")</f>
        <v>https://doi.org/10.1002/cpt.2558</v>
      </c>
      <c r="F2564" s="73" t="str">
        <f>IF(AND($A2564&lt;&gt;"",ISNUMBER($A2564)),VLOOKUP($A2564,StudiesGeneral!$B:$CM,5,FALSE),"")</f>
        <v>CYP3A7</v>
      </c>
      <c r="G2564" s="52" t="str">
        <f t="shared" si="122"/>
        <v>Small intestine-Jejunum-Lysate-obsese 33-</v>
      </c>
      <c r="H2564" s="12" t="s">
        <v>747</v>
      </c>
      <c r="I2564" s="12" t="s">
        <v>749</v>
      </c>
      <c r="K2564" s="12" t="s">
        <v>735</v>
      </c>
      <c r="L2564" s="12" t="s">
        <v>736</v>
      </c>
      <c r="M2564" s="12" t="s">
        <v>737</v>
      </c>
      <c r="AA2564" s="19" t="s">
        <v>770</v>
      </c>
      <c r="AB2564" s="19" t="s">
        <v>1559</v>
      </c>
      <c r="AC2564" s="20" t="s">
        <v>730</v>
      </c>
      <c r="AD2564" s="37" t="s">
        <v>1648</v>
      </c>
      <c r="AE2564" s="82">
        <v>33</v>
      </c>
      <c r="AF2564" s="3">
        <v>1</v>
      </c>
      <c r="AG2564" s="45"/>
      <c r="AH2564" s="45">
        <v>48</v>
      </c>
      <c r="AI2564" s="45" t="s">
        <v>767</v>
      </c>
      <c r="AJ2564" s="46" t="s">
        <v>1069</v>
      </c>
      <c r="AK2564" s="45"/>
      <c r="AL2564" s="46"/>
      <c r="AM2564" s="45">
        <v>23</v>
      </c>
      <c r="AN2564" s="45">
        <v>63</v>
      </c>
      <c r="AO2564" s="45">
        <v>123.4</v>
      </c>
      <c r="AP2564" s="45" t="s">
        <v>1069</v>
      </c>
      <c r="AQ2564" s="45"/>
      <c r="AR2564" s="45"/>
      <c r="AS2564" s="107">
        <v>43</v>
      </c>
      <c r="AT2564" s="45" t="s">
        <v>1069</v>
      </c>
      <c r="AU2564" s="45"/>
      <c r="AV2564" s="45"/>
      <c r="AW2564" s="45"/>
      <c r="AX2564" s="45" t="s">
        <v>1561</v>
      </c>
      <c r="BA2564" s="21" t="s">
        <v>733</v>
      </c>
      <c r="BB2564" s="10">
        <v>1</v>
      </c>
      <c r="BF2564" s="4" t="b">
        <f>IF(ISERROR(VLOOKUP(StudiesDetails!B2564,ProteinExpression!A:A,1,FALSE)),FALSE,TRUE)</f>
        <v>1</v>
      </c>
    </row>
    <row r="2565" spans="1:58" x14ac:dyDescent="0.3">
      <c r="A2565">
        <v>1158</v>
      </c>
      <c r="B2565">
        <v>2717</v>
      </c>
      <c r="C2565" s="73" t="str">
        <f>IF(AND($A2565&lt;&gt;"",ISNUMBER($A2565)),VLOOKUP($A2565,StudiesGeneral!$B:$CM,2,FALSE),"")</f>
        <v>Wegler</v>
      </c>
      <c r="D2565" s="73">
        <f>IF(AND($A2565&lt;&gt;"",ISNUMBER($A2565)),VLOOKUP($A2565,StudiesGeneral!$B:$CM,3,FALSE),"")</f>
        <v>2022</v>
      </c>
      <c r="E2565" s="74" t="str">
        <f>IF(AND($A2565&lt;&gt;"",ISNUMBER($A2565)),VLOOKUP($A2565,StudiesGeneral!$B:$CM,4,FALSE),"")</f>
        <v>https://doi.org/10.1002/cpt.2558</v>
      </c>
      <c r="F2565" s="73" t="str">
        <f>IF(AND($A2565&lt;&gt;"",ISNUMBER($A2565)),VLOOKUP($A2565,StudiesGeneral!$B:$CM,5,FALSE),"")</f>
        <v>CYP3A7</v>
      </c>
      <c r="G2565" s="52" t="str">
        <f t="shared" si="122"/>
        <v>Small intestine-Jejunum-Lysate-obsese 34-</v>
      </c>
      <c r="H2565" s="12" t="s">
        <v>747</v>
      </c>
      <c r="I2565" s="12" t="s">
        <v>749</v>
      </c>
      <c r="K2565" s="12" t="s">
        <v>735</v>
      </c>
      <c r="L2565" s="12" t="s">
        <v>736</v>
      </c>
      <c r="M2565" s="12" t="s">
        <v>737</v>
      </c>
      <c r="AA2565" s="19" t="s">
        <v>770</v>
      </c>
      <c r="AB2565" s="19" t="s">
        <v>1559</v>
      </c>
      <c r="AC2565" s="20" t="s">
        <v>730</v>
      </c>
      <c r="AD2565" s="37" t="s">
        <v>1649</v>
      </c>
      <c r="AE2565" s="82">
        <v>34</v>
      </c>
      <c r="AF2565" s="3">
        <v>1</v>
      </c>
      <c r="AG2565" s="45"/>
      <c r="AH2565" s="45">
        <v>48</v>
      </c>
      <c r="AI2565" s="45" t="s">
        <v>767</v>
      </c>
      <c r="AJ2565" s="46" t="s">
        <v>1069</v>
      </c>
      <c r="AK2565" s="45"/>
      <c r="AL2565" s="46"/>
      <c r="AM2565" s="45">
        <v>23</v>
      </c>
      <c r="AN2565" s="45">
        <v>63</v>
      </c>
      <c r="AO2565" s="45">
        <v>123.4</v>
      </c>
      <c r="AP2565" s="45" t="s">
        <v>1069</v>
      </c>
      <c r="AQ2565" s="45"/>
      <c r="AR2565" s="45"/>
      <c r="AS2565" s="107">
        <v>43</v>
      </c>
      <c r="AT2565" s="45" t="s">
        <v>1069</v>
      </c>
      <c r="AU2565" s="45"/>
      <c r="AV2565" s="45"/>
      <c r="AW2565" s="45"/>
      <c r="AX2565" s="45" t="s">
        <v>1561</v>
      </c>
      <c r="BA2565" s="21" t="s">
        <v>733</v>
      </c>
      <c r="BB2565" s="10">
        <v>1</v>
      </c>
      <c r="BF2565" s="4" t="b">
        <f>IF(ISERROR(VLOOKUP(StudiesDetails!B2565,ProteinExpression!A:A,1,FALSE)),FALSE,TRUE)</f>
        <v>1</v>
      </c>
    </row>
    <row r="2566" spans="1:58" x14ac:dyDescent="0.3">
      <c r="A2566">
        <v>1158</v>
      </c>
      <c r="B2566">
        <v>2718</v>
      </c>
      <c r="C2566" s="73" t="str">
        <f>IF(AND($A2566&lt;&gt;"",ISNUMBER($A2566)),VLOOKUP($A2566,StudiesGeneral!$B:$CM,2,FALSE),"")</f>
        <v>Wegler</v>
      </c>
      <c r="D2566" s="73">
        <f>IF(AND($A2566&lt;&gt;"",ISNUMBER($A2566)),VLOOKUP($A2566,StudiesGeneral!$B:$CM,3,FALSE),"")</f>
        <v>2022</v>
      </c>
      <c r="E2566" s="74" t="str">
        <f>IF(AND($A2566&lt;&gt;"",ISNUMBER($A2566)),VLOOKUP($A2566,StudiesGeneral!$B:$CM,4,FALSE),"")</f>
        <v>https://doi.org/10.1002/cpt.2558</v>
      </c>
      <c r="F2566" s="73" t="str">
        <f>IF(AND($A2566&lt;&gt;"",ISNUMBER($A2566)),VLOOKUP($A2566,StudiesGeneral!$B:$CM,5,FALSE),"")</f>
        <v>CYP3A7</v>
      </c>
      <c r="G2566" s="52" t="str">
        <f t="shared" si="122"/>
        <v>Small intestine-Jejunum-Lysate-obsese 35-</v>
      </c>
      <c r="H2566" s="12" t="s">
        <v>747</v>
      </c>
      <c r="I2566" s="12" t="s">
        <v>749</v>
      </c>
      <c r="K2566" s="12" t="s">
        <v>735</v>
      </c>
      <c r="L2566" s="12" t="s">
        <v>736</v>
      </c>
      <c r="M2566" s="12" t="s">
        <v>737</v>
      </c>
      <c r="AA2566" s="19" t="s">
        <v>770</v>
      </c>
      <c r="AB2566" s="19" t="s">
        <v>1559</v>
      </c>
      <c r="AC2566" s="20" t="s">
        <v>730</v>
      </c>
      <c r="AD2566" s="37" t="s">
        <v>1650</v>
      </c>
      <c r="AE2566" s="82">
        <v>35</v>
      </c>
      <c r="AF2566" s="3">
        <v>1</v>
      </c>
      <c r="AG2566" s="45"/>
      <c r="AH2566" s="45">
        <v>48</v>
      </c>
      <c r="AI2566" s="45" t="s">
        <v>767</v>
      </c>
      <c r="AJ2566" s="46" t="s">
        <v>1069</v>
      </c>
      <c r="AK2566" s="45"/>
      <c r="AL2566" s="46"/>
      <c r="AM2566" s="45">
        <v>23</v>
      </c>
      <c r="AN2566" s="45">
        <v>63</v>
      </c>
      <c r="AO2566" s="45">
        <v>123.4</v>
      </c>
      <c r="AP2566" s="45" t="s">
        <v>1069</v>
      </c>
      <c r="AQ2566" s="45"/>
      <c r="AR2566" s="45"/>
      <c r="AS2566" s="107">
        <v>43</v>
      </c>
      <c r="AT2566" s="45" t="s">
        <v>1069</v>
      </c>
      <c r="AU2566" s="45"/>
      <c r="AV2566" s="45"/>
      <c r="AW2566" s="45"/>
      <c r="AX2566" s="45" t="s">
        <v>1561</v>
      </c>
      <c r="BA2566" s="21" t="s">
        <v>733</v>
      </c>
      <c r="BB2566" s="10">
        <v>1</v>
      </c>
      <c r="BF2566" s="4" t="b">
        <f>IF(ISERROR(VLOOKUP(StudiesDetails!B2566,ProteinExpression!A:A,1,FALSE)),FALSE,TRUE)</f>
        <v>1</v>
      </c>
    </row>
    <row r="2567" spans="1:58" x14ac:dyDescent="0.3">
      <c r="A2567">
        <v>1158</v>
      </c>
      <c r="B2567">
        <v>2719</v>
      </c>
      <c r="C2567" s="73" t="str">
        <f>IF(AND($A2567&lt;&gt;"",ISNUMBER($A2567)),VLOOKUP($A2567,StudiesGeneral!$B:$CM,2,FALSE),"")</f>
        <v>Wegler</v>
      </c>
      <c r="D2567" s="73">
        <f>IF(AND($A2567&lt;&gt;"",ISNUMBER($A2567)),VLOOKUP($A2567,StudiesGeneral!$B:$CM,3,FALSE),"")</f>
        <v>2022</v>
      </c>
      <c r="E2567" s="74" t="str">
        <f>IF(AND($A2567&lt;&gt;"",ISNUMBER($A2567)),VLOOKUP($A2567,StudiesGeneral!$B:$CM,4,FALSE),"")</f>
        <v>https://doi.org/10.1002/cpt.2558</v>
      </c>
      <c r="F2567" s="73" t="str">
        <f>IF(AND($A2567&lt;&gt;"",ISNUMBER($A2567)),VLOOKUP($A2567,StudiesGeneral!$B:$CM,5,FALSE),"")</f>
        <v>CYP3A7</v>
      </c>
      <c r="G2567" s="52" t="str">
        <f t="shared" si="122"/>
        <v>Small intestine-Jejunum-Lysate-obsese 36-</v>
      </c>
      <c r="H2567" s="12" t="s">
        <v>747</v>
      </c>
      <c r="I2567" s="12" t="s">
        <v>749</v>
      </c>
      <c r="K2567" s="12" t="s">
        <v>735</v>
      </c>
      <c r="L2567" s="12" t="s">
        <v>736</v>
      </c>
      <c r="M2567" s="12" t="s">
        <v>737</v>
      </c>
      <c r="AA2567" s="19" t="s">
        <v>770</v>
      </c>
      <c r="AB2567" s="19" t="s">
        <v>1559</v>
      </c>
      <c r="AC2567" s="20" t="s">
        <v>730</v>
      </c>
      <c r="AD2567" s="37" t="s">
        <v>1651</v>
      </c>
      <c r="AE2567" s="82">
        <v>36</v>
      </c>
      <c r="AF2567" s="3">
        <v>1</v>
      </c>
      <c r="AG2567" s="45"/>
      <c r="AH2567" s="45">
        <v>48</v>
      </c>
      <c r="AI2567" s="45" t="s">
        <v>767</v>
      </c>
      <c r="AJ2567" s="46" t="s">
        <v>1069</v>
      </c>
      <c r="AK2567" s="45"/>
      <c r="AL2567" s="46"/>
      <c r="AM2567" s="45">
        <v>23</v>
      </c>
      <c r="AN2567" s="45">
        <v>63</v>
      </c>
      <c r="AO2567" s="45">
        <v>123.4</v>
      </c>
      <c r="AP2567" s="45" t="s">
        <v>1069</v>
      </c>
      <c r="AQ2567" s="45"/>
      <c r="AR2567" s="45"/>
      <c r="AS2567" s="107">
        <v>43</v>
      </c>
      <c r="AT2567" s="45" t="s">
        <v>1069</v>
      </c>
      <c r="AU2567" s="45"/>
      <c r="AV2567" s="45"/>
      <c r="AW2567" s="45"/>
      <c r="AX2567" s="45" t="s">
        <v>1561</v>
      </c>
      <c r="BA2567" s="21" t="s">
        <v>733</v>
      </c>
      <c r="BB2567" s="10">
        <v>1</v>
      </c>
      <c r="BF2567" s="4" t="b">
        <f>IF(ISERROR(VLOOKUP(StudiesDetails!B2567,ProteinExpression!A:A,1,FALSE)),FALSE,TRUE)</f>
        <v>1</v>
      </c>
    </row>
    <row r="2568" spans="1:58" x14ac:dyDescent="0.3">
      <c r="A2568">
        <v>1158</v>
      </c>
      <c r="B2568">
        <v>2720</v>
      </c>
      <c r="C2568" s="73" t="str">
        <f>IF(AND($A2568&lt;&gt;"",ISNUMBER($A2568)),VLOOKUP($A2568,StudiesGeneral!$B:$CM,2,FALSE),"")</f>
        <v>Wegler</v>
      </c>
      <c r="D2568" s="73">
        <f>IF(AND($A2568&lt;&gt;"",ISNUMBER($A2568)),VLOOKUP($A2568,StudiesGeneral!$B:$CM,3,FALSE),"")</f>
        <v>2022</v>
      </c>
      <c r="E2568" s="74" t="str">
        <f>IF(AND($A2568&lt;&gt;"",ISNUMBER($A2568)),VLOOKUP($A2568,StudiesGeneral!$B:$CM,4,FALSE),"")</f>
        <v>https://doi.org/10.1002/cpt.2558</v>
      </c>
      <c r="F2568" s="73" t="str">
        <f>IF(AND($A2568&lt;&gt;"",ISNUMBER($A2568)),VLOOKUP($A2568,StudiesGeneral!$B:$CM,5,FALSE),"")</f>
        <v>CYP3A7</v>
      </c>
      <c r="G2568" s="52" t="str">
        <f t="shared" si="122"/>
        <v>Small intestine-Jejunum-Lysate-obsese 37-</v>
      </c>
      <c r="H2568" s="12" t="s">
        <v>747</v>
      </c>
      <c r="I2568" s="12" t="s">
        <v>749</v>
      </c>
      <c r="K2568" s="12" t="s">
        <v>735</v>
      </c>
      <c r="L2568" s="12" t="s">
        <v>736</v>
      </c>
      <c r="M2568" s="12" t="s">
        <v>737</v>
      </c>
      <c r="AA2568" s="19" t="s">
        <v>770</v>
      </c>
      <c r="AB2568" s="19" t="s">
        <v>1559</v>
      </c>
      <c r="AC2568" s="20" t="s">
        <v>730</v>
      </c>
      <c r="AD2568" s="37" t="s">
        <v>1652</v>
      </c>
      <c r="AE2568" s="82">
        <v>37</v>
      </c>
      <c r="AF2568" s="3">
        <v>1</v>
      </c>
      <c r="AG2568" s="45"/>
      <c r="AH2568" s="45">
        <v>48</v>
      </c>
      <c r="AI2568" s="45" t="s">
        <v>767</v>
      </c>
      <c r="AJ2568" s="46" t="s">
        <v>1069</v>
      </c>
      <c r="AK2568" s="45"/>
      <c r="AL2568" s="46"/>
      <c r="AM2568" s="45">
        <v>23</v>
      </c>
      <c r="AN2568" s="45">
        <v>63</v>
      </c>
      <c r="AO2568" s="45">
        <v>123.4</v>
      </c>
      <c r="AP2568" s="45" t="s">
        <v>1069</v>
      </c>
      <c r="AQ2568" s="45"/>
      <c r="AR2568" s="45"/>
      <c r="AS2568" s="107">
        <v>43</v>
      </c>
      <c r="AT2568" s="45" t="s">
        <v>1069</v>
      </c>
      <c r="AU2568" s="45"/>
      <c r="AV2568" s="45"/>
      <c r="AW2568" s="45"/>
      <c r="AX2568" s="45" t="s">
        <v>1561</v>
      </c>
      <c r="BA2568" s="21" t="s">
        <v>733</v>
      </c>
      <c r="BB2568" s="10">
        <v>1</v>
      </c>
      <c r="BF2568" s="4" t="b">
        <f>IF(ISERROR(VLOOKUP(StudiesDetails!B2568,ProteinExpression!A:A,1,FALSE)),FALSE,TRUE)</f>
        <v>1</v>
      </c>
    </row>
    <row r="2569" spans="1:58" s="33" customFormat="1" x14ac:dyDescent="0.3">
      <c r="A2569" s="33">
        <v>1158</v>
      </c>
      <c r="B2569" s="33">
        <v>2721</v>
      </c>
      <c r="C2569" s="70" t="str">
        <f>IF(AND($A2569&lt;&gt;"",ISNUMBER($A2569)),VLOOKUP($A2569,StudiesGeneral!$B:$CM,2,FALSE),"")</f>
        <v>Wegler</v>
      </c>
      <c r="D2569" s="70">
        <f>IF(AND($A2569&lt;&gt;"",ISNUMBER($A2569)),VLOOKUP($A2569,StudiesGeneral!$B:$CM,3,FALSE),"")</f>
        <v>2022</v>
      </c>
      <c r="E2569" s="71" t="str">
        <f>IF(AND($A2569&lt;&gt;"",ISNUMBER($A2569)),VLOOKUP($A2569,StudiesGeneral!$B:$CM,4,FALSE),"")</f>
        <v>https://doi.org/10.1002/cpt.2558</v>
      </c>
      <c r="F2569" s="70" t="str">
        <f>IF(AND($A2569&lt;&gt;"",ISNUMBER($A2569)),VLOOKUP($A2569,StudiesGeneral!$B:$CM,5,FALSE),"")</f>
        <v>CYP3A7</v>
      </c>
      <c r="G2569" s="72" t="str">
        <f t="shared" ref="G2569:G2622" si="123">H2569&amp;"-"&amp;I2569&amp;"-"&amp;L2569&amp;"-"&amp;AD2569&amp;"-"&amp;BC2569</f>
        <v>Liver--Lysate-obsese 1-</v>
      </c>
      <c r="H2569" s="25" t="s">
        <v>724</v>
      </c>
      <c r="I2569" s="25"/>
      <c r="J2569" s="25"/>
      <c r="K2569" s="25" t="s">
        <v>735</v>
      </c>
      <c r="L2569" s="25" t="s">
        <v>736</v>
      </c>
      <c r="M2569" s="25" t="s">
        <v>737</v>
      </c>
      <c r="N2569" s="25"/>
      <c r="O2569" s="25"/>
      <c r="P2569" s="25"/>
      <c r="Q2569" s="26"/>
      <c r="R2569" s="26"/>
      <c r="S2569" s="27"/>
      <c r="T2569" s="27"/>
      <c r="U2569" s="27"/>
      <c r="V2569" s="27"/>
      <c r="W2569" s="27"/>
      <c r="X2569" s="27"/>
      <c r="Y2569" s="27"/>
      <c r="Z2569" s="27"/>
      <c r="AA2569" s="28" t="s">
        <v>770</v>
      </c>
      <c r="AB2569" s="28" t="s">
        <v>1559</v>
      </c>
      <c r="AC2569" s="29" t="s">
        <v>730</v>
      </c>
      <c r="AD2569" s="36" t="s">
        <v>1616</v>
      </c>
      <c r="AE2569" s="83">
        <v>1</v>
      </c>
      <c r="AF2569" s="30">
        <v>1</v>
      </c>
      <c r="AG2569" s="41"/>
      <c r="AH2569" s="41">
        <v>48</v>
      </c>
      <c r="AI2569" s="41" t="s">
        <v>767</v>
      </c>
      <c r="AJ2569" s="42" t="s">
        <v>1069</v>
      </c>
      <c r="AK2569" s="41"/>
      <c r="AL2569" s="42"/>
      <c r="AM2569" s="41">
        <v>23</v>
      </c>
      <c r="AN2569" s="41">
        <v>63</v>
      </c>
      <c r="AO2569" s="41">
        <v>123.4</v>
      </c>
      <c r="AP2569" s="41" t="s">
        <v>1069</v>
      </c>
      <c r="AQ2569" s="41"/>
      <c r="AR2569" s="41"/>
      <c r="AS2569" s="106">
        <v>43</v>
      </c>
      <c r="AT2569" s="41" t="s">
        <v>1069</v>
      </c>
      <c r="AU2569" s="41"/>
      <c r="AV2569" s="41"/>
      <c r="AW2569" s="41"/>
      <c r="AX2569" s="41" t="s">
        <v>1561</v>
      </c>
      <c r="AY2569" s="30"/>
      <c r="AZ2569" s="30"/>
      <c r="BA2569" s="31" t="s">
        <v>733</v>
      </c>
      <c r="BB2569" s="32">
        <v>1</v>
      </c>
      <c r="BC2569" s="29"/>
      <c r="BD2569" s="30"/>
      <c r="BE2569" s="75"/>
      <c r="BF2569" s="4" t="b">
        <f>IF(ISERROR(VLOOKUP(StudiesDetails!B2569,ProteinExpression!A:A,1,FALSE)),FALSE,TRUE)</f>
        <v>1</v>
      </c>
    </row>
    <row r="2570" spans="1:58" x14ac:dyDescent="0.3">
      <c r="A2570">
        <v>1158</v>
      </c>
      <c r="B2570">
        <v>2722</v>
      </c>
      <c r="C2570" s="73" t="str">
        <f>IF(AND($A2570&lt;&gt;"",ISNUMBER($A2570)),VLOOKUP($A2570,StudiesGeneral!$B:$CM,2,FALSE),"")</f>
        <v>Wegler</v>
      </c>
      <c r="D2570" s="73">
        <f>IF(AND($A2570&lt;&gt;"",ISNUMBER($A2570)),VLOOKUP($A2570,StudiesGeneral!$B:$CM,3,FALSE),"")</f>
        <v>2022</v>
      </c>
      <c r="E2570" s="74" t="str">
        <f>IF(AND($A2570&lt;&gt;"",ISNUMBER($A2570)),VLOOKUP($A2570,StudiesGeneral!$B:$CM,4,FALSE),"")</f>
        <v>https://doi.org/10.1002/cpt.2558</v>
      </c>
      <c r="F2570" s="73" t="str">
        <f>IF(AND($A2570&lt;&gt;"",ISNUMBER($A2570)),VLOOKUP($A2570,StudiesGeneral!$B:$CM,5,FALSE),"")</f>
        <v>CYP3A7</v>
      </c>
      <c r="G2570" s="52" t="str">
        <f t="shared" si="123"/>
        <v>Liver--Lysate-obsese 2-</v>
      </c>
      <c r="H2570" s="12" t="s">
        <v>724</v>
      </c>
      <c r="K2570" s="12" t="s">
        <v>735</v>
      </c>
      <c r="L2570" s="12" t="s">
        <v>736</v>
      </c>
      <c r="M2570" s="12" t="s">
        <v>737</v>
      </c>
      <c r="AA2570" s="19" t="s">
        <v>770</v>
      </c>
      <c r="AB2570" s="19" t="s">
        <v>1559</v>
      </c>
      <c r="AC2570" s="20" t="s">
        <v>730</v>
      </c>
      <c r="AD2570" s="37" t="s">
        <v>1617</v>
      </c>
      <c r="AE2570" s="82">
        <v>2</v>
      </c>
      <c r="AF2570" s="3">
        <v>1</v>
      </c>
      <c r="AG2570" s="45"/>
      <c r="AH2570" s="45">
        <v>48</v>
      </c>
      <c r="AI2570" s="45" t="s">
        <v>767</v>
      </c>
      <c r="AJ2570" s="46" t="s">
        <v>1069</v>
      </c>
      <c r="AK2570" s="45"/>
      <c r="AL2570" s="46"/>
      <c r="AM2570" s="45">
        <v>23</v>
      </c>
      <c r="AN2570" s="45">
        <v>63</v>
      </c>
      <c r="AO2570" s="45">
        <v>123.4</v>
      </c>
      <c r="AP2570" s="45" t="s">
        <v>1069</v>
      </c>
      <c r="AQ2570" s="45"/>
      <c r="AR2570" s="45"/>
      <c r="AS2570" s="107">
        <v>43</v>
      </c>
      <c r="AT2570" s="45" t="s">
        <v>1069</v>
      </c>
      <c r="AU2570" s="45"/>
      <c r="AV2570" s="45"/>
      <c r="AW2570" s="45"/>
      <c r="AX2570" s="45" t="s">
        <v>1561</v>
      </c>
      <c r="BA2570" s="21" t="s">
        <v>733</v>
      </c>
      <c r="BB2570" s="10">
        <v>1</v>
      </c>
      <c r="BF2570" s="4" t="b">
        <f>IF(ISERROR(VLOOKUP(StudiesDetails!B2570,ProteinExpression!A:A,1,FALSE)),FALSE,TRUE)</f>
        <v>1</v>
      </c>
    </row>
    <row r="2571" spans="1:58" x14ac:dyDescent="0.3">
      <c r="A2571">
        <v>1158</v>
      </c>
      <c r="B2571">
        <v>2723</v>
      </c>
      <c r="C2571" s="73" t="str">
        <f>IF(AND($A2571&lt;&gt;"",ISNUMBER($A2571)),VLOOKUP($A2571,StudiesGeneral!$B:$CM,2,FALSE),"")</f>
        <v>Wegler</v>
      </c>
      <c r="D2571" s="73">
        <f>IF(AND($A2571&lt;&gt;"",ISNUMBER($A2571)),VLOOKUP($A2571,StudiesGeneral!$B:$CM,3,FALSE),"")</f>
        <v>2022</v>
      </c>
      <c r="E2571" s="74" t="str">
        <f>IF(AND($A2571&lt;&gt;"",ISNUMBER($A2571)),VLOOKUP($A2571,StudiesGeneral!$B:$CM,4,FALSE),"")</f>
        <v>https://doi.org/10.1002/cpt.2558</v>
      </c>
      <c r="F2571" s="73" t="str">
        <f>IF(AND($A2571&lt;&gt;"",ISNUMBER($A2571)),VLOOKUP($A2571,StudiesGeneral!$B:$CM,5,FALSE),"")</f>
        <v>CYP3A7</v>
      </c>
      <c r="G2571" s="52" t="str">
        <f t="shared" si="123"/>
        <v>Liver--Lysate-obsese 3-</v>
      </c>
      <c r="H2571" s="12" t="s">
        <v>724</v>
      </c>
      <c r="K2571" s="12" t="s">
        <v>735</v>
      </c>
      <c r="L2571" s="12" t="s">
        <v>736</v>
      </c>
      <c r="M2571" s="12" t="s">
        <v>737</v>
      </c>
      <c r="AA2571" s="19" t="s">
        <v>770</v>
      </c>
      <c r="AB2571" s="19" t="s">
        <v>1559</v>
      </c>
      <c r="AC2571" s="20" t="s">
        <v>730</v>
      </c>
      <c r="AD2571" s="37" t="s">
        <v>1618</v>
      </c>
      <c r="AE2571" s="82">
        <v>3</v>
      </c>
      <c r="AF2571" s="3">
        <v>1</v>
      </c>
      <c r="AG2571" s="45"/>
      <c r="AH2571" s="45">
        <v>48</v>
      </c>
      <c r="AI2571" s="45" t="s">
        <v>767</v>
      </c>
      <c r="AJ2571" s="46" t="s">
        <v>1069</v>
      </c>
      <c r="AK2571" s="45"/>
      <c r="AL2571" s="46"/>
      <c r="AM2571" s="45">
        <v>23</v>
      </c>
      <c r="AN2571" s="45">
        <v>63</v>
      </c>
      <c r="AO2571" s="45">
        <v>123.4</v>
      </c>
      <c r="AP2571" s="45" t="s">
        <v>1069</v>
      </c>
      <c r="AQ2571" s="45"/>
      <c r="AR2571" s="45"/>
      <c r="AS2571" s="107">
        <v>43</v>
      </c>
      <c r="AT2571" s="45" t="s">
        <v>1069</v>
      </c>
      <c r="AU2571" s="45"/>
      <c r="AV2571" s="45"/>
      <c r="AW2571" s="45"/>
      <c r="AX2571" s="45" t="s">
        <v>1561</v>
      </c>
      <c r="BA2571" s="21" t="s">
        <v>733</v>
      </c>
      <c r="BB2571" s="10">
        <v>1</v>
      </c>
      <c r="BF2571" s="4" t="b">
        <f>IF(ISERROR(VLOOKUP(StudiesDetails!B2571,ProteinExpression!A:A,1,FALSE)),FALSE,TRUE)</f>
        <v>1</v>
      </c>
    </row>
    <row r="2572" spans="1:58" x14ac:dyDescent="0.3">
      <c r="A2572">
        <v>1158</v>
      </c>
      <c r="B2572">
        <v>2724</v>
      </c>
      <c r="C2572" s="73" t="str">
        <f>IF(AND($A2572&lt;&gt;"",ISNUMBER($A2572)),VLOOKUP($A2572,StudiesGeneral!$B:$CM,2,FALSE),"")</f>
        <v>Wegler</v>
      </c>
      <c r="D2572" s="73">
        <f>IF(AND($A2572&lt;&gt;"",ISNUMBER($A2572)),VLOOKUP($A2572,StudiesGeneral!$B:$CM,3,FALSE),"")</f>
        <v>2022</v>
      </c>
      <c r="E2572" s="74" t="str">
        <f>IF(AND($A2572&lt;&gt;"",ISNUMBER($A2572)),VLOOKUP($A2572,StudiesGeneral!$B:$CM,4,FALSE),"")</f>
        <v>https://doi.org/10.1002/cpt.2558</v>
      </c>
      <c r="F2572" s="73" t="str">
        <f>IF(AND($A2572&lt;&gt;"",ISNUMBER($A2572)),VLOOKUP($A2572,StudiesGeneral!$B:$CM,5,FALSE),"")</f>
        <v>CYP3A7</v>
      </c>
      <c r="G2572" s="52" t="str">
        <f t="shared" si="123"/>
        <v>Liver--Lysate-obsese 4-</v>
      </c>
      <c r="H2572" s="12" t="s">
        <v>724</v>
      </c>
      <c r="K2572" s="12" t="s">
        <v>735</v>
      </c>
      <c r="L2572" s="12" t="s">
        <v>736</v>
      </c>
      <c r="M2572" s="12" t="s">
        <v>737</v>
      </c>
      <c r="AA2572" s="19" t="s">
        <v>770</v>
      </c>
      <c r="AB2572" s="19" t="s">
        <v>1559</v>
      </c>
      <c r="AC2572" s="20" t="s">
        <v>730</v>
      </c>
      <c r="AD2572" s="37" t="s">
        <v>1619</v>
      </c>
      <c r="AE2572" s="82">
        <v>4</v>
      </c>
      <c r="AF2572" s="3">
        <v>1</v>
      </c>
      <c r="AG2572" s="45"/>
      <c r="AH2572" s="45">
        <v>48</v>
      </c>
      <c r="AI2572" s="45" t="s">
        <v>767</v>
      </c>
      <c r="AJ2572" s="46" t="s">
        <v>1069</v>
      </c>
      <c r="AK2572" s="45"/>
      <c r="AL2572" s="46"/>
      <c r="AM2572" s="45">
        <v>23</v>
      </c>
      <c r="AN2572" s="45">
        <v>63</v>
      </c>
      <c r="AO2572" s="45">
        <v>123.4</v>
      </c>
      <c r="AP2572" s="45" t="s">
        <v>1069</v>
      </c>
      <c r="AQ2572" s="45"/>
      <c r="AR2572" s="45"/>
      <c r="AS2572" s="107">
        <v>43</v>
      </c>
      <c r="AT2572" s="45" t="s">
        <v>1069</v>
      </c>
      <c r="AU2572" s="45"/>
      <c r="AV2572" s="45"/>
      <c r="AW2572" s="45"/>
      <c r="AX2572" s="45" t="s">
        <v>1561</v>
      </c>
      <c r="BA2572" s="21" t="s">
        <v>733</v>
      </c>
      <c r="BB2572" s="10">
        <v>1</v>
      </c>
      <c r="BF2572" s="4" t="b">
        <f>IF(ISERROR(VLOOKUP(StudiesDetails!B2572,ProteinExpression!A:A,1,FALSE)),FALSE,TRUE)</f>
        <v>1</v>
      </c>
    </row>
    <row r="2573" spans="1:58" x14ac:dyDescent="0.3">
      <c r="A2573">
        <v>1158</v>
      </c>
      <c r="B2573">
        <v>2725</v>
      </c>
      <c r="C2573" s="73" t="str">
        <f>IF(AND($A2573&lt;&gt;"",ISNUMBER($A2573)),VLOOKUP($A2573,StudiesGeneral!$B:$CM,2,FALSE),"")</f>
        <v>Wegler</v>
      </c>
      <c r="D2573" s="73">
        <f>IF(AND($A2573&lt;&gt;"",ISNUMBER($A2573)),VLOOKUP($A2573,StudiesGeneral!$B:$CM,3,FALSE),"")</f>
        <v>2022</v>
      </c>
      <c r="E2573" s="74" t="str">
        <f>IF(AND($A2573&lt;&gt;"",ISNUMBER($A2573)),VLOOKUP($A2573,StudiesGeneral!$B:$CM,4,FALSE),"")</f>
        <v>https://doi.org/10.1002/cpt.2558</v>
      </c>
      <c r="F2573" s="73" t="str">
        <f>IF(AND($A2573&lt;&gt;"",ISNUMBER($A2573)),VLOOKUP($A2573,StudiesGeneral!$B:$CM,5,FALSE),"")</f>
        <v>CYP3A7</v>
      </c>
      <c r="G2573" s="52" t="str">
        <f t="shared" si="123"/>
        <v>Liver--Lysate-obsese 5-</v>
      </c>
      <c r="H2573" s="12" t="s">
        <v>724</v>
      </c>
      <c r="K2573" s="12" t="s">
        <v>735</v>
      </c>
      <c r="L2573" s="12" t="s">
        <v>736</v>
      </c>
      <c r="M2573" s="12" t="s">
        <v>737</v>
      </c>
      <c r="AA2573" s="19" t="s">
        <v>770</v>
      </c>
      <c r="AB2573" s="19" t="s">
        <v>1559</v>
      </c>
      <c r="AC2573" s="20" t="s">
        <v>730</v>
      </c>
      <c r="AD2573" s="37" t="s">
        <v>1620</v>
      </c>
      <c r="AE2573" s="82">
        <v>5</v>
      </c>
      <c r="AF2573" s="3">
        <v>1</v>
      </c>
      <c r="AG2573" s="45"/>
      <c r="AH2573" s="45">
        <v>48</v>
      </c>
      <c r="AI2573" s="45" t="s">
        <v>767</v>
      </c>
      <c r="AJ2573" s="46" t="s">
        <v>1069</v>
      </c>
      <c r="AK2573" s="45"/>
      <c r="AL2573" s="46"/>
      <c r="AM2573" s="45">
        <v>23</v>
      </c>
      <c r="AN2573" s="45">
        <v>63</v>
      </c>
      <c r="AO2573" s="45">
        <v>123.4</v>
      </c>
      <c r="AP2573" s="45" t="s">
        <v>1069</v>
      </c>
      <c r="AQ2573" s="45"/>
      <c r="AR2573" s="45"/>
      <c r="AS2573" s="107">
        <v>43</v>
      </c>
      <c r="AT2573" s="45" t="s">
        <v>1069</v>
      </c>
      <c r="AU2573" s="45"/>
      <c r="AV2573" s="45"/>
      <c r="AW2573" s="45"/>
      <c r="AX2573" s="45" t="s">
        <v>1561</v>
      </c>
      <c r="BA2573" s="21" t="s">
        <v>733</v>
      </c>
      <c r="BB2573" s="10">
        <v>1</v>
      </c>
      <c r="BF2573" s="4" t="b">
        <f>IF(ISERROR(VLOOKUP(StudiesDetails!B2573,ProteinExpression!A:A,1,FALSE)),FALSE,TRUE)</f>
        <v>1</v>
      </c>
    </row>
    <row r="2574" spans="1:58" x14ac:dyDescent="0.3">
      <c r="A2574">
        <v>1158</v>
      </c>
      <c r="B2574">
        <v>2726</v>
      </c>
      <c r="C2574" s="73" t="str">
        <f>IF(AND($A2574&lt;&gt;"",ISNUMBER($A2574)),VLOOKUP($A2574,StudiesGeneral!$B:$CM,2,FALSE),"")</f>
        <v>Wegler</v>
      </c>
      <c r="D2574" s="73">
        <f>IF(AND($A2574&lt;&gt;"",ISNUMBER($A2574)),VLOOKUP($A2574,StudiesGeneral!$B:$CM,3,FALSE),"")</f>
        <v>2022</v>
      </c>
      <c r="E2574" s="74" t="str">
        <f>IF(AND($A2574&lt;&gt;"",ISNUMBER($A2574)),VLOOKUP($A2574,StudiesGeneral!$B:$CM,4,FALSE),"")</f>
        <v>https://doi.org/10.1002/cpt.2558</v>
      </c>
      <c r="F2574" s="73" t="str">
        <f>IF(AND($A2574&lt;&gt;"",ISNUMBER($A2574)),VLOOKUP($A2574,StudiesGeneral!$B:$CM,5,FALSE),"")</f>
        <v>CYP3A7</v>
      </c>
      <c r="G2574" s="52" t="str">
        <f t="shared" si="123"/>
        <v>Liver--Lysate-obsese 6-</v>
      </c>
      <c r="H2574" s="12" t="s">
        <v>724</v>
      </c>
      <c r="K2574" s="12" t="s">
        <v>735</v>
      </c>
      <c r="L2574" s="12" t="s">
        <v>736</v>
      </c>
      <c r="M2574" s="12" t="s">
        <v>737</v>
      </c>
      <c r="AA2574" s="19" t="s">
        <v>770</v>
      </c>
      <c r="AB2574" s="19" t="s">
        <v>1559</v>
      </c>
      <c r="AC2574" s="20" t="s">
        <v>730</v>
      </c>
      <c r="AD2574" s="37" t="s">
        <v>1621</v>
      </c>
      <c r="AE2574" s="82">
        <v>6</v>
      </c>
      <c r="AF2574" s="3">
        <v>1</v>
      </c>
      <c r="AG2574" s="45"/>
      <c r="AH2574" s="45">
        <v>48</v>
      </c>
      <c r="AI2574" s="45" t="s">
        <v>767</v>
      </c>
      <c r="AJ2574" s="46" t="s">
        <v>1069</v>
      </c>
      <c r="AK2574" s="45"/>
      <c r="AL2574" s="46"/>
      <c r="AM2574" s="45">
        <v>23</v>
      </c>
      <c r="AN2574" s="45">
        <v>63</v>
      </c>
      <c r="AO2574" s="45">
        <v>123.4</v>
      </c>
      <c r="AP2574" s="45" t="s">
        <v>1069</v>
      </c>
      <c r="AQ2574" s="45"/>
      <c r="AR2574" s="45"/>
      <c r="AS2574" s="107">
        <v>43</v>
      </c>
      <c r="AT2574" s="45" t="s">
        <v>1069</v>
      </c>
      <c r="AU2574" s="45"/>
      <c r="AV2574" s="45"/>
      <c r="AW2574" s="45"/>
      <c r="AX2574" s="45" t="s">
        <v>1561</v>
      </c>
      <c r="BA2574" s="21" t="s">
        <v>733</v>
      </c>
      <c r="BB2574" s="10">
        <v>1</v>
      </c>
      <c r="BF2574" s="4" t="b">
        <f>IF(ISERROR(VLOOKUP(StudiesDetails!B2574,ProteinExpression!A:A,1,FALSE)),FALSE,TRUE)</f>
        <v>1</v>
      </c>
    </row>
    <row r="2575" spans="1:58" x14ac:dyDescent="0.3">
      <c r="A2575">
        <v>1158</v>
      </c>
      <c r="B2575">
        <v>2727</v>
      </c>
      <c r="C2575" s="73" t="str">
        <f>IF(AND($A2575&lt;&gt;"",ISNUMBER($A2575)),VLOOKUP($A2575,StudiesGeneral!$B:$CM,2,FALSE),"")</f>
        <v>Wegler</v>
      </c>
      <c r="D2575" s="73">
        <f>IF(AND($A2575&lt;&gt;"",ISNUMBER($A2575)),VLOOKUP($A2575,StudiesGeneral!$B:$CM,3,FALSE),"")</f>
        <v>2022</v>
      </c>
      <c r="E2575" s="74" t="str">
        <f>IF(AND($A2575&lt;&gt;"",ISNUMBER($A2575)),VLOOKUP($A2575,StudiesGeneral!$B:$CM,4,FALSE),"")</f>
        <v>https://doi.org/10.1002/cpt.2558</v>
      </c>
      <c r="F2575" s="73" t="str">
        <f>IF(AND($A2575&lt;&gt;"",ISNUMBER($A2575)),VLOOKUP($A2575,StudiesGeneral!$B:$CM,5,FALSE),"")</f>
        <v>CYP3A7</v>
      </c>
      <c r="G2575" s="52" t="str">
        <f t="shared" si="123"/>
        <v>Liver--Lysate-obsese 7-</v>
      </c>
      <c r="H2575" s="12" t="s">
        <v>724</v>
      </c>
      <c r="K2575" s="12" t="s">
        <v>735</v>
      </c>
      <c r="L2575" s="12" t="s">
        <v>736</v>
      </c>
      <c r="M2575" s="12" t="s">
        <v>737</v>
      </c>
      <c r="AA2575" s="19" t="s">
        <v>770</v>
      </c>
      <c r="AB2575" s="19" t="s">
        <v>1559</v>
      </c>
      <c r="AC2575" s="20" t="s">
        <v>730</v>
      </c>
      <c r="AD2575" s="37" t="s">
        <v>1622</v>
      </c>
      <c r="AE2575" s="82">
        <v>7</v>
      </c>
      <c r="AF2575" s="3">
        <v>1</v>
      </c>
      <c r="AG2575" s="45"/>
      <c r="AH2575" s="45">
        <v>48</v>
      </c>
      <c r="AI2575" s="45" t="s">
        <v>767</v>
      </c>
      <c r="AJ2575" s="46" t="s">
        <v>1069</v>
      </c>
      <c r="AK2575" s="45"/>
      <c r="AL2575" s="46"/>
      <c r="AM2575" s="45">
        <v>23</v>
      </c>
      <c r="AN2575" s="45">
        <v>63</v>
      </c>
      <c r="AO2575" s="45">
        <v>123.4</v>
      </c>
      <c r="AP2575" s="45" t="s">
        <v>1069</v>
      </c>
      <c r="AQ2575" s="45"/>
      <c r="AR2575" s="45"/>
      <c r="AS2575" s="107">
        <v>43</v>
      </c>
      <c r="AT2575" s="45" t="s">
        <v>1069</v>
      </c>
      <c r="AU2575" s="45"/>
      <c r="AV2575" s="45"/>
      <c r="AW2575" s="45"/>
      <c r="AX2575" s="45" t="s">
        <v>1561</v>
      </c>
      <c r="BA2575" s="21" t="s">
        <v>733</v>
      </c>
      <c r="BB2575" s="10">
        <v>1</v>
      </c>
      <c r="BF2575" s="4" t="b">
        <f>IF(ISERROR(VLOOKUP(StudiesDetails!B2575,ProteinExpression!A:A,1,FALSE)),FALSE,TRUE)</f>
        <v>1</v>
      </c>
    </row>
    <row r="2576" spans="1:58" x14ac:dyDescent="0.3">
      <c r="A2576">
        <v>1158</v>
      </c>
      <c r="B2576">
        <v>2728</v>
      </c>
      <c r="C2576" s="73" t="str">
        <f>IF(AND($A2576&lt;&gt;"",ISNUMBER($A2576)),VLOOKUP($A2576,StudiesGeneral!$B:$CM,2,FALSE),"")</f>
        <v>Wegler</v>
      </c>
      <c r="D2576" s="73">
        <f>IF(AND($A2576&lt;&gt;"",ISNUMBER($A2576)),VLOOKUP($A2576,StudiesGeneral!$B:$CM,3,FALSE),"")</f>
        <v>2022</v>
      </c>
      <c r="E2576" s="74" t="str">
        <f>IF(AND($A2576&lt;&gt;"",ISNUMBER($A2576)),VLOOKUP($A2576,StudiesGeneral!$B:$CM,4,FALSE),"")</f>
        <v>https://doi.org/10.1002/cpt.2558</v>
      </c>
      <c r="F2576" s="73" t="str">
        <f>IF(AND($A2576&lt;&gt;"",ISNUMBER($A2576)),VLOOKUP($A2576,StudiesGeneral!$B:$CM,5,FALSE),"")</f>
        <v>CYP3A7</v>
      </c>
      <c r="G2576" s="52" t="str">
        <f t="shared" si="123"/>
        <v>Liver--Lysate-obsese 8-</v>
      </c>
      <c r="H2576" s="12" t="s">
        <v>724</v>
      </c>
      <c r="K2576" s="12" t="s">
        <v>735</v>
      </c>
      <c r="L2576" s="12" t="s">
        <v>736</v>
      </c>
      <c r="M2576" s="12" t="s">
        <v>737</v>
      </c>
      <c r="AA2576" s="19" t="s">
        <v>770</v>
      </c>
      <c r="AB2576" s="19" t="s">
        <v>1559</v>
      </c>
      <c r="AC2576" s="20" t="s">
        <v>730</v>
      </c>
      <c r="AD2576" s="37" t="s">
        <v>1623</v>
      </c>
      <c r="AE2576" s="82">
        <v>8</v>
      </c>
      <c r="AF2576" s="3">
        <v>1</v>
      </c>
      <c r="AG2576" s="45"/>
      <c r="AH2576" s="45">
        <v>48</v>
      </c>
      <c r="AI2576" s="45" t="s">
        <v>767</v>
      </c>
      <c r="AJ2576" s="46" t="s">
        <v>1069</v>
      </c>
      <c r="AK2576" s="45"/>
      <c r="AL2576" s="46"/>
      <c r="AM2576" s="45">
        <v>23</v>
      </c>
      <c r="AN2576" s="45">
        <v>63</v>
      </c>
      <c r="AO2576" s="45">
        <v>123.4</v>
      </c>
      <c r="AP2576" s="45" t="s">
        <v>1069</v>
      </c>
      <c r="AQ2576" s="45"/>
      <c r="AR2576" s="45"/>
      <c r="AS2576" s="107">
        <v>43</v>
      </c>
      <c r="AT2576" s="45" t="s">
        <v>1069</v>
      </c>
      <c r="AU2576" s="45"/>
      <c r="AV2576" s="45"/>
      <c r="AW2576" s="45"/>
      <c r="AX2576" s="45" t="s">
        <v>1561</v>
      </c>
      <c r="BA2576" s="21" t="s">
        <v>733</v>
      </c>
      <c r="BB2576" s="10">
        <v>1</v>
      </c>
      <c r="BF2576" s="4" t="b">
        <f>IF(ISERROR(VLOOKUP(StudiesDetails!B2576,ProteinExpression!A:A,1,FALSE)),FALSE,TRUE)</f>
        <v>1</v>
      </c>
    </row>
    <row r="2577" spans="1:58" x14ac:dyDescent="0.3">
      <c r="A2577">
        <v>1158</v>
      </c>
      <c r="B2577">
        <v>2729</v>
      </c>
      <c r="C2577" s="73" t="str">
        <f>IF(AND($A2577&lt;&gt;"",ISNUMBER($A2577)),VLOOKUP($A2577,StudiesGeneral!$B:$CM,2,FALSE),"")</f>
        <v>Wegler</v>
      </c>
      <c r="D2577" s="73">
        <f>IF(AND($A2577&lt;&gt;"",ISNUMBER($A2577)),VLOOKUP($A2577,StudiesGeneral!$B:$CM,3,FALSE),"")</f>
        <v>2022</v>
      </c>
      <c r="E2577" s="74" t="str">
        <f>IF(AND($A2577&lt;&gt;"",ISNUMBER($A2577)),VLOOKUP($A2577,StudiesGeneral!$B:$CM,4,FALSE),"")</f>
        <v>https://doi.org/10.1002/cpt.2558</v>
      </c>
      <c r="F2577" s="73" t="str">
        <f>IF(AND($A2577&lt;&gt;"",ISNUMBER($A2577)),VLOOKUP($A2577,StudiesGeneral!$B:$CM,5,FALSE),"")</f>
        <v>CYP3A7</v>
      </c>
      <c r="G2577" s="52" t="str">
        <f t="shared" si="123"/>
        <v>Liver--Lysate-obsese 9-</v>
      </c>
      <c r="H2577" s="12" t="s">
        <v>724</v>
      </c>
      <c r="K2577" s="12" t="s">
        <v>735</v>
      </c>
      <c r="L2577" s="12" t="s">
        <v>736</v>
      </c>
      <c r="M2577" s="12" t="s">
        <v>737</v>
      </c>
      <c r="AA2577" s="19" t="s">
        <v>770</v>
      </c>
      <c r="AB2577" s="19" t="s">
        <v>1559</v>
      </c>
      <c r="AC2577" s="20" t="s">
        <v>730</v>
      </c>
      <c r="AD2577" s="37" t="s">
        <v>1624</v>
      </c>
      <c r="AE2577" s="82">
        <v>9</v>
      </c>
      <c r="AF2577" s="3">
        <v>1</v>
      </c>
      <c r="AG2577" s="45"/>
      <c r="AH2577" s="45">
        <v>48</v>
      </c>
      <c r="AI2577" s="45" t="s">
        <v>767</v>
      </c>
      <c r="AJ2577" s="46" t="s">
        <v>1069</v>
      </c>
      <c r="AK2577" s="45"/>
      <c r="AL2577" s="46"/>
      <c r="AM2577" s="45">
        <v>23</v>
      </c>
      <c r="AN2577" s="45">
        <v>63</v>
      </c>
      <c r="AO2577" s="45">
        <v>123.4</v>
      </c>
      <c r="AP2577" s="45" t="s">
        <v>1069</v>
      </c>
      <c r="AQ2577" s="45"/>
      <c r="AR2577" s="45"/>
      <c r="AS2577" s="107">
        <v>43</v>
      </c>
      <c r="AT2577" s="45" t="s">
        <v>1069</v>
      </c>
      <c r="AU2577" s="45"/>
      <c r="AV2577" s="45"/>
      <c r="AW2577" s="45"/>
      <c r="AX2577" s="45" t="s">
        <v>1561</v>
      </c>
      <c r="BA2577" s="21" t="s">
        <v>733</v>
      </c>
      <c r="BB2577" s="10">
        <v>1</v>
      </c>
      <c r="BF2577" s="4" t="b">
        <f>IF(ISERROR(VLOOKUP(StudiesDetails!B2577,ProteinExpression!A:A,1,FALSE)),FALSE,TRUE)</f>
        <v>1</v>
      </c>
    </row>
    <row r="2578" spans="1:58" x14ac:dyDescent="0.3">
      <c r="A2578">
        <v>1158</v>
      </c>
      <c r="B2578">
        <v>2730</v>
      </c>
      <c r="C2578" s="73" t="str">
        <f>IF(AND($A2578&lt;&gt;"",ISNUMBER($A2578)),VLOOKUP($A2578,StudiesGeneral!$B:$CM,2,FALSE),"")</f>
        <v>Wegler</v>
      </c>
      <c r="D2578" s="73">
        <f>IF(AND($A2578&lt;&gt;"",ISNUMBER($A2578)),VLOOKUP($A2578,StudiesGeneral!$B:$CM,3,FALSE),"")</f>
        <v>2022</v>
      </c>
      <c r="E2578" s="74" t="str">
        <f>IF(AND($A2578&lt;&gt;"",ISNUMBER($A2578)),VLOOKUP($A2578,StudiesGeneral!$B:$CM,4,FALSE),"")</f>
        <v>https://doi.org/10.1002/cpt.2558</v>
      </c>
      <c r="F2578" s="73" t="str">
        <f>IF(AND($A2578&lt;&gt;"",ISNUMBER($A2578)),VLOOKUP($A2578,StudiesGeneral!$B:$CM,5,FALSE),"")</f>
        <v>CYP3A7</v>
      </c>
      <c r="G2578" s="52" t="str">
        <f t="shared" si="123"/>
        <v>Liver--Lysate-obsese 10-</v>
      </c>
      <c r="H2578" s="12" t="s">
        <v>724</v>
      </c>
      <c r="K2578" s="12" t="s">
        <v>735</v>
      </c>
      <c r="L2578" s="12" t="s">
        <v>736</v>
      </c>
      <c r="M2578" s="12" t="s">
        <v>737</v>
      </c>
      <c r="AA2578" s="19" t="s">
        <v>770</v>
      </c>
      <c r="AB2578" s="19" t="s">
        <v>1559</v>
      </c>
      <c r="AC2578" s="20" t="s">
        <v>730</v>
      </c>
      <c r="AD2578" s="37" t="s">
        <v>1625</v>
      </c>
      <c r="AE2578" s="82">
        <v>10</v>
      </c>
      <c r="AF2578" s="3">
        <v>1</v>
      </c>
      <c r="AG2578" s="45"/>
      <c r="AH2578" s="45">
        <v>48</v>
      </c>
      <c r="AI2578" s="45" t="s">
        <v>767</v>
      </c>
      <c r="AJ2578" s="46" t="s">
        <v>1069</v>
      </c>
      <c r="AK2578" s="45"/>
      <c r="AL2578" s="46"/>
      <c r="AM2578" s="45">
        <v>23</v>
      </c>
      <c r="AN2578" s="45">
        <v>63</v>
      </c>
      <c r="AO2578" s="45">
        <v>123.4</v>
      </c>
      <c r="AP2578" s="45" t="s">
        <v>1069</v>
      </c>
      <c r="AQ2578" s="45"/>
      <c r="AR2578" s="45"/>
      <c r="AS2578" s="107">
        <v>43</v>
      </c>
      <c r="AT2578" s="45" t="s">
        <v>1069</v>
      </c>
      <c r="AU2578" s="45"/>
      <c r="AV2578" s="45"/>
      <c r="AW2578" s="45"/>
      <c r="AX2578" s="45" t="s">
        <v>1561</v>
      </c>
      <c r="BA2578" s="21" t="s">
        <v>733</v>
      </c>
      <c r="BB2578" s="10">
        <v>1</v>
      </c>
      <c r="BF2578" s="4" t="b">
        <f>IF(ISERROR(VLOOKUP(StudiesDetails!B2578,ProteinExpression!A:A,1,FALSE)),FALSE,TRUE)</f>
        <v>1</v>
      </c>
    </row>
    <row r="2579" spans="1:58" x14ac:dyDescent="0.3">
      <c r="A2579">
        <v>1158</v>
      </c>
      <c r="B2579">
        <v>2731</v>
      </c>
      <c r="C2579" s="73" t="str">
        <f>IF(AND($A2579&lt;&gt;"",ISNUMBER($A2579)),VLOOKUP($A2579,StudiesGeneral!$B:$CM,2,FALSE),"")</f>
        <v>Wegler</v>
      </c>
      <c r="D2579" s="73">
        <f>IF(AND($A2579&lt;&gt;"",ISNUMBER($A2579)),VLOOKUP($A2579,StudiesGeneral!$B:$CM,3,FALSE),"")</f>
        <v>2022</v>
      </c>
      <c r="E2579" s="74" t="str">
        <f>IF(AND($A2579&lt;&gt;"",ISNUMBER($A2579)),VLOOKUP($A2579,StudiesGeneral!$B:$CM,4,FALSE),"")</f>
        <v>https://doi.org/10.1002/cpt.2558</v>
      </c>
      <c r="F2579" s="73" t="str">
        <f>IF(AND($A2579&lt;&gt;"",ISNUMBER($A2579)),VLOOKUP($A2579,StudiesGeneral!$B:$CM,5,FALSE),"")</f>
        <v>CYP3A7</v>
      </c>
      <c r="G2579" s="52" t="str">
        <f t="shared" si="123"/>
        <v>Liver--Lysate-obsese 11-</v>
      </c>
      <c r="H2579" s="12" t="s">
        <v>724</v>
      </c>
      <c r="K2579" s="12" t="s">
        <v>735</v>
      </c>
      <c r="L2579" s="12" t="s">
        <v>736</v>
      </c>
      <c r="M2579" s="12" t="s">
        <v>737</v>
      </c>
      <c r="AA2579" s="19" t="s">
        <v>770</v>
      </c>
      <c r="AB2579" s="19" t="s">
        <v>1559</v>
      </c>
      <c r="AC2579" s="20" t="s">
        <v>730</v>
      </c>
      <c r="AD2579" s="37" t="s">
        <v>1626</v>
      </c>
      <c r="AE2579" s="82">
        <v>11</v>
      </c>
      <c r="AF2579" s="3">
        <v>1</v>
      </c>
      <c r="AG2579" s="45"/>
      <c r="AH2579" s="45">
        <v>48</v>
      </c>
      <c r="AI2579" s="45" t="s">
        <v>767</v>
      </c>
      <c r="AJ2579" s="46" t="s">
        <v>1069</v>
      </c>
      <c r="AK2579" s="45"/>
      <c r="AL2579" s="46"/>
      <c r="AM2579" s="45">
        <v>23</v>
      </c>
      <c r="AN2579" s="45">
        <v>63</v>
      </c>
      <c r="AO2579" s="45">
        <v>123.4</v>
      </c>
      <c r="AP2579" s="45" t="s">
        <v>1069</v>
      </c>
      <c r="AQ2579" s="45"/>
      <c r="AR2579" s="45"/>
      <c r="AS2579" s="107">
        <v>43</v>
      </c>
      <c r="AT2579" s="45" t="s">
        <v>1069</v>
      </c>
      <c r="AU2579" s="45"/>
      <c r="AV2579" s="45"/>
      <c r="AW2579" s="45"/>
      <c r="AX2579" s="45" t="s">
        <v>1561</v>
      </c>
      <c r="BA2579" s="21" t="s">
        <v>733</v>
      </c>
      <c r="BB2579" s="10">
        <v>1</v>
      </c>
      <c r="BF2579" s="4" t="b">
        <f>IF(ISERROR(VLOOKUP(StudiesDetails!B2579,ProteinExpression!A:A,1,FALSE)),FALSE,TRUE)</f>
        <v>1</v>
      </c>
    </row>
    <row r="2580" spans="1:58" x14ac:dyDescent="0.3">
      <c r="A2580">
        <v>1158</v>
      </c>
      <c r="B2580">
        <v>2732</v>
      </c>
      <c r="C2580" s="73" t="str">
        <f>IF(AND($A2580&lt;&gt;"",ISNUMBER($A2580)),VLOOKUP($A2580,StudiesGeneral!$B:$CM,2,FALSE),"")</f>
        <v>Wegler</v>
      </c>
      <c r="D2580" s="73">
        <f>IF(AND($A2580&lt;&gt;"",ISNUMBER($A2580)),VLOOKUP($A2580,StudiesGeneral!$B:$CM,3,FALSE),"")</f>
        <v>2022</v>
      </c>
      <c r="E2580" s="74" t="str">
        <f>IF(AND($A2580&lt;&gt;"",ISNUMBER($A2580)),VLOOKUP($A2580,StudiesGeneral!$B:$CM,4,FALSE),"")</f>
        <v>https://doi.org/10.1002/cpt.2558</v>
      </c>
      <c r="F2580" s="73" t="str">
        <f>IF(AND($A2580&lt;&gt;"",ISNUMBER($A2580)),VLOOKUP($A2580,StudiesGeneral!$B:$CM,5,FALSE),"")</f>
        <v>CYP3A7</v>
      </c>
      <c r="G2580" s="52" t="str">
        <f t="shared" si="123"/>
        <v>Liver--Lysate-obsese 12-</v>
      </c>
      <c r="H2580" s="12" t="s">
        <v>724</v>
      </c>
      <c r="K2580" s="12" t="s">
        <v>735</v>
      </c>
      <c r="L2580" s="12" t="s">
        <v>736</v>
      </c>
      <c r="M2580" s="12" t="s">
        <v>737</v>
      </c>
      <c r="AA2580" s="19" t="s">
        <v>770</v>
      </c>
      <c r="AB2580" s="19" t="s">
        <v>1559</v>
      </c>
      <c r="AC2580" s="20" t="s">
        <v>730</v>
      </c>
      <c r="AD2580" s="37" t="s">
        <v>1627</v>
      </c>
      <c r="AE2580" s="82">
        <v>12</v>
      </c>
      <c r="AF2580" s="3">
        <v>1</v>
      </c>
      <c r="AG2580" s="45"/>
      <c r="AH2580" s="45">
        <v>48</v>
      </c>
      <c r="AI2580" s="45" t="s">
        <v>767</v>
      </c>
      <c r="AJ2580" s="46" t="s">
        <v>1069</v>
      </c>
      <c r="AK2580" s="45"/>
      <c r="AL2580" s="46"/>
      <c r="AM2580" s="45">
        <v>23</v>
      </c>
      <c r="AN2580" s="45">
        <v>63</v>
      </c>
      <c r="AO2580" s="45">
        <v>123.4</v>
      </c>
      <c r="AP2580" s="45" t="s">
        <v>1069</v>
      </c>
      <c r="AQ2580" s="45"/>
      <c r="AR2580" s="45"/>
      <c r="AS2580" s="107">
        <v>43</v>
      </c>
      <c r="AT2580" s="45" t="s">
        <v>1069</v>
      </c>
      <c r="AU2580" s="45"/>
      <c r="AV2580" s="45"/>
      <c r="AW2580" s="45"/>
      <c r="AX2580" s="45" t="s">
        <v>1561</v>
      </c>
      <c r="BA2580" s="21" t="s">
        <v>733</v>
      </c>
      <c r="BB2580" s="10">
        <v>1</v>
      </c>
      <c r="BF2580" s="4" t="b">
        <f>IF(ISERROR(VLOOKUP(StudiesDetails!B2580,ProteinExpression!A:A,1,FALSE)),FALSE,TRUE)</f>
        <v>1</v>
      </c>
    </row>
    <row r="2581" spans="1:58" x14ac:dyDescent="0.3">
      <c r="A2581">
        <v>1158</v>
      </c>
      <c r="B2581">
        <v>2733</v>
      </c>
      <c r="C2581" s="73" t="str">
        <f>IF(AND($A2581&lt;&gt;"",ISNUMBER($A2581)),VLOOKUP($A2581,StudiesGeneral!$B:$CM,2,FALSE),"")</f>
        <v>Wegler</v>
      </c>
      <c r="D2581" s="73">
        <f>IF(AND($A2581&lt;&gt;"",ISNUMBER($A2581)),VLOOKUP($A2581,StudiesGeneral!$B:$CM,3,FALSE),"")</f>
        <v>2022</v>
      </c>
      <c r="E2581" s="74" t="str">
        <f>IF(AND($A2581&lt;&gt;"",ISNUMBER($A2581)),VLOOKUP($A2581,StudiesGeneral!$B:$CM,4,FALSE),"")</f>
        <v>https://doi.org/10.1002/cpt.2558</v>
      </c>
      <c r="F2581" s="73" t="str">
        <f>IF(AND($A2581&lt;&gt;"",ISNUMBER($A2581)),VLOOKUP($A2581,StudiesGeneral!$B:$CM,5,FALSE),"")</f>
        <v>CYP3A7</v>
      </c>
      <c r="G2581" s="52" t="str">
        <f t="shared" si="123"/>
        <v>Liver--Lysate-obsese 13-</v>
      </c>
      <c r="H2581" s="12" t="s">
        <v>724</v>
      </c>
      <c r="K2581" s="12" t="s">
        <v>735</v>
      </c>
      <c r="L2581" s="12" t="s">
        <v>736</v>
      </c>
      <c r="M2581" s="12" t="s">
        <v>737</v>
      </c>
      <c r="AA2581" s="19" t="s">
        <v>770</v>
      </c>
      <c r="AB2581" s="19" t="s">
        <v>1559</v>
      </c>
      <c r="AC2581" s="20" t="s">
        <v>730</v>
      </c>
      <c r="AD2581" s="37" t="s">
        <v>1628</v>
      </c>
      <c r="AE2581" s="82">
        <v>13</v>
      </c>
      <c r="AF2581" s="3">
        <v>1</v>
      </c>
      <c r="AG2581" s="45"/>
      <c r="AH2581" s="45">
        <v>48</v>
      </c>
      <c r="AI2581" s="45" t="s">
        <v>767</v>
      </c>
      <c r="AJ2581" s="46" t="s">
        <v>1069</v>
      </c>
      <c r="AK2581" s="45"/>
      <c r="AL2581" s="46"/>
      <c r="AM2581" s="45">
        <v>23</v>
      </c>
      <c r="AN2581" s="45">
        <v>63</v>
      </c>
      <c r="AO2581" s="45">
        <v>123.4</v>
      </c>
      <c r="AP2581" s="45" t="s">
        <v>1069</v>
      </c>
      <c r="AQ2581" s="45"/>
      <c r="AR2581" s="45"/>
      <c r="AS2581" s="107">
        <v>43</v>
      </c>
      <c r="AT2581" s="45" t="s">
        <v>1069</v>
      </c>
      <c r="AU2581" s="45"/>
      <c r="AV2581" s="45"/>
      <c r="AW2581" s="45"/>
      <c r="AX2581" s="45" t="s">
        <v>1561</v>
      </c>
      <c r="BA2581" s="21" t="s">
        <v>733</v>
      </c>
      <c r="BB2581" s="10">
        <v>1</v>
      </c>
      <c r="BF2581" s="4" t="b">
        <f>IF(ISERROR(VLOOKUP(StudiesDetails!B2581,ProteinExpression!A:A,1,FALSE)),FALSE,TRUE)</f>
        <v>1</v>
      </c>
    </row>
    <row r="2582" spans="1:58" x14ac:dyDescent="0.3">
      <c r="A2582">
        <v>1158</v>
      </c>
      <c r="B2582">
        <v>2734</v>
      </c>
      <c r="C2582" s="73" t="str">
        <f>IF(AND($A2582&lt;&gt;"",ISNUMBER($A2582)),VLOOKUP($A2582,StudiesGeneral!$B:$CM,2,FALSE),"")</f>
        <v>Wegler</v>
      </c>
      <c r="D2582" s="73">
        <f>IF(AND($A2582&lt;&gt;"",ISNUMBER($A2582)),VLOOKUP($A2582,StudiesGeneral!$B:$CM,3,FALSE),"")</f>
        <v>2022</v>
      </c>
      <c r="E2582" s="74" t="str">
        <f>IF(AND($A2582&lt;&gt;"",ISNUMBER($A2582)),VLOOKUP($A2582,StudiesGeneral!$B:$CM,4,FALSE),"")</f>
        <v>https://doi.org/10.1002/cpt.2558</v>
      </c>
      <c r="F2582" s="73" t="str">
        <f>IF(AND($A2582&lt;&gt;"",ISNUMBER($A2582)),VLOOKUP($A2582,StudiesGeneral!$B:$CM,5,FALSE),"")</f>
        <v>CYP3A7</v>
      </c>
      <c r="G2582" s="52" t="str">
        <f t="shared" si="123"/>
        <v>Liver--Lysate-obsese 14-</v>
      </c>
      <c r="H2582" s="12" t="s">
        <v>724</v>
      </c>
      <c r="K2582" s="12" t="s">
        <v>735</v>
      </c>
      <c r="L2582" s="12" t="s">
        <v>736</v>
      </c>
      <c r="M2582" s="12" t="s">
        <v>737</v>
      </c>
      <c r="AA2582" s="19" t="s">
        <v>770</v>
      </c>
      <c r="AB2582" s="19" t="s">
        <v>1559</v>
      </c>
      <c r="AC2582" s="20" t="s">
        <v>730</v>
      </c>
      <c r="AD2582" s="37" t="s">
        <v>1629</v>
      </c>
      <c r="AE2582" s="82">
        <v>14</v>
      </c>
      <c r="AF2582" s="3">
        <v>1</v>
      </c>
      <c r="AG2582" s="45"/>
      <c r="AH2582" s="45">
        <v>48</v>
      </c>
      <c r="AI2582" s="45" t="s">
        <v>767</v>
      </c>
      <c r="AJ2582" s="46" t="s">
        <v>1069</v>
      </c>
      <c r="AK2582" s="45"/>
      <c r="AL2582" s="46"/>
      <c r="AM2582" s="45">
        <v>23</v>
      </c>
      <c r="AN2582" s="45">
        <v>63</v>
      </c>
      <c r="AO2582" s="45">
        <v>123.4</v>
      </c>
      <c r="AP2582" s="45" t="s">
        <v>1069</v>
      </c>
      <c r="AQ2582" s="45"/>
      <c r="AR2582" s="45"/>
      <c r="AS2582" s="107">
        <v>43</v>
      </c>
      <c r="AT2582" s="45" t="s">
        <v>1069</v>
      </c>
      <c r="AU2582" s="45"/>
      <c r="AV2582" s="45"/>
      <c r="AW2582" s="45"/>
      <c r="AX2582" s="45" t="s">
        <v>1561</v>
      </c>
      <c r="BA2582" s="21" t="s">
        <v>733</v>
      </c>
      <c r="BB2582" s="10">
        <v>1</v>
      </c>
      <c r="BF2582" s="4" t="b">
        <f>IF(ISERROR(VLOOKUP(StudiesDetails!B2582,ProteinExpression!A:A,1,FALSE)),FALSE,TRUE)</f>
        <v>1</v>
      </c>
    </row>
    <row r="2583" spans="1:58" x14ac:dyDescent="0.3">
      <c r="A2583">
        <v>1158</v>
      </c>
      <c r="B2583">
        <v>2735</v>
      </c>
      <c r="C2583" s="73" t="str">
        <f>IF(AND($A2583&lt;&gt;"",ISNUMBER($A2583)),VLOOKUP($A2583,StudiesGeneral!$B:$CM,2,FALSE),"")</f>
        <v>Wegler</v>
      </c>
      <c r="D2583" s="73">
        <f>IF(AND($A2583&lt;&gt;"",ISNUMBER($A2583)),VLOOKUP($A2583,StudiesGeneral!$B:$CM,3,FALSE),"")</f>
        <v>2022</v>
      </c>
      <c r="E2583" s="74" t="str">
        <f>IF(AND($A2583&lt;&gt;"",ISNUMBER($A2583)),VLOOKUP($A2583,StudiesGeneral!$B:$CM,4,FALSE),"")</f>
        <v>https://doi.org/10.1002/cpt.2558</v>
      </c>
      <c r="F2583" s="73" t="str">
        <f>IF(AND($A2583&lt;&gt;"",ISNUMBER($A2583)),VLOOKUP($A2583,StudiesGeneral!$B:$CM,5,FALSE),"")</f>
        <v>CYP3A7</v>
      </c>
      <c r="G2583" s="52" t="str">
        <f t="shared" si="123"/>
        <v>Liver--Lysate-obsese 15-</v>
      </c>
      <c r="H2583" s="12" t="s">
        <v>724</v>
      </c>
      <c r="K2583" s="12" t="s">
        <v>735</v>
      </c>
      <c r="L2583" s="12" t="s">
        <v>736</v>
      </c>
      <c r="M2583" s="12" t="s">
        <v>737</v>
      </c>
      <c r="AA2583" s="19" t="s">
        <v>770</v>
      </c>
      <c r="AB2583" s="19" t="s">
        <v>1559</v>
      </c>
      <c r="AC2583" s="20" t="s">
        <v>730</v>
      </c>
      <c r="AD2583" s="37" t="s">
        <v>1630</v>
      </c>
      <c r="AE2583" s="82">
        <v>15</v>
      </c>
      <c r="AF2583" s="3">
        <v>1</v>
      </c>
      <c r="AG2583" s="45"/>
      <c r="AH2583" s="45">
        <v>48</v>
      </c>
      <c r="AI2583" s="45" t="s">
        <v>767</v>
      </c>
      <c r="AJ2583" s="46" t="s">
        <v>1069</v>
      </c>
      <c r="AK2583" s="45"/>
      <c r="AL2583" s="46"/>
      <c r="AM2583" s="45">
        <v>23</v>
      </c>
      <c r="AN2583" s="45">
        <v>63</v>
      </c>
      <c r="AO2583" s="45">
        <v>123.4</v>
      </c>
      <c r="AP2583" s="45" t="s">
        <v>1069</v>
      </c>
      <c r="AQ2583" s="45"/>
      <c r="AR2583" s="45"/>
      <c r="AS2583" s="107">
        <v>43</v>
      </c>
      <c r="AT2583" s="45" t="s">
        <v>1069</v>
      </c>
      <c r="AU2583" s="45"/>
      <c r="AV2583" s="45"/>
      <c r="AW2583" s="45"/>
      <c r="AX2583" s="45" t="s">
        <v>1561</v>
      </c>
      <c r="BA2583" s="21" t="s">
        <v>733</v>
      </c>
      <c r="BB2583" s="10">
        <v>1</v>
      </c>
      <c r="BF2583" s="4" t="b">
        <f>IF(ISERROR(VLOOKUP(StudiesDetails!B2583,ProteinExpression!A:A,1,FALSE)),FALSE,TRUE)</f>
        <v>1</v>
      </c>
    </row>
    <row r="2584" spans="1:58" x14ac:dyDescent="0.3">
      <c r="A2584">
        <v>1158</v>
      </c>
      <c r="B2584">
        <v>2736</v>
      </c>
      <c r="C2584" s="73" t="str">
        <f>IF(AND($A2584&lt;&gt;"",ISNUMBER($A2584)),VLOOKUP($A2584,StudiesGeneral!$B:$CM,2,FALSE),"")</f>
        <v>Wegler</v>
      </c>
      <c r="D2584" s="73">
        <f>IF(AND($A2584&lt;&gt;"",ISNUMBER($A2584)),VLOOKUP($A2584,StudiesGeneral!$B:$CM,3,FALSE),"")</f>
        <v>2022</v>
      </c>
      <c r="E2584" s="74" t="str">
        <f>IF(AND($A2584&lt;&gt;"",ISNUMBER($A2584)),VLOOKUP($A2584,StudiesGeneral!$B:$CM,4,FALSE),"")</f>
        <v>https://doi.org/10.1002/cpt.2558</v>
      </c>
      <c r="F2584" s="73" t="str">
        <f>IF(AND($A2584&lt;&gt;"",ISNUMBER($A2584)),VLOOKUP($A2584,StudiesGeneral!$B:$CM,5,FALSE),"")</f>
        <v>CYP3A7</v>
      </c>
      <c r="G2584" s="52" t="str">
        <f t="shared" si="123"/>
        <v>Liver--Lysate-obsese 16-</v>
      </c>
      <c r="H2584" s="12" t="s">
        <v>724</v>
      </c>
      <c r="K2584" s="12" t="s">
        <v>735</v>
      </c>
      <c r="L2584" s="12" t="s">
        <v>736</v>
      </c>
      <c r="M2584" s="12" t="s">
        <v>737</v>
      </c>
      <c r="AA2584" s="19" t="s">
        <v>770</v>
      </c>
      <c r="AB2584" s="19" t="s">
        <v>1559</v>
      </c>
      <c r="AC2584" s="20" t="s">
        <v>730</v>
      </c>
      <c r="AD2584" s="37" t="s">
        <v>1631</v>
      </c>
      <c r="AE2584" s="82">
        <v>16</v>
      </c>
      <c r="AF2584" s="3">
        <v>1</v>
      </c>
      <c r="AG2584" s="45"/>
      <c r="AH2584" s="45">
        <v>48</v>
      </c>
      <c r="AI2584" s="45" t="s">
        <v>767</v>
      </c>
      <c r="AJ2584" s="46" t="s">
        <v>1069</v>
      </c>
      <c r="AK2584" s="45"/>
      <c r="AL2584" s="46"/>
      <c r="AM2584" s="45">
        <v>23</v>
      </c>
      <c r="AN2584" s="45">
        <v>63</v>
      </c>
      <c r="AO2584" s="45">
        <v>123.4</v>
      </c>
      <c r="AP2584" s="45" t="s">
        <v>1069</v>
      </c>
      <c r="AQ2584" s="45"/>
      <c r="AR2584" s="45"/>
      <c r="AS2584" s="107">
        <v>43</v>
      </c>
      <c r="AT2584" s="45" t="s">
        <v>1069</v>
      </c>
      <c r="AU2584" s="45"/>
      <c r="AV2584" s="45"/>
      <c r="AW2584" s="45"/>
      <c r="AX2584" s="45" t="s">
        <v>1561</v>
      </c>
      <c r="BA2584" s="21" t="s">
        <v>733</v>
      </c>
      <c r="BB2584" s="10">
        <v>1</v>
      </c>
      <c r="BF2584" s="4" t="b">
        <f>IF(ISERROR(VLOOKUP(StudiesDetails!B2584,ProteinExpression!A:A,1,FALSE)),FALSE,TRUE)</f>
        <v>1</v>
      </c>
    </row>
    <row r="2585" spans="1:58" x14ac:dyDescent="0.3">
      <c r="A2585">
        <v>1158</v>
      </c>
      <c r="B2585">
        <v>2737</v>
      </c>
      <c r="C2585" s="73" t="str">
        <f>IF(AND($A2585&lt;&gt;"",ISNUMBER($A2585)),VLOOKUP($A2585,StudiesGeneral!$B:$CM,2,FALSE),"")</f>
        <v>Wegler</v>
      </c>
      <c r="D2585" s="73">
        <f>IF(AND($A2585&lt;&gt;"",ISNUMBER($A2585)),VLOOKUP($A2585,StudiesGeneral!$B:$CM,3,FALSE),"")</f>
        <v>2022</v>
      </c>
      <c r="E2585" s="74" t="str">
        <f>IF(AND($A2585&lt;&gt;"",ISNUMBER($A2585)),VLOOKUP($A2585,StudiesGeneral!$B:$CM,4,FALSE),"")</f>
        <v>https://doi.org/10.1002/cpt.2558</v>
      </c>
      <c r="F2585" s="73" t="str">
        <f>IF(AND($A2585&lt;&gt;"",ISNUMBER($A2585)),VLOOKUP($A2585,StudiesGeneral!$B:$CM,5,FALSE),"")</f>
        <v>CYP3A7</v>
      </c>
      <c r="G2585" s="52" t="str">
        <f t="shared" si="123"/>
        <v>Liver--Lysate-obsese 17-</v>
      </c>
      <c r="H2585" s="12" t="s">
        <v>724</v>
      </c>
      <c r="K2585" s="12" t="s">
        <v>735</v>
      </c>
      <c r="L2585" s="12" t="s">
        <v>736</v>
      </c>
      <c r="M2585" s="12" t="s">
        <v>737</v>
      </c>
      <c r="AA2585" s="19" t="s">
        <v>770</v>
      </c>
      <c r="AB2585" s="19" t="s">
        <v>1559</v>
      </c>
      <c r="AC2585" s="20" t="s">
        <v>730</v>
      </c>
      <c r="AD2585" s="37" t="s">
        <v>1632</v>
      </c>
      <c r="AE2585" s="82">
        <v>17</v>
      </c>
      <c r="AF2585" s="3">
        <v>1</v>
      </c>
      <c r="AG2585" s="45"/>
      <c r="AH2585" s="45">
        <v>48</v>
      </c>
      <c r="AI2585" s="45" t="s">
        <v>767</v>
      </c>
      <c r="AJ2585" s="46" t="s">
        <v>1069</v>
      </c>
      <c r="AK2585" s="45"/>
      <c r="AL2585" s="46"/>
      <c r="AM2585" s="45">
        <v>23</v>
      </c>
      <c r="AN2585" s="45">
        <v>63</v>
      </c>
      <c r="AO2585" s="45">
        <v>123.4</v>
      </c>
      <c r="AP2585" s="45" t="s">
        <v>1069</v>
      </c>
      <c r="AQ2585" s="45"/>
      <c r="AR2585" s="45"/>
      <c r="AS2585" s="107">
        <v>43</v>
      </c>
      <c r="AT2585" s="45" t="s">
        <v>1069</v>
      </c>
      <c r="AU2585" s="45"/>
      <c r="AV2585" s="45"/>
      <c r="AW2585" s="45"/>
      <c r="AX2585" s="45" t="s">
        <v>1561</v>
      </c>
      <c r="BA2585" s="21" t="s">
        <v>733</v>
      </c>
      <c r="BB2585" s="10">
        <v>1</v>
      </c>
      <c r="BF2585" s="4" t="b">
        <f>IF(ISERROR(VLOOKUP(StudiesDetails!B2585,ProteinExpression!A:A,1,FALSE)),FALSE,TRUE)</f>
        <v>1</v>
      </c>
    </row>
    <row r="2586" spans="1:58" x14ac:dyDescent="0.3">
      <c r="A2586">
        <v>1158</v>
      </c>
      <c r="B2586">
        <v>2738</v>
      </c>
      <c r="C2586" s="73" t="str">
        <f>IF(AND($A2586&lt;&gt;"",ISNUMBER($A2586)),VLOOKUP($A2586,StudiesGeneral!$B:$CM,2,FALSE),"")</f>
        <v>Wegler</v>
      </c>
      <c r="D2586" s="73">
        <f>IF(AND($A2586&lt;&gt;"",ISNUMBER($A2586)),VLOOKUP($A2586,StudiesGeneral!$B:$CM,3,FALSE),"")</f>
        <v>2022</v>
      </c>
      <c r="E2586" s="74" t="str">
        <f>IF(AND($A2586&lt;&gt;"",ISNUMBER($A2586)),VLOOKUP($A2586,StudiesGeneral!$B:$CM,4,FALSE),"")</f>
        <v>https://doi.org/10.1002/cpt.2558</v>
      </c>
      <c r="F2586" s="73" t="str">
        <f>IF(AND($A2586&lt;&gt;"",ISNUMBER($A2586)),VLOOKUP($A2586,StudiesGeneral!$B:$CM,5,FALSE),"")</f>
        <v>CYP3A7</v>
      </c>
      <c r="G2586" s="52" t="str">
        <f t="shared" si="123"/>
        <v>Liver--Lysate-obsese 18-</v>
      </c>
      <c r="H2586" s="12" t="s">
        <v>724</v>
      </c>
      <c r="K2586" s="12" t="s">
        <v>735</v>
      </c>
      <c r="L2586" s="12" t="s">
        <v>736</v>
      </c>
      <c r="M2586" s="12" t="s">
        <v>737</v>
      </c>
      <c r="AA2586" s="19" t="s">
        <v>770</v>
      </c>
      <c r="AB2586" s="19" t="s">
        <v>1559</v>
      </c>
      <c r="AC2586" s="20" t="s">
        <v>730</v>
      </c>
      <c r="AD2586" s="37" t="s">
        <v>1633</v>
      </c>
      <c r="AE2586" s="82">
        <v>18</v>
      </c>
      <c r="AF2586" s="3">
        <v>1</v>
      </c>
      <c r="AG2586" s="45"/>
      <c r="AH2586" s="45">
        <v>48</v>
      </c>
      <c r="AI2586" s="45" t="s">
        <v>767</v>
      </c>
      <c r="AJ2586" s="46" t="s">
        <v>1069</v>
      </c>
      <c r="AK2586" s="45"/>
      <c r="AL2586" s="46"/>
      <c r="AM2586" s="45">
        <v>23</v>
      </c>
      <c r="AN2586" s="45">
        <v>63</v>
      </c>
      <c r="AO2586" s="45">
        <v>123.4</v>
      </c>
      <c r="AP2586" s="45" t="s">
        <v>1069</v>
      </c>
      <c r="AQ2586" s="45"/>
      <c r="AR2586" s="45"/>
      <c r="AS2586" s="107">
        <v>43</v>
      </c>
      <c r="AT2586" s="45" t="s">
        <v>1069</v>
      </c>
      <c r="AU2586" s="45"/>
      <c r="AV2586" s="45"/>
      <c r="AW2586" s="45"/>
      <c r="AX2586" s="45" t="s">
        <v>1561</v>
      </c>
      <c r="BA2586" s="21" t="s">
        <v>733</v>
      </c>
      <c r="BB2586" s="10">
        <v>1</v>
      </c>
      <c r="BF2586" s="4" t="b">
        <f>IF(ISERROR(VLOOKUP(StudiesDetails!B2586,ProteinExpression!A:A,1,FALSE)),FALSE,TRUE)</f>
        <v>1</v>
      </c>
    </row>
    <row r="2587" spans="1:58" x14ac:dyDescent="0.3">
      <c r="A2587">
        <v>1158</v>
      </c>
      <c r="B2587">
        <v>2739</v>
      </c>
      <c r="C2587" s="73" t="str">
        <f>IF(AND($A2587&lt;&gt;"",ISNUMBER($A2587)),VLOOKUP($A2587,StudiesGeneral!$B:$CM,2,FALSE),"")</f>
        <v>Wegler</v>
      </c>
      <c r="D2587" s="73">
        <f>IF(AND($A2587&lt;&gt;"",ISNUMBER($A2587)),VLOOKUP($A2587,StudiesGeneral!$B:$CM,3,FALSE),"")</f>
        <v>2022</v>
      </c>
      <c r="E2587" s="74" t="str">
        <f>IF(AND($A2587&lt;&gt;"",ISNUMBER($A2587)),VLOOKUP($A2587,StudiesGeneral!$B:$CM,4,FALSE),"")</f>
        <v>https://doi.org/10.1002/cpt.2558</v>
      </c>
      <c r="F2587" s="73" t="str">
        <f>IF(AND($A2587&lt;&gt;"",ISNUMBER($A2587)),VLOOKUP($A2587,StudiesGeneral!$B:$CM,5,FALSE),"")</f>
        <v>CYP3A7</v>
      </c>
      <c r="G2587" s="52" t="str">
        <f t="shared" si="123"/>
        <v>Liver--Lysate-obsese 19-</v>
      </c>
      <c r="H2587" s="12" t="s">
        <v>724</v>
      </c>
      <c r="K2587" s="12" t="s">
        <v>735</v>
      </c>
      <c r="L2587" s="12" t="s">
        <v>736</v>
      </c>
      <c r="M2587" s="12" t="s">
        <v>737</v>
      </c>
      <c r="AA2587" s="19" t="s">
        <v>770</v>
      </c>
      <c r="AB2587" s="19" t="s">
        <v>1559</v>
      </c>
      <c r="AC2587" s="20" t="s">
        <v>730</v>
      </c>
      <c r="AD2587" s="37" t="s">
        <v>1634</v>
      </c>
      <c r="AE2587" s="82">
        <v>19</v>
      </c>
      <c r="AF2587" s="3">
        <v>1</v>
      </c>
      <c r="AG2587" s="45"/>
      <c r="AH2587" s="45">
        <v>48</v>
      </c>
      <c r="AI2587" s="45" t="s">
        <v>767</v>
      </c>
      <c r="AJ2587" s="46" t="s">
        <v>1069</v>
      </c>
      <c r="AK2587" s="45"/>
      <c r="AL2587" s="46"/>
      <c r="AM2587" s="45">
        <v>23</v>
      </c>
      <c r="AN2587" s="45">
        <v>63</v>
      </c>
      <c r="AO2587" s="45">
        <v>123.4</v>
      </c>
      <c r="AP2587" s="45" t="s">
        <v>1069</v>
      </c>
      <c r="AQ2587" s="45"/>
      <c r="AR2587" s="45"/>
      <c r="AS2587" s="107">
        <v>43</v>
      </c>
      <c r="AT2587" s="45" t="s">
        <v>1069</v>
      </c>
      <c r="AU2587" s="45"/>
      <c r="AV2587" s="45"/>
      <c r="AW2587" s="45"/>
      <c r="AX2587" s="45" t="s">
        <v>1561</v>
      </c>
      <c r="BA2587" s="21" t="s">
        <v>733</v>
      </c>
      <c r="BB2587" s="10">
        <v>1</v>
      </c>
      <c r="BF2587" s="4" t="b">
        <f>IF(ISERROR(VLOOKUP(StudiesDetails!B2587,ProteinExpression!A:A,1,FALSE)),FALSE,TRUE)</f>
        <v>1</v>
      </c>
    </row>
    <row r="2588" spans="1:58" x14ac:dyDescent="0.3">
      <c r="A2588">
        <v>1158</v>
      </c>
      <c r="B2588">
        <v>2740</v>
      </c>
      <c r="C2588" s="73" t="str">
        <f>IF(AND($A2588&lt;&gt;"",ISNUMBER($A2588)),VLOOKUP($A2588,StudiesGeneral!$B:$CM,2,FALSE),"")</f>
        <v>Wegler</v>
      </c>
      <c r="D2588" s="73">
        <f>IF(AND($A2588&lt;&gt;"",ISNUMBER($A2588)),VLOOKUP($A2588,StudiesGeneral!$B:$CM,3,FALSE),"")</f>
        <v>2022</v>
      </c>
      <c r="E2588" s="74" t="str">
        <f>IF(AND($A2588&lt;&gt;"",ISNUMBER($A2588)),VLOOKUP($A2588,StudiesGeneral!$B:$CM,4,FALSE),"")</f>
        <v>https://doi.org/10.1002/cpt.2558</v>
      </c>
      <c r="F2588" s="73" t="str">
        <f>IF(AND($A2588&lt;&gt;"",ISNUMBER($A2588)),VLOOKUP($A2588,StudiesGeneral!$B:$CM,5,FALSE),"")</f>
        <v>CYP3A7</v>
      </c>
      <c r="G2588" s="52" t="str">
        <f t="shared" si="123"/>
        <v>Liver--Lysate-obsese 20-</v>
      </c>
      <c r="H2588" s="12" t="s">
        <v>724</v>
      </c>
      <c r="K2588" s="12" t="s">
        <v>735</v>
      </c>
      <c r="L2588" s="12" t="s">
        <v>736</v>
      </c>
      <c r="M2588" s="12" t="s">
        <v>737</v>
      </c>
      <c r="AA2588" s="19" t="s">
        <v>770</v>
      </c>
      <c r="AB2588" s="19" t="s">
        <v>1559</v>
      </c>
      <c r="AC2588" s="20" t="s">
        <v>730</v>
      </c>
      <c r="AD2588" s="37" t="s">
        <v>1635</v>
      </c>
      <c r="AE2588" s="82">
        <v>20</v>
      </c>
      <c r="AF2588" s="3">
        <v>1</v>
      </c>
      <c r="AG2588" s="45"/>
      <c r="AH2588" s="45">
        <v>48</v>
      </c>
      <c r="AI2588" s="45" t="s">
        <v>767</v>
      </c>
      <c r="AJ2588" s="46" t="s">
        <v>1069</v>
      </c>
      <c r="AK2588" s="45"/>
      <c r="AL2588" s="46"/>
      <c r="AM2588" s="45">
        <v>23</v>
      </c>
      <c r="AN2588" s="45">
        <v>63</v>
      </c>
      <c r="AO2588" s="45">
        <v>123.4</v>
      </c>
      <c r="AP2588" s="45" t="s">
        <v>1069</v>
      </c>
      <c r="AQ2588" s="45"/>
      <c r="AR2588" s="45"/>
      <c r="AS2588" s="107">
        <v>43</v>
      </c>
      <c r="AT2588" s="45" t="s">
        <v>1069</v>
      </c>
      <c r="AU2588" s="45"/>
      <c r="AV2588" s="45"/>
      <c r="AW2588" s="45"/>
      <c r="AX2588" s="45" t="s">
        <v>1561</v>
      </c>
      <c r="BA2588" s="21" t="s">
        <v>733</v>
      </c>
      <c r="BB2588" s="10">
        <v>1</v>
      </c>
      <c r="BF2588" s="4" t="b">
        <f>IF(ISERROR(VLOOKUP(StudiesDetails!B2588,ProteinExpression!A:A,1,FALSE)),FALSE,TRUE)</f>
        <v>1</v>
      </c>
    </row>
    <row r="2589" spans="1:58" x14ac:dyDescent="0.3">
      <c r="A2589">
        <v>1158</v>
      </c>
      <c r="B2589">
        <v>2741</v>
      </c>
      <c r="C2589" s="73" t="str">
        <f>IF(AND($A2589&lt;&gt;"",ISNUMBER($A2589)),VLOOKUP($A2589,StudiesGeneral!$B:$CM,2,FALSE),"")</f>
        <v>Wegler</v>
      </c>
      <c r="D2589" s="73">
        <f>IF(AND($A2589&lt;&gt;"",ISNUMBER($A2589)),VLOOKUP($A2589,StudiesGeneral!$B:$CM,3,FALSE),"")</f>
        <v>2022</v>
      </c>
      <c r="E2589" s="74" t="str">
        <f>IF(AND($A2589&lt;&gt;"",ISNUMBER($A2589)),VLOOKUP($A2589,StudiesGeneral!$B:$CM,4,FALSE),"")</f>
        <v>https://doi.org/10.1002/cpt.2558</v>
      </c>
      <c r="F2589" s="73" t="str">
        <f>IF(AND($A2589&lt;&gt;"",ISNUMBER($A2589)),VLOOKUP($A2589,StudiesGeneral!$B:$CM,5,FALSE),"")</f>
        <v>CYP3A7</v>
      </c>
      <c r="G2589" s="52" t="str">
        <f t="shared" si="123"/>
        <v>Liver--Lysate-obsese 21-</v>
      </c>
      <c r="H2589" s="12" t="s">
        <v>724</v>
      </c>
      <c r="K2589" s="12" t="s">
        <v>735</v>
      </c>
      <c r="L2589" s="12" t="s">
        <v>736</v>
      </c>
      <c r="M2589" s="12" t="s">
        <v>737</v>
      </c>
      <c r="AA2589" s="19" t="s">
        <v>770</v>
      </c>
      <c r="AB2589" s="19" t="s">
        <v>1559</v>
      </c>
      <c r="AC2589" s="20" t="s">
        <v>730</v>
      </c>
      <c r="AD2589" s="37" t="s">
        <v>1636</v>
      </c>
      <c r="AE2589" s="82">
        <v>21</v>
      </c>
      <c r="AF2589" s="3">
        <v>1</v>
      </c>
      <c r="AG2589" s="45"/>
      <c r="AH2589" s="45">
        <v>48</v>
      </c>
      <c r="AI2589" s="45" t="s">
        <v>767</v>
      </c>
      <c r="AJ2589" s="46" t="s">
        <v>1069</v>
      </c>
      <c r="AK2589" s="45"/>
      <c r="AL2589" s="46"/>
      <c r="AM2589" s="45">
        <v>23</v>
      </c>
      <c r="AN2589" s="45">
        <v>63</v>
      </c>
      <c r="AO2589" s="45">
        <v>123.4</v>
      </c>
      <c r="AP2589" s="45" t="s">
        <v>1069</v>
      </c>
      <c r="AQ2589" s="45"/>
      <c r="AR2589" s="45"/>
      <c r="AS2589" s="107">
        <v>43</v>
      </c>
      <c r="AT2589" s="45" t="s">
        <v>1069</v>
      </c>
      <c r="AU2589" s="45"/>
      <c r="AV2589" s="45"/>
      <c r="AW2589" s="45"/>
      <c r="AX2589" s="45" t="s">
        <v>1561</v>
      </c>
      <c r="BA2589" s="21" t="s">
        <v>733</v>
      </c>
      <c r="BB2589" s="10">
        <v>1</v>
      </c>
      <c r="BF2589" s="4" t="b">
        <f>IF(ISERROR(VLOOKUP(StudiesDetails!B2589,ProteinExpression!A:A,1,FALSE)),FALSE,TRUE)</f>
        <v>1</v>
      </c>
    </row>
    <row r="2590" spans="1:58" x14ac:dyDescent="0.3">
      <c r="A2590">
        <v>1158</v>
      </c>
      <c r="B2590">
        <v>2742</v>
      </c>
      <c r="C2590" s="73" t="str">
        <f>IF(AND($A2590&lt;&gt;"",ISNUMBER($A2590)),VLOOKUP($A2590,StudiesGeneral!$B:$CM,2,FALSE),"")</f>
        <v>Wegler</v>
      </c>
      <c r="D2590" s="73">
        <f>IF(AND($A2590&lt;&gt;"",ISNUMBER($A2590)),VLOOKUP($A2590,StudiesGeneral!$B:$CM,3,FALSE),"")</f>
        <v>2022</v>
      </c>
      <c r="E2590" s="74" t="str">
        <f>IF(AND($A2590&lt;&gt;"",ISNUMBER($A2590)),VLOOKUP($A2590,StudiesGeneral!$B:$CM,4,FALSE),"")</f>
        <v>https://doi.org/10.1002/cpt.2558</v>
      </c>
      <c r="F2590" s="73" t="str">
        <f>IF(AND($A2590&lt;&gt;"",ISNUMBER($A2590)),VLOOKUP($A2590,StudiesGeneral!$B:$CM,5,FALSE),"")</f>
        <v>CYP3A7</v>
      </c>
      <c r="G2590" s="52" t="str">
        <f t="shared" si="123"/>
        <v>Liver--Lysate-obsese 22-</v>
      </c>
      <c r="H2590" s="12" t="s">
        <v>724</v>
      </c>
      <c r="K2590" s="12" t="s">
        <v>735</v>
      </c>
      <c r="L2590" s="12" t="s">
        <v>736</v>
      </c>
      <c r="M2590" s="12" t="s">
        <v>737</v>
      </c>
      <c r="AA2590" s="19" t="s">
        <v>770</v>
      </c>
      <c r="AB2590" s="19" t="s">
        <v>1559</v>
      </c>
      <c r="AC2590" s="20" t="s">
        <v>730</v>
      </c>
      <c r="AD2590" s="37" t="s">
        <v>1637</v>
      </c>
      <c r="AE2590" s="82">
        <v>22</v>
      </c>
      <c r="AF2590" s="3">
        <v>1</v>
      </c>
      <c r="AG2590" s="45"/>
      <c r="AH2590" s="45">
        <v>48</v>
      </c>
      <c r="AI2590" s="45" t="s">
        <v>767</v>
      </c>
      <c r="AJ2590" s="46" t="s">
        <v>1069</v>
      </c>
      <c r="AK2590" s="45"/>
      <c r="AL2590" s="46"/>
      <c r="AM2590" s="45">
        <v>23</v>
      </c>
      <c r="AN2590" s="45">
        <v>63</v>
      </c>
      <c r="AO2590" s="45">
        <v>123.4</v>
      </c>
      <c r="AP2590" s="45" t="s">
        <v>1069</v>
      </c>
      <c r="AQ2590" s="45"/>
      <c r="AR2590" s="45"/>
      <c r="AS2590" s="107">
        <v>43</v>
      </c>
      <c r="AT2590" s="45" t="s">
        <v>1069</v>
      </c>
      <c r="AU2590" s="45"/>
      <c r="AV2590" s="45"/>
      <c r="AW2590" s="45"/>
      <c r="AX2590" s="45" t="s">
        <v>1561</v>
      </c>
      <c r="BA2590" s="21" t="s">
        <v>733</v>
      </c>
      <c r="BB2590" s="10">
        <v>1</v>
      </c>
      <c r="BF2590" s="4" t="b">
        <f>IF(ISERROR(VLOOKUP(StudiesDetails!B2590,ProteinExpression!A:A,1,FALSE)),FALSE,TRUE)</f>
        <v>1</v>
      </c>
    </row>
    <row r="2591" spans="1:58" x14ac:dyDescent="0.3">
      <c r="A2591">
        <v>1158</v>
      </c>
      <c r="B2591">
        <v>2743</v>
      </c>
      <c r="C2591" s="73" t="str">
        <f>IF(AND($A2591&lt;&gt;"",ISNUMBER($A2591)),VLOOKUP($A2591,StudiesGeneral!$B:$CM,2,FALSE),"")</f>
        <v>Wegler</v>
      </c>
      <c r="D2591" s="73">
        <f>IF(AND($A2591&lt;&gt;"",ISNUMBER($A2591)),VLOOKUP($A2591,StudiesGeneral!$B:$CM,3,FALSE),"")</f>
        <v>2022</v>
      </c>
      <c r="E2591" s="74" t="str">
        <f>IF(AND($A2591&lt;&gt;"",ISNUMBER($A2591)),VLOOKUP($A2591,StudiesGeneral!$B:$CM,4,FALSE),"")</f>
        <v>https://doi.org/10.1002/cpt.2558</v>
      </c>
      <c r="F2591" s="73" t="str">
        <f>IF(AND($A2591&lt;&gt;"",ISNUMBER($A2591)),VLOOKUP($A2591,StudiesGeneral!$B:$CM,5,FALSE),"")</f>
        <v>CYP3A7</v>
      </c>
      <c r="G2591" s="52" t="str">
        <f t="shared" si="123"/>
        <v>Liver--Lysate-obsese 23-</v>
      </c>
      <c r="H2591" s="12" t="s">
        <v>724</v>
      </c>
      <c r="K2591" s="12" t="s">
        <v>735</v>
      </c>
      <c r="L2591" s="12" t="s">
        <v>736</v>
      </c>
      <c r="M2591" s="12" t="s">
        <v>737</v>
      </c>
      <c r="AA2591" s="19" t="s">
        <v>770</v>
      </c>
      <c r="AB2591" s="19" t="s">
        <v>1559</v>
      </c>
      <c r="AC2591" s="20" t="s">
        <v>730</v>
      </c>
      <c r="AD2591" s="37" t="s">
        <v>1638</v>
      </c>
      <c r="AE2591" s="82">
        <v>23</v>
      </c>
      <c r="AF2591" s="3">
        <v>1</v>
      </c>
      <c r="AG2591" s="45"/>
      <c r="AH2591" s="45">
        <v>48</v>
      </c>
      <c r="AI2591" s="45" t="s">
        <v>767</v>
      </c>
      <c r="AJ2591" s="46" t="s">
        <v>1069</v>
      </c>
      <c r="AK2591" s="45"/>
      <c r="AL2591" s="46"/>
      <c r="AM2591" s="45">
        <v>23</v>
      </c>
      <c r="AN2591" s="45">
        <v>63</v>
      </c>
      <c r="AO2591" s="45">
        <v>123.4</v>
      </c>
      <c r="AP2591" s="45" t="s">
        <v>1069</v>
      </c>
      <c r="AQ2591" s="45"/>
      <c r="AR2591" s="45"/>
      <c r="AS2591" s="107">
        <v>43</v>
      </c>
      <c r="AT2591" s="45" t="s">
        <v>1069</v>
      </c>
      <c r="AU2591" s="45"/>
      <c r="AV2591" s="45"/>
      <c r="AW2591" s="45"/>
      <c r="AX2591" s="45" t="s">
        <v>1561</v>
      </c>
      <c r="BA2591" s="21" t="s">
        <v>733</v>
      </c>
      <c r="BB2591" s="10">
        <v>1</v>
      </c>
      <c r="BF2591" s="4" t="b">
        <f>IF(ISERROR(VLOOKUP(StudiesDetails!B2591,ProteinExpression!A:A,1,FALSE)),FALSE,TRUE)</f>
        <v>1</v>
      </c>
    </row>
    <row r="2592" spans="1:58" x14ac:dyDescent="0.3">
      <c r="A2592">
        <v>1158</v>
      </c>
      <c r="B2592">
        <v>2744</v>
      </c>
      <c r="C2592" s="73" t="str">
        <f>IF(AND($A2592&lt;&gt;"",ISNUMBER($A2592)),VLOOKUP($A2592,StudiesGeneral!$B:$CM,2,FALSE),"")</f>
        <v>Wegler</v>
      </c>
      <c r="D2592" s="73">
        <f>IF(AND($A2592&lt;&gt;"",ISNUMBER($A2592)),VLOOKUP($A2592,StudiesGeneral!$B:$CM,3,FALSE),"")</f>
        <v>2022</v>
      </c>
      <c r="E2592" s="74" t="str">
        <f>IF(AND($A2592&lt;&gt;"",ISNUMBER($A2592)),VLOOKUP($A2592,StudiesGeneral!$B:$CM,4,FALSE),"")</f>
        <v>https://doi.org/10.1002/cpt.2558</v>
      </c>
      <c r="F2592" s="73" t="str">
        <f>IF(AND($A2592&lt;&gt;"",ISNUMBER($A2592)),VLOOKUP($A2592,StudiesGeneral!$B:$CM,5,FALSE),"")</f>
        <v>CYP3A7</v>
      </c>
      <c r="G2592" s="52" t="str">
        <f t="shared" si="123"/>
        <v>Liver--Lysate-obsese 24-</v>
      </c>
      <c r="H2592" s="12" t="s">
        <v>724</v>
      </c>
      <c r="K2592" s="12" t="s">
        <v>735</v>
      </c>
      <c r="L2592" s="12" t="s">
        <v>736</v>
      </c>
      <c r="M2592" s="12" t="s">
        <v>737</v>
      </c>
      <c r="AA2592" s="19" t="s">
        <v>770</v>
      </c>
      <c r="AB2592" s="19" t="s">
        <v>1559</v>
      </c>
      <c r="AC2592" s="20" t="s">
        <v>730</v>
      </c>
      <c r="AD2592" s="37" t="s">
        <v>1639</v>
      </c>
      <c r="AE2592" s="82">
        <v>24</v>
      </c>
      <c r="AF2592" s="3">
        <v>1</v>
      </c>
      <c r="AG2592" s="45"/>
      <c r="AH2592" s="45">
        <v>48</v>
      </c>
      <c r="AI2592" s="45" t="s">
        <v>767</v>
      </c>
      <c r="AJ2592" s="46" t="s">
        <v>1069</v>
      </c>
      <c r="AK2592" s="45"/>
      <c r="AL2592" s="46"/>
      <c r="AM2592" s="45">
        <v>23</v>
      </c>
      <c r="AN2592" s="45">
        <v>63</v>
      </c>
      <c r="AO2592" s="45">
        <v>123.4</v>
      </c>
      <c r="AP2592" s="45" t="s">
        <v>1069</v>
      </c>
      <c r="AQ2592" s="45"/>
      <c r="AR2592" s="45"/>
      <c r="AS2592" s="107">
        <v>43</v>
      </c>
      <c r="AT2592" s="45" t="s">
        <v>1069</v>
      </c>
      <c r="AU2592" s="45"/>
      <c r="AV2592" s="45"/>
      <c r="AW2592" s="45"/>
      <c r="AX2592" s="45" t="s">
        <v>1561</v>
      </c>
      <c r="BA2592" s="21" t="s">
        <v>733</v>
      </c>
      <c r="BB2592" s="10">
        <v>1</v>
      </c>
      <c r="BF2592" s="4" t="b">
        <f>IF(ISERROR(VLOOKUP(StudiesDetails!B2592,ProteinExpression!A:A,1,FALSE)),FALSE,TRUE)</f>
        <v>1</v>
      </c>
    </row>
    <row r="2593" spans="1:58" x14ac:dyDescent="0.3">
      <c r="A2593">
        <v>1158</v>
      </c>
      <c r="B2593">
        <v>2745</v>
      </c>
      <c r="C2593" s="73" t="str">
        <f>IF(AND($A2593&lt;&gt;"",ISNUMBER($A2593)),VLOOKUP($A2593,StudiesGeneral!$B:$CM,2,FALSE),"")</f>
        <v>Wegler</v>
      </c>
      <c r="D2593" s="73">
        <f>IF(AND($A2593&lt;&gt;"",ISNUMBER($A2593)),VLOOKUP($A2593,StudiesGeneral!$B:$CM,3,FALSE),"")</f>
        <v>2022</v>
      </c>
      <c r="E2593" s="74" t="str">
        <f>IF(AND($A2593&lt;&gt;"",ISNUMBER($A2593)),VLOOKUP($A2593,StudiesGeneral!$B:$CM,4,FALSE),"")</f>
        <v>https://doi.org/10.1002/cpt.2558</v>
      </c>
      <c r="F2593" s="73" t="str">
        <f>IF(AND($A2593&lt;&gt;"",ISNUMBER($A2593)),VLOOKUP($A2593,StudiesGeneral!$B:$CM,5,FALSE),"")</f>
        <v>CYP3A7</v>
      </c>
      <c r="G2593" s="52" t="str">
        <f t="shared" si="123"/>
        <v>Liver--Lysate-obsese 25-</v>
      </c>
      <c r="H2593" s="12" t="s">
        <v>724</v>
      </c>
      <c r="K2593" s="12" t="s">
        <v>735</v>
      </c>
      <c r="L2593" s="12" t="s">
        <v>736</v>
      </c>
      <c r="M2593" s="12" t="s">
        <v>737</v>
      </c>
      <c r="AA2593" s="19" t="s">
        <v>770</v>
      </c>
      <c r="AB2593" s="19" t="s">
        <v>1559</v>
      </c>
      <c r="AC2593" s="20" t="s">
        <v>730</v>
      </c>
      <c r="AD2593" s="37" t="s">
        <v>1640</v>
      </c>
      <c r="AE2593" s="82">
        <v>25</v>
      </c>
      <c r="AF2593" s="3">
        <v>1</v>
      </c>
      <c r="AG2593" s="45"/>
      <c r="AH2593" s="45">
        <v>48</v>
      </c>
      <c r="AI2593" s="45" t="s">
        <v>767</v>
      </c>
      <c r="AJ2593" s="46" t="s">
        <v>1069</v>
      </c>
      <c r="AK2593" s="45"/>
      <c r="AL2593" s="46"/>
      <c r="AM2593" s="45">
        <v>23</v>
      </c>
      <c r="AN2593" s="45">
        <v>63</v>
      </c>
      <c r="AO2593" s="45">
        <v>123.4</v>
      </c>
      <c r="AP2593" s="45" t="s">
        <v>1069</v>
      </c>
      <c r="AQ2593" s="45"/>
      <c r="AR2593" s="45"/>
      <c r="AS2593" s="107">
        <v>43</v>
      </c>
      <c r="AT2593" s="45" t="s">
        <v>1069</v>
      </c>
      <c r="AU2593" s="45"/>
      <c r="AV2593" s="45"/>
      <c r="AW2593" s="45"/>
      <c r="AX2593" s="45" t="s">
        <v>1561</v>
      </c>
      <c r="BA2593" s="21" t="s">
        <v>733</v>
      </c>
      <c r="BB2593" s="10">
        <v>1</v>
      </c>
      <c r="BF2593" s="4" t="b">
        <f>IF(ISERROR(VLOOKUP(StudiesDetails!B2593,ProteinExpression!A:A,1,FALSE)),FALSE,TRUE)</f>
        <v>1</v>
      </c>
    </row>
    <row r="2594" spans="1:58" x14ac:dyDescent="0.3">
      <c r="A2594">
        <v>1158</v>
      </c>
      <c r="B2594">
        <v>2746</v>
      </c>
      <c r="C2594" s="73" t="str">
        <f>IF(AND($A2594&lt;&gt;"",ISNUMBER($A2594)),VLOOKUP($A2594,StudiesGeneral!$B:$CM,2,FALSE),"")</f>
        <v>Wegler</v>
      </c>
      <c r="D2594" s="73">
        <f>IF(AND($A2594&lt;&gt;"",ISNUMBER($A2594)),VLOOKUP($A2594,StudiesGeneral!$B:$CM,3,FALSE),"")</f>
        <v>2022</v>
      </c>
      <c r="E2594" s="74" t="str">
        <f>IF(AND($A2594&lt;&gt;"",ISNUMBER($A2594)),VLOOKUP($A2594,StudiesGeneral!$B:$CM,4,FALSE),"")</f>
        <v>https://doi.org/10.1002/cpt.2558</v>
      </c>
      <c r="F2594" s="73" t="str">
        <f>IF(AND($A2594&lt;&gt;"",ISNUMBER($A2594)),VLOOKUP($A2594,StudiesGeneral!$B:$CM,5,FALSE),"")</f>
        <v>CYP3A7</v>
      </c>
      <c r="G2594" s="52" t="str">
        <f t="shared" si="123"/>
        <v>Liver--Lysate-obsese 26-</v>
      </c>
      <c r="H2594" s="12" t="s">
        <v>724</v>
      </c>
      <c r="K2594" s="12" t="s">
        <v>735</v>
      </c>
      <c r="L2594" s="12" t="s">
        <v>736</v>
      </c>
      <c r="M2594" s="12" t="s">
        <v>737</v>
      </c>
      <c r="AA2594" s="19" t="s">
        <v>770</v>
      </c>
      <c r="AB2594" s="19" t="s">
        <v>1559</v>
      </c>
      <c r="AC2594" s="20" t="s">
        <v>730</v>
      </c>
      <c r="AD2594" s="37" t="s">
        <v>1641</v>
      </c>
      <c r="AE2594" s="82">
        <v>26</v>
      </c>
      <c r="AF2594" s="3">
        <v>1</v>
      </c>
      <c r="AG2594" s="45"/>
      <c r="AH2594" s="45">
        <v>48</v>
      </c>
      <c r="AI2594" s="45" t="s">
        <v>767</v>
      </c>
      <c r="AJ2594" s="46" t="s">
        <v>1069</v>
      </c>
      <c r="AK2594" s="45"/>
      <c r="AL2594" s="46"/>
      <c r="AM2594" s="45">
        <v>23</v>
      </c>
      <c r="AN2594" s="45">
        <v>63</v>
      </c>
      <c r="AO2594" s="45">
        <v>123.4</v>
      </c>
      <c r="AP2594" s="45" t="s">
        <v>1069</v>
      </c>
      <c r="AQ2594" s="45"/>
      <c r="AR2594" s="45"/>
      <c r="AS2594" s="107">
        <v>43</v>
      </c>
      <c r="AT2594" s="45" t="s">
        <v>1069</v>
      </c>
      <c r="AU2594" s="45"/>
      <c r="AV2594" s="45"/>
      <c r="AW2594" s="45"/>
      <c r="AX2594" s="45" t="s">
        <v>1561</v>
      </c>
      <c r="BA2594" s="21" t="s">
        <v>733</v>
      </c>
      <c r="BB2594" s="10">
        <v>1</v>
      </c>
      <c r="BF2594" s="4" t="b">
        <f>IF(ISERROR(VLOOKUP(StudiesDetails!B2594,ProteinExpression!A:A,1,FALSE)),FALSE,TRUE)</f>
        <v>1</v>
      </c>
    </row>
    <row r="2595" spans="1:58" x14ac:dyDescent="0.3">
      <c r="A2595">
        <v>1158</v>
      </c>
      <c r="B2595">
        <v>2747</v>
      </c>
      <c r="C2595" s="73" t="str">
        <f>IF(AND($A2595&lt;&gt;"",ISNUMBER($A2595)),VLOOKUP($A2595,StudiesGeneral!$B:$CM,2,FALSE),"")</f>
        <v>Wegler</v>
      </c>
      <c r="D2595" s="73">
        <f>IF(AND($A2595&lt;&gt;"",ISNUMBER($A2595)),VLOOKUP($A2595,StudiesGeneral!$B:$CM,3,FALSE),"")</f>
        <v>2022</v>
      </c>
      <c r="E2595" s="74" t="str">
        <f>IF(AND($A2595&lt;&gt;"",ISNUMBER($A2595)),VLOOKUP($A2595,StudiesGeneral!$B:$CM,4,FALSE),"")</f>
        <v>https://doi.org/10.1002/cpt.2558</v>
      </c>
      <c r="F2595" s="73" t="str">
        <f>IF(AND($A2595&lt;&gt;"",ISNUMBER($A2595)),VLOOKUP($A2595,StudiesGeneral!$B:$CM,5,FALSE),"")</f>
        <v>CYP3A7</v>
      </c>
      <c r="G2595" s="52" t="str">
        <f t="shared" si="123"/>
        <v>Liver--Lysate-obsese 27-</v>
      </c>
      <c r="H2595" s="12" t="s">
        <v>724</v>
      </c>
      <c r="K2595" s="12" t="s">
        <v>735</v>
      </c>
      <c r="L2595" s="12" t="s">
        <v>736</v>
      </c>
      <c r="M2595" s="12" t="s">
        <v>737</v>
      </c>
      <c r="AA2595" s="19" t="s">
        <v>770</v>
      </c>
      <c r="AB2595" s="19" t="s">
        <v>1559</v>
      </c>
      <c r="AC2595" s="20" t="s">
        <v>730</v>
      </c>
      <c r="AD2595" s="37" t="s">
        <v>1642</v>
      </c>
      <c r="AE2595" s="82">
        <v>27</v>
      </c>
      <c r="AF2595" s="3">
        <v>1</v>
      </c>
      <c r="AG2595" s="45"/>
      <c r="AH2595" s="45">
        <v>48</v>
      </c>
      <c r="AI2595" s="45" t="s">
        <v>767</v>
      </c>
      <c r="AJ2595" s="46" t="s">
        <v>1069</v>
      </c>
      <c r="AK2595" s="45"/>
      <c r="AL2595" s="46"/>
      <c r="AM2595" s="45">
        <v>23</v>
      </c>
      <c r="AN2595" s="45">
        <v>63</v>
      </c>
      <c r="AO2595" s="45">
        <v>123.4</v>
      </c>
      <c r="AP2595" s="45" t="s">
        <v>1069</v>
      </c>
      <c r="AQ2595" s="45"/>
      <c r="AR2595" s="45"/>
      <c r="AS2595" s="107">
        <v>43</v>
      </c>
      <c r="AT2595" s="45" t="s">
        <v>1069</v>
      </c>
      <c r="AU2595" s="45"/>
      <c r="AV2595" s="45"/>
      <c r="AW2595" s="45"/>
      <c r="AX2595" s="45" t="s">
        <v>1561</v>
      </c>
      <c r="BA2595" s="21" t="s">
        <v>733</v>
      </c>
      <c r="BB2595" s="10">
        <v>1</v>
      </c>
      <c r="BF2595" s="4" t="b">
        <f>IF(ISERROR(VLOOKUP(StudiesDetails!B2595,ProteinExpression!A:A,1,FALSE)),FALSE,TRUE)</f>
        <v>1</v>
      </c>
    </row>
    <row r="2596" spans="1:58" x14ac:dyDescent="0.3">
      <c r="A2596">
        <v>1158</v>
      </c>
      <c r="B2596">
        <v>2748</v>
      </c>
      <c r="C2596" s="73" t="str">
        <f>IF(AND($A2596&lt;&gt;"",ISNUMBER($A2596)),VLOOKUP($A2596,StudiesGeneral!$B:$CM,2,FALSE),"")</f>
        <v>Wegler</v>
      </c>
      <c r="D2596" s="73">
        <f>IF(AND($A2596&lt;&gt;"",ISNUMBER($A2596)),VLOOKUP($A2596,StudiesGeneral!$B:$CM,3,FALSE),"")</f>
        <v>2022</v>
      </c>
      <c r="E2596" s="74" t="str">
        <f>IF(AND($A2596&lt;&gt;"",ISNUMBER($A2596)),VLOOKUP($A2596,StudiesGeneral!$B:$CM,4,FALSE),"")</f>
        <v>https://doi.org/10.1002/cpt.2558</v>
      </c>
      <c r="F2596" s="73" t="str">
        <f>IF(AND($A2596&lt;&gt;"",ISNUMBER($A2596)),VLOOKUP($A2596,StudiesGeneral!$B:$CM,5,FALSE),"")</f>
        <v>CYP3A7</v>
      </c>
      <c r="G2596" s="52" t="str">
        <f t="shared" si="123"/>
        <v>Liver--Lysate-obsese 28-</v>
      </c>
      <c r="H2596" s="12" t="s">
        <v>724</v>
      </c>
      <c r="K2596" s="12" t="s">
        <v>735</v>
      </c>
      <c r="L2596" s="12" t="s">
        <v>736</v>
      </c>
      <c r="M2596" s="12" t="s">
        <v>737</v>
      </c>
      <c r="AA2596" s="19" t="s">
        <v>770</v>
      </c>
      <c r="AB2596" s="19" t="s">
        <v>1559</v>
      </c>
      <c r="AC2596" s="20" t="s">
        <v>730</v>
      </c>
      <c r="AD2596" s="37" t="s">
        <v>1643</v>
      </c>
      <c r="AE2596" s="82">
        <v>28</v>
      </c>
      <c r="AF2596" s="3">
        <v>1</v>
      </c>
      <c r="AG2596" s="45"/>
      <c r="AH2596" s="45">
        <v>48</v>
      </c>
      <c r="AI2596" s="45" t="s">
        <v>767</v>
      </c>
      <c r="AJ2596" s="46" t="s">
        <v>1069</v>
      </c>
      <c r="AK2596" s="45"/>
      <c r="AL2596" s="46"/>
      <c r="AM2596" s="45">
        <v>23</v>
      </c>
      <c r="AN2596" s="45">
        <v>63</v>
      </c>
      <c r="AO2596" s="45">
        <v>123.4</v>
      </c>
      <c r="AP2596" s="45" t="s">
        <v>1069</v>
      </c>
      <c r="AQ2596" s="45"/>
      <c r="AR2596" s="45"/>
      <c r="AS2596" s="107">
        <v>43</v>
      </c>
      <c r="AT2596" s="45" t="s">
        <v>1069</v>
      </c>
      <c r="AU2596" s="45"/>
      <c r="AV2596" s="45"/>
      <c r="AW2596" s="45"/>
      <c r="AX2596" s="45" t="s">
        <v>1561</v>
      </c>
      <c r="BA2596" s="21" t="s">
        <v>733</v>
      </c>
      <c r="BB2596" s="10">
        <v>1</v>
      </c>
      <c r="BF2596" s="4" t="b">
        <f>IF(ISERROR(VLOOKUP(StudiesDetails!B2596,ProteinExpression!A:A,1,FALSE)),FALSE,TRUE)</f>
        <v>1</v>
      </c>
    </row>
    <row r="2597" spans="1:58" x14ac:dyDescent="0.3">
      <c r="A2597">
        <v>1158</v>
      </c>
      <c r="B2597">
        <v>2749</v>
      </c>
      <c r="C2597" s="73" t="str">
        <f>IF(AND($A2597&lt;&gt;"",ISNUMBER($A2597)),VLOOKUP($A2597,StudiesGeneral!$B:$CM,2,FALSE),"")</f>
        <v>Wegler</v>
      </c>
      <c r="D2597" s="73">
        <f>IF(AND($A2597&lt;&gt;"",ISNUMBER($A2597)),VLOOKUP($A2597,StudiesGeneral!$B:$CM,3,FALSE),"")</f>
        <v>2022</v>
      </c>
      <c r="E2597" s="74" t="str">
        <f>IF(AND($A2597&lt;&gt;"",ISNUMBER($A2597)),VLOOKUP($A2597,StudiesGeneral!$B:$CM,4,FALSE),"")</f>
        <v>https://doi.org/10.1002/cpt.2558</v>
      </c>
      <c r="F2597" s="73" t="str">
        <f>IF(AND($A2597&lt;&gt;"",ISNUMBER($A2597)),VLOOKUP($A2597,StudiesGeneral!$B:$CM,5,FALSE),"")</f>
        <v>CYP3A7</v>
      </c>
      <c r="G2597" s="52" t="str">
        <f t="shared" si="123"/>
        <v>Liver--Lysate-obsese 29-</v>
      </c>
      <c r="H2597" s="12" t="s">
        <v>724</v>
      </c>
      <c r="K2597" s="12" t="s">
        <v>735</v>
      </c>
      <c r="L2597" s="12" t="s">
        <v>736</v>
      </c>
      <c r="M2597" s="12" t="s">
        <v>737</v>
      </c>
      <c r="AA2597" s="19" t="s">
        <v>770</v>
      </c>
      <c r="AB2597" s="19" t="s">
        <v>1559</v>
      </c>
      <c r="AC2597" s="20" t="s">
        <v>730</v>
      </c>
      <c r="AD2597" s="37" t="s">
        <v>1644</v>
      </c>
      <c r="AE2597" s="82">
        <v>29</v>
      </c>
      <c r="AF2597" s="3">
        <v>1</v>
      </c>
      <c r="AG2597" s="45"/>
      <c r="AH2597" s="45">
        <v>48</v>
      </c>
      <c r="AI2597" s="45" t="s">
        <v>767</v>
      </c>
      <c r="AJ2597" s="46" t="s">
        <v>1069</v>
      </c>
      <c r="AK2597" s="45"/>
      <c r="AL2597" s="46"/>
      <c r="AM2597" s="45">
        <v>23</v>
      </c>
      <c r="AN2597" s="45">
        <v>63</v>
      </c>
      <c r="AO2597" s="45">
        <v>123.4</v>
      </c>
      <c r="AP2597" s="45" t="s">
        <v>1069</v>
      </c>
      <c r="AQ2597" s="45"/>
      <c r="AR2597" s="45"/>
      <c r="AS2597" s="107">
        <v>43</v>
      </c>
      <c r="AT2597" s="45" t="s">
        <v>1069</v>
      </c>
      <c r="AU2597" s="45"/>
      <c r="AV2597" s="45"/>
      <c r="AW2597" s="45"/>
      <c r="AX2597" s="45" t="s">
        <v>1561</v>
      </c>
      <c r="BA2597" s="21" t="s">
        <v>733</v>
      </c>
      <c r="BB2597" s="10">
        <v>1</v>
      </c>
      <c r="BF2597" s="4" t="b">
        <f>IF(ISERROR(VLOOKUP(StudiesDetails!B2597,ProteinExpression!A:A,1,FALSE)),FALSE,TRUE)</f>
        <v>1</v>
      </c>
    </row>
    <row r="2598" spans="1:58" x14ac:dyDescent="0.3">
      <c r="A2598">
        <v>1158</v>
      </c>
      <c r="B2598">
        <v>2750</v>
      </c>
      <c r="C2598" s="73" t="str">
        <f>IF(AND($A2598&lt;&gt;"",ISNUMBER($A2598)),VLOOKUP($A2598,StudiesGeneral!$B:$CM,2,FALSE),"")</f>
        <v>Wegler</v>
      </c>
      <c r="D2598" s="73">
        <f>IF(AND($A2598&lt;&gt;"",ISNUMBER($A2598)),VLOOKUP($A2598,StudiesGeneral!$B:$CM,3,FALSE),"")</f>
        <v>2022</v>
      </c>
      <c r="E2598" s="74" t="str">
        <f>IF(AND($A2598&lt;&gt;"",ISNUMBER($A2598)),VLOOKUP($A2598,StudiesGeneral!$B:$CM,4,FALSE),"")</f>
        <v>https://doi.org/10.1002/cpt.2558</v>
      </c>
      <c r="F2598" s="73" t="str">
        <f>IF(AND($A2598&lt;&gt;"",ISNUMBER($A2598)),VLOOKUP($A2598,StudiesGeneral!$B:$CM,5,FALSE),"")</f>
        <v>CYP3A7</v>
      </c>
      <c r="G2598" s="52" t="str">
        <f t="shared" si="123"/>
        <v>Liver--Lysate-obsese 30-</v>
      </c>
      <c r="H2598" s="12" t="s">
        <v>724</v>
      </c>
      <c r="K2598" s="12" t="s">
        <v>735</v>
      </c>
      <c r="L2598" s="12" t="s">
        <v>736</v>
      </c>
      <c r="M2598" s="12" t="s">
        <v>737</v>
      </c>
      <c r="AA2598" s="19" t="s">
        <v>770</v>
      </c>
      <c r="AB2598" s="19" t="s">
        <v>1559</v>
      </c>
      <c r="AC2598" s="20" t="s">
        <v>730</v>
      </c>
      <c r="AD2598" s="37" t="s">
        <v>1645</v>
      </c>
      <c r="AE2598" s="82">
        <v>30</v>
      </c>
      <c r="AF2598" s="3">
        <v>1</v>
      </c>
      <c r="AG2598" s="45"/>
      <c r="AH2598" s="45">
        <v>48</v>
      </c>
      <c r="AI2598" s="45" t="s">
        <v>767</v>
      </c>
      <c r="AJ2598" s="46" t="s">
        <v>1069</v>
      </c>
      <c r="AK2598" s="45"/>
      <c r="AL2598" s="46"/>
      <c r="AM2598" s="45">
        <v>23</v>
      </c>
      <c r="AN2598" s="45">
        <v>63</v>
      </c>
      <c r="AO2598" s="45">
        <v>123.4</v>
      </c>
      <c r="AP2598" s="45" t="s">
        <v>1069</v>
      </c>
      <c r="AQ2598" s="45"/>
      <c r="AR2598" s="45"/>
      <c r="AS2598" s="107">
        <v>43</v>
      </c>
      <c r="AT2598" s="45" t="s">
        <v>1069</v>
      </c>
      <c r="AU2598" s="45"/>
      <c r="AV2598" s="45"/>
      <c r="AW2598" s="45"/>
      <c r="AX2598" s="45" t="s">
        <v>1561</v>
      </c>
      <c r="BA2598" s="21" t="s">
        <v>733</v>
      </c>
      <c r="BB2598" s="10">
        <v>1</v>
      </c>
      <c r="BF2598" s="4" t="b">
        <f>IF(ISERROR(VLOOKUP(StudiesDetails!B2598,ProteinExpression!A:A,1,FALSE)),FALSE,TRUE)</f>
        <v>1</v>
      </c>
    </row>
    <row r="2599" spans="1:58" x14ac:dyDescent="0.3">
      <c r="A2599">
        <v>1158</v>
      </c>
      <c r="B2599">
        <v>2751</v>
      </c>
      <c r="C2599" s="73" t="str">
        <f>IF(AND($A2599&lt;&gt;"",ISNUMBER($A2599)),VLOOKUP($A2599,StudiesGeneral!$B:$CM,2,FALSE),"")</f>
        <v>Wegler</v>
      </c>
      <c r="D2599" s="73">
        <f>IF(AND($A2599&lt;&gt;"",ISNUMBER($A2599)),VLOOKUP($A2599,StudiesGeneral!$B:$CM,3,FALSE),"")</f>
        <v>2022</v>
      </c>
      <c r="E2599" s="74" t="str">
        <f>IF(AND($A2599&lt;&gt;"",ISNUMBER($A2599)),VLOOKUP($A2599,StudiesGeneral!$B:$CM,4,FALSE),"")</f>
        <v>https://doi.org/10.1002/cpt.2558</v>
      </c>
      <c r="F2599" s="73" t="str">
        <f>IF(AND($A2599&lt;&gt;"",ISNUMBER($A2599)),VLOOKUP($A2599,StudiesGeneral!$B:$CM,5,FALSE),"")</f>
        <v>CYP3A7</v>
      </c>
      <c r="G2599" s="52" t="str">
        <f t="shared" si="123"/>
        <v>Liver--Lysate-obsese 31-</v>
      </c>
      <c r="H2599" s="12" t="s">
        <v>724</v>
      </c>
      <c r="K2599" s="12" t="s">
        <v>735</v>
      </c>
      <c r="L2599" s="12" t="s">
        <v>736</v>
      </c>
      <c r="M2599" s="12" t="s">
        <v>737</v>
      </c>
      <c r="AA2599" s="19" t="s">
        <v>770</v>
      </c>
      <c r="AB2599" s="19" t="s">
        <v>1559</v>
      </c>
      <c r="AC2599" s="20" t="s">
        <v>730</v>
      </c>
      <c r="AD2599" s="37" t="s">
        <v>1646</v>
      </c>
      <c r="AE2599" s="82">
        <v>31</v>
      </c>
      <c r="AF2599" s="3">
        <v>1</v>
      </c>
      <c r="AG2599" s="45"/>
      <c r="AH2599" s="45">
        <v>48</v>
      </c>
      <c r="AI2599" s="45" t="s">
        <v>767</v>
      </c>
      <c r="AJ2599" s="46" t="s">
        <v>1069</v>
      </c>
      <c r="AK2599" s="45"/>
      <c r="AL2599" s="46"/>
      <c r="AM2599" s="45">
        <v>23</v>
      </c>
      <c r="AN2599" s="45">
        <v>63</v>
      </c>
      <c r="AO2599" s="45">
        <v>123.4</v>
      </c>
      <c r="AP2599" s="45" t="s">
        <v>1069</v>
      </c>
      <c r="AQ2599" s="45"/>
      <c r="AR2599" s="45"/>
      <c r="AS2599" s="107">
        <v>43</v>
      </c>
      <c r="AT2599" s="45" t="s">
        <v>1069</v>
      </c>
      <c r="AU2599" s="45"/>
      <c r="AV2599" s="45"/>
      <c r="AW2599" s="45"/>
      <c r="AX2599" s="45" t="s">
        <v>1561</v>
      </c>
      <c r="BA2599" s="21" t="s">
        <v>733</v>
      </c>
      <c r="BB2599" s="10">
        <v>1</v>
      </c>
      <c r="BF2599" s="4" t="b">
        <f>IF(ISERROR(VLOOKUP(StudiesDetails!B2599,ProteinExpression!A:A,1,FALSE)),FALSE,TRUE)</f>
        <v>1</v>
      </c>
    </row>
    <row r="2600" spans="1:58" x14ac:dyDescent="0.3">
      <c r="A2600">
        <v>1158</v>
      </c>
      <c r="B2600">
        <v>2752</v>
      </c>
      <c r="C2600" s="73" t="str">
        <f>IF(AND($A2600&lt;&gt;"",ISNUMBER($A2600)),VLOOKUP($A2600,StudiesGeneral!$B:$CM,2,FALSE),"")</f>
        <v>Wegler</v>
      </c>
      <c r="D2600" s="73">
        <f>IF(AND($A2600&lt;&gt;"",ISNUMBER($A2600)),VLOOKUP($A2600,StudiesGeneral!$B:$CM,3,FALSE),"")</f>
        <v>2022</v>
      </c>
      <c r="E2600" s="74" t="str">
        <f>IF(AND($A2600&lt;&gt;"",ISNUMBER($A2600)),VLOOKUP($A2600,StudiesGeneral!$B:$CM,4,FALSE),"")</f>
        <v>https://doi.org/10.1002/cpt.2558</v>
      </c>
      <c r="F2600" s="73" t="str">
        <f>IF(AND($A2600&lt;&gt;"",ISNUMBER($A2600)),VLOOKUP($A2600,StudiesGeneral!$B:$CM,5,FALSE),"")</f>
        <v>CYP3A7</v>
      </c>
      <c r="G2600" s="52" t="str">
        <f t="shared" si="123"/>
        <v>Liver--Lysate-obsese 32-</v>
      </c>
      <c r="H2600" s="12" t="s">
        <v>724</v>
      </c>
      <c r="K2600" s="12" t="s">
        <v>735</v>
      </c>
      <c r="L2600" s="12" t="s">
        <v>736</v>
      </c>
      <c r="M2600" s="12" t="s">
        <v>737</v>
      </c>
      <c r="AA2600" s="19" t="s">
        <v>770</v>
      </c>
      <c r="AB2600" s="19" t="s">
        <v>1559</v>
      </c>
      <c r="AC2600" s="20" t="s">
        <v>730</v>
      </c>
      <c r="AD2600" s="37" t="s">
        <v>1647</v>
      </c>
      <c r="AE2600" s="82">
        <v>32</v>
      </c>
      <c r="AF2600" s="3">
        <v>1</v>
      </c>
      <c r="AG2600" s="45"/>
      <c r="AH2600" s="45">
        <v>48</v>
      </c>
      <c r="AI2600" s="45" t="s">
        <v>767</v>
      </c>
      <c r="AJ2600" s="46" t="s">
        <v>1069</v>
      </c>
      <c r="AK2600" s="45"/>
      <c r="AL2600" s="46"/>
      <c r="AM2600" s="45">
        <v>23</v>
      </c>
      <c r="AN2600" s="45">
        <v>63</v>
      </c>
      <c r="AO2600" s="45">
        <v>123.4</v>
      </c>
      <c r="AP2600" s="45" t="s">
        <v>1069</v>
      </c>
      <c r="AQ2600" s="45"/>
      <c r="AR2600" s="45"/>
      <c r="AS2600" s="107">
        <v>43</v>
      </c>
      <c r="AT2600" s="45" t="s">
        <v>1069</v>
      </c>
      <c r="AU2600" s="45"/>
      <c r="AV2600" s="45"/>
      <c r="AW2600" s="45"/>
      <c r="AX2600" s="45" t="s">
        <v>1561</v>
      </c>
      <c r="BA2600" s="21" t="s">
        <v>733</v>
      </c>
      <c r="BB2600" s="10">
        <v>1</v>
      </c>
      <c r="BF2600" s="4" t="b">
        <f>IF(ISERROR(VLOOKUP(StudiesDetails!B2600,ProteinExpression!A:A,1,FALSE)),FALSE,TRUE)</f>
        <v>1</v>
      </c>
    </row>
    <row r="2601" spans="1:58" x14ac:dyDescent="0.3">
      <c r="A2601">
        <v>1158</v>
      </c>
      <c r="B2601">
        <v>2753</v>
      </c>
      <c r="C2601" s="73" t="str">
        <f>IF(AND($A2601&lt;&gt;"",ISNUMBER($A2601)),VLOOKUP($A2601,StudiesGeneral!$B:$CM,2,FALSE),"")</f>
        <v>Wegler</v>
      </c>
      <c r="D2601" s="73">
        <f>IF(AND($A2601&lt;&gt;"",ISNUMBER($A2601)),VLOOKUP($A2601,StudiesGeneral!$B:$CM,3,FALSE),"")</f>
        <v>2022</v>
      </c>
      <c r="E2601" s="74" t="str">
        <f>IF(AND($A2601&lt;&gt;"",ISNUMBER($A2601)),VLOOKUP($A2601,StudiesGeneral!$B:$CM,4,FALSE),"")</f>
        <v>https://doi.org/10.1002/cpt.2558</v>
      </c>
      <c r="F2601" s="73" t="str">
        <f>IF(AND($A2601&lt;&gt;"",ISNUMBER($A2601)),VLOOKUP($A2601,StudiesGeneral!$B:$CM,5,FALSE),"")</f>
        <v>CYP3A7</v>
      </c>
      <c r="G2601" s="52" t="str">
        <f t="shared" si="123"/>
        <v>Liver--Lysate-obsese 33-</v>
      </c>
      <c r="H2601" s="12" t="s">
        <v>724</v>
      </c>
      <c r="K2601" s="12" t="s">
        <v>735</v>
      </c>
      <c r="L2601" s="12" t="s">
        <v>736</v>
      </c>
      <c r="M2601" s="12" t="s">
        <v>737</v>
      </c>
      <c r="AA2601" s="19" t="s">
        <v>770</v>
      </c>
      <c r="AB2601" s="19" t="s">
        <v>1559</v>
      </c>
      <c r="AC2601" s="20" t="s">
        <v>730</v>
      </c>
      <c r="AD2601" s="37" t="s">
        <v>1648</v>
      </c>
      <c r="AE2601" s="82">
        <v>33</v>
      </c>
      <c r="AF2601" s="3">
        <v>1</v>
      </c>
      <c r="AG2601" s="45"/>
      <c r="AH2601" s="45">
        <v>48</v>
      </c>
      <c r="AI2601" s="45" t="s">
        <v>767</v>
      </c>
      <c r="AJ2601" s="46" t="s">
        <v>1069</v>
      </c>
      <c r="AK2601" s="45"/>
      <c r="AL2601" s="46"/>
      <c r="AM2601" s="45">
        <v>23</v>
      </c>
      <c r="AN2601" s="45">
        <v>63</v>
      </c>
      <c r="AO2601" s="45">
        <v>123.4</v>
      </c>
      <c r="AP2601" s="45" t="s">
        <v>1069</v>
      </c>
      <c r="AQ2601" s="45"/>
      <c r="AR2601" s="45"/>
      <c r="AS2601" s="107">
        <v>43</v>
      </c>
      <c r="AT2601" s="45" t="s">
        <v>1069</v>
      </c>
      <c r="AU2601" s="45"/>
      <c r="AV2601" s="45"/>
      <c r="AW2601" s="45"/>
      <c r="AX2601" s="45" t="s">
        <v>1561</v>
      </c>
      <c r="BA2601" s="21" t="s">
        <v>733</v>
      </c>
      <c r="BB2601" s="10">
        <v>1</v>
      </c>
      <c r="BF2601" s="4" t="b">
        <f>IF(ISERROR(VLOOKUP(StudiesDetails!B2601,ProteinExpression!A:A,1,FALSE)),FALSE,TRUE)</f>
        <v>1</v>
      </c>
    </row>
    <row r="2602" spans="1:58" x14ac:dyDescent="0.3">
      <c r="A2602">
        <v>1158</v>
      </c>
      <c r="B2602">
        <v>2754</v>
      </c>
      <c r="C2602" s="73" t="str">
        <f>IF(AND($A2602&lt;&gt;"",ISNUMBER($A2602)),VLOOKUP($A2602,StudiesGeneral!$B:$CM,2,FALSE),"")</f>
        <v>Wegler</v>
      </c>
      <c r="D2602" s="73">
        <f>IF(AND($A2602&lt;&gt;"",ISNUMBER($A2602)),VLOOKUP($A2602,StudiesGeneral!$B:$CM,3,FALSE),"")</f>
        <v>2022</v>
      </c>
      <c r="E2602" s="74" t="str">
        <f>IF(AND($A2602&lt;&gt;"",ISNUMBER($A2602)),VLOOKUP($A2602,StudiesGeneral!$B:$CM,4,FALSE),"")</f>
        <v>https://doi.org/10.1002/cpt.2558</v>
      </c>
      <c r="F2602" s="73" t="str">
        <f>IF(AND($A2602&lt;&gt;"",ISNUMBER($A2602)),VLOOKUP($A2602,StudiesGeneral!$B:$CM,5,FALSE),"")</f>
        <v>CYP3A7</v>
      </c>
      <c r="G2602" s="52" t="str">
        <f t="shared" si="123"/>
        <v>Liver--Lysate-obsese 34-</v>
      </c>
      <c r="H2602" s="12" t="s">
        <v>724</v>
      </c>
      <c r="K2602" s="12" t="s">
        <v>735</v>
      </c>
      <c r="L2602" s="12" t="s">
        <v>736</v>
      </c>
      <c r="M2602" s="12" t="s">
        <v>737</v>
      </c>
      <c r="AA2602" s="19" t="s">
        <v>770</v>
      </c>
      <c r="AB2602" s="19" t="s">
        <v>1559</v>
      </c>
      <c r="AC2602" s="20" t="s">
        <v>730</v>
      </c>
      <c r="AD2602" s="37" t="s">
        <v>1649</v>
      </c>
      <c r="AE2602" s="82">
        <v>34</v>
      </c>
      <c r="AF2602" s="3">
        <v>1</v>
      </c>
      <c r="AG2602" s="45"/>
      <c r="AH2602" s="45">
        <v>48</v>
      </c>
      <c r="AI2602" s="45" t="s">
        <v>767</v>
      </c>
      <c r="AJ2602" s="46" t="s">
        <v>1069</v>
      </c>
      <c r="AK2602" s="45"/>
      <c r="AL2602" s="46"/>
      <c r="AM2602" s="45">
        <v>23</v>
      </c>
      <c r="AN2602" s="45">
        <v>63</v>
      </c>
      <c r="AO2602" s="45">
        <v>123.4</v>
      </c>
      <c r="AP2602" s="45" t="s">
        <v>1069</v>
      </c>
      <c r="AQ2602" s="45"/>
      <c r="AR2602" s="45"/>
      <c r="AS2602" s="107">
        <v>43</v>
      </c>
      <c r="AT2602" s="45" t="s">
        <v>1069</v>
      </c>
      <c r="AU2602" s="45"/>
      <c r="AV2602" s="45"/>
      <c r="AW2602" s="45"/>
      <c r="AX2602" s="45" t="s">
        <v>1561</v>
      </c>
      <c r="BA2602" s="21" t="s">
        <v>733</v>
      </c>
      <c r="BB2602" s="10">
        <v>1</v>
      </c>
      <c r="BF2602" s="4" t="b">
        <f>IF(ISERROR(VLOOKUP(StudiesDetails!B2602,ProteinExpression!A:A,1,FALSE)),FALSE,TRUE)</f>
        <v>1</v>
      </c>
    </row>
    <row r="2603" spans="1:58" x14ac:dyDescent="0.3">
      <c r="A2603">
        <v>1158</v>
      </c>
      <c r="B2603">
        <v>2755</v>
      </c>
      <c r="C2603" s="73" t="str">
        <f>IF(AND($A2603&lt;&gt;"",ISNUMBER($A2603)),VLOOKUP($A2603,StudiesGeneral!$B:$CM,2,FALSE),"")</f>
        <v>Wegler</v>
      </c>
      <c r="D2603" s="73">
        <f>IF(AND($A2603&lt;&gt;"",ISNUMBER($A2603)),VLOOKUP($A2603,StudiesGeneral!$B:$CM,3,FALSE),"")</f>
        <v>2022</v>
      </c>
      <c r="E2603" s="74" t="str">
        <f>IF(AND($A2603&lt;&gt;"",ISNUMBER($A2603)),VLOOKUP($A2603,StudiesGeneral!$B:$CM,4,FALSE),"")</f>
        <v>https://doi.org/10.1002/cpt.2558</v>
      </c>
      <c r="F2603" s="73" t="str">
        <f>IF(AND($A2603&lt;&gt;"",ISNUMBER($A2603)),VLOOKUP($A2603,StudiesGeneral!$B:$CM,5,FALSE),"")</f>
        <v>CYP3A7</v>
      </c>
      <c r="G2603" s="52" t="str">
        <f t="shared" si="123"/>
        <v>Liver--Lysate-obsese 35-</v>
      </c>
      <c r="H2603" s="12" t="s">
        <v>724</v>
      </c>
      <c r="K2603" s="12" t="s">
        <v>735</v>
      </c>
      <c r="L2603" s="12" t="s">
        <v>736</v>
      </c>
      <c r="M2603" s="12" t="s">
        <v>737</v>
      </c>
      <c r="AA2603" s="19" t="s">
        <v>770</v>
      </c>
      <c r="AB2603" s="19" t="s">
        <v>1559</v>
      </c>
      <c r="AC2603" s="20" t="s">
        <v>730</v>
      </c>
      <c r="AD2603" s="37" t="s">
        <v>1650</v>
      </c>
      <c r="AE2603" s="82">
        <v>35</v>
      </c>
      <c r="AF2603" s="3">
        <v>1</v>
      </c>
      <c r="AG2603" s="45"/>
      <c r="AH2603" s="45">
        <v>48</v>
      </c>
      <c r="AI2603" s="45" t="s">
        <v>767</v>
      </c>
      <c r="AJ2603" s="46" t="s">
        <v>1069</v>
      </c>
      <c r="AK2603" s="45"/>
      <c r="AL2603" s="46"/>
      <c r="AM2603" s="45">
        <v>23</v>
      </c>
      <c r="AN2603" s="45">
        <v>63</v>
      </c>
      <c r="AO2603" s="45">
        <v>123.4</v>
      </c>
      <c r="AP2603" s="45" t="s">
        <v>1069</v>
      </c>
      <c r="AQ2603" s="45"/>
      <c r="AR2603" s="45"/>
      <c r="AS2603" s="107">
        <v>43</v>
      </c>
      <c r="AT2603" s="45" t="s">
        <v>1069</v>
      </c>
      <c r="AU2603" s="45"/>
      <c r="AV2603" s="45"/>
      <c r="AW2603" s="45"/>
      <c r="AX2603" s="45" t="s">
        <v>1561</v>
      </c>
      <c r="BA2603" s="21" t="s">
        <v>733</v>
      </c>
      <c r="BB2603" s="10">
        <v>1</v>
      </c>
      <c r="BF2603" s="4" t="b">
        <f>IF(ISERROR(VLOOKUP(StudiesDetails!B2603,ProteinExpression!A:A,1,FALSE)),FALSE,TRUE)</f>
        <v>1</v>
      </c>
    </row>
    <row r="2604" spans="1:58" x14ac:dyDescent="0.3">
      <c r="A2604">
        <v>1158</v>
      </c>
      <c r="B2604">
        <v>2756</v>
      </c>
      <c r="C2604" s="73" t="str">
        <f>IF(AND($A2604&lt;&gt;"",ISNUMBER($A2604)),VLOOKUP($A2604,StudiesGeneral!$B:$CM,2,FALSE),"")</f>
        <v>Wegler</v>
      </c>
      <c r="D2604" s="73">
        <f>IF(AND($A2604&lt;&gt;"",ISNUMBER($A2604)),VLOOKUP($A2604,StudiesGeneral!$B:$CM,3,FALSE),"")</f>
        <v>2022</v>
      </c>
      <c r="E2604" s="74" t="str">
        <f>IF(AND($A2604&lt;&gt;"",ISNUMBER($A2604)),VLOOKUP($A2604,StudiesGeneral!$B:$CM,4,FALSE),"")</f>
        <v>https://doi.org/10.1002/cpt.2558</v>
      </c>
      <c r="F2604" s="73" t="str">
        <f>IF(AND($A2604&lt;&gt;"",ISNUMBER($A2604)),VLOOKUP($A2604,StudiesGeneral!$B:$CM,5,FALSE),"")</f>
        <v>CYP3A7</v>
      </c>
      <c r="G2604" s="52" t="str">
        <f t="shared" si="123"/>
        <v>Liver--Lysate-obsese 36-</v>
      </c>
      <c r="H2604" s="12" t="s">
        <v>724</v>
      </c>
      <c r="K2604" s="12" t="s">
        <v>735</v>
      </c>
      <c r="L2604" s="12" t="s">
        <v>736</v>
      </c>
      <c r="M2604" s="12" t="s">
        <v>737</v>
      </c>
      <c r="AA2604" s="19" t="s">
        <v>770</v>
      </c>
      <c r="AB2604" s="19" t="s">
        <v>1559</v>
      </c>
      <c r="AC2604" s="20" t="s">
        <v>730</v>
      </c>
      <c r="AD2604" s="37" t="s">
        <v>1651</v>
      </c>
      <c r="AE2604" s="82">
        <v>36</v>
      </c>
      <c r="AF2604" s="3">
        <v>1</v>
      </c>
      <c r="AG2604" s="45"/>
      <c r="AH2604" s="45">
        <v>48</v>
      </c>
      <c r="AI2604" s="45" t="s">
        <v>767</v>
      </c>
      <c r="AJ2604" s="46" t="s">
        <v>1069</v>
      </c>
      <c r="AK2604" s="45"/>
      <c r="AL2604" s="46"/>
      <c r="AM2604" s="45">
        <v>23</v>
      </c>
      <c r="AN2604" s="45">
        <v>63</v>
      </c>
      <c r="AO2604" s="45">
        <v>123.4</v>
      </c>
      <c r="AP2604" s="45" t="s">
        <v>1069</v>
      </c>
      <c r="AQ2604" s="45"/>
      <c r="AR2604" s="45"/>
      <c r="AS2604" s="107">
        <v>43</v>
      </c>
      <c r="AT2604" s="45" t="s">
        <v>1069</v>
      </c>
      <c r="AU2604" s="45"/>
      <c r="AV2604" s="45"/>
      <c r="AW2604" s="45"/>
      <c r="AX2604" s="45" t="s">
        <v>1561</v>
      </c>
      <c r="BA2604" s="21" t="s">
        <v>733</v>
      </c>
      <c r="BB2604" s="10">
        <v>1</v>
      </c>
      <c r="BF2604" s="4" t="b">
        <f>IF(ISERROR(VLOOKUP(StudiesDetails!B2604,ProteinExpression!A:A,1,FALSE)),FALSE,TRUE)</f>
        <v>1</v>
      </c>
    </row>
    <row r="2605" spans="1:58" x14ac:dyDescent="0.3">
      <c r="A2605">
        <v>1158</v>
      </c>
      <c r="B2605">
        <v>2757</v>
      </c>
      <c r="C2605" s="73" t="str">
        <f>IF(AND($A2605&lt;&gt;"",ISNUMBER($A2605)),VLOOKUP($A2605,StudiesGeneral!$B:$CM,2,FALSE),"")</f>
        <v>Wegler</v>
      </c>
      <c r="D2605" s="73">
        <f>IF(AND($A2605&lt;&gt;"",ISNUMBER($A2605)),VLOOKUP($A2605,StudiesGeneral!$B:$CM,3,FALSE),"")</f>
        <v>2022</v>
      </c>
      <c r="E2605" s="74" t="str">
        <f>IF(AND($A2605&lt;&gt;"",ISNUMBER($A2605)),VLOOKUP($A2605,StudiesGeneral!$B:$CM,4,FALSE),"")</f>
        <v>https://doi.org/10.1002/cpt.2558</v>
      </c>
      <c r="F2605" s="73" t="str">
        <f>IF(AND($A2605&lt;&gt;"",ISNUMBER($A2605)),VLOOKUP($A2605,StudiesGeneral!$B:$CM,5,FALSE),"")</f>
        <v>CYP3A7</v>
      </c>
      <c r="G2605" s="52" t="str">
        <f t="shared" si="123"/>
        <v>Liver--Lysate-obsese 37-</v>
      </c>
      <c r="H2605" s="12" t="s">
        <v>724</v>
      </c>
      <c r="K2605" s="12" t="s">
        <v>735</v>
      </c>
      <c r="L2605" s="12" t="s">
        <v>736</v>
      </c>
      <c r="M2605" s="12" t="s">
        <v>737</v>
      </c>
      <c r="AA2605" s="19" t="s">
        <v>770</v>
      </c>
      <c r="AB2605" s="19" t="s">
        <v>1559</v>
      </c>
      <c r="AC2605" s="20" t="s">
        <v>730</v>
      </c>
      <c r="AD2605" s="37" t="s">
        <v>1652</v>
      </c>
      <c r="AE2605" s="82">
        <v>37</v>
      </c>
      <c r="AF2605" s="3">
        <v>1</v>
      </c>
      <c r="AG2605" s="45"/>
      <c r="AH2605" s="45">
        <v>48</v>
      </c>
      <c r="AI2605" s="45" t="s">
        <v>767</v>
      </c>
      <c r="AJ2605" s="46" t="s">
        <v>1069</v>
      </c>
      <c r="AK2605" s="45"/>
      <c r="AL2605" s="46"/>
      <c r="AM2605" s="45">
        <v>23</v>
      </c>
      <c r="AN2605" s="45">
        <v>63</v>
      </c>
      <c r="AO2605" s="45">
        <v>123.4</v>
      </c>
      <c r="AP2605" s="45" t="s">
        <v>1069</v>
      </c>
      <c r="AQ2605" s="45"/>
      <c r="AR2605" s="45"/>
      <c r="AS2605" s="107">
        <v>43</v>
      </c>
      <c r="AT2605" s="45" t="s">
        <v>1069</v>
      </c>
      <c r="AU2605" s="45"/>
      <c r="AV2605" s="45"/>
      <c r="AW2605" s="45"/>
      <c r="AX2605" s="45" t="s">
        <v>1561</v>
      </c>
      <c r="BA2605" s="21" t="s">
        <v>733</v>
      </c>
      <c r="BB2605" s="10">
        <v>1</v>
      </c>
      <c r="BF2605" s="4" t="b">
        <f>IF(ISERROR(VLOOKUP(StudiesDetails!B2605,ProteinExpression!A:A,1,FALSE)),FALSE,TRUE)</f>
        <v>1</v>
      </c>
    </row>
    <row r="2606" spans="1:58" s="33" customFormat="1" x14ac:dyDescent="0.3">
      <c r="A2606" s="33">
        <v>1158</v>
      </c>
      <c r="B2606" s="33">
        <v>2758</v>
      </c>
      <c r="C2606" s="70" t="str">
        <f>IF(AND($A2606&lt;&gt;"",ISNUMBER($A2606)),VLOOKUP($A2606,StudiesGeneral!$B:$CM,2,FALSE),"")</f>
        <v>Wegler</v>
      </c>
      <c r="D2606" s="70">
        <f>IF(AND($A2606&lt;&gt;"",ISNUMBER($A2606)),VLOOKUP($A2606,StudiesGeneral!$B:$CM,3,FALSE),"")</f>
        <v>2022</v>
      </c>
      <c r="E2606" s="71" t="str">
        <f>IF(AND($A2606&lt;&gt;"",ISNUMBER($A2606)),VLOOKUP($A2606,StudiesGeneral!$B:$CM,4,FALSE),"")</f>
        <v>https://doi.org/10.1002/cpt.2558</v>
      </c>
      <c r="F2606" s="70" t="str">
        <f>IF(AND($A2606&lt;&gt;"",ISNUMBER($A2606)),VLOOKUP($A2606,StudiesGeneral!$B:$CM,5,FALSE),"")</f>
        <v>CYP3A7</v>
      </c>
      <c r="G2606" s="72" t="str">
        <f t="shared" si="123"/>
        <v>Liver--Lysate-non obese 1-</v>
      </c>
      <c r="H2606" s="25" t="s">
        <v>724</v>
      </c>
      <c r="I2606" s="25"/>
      <c r="J2606" s="25"/>
      <c r="K2606" s="25" t="s">
        <v>735</v>
      </c>
      <c r="L2606" s="25" t="s">
        <v>736</v>
      </c>
      <c r="M2606" s="25" t="s">
        <v>737</v>
      </c>
      <c r="N2606" s="25"/>
      <c r="O2606" s="25"/>
      <c r="P2606" s="25"/>
      <c r="Q2606" s="26"/>
      <c r="R2606" s="26"/>
      <c r="S2606" s="27"/>
      <c r="T2606" s="27"/>
      <c r="U2606" s="27"/>
      <c r="V2606" s="27"/>
      <c r="W2606" s="27"/>
      <c r="X2606" s="27"/>
      <c r="Y2606" s="27"/>
      <c r="Z2606" s="27"/>
      <c r="AA2606" s="28" t="s">
        <v>770</v>
      </c>
      <c r="AB2606" s="28" t="s">
        <v>1559</v>
      </c>
      <c r="AC2606" s="29" t="s">
        <v>730</v>
      </c>
      <c r="AD2606" s="36" t="s">
        <v>1598</v>
      </c>
      <c r="AE2606" s="83">
        <v>38</v>
      </c>
      <c r="AF2606" s="30">
        <v>1</v>
      </c>
      <c r="AG2606" s="41"/>
      <c r="AH2606" s="41">
        <v>42</v>
      </c>
      <c r="AI2606" s="41" t="s">
        <v>767</v>
      </c>
      <c r="AJ2606" s="42" t="s">
        <v>1069</v>
      </c>
      <c r="AK2606" s="41"/>
      <c r="AL2606" s="42"/>
      <c r="AM2606" s="41">
        <v>19</v>
      </c>
      <c r="AN2606" s="41">
        <v>63</v>
      </c>
      <c r="AO2606" s="41">
        <v>73.400000000000006</v>
      </c>
      <c r="AP2606" s="41" t="s">
        <v>1069</v>
      </c>
      <c r="AQ2606" s="41"/>
      <c r="AR2606" s="41"/>
      <c r="AS2606" s="41">
        <v>24.2</v>
      </c>
      <c r="AT2606" s="41" t="s">
        <v>1069</v>
      </c>
      <c r="AU2606" s="41"/>
      <c r="AV2606" s="41"/>
      <c r="AW2606" s="41"/>
      <c r="AX2606" s="41" t="s">
        <v>1051</v>
      </c>
      <c r="AY2606" s="41"/>
      <c r="AZ2606" s="41"/>
      <c r="BA2606" s="43" t="s">
        <v>733</v>
      </c>
      <c r="BB2606" s="44">
        <v>16</v>
      </c>
      <c r="BC2606" s="42"/>
      <c r="BD2606" s="41"/>
      <c r="BE2606" s="142" t="s">
        <v>1599</v>
      </c>
      <c r="BF2606" s="4" t="b">
        <f>IF(ISERROR(VLOOKUP(StudiesDetails!B2606,ProteinExpression!A:A,1,FALSE)),FALSE,TRUE)</f>
        <v>1</v>
      </c>
    </row>
    <row r="2607" spans="1:58" x14ac:dyDescent="0.3">
      <c r="A2607">
        <v>1158</v>
      </c>
      <c r="B2607">
        <v>2759</v>
      </c>
      <c r="C2607" s="73" t="str">
        <f>IF(AND($A2607&lt;&gt;"",ISNUMBER($A2607)),VLOOKUP($A2607,StudiesGeneral!$B:$CM,2,FALSE),"")</f>
        <v>Wegler</v>
      </c>
      <c r="D2607" s="73">
        <f>IF(AND($A2607&lt;&gt;"",ISNUMBER($A2607)),VLOOKUP($A2607,StudiesGeneral!$B:$CM,3,FALSE),"")</f>
        <v>2022</v>
      </c>
      <c r="E2607" s="74" t="str">
        <f>IF(AND($A2607&lt;&gt;"",ISNUMBER($A2607)),VLOOKUP($A2607,StudiesGeneral!$B:$CM,4,FALSE),"")</f>
        <v>https://doi.org/10.1002/cpt.2558</v>
      </c>
      <c r="F2607" s="73" t="str">
        <f>IF(AND($A2607&lt;&gt;"",ISNUMBER($A2607)),VLOOKUP($A2607,StudiesGeneral!$B:$CM,5,FALSE),"")</f>
        <v>CYP3A7</v>
      </c>
      <c r="G2607" s="52" t="str">
        <f t="shared" si="123"/>
        <v>Liver--Lysate-non obese 2-</v>
      </c>
      <c r="H2607" s="12" t="s">
        <v>724</v>
      </c>
      <c r="K2607" s="12" t="s">
        <v>735</v>
      </c>
      <c r="L2607" s="12" t="s">
        <v>736</v>
      </c>
      <c r="M2607" s="12" t="s">
        <v>737</v>
      </c>
      <c r="AA2607" s="19" t="s">
        <v>770</v>
      </c>
      <c r="AB2607" s="19" t="s">
        <v>1559</v>
      </c>
      <c r="AC2607" s="20" t="s">
        <v>730</v>
      </c>
      <c r="AD2607" s="37" t="s">
        <v>1600</v>
      </c>
      <c r="AE2607" s="82">
        <v>39</v>
      </c>
      <c r="AF2607" s="3">
        <v>1</v>
      </c>
      <c r="AG2607" s="45"/>
      <c r="AH2607" s="45">
        <v>42</v>
      </c>
      <c r="AI2607" s="45" t="s">
        <v>767</v>
      </c>
      <c r="AJ2607" s="46" t="s">
        <v>1069</v>
      </c>
      <c r="AK2607" s="45"/>
      <c r="AL2607" s="46"/>
      <c r="AM2607" s="45">
        <v>19</v>
      </c>
      <c r="AN2607" s="45">
        <v>63</v>
      </c>
      <c r="AO2607" s="45">
        <v>73.400000000000006</v>
      </c>
      <c r="AP2607" s="45" t="s">
        <v>1069</v>
      </c>
      <c r="AQ2607" s="45"/>
      <c r="AR2607" s="45"/>
      <c r="AS2607" s="45">
        <v>24.2</v>
      </c>
      <c r="AT2607" s="45" t="s">
        <v>1069</v>
      </c>
      <c r="AU2607" s="45"/>
      <c r="AV2607" s="45"/>
      <c r="AW2607" s="45"/>
      <c r="AX2607" s="45" t="s">
        <v>1051</v>
      </c>
      <c r="AY2607" s="45"/>
      <c r="AZ2607" s="45"/>
      <c r="BA2607" s="47" t="s">
        <v>733</v>
      </c>
      <c r="BB2607" s="48">
        <v>16</v>
      </c>
      <c r="BC2607" s="46"/>
      <c r="BD2607" s="45"/>
      <c r="BE2607" s="138" t="s">
        <v>1599</v>
      </c>
      <c r="BF2607" s="4" t="b">
        <f>IF(ISERROR(VLOOKUP(StudiesDetails!B2607,ProteinExpression!A:A,1,FALSE)),FALSE,TRUE)</f>
        <v>1</v>
      </c>
    </row>
    <row r="2608" spans="1:58" x14ac:dyDescent="0.3">
      <c r="A2608">
        <v>1158</v>
      </c>
      <c r="B2608">
        <v>2760</v>
      </c>
      <c r="C2608" s="73" t="str">
        <f>IF(AND($A2608&lt;&gt;"",ISNUMBER($A2608)),VLOOKUP($A2608,StudiesGeneral!$B:$CM,2,FALSE),"")</f>
        <v>Wegler</v>
      </c>
      <c r="D2608" s="73">
        <f>IF(AND($A2608&lt;&gt;"",ISNUMBER($A2608)),VLOOKUP($A2608,StudiesGeneral!$B:$CM,3,FALSE),"")</f>
        <v>2022</v>
      </c>
      <c r="E2608" s="74" t="str">
        <f>IF(AND($A2608&lt;&gt;"",ISNUMBER($A2608)),VLOOKUP($A2608,StudiesGeneral!$B:$CM,4,FALSE),"")</f>
        <v>https://doi.org/10.1002/cpt.2558</v>
      </c>
      <c r="F2608" s="73" t="str">
        <f>IF(AND($A2608&lt;&gt;"",ISNUMBER($A2608)),VLOOKUP($A2608,StudiesGeneral!$B:$CM,5,FALSE),"")</f>
        <v>CYP3A7</v>
      </c>
      <c r="G2608" s="52" t="str">
        <f t="shared" si="123"/>
        <v>Liver--Lysate-non obese 3-</v>
      </c>
      <c r="H2608" s="12" t="s">
        <v>724</v>
      </c>
      <c r="K2608" s="12" t="s">
        <v>735</v>
      </c>
      <c r="L2608" s="12" t="s">
        <v>736</v>
      </c>
      <c r="M2608" s="12" t="s">
        <v>737</v>
      </c>
      <c r="AA2608" s="19" t="s">
        <v>770</v>
      </c>
      <c r="AB2608" s="19" t="s">
        <v>1559</v>
      </c>
      <c r="AC2608" s="20" t="s">
        <v>730</v>
      </c>
      <c r="AD2608" s="37" t="s">
        <v>1601</v>
      </c>
      <c r="AE2608" s="82">
        <v>40</v>
      </c>
      <c r="AF2608" s="3">
        <v>1</v>
      </c>
      <c r="AG2608" s="45"/>
      <c r="AH2608" s="45">
        <v>42</v>
      </c>
      <c r="AI2608" s="45" t="s">
        <v>767</v>
      </c>
      <c r="AJ2608" s="46" t="s">
        <v>1069</v>
      </c>
      <c r="AK2608" s="45"/>
      <c r="AL2608" s="46"/>
      <c r="AM2608" s="45">
        <v>19</v>
      </c>
      <c r="AN2608" s="45">
        <v>63</v>
      </c>
      <c r="AO2608" s="45">
        <v>73.400000000000006</v>
      </c>
      <c r="AP2608" s="45" t="s">
        <v>1069</v>
      </c>
      <c r="AQ2608" s="45"/>
      <c r="AR2608" s="45"/>
      <c r="AS2608" s="45">
        <v>24.2</v>
      </c>
      <c r="AT2608" s="45" t="s">
        <v>1069</v>
      </c>
      <c r="AU2608" s="45"/>
      <c r="AV2608" s="45"/>
      <c r="AW2608" s="45"/>
      <c r="AX2608" s="45" t="s">
        <v>1051</v>
      </c>
      <c r="AY2608" s="45"/>
      <c r="AZ2608" s="45"/>
      <c r="BA2608" s="47" t="s">
        <v>733</v>
      </c>
      <c r="BB2608" s="48">
        <v>16</v>
      </c>
      <c r="BC2608" s="46"/>
      <c r="BD2608" s="45"/>
      <c r="BE2608" s="138" t="s">
        <v>1599</v>
      </c>
      <c r="BF2608" s="4" t="b">
        <f>IF(ISERROR(VLOOKUP(StudiesDetails!B2608,ProteinExpression!A:A,1,FALSE)),FALSE,TRUE)</f>
        <v>1</v>
      </c>
    </row>
    <row r="2609" spans="1:58" x14ac:dyDescent="0.3">
      <c r="A2609">
        <v>1158</v>
      </c>
      <c r="B2609">
        <v>2761</v>
      </c>
      <c r="C2609" s="73" t="str">
        <f>IF(AND($A2609&lt;&gt;"",ISNUMBER($A2609)),VLOOKUP($A2609,StudiesGeneral!$B:$CM,2,FALSE),"")</f>
        <v>Wegler</v>
      </c>
      <c r="D2609" s="73">
        <f>IF(AND($A2609&lt;&gt;"",ISNUMBER($A2609)),VLOOKUP($A2609,StudiesGeneral!$B:$CM,3,FALSE),"")</f>
        <v>2022</v>
      </c>
      <c r="E2609" s="74" t="str">
        <f>IF(AND($A2609&lt;&gt;"",ISNUMBER($A2609)),VLOOKUP($A2609,StudiesGeneral!$B:$CM,4,FALSE),"")</f>
        <v>https://doi.org/10.1002/cpt.2558</v>
      </c>
      <c r="F2609" s="73" t="str">
        <f>IF(AND($A2609&lt;&gt;"",ISNUMBER($A2609)),VLOOKUP($A2609,StudiesGeneral!$B:$CM,5,FALSE),"")</f>
        <v>CYP3A7</v>
      </c>
      <c r="G2609" s="52" t="str">
        <f t="shared" si="123"/>
        <v>Liver--Lysate-non obese 4-</v>
      </c>
      <c r="H2609" s="12" t="s">
        <v>724</v>
      </c>
      <c r="K2609" s="12" t="s">
        <v>735</v>
      </c>
      <c r="L2609" s="12" t="s">
        <v>736</v>
      </c>
      <c r="M2609" s="12" t="s">
        <v>737</v>
      </c>
      <c r="AA2609" s="19" t="s">
        <v>770</v>
      </c>
      <c r="AB2609" s="19" t="s">
        <v>1559</v>
      </c>
      <c r="AC2609" s="20" t="s">
        <v>730</v>
      </c>
      <c r="AD2609" s="37" t="s">
        <v>1602</v>
      </c>
      <c r="AE2609" s="82">
        <v>41</v>
      </c>
      <c r="AF2609" s="3">
        <v>1</v>
      </c>
      <c r="AG2609" s="45"/>
      <c r="AH2609" s="45">
        <v>42</v>
      </c>
      <c r="AI2609" s="45" t="s">
        <v>767</v>
      </c>
      <c r="AJ2609" s="46" t="s">
        <v>1069</v>
      </c>
      <c r="AK2609" s="45"/>
      <c r="AL2609" s="46"/>
      <c r="AM2609" s="45">
        <v>19</v>
      </c>
      <c r="AN2609" s="45">
        <v>63</v>
      </c>
      <c r="AO2609" s="45">
        <v>73.400000000000006</v>
      </c>
      <c r="AP2609" s="45" t="s">
        <v>1069</v>
      </c>
      <c r="AQ2609" s="45"/>
      <c r="AR2609" s="45"/>
      <c r="AS2609" s="45">
        <v>24.2</v>
      </c>
      <c r="AT2609" s="45" t="s">
        <v>1069</v>
      </c>
      <c r="AU2609" s="45"/>
      <c r="AV2609" s="45"/>
      <c r="AW2609" s="45"/>
      <c r="AX2609" s="45" t="s">
        <v>1051</v>
      </c>
      <c r="AY2609" s="45"/>
      <c r="AZ2609" s="45"/>
      <c r="BA2609" s="47" t="s">
        <v>733</v>
      </c>
      <c r="BB2609" s="48">
        <v>16</v>
      </c>
      <c r="BC2609" s="46"/>
      <c r="BD2609" s="45"/>
      <c r="BE2609" s="138" t="s">
        <v>1599</v>
      </c>
      <c r="BF2609" s="4" t="b">
        <f>IF(ISERROR(VLOOKUP(StudiesDetails!B2609,ProteinExpression!A:A,1,FALSE)),FALSE,TRUE)</f>
        <v>1</v>
      </c>
    </row>
    <row r="2610" spans="1:58" x14ac:dyDescent="0.3">
      <c r="A2610">
        <v>1158</v>
      </c>
      <c r="B2610">
        <v>2762</v>
      </c>
      <c r="C2610" s="73" t="str">
        <f>IF(AND($A2610&lt;&gt;"",ISNUMBER($A2610)),VLOOKUP($A2610,StudiesGeneral!$B:$CM,2,FALSE),"")</f>
        <v>Wegler</v>
      </c>
      <c r="D2610" s="73">
        <f>IF(AND($A2610&lt;&gt;"",ISNUMBER($A2610)),VLOOKUP($A2610,StudiesGeneral!$B:$CM,3,FALSE),"")</f>
        <v>2022</v>
      </c>
      <c r="E2610" s="74" t="str">
        <f>IF(AND($A2610&lt;&gt;"",ISNUMBER($A2610)),VLOOKUP($A2610,StudiesGeneral!$B:$CM,4,FALSE),"")</f>
        <v>https://doi.org/10.1002/cpt.2558</v>
      </c>
      <c r="F2610" s="73" t="str">
        <f>IF(AND($A2610&lt;&gt;"",ISNUMBER($A2610)),VLOOKUP($A2610,StudiesGeneral!$B:$CM,5,FALSE),"")</f>
        <v>CYP3A7</v>
      </c>
      <c r="G2610" s="52" t="str">
        <f t="shared" si="123"/>
        <v>Liver--Lysate-non obese 5-</v>
      </c>
      <c r="H2610" s="12" t="s">
        <v>724</v>
      </c>
      <c r="K2610" s="12" t="s">
        <v>735</v>
      </c>
      <c r="L2610" s="12" t="s">
        <v>736</v>
      </c>
      <c r="M2610" s="12" t="s">
        <v>737</v>
      </c>
      <c r="AA2610" s="19" t="s">
        <v>770</v>
      </c>
      <c r="AB2610" s="19" t="s">
        <v>1559</v>
      </c>
      <c r="AC2610" s="20" t="s">
        <v>730</v>
      </c>
      <c r="AD2610" s="37" t="s">
        <v>1603</v>
      </c>
      <c r="AE2610" s="82">
        <v>42</v>
      </c>
      <c r="AF2610" s="3">
        <v>1</v>
      </c>
      <c r="AG2610" s="45"/>
      <c r="AH2610" s="45">
        <v>42</v>
      </c>
      <c r="AI2610" s="45" t="s">
        <v>767</v>
      </c>
      <c r="AJ2610" s="46" t="s">
        <v>1069</v>
      </c>
      <c r="AK2610" s="45"/>
      <c r="AL2610" s="46"/>
      <c r="AM2610" s="45">
        <v>19</v>
      </c>
      <c r="AN2610" s="45">
        <v>63</v>
      </c>
      <c r="AO2610" s="45">
        <v>73.400000000000006</v>
      </c>
      <c r="AP2610" s="45" t="s">
        <v>1069</v>
      </c>
      <c r="AQ2610" s="45"/>
      <c r="AR2610" s="45"/>
      <c r="AS2610" s="45">
        <v>24.2</v>
      </c>
      <c r="AT2610" s="45" t="s">
        <v>1069</v>
      </c>
      <c r="AU2610" s="45"/>
      <c r="AV2610" s="45"/>
      <c r="AW2610" s="45"/>
      <c r="AX2610" s="45" t="s">
        <v>1051</v>
      </c>
      <c r="AY2610" s="45"/>
      <c r="AZ2610" s="45"/>
      <c r="BA2610" s="47" t="s">
        <v>733</v>
      </c>
      <c r="BB2610" s="48">
        <v>16</v>
      </c>
      <c r="BC2610" s="46"/>
      <c r="BD2610" s="45"/>
      <c r="BE2610" s="138" t="s">
        <v>1599</v>
      </c>
      <c r="BF2610" s="4" t="b">
        <f>IF(ISERROR(VLOOKUP(StudiesDetails!B2610,ProteinExpression!A:A,1,FALSE)),FALSE,TRUE)</f>
        <v>1</v>
      </c>
    </row>
    <row r="2611" spans="1:58" x14ac:dyDescent="0.3">
      <c r="A2611">
        <v>1158</v>
      </c>
      <c r="B2611">
        <v>2763</v>
      </c>
      <c r="C2611" s="73" t="str">
        <f>IF(AND($A2611&lt;&gt;"",ISNUMBER($A2611)),VLOOKUP($A2611,StudiesGeneral!$B:$CM,2,FALSE),"")</f>
        <v>Wegler</v>
      </c>
      <c r="D2611" s="73">
        <f>IF(AND($A2611&lt;&gt;"",ISNUMBER($A2611)),VLOOKUP($A2611,StudiesGeneral!$B:$CM,3,FALSE),"")</f>
        <v>2022</v>
      </c>
      <c r="E2611" s="74" t="str">
        <f>IF(AND($A2611&lt;&gt;"",ISNUMBER($A2611)),VLOOKUP($A2611,StudiesGeneral!$B:$CM,4,FALSE),"")</f>
        <v>https://doi.org/10.1002/cpt.2558</v>
      </c>
      <c r="F2611" s="73" t="str">
        <f>IF(AND($A2611&lt;&gt;"",ISNUMBER($A2611)),VLOOKUP($A2611,StudiesGeneral!$B:$CM,5,FALSE),"")</f>
        <v>CYP3A7</v>
      </c>
      <c r="G2611" s="52" t="str">
        <f t="shared" si="123"/>
        <v>Liver--Lysate-non obese 6-</v>
      </c>
      <c r="H2611" s="12" t="s">
        <v>724</v>
      </c>
      <c r="K2611" s="12" t="s">
        <v>735</v>
      </c>
      <c r="L2611" s="12" t="s">
        <v>736</v>
      </c>
      <c r="M2611" s="12" t="s">
        <v>737</v>
      </c>
      <c r="AA2611" s="19" t="s">
        <v>770</v>
      </c>
      <c r="AB2611" s="19" t="s">
        <v>1559</v>
      </c>
      <c r="AC2611" s="20" t="s">
        <v>730</v>
      </c>
      <c r="AD2611" s="37" t="s">
        <v>1604</v>
      </c>
      <c r="AE2611" s="82">
        <v>43</v>
      </c>
      <c r="AF2611" s="3">
        <v>1</v>
      </c>
      <c r="AG2611" s="45"/>
      <c r="AH2611" s="45">
        <v>42</v>
      </c>
      <c r="AI2611" s="45" t="s">
        <v>767</v>
      </c>
      <c r="AJ2611" s="46" t="s">
        <v>1069</v>
      </c>
      <c r="AK2611" s="45"/>
      <c r="AL2611" s="46"/>
      <c r="AM2611" s="45">
        <v>19</v>
      </c>
      <c r="AN2611" s="45">
        <v>63</v>
      </c>
      <c r="AO2611" s="45">
        <v>73.400000000000006</v>
      </c>
      <c r="AP2611" s="45" t="s">
        <v>1069</v>
      </c>
      <c r="AQ2611" s="45"/>
      <c r="AR2611" s="45"/>
      <c r="AS2611" s="45">
        <v>24.2</v>
      </c>
      <c r="AT2611" s="45" t="s">
        <v>1069</v>
      </c>
      <c r="AU2611" s="45"/>
      <c r="AV2611" s="45"/>
      <c r="AW2611" s="45"/>
      <c r="AX2611" s="45" t="s">
        <v>1051</v>
      </c>
      <c r="AY2611" s="45"/>
      <c r="AZ2611" s="45"/>
      <c r="BA2611" s="47" t="s">
        <v>733</v>
      </c>
      <c r="BB2611" s="48">
        <v>16</v>
      </c>
      <c r="BC2611" s="46"/>
      <c r="BD2611" s="45"/>
      <c r="BE2611" s="138" t="s">
        <v>1599</v>
      </c>
      <c r="BF2611" s="4" t="b">
        <f>IF(ISERROR(VLOOKUP(StudiesDetails!B2611,ProteinExpression!A:A,1,FALSE)),FALSE,TRUE)</f>
        <v>1</v>
      </c>
    </row>
    <row r="2612" spans="1:58" x14ac:dyDescent="0.3">
      <c r="A2612">
        <v>1158</v>
      </c>
      <c r="B2612">
        <v>2764</v>
      </c>
      <c r="C2612" s="73" t="str">
        <f>IF(AND($A2612&lt;&gt;"",ISNUMBER($A2612)),VLOOKUP($A2612,StudiesGeneral!$B:$CM,2,FALSE),"")</f>
        <v>Wegler</v>
      </c>
      <c r="D2612" s="73">
        <f>IF(AND($A2612&lt;&gt;"",ISNUMBER($A2612)),VLOOKUP($A2612,StudiesGeneral!$B:$CM,3,FALSE),"")</f>
        <v>2022</v>
      </c>
      <c r="E2612" s="74" t="str">
        <f>IF(AND($A2612&lt;&gt;"",ISNUMBER($A2612)),VLOOKUP($A2612,StudiesGeneral!$B:$CM,4,FALSE),"")</f>
        <v>https://doi.org/10.1002/cpt.2558</v>
      </c>
      <c r="F2612" s="73" t="str">
        <f>IF(AND($A2612&lt;&gt;"",ISNUMBER($A2612)),VLOOKUP($A2612,StudiesGeneral!$B:$CM,5,FALSE),"")</f>
        <v>CYP3A7</v>
      </c>
      <c r="G2612" s="52" t="str">
        <f t="shared" si="123"/>
        <v>Liver--Lysate-non obese 7-</v>
      </c>
      <c r="H2612" s="12" t="s">
        <v>724</v>
      </c>
      <c r="K2612" s="12" t="s">
        <v>735</v>
      </c>
      <c r="L2612" s="12" t="s">
        <v>736</v>
      </c>
      <c r="M2612" s="12" t="s">
        <v>737</v>
      </c>
      <c r="AA2612" s="19" t="s">
        <v>770</v>
      </c>
      <c r="AB2612" s="19" t="s">
        <v>1559</v>
      </c>
      <c r="AC2612" s="20" t="s">
        <v>730</v>
      </c>
      <c r="AD2612" s="37" t="s">
        <v>1605</v>
      </c>
      <c r="AE2612" s="82">
        <v>44</v>
      </c>
      <c r="AF2612" s="3">
        <v>1</v>
      </c>
      <c r="AG2612" s="45"/>
      <c r="AH2612" s="45">
        <v>42</v>
      </c>
      <c r="AI2612" s="45" t="s">
        <v>767</v>
      </c>
      <c r="AJ2612" s="46" t="s">
        <v>1069</v>
      </c>
      <c r="AK2612" s="45"/>
      <c r="AL2612" s="46"/>
      <c r="AM2612" s="45">
        <v>19</v>
      </c>
      <c r="AN2612" s="45">
        <v>63</v>
      </c>
      <c r="AO2612" s="45">
        <v>73.400000000000006</v>
      </c>
      <c r="AP2612" s="45" t="s">
        <v>1069</v>
      </c>
      <c r="AQ2612" s="45"/>
      <c r="AR2612" s="45"/>
      <c r="AS2612" s="45">
        <v>24.2</v>
      </c>
      <c r="AT2612" s="45" t="s">
        <v>1069</v>
      </c>
      <c r="AU2612" s="45"/>
      <c r="AV2612" s="45"/>
      <c r="AW2612" s="45"/>
      <c r="AX2612" s="45" t="s">
        <v>1051</v>
      </c>
      <c r="AY2612" s="45"/>
      <c r="AZ2612" s="45"/>
      <c r="BA2612" s="47" t="s">
        <v>733</v>
      </c>
      <c r="BB2612" s="48">
        <v>16</v>
      </c>
      <c r="BC2612" s="46"/>
      <c r="BD2612" s="45"/>
      <c r="BE2612" s="138" t="s">
        <v>1599</v>
      </c>
      <c r="BF2612" s="4" t="b">
        <f>IF(ISERROR(VLOOKUP(StudiesDetails!B2612,ProteinExpression!A:A,1,FALSE)),FALSE,TRUE)</f>
        <v>1</v>
      </c>
    </row>
    <row r="2613" spans="1:58" x14ac:dyDescent="0.3">
      <c r="A2613">
        <v>1158</v>
      </c>
      <c r="B2613">
        <v>2765</v>
      </c>
      <c r="C2613" s="73" t="str">
        <f>IF(AND($A2613&lt;&gt;"",ISNUMBER($A2613)),VLOOKUP($A2613,StudiesGeneral!$B:$CM,2,FALSE),"")</f>
        <v>Wegler</v>
      </c>
      <c r="D2613" s="73">
        <f>IF(AND($A2613&lt;&gt;"",ISNUMBER($A2613)),VLOOKUP($A2613,StudiesGeneral!$B:$CM,3,FALSE),"")</f>
        <v>2022</v>
      </c>
      <c r="E2613" s="74" t="str">
        <f>IF(AND($A2613&lt;&gt;"",ISNUMBER($A2613)),VLOOKUP($A2613,StudiesGeneral!$B:$CM,4,FALSE),"")</f>
        <v>https://doi.org/10.1002/cpt.2558</v>
      </c>
      <c r="F2613" s="73" t="str">
        <f>IF(AND($A2613&lt;&gt;"",ISNUMBER($A2613)),VLOOKUP($A2613,StudiesGeneral!$B:$CM,5,FALSE),"")</f>
        <v>CYP3A7</v>
      </c>
      <c r="G2613" s="52" t="str">
        <f t="shared" si="123"/>
        <v>Liver--Lysate-non obese 8-</v>
      </c>
      <c r="H2613" s="12" t="s">
        <v>724</v>
      </c>
      <c r="K2613" s="12" t="s">
        <v>735</v>
      </c>
      <c r="L2613" s="12" t="s">
        <v>736</v>
      </c>
      <c r="M2613" s="12" t="s">
        <v>737</v>
      </c>
      <c r="AA2613" s="19" t="s">
        <v>770</v>
      </c>
      <c r="AB2613" s="19" t="s">
        <v>1559</v>
      </c>
      <c r="AC2613" s="20" t="s">
        <v>730</v>
      </c>
      <c r="AD2613" s="37" t="s">
        <v>1606</v>
      </c>
      <c r="AE2613" s="82">
        <v>45</v>
      </c>
      <c r="AF2613" s="3">
        <v>1</v>
      </c>
      <c r="AG2613" s="45"/>
      <c r="AH2613" s="45">
        <v>42</v>
      </c>
      <c r="AI2613" s="45" t="s">
        <v>767</v>
      </c>
      <c r="AJ2613" s="46" t="s">
        <v>1069</v>
      </c>
      <c r="AK2613" s="45"/>
      <c r="AL2613" s="46"/>
      <c r="AM2613" s="45">
        <v>19</v>
      </c>
      <c r="AN2613" s="45">
        <v>63</v>
      </c>
      <c r="AO2613" s="45">
        <v>73.400000000000006</v>
      </c>
      <c r="AP2613" s="45" t="s">
        <v>1069</v>
      </c>
      <c r="AQ2613" s="45"/>
      <c r="AR2613" s="45"/>
      <c r="AS2613" s="45">
        <v>24.2</v>
      </c>
      <c r="AT2613" s="45" t="s">
        <v>1069</v>
      </c>
      <c r="AU2613" s="45"/>
      <c r="AV2613" s="45"/>
      <c r="AW2613" s="45"/>
      <c r="AX2613" s="45" t="s">
        <v>1051</v>
      </c>
      <c r="AY2613" s="45"/>
      <c r="AZ2613" s="45"/>
      <c r="BA2613" s="47" t="s">
        <v>733</v>
      </c>
      <c r="BB2613" s="48">
        <v>16</v>
      </c>
      <c r="BC2613" s="46"/>
      <c r="BD2613" s="45"/>
      <c r="BE2613" s="138" t="s">
        <v>1599</v>
      </c>
      <c r="BF2613" s="4" t="b">
        <f>IF(ISERROR(VLOOKUP(StudiesDetails!B2613,ProteinExpression!A:A,1,FALSE)),FALSE,TRUE)</f>
        <v>1</v>
      </c>
    </row>
    <row r="2614" spans="1:58" x14ac:dyDescent="0.3">
      <c r="A2614">
        <v>1158</v>
      </c>
      <c r="B2614">
        <v>2766</v>
      </c>
      <c r="C2614" s="73" t="str">
        <f>IF(AND($A2614&lt;&gt;"",ISNUMBER($A2614)),VLOOKUP($A2614,StudiesGeneral!$B:$CM,2,FALSE),"")</f>
        <v>Wegler</v>
      </c>
      <c r="D2614" s="73">
        <f>IF(AND($A2614&lt;&gt;"",ISNUMBER($A2614)),VLOOKUP($A2614,StudiesGeneral!$B:$CM,3,FALSE),"")</f>
        <v>2022</v>
      </c>
      <c r="E2614" s="74" t="str">
        <f>IF(AND($A2614&lt;&gt;"",ISNUMBER($A2614)),VLOOKUP($A2614,StudiesGeneral!$B:$CM,4,FALSE),"")</f>
        <v>https://doi.org/10.1002/cpt.2558</v>
      </c>
      <c r="F2614" s="73" t="str">
        <f>IF(AND($A2614&lt;&gt;"",ISNUMBER($A2614)),VLOOKUP($A2614,StudiesGeneral!$B:$CM,5,FALSE),"")</f>
        <v>CYP3A7</v>
      </c>
      <c r="G2614" s="52" t="str">
        <f t="shared" si="123"/>
        <v>Liver--Lysate-non obese 9-</v>
      </c>
      <c r="H2614" s="12" t="s">
        <v>724</v>
      </c>
      <c r="K2614" s="12" t="s">
        <v>735</v>
      </c>
      <c r="L2614" s="12" t="s">
        <v>736</v>
      </c>
      <c r="M2614" s="12" t="s">
        <v>737</v>
      </c>
      <c r="AA2614" s="19" t="s">
        <v>770</v>
      </c>
      <c r="AB2614" s="19" t="s">
        <v>1559</v>
      </c>
      <c r="AC2614" s="20" t="s">
        <v>730</v>
      </c>
      <c r="AD2614" s="37" t="s">
        <v>1607</v>
      </c>
      <c r="AE2614" s="82">
        <v>46</v>
      </c>
      <c r="AF2614" s="3">
        <v>1</v>
      </c>
      <c r="AG2614" s="45"/>
      <c r="AH2614" s="45">
        <v>42</v>
      </c>
      <c r="AI2614" s="45" t="s">
        <v>767</v>
      </c>
      <c r="AJ2614" s="46" t="s">
        <v>1069</v>
      </c>
      <c r="AK2614" s="45"/>
      <c r="AL2614" s="46"/>
      <c r="AM2614" s="45">
        <v>19</v>
      </c>
      <c r="AN2614" s="45">
        <v>63</v>
      </c>
      <c r="AO2614" s="45">
        <v>73.400000000000006</v>
      </c>
      <c r="AP2614" s="45" t="s">
        <v>1069</v>
      </c>
      <c r="AQ2614" s="45"/>
      <c r="AR2614" s="45"/>
      <c r="AS2614" s="45">
        <v>24.2</v>
      </c>
      <c r="AT2614" s="45" t="s">
        <v>1069</v>
      </c>
      <c r="AU2614" s="45"/>
      <c r="AV2614" s="45"/>
      <c r="AW2614" s="45"/>
      <c r="AX2614" s="45" t="s">
        <v>1051</v>
      </c>
      <c r="AY2614" s="45"/>
      <c r="AZ2614" s="45"/>
      <c r="BA2614" s="47" t="s">
        <v>733</v>
      </c>
      <c r="BB2614" s="48">
        <v>16</v>
      </c>
      <c r="BC2614" s="46"/>
      <c r="BD2614" s="45"/>
      <c r="BE2614" s="138" t="s">
        <v>1599</v>
      </c>
      <c r="BF2614" s="4" t="b">
        <f>IF(ISERROR(VLOOKUP(StudiesDetails!B2614,ProteinExpression!A:A,1,FALSE)),FALSE,TRUE)</f>
        <v>1</v>
      </c>
    </row>
    <row r="2615" spans="1:58" x14ac:dyDescent="0.3">
      <c r="A2615">
        <v>1158</v>
      </c>
      <c r="B2615">
        <v>2767</v>
      </c>
      <c r="C2615" s="73" t="str">
        <f>IF(AND($A2615&lt;&gt;"",ISNUMBER($A2615)),VLOOKUP($A2615,StudiesGeneral!$B:$CM,2,FALSE),"")</f>
        <v>Wegler</v>
      </c>
      <c r="D2615" s="73">
        <f>IF(AND($A2615&lt;&gt;"",ISNUMBER($A2615)),VLOOKUP($A2615,StudiesGeneral!$B:$CM,3,FALSE),"")</f>
        <v>2022</v>
      </c>
      <c r="E2615" s="74" t="str">
        <f>IF(AND($A2615&lt;&gt;"",ISNUMBER($A2615)),VLOOKUP($A2615,StudiesGeneral!$B:$CM,4,FALSE),"")</f>
        <v>https://doi.org/10.1002/cpt.2558</v>
      </c>
      <c r="F2615" s="73" t="str">
        <f>IF(AND($A2615&lt;&gt;"",ISNUMBER($A2615)),VLOOKUP($A2615,StudiesGeneral!$B:$CM,5,FALSE),"")</f>
        <v>CYP3A7</v>
      </c>
      <c r="G2615" s="52" t="str">
        <f t="shared" si="123"/>
        <v>Liver--Lysate-non obese 10-</v>
      </c>
      <c r="H2615" s="12" t="s">
        <v>724</v>
      </c>
      <c r="K2615" s="12" t="s">
        <v>735</v>
      </c>
      <c r="L2615" s="12" t="s">
        <v>736</v>
      </c>
      <c r="M2615" s="12" t="s">
        <v>737</v>
      </c>
      <c r="AA2615" s="19" t="s">
        <v>770</v>
      </c>
      <c r="AB2615" s="19" t="s">
        <v>1559</v>
      </c>
      <c r="AC2615" s="20" t="s">
        <v>730</v>
      </c>
      <c r="AD2615" s="37" t="s">
        <v>1608</v>
      </c>
      <c r="AE2615" s="82">
        <v>47</v>
      </c>
      <c r="AF2615" s="3">
        <v>1</v>
      </c>
      <c r="AG2615" s="45"/>
      <c r="AH2615" s="45">
        <v>42</v>
      </c>
      <c r="AI2615" s="45" t="s">
        <v>767</v>
      </c>
      <c r="AJ2615" s="46" t="s">
        <v>1069</v>
      </c>
      <c r="AK2615" s="45"/>
      <c r="AL2615" s="46"/>
      <c r="AM2615" s="45">
        <v>19</v>
      </c>
      <c r="AN2615" s="45">
        <v>63</v>
      </c>
      <c r="AO2615" s="45">
        <v>73.400000000000006</v>
      </c>
      <c r="AP2615" s="45" t="s">
        <v>1069</v>
      </c>
      <c r="AQ2615" s="45"/>
      <c r="AR2615" s="45"/>
      <c r="AS2615" s="45">
        <v>24.2</v>
      </c>
      <c r="AT2615" s="45" t="s">
        <v>1069</v>
      </c>
      <c r="AU2615" s="45"/>
      <c r="AV2615" s="45"/>
      <c r="AW2615" s="45"/>
      <c r="AX2615" s="45" t="s">
        <v>1051</v>
      </c>
      <c r="AY2615" s="45"/>
      <c r="AZ2615" s="45"/>
      <c r="BA2615" s="47" t="s">
        <v>733</v>
      </c>
      <c r="BB2615" s="48">
        <v>16</v>
      </c>
      <c r="BC2615" s="46"/>
      <c r="BD2615" s="45"/>
      <c r="BE2615" s="138" t="s">
        <v>1599</v>
      </c>
      <c r="BF2615" s="4" t="b">
        <f>IF(ISERROR(VLOOKUP(StudiesDetails!B2615,ProteinExpression!A:A,1,FALSE)),FALSE,TRUE)</f>
        <v>1</v>
      </c>
    </row>
    <row r="2616" spans="1:58" x14ac:dyDescent="0.3">
      <c r="A2616">
        <v>1158</v>
      </c>
      <c r="B2616">
        <v>2768</v>
      </c>
      <c r="C2616" s="73" t="str">
        <f>IF(AND($A2616&lt;&gt;"",ISNUMBER($A2616)),VLOOKUP($A2616,StudiesGeneral!$B:$CM,2,FALSE),"")</f>
        <v>Wegler</v>
      </c>
      <c r="D2616" s="73">
        <f>IF(AND($A2616&lt;&gt;"",ISNUMBER($A2616)),VLOOKUP($A2616,StudiesGeneral!$B:$CM,3,FALSE),"")</f>
        <v>2022</v>
      </c>
      <c r="E2616" s="74" t="str">
        <f>IF(AND($A2616&lt;&gt;"",ISNUMBER($A2616)),VLOOKUP($A2616,StudiesGeneral!$B:$CM,4,FALSE),"")</f>
        <v>https://doi.org/10.1002/cpt.2558</v>
      </c>
      <c r="F2616" s="73" t="str">
        <f>IF(AND($A2616&lt;&gt;"",ISNUMBER($A2616)),VLOOKUP($A2616,StudiesGeneral!$B:$CM,5,FALSE),"")</f>
        <v>CYP3A7</v>
      </c>
      <c r="G2616" s="52" t="str">
        <f t="shared" si="123"/>
        <v>Liver--Lysate-non obese 11-</v>
      </c>
      <c r="H2616" s="12" t="s">
        <v>724</v>
      </c>
      <c r="K2616" s="12" t="s">
        <v>735</v>
      </c>
      <c r="L2616" s="12" t="s">
        <v>736</v>
      </c>
      <c r="M2616" s="12" t="s">
        <v>737</v>
      </c>
      <c r="AA2616" s="19" t="s">
        <v>770</v>
      </c>
      <c r="AB2616" s="19" t="s">
        <v>1559</v>
      </c>
      <c r="AC2616" s="20" t="s">
        <v>730</v>
      </c>
      <c r="AD2616" s="37" t="s">
        <v>1609</v>
      </c>
      <c r="AE2616" s="82">
        <v>48</v>
      </c>
      <c r="AF2616" s="3">
        <v>1</v>
      </c>
      <c r="AG2616" s="45"/>
      <c r="AH2616" s="45">
        <v>42</v>
      </c>
      <c r="AI2616" s="45" t="s">
        <v>767</v>
      </c>
      <c r="AJ2616" s="46" t="s">
        <v>1069</v>
      </c>
      <c r="AK2616" s="45"/>
      <c r="AL2616" s="46"/>
      <c r="AM2616" s="45">
        <v>19</v>
      </c>
      <c r="AN2616" s="45">
        <v>63</v>
      </c>
      <c r="AO2616" s="45">
        <v>73.400000000000006</v>
      </c>
      <c r="AP2616" s="45" t="s">
        <v>1069</v>
      </c>
      <c r="AQ2616" s="45"/>
      <c r="AR2616" s="45"/>
      <c r="AS2616" s="45">
        <v>24.2</v>
      </c>
      <c r="AT2616" s="45" t="s">
        <v>1069</v>
      </c>
      <c r="AU2616" s="45"/>
      <c r="AV2616" s="45"/>
      <c r="AW2616" s="45"/>
      <c r="AX2616" s="45" t="s">
        <v>1051</v>
      </c>
      <c r="AY2616" s="45"/>
      <c r="AZ2616" s="45"/>
      <c r="BA2616" s="47" t="s">
        <v>733</v>
      </c>
      <c r="BB2616" s="48">
        <v>16</v>
      </c>
      <c r="BC2616" s="46"/>
      <c r="BD2616" s="45"/>
      <c r="BE2616" s="138" t="s">
        <v>1599</v>
      </c>
      <c r="BF2616" s="4" t="b">
        <f>IF(ISERROR(VLOOKUP(StudiesDetails!B2616,ProteinExpression!A:A,1,FALSE)),FALSE,TRUE)</f>
        <v>1</v>
      </c>
    </row>
    <row r="2617" spans="1:58" x14ac:dyDescent="0.3">
      <c r="A2617">
        <v>1158</v>
      </c>
      <c r="B2617">
        <v>2769</v>
      </c>
      <c r="C2617" s="73" t="str">
        <f>IF(AND($A2617&lt;&gt;"",ISNUMBER($A2617)),VLOOKUP($A2617,StudiesGeneral!$B:$CM,2,FALSE),"")</f>
        <v>Wegler</v>
      </c>
      <c r="D2617" s="73">
        <f>IF(AND($A2617&lt;&gt;"",ISNUMBER($A2617)),VLOOKUP($A2617,StudiesGeneral!$B:$CM,3,FALSE),"")</f>
        <v>2022</v>
      </c>
      <c r="E2617" s="74" t="str">
        <f>IF(AND($A2617&lt;&gt;"",ISNUMBER($A2617)),VLOOKUP($A2617,StudiesGeneral!$B:$CM,4,FALSE),"")</f>
        <v>https://doi.org/10.1002/cpt.2558</v>
      </c>
      <c r="F2617" s="73" t="str">
        <f>IF(AND($A2617&lt;&gt;"",ISNUMBER($A2617)),VLOOKUP($A2617,StudiesGeneral!$B:$CM,5,FALSE),"")</f>
        <v>CYP3A7</v>
      </c>
      <c r="G2617" s="52" t="str">
        <f t="shared" si="123"/>
        <v>Liver--Lysate-non obese 12-</v>
      </c>
      <c r="H2617" s="12" t="s">
        <v>724</v>
      </c>
      <c r="K2617" s="12" t="s">
        <v>735</v>
      </c>
      <c r="L2617" s="12" t="s">
        <v>736</v>
      </c>
      <c r="M2617" s="12" t="s">
        <v>737</v>
      </c>
      <c r="AA2617" s="19" t="s">
        <v>770</v>
      </c>
      <c r="AB2617" s="19" t="s">
        <v>1559</v>
      </c>
      <c r="AC2617" s="20" t="s">
        <v>730</v>
      </c>
      <c r="AD2617" s="37" t="s">
        <v>1610</v>
      </c>
      <c r="AE2617" s="82">
        <v>49</v>
      </c>
      <c r="AF2617" s="3">
        <v>1</v>
      </c>
      <c r="AG2617" s="45"/>
      <c r="AH2617" s="45">
        <v>42</v>
      </c>
      <c r="AI2617" s="45" t="s">
        <v>767</v>
      </c>
      <c r="AJ2617" s="46" t="s">
        <v>1069</v>
      </c>
      <c r="AK2617" s="45"/>
      <c r="AL2617" s="46"/>
      <c r="AM2617" s="45">
        <v>19</v>
      </c>
      <c r="AN2617" s="45">
        <v>63</v>
      </c>
      <c r="AO2617" s="45">
        <v>73.400000000000006</v>
      </c>
      <c r="AP2617" s="45" t="s">
        <v>1069</v>
      </c>
      <c r="AQ2617" s="45"/>
      <c r="AR2617" s="45"/>
      <c r="AS2617" s="45">
        <v>24.2</v>
      </c>
      <c r="AT2617" s="45" t="s">
        <v>1069</v>
      </c>
      <c r="AU2617" s="45"/>
      <c r="AV2617" s="45"/>
      <c r="AW2617" s="45"/>
      <c r="AX2617" s="45" t="s">
        <v>1051</v>
      </c>
      <c r="AY2617" s="45"/>
      <c r="AZ2617" s="45"/>
      <c r="BA2617" s="47" t="s">
        <v>733</v>
      </c>
      <c r="BB2617" s="48">
        <v>16</v>
      </c>
      <c r="BC2617" s="46"/>
      <c r="BD2617" s="45"/>
      <c r="BE2617" s="138" t="s">
        <v>1599</v>
      </c>
      <c r="BF2617" s="4" t="b">
        <f>IF(ISERROR(VLOOKUP(StudiesDetails!B2617,ProteinExpression!A:A,1,FALSE)),FALSE,TRUE)</f>
        <v>1</v>
      </c>
    </row>
    <row r="2618" spans="1:58" x14ac:dyDescent="0.3">
      <c r="A2618">
        <v>1158</v>
      </c>
      <c r="B2618">
        <v>2770</v>
      </c>
      <c r="C2618" s="73" t="str">
        <f>IF(AND($A2618&lt;&gt;"",ISNUMBER($A2618)),VLOOKUP($A2618,StudiesGeneral!$B:$CM,2,FALSE),"")</f>
        <v>Wegler</v>
      </c>
      <c r="D2618" s="73">
        <f>IF(AND($A2618&lt;&gt;"",ISNUMBER($A2618)),VLOOKUP($A2618,StudiesGeneral!$B:$CM,3,FALSE),"")</f>
        <v>2022</v>
      </c>
      <c r="E2618" s="74" t="str">
        <f>IF(AND($A2618&lt;&gt;"",ISNUMBER($A2618)),VLOOKUP($A2618,StudiesGeneral!$B:$CM,4,FALSE),"")</f>
        <v>https://doi.org/10.1002/cpt.2558</v>
      </c>
      <c r="F2618" s="73" t="str">
        <f>IF(AND($A2618&lt;&gt;"",ISNUMBER($A2618)),VLOOKUP($A2618,StudiesGeneral!$B:$CM,5,FALSE),"")</f>
        <v>CYP3A7</v>
      </c>
      <c r="G2618" s="52" t="str">
        <f t="shared" si="123"/>
        <v>Liver--Lysate-non obese 13-</v>
      </c>
      <c r="H2618" s="12" t="s">
        <v>724</v>
      </c>
      <c r="K2618" s="12" t="s">
        <v>735</v>
      </c>
      <c r="L2618" s="12" t="s">
        <v>736</v>
      </c>
      <c r="M2618" s="12" t="s">
        <v>737</v>
      </c>
      <c r="AA2618" s="19" t="s">
        <v>770</v>
      </c>
      <c r="AB2618" s="19" t="s">
        <v>1559</v>
      </c>
      <c r="AC2618" s="20" t="s">
        <v>730</v>
      </c>
      <c r="AD2618" s="37" t="s">
        <v>1611</v>
      </c>
      <c r="AE2618" s="82">
        <v>50</v>
      </c>
      <c r="AF2618" s="3">
        <v>1</v>
      </c>
      <c r="AG2618" s="45"/>
      <c r="AH2618" s="45">
        <v>42</v>
      </c>
      <c r="AI2618" s="45" t="s">
        <v>767</v>
      </c>
      <c r="AJ2618" s="46" t="s">
        <v>1069</v>
      </c>
      <c r="AK2618" s="45"/>
      <c r="AL2618" s="46"/>
      <c r="AM2618" s="45">
        <v>19</v>
      </c>
      <c r="AN2618" s="45">
        <v>63</v>
      </c>
      <c r="AO2618" s="45">
        <v>73.400000000000006</v>
      </c>
      <c r="AP2618" s="45" t="s">
        <v>1069</v>
      </c>
      <c r="AQ2618" s="45"/>
      <c r="AR2618" s="45"/>
      <c r="AS2618" s="45">
        <v>24.2</v>
      </c>
      <c r="AT2618" s="45" t="s">
        <v>1069</v>
      </c>
      <c r="AU2618" s="45"/>
      <c r="AV2618" s="45"/>
      <c r="AW2618" s="45"/>
      <c r="AX2618" s="45" t="s">
        <v>1051</v>
      </c>
      <c r="AY2618" s="45"/>
      <c r="AZ2618" s="45"/>
      <c r="BA2618" s="47" t="s">
        <v>733</v>
      </c>
      <c r="BB2618" s="48">
        <v>16</v>
      </c>
      <c r="BC2618" s="46"/>
      <c r="BD2618" s="45"/>
      <c r="BE2618" s="138" t="s">
        <v>1599</v>
      </c>
      <c r="BF2618" s="4" t="b">
        <f>IF(ISERROR(VLOOKUP(StudiesDetails!B2618,ProteinExpression!A:A,1,FALSE)),FALSE,TRUE)</f>
        <v>1</v>
      </c>
    </row>
    <row r="2619" spans="1:58" x14ac:dyDescent="0.3">
      <c r="A2619">
        <v>1158</v>
      </c>
      <c r="B2619">
        <v>2771</v>
      </c>
      <c r="C2619" s="73" t="str">
        <f>IF(AND($A2619&lt;&gt;"",ISNUMBER($A2619)),VLOOKUP($A2619,StudiesGeneral!$B:$CM,2,FALSE),"")</f>
        <v>Wegler</v>
      </c>
      <c r="D2619" s="73">
        <f>IF(AND($A2619&lt;&gt;"",ISNUMBER($A2619)),VLOOKUP($A2619,StudiesGeneral!$B:$CM,3,FALSE),"")</f>
        <v>2022</v>
      </c>
      <c r="E2619" s="74" t="str">
        <f>IF(AND($A2619&lt;&gt;"",ISNUMBER($A2619)),VLOOKUP($A2619,StudiesGeneral!$B:$CM,4,FALSE),"")</f>
        <v>https://doi.org/10.1002/cpt.2558</v>
      </c>
      <c r="F2619" s="73" t="str">
        <f>IF(AND($A2619&lt;&gt;"",ISNUMBER($A2619)),VLOOKUP($A2619,StudiesGeneral!$B:$CM,5,FALSE),"")</f>
        <v>CYP3A7</v>
      </c>
      <c r="G2619" s="52" t="str">
        <f t="shared" si="123"/>
        <v>Liver--Lysate-non obese 14-</v>
      </c>
      <c r="H2619" s="12" t="s">
        <v>724</v>
      </c>
      <c r="K2619" s="12" t="s">
        <v>735</v>
      </c>
      <c r="L2619" s="12" t="s">
        <v>736</v>
      </c>
      <c r="M2619" s="12" t="s">
        <v>737</v>
      </c>
      <c r="AA2619" s="19" t="s">
        <v>770</v>
      </c>
      <c r="AB2619" s="19" t="s">
        <v>1559</v>
      </c>
      <c r="AC2619" s="20" t="s">
        <v>730</v>
      </c>
      <c r="AD2619" s="37" t="s">
        <v>1612</v>
      </c>
      <c r="AE2619" s="82">
        <v>51</v>
      </c>
      <c r="AF2619" s="3">
        <v>1</v>
      </c>
      <c r="AG2619" s="45"/>
      <c r="AH2619" s="45">
        <v>42</v>
      </c>
      <c r="AI2619" s="45" t="s">
        <v>767</v>
      </c>
      <c r="AJ2619" s="46" t="s">
        <v>1069</v>
      </c>
      <c r="AK2619" s="45"/>
      <c r="AL2619" s="46"/>
      <c r="AM2619" s="45">
        <v>19</v>
      </c>
      <c r="AN2619" s="45">
        <v>63</v>
      </c>
      <c r="AO2619" s="45">
        <v>73.400000000000006</v>
      </c>
      <c r="AP2619" s="45" t="s">
        <v>1069</v>
      </c>
      <c r="AQ2619" s="45"/>
      <c r="AR2619" s="45"/>
      <c r="AS2619" s="45">
        <v>24.2</v>
      </c>
      <c r="AT2619" s="45" t="s">
        <v>1069</v>
      </c>
      <c r="AU2619" s="45"/>
      <c r="AV2619" s="45"/>
      <c r="AW2619" s="45"/>
      <c r="AX2619" s="45" t="s">
        <v>1051</v>
      </c>
      <c r="AY2619" s="45"/>
      <c r="AZ2619" s="45"/>
      <c r="BA2619" s="47" t="s">
        <v>733</v>
      </c>
      <c r="BB2619" s="48">
        <v>16</v>
      </c>
      <c r="BC2619" s="46"/>
      <c r="BD2619" s="45"/>
      <c r="BE2619" s="138" t="s">
        <v>1599</v>
      </c>
      <c r="BF2619" s="4" t="b">
        <f>IF(ISERROR(VLOOKUP(StudiesDetails!B2619,ProteinExpression!A:A,1,FALSE)),FALSE,TRUE)</f>
        <v>1</v>
      </c>
    </row>
    <row r="2620" spans="1:58" x14ac:dyDescent="0.3">
      <c r="A2620">
        <v>1158</v>
      </c>
      <c r="B2620">
        <v>2772</v>
      </c>
      <c r="C2620" s="73" t="str">
        <f>IF(AND($A2620&lt;&gt;"",ISNUMBER($A2620)),VLOOKUP($A2620,StudiesGeneral!$B:$CM,2,FALSE),"")</f>
        <v>Wegler</v>
      </c>
      <c r="D2620" s="73">
        <f>IF(AND($A2620&lt;&gt;"",ISNUMBER($A2620)),VLOOKUP($A2620,StudiesGeneral!$B:$CM,3,FALSE),"")</f>
        <v>2022</v>
      </c>
      <c r="E2620" s="74" t="str">
        <f>IF(AND($A2620&lt;&gt;"",ISNUMBER($A2620)),VLOOKUP($A2620,StudiesGeneral!$B:$CM,4,FALSE),"")</f>
        <v>https://doi.org/10.1002/cpt.2558</v>
      </c>
      <c r="F2620" s="73" t="str">
        <f>IF(AND($A2620&lt;&gt;"",ISNUMBER($A2620)),VLOOKUP($A2620,StudiesGeneral!$B:$CM,5,FALSE),"")</f>
        <v>CYP3A7</v>
      </c>
      <c r="G2620" s="52" t="str">
        <f t="shared" si="123"/>
        <v>Liver--Lysate-non obese 15-</v>
      </c>
      <c r="H2620" s="12" t="s">
        <v>724</v>
      </c>
      <c r="K2620" s="12" t="s">
        <v>735</v>
      </c>
      <c r="L2620" s="12" t="s">
        <v>736</v>
      </c>
      <c r="M2620" s="12" t="s">
        <v>737</v>
      </c>
      <c r="AA2620" s="19" t="s">
        <v>770</v>
      </c>
      <c r="AB2620" s="19" t="s">
        <v>1559</v>
      </c>
      <c r="AC2620" s="20" t="s">
        <v>730</v>
      </c>
      <c r="AD2620" s="37" t="s">
        <v>1613</v>
      </c>
      <c r="AE2620" s="82">
        <v>52</v>
      </c>
      <c r="AF2620" s="3">
        <v>1</v>
      </c>
      <c r="AG2620" s="45"/>
      <c r="AH2620" s="45">
        <v>42</v>
      </c>
      <c r="AI2620" s="45" t="s">
        <v>767</v>
      </c>
      <c r="AJ2620" s="46" t="s">
        <v>1069</v>
      </c>
      <c r="AK2620" s="45"/>
      <c r="AL2620" s="46"/>
      <c r="AM2620" s="45">
        <v>19</v>
      </c>
      <c r="AN2620" s="45">
        <v>63</v>
      </c>
      <c r="AO2620" s="45">
        <v>73.400000000000006</v>
      </c>
      <c r="AP2620" s="45" t="s">
        <v>1069</v>
      </c>
      <c r="AQ2620" s="45"/>
      <c r="AR2620" s="45"/>
      <c r="AS2620" s="45">
        <v>24.2</v>
      </c>
      <c r="AT2620" s="45" t="s">
        <v>1069</v>
      </c>
      <c r="AU2620" s="45"/>
      <c r="AV2620" s="45"/>
      <c r="AW2620" s="45"/>
      <c r="AX2620" s="45" t="s">
        <v>1051</v>
      </c>
      <c r="AY2620" s="45"/>
      <c r="AZ2620" s="45"/>
      <c r="BA2620" s="47" t="s">
        <v>733</v>
      </c>
      <c r="BB2620" s="48">
        <v>16</v>
      </c>
      <c r="BC2620" s="46"/>
      <c r="BD2620" s="45"/>
      <c r="BE2620" s="138" t="s">
        <v>1599</v>
      </c>
      <c r="BF2620" s="4" t="b">
        <f>IF(ISERROR(VLOOKUP(StudiesDetails!B2620,ProteinExpression!A:A,1,FALSE)),FALSE,TRUE)</f>
        <v>1</v>
      </c>
    </row>
    <row r="2621" spans="1:58" x14ac:dyDescent="0.3">
      <c r="A2621">
        <v>1158</v>
      </c>
      <c r="B2621">
        <v>2773</v>
      </c>
      <c r="C2621" s="73" t="str">
        <f>IF(AND($A2621&lt;&gt;"",ISNUMBER($A2621)),VLOOKUP($A2621,StudiesGeneral!$B:$CM,2,FALSE),"")</f>
        <v>Wegler</v>
      </c>
      <c r="D2621" s="73">
        <f>IF(AND($A2621&lt;&gt;"",ISNUMBER($A2621)),VLOOKUP($A2621,StudiesGeneral!$B:$CM,3,FALSE),"")</f>
        <v>2022</v>
      </c>
      <c r="E2621" s="74" t="str">
        <f>IF(AND($A2621&lt;&gt;"",ISNUMBER($A2621)),VLOOKUP($A2621,StudiesGeneral!$B:$CM,4,FALSE),"")</f>
        <v>https://doi.org/10.1002/cpt.2558</v>
      </c>
      <c r="F2621" s="73" t="str">
        <f>IF(AND($A2621&lt;&gt;"",ISNUMBER($A2621)),VLOOKUP($A2621,StudiesGeneral!$B:$CM,5,FALSE),"")</f>
        <v>CYP3A7</v>
      </c>
      <c r="G2621" s="52" t="str">
        <f t="shared" si="123"/>
        <v>Liver--Lysate-non obese 16-</v>
      </c>
      <c r="H2621" s="12" t="s">
        <v>724</v>
      </c>
      <c r="K2621" s="12" t="s">
        <v>735</v>
      </c>
      <c r="L2621" s="12" t="s">
        <v>736</v>
      </c>
      <c r="M2621" s="12" t="s">
        <v>737</v>
      </c>
      <c r="AA2621" s="19" t="s">
        <v>770</v>
      </c>
      <c r="AB2621" s="19" t="s">
        <v>1559</v>
      </c>
      <c r="AC2621" s="20" t="s">
        <v>730</v>
      </c>
      <c r="AD2621" s="37" t="s">
        <v>1614</v>
      </c>
      <c r="AE2621" s="82">
        <v>53</v>
      </c>
      <c r="AF2621" s="3">
        <v>1</v>
      </c>
      <c r="AG2621" s="45"/>
      <c r="AH2621" s="45">
        <v>42</v>
      </c>
      <c r="AI2621" s="45" t="s">
        <v>767</v>
      </c>
      <c r="AJ2621" s="46" t="s">
        <v>1069</v>
      </c>
      <c r="AK2621" s="45"/>
      <c r="AL2621" s="46"/>
      <c r="AM2621" s="45">
        <v>19</v>
      </c>
      <c r="AN2621" s="45">
        <v>63</v>
      </c>
      <c r="AO2621" s="45">
        <v>73.400000000000006</v>
      </c>
      <c r="AP2621" s="45" t="s">
        <v>1069</v>
      </c>
      <c r="AQ2621" s="45"/>
      <c r="AR2621" s="45"/>
      <c r="AS2621" s="45">
        <v>24.2</v>
      </c>
      <c r="AT2621" s="45" t="s">
        <v>1069</v>
      </c>
      <c r="AU2621" s="45"/>
      <c r="AV2621" s="45"/>
      <c r="AW2621" s="45"/>
      <c r="AX2621" s="45" t="s">
        <v>1051</v>
      </c>
      <c r="AY2621" s="45"/>
      <c r="AZ2621" s="45"/>
      <c r="BA2621" s="47" t="s">
        <v>733</v>
      </c>
      <c r="BB2621" s="48">
        <v>16</v>
      </c>
      <c r="BC2621" s="46"/>
      <c r="BD2621" s="45"/>
      <c r="BE2621" s="138" t="s">
        <v>1599</v>
      </c>
      <c r="BF2621" s="4" t="b">
        <f>IF(ISERROR(VLOOKUP(StudiesDetails!B2621,ProteinExpression!A:A,1,FALSE)),FALSE,TRUE)</f>
        <v>1</v>
      </c>
    </row>
    <row r="2622" spans="1:58" x14ac:dyDescent="0.3">
      <c r="A2622">
        <v>1158</v>
      </c>
      <c r="B2622">
        <v>2774</v>
      </c>
      <c r="C2622" s="73" t="str">
        <f>IF(AND($A2622&lt;&gt;"",ISNUMBER($A2622)),VLOOKUP($A2622,StudiesGeneral!$B:$CM,2,FALSE),"")</f>
        <v>Wegler</v>
      </c>
      <c r="D2622" s="73">
        <f>IF(AND($A2622&lt;&gt;"",ISNUMBER($A2622)),VLOOKUP($A2622,StudiesGeneral!$B:$CM,3,FALSE),"")</f>
        <v>2022</v>
      </c>
      <c r="E2622" s="74" t="str">
        <f>IF(AND($A2622&lt;&gt;"",ISNUMBER($A2622)),VLOOKUP($A2622,StudiesGeneral!$B:$CM,4,FALSE),"")</f>
        <v>https://doi.org/10.1002/cpt.2558</v>
      </c>
      <c r="F2622" s="73" t="str">
        <f>IF(AND($A2622&lt;&gt;"",ISNUMBER($A2622)),VLOOKUP($A2622,StudiesGeneral!$B:$CM,5,FALSE),"")</f>
        <v>CYP3A7</v>
      </c>
      <c r="G2622" s="52" t="str">
        <f t="shared" si="123"/>
        <v>Liver--Lysate-non obese 17-</v>
      </c>
      <c r="H2622" s="12" t="s">
        <v>724</v>
      </c>
      <c r="K2622" s="12" t="s">
        <v>735</v>
      </c>
      <c r="L2622" s="12" t="s">
        <v>736</v>
      </c>
      <c r="M2622" s="12" t="s">
        <v>737</v>
      </c>
      <c r="AA2622" s="19" t="s">
        <v>770</v>
      </c>
      <c r="AB2622" s="19" t="s">
        <v>1559</v>
      </c>
      <c r="AC2622" s="20" t="s">
        <v>730</v>
      </c>
      <c r="AD2622" s="37" t="s">
        <v>1615</v>
      </c>
      <c r="AE2622" s="82">
        <v>54</v>
      </c>
      <c r="AF2622" s="3">
        <v>1</v>
      </c>
      <c r="AG2622" s="45"/>
      <c r="AH2622" s="45">
        <v>42</v>
      </c>
      <c r="AI2622" s="45" t="s">
        <v>767</v>
      </c>
      <c r="AJ2622" s="46" t="s">
        <v>1069</v>
      </c>
      <c r="AK2622" s="45"/>
      <c r="AL2622" s="46"/>
      <c r="AM2622" s="45">
        <v>19</v>
      </c>
      <c r="AN2622" s="45">
        <v>63</v>
      </c>
      <c r="AO2622" s="45">
        <v>73.400000000000006</v>
      </c>
      <c r="AP2622" s="45" t="s">
        <v>1069</v>
      </c>
      <c r="AQ2622" s="45"/>
      <c r="AR2622" s="45"/>
      <c r="AS2622" s="45">
        <v>24.2</v>
      </c>
      <c r="AT2622" s="45" t="s">
        <v>1069</v>
      </c>
      <c r="AU2622" s="45"/>
      <c r="AV2622" s="45"/>
      <c r="AW2622" s="45"/>
      <c r="AX2622" s="45" t="s">
        <v>1051</v>
      </c>
      <c r="AY2622" s="45"/>
      <c r="AZ2622" s="45"/>
      <c r="BA2622" s="47" t="s">
        <v>733</v>
      </c>
      <c r="BB2622" s="48">
        <v>16</v>
      </c>
      <c r="BC2622" s="46"/>
      <c r="BD2622" s="45"/>
      <c r="BE2622" s="138" t="s">
        <v>1599</v>
      </c>
      <c r="BF2622" s="4" t="b">
        <f>IF(ISERROR(VLOOKUP(StudiesDetails!B2622,ProteinExpression!A:A,1,FALSE)),FALSE,TRUE)</f>
        <v>1</v>
      </c>
    </row>
    <row r="2623" spans="1:58" s="33" customFormat="1" x14ac:dyDescent="0.3">
      <c r="A2623" s="33">
        <v>1209</v>
      </c>
      <c r="B2623" s="33">
        <v>2775</v>
      </c>
      <c r="C2623" s="70" t="str">
        <f>IF(AND($A2623&lt;&gt;"",ISNUMBER($A2623)),VLOOKUP($A2623,StudiesGeneral!$B:$CM,2,FALSE),"")</f>
        <v>Sakamoto</v>
      </c>
      <c r="D2623" s="70">
        <f>IF(AND($A2623&lt;&gt;"",ISNUMBER($A2623)),VLOOKUP($A2623,StudiesGeneral!$B:$CM,3,FALSE),"")</f>
        <v>2011</v>
      </c>
      <c r="E2623" s="71" t="str">
        <f>IF(AND($A2623&lt;&gt;"",ISNUMBER($A2623)),VLOOKUP($A2623,StudiesGeneral!$B:$CM,4,FALSE),"")</f>
        <v>https://doi.org/10.1002/jps.22591</v>
      </c>
      <c r="F2623" s="70" t="str">
        <f>IF(AND($A2623&lt;&gt;"",ISNUMBER($A2623)),VLOOKUP($A2623,StudiesGeneral!$B:$CM,5,FALSE),"")</f>
        <v>CYP3A4</v>
      </c>
      <c r="G2623" s="72" t="str">
        <f t="shared" ref="G2623" si="124">H2623&amp;"-"&amp;I2623&amp;"-"&amp;L2623&amp;"-"&amp;AD2623&amp;"-"&amp;BC2623</f>
        <v>Liver--HLM--</v>
      </c>
      <c r="H2623" s="25" t="s">
        <v>724</v>
      </c>
      <c r="I2623" s="25"/>
      <c r="J2623" s="25"/>
      <c r="K2623" s="25" t="s">
        <v>725</v>
      </c>
      <c r="L2623" s="25" t="s">
        <v>726</v>
      </c>
      <c r="M2623" s="25" t="s">
        <v>737</v>
      </c>
      <c r="N2623" s="25"/>
      <c r="O2623" s="25"/>
      <c r="P2623" s="25"/>
      <c r="Q2623" s="26"/>
      <c r="R2623" s="26"/>
      <c r="S2623" s="27"/>
      <c r="T2623" s="27"/>
      <c r="U2623" s="27"/>
      <c r="V2623" s="27"/>
      <c r="W2623" s="27"/>
      <c r="X2623" s="27"/>
      <c r="Y2623" s="27"/>
      <c r="Z2623" s="27"/>
      <c r="AA2623" s="109" t="s">
        <v>988</v>
      </c>
      <c r="AB2623" s="28" t="s">
        <v>729</v>
      </c>
      <c r="AC2623" s="29" t="s">
        <v>730</v>
      </c>
      <c r="AD2623" s="36"/>
      <c r="AE2623" s="83"/>
      <c r="AF2623" s="109" t="s">
        <v>988</v>
      </c>
      <c r="AG2623" s="30"/>
      <c r="AH2623" s="30"/>
      <c r="AI2623" s="30"/>
      <c r="AJ2623" s="29"/>
      <c r="AK2623" s="30"/>
      <c r="AL2623" s="29"/>
      <c r="AM2623" s="30"/>
      <c r="AN2623" s="30"/>
      <c r="AO2623" s="30"/>
      <c r="AP2623" s="30"/>
      <c r="AQ2623" s="30"/>
      <c r="AR2623" s="30"/>
      <c r="AS2623" s="30"/>
      <c r="AT2623" s="30"/>
      <c r="AU2623" s="30"/>
      <c r="AV2623" s="30"/>
      <c r="AW2623" s="30"/>
      <c r="AX2623" s="30"/>
      <c r="AY2623" s="30"/>
      <c r="AZ2623" s="30"/>
      <c r="BA2623" s="31"/>
      <c r="BB2623" s="32"/>
      <c r="BC2623" s="29"/>
      <c r="BD2623" s="30"/>
      <c r="BE2623" s="75"/>
      <c r="BF2623" s="4" t="b">
        <f>IF(ISERROR(VLOOKUP(StudiesDetails!B2623,ProteinExpression!A:A,1,FALSE)),FALSE,TRUE)</f>
        <v>1</v>
      </c>
    </row>
    <row r="2624" spans="1:58" x14ac:dyDescent="0.3">
      <c r="A2624">
        <v>1210</v>
      </c>
      <c r="B2624">
        <v>2776</v>
      </c>
      <c r="C2624" s="73" t="str">
        <f>IF(AND($A2624&lt;&gt;"",ISNUMBER($A2624)),VLOOKUP($A2624,StudiesGeneral!$B:$CM,2,FALSE),"")</f>
        <v>Sakamoto</v>
      </c>
      <c r="D2624" s="73">
        <f>IF(AND($A2624&lt;&gt;"",ISNUMBER($A2624)),VLOOKUP($A2624,StudiesGeneral!$B:$CM,3,FALSE),"")</f>
        <v>2011</v>
      </c>
      <c r="E2624" s="74" t="str">
        <f>IF(AND($A2624&lt;&gt;"",ISNUMBER($A2624)),VLOOKUP($A2624,StudiesGeneral!$B:$CM,4,FALSE),"")</f>
        <v>https://doi.org/10.1002/jps.22591</v>
      </c>
      <c r="F2624" s="73" t="str">
        <f>IF(AND($A2624&lt;&gt;"",ISNUMBER($A2624)),VLOOKUP($A2624,StudiesGeneral!$B:$CM,5,FALSE),"")</f>
        <v>CYP3A43</v>
      </c>
      <c r="G2624" s="52" t="str">
        <f t="shared" ref="G2624" si="125">H2624&amp;"-"&amp;I2624&amp;"-"&amp;L2624&amp;"-"&amp;AD2624&amp;"-"&amp;BC2624</f>
        <v>Liver--HLM--</v>
      </c>
      <c r="H2624" s="12" t="s">
        <v>724</v>
      </c>
      <c r="K2624" s="12" t="s">
        <v>725</v>
      </c>
      <c r="L2624" s="12" t="s">
        <v>726</v>
      </c>
      <c r="M2624" s="12" t="s">
        <v>737</v>
      </c>
      <c r="AA2624" s="104" t="s">
        <v>988</v>
      </c>
      <c r="AB2624" s="19" t="s">
        <v>729</v>
      </c>
      <c r="AC2624" s="20" t="s">
        <v>730</v>
      </c>
      <c r="AF2624" s="104" t="s">
        <v>988</v>
      </c>
      <c r="BF2624" s="4" t="b">
        <f>IF(ISERROR(VLOOKUP(StudiesDetails!B2624,ProteinExpression!A:A,1,FALSE)),FALSE,TRUE)</f>
        <v>1</v>
      </c>
    </row>
    <row r="2625" spans="1:58" s="33" customFormat="1" x14ac:dyDescent="0.3">
      <c r="A2625" s="33">
        <v>1223</v>
      </c>
      <c r="B2625" s="33">
        <v>2777</v>
      </c>
      <c r="C2625" s="70" t="str">
        <f>IF(AND($A2625&lt;&gt;"",ISNUMBER($A2625)),VLOOKUP($A2625,StudiesGeneral!$B:$CM,2,FALSE),"")</f>
        <v>Sim</v>
      </c>
      <c r="D2625" s="70">
        <f>IF(AND($A2625&lt;&gt;"",ISNUMBER($A2625)),VLOOKUP($A2625,StudiesGeneral!$B:$CM,3,FALSE),"")</f>
        <v>2005</v>
      </c>
      <c r="E2625" s="71" t="str">
        <f>IF(AND($A2625&lt;&gt;"",ISNUMBER($A2625)),VLOOKUP($A2625,StudiesGeneral!$B:$CM,4,FALSE),"")</f>
        <v>https://doi.org/10.1097/01.fpc.0000171516.84139.89</v>
      </c>
      <c r="F2625" s="70" t="str">
        <f>IF(AND($A2625&lt;&gt;"",ISNUMBER($A2625)),VLOOKUP($A2625,StudiesGeneral!$B:$CM,5,FALSE),"")</f>
        <v>CYP3A5</v>
      </c>
      <c r="G2625" s="72" t="str">
        <f t="shared" ref="G2625" si="126">H2625&amp;"-"&amp;I2625&amp;"-"&amp;L2625&amp;"-"&amp;AD2625&amp;"-"&amp;BC2625</f>
        <v>Liver--HLM-40-*3/*3</v>
      </c>
      <c r="H2625" s="25" t="s">
        <v>724</v>
      </c>
      <c r="I2625" s="25"/>
      <c r="J2625" s="25"/>
      <c r="K2625" s="25" t="s">
        <v>725</v>
      </c>
      <c r="L2625" s="25" t="s">
        <v>726</v>
      </c>
      <c r="M2625" s="25"/>
      <c r="N2625" s="25"/>
      <c r="O2625" s="25"/>
      <c r="P2625" s="25"/>
      <c r="Q2625" s="26"/>
      <c r="R2625" s="26"/>
      <c r="S2625" s="27"/>
      <c r="T2625" s="27"/>
      <c r="U2625" s="27"/>
      <c r="V2625" s="27"/>
      <c r="W2625" s="27"/>
      <c r="X2625" s="27"/>
      <c r="Y2625" s="27"/>
      <c r="Z2625" s="27"/>
      <c r="AA2625" s="28" t="s">
        <v>770</v>
      </c>
      <c r="AB2625" s="28" t="s">
        <v>1017</v>
      </c>
      <c r="AC2625" s="29" t="s">
        <v>730</v>
      </c>
      <c r="AD2625" s="36">
        <v>40</v>
      </c>
      <c r="AE2625" s="83">
        <v>1</v>
      </c>
      <c r="AF2625" s="30">
        <v>1</v>
      </c>
      <c r="AG2625" s="30"/>
      <c r="AH2625" s="30" t="s">
        <v>1653</v>
      </c>
      <c r="AI2625" s="30"/>
      <c r="AJ2625" s="29"/>
      <c r="AK2625" s="30"/>
      <c r="AL2625" s="29"/>
      <c r="AM2625" s="30"/>
      <c r="AN2625" s="30"/>
      <c r="AO2625" s="30"/>
      <c r="AP2625" s="30"/>
      <c r="AQ2625" s="30"/>
      <c r="AR2625" s="30"/>
      <c r="AS2625" s="30"/>
      <c r="AT2625" s="30"/>
      <c r="AU2625" s="30"/>
      <c r="AV2625" s="30"/>
      <c r="AW2625" s="30"/>
      <c r="AX2625" s="30"/>
      <c r="AY2625" s="30"/>
      <c r="AZ2625" s="30"/>
      <c r="BA2625" s="31"/>
      <c r="BB2625" s="32"/>
      <c r="BC2625" s="29" t="s">
        <v>746</v>
      </c>
      <c r="BD2625" s="30">
        <v>1</v>
      </c>
      <c r="BE2625" s="75"/>
      <c r="BF2625" s="4" t="b">
        <f>IF(ISERROR(VLOOKUP(StudiesDetails!B2625,ProteinExpression!A:A,1,FALSE)),FALSE,TRUE)</f>
        <v>1</v>
      </c>
    </row>
    <row r="2626" spans="1:58" x14ac:dyDescent="0.3">
      <c r="A2626">
        <v>1223</v>
      </c>
      <c r="B2626">
        <v>2778</v>
      </c>
      <c r="C2626" s="73" t="str">
        <f>IF(AND($A2626&lt;&gt;"",ISNUMBER($A2626)),VLOOKUP($A2626,StudiesGeneral!$B:$CM,2,FALSE),"")</f>
        <v>Sim</v>
      </c>
      <c r="D2626" s="73">
        <f>IF(AND($A2626&lt;&gt;"",ISNUMBER($A2626)),VLOOKUP($A2626,StudiesGeneral!$B:$CM,3,FALSE),"")</f>
        <v>2005</v>
      </c>
      <c r="E2626" s="74" t="str">
        <f>IF(AND($A2626&lt;&gt;"",ISNUMBER($A2626)),VLOOKUP($A2626,StudiesGeneral!$B:$CM,4,FALSE),"")</f>
        <v>https://doi.org/10.1097/01.fpc.0000171516.84139.89</v>
      </c>
      <c r="F2626" s="73" t="str">
        <f>IF(AND($A2626&lt;&gt;"",ISNUMBER($A2626)),VLOOKUP($A2626,StudiesGeneral!$B:$CM,5,FALSE),"")</f>
        <v>CYP3A5</v>
      </c>
      <c r="G2626" s="52" t="str">
        <f t="shared" ref="G2626:G2634" si="127">H2626&amp;"-"&amp;I2626&amp;"-"&amp;L2626&amp;"-"&amp;AD2626&amp;"-"&amp;BC2626</f>
        <v>Liver--HLM-50-*3/*3</v>
      </c>
      <c r="H2626" s="12" t="s">
        <v>724</v>
      </c>
      <c r="K2626" s="12" t="s">
        <v>725</v>
      </c>
      <c r="L2626" s="12" t="s">
        <v>726</v>
      </c>
      <c r="AA2626" s="19" t="s">
        <v>770</v>
      </c>
      <c r="AB2626" s="19" t="s">
        <v>1017</v>
      </c>
      <c r="AC2626" s="20" t="s">
        <v>730</v>
      </c>
      <c r="AD2626" s="37">
        <v>50</v>
      </c>
      <c r="AE2626" s="82">
        <v>2</v>
      </c>
      <c r="AF2626" s="3">
        <v>1</v>
      </c>
      <c r="AH2626" s="3" t="s">
        <v>1653</v>
      </c>
      <c r="BC2626" s="20" t="s">
        <v>746</v>
      </c>
      <c r="BD2626" s="3">
        <v>1</v>
      </c>
      <c r="BF2626" s="4" t="b">
        <f>IF(ISERROR(VLOOKUP(StudiesDetails!B2626,ProteinExpression!A:A,1,FALSE)),FALSE,TRUE)</f>
        <v>1</v>
      </c>
    </row>
    <row r="2627" spans="1:58" x14ac:dyDescent="0.3">
      <c r="A2627">
        <v>1223</v>
      </c>
      <c r="B2627">
        <v>2779</v>
      </c>
      <c r="C2627" s="73" t="str">
        <f>IF(AND($A2627&lt;&gt;"",ISNUMBER($A2627)),VLOOKUP($A2627,StudiesGeneral!$B:$CM,2,FALSE),"")</f>
        <v>Sim</v>
      </c>
      <c r="D2627" s="73">
        <f>IF(AND($A2627&lt;&gt;"",ISNUMBER($A2627)),VLOOKUP($A2627,StudiesGeneral!$B:$CM,3,FALSE),"")</f>
        <v>2005</v>
      </c>
      <c r="E2627" s="74" t="str">
        <f>IF(AND($A2627&lt;&gt;"",ISNUMBER($A2627)),VLOOKUP($A2627,StudiesGeneral!$B:$CM,4,FALSE),"")</f>
        <v>https://doi.org/10.1097/01.fpc.0000171516.84139.89</v>
      </c>
      <c r="F2627" s="73" t="str">
        <f>IF(AND($A2627&lt;&gt;"",ISNUMBER($A2627)),VLOOKUP($A2627,StudiesGeneral!$B:$CM,5,FALSE),"")</f>
        <v>CYP3A5</v>
      </c>
      <c r="G2627" s="52" t="str">
        <f t="shared" si="127"/>
        <v>Liver--HLM-15-*3/*3</v>
      </c>
      <c r="H2627" s="12" t="s">
        <v>724</v>
      </c>
      <c r="K2627" s="12" t="s">
        <v>725</v>
      </c>
      <c r="L2627" s="12" t="s">
        <v>726</v>
      </c>
      <c r="AA2627" s="19" t="s">
        <v>770</v>
      </c>
      <c r="AB2627" s="19" t="s">
        <v>1017</v>
      </c>
      <c r="AC2627" s="20" t="s">
        <v>730</v>
      </c>
      <c r="AD2627" s="37">
        <v>15</v>
      </c>
      <c r="AE2627" s="82">
        <v>3</v>
      </c>
      <c r="AF2627" s="3">
        <v>1</v>
      </c>
      <c r="AH2627" s="3" t="s">
        <v>1653</v>
      </c>
      <c r="BC2627" s="20" t="s">
        <v>746</v>
      </c>
      <c r="BD2627" s="3">
        <v>1</v>
      </c>
      <c r="BF2627" s="4" t="b">
        <f>IF(ISERROR(VLOOKUP(StudiesDetails!B2627,ProteinExpression!A:A,1,FALSE)),FALSE,TRUE)</f>
        <v>1</v>
      </c>
    </row>
    <row r="2628" spans="1:58" x14ac:dyDescent="0.3">
      <c r="A2628">
        <v>1223</v>
      </c>
      <c r="B2628">
        <v>2780</v>
      </c>
      <c r="C2628" s="73" t="str">
        <f>IF(AND($A2628&lt;&gt;"",ISNUMBER($A2628)),VLOOKUP($A2628,StudiesGeneral!$B:$CM,2,FALSE),"")</f>
        <v>Sim</v>
      </c>
      <c r="D2628" s="73">
        <f>IF(AND($A2628&lt;&gt;"",ISNUMBER($A2628)),VLOOKUP($A2628,StudiesGeneral!$B:$CM,3,FALSE),"")</f>
        <v>2005</v>
      </c>
      <c r="E2628" s="74" t="str">
        <f>IF(AND($A2628&lt;&gt;"",ISNUMBER($A2628)),VLOOKUP($A2628,StudiesGeneral!$B:$CM,4,FALSE),"")</f>
        <v>https://doi.org/10.1097/01.fpc.0000171516.84139.89</v>
      </c>
      <c r="F2628" s="73" t="str">
        <f>IF(AND($A2628&lt;&gt;"",ISNUMBER($A2628)),VLOOKUP($A2628,StudiesGeneral!$B:$CM,5,FALSE),"")</f>
        <v>CYP3A5</v>
      </c>
      <c r="G2628" s="52" t="str">
        <f t="shared" si="127"/>
        <v>Liver--HLM-34-*3/*3</v>
      </c>
      <c r="H2628" s="12" t="s">
        <v>724</v>
      </c>
      <c r="K2628" s="12" t="s">
        <v>725</v>
      </c>
      <c r="L2628" s="12" t="s">
        <v>726</v>
      </c>
      <c r="AA2628" s="19" t="s">
        <v>770</v>
      </c>
      <c r="AB2628" s="19" t="s">
        <v>1017</v>
      </c>
      <c r="AC2628" s="20" t="s">
        <v>730</v>
      </c>
      <c r="AD2628" s="37">
        <v>34</v>
      </c>
      <c r="AE2628" s="82">
        <v>4</v>
      </c>
      <c r="AF2628" s="3">
        <v>1</v>
      </c>
      <c r="AH2628" s="3" t="s">
        <v>1653</v>
      </c>
      <c r="BC2628" s="20" t="s">
        <v>746</v>
      </c>
      <c r="BD2628" s="3">
        <v>1</v>
      </c>
      <c r="BF2628" s="4" t="b">
        <f>IF(ISERROR(VLOOKUP(StudiesDetails!B2628,ProteinExpression!A:A,1,FALSE)),FALSE,TRUE)</f>
        <v>1</v>
      </c>
    </row>
    <row r="2629" spans="1:58" x14ac:dyDescent="0.3">
      <c r="A2629">
        <v>1223</v>
      </c>
      <c r="B2629">
        <v>2781</v>
      </c>
      <c r="C2629" s="73" t="str">
        <f>IF(AND($A2629&lt;&gt;"",ISNUMBER($A2629)),VLOOKUP($A2629,StudiesGeneral!$B:$CM,2,FALSE),"")</f>
        <v>Sim</v>
      </c>
      <c r="D2629" s="73">
        <f>IF(AND($A2629&lt;&gt;"",ISNUMBER($A2629)),VLOOKUP($A2629,StudiesGeneral!$B:$CM,3,FALSE),"")</f>
        <v>2005</v>
      </c>
      <c r="E2629" s="74" t="str">
        <f>IF(AND($A2629&lt;&gt;"",ISNUMBER($A2629)),VLOOKUP($A2629,StudiesGeneral!$B:$CM,4,FALSE),"")</f>
        <v>https://doi.org/10.1097/01.fpc.0000171516.84139.89</v>
      </c>
      <c r="F2629" s="73" t="str">
        <f>IF(AND($A2629&lt;&gt;"",ISNUMBER($A2629)),VLOOKUP($A2629,StudiesGeneral!$B:$CM,5,FALSE),"")</f>
        <v>CYP3A5</v>
      </c>
      <c r="G2629" s="52" t="str">
        <f t="shared" si="127"/>
        <v>Liver--HLM-23-*3/*3</v>
      </c>
      <c r="H2629" s="12" t="s">
        <v>724</v>
      </c>
      <c r="K2629" s="12" t="s">
        <v>725</v>
      </c>
      <c r="L2629" s="12" t="s">
        <v>726</v>
      </c>
      <c r="AA2629" s="19" t="s">
        <v>770</v>
      </c>
      <c r="AB2629" s="19" t="s">
        <v>1017</v>
      </c>
      <c r="AC2629" s="20" t="s">
        <v>730</v>
      </c>
      <c r="AD2629" s="37">
        <v>23</v>
      </c>
      <c r="AE2629" s="82">
        <v>5</v>
      </c>
      <c r="AF2629" s="3">
        <v>1</v>
      </c>
      <c r="AH2629" s="3" t="s">
        <v>1653</v>
      </c>
      <c r="BC2629" s="20" t="s">
        <v>746</v>
      </c>
      <c r="BD2629" s="3">
        <v>1</v>
      </c>
      <c r="BF2629" s="4" t="b">
        <f>IF(ISERROR(VLOOKUP(StudiesDetails!B2629,ProteinExpression!A:A,1,FALSE)),FALSE,TRUE)</f>
        <v>1</v>
      </c>
    </row>
    <row r="2630" spans="1:58" x14ac:dyDescent="0.3">
      <c r="A2630">
        <v>1223</v>
      </c>
      <c r="B2630">
        <v>2782</v>
      </c>
      <c r="C2630" s="73" t="str">
        <f>IF(AND($A2630&lt;&gt;"",ISNUMBER($A2630)),VLOOKUP($A2630,StudiesGeneral!$B:$CM,2,FALSE),"")</f>
        <v>Sim</v>
      </c>
      <c r="D2630" s="73">
        <f>IF(AND($A2630&lt;&gt;"",ISNUMBER($A2630)),VLOOKUP($A2630,StudiesGeneral!$B:$CM,3,FALSE),"")</f>
        <v>2005</v>
      </c>
      <c r="E2630" s="74" t="str">
        <f>IF(AND($A2630&lt;&gt;"",ISNUMBER($A2630)),VLOOKUP($A2630,StudiesGeneral!$B:$CM,4,FALSE),"")</f>
        <v>https://doi.org/10.1097/01.fpc.0000171516.84139.89</v>
      </c>
      <c r="F2630" s="73" t="str">
        <f>IF(AND($A2630&lt;&gt;"",ISNUMBER($A2630)),VLOOKUP($A2630,StudiesGeneral!$B:$CM,5,FALSE),"")</f>
        <v>CYP3A5</v>
      </c>
      <c r="G2630" s="52" t="str">
        <f t="shared" si="127"/>
        <v>Liver--HLM-43-*3/*1</v>
      </c>
      <c r="H2630" s="12" t="s">
        <v>724</v>
      </c>
      <c r="K2630" s="12" t="s">
        <v>725</v>
      </c>
      <c r="L2630" s="12" t="s">
        <v>726</v>
      </c>
      <c r="AA2630" s="19" t="s">
        <v>770</v>
      </c>
      <c r="AB2630" s="19" t="s">
        <v>1017</v>
      </c>
      <c r="AC2630" s="20" t="s">
        <v>730</v>
      </c>
      <c r="AD2630" s="37">
        <v>43</v>
      </c>
      <c r="AE2630" s="82">
        <v>6</v>
      </c>
      <c r="AF2630" s="3">
        <v>1</v>
      </c>
      <c r="AH2630" s="3" t="s">
        <v>1653</v>
      </c>
      <c r="BC2630" s="20" t="s">
        <v>1654</v>
      </c>
      <c r="BD2630" s="3">
        <v>1</v>
      </c>
      <c r="BF2630" s="4" t="b">
        <f>IF(ISERROR(VLOOKUP(StudiesDetails!B2630,ProteinExpression!A:A,1,FALSE)),FALSE,TRUE)</f>
        <v>1</v>
      </c>
    </row>
    <row r="2631" spans="1:58" x14ac:dyDescent="0.3">
      <c r="A2631">
        <v>1223</v>
      </c>
      <c r="B2631">
        <v>2783</v>
      </c>
      <c r="C2631" s="73" t="str">
        <f>IF(AND($A2631&lt;&gt;"",ISNUMBER($A2631)),VLOOKUP($A2631,StudiesGeneral!$B:$CM,2,FALSE),"")</f>
        <v>Sim</v>
      </c>
      <c r="D2631" s="73">
        <f>IF(AND($A2631&lt;&gt;"",ISNUMBER($A2631)),VLOOKUP($A2631,StudiesGeneral!$B:$CM,3,FALSE),"")</f>
        <v>2005</v>
      </c>
      <c r="E2631" s="74" t="str">
        <f>IF(AND($A2631&lt;&gt;"",ISNUMBER($A2631)),VLOOKUP($A2631,StudiesGeneral!$B:$CM,4,FALSE),"")</f>
        <v>https://doi.org/10.1097/01.fpc.0000171516.84139.89</v>
      </c>
      <c r="F2631" s="73" t="str">
        <f>IF(AND($A2631&lt;&gt;"",ISNUMBER($A2631)),VLOOKUP($A2631,StudiesGeneral!$B:$CM,5,FALSE),"")</f>
        <v>CYP3A5</v>
      </c>
      <c r="G2631" s="52" t="str">
        <f t="shared" si="127"/>
        <v>Liver--HLM-13-*3/*3</v>
      </c>
      <c r="H2631" s="12" t="s">
        <v>724</v>
      </c>
      <c r="K2631" s="12" t="s">
        <v>725</v>
      </c>
      <c r="L2631" s="12" t="s">
        <v>726</v>
      </c>
      <c r="AA2631" s="19" t="s">
        <v>770</v>
      </c>
      <c r="AB2631" s="19" t="s">
        <v>1017</v>
      </c>
      <c r="AC2631" s="20" t="s">
        <v>730</v>
      </c>
      <c r="AD2631" s="37">
        <v>13</v>
      </c>
      <c r="AE2631" s="82">
        <v>7</v>
      </c>
      <c r="AF2631" s="3">
        <v>1</v>
      </c>
      <c r="AH2631" s="3" t="s">
        <v>1653</v>
      </c>
      <c r="BC2631" s="20" t="s">
        <v>746</v>
      </c>
      <c r="BD2631" s="3">
        <v>1</v>
      </c>
      <c r="BF2631" s="4" t="b">
        <f>IF(ISERROR(VLOOKUP(StudiesDetails!B2631,ProteinExpression!A:A,1,FALSE)),FALSE,TRUE)</f>
        <v>1</v>
      </c>
    </row>
    <row r="2632" spans="1:58" x14ac:dyDescent="0.3">
      <c r="A2632">
        <v>1223</v>
      </c>
      <c r="B2632">
        <v>2784</v>
      </c>
      <c r="C2632" s="73" t="str">
        <f>IF(AND($A2632&lt;&gt;"",ISNUMBER($A2632)),VLOOKUP($A2632,StudiesGeneral!$B:$CM,2,FALSE),"")</f>
        <v>Sim</v>
      </c>
      <c r="D2632" s="73">
        <f>IF(AND($A2632&lt;&gt;"",ISNUMBER($A2632)),VLOOKUP($A2632,StudiesGeneral!$B:$CM,3,FALSE),"")</f>
        <v>2005</v>
      </c>
      <c r="E2632" s="74" t="str">
        <f>IF(AND($A2632&lt;&gt;"",ISNUMBER($A2632)),VLOOKUP($A2632,StudiesGeneral!$B:$CM,4,FALSE),"")</f>
        <v>https://doi.org/10.1097/01.fpc.0000171516.84139.89</v>
      </c>
      <c r="F2632" s="73" t="str">
        <f>IF(AND($A2632&lt;&gt;"",ISNUMBER($A2632)),VLOOKUP($A2632,StudiesGeneral!$B:$CM,5,FALSE),"")</f>
        <v>CYP3A5</v>
      </c>
      <c r="G2632" s="52" t="str">
        <f t="shared" si="127"/>
        <v>Liver--HLM-4-*3/*3</v>
      </c>
      <c r="H2632" s="12" t="s">
        <v>724</v>
      </c>
      <c r="K2632" s="12" t="s">
        <v>725</v>
      </c>
      <c r="L2632" s="12" t="s">
        <v>726</v>
      </c>
      <c r="AA2632" s="19" t="s">
        <v>770</v>
      </c>
      <c r="AB2632" s="19" t="s">
        <v>1017</v>
      </c>
      <c r="AC2632" s="20" t="s">
        <v>730</v>
      </c>
      <c r="AD2632" s="37">
        <v>4</v>
      </c>
      <c r="AE2632" s="82">
        <v>8</v>
      </c>
      <c r="AF2632" s="3">
        <v>1</v>
      </c>
      <c r="AH2632" s="3" t="s">
        <v>1653</v>
      </c>
      <c r="BC2632" s="20" t="s">
        <v>746</v>
      </c>
      <c r="BD2632" s="3">
        <v>1</v>
      </c>
      <c r="BF2632" s="4" t="b">
        <f>IF(ISERROR(VLOOKUP(StudiesDetails!B2632,ProteinExpression!A:A,1,FALSE)),FALSE,TRUE)</f>
        <v>1</v>
      </c>
    </row>
    <row r="2633" spans="1:58" x14ac:dyDescent="0.3">
      <c r="A2633">
        <v>1223</v>
      </c>
      <c r="B2633">
        <v>2785</v>
      </c>
      <c r="C2633" s="73" t="str">
        <f>IF(AND($A2633&lt;&gt;"",ISNUMBER($A2633)),VLOOKUP($A2633,StudiesGeneral!$B:$CM,2,FALSE),"")</f>
        <v>Sim</v>
      </c>
      <c r="D2633" s="73">
        <f>IF(AND($A2633&lt;&gt;"",ISNUMBER($A2633)),VLOOKUP($A2633,StudiesGeneral!$B:$CM,3,FALSE),"")</f>
        <v>2005</v>
      </c>
      <c r="E2633" s="74" t="str">
        <f>IF(AND($A2633&lt;&gt;"",ISNUMBER($A2633)),VLOOKUP($A2633,StudiesGeneral!$B:$CM,4,FALSE),"")</f>
        <v>https://doi.org/10.1097/01.fpc.0000171516.84139.89</v>
      </c>
      <c r="F2633" s="73" t="str">
        <f>IF(AND($A2633&lt;&gt;"",ISNUMBER($A2633)),VLOOKUP($A2633,StudiesGeneral!$B:$CM,5,FALSE),"")</f>
        <v>CYP3A5</v>
      </c>
      <c r="G2633" s="52" t="str">
        <f t="shared" si="127"/>
        <v>Liver--HLM-58-*3/*3</v>
      </c>
      <c r="H2633" s="12" t="s">
        <v>724</v>
      </c>
      <c r="K2633" s="12" t="s">
        <v>725</v>
      </c>
      <c r="L2633" s="12" t="s">
        <v>726</v>
      </c>
      <c r="AA2633" s="19" t="s">
        <v>770</v>
      </c>
      <c r="AB2633" s="19" t="s">
        <v>1017</v>
      </c>
      <c r="AC2633" s="20" t="s">
        <v>730</v>
      </c>
      <c r="AD2633" s="37">
        <v>58</v>
      </c>
      <c r="AE2633" s="82">
        <v>9</v>
      </c>
      <c r="AF2633" s="3">
        <v>1</v>
      </c>
      <c r="AH2633" s="3" t="s">
        <v>1653</v>
      </c>
      <c r="BC2633" s="20" t="s">
        <v>746</v>
      </c>
      <c r="BD2633" s="3">
        <v>1</v>
      </c>
      <c r="BF2633" s="4" t="b">
        <f>IF(ISERROR(VLOOKUP(StudiesDetails!B2633,ProteinExpression!A:A,1,FALSE)),FALSE,TRUE)</f>
        <v>1</v>
      </c>
    </row>
    <row r="2634" spans="1:58" x14ac:dyDescent="0.3">
      <c r="A2634">
        <v>1223</v>
      </c>
      <c r="B2634">
        <v>2786</v>
      </c>
      <c r="C2634" s="73" t="str">
        <f>IF(AND($A2634&lt;&gt;"",ISNUMBER($A2634)),VLOOKUP($A2634,StudiesGeneral!$B:$CM,2,FALSE),"")</f>
        <v>Sim</v>
      </c>
      <c r="D2634" s="73">
        <f>IF(AND($A2634&lt;&gt;"",ISNUMBER($A2634)),VLOOKUP($A2634,StudiesGeneral!$B:$CM,3,FALSE),"")</f>
        <v>2005</v>
      </c>
      <c r="E2634" s="74" t="str">
        <f>IF(AND($A2634&lt;&gt;"",ISNUMBER($A2634)),VLOOKUP($A2634,StudiesGeneral!$B:$CM,4,FALSE),"")</f>
        <v>https://doi.org/10.1097/01.fpc.0000171516.84139.89</v>
      </c>
      <c r="F2634" s="73" t="str">
        <f>IF(AND($A2634&lt;&gt;"",ISNUMBER($A2634)),VLOOKUP($A2634,StudiesGeneral!$B:$CM,5,FALSE),"")</f>
        <v>CYP3A5</v>
      </c>
      <c r="G2634" s="52" t="str">
        <f t="shared" si="127"/>
        <v>Liver--HLM-17-*3/*3</v>
      </c>
      <c r="H2634" s="12" t="s">
        <v>724</v>
      </c>
      <c r="K2634" s="12" t="s">
        <v>725</v>
      </c>
      <c r="L2634" s="12" t="s">
        <v>726</v>
      </c>
      <c r="AA2634" s="19" t="s">
        <v>770</v>
      </c>
      <c r="AB2634" s="19" t="s">
        <v>1017</v>
      </c>
      <c r="AC2634" s="20" t="s">
        <v>730</v>
      </c>
      <c r="AD2634" s="37">
        <v>17</v>
      </c>
      <c r="AE2634" s="82">
        <v>10</v>
      </c>
      <c r="AF2634" s="3">
        <v>1</v>
      </c>
      <c r="AH2634" s="3" t="s">
        <v>1653</v>
      </c>
      <c r="BC2634" s="20" t="s">
        <v>746</v>
      </c>
      <c r="BD2634" s="3">
        <v>1</v>
      </c>
      <c r="BF2634" s="4" t="b">
        <f>IF(ISERROR(VLOOKUP(StudiesDetails!B2634,ProteinExpression!A:A,1,FALSE)),FALSE,TRUE)</f>
        <v>1</v>
      </c>
    </row>
    <row r="2635" spans="1:58" s="33" customFormat="1" x14ac:dyDescent="0.3">
      <c r="A2635" s="33">
        <v>1224</v>
      </c>
      <c r="B2635" s="33">
        <v>2787</v>
      </c>
      <c r="C2635" s="70" t="str">
        <f>IF(AND($A2635&lt;&gt;"",ISNUMBER($A2635)),VLOOKUP($A2635,StudiesGeneral!$B:$CM,2,FALSE),"")</f>
        <v>Sim</v>
      </c>
      <c r="D2635" s="70">
        <f>IF(AND($A2635&lt;&gt;"",ISNUMBER($A2635)),VLOOKUP($A2635,StudiesGeneral!$B:$CM,3,FALSE),"")</f>
        <v>2005</v>
      </c>
      <c r="E2635" s="71" t="str">
        <f>IF(AND($A2635&lt;&gt;"",ISNUMBER($A2635)),VLOOKUP($A2635,StudiesGeneral!$B:$CM,4,FALSE),"")</f>
        <v>https://doi.org/10.1097/01.fpc.0000171516.84139.89</v>
      </c>
      <c r="F2635" s="70" t="str">
        <f>IF(AND($A2635&lt;&gt;"",ISNUMBER($A2635)),VLOOKUP($A2635,StudiesGeneral!$B:$CM,5,FALSE),"")</f>
        <v>CYP3A7</v>
      </c>
      <c r="G2635" s="72" t="str">
        <f t="shared" ref="G2635:G2660" si="128">H2635&amp;"-"&amp;I2635&amp;"-"&amp;L2635&amp;"-"&amp;AD2635&amp;"-"&amp;BC2635</f>
        <v>Liver--HLM-40-*1A/*1C</v>
      </c>
      <c r="H2635" s="25" t="s">
        <v>724</v>
      </c>
      <c r="I2635" s="25"/>
      <c r="J2635" s="25"/>
      <c r="K2635" s="25" t="s">
        <v>725</v>
      </c>
      <c r="L2635" s="25" t="s">
        <v>726</v>
      </c>
      <c r="M2635" s="25"/>
      <c r="N2635" s="25"/>
      <c r="O2635" s="25"/>
      <c r="P2635" s="25"/>
      <c r="Q2635" s="26"/>
      <c r="R2635" s="26"/>
      <c r="S2635" s="27"/>
      <c r="T2635" s="27"/>
      <c r="U2635" s="27"/>
      <c r="V2635" s="27"/>
      <c r="W2635" s="27"/>
      <c r="X2635" s="27"/>
      <c r="Y2635" s="27"/>
      <c r="Z2635" s="27"/>
      <c r="AA2635" s="28" t="s">
        <v>770</v>
      </c>
      <c r="AB2635" s="28" t="s">
        <v>1017</v>
      </c>
      <c r="AC2635" s="29" t="s">
        <v>730</v>
      </c>
      <c r="AD2635" s="36">
        <v>40</v>
      </c>
      <c r="AE2635" s="83">
        <v>1</v>
      </c>
      <c r="AF2635" s="30">
        <v>1</v>
      </c>
      <c r="AG2635" s="30"/>
      <c r="AH2635" s="30" t="s">
        <v>1653</v>
      </c>
      <c r="AI2635" s="30"/>
      <c r="AJ2635" s="29"/>
      <c r="AK2635" s="30"/>
      <c r="AL2635" s="29"/>
      <c r="AM2635" s="30"/>
      <c r="AN2635" s="30"/>
      <c r="AO2635" s="30"/>
      <c r="AP2635" s="30"/>
      <c r="AQ2635" s="30"/>
      <c r="AR2635" s="30"/>
      <c r="AS2635" s="30"/>
      <c r="AT2635" s="30"/>
      <c r="AU2635" s="30"/>
      <c r="AV2635" s="30"/>
      <c r="AW2635" s="30"/>
      <c r="AX2635" s="30"/>
      <c r="AY2635" s="30"/>
      <c r="AZ2635" s="30"/>
      <c r="BA2635" s="31"/>
      <c r="BB2635" s="32"/>
      <c r="BC2635" s="29" t="s">
        <v>1655</v>
      </c>
      <c r="BD2635" s="30">
        <v>1</v>
      </c>
      <c r="BE2635" s="75"/>
      <c r="BF2635" s="4" t="b">
        <f>IF(ISERROR(VLOOKUP(StudiesDetails!B2635,ProteinExpression!A:A,1,FALSE)),FALSE,TRUE)</f>
        <v>1</v>
      </c>
    </row>
    <row r="2636" spans="1:58" x14ac:dyDescent="0.3">
      <c r="A2636">
        <v>1224</v>
      </c>
      <c r="B2636">
        <v>2788</v>
      </c>
      <c r="C2636" s="73" t="str">
        <f>IF(AND($A2636&lt;&gt;"",ISNUMBER($A2636)),VLOOKUP($A2636,StudiesGeneral!$B:$CM,2,FALSE),"")</f>
        <v>Sim</v>
      </c>
      <c r="D2636" s="73">
        <f>IF(AND($A2636&lt;&gt;"",ISNUMBER($A2636)),VLOOKUP($A2636,StudiesGeneral!$B:$CM,3,FALSE),"")</f>
        <v>2005</v>
      </c>
      <c r="E2636" s="74" t="str">
        <f>IF(AND($A2636&lt;&gt;"",ISNUMBER($A2636)),VLOOKUP($A2636,StudiesGeneral!$B:$CM,4,FALSE),"")</f>
        <v>https://doi.org/10.1097/01.fpc.0000171516.84139.89</v>
      </c>
      <c r="F2636" s="73" t="str">
        <f>IF(AND($A2636&lt;&gt;"",ISNUMBER($A2636)),VLOOKUP($A2636,StudiesGeneral!$B:$CM,5,FALSE),"")</f>
        <v>CYP3A7</v>
      </c>
      <c r="G2636" s="52" t="str">
        <f t="shared" si="128"/>
        <v>Liver--HLM-50-*1A/*1A</v>
      </c>
      <c r="H2636" s="12" t="s">
        <v>724</v>
      </c>
      <c r="K2636" s="12" t="s">
        <v>725</v>
      </c>
      <c r="L2636" s="12" t="s">
        <v>726</v>
      </c>
      <c r="AA2636" s="19" t="s">
        <v>770</v>
      </c>
      <c r="AB2636" s="19" t="s">
        <v>1017</v>
      </c>
      <c r="AC2636" s="20" t="s">
        <v>730</v>
      </c>
      <c r="AD2636" s="37">
        <v>50</v>
      </c>
      <c r="AE2636" s="82">
        <v>2</v>
      </c>
      <c r="AF2636" s="3">
        <v>1</v>
      </c>
      <c r="AH2636" s="3" t="s">
        <v>1653</v>
      </c>
      <c r="BC2636" s="20" t="s">
        <v>1656</v>
      </c>
      <c r="BD2636" s="3">
        <v>1</v>
      </c>
      <c r="BF2636" s="4" t="b">
        <f>IF(ISERROR(VLOOKUP(StudiesDetails!B2636,ProteinExpression!A:A,1,FALSE)),FALSE,TRUE)</f>
        <v>1</v>
      </c>
    </row>
    <row r="2637" spans="1:58" x14ac:dyDescent="0.3">
      <c r="A2637">
        <v>1224</v>
      </c>
      <c r="B2637">
        <v>2789</v>
      </c>
      <c r="C2637" s="73" t="str">
        <f>IF(AND($A2637&lt;&gt;"",ISNUMBER($A2637)),VLOOKUP($A2637,StudiesGeneral!$B:$CM,2,FALSE),"")</f>
        <v>Sim</v>
      </c>
      <c r="D2637" s="73">
        <f>IF(AND($A2637&lt;&gt;"",ISNUMBER($A2637)),VLOOKUP($A2637,StudiesGeneral!$B:$CM,3,FALSE),"")</f>
        <v>2005</v>
      </c>
      <c r="E2637" s="74" t="str">
        <f>IF(AND($A2637&lt;&gt;"",ISNUMBER($A2637)),VLOOKUP($A2637,StudiesGeneral!$B:$CM,4,FALSE),"")</f>
        <v>https://doi.org/10.1097/01.fpc.0000171516.84139.89</v>
      </c>
      <c r="F2637" s="73" t="str">
        <f>IF(AND($A2637&lt;&gt;"",ISNUMBER($A2637)),VLOOKUP($A2637,StudiesGeneral!$B:$CM,5,FALSE),"")</f>
        <v>CYP3A7</v>
      </c>
      <c r="G2637" s="52" t="str">
        <f t="shared" si="128"/>
        <v>Liver--HLM-15-*1A/*1C</v>
      </c>
      <c r="H2637" s="12" t="s">
        <v>724</v>
      </c>
      <c r="K2637" s="12" t="s">
        <v>725</v>
      </c>
      <c r="L2637" s="12" t="s">
        <v>726</v>
      </c>
      <c r="AA2637" s="19" t="s">
        <v>770</v>
      </c>
      <c r="AB2637" s="19" t="s">
        <v>1017</v>
      </c>
      <c r="AC2637" s="20" t="s">
        <v>730</v>
      </c>
      <c r="AD2637" s="37">
        <v>15</v>
      </c>
      <c r="AE2637" s="82">
        <v>3</v>
      </c>
      <c r="AF2637" s="3">
        <v>1</v>
      </c>
      <c r="AH2637" s="3" t="s">
        <v>1653</v>
      </c>
      <c r="BC2637" s="20" t="s">
        <v>1655</v>
      </c>
      <c r="BD2637" s="3">
        <v>1</v>
      </c>
      <c r="BF2637" s="4" t="b">
        <f>IF(ISERROR(VLOOKUP(StudiesDetails!B2637,ProteinExpression!A:A,1,FALSE)),FALSE,TRUE)</f>
        <v>1</v>
      </c>
    </row>
    <row r="2638" spans="1:58" x14ac:dyDescent="0.3">
      <c r="A2638">
        <v>1224</v>
      </c>
      <c r="B2638">
        <v>2790</v>
      </c>
      <c r="C2638" s="73" t="str">
        <f>IF(AND($A2638&lt;&gt;"",ISNUMBER($A2638)),VLOOKUP($A2638,StudiesGeneral!$B:$CM,2,FALSE),"")</f>
        <v>Sim</v>
      </c>
      <c r="D2638" s="73">
        <f>IF(AND($A2638&lt;&gt;"",ISNUMBER($A2638)),VLOOKUP($A2638,StudiesGeneral!$B:$CM,3,FALSE),"")</f>
        <v>2005</v>
      </c>
      <c r="E2638" s="74" t="str">
        <f>IF(AND($A2638&lt;&gt;"",ISNUMBER($A2638)),VLOOKUP($A2638,StudiesGeneral!$B:$CM,4,FALSE),"")</f>
        <v>https://doi.org/10.1097/01.fpc.0000171516.84139.89</v>
      </c>
      <c r="F2638" s="73" t="str">
        <f>IF(AND($A2638&lt;&gt;"",ISNUMBER($A2638)),VLOOKUP($A2638,StudiesGeneral!$B:$CM,5,FALSE),"")</f>
        <v>CYP3A7</v>
      </c>
      <c r="G2638" s="52" t="str">
        <f t="shared" si="128"/>
        <v>Liver--HLM-34-*1A/*1A</v>
      </c>
      <c r="H2638" s="12" t="s">
        <v>724</v>
      </c>
      <c r="K2638" s="12" t="s">
        <v>725</v>
      </c>
      <c r="L2638" s="12" t="s">
        <v>726</v>
      </c>
      <c r="AA2638" s="19" t="s">
        <v>770</v>
      </c>
      <c r="AB2638" s="19" t="s">
        <v>1017</v>
      </c>
      <c r="AC2638" s="20" t="s">
        <v>730</v>
      </c>
      <c r="AD2638" s="37">
        <v>34</v>
      </c>
      <c r="AE2638" s="82">
        <v>4</v>
      </c>
      <c r="AF2638" s="3">
        <v>1</v>
      </c>
      <c r="AH2638" s="3" t="s">
        <v>1653</v>
      </c>
      <c r="BC2638" s="20" t="s">
        <v>1656</v>
      </c>
      <c r="BD2638" s="3">
        <v>1</v>
      </c>
      <c r="BF2638" s="4" t="b">
        <f>IF(ISERROR(VLOOKUP(StudiesDetails!B2638,ProteinExpression!A:A,1,FALSE)),FALSE,TRUE)</f>
        <v>1</v>
      </c>
    </row>
    <row r="2639" spans="1:58" x14ac:dyDescent="0.3">
      <c r="A2639">
        <v>1224</v>
      </c>
      <c r="B2639">
        <v>2791</v>
      </c>
      <c r="C2639" s="73" t="str">
        <f>IF(AND($A2639&lt;&gt;"",ISNUMBER($A2639)),VLOOKUP($A2639,StudiesGeneral!$B:$CM,2,FALSE),"")</f>
        <v>Sim</v>
      </c>
      <c r="D2639" s="73">
        <f>IF(AND($A2639&lt;&gt;"",ISNUMBER($A2639)),VLOOKUP($A2639,StudiesGeneral!$B:$CM,3,FALSE),"")</f>
        <v>2005</v>
      </c>
      <c r="E2639" s="74" t="str">
        <f>IF(AND($A2639&lt;&gt;"",ISNUMBER($A2639)),VLOOKUP($A2639,StudiesGeneral!$B:$CM,4,FALSE),"")</f>
        <v>https://doi.org/10.1097/01.fpc.0000171516.84139.89</v>
      </c>
      <c r="F2639" s="73" t="str">
        <f>IF(AND($A2639&lt;&gt;"",ISNUMBER($A2639)),VLOOKUP($A2639,StudiesGeneral!$B:$CM,5,FALSE),"")</f>
        <v>CYP3A7</v>
      </c>
      <c r="G2639" s="52" t="str">
        <f t="shared" si="128"/>
        <v>Liver--HLM-23-*1A/*1C</v>
      </c>
      <c r="H2639" s="12" t="s">
        <v>724</v>
      </c>
      <c r="K2639" s="12" t="s">
        <v>725</v>
      </c>
      <c r="L2639" s="12" t="s">
        <v>726</v>
      </c>
      <c r="AA2639" s="19" t="s">
        <v>770</v>
      </c>
      <c r="AB2639" s="19" t="s">
        <v>1017</v>
      </c>
      <c r="AC2639" s="20" t="s">
        <v>730</v>
      </c>
      <c r="AD2639" s="37">
        <v>23</v>
      </c>
      <c r="AE2639" s="82">
        <v>5</v>
      </c>
      <c r="AF2639" s="3">
        <v>1</v>
      </c>
      <c r="AH2639" s="3" t="s">
        <v>1653</v>
      </c>
      <c r="BC2639" s="20" t="s">
        <v>1655</v>
      </c>
      <c r="BD2639" s="3">
        <v>1</v>
      </c>
      <c r="BF2639" s="4" t="b">
        <f>IF(ISERROR(VLOOKUP(StudiesDetails!B2639,ProteinExpression!A:A,1,FALSE)),FALSE,TRUE)</f>
        <v>1</v>
      </c>
    </row>
    <row r="2640" spans="1:58" x14ac:dyDescent="0.3">
      <c r="A2640">
        <v>1224</v>
      </c>
      <c r="B2640">
        <v>2792</v>
      </c>
      <c r="C2640" s="73" t="str">
        <f>IF(AND($A2640&lt;&gt;"",ISNUMBER($A2640)),VLOOKUP($A2640,StudiesGeneral!$B:$CM,2,FALSE),"")</f>
        <v>Sim</v>
      </c>
      <c r="D2640" s="73">
        <f>IF(AND($A2640&lt;&gt;"",ISNUMBER($A2640)),VLOOKUP($A2640,StudiesGeneral!$B:$CM,3,FALSE),"")</f>
        <v>2005</v>
      </c>
      <c r="E2640" s="74" t="str">
        <f>IF(AND($A2640&lt;&gt;"",ISNUMBER($A2640)),VLOOKUP($A2640,StudiesGeneral!$B:$CM,4,FALSE),"")</f>
        <v>https://doi.org/10.1097/01.fpc.0000171516.84139.89</v>
      </c>
      <c r="F2640" s="73" t="str">
        <f>IF(AND($A2640&lt;&gt;"",ISNUMBER($A2640)),VLOOKUP($A2640,StudiesGeneral!$B:$CM,5,FALSE),"")</f>
        <v>CYP3A7</v>
      </c>
      <c r="G2640" s="52" t="str">
        <f t="shared" si="128"/>
        <v>Liver--HLM-43-*1A/*1A</v>
      </c>
      <c r="H2640" s="12" t="s">
        <v>724</v>
      </c>
      <c r="K2640" s="12" t="s">
        <v>725</v>
      </c>
      <c r="L2640" s="12" t="s">
        <v>726</v>
      </c>
      <c r="AA2640" s="19" t="s">
        <v>770</v>
      </c>
      <c r="AB2640" s="19" t="s">
        <v>1017</v>
      </c>
      <c r="AC2640" s="20" t="s">
        <v>730</v>
      </c>
      <c r="AD2640" s="37">
        <v>43</v>
      </c>
      <c r="AE2640" s="82">
        <v>6</v>
      </c>
      <c r="AF2640" s="3">
        <v>1</v>
      </c>
      <c r="AH2640" s="3" t="s">
        <v>1653</v>
      </c>
      <c r="BC2640" s="20" t="s">
        <v>1656</v>
      </c>
      <c r="BD2640" s="3">
        <v>1</v>
      </c>
      <c r="BF2640" s="4" t="b">
        <f>IF(ISERROR(VLOOKUP(StudiesDetails!B2640,ProteinExpression!A:A,1,FALSE)),FALSE,TRUE)</f>
        <v>1</v>
      </c>
    </row>
    <row r="2641" spans="1:58" x14ac:dyDescent="0.3">
      <c r="A2641">
        <v>1224</v>
      </c>
      <c r="B2641">
        <v>2793</v>
      </c>
      <c r="C2641" s="73" t="str">
        <f>IF(AND($A2641&lt;&gt;"",ISNUMBER($A2641)),VLOOKUP($A2641,StudiesGeneral!$B:$CM,2,FALSE),"")</f>
        <v>Sim</v>
      </c>
      <c r="D2641" s="73">
        <f>IF(AND($A2641&lt;&gt;"",ISNUMBER($A2641)),VLOOKUP($A2641,StudiesGeneral!$B:$CM,3,FALSE),"")</f>
        <v>2005</v>
      </c>
      <c r="E2641" s="74" t="str">
        <f>IF(AND($A2641&lt;&gt;"",ISNUMBER($A2641)),VLOOKUP($A2641,StudiesGeneral!$B:$CM,4,FALSE),"")</f>
        <v>https://doi.org/10.1097/01.fpc.0000171516.84139.89</v>
      </c>
      <c r="F2641" s="73" t="str">
        <f>IF(AND($A2641&lt;&gt;"",ISNUMBER($A2641)),VLOOKUP($A2641,StudiesGeneral!$B:$CM,5,FALSE),"")</f>
        <v>CYP3A7</v>
      </c>
      <c r="G2641" s="52" t="str">
        <f t="shared" si="128"/>
        <v>Liver--HLM-13-*1A/*1C</v>
      </c>
      <c r="H2641" s="12" t="s">
        <v>724</v>
      </c>
      <c r="K2641" s="12" t="s">
        <v>725</v>
      </c>
      <c r="L2641" s="12" t="s">
        <v>726</v>
      </c>
      <c r="AA2641" s="19" t="s">
        <v>770</v>
      </c>
      <c r="AB2641" s="19" t="s">
        <v>1017</v>
      </c>
      <c r="AC2641" s="20" t="s">
        <v>730</v>
      </c>
      <c r="AD2641" s="37">
        <v>13</v>
      </c>
      <c r="AE2641" s="82">
        <v>7</v>
      </c>
      <c r="AF2641" s="3">
        <v>1</v>
      </c>
      <c r="AH2641" s="3" t="s">
        <v>1653</v>
      </c>
      <c r="BC2641" s="20" t="s">
        <v>1655</v>
      </c>
      <c r="BD2641" s="3">
        <v>1</v>
      </c>
      <c r="BF2641" s="4" t="b">
        <f>IF(ISERROR(VLOOKUP(StudiesDetails!B2641,ProteinExpression!A:A,1,FALSE)),FALSE,TRUE)</f>
        <v>1</v>
      </c>
    </row>
    <row r="2642" spans="1:58" x14ac:dyDescent="0.3">
      <c r="A2642">
        <v>1224</v>
      </c>
      <c r="B2642">
        <v>2794</v>
      </c>
      <c r="C2642" s="73" t="str">
        <f>IF(AND($A2642&lt;&gt;"",ISNUMBER($A2642)),VLOOKUP($A2642,StudiesGeneral!$B:$CM,2,FALSE),"")</f>
        <v>Sim</v>
      </c>
      <c r="D2642" s="73">
        <f>IF(AND($A2642&lt;&gt;"",ISNUMBER($A2642)),VLOOKUP($A2642,StudiesGeneral!$B:$CM,3,FALSE),"")</f>
        <v>2005</v>
      </c>
      <c r="E2642" s="74" t="str">
        <f>IF(AND($A2642&lt;&gt;"",ISNUMBER($A2642)),VLOOKUP($A2642,StudiesGeneral!$B:$CM,4,FALSE),"")</f>
        <v>https://doi.org/10.1097/01.fpc.0000171516.84139.89</v>
      </c>
      <c r="F2642" s="73" t="str">
        <f>IF(AND($A2642&lt;&gt;"",ISNUMBER($A2642)),VLOOKUP($A2642,StudiesGeneral!$B:$CM,5,FALSE),"")</f>
        <v>CYP3A7</v>
      </c>
      <c r="G2642" s="52" t="str">
        <f t="shared" si="128"/>
        <v>Liver--HLM-4-*1A/*1C</v>
      </c>
      <c r="H2642" s="12" t="s">
        <v>724</v>
      </c>
      <c r="K2642" s="12" t="s">
        <v>725</v>
      </c>
      <c r="L2642" s="12" t="s">
        <v>726</v>
      </c>
      <c r="AA2642" s="19" t="s">
        <v>770</v>
      </c>
      <c r="AB2642" s="19" t="s">
        <v>1017</v>
      </c>
      <c r="AC2642" s="20" t="s">
        <v>730</v>
      </c>
      <c r="AD2642" s="37">
        <v>4</v>
      </c>
      <c r="AE2642" s="82">
        <v>8</v>
      </c>
      <c r="AF2642" s="3">
        <v>1</v>
      </c>
      <c r="AH2642" s="3" t="s">
        <v>1653</v>
      </c>
      <c r="BC2642" s="20" t="s">
        <v>1655</v>
      </c>
      <c r="BD2642" s="3">
        <v>1</v>
      </c>
      <c r="BF2642" s="4" t="b">
        <f>IF(ISERROR(VLOOKUP(StudiesDetails!B2642,ProteinExpression!A:A,1,FALSE)),FALSE,TRUE)</f>
        <v>1</v>
      </c>
    </row>
    <row r="2643" spans="1:58" x14ac:dyDescent="0.3">
      <c r="A2643">
        <v>1224</v>
      </c>
      <c r="B2643">
        <v>2795</v>
      </c>
      <c r="C2643" s="73" t="str">
        <f>IF(AND($A2643&lt;&gt;"",ISNUMBER($A2643)),VLOOKUP($A2643,StudiesGeneral!$B:$CM,2,FALSE),"")</f>
        <v>Sim</v>
      </c>
      <c r="D2643" s="73">
        <f>IF(AND($A2643&lt;&gt;"",ISNUMBER($A2643)),VLOOKUP($A2643,StudiesGeneral!$B:$CM,3,FALSE),"")</f>
        <v>2005</v>
      </c>
      <c r="E2643" s="74" t="str">
        <f>IF(AND($A2643&lt;&gt;"",ISNUMBER($A2643)),VLOOKUP($A2643,StudiesGeneral!$B:$CM,4,FALSE),"")</f>
        <v>https://doi.org/10.1097/01.fpc.0000171516.84139.89</v>
      </c>
      <c r="F2643" s="73" t="str">
        <f>IF(AND($A2643&lt;&gt;"",ISNUMBER($A2643)),VLOOKUP($A2643,StudiesGeneral!$B:$CM,5,FALSE),"")</f>
        <v>CYP3A7</v>
      </c>
      <c r="G2643" s="52" t="str">
        <f t="shared" si="128"/>
        <v>Liver--HLM-58-*1A/*1C</v>
      </c>
      <c r="H2643" s="12" t="s">
        <v>724</v>
      </c>
      <c r="K2643" s="12" t="s">
        <v>725</v>
      </c>
      <c r="L2643" s="12" t="s">
        <v>726</v>
      </c>
      <c r="AA2643" s="19" t="s">
        <v>770</v>
      </c>
      <c r="AB2643" s="19" t="s">
        <v>1017</v>
      </c>
      <c r="AC2643" s="20" t="s">
        <v>730</v>
      </c>
      <c r="AD2643" s="37">
        <v>58</v>
      </c>
      <c r="AE2643" s="82">
        <v>9</v>
      </c>
      <c r="AF2643" s="3">
        <v>1</v>
      </c>
      <c r="AH2643" s="3" t="s">
        <v>1653</v>
      </c>
      <c r="BC2643" s="20" t="s">
        <v>1655</v>
      </c>
      <c r="BD2643" s="3">
        <v>1</v>
      </c>
      <c r="BF2643" s="4" t="b">
        <f>IF(ISERROR(VLOOKUP(StudiesDetails!B2643,ProteinExpression!A:A,1,FALSE)),FALSE,TRUE)</f>
        <v>1</v>
      </c>
    </row>
    <row r="2644" spans="1:58" ht="16.95" customHeight="1" x14ac:dyDescent="0.3">
      <c r="A2644">
        <v>1224</v>
      </c>
      <c r="B2644">
        <v>2796</v>
      </c>
      <c r="C2644" s="73" t="str">
        <f>IF(AND($A2644&lt;&gt;"",ISNUMBER($A2644)),VLOOKUP($A2644,StudiesGeneral!$B:$CM,2,FALSE),"")</f>
        <v>Sim</v>
      </c>
      <c r="D2644" s="73">
        <f>IF(AND($A2644&lt;&gt;"",ISNUMBER($A2644)),VLOOKUP($A2644,StudiesGeneral!$B:$CM,3,FALSE),"")</f>
        <v>2005</v>
      </c>
      <c r="E2644" s="74" t="str">
        <f>IF(AND($A2644&lt;&gt;"",ISNUMBER($A2644)),VLOOKUP($A2644,StudiesGeneral!$B:$CM,4,FALSE),"")</f>
        <v>https://doi.org/10.1097/01.fpc.0000171516.84139.89</v>
      </c>
      <c r="F2644" s="73" t="str">
        <f>IF(AND($A2644&lt;&gt;"",ISNUMBER($A2644)),VLOOKUP($A2644,StudiesGeneral!$B:$CM,5,FALSE),"")</f>
        <v>CYP3A7</v>
      </c>
      <c r="G2644" s="52" t="str">
        <f t="shared" si="128"/>
        <v>Liver--HLM-17-*1A/*1C</v>
      </c>
      <c r="H2644" s="12" t="s">
        <v>724</v>
      </c>
      <c r="K2644" s="12" t="s">
        <v>725</v>
      </c>
      <c r="L2644" s="12" t="s">
        <v>726</v>
      </c>
      <c r="AA2644" s="19" t="s">
        <v>770</v>
      </c>
      <c r="AB2644" s="19" t="s">
        <v>1017</v>
      </c>
      <c r="AC2644" s="20" t="s">
        <v>730</v>
      </c>
      <c r="AD2644" s="37">
        <v>17</v>
      </c>
      <c r="AE2644" s="82">
        <v>10</v>
      </c>
      <c r="AF2644" s="3">
        <v>1</v>
      </c>
      <c r="AH2644" s="3" t="s">
        <v>1653</v>
      </c>
      <c r="BC2644" s="20" t="s">
        <v>1655</v>
      </c>
      <c r="BD2644" s="3">
        <v>1</v>
      </c>
      <c r="BF2644" s="4" t="b">
        <f>IF(ISERROR(VLOOKUP(StudiesDetails!B2644,ProteinExpression!A:A,1,FALSE)),FALSE,TRUE)</f>
        <v>1</v>
      </c>
    </row>
    <row r="2645" spans="1:58" ht="16.95" customHeight="1" x14ac:dyDescent="0.3">
      <c r="A2645">
        <v>1224</v>
      </c>
      <c r="B2645">
        <v>2797</v>
      </c>
      <c r="C2645" s="73" t="str">
        <f>IF(AND($A2645&lt;&gt;"",ISNUMBER($A2645)),VLOOKUP($A2645,StudiesGeneral!$B:$CM,2,FALSE),"")</f>
        <v>Sim</v>
      </c>
      <c r="D2645" s="73">
        <f>IF(AND($A2645&lt;&gt;"",ISNUMBER($A2645)),VLOOKUP($A2645,StudiesGeneral!$B:$CM,3,FALSE),"")</f>
        <v>2005</v>
      </c>
      <c r="E2645" s="74" t="str">
        <f>IF(AND($A2645&lt;&gt;"",ISNUMBER($A2645)),VLOOKUP($A2645,StudiesGeneral!$B:$CM,4,FALSE),"")</f>
        <v>https://doi.org/10.1097/01.fpc.0000171516.84139.89</v>
      </c>
      <c r="F2645" s="73" t="str">
        <f>IF(AND($A2645&lt;&gt;"",ISNUMBER($A2645)),VLOOKUP($A2645,StudiesGeneral!$B:$CM,5,FALSE),"")</f>
        <v>CYP3A7</v>
      </c>
      <c r="G2645" s="52" t="str">
        <f t="shared" ref="G2645" si="129">H2645&amp;"-"&amp;I2645&amp;"-"&amp;L2645&amp;"-"&amp;AD2645&amp;"-"&amp;BC2645</f>
        <v>Liver--HLM-FL-</v>
      </c>
      <c r="H2645" s="12" t="s">
        <v>724</v>
      </c>
      <c r="K2645" s="12" t="s">
        <v>725</v>
      </c>
      <c r="L2645" s="12" t="s">
        <v>726</v>
      </c>
      <c r="AA2645" s="19" t="s">
        <v>770</v>
      </c>
      <c r="AB2645" s="19" t="s">
        <v>1017</v>
      </c>
      <c r="AC2645" s="20" t="s">
        <v>730</v>
      </c>
      <c r="AD2645" s="37" t="s">
        <v>1657</v>
      </c>
      <c r="AE2645" s="82">
        <v>11</v>
      </c>
      <c r="AF2645" s="3">
        <v>1</v>
      </c>
      <c r="AH2645" s="3" t="s">
        <v>1420</v>
      </c>
      <c r="BF2645" s="4" t="b">
        <f>IF(ISERROR(VLOOKUP(StudiesDetails!B2645,ProteinExpression!A:A,1,FALSE)),FALSE,TRUE)</f>
        <v>1</v>
      </c>
    </row>
    <row r="2646" spans="1:58" s="33" customFormat="1" x14ac:dyDescent="0.3">
      <c r="A2646" s="33">
        <v>1225</v>
      </c>
      <c r="B2646" s="33">
        <v>2798</v>
      </c>
      <c r="C2646" s="70" t="str">
        <f>IF(AND($A2646&lt;&gt;"",ISNUMBER($A2646)),VLOOKUP($A2646,StudiesGeneral!$B:$CM,2,FALSE),"")</f>
        <v>Sim</v>
      </c>
      <c r="D2646" s="70">
        <f>IF(AND($A2646&lt;&gt;"",ISNUMBER($A2646)),VLOOKUP($A2646,StudiesGeneral!$B:$CM,3,FALSE),"")</f>
        <v>2005</v>
      </c>
      <c r="E2646" s="71" t="str">
        <f>IF(AND($A2646&lt;&gt;"",ISNUMBER($A2646)),VLOOKUP($A2646,StudiesGeneral!$B:$CM,4,FALSE),"")</f>
        <v>https://doi.org/10.1097/01.fpc.0000171516.84139.89</v>
      </c>
      <c r="F2646" s="70" t="str">
        <f>IF(AND($A2646&lt;&gt;"",ISNUMBER($A2646)),VLOOKUP($A2646,StudiesGeneral!$B:$CM,5,FALSE),"")</f>
        <v>CYP3A4</v>
      </c>
      <c r="G2646" s="72" t="str">
        <f t="shared" si="128"/>
        <v>Liver--HLM-40-</v>
      </c>
      <c r="H2646" s="25" t="s">
        <v>724</v>
      </c>
      <c r="I2646" s="25"/>
      <c r="J2646" s="25"/>
      <c r="K2646" s="25" t="s">
        <v>725</v>
      </c>
      <c r="L2646" s="25" t="s">
        <v>726</v>
      </c>
      <c r="M2646" s="25"/>
      <c r="N2646" s="25"/>
      <c r="O2646" s="25"/>
      <c r="P2646" s="25"/>
      <c r="Q2646" s="26"/>
      <c r="R2646" s="26"/>
      <c r="S2646" s="27"/>
      <c r="T2646" s="27"/>
      <c r="U2646" s="27"/>
      <c r="V2646" s="27"/>
      <c r="W2646" s="27"/>
      <c r="X2646" s="27"/>
      <c r="Y2646" s="27"/>
      <c r="Z2646" s="27"/>
      <c r="AA2646" s="28" t="s">
        <v>770</v>
      </c>
      <c r="AB2646" s="28" t="s">
        <v>1017</v>
      </c>
      <c r="AC2646" s="29" t="s">
        <v>730</v>
      </c>
      <c r="AD2646" s="36">
        <v>40</v>
      </c>
      <c r="AE2646" s="83">
        <v>1</v>
      </c>
      <c r="AF2646" s="30">
        <v>1</v>
      </c>
      <c r="AG2646" s="30"/>
      <c r="AH2646" s="30" t="s">
        <v>1653</v>
      </c>
      <c r="AI2646" s="30"/>
      <c r="AJ2646" s="29"/>
      <c r="AK2646" s="30"/>
      <c r="AL2646" s="29"/>
      <c r="AM2646" s="30"/>
      <c r="AN2646" s="30"/>
      <c r="AO2646" s="30"/>
      <c r="AP2646" s="30"/>
      <c r="AQ2646" s="30"/>
      <c r="AR2646" s="30"/>
      <c r="AS2646" s="30"/>
      <c r="AT2646" s="30"/>
      <c r="AU2646" s="30"/>
      <c r="AV2646" s="30"/>
      <c r="AW2646" s="30"/>
      <c r="AX2646" s="30"/>
      <c r="AY2646" s="30"/>
      <c r="AZ2646" s="30"/>
      <c r="BA2646" s="31"/>
      <c r="BB2646" s="32"/>
      <c r="BC2646" s="29"/>
      <c r="BD2646" s="30"/>
      <c r="BE2646" s="75"/>
      <c r="BF2646" s="4" t="b">
        <f>IF(ISERROR(VLOOKUP(StudiesDetails!B2646,ProteinExpression!A:A,1,FALSE)),FALSE,TRUE)</f>
        <v>1</v>
      </c>
    </row>
    <row r="2647" spans="1:58" x14ac:dyDescent="0.3">
      <c r="A2647">
        <v>1225</v>
      </c>
      <c r="B2647">
        <v>2799</v>
      </c>
      <c r="C2647" s="73" t="str">
        <f>IF(AND($A2647&lt;&gt;"",ISNUMBER($A2647)),VLOOKUP($A2647,StudiesGeneral!$B:$CM,2,FALSE),"")</f>
        <v>Sim</v>
      </c>
      <c r="D2647" s="73">
        <f>IF(AND($A2647&lt;&gt;"",ISNUMBER($A2647)),VLOOKUP($A2647,StudiesGeneral!$B:$CM,3,FALSE),"")</f>
        <v>2005</v>
      </c>
      <c r="E2647" s="74" t="str">
        <f>IF(AND($A2647&lt;&gt;"",ISNUMBER($A2647)),VLOOKUP($A2647,StudiesGeneral!$B:$CM,4,FALSE),"")</f>
        <v>https://doi.org/10.1097/01.fpc.0000171516.84139.89</v>
      </c>
      <c r="F2647" s="73" t="str">
        <f>IF(AND($A2647&lt;&gt;"",ISNUMBER($A2647)),VLOOKUP($A2647,StudiesGeneral!$B:$CM,5,FALSE),"")</f>
        <v>CYP3A4</v>
      </c>
      <c r="G2647" s="52" t="str">
        <f t="shared" si="128"/>
        <v>Liver--HLM-15-</v>
      </c>
      <c r="H2647" s="12" t="s">
        <v>724</v>
      </c>
      <c r="K2647" s="12" t="s">
        <v>725</v>
      </c>
      <c r="L2647" s="12" t="s">
        <v>726</v>
      </c>
      <c r="AA2647" s="19" t="s">
        <v>770</v>
      </c>
      <c r="AB2647" s="19" t="s">
        <v>1017</v>
      </c>
      <c r="AC2647" s="20" t="s">
        <v>730</v>
      </c>
      <c r="AD2647" s="37">
        <v>15</v>
      </c>
      <c r="AE2647" s="82">
        <v>3</v>
      </c>
      <c r="AF2647" s="3">
        <v>1</v>
      </c>
      <c r="AH2647" s="3" t="s">
        <v>1653</v>
      </c>
      <c r="BF2647" s="4" t="b">
        <f>IF(ISERROR(VLOOKUP(StudiesDetails!B2647,ProteinExpression!A:A,1,FALSE)),FALSE,TRUE)</f>
        <v>1</v>
      </c>
    </row>
    <row r="2648" spans="1:58" x14ac:dyDescent="0.3">
      <c r="A2648">
        <v>1225</v>
      </c>
      <c r="B2648">
        <v>2800</v>
      </c>
      <c r="C2648" s="73" t="str">
        <f>IF(AND($A2648&lt;&gt;"",ISNUMBER($A2648)),VLOOKUP($A2648,StudiesGeneral!$B:$CM,2,FALSE),"")</f>
        <v>Sim</v>
      </c>
      <c r="D2648" s="73">
        <f>IF(AND($A2648&lt;&gt;"",ISNUMBER($A2648)),VLOOKUP($A2648,StudiesGeneral!$B:$CM,3,FALSE),"")</f>
        <v>2005</v>
      </c>
      <c r="E2648" s="74" t="str">
        <f>IF(AND($A2648&lt;&gt;"",ISNUMBER($A2648)),VLOOKUP($A2648,StudiesGeneral!$B:$CM,4,FALSE),"")</f>
        <v>https://doi.org/10.1097/01.fpc.0000171516.84139.89</v>
      </c>
      <c r="F2648" s="73" t="str">
        <f>IF(AND($A2648&lt;&gt;"",ISNUMBER($A2648)),VLOOKUP($A2648,StudiesGeneral!$B:$CM,5,FALSE),"")</f>
        <v>CYP3A4</v>
      </c>
      <c r="G2648" s="52" t="str">
        <f t="shared" si="128"/>
        <v>Liver--HLM-34-</v>
      </c>
      <c r="H2648" s="12" t="s">
        <v>724</v>
      </c>
      <c r="K2648" s="12" t="s">
        <v>725</v>
      </c>
      <c r="L2648" s="12" t="s">
        <v>726</v>
      </c>
      <c r="AA2648" s="19" t="s">
        <v>770</v>
      </c>
      <c r="AB2648" s="19" t="s">
        <v>1017</v>
      </c>
      <c r="AC2648" s="20" t="s">
        <v>730</v>
      </c>
      <c r="AD2648" s="37">
        <v>34</v>
      </c>
      <c r="AE2648" s="82">
        <v>4</v>
      </c>
      <c r="AF2648" s="3">
        <v>1</v>
      </c>
      <c r="AH2648" s="3" t="s">
        <v>1653</v>
      </c>
      <c r="BF2648" s="4" t="b">
        <f>IF(ISERROR(VLOOKUP(StudiesDetails!B2648,ProteinExpression!A:A,1,FALSE)),FALSE,TRUE)</f>
        <v>1</v>
      </c>
    </row>
    <row r="2649" spans="1:58" x14ac:dyDescent="0.3">
      <c r="A2649">
        <v>1225</v>
      </c>
      <c r="B2649">
        <v>2801</v>
      </c>
      <c r="C2649" s="73" t="str">
        <f>IF(AND($A2649&lt;&gt;"",ISNUMBER($A2649)),VLOOKUP($A2649,StudiesGeneral!$B:$CM,2,FALSE),"")</f>
        <v>Sim</v>
      </c>
      <c r="D2649" s="73">
        <f>IF(AND($A2649&lt;&gt;"",ISNUMBER($A2649)),VLOOKUP($A2649,StudiesGeneral!$B:$CM,3,FALSE),"")</f>
        <v>2005</v>
      </c>
      <c r="E2649" s="74" t="str">
        <f>IF(AND($A2649&lt;&gt;"",ISNUMBER($A2649)),VLOOKUP($A2649,StudiesGeneral!$B:$CM,4,FALSE),"")</f>
        <v>https://doi.org/10.1097/01.fpc.0000171516.84139.89</v>
      </c>
      <c r="F2649" s="73" t="str">
        <f>IF(AND($A2649&lt;&gt;"",ISNUMBER($A2649)),VLOOKUP($A2649,StudiesGeneral!$B:$CM,5,FALSE),"")</f>
        <v>CYP3A4</v>
      </c>
      <c r="G2649" s="52" t="str">
        <f t="shared" si="128"/>
        <v>Liver--HLM-23-</v>
      </c>
      <c r="H2649" s="12" t="s">
        <v>724</v>
      </c>
      <c r="K2649" s="12" t="s">
        <v>725</v>
      </c>
      <c r="L2649" s="12" t="s">
        <v>726</v>
      </c>
      <c r="AA2649" s="19" t="s">
        <v>770</v>
      </c>
      <c r="AB2649" s="19" t="s">
        <v>1017</v>
      </c>
      <c r="AC2649" s="20" t="s">
        <v>730</v>
      </c>
      <c r="AD2649" s="37">
        <v>23</v>
      </c>
      <c r="AE2649" s="82">
        <v>5</v>
      </c>
      <c r="AF2649" s="3">
        <v>1</v>
      </c>
      <c r="AH2649" s="3" t="s">
        <v>1653</v>
      </c>
      <c r="BF2649" s="4" t="b">
        <f>IF(ISERROR(VLOOKUP(StudiesDetails!B2649,ProteinExpression!A:A,1,FALSE)),FALSE,TRUE)</f>
        <v>1</v>
      </c>
    </row>
    <row r="2650" spans="1:58" x14ac:dyDescent="0.3">
      <c r="A2650">
        <v>1225</v>
      </c>
      <c r="B2650">
        <v>2802</v>
      </c>
      <c r="C2650" s="73" t="str">
        <f>IF(AND($A2650&lt;&gt;"",ISNUMBER($A2650)),VLOOKUP($A2650,StudiesGeneral!$B:$CM,2,FALSE),"")</f>
        <v>Sim</v>
      </c>
      <c r="D2650" s="73">
        <f>IF(AND($A2650&lt;&gt;"",ISNUMBER($A2650)),VLOOKUP($A2650,StudiesGeneral!$B:$CM,3,FALSE),"")</f>
        <v>2005</v>
      </c>
      <c r="E2650" s="74" t="str">
        <f>IF(AND($A2650&lt;&gt;"",ISNUMBER($A2650)),VLOOKUP($A2650,StudiesGeneral!$B:$CM,4,FALSE),"")</f>
        <v>https://doi.org/10.1097/01.fpc.0000171516.84139.89</v>
      </c>
      <c r="F2650" s="73" t="str">
        <f>IF(AND($A2650&lt;&gt;"",ISNUMBER($A2650)),VLOOKUP($A2650,StudiesGeneral!$B:$CM,5,FALSE),"")</f>
        <v>CYP3A4</v>
      </c>
      <c r="G2650" s="52" t="str">
        <f t="shared" si="128"/>
        <v>Liver--HLM-43-</v>
      </c>
      <c r="H2650" s="12" t="s">
        <v>724</v>
      </c>
      <c r="K2650" s="12" t="s">
        <v>725</v>
      </c>
      <c r="L2650" s="12" t="s">
        <v>726</v>
      </c>
      <c r="AA2650" s="19" t="s">
        <v>770</v>
      </c>
      <c r="AB2650" s="19" t="s">
        <v>1017</v>
      </c>
      <c r="AC2650" s="20" t="s">
        <v>730</v>
      </c>
      <c r="AD2650" s="37">
        <v>43</v>
      </c>
      <c r="AE2650" s="82">
        <v>6</v>
      </c>
      <c r="AF2650" s="3">
        <v>1</v>
      </c>
      <c r="AH2650" s="3" t="s">
        <v>1653</v>
      </c>
      <c r="BF2650" s="4" t="b">
        <f>IF(ISERROR(VLOOKUP(StudiesDetails!B2650,ProteinExpression!A:A,1,FALSE)),FALSE,TRUE)</f>
        <v>1</v>
      </c>
    </row>
    <row r="2651" spans="1:58" x14ac:dyDescent="0.3">
      <c r="A2651">
        <v>1225</v>
      </c>
      <c r="B2651">
        <v>2803</v>
      </c>
      <c r="C2651" s="73" t="str">
        <f>IF(AND($A2651&lt;&gt;"",ISNUMBER($A2651)),VLOOKUP($A2651,StudiesGeneral!$B:$CM,2,FALSE),"")</f>
        <v>Sim</v>
      </c>
      <c r="D2651" s="73">
        <f>IF(AND($A2651&lt;&gt;"",ISNUMBER($A2651)),VLOOKUP($A2651,StudiesGeneral!$B:$CM,3,FALSE),"")</f>
        <v>2005</v>
      </c>
      <c r="E2651" s="74" t="str">
        <f>IF(AND($A2651&lt;&gt;"",ISNUMBER($A2651)),VLOOKUP($A2651,StudiesGeneral!$B:$CM,4,FALSE),"")</f>
        <v>https://doi.org/10.1097/01.fpc.0000171516.84139.89</v>
      </c>
      <c r="F2651" s="73" t="str">
        <f>IF(AND($A2651&lt;&gt;"",ISNUMBER($A2651)),VLOOKUP($A2651,StudiesGeneral!$B:$CM,5,FALSE),"")</f>
        <v>CYP3A4</v>
      </c>
      <c r="G2651" s="52" t="str">
        <f t="shared" si="128"/>
        <v>Liver--HLM-13-</v>
      </c>
      <c r="H2651" s="12" t="s">
        <v>724</v>
      </c>
      <c r="K2651" s="12" t="s">
        <v>725</v>
      </c>
      <c r="L2651" s="12" t="s">
        <v>726</v>
      </c>
      <c r="AA2651" s="19" t="s">
        <v>770</v>
      </c>
      <c r="AB2651" s="19" t="s">
        <v>1017</v>
      </c>
      <c r="AC2651" s="20" t="s">
        <v>730</v>
      </c>
      <c r="AD2651" s="37">
        <v>13</v>
      </c>
      <c r="AE2651" s="82">
        <v>7</v>
      </c>
      <c r="AF2651" s="3">
        <v>1</v>
      </c>
      <c r="AH2651" s="3" t="s">
        <v>1653</v>
      </c>
      <c r="BF2651" s="4" t="b">
        <f>IF(ISERROR(VLOOKUP(StudiesDetails!B2651,ProteinExpression!A:A,1,FALSE)),FALSE,TRUE)</f>
        <v>1</v>
      </c>
    </row>
    <row r="2652" spans="1:58" x14ac:dyDescent="0.3">
      <c r="A2652">
        <v>1225</v>
      </c>
      <c r="B2652">
        <v>2804</v>
      </c>
      <c r="C2652" s="73" t="str">
        <f>IF(AND($A2652&lt;&gt;"",ISNUMBER($A2652)),VLOOKUP($A2652,StudiesGeneral!$B:$CM,2,FALSE),"")</f>
        <v>Sim</v>
      </c>
      <c r="D2652" s="73">
        <f>IF(AND($A2652&lt;&gt;"",ISNUMBER($A2652)),VLOOKUP($A2652,StudiesGeneral!$B:$CM,3,FALSE),"")</f>
        <v>2005</v>
      </c>
      <c r="E2652" s="74" t="str">
        <f>IF(AND($A2652&lt;&gt;"",ISNUMBER($A2652)),VLOOKUP($A2652,StudiesGeneral!$B:$CM,4,FALSE),"")</f>
        <v>https://doi.org/10.1097/01.fpc.0000171516.84139.89</v>
      </c>
      <c r="F2652" s="73" t="str">
        <f>IF(AND($A2652&lt;&gt;"",ISNUMBER($A2652)),VLOOKUP($A2652,StudiesGeneral!$B:$CM,5,FALSE),"")</f>
        <v>CYP3A4</v>
      </c>
      <c r="G2652" s="52" t="str">
        <f t="shared" si="128"/>
        <v>Liver--HLM-4-</v>
      </c>
      <c r="H2652" s="12" t="s">
        <v>724</v>
      </c>
      <c r="K2652" s="12" t="s">
        <v>725</v>
      </c>
      <c r="L2652" s="12" t="s">
        <v>726</v>
      </c>
      <c r="AA2652" s="19" t="s">
        <v>770</v>
      </c>
      <c r="AB2652" s="19" t="s">
        <v>1017</v>
      </c>
      <c r="AC2652" s="20" t="s">
        <v>730</v>
      </c>
      <c r="AD2652" s="37">
        <v>4</v>
      </c>
      <c r="AE2652" s="82">
        <v>8</v>
      </c>
      <c r="AF2652" s="3">
        <v>1</v>
      </c>
      <c r="AH2652" s="3" t="s">
        <v>1653</v>
      </c>
      <c r="BF2652" s="4" t="b">
        <f>IF(ISERROR(VLOOKUP(StudiesDetails!B2652,ProteinExpression!A:A,1,FALSE)),FALSE,TRUE)</f>
        <v>1</v>
      </c>
    </row>
    <row r="2653" spans="1:58" x14ac:dyDescent="0.3">
      <c r="A2653">
        <v>1225</v>
      </c>
      <c r="B2653">
        <v>2805</v>
      </c>
      <c r="C2653" s="73" t="str">
        <f>IF(AND($A2653&lt;&gt;"",ISNUMBER($A2653)),VLOOKUP($A2653,StudiesGeneral!$B:$CM,2,FALSE),"")</f>
        <v>Sim</v>
      </c>
      <c r="D2653" s="73">
        <f>IF(AND($A2653&lt;&gt;"",ISNUMBER($A2653)),VLOOKUP($A2653,StudiesGeneral!$B:$CM,3,FALSE),"")</f>
        <v>2005</v>
      </c>
      <c r="E2653" s="74" t="str">
        <f>IF(AND($A2653&lt;&gt;"",ISNUMBER($A2653)),VLOOKUP($A2653,StudiesGeneral!$B:$CM,4,FALSE),"")</f>
        <v>https://doi.org/10.1097/01.fpc.0000171516.84139.89</v>
      </c>
      <c r="F2653" s="73" t="str">
        <f>IF(AND($A2653&lt;&gt;"",ISNUMBER($A2653)),VLOOKUP($A2653,StudiesGeneral!$B:$CM,5,FALSE),"")</f>
        <v>CYP3A4</v>
      </c>
      <c r="G2653" s="52" t="str">
        <f t="shared" si="128"/>
        <v>Liver--HLM-58-</v>
      </c>
      <c r="H2653" s="12" t="s">
        <v>724</v>
      </c>
      <c r="K2653" s="12" t="s">
        <v>725</v>
      </c>
      <c r="L2653" s="12" t="s">
        <v>726</v>
      </c>
      <c r="AA2653" s="19" t="s">
        <v>770</v>
      </c>
      <c r="AB2653" s="19" t="s">
        <v>1017</v>
      </c>
      <c r="AC2653" s="20" t="s">
        <v>730</v>
      </c>
      <c r="AD2653" s="37">
        <v>58</v>
      </c>
      <c r="AE2653" s="82">
        <v>9</v>
      </c>
      <c r="AF2653" s="3">
        <v>1</v>
      </c>
      <c r="AH2653" s="3" t="s">
        <v>1653</v>
      </c>
      <c r="BF2653" s="4" t="b">
        <f>IF(ISERROR(VLOOKUP(StudiesDetails!B2653,ProteinExpression!A:A,1,FALSE)),FALSE,TRUE)</f>
        <v>1</v>
      </c>
    </row>
    <row r="2654" spans="1:58" x14ac:dyDescent="0.3">
      <c r="A2654">
        <v>1225</v>
      </c>
      <c r="B2654">
        <v>2806</v>
      </c>
      <c r="C2654" s="73" t="str">
        <f>IF(AND($A2654&lt;&gt;"",ISNUMBER($A2654)),VLOOKUP($A2654,StudiesGeneral!$B:$CM,2,FALSE),"")</f>
        <v>Sim</v>
      </c>
      <c r="D2654" s="73">
        <f>IF(AND($A2654&lt;&gt;"",ISNUMBER($A2654)),VLOOKUP($A2654,StudiesGeneral!$B:$CM,3,FALSE),"")</f>
        <v>2005</v>
      </c>
      <c r="E2654" s="74" t="str">
        <f>IF(AND($A2654&lt;&gt;"",ISNUMBER($A2654)),VLOOKUP($A2654,StudiesGeneral!$B:$CM,4,FALSE),"")</f>
        <v>https://doi.org/10.1097/01.fpc.0000171516.84139.89</v>
      </c>
      <c r="F2654" s="73" t="str">
        <f>IF(AND($A2654&lt;&gt;"",ISNUMBER($A2654)),VLOOKUP($A2654,StudiesGeneral!$B:$CM,5,FALSE),"")</f>
        <v>CYP3A4</v>
      </c>
      <c r="G2654" s="52" t="str">
        <f t="shared" si="128"/>
        <v>Liver--HLM-17-</v>
      </c>
      <c r="H2654" s="12" t="s">
        <v>724</v>
      </c>
      <c r="K2654" s="12" t="s">
        <v>725</v>
      </c>
      <c r="L2654" s="12" t="s">
        <v>726</v>
      </c>
      <c r="AA2654" s="19" t="s">
        <v>770</v>
      </c>
      <c r="AB2654" s="19" t="s">
        <v>1017</v>
      </c>
      <c r="AC2654" s="20" t="s">
        <v>730</v>
      </c>
      <c r="AD2654" s="37">
        <v>17</v>
      </c>
      <c r="AE2654" s="82">
        <v>10</v>
      </c>
      <c r="AF2654" s="3">
        <v>1</v>
      </c>
      <c r="AH2654" s="3" t="s">
        <v>1653</v>
      </c>
      <c r="BF2654" s="4" t="b">
        <f>IF(ISERROR(VLOOKUP(StudiesDetails!B2654,ProteinExpression!A:A,1,FALSE)),FALSE,TRUE)</f>
        <v>1</v>
      </c>
    </row>
    <row r="2655" spans="1:58" s="33" customFormat="1" x14ac:dyDescent="0.3">
      <c r="A2655" s="33">
        <v>1229</v>
      </c>
      <c r="B2655" s="33">
        <v>2807</v>
      </c>
      <c r="C2655" s="70" t="str">
        <f>IF(AND($A2655&lt;&gt;"",ISNUMBER($A2655)),VLOOKUP($A2655,StudiesGeneral!$B:$CM,2,FALSE),"")</f>
        <v xml:space="preserve">Weiß </v>
      </c>
      <c r="D2655" s="70">
        <f>IF(AND($A2655&lt;&gt;"",ISNUMBER($A2655)),VLOOKUP($A2655,StudiesGeneral!$B:$CM,3,FALSE),"")</f>
        <v>2015</v>
      </c>
      <c r="E2655" s="71" t="str">
        <f>IF(AND($A2655&lt;&gt;"",ISNUMBER($A2655)),VLOOKUP($A2655,StudiesGeneral!$B:$CM,4,FALSE),"")</f>
        <v>https://doi.org/10.1038/srep08759</v>
      </c>
      <c r="F2655" s="70" t="str">
        <f>IF(AND($A2655&lt;&gt;"",ISNUMBER($A2655)),VLOOKUP($A2655,StudiesGeneral!$B:$CM,5,FALSE),"")</f>
        <v>CYP3A4</v>
      </c>
      <c r="G2655" s="72" t="str">
        <f t="shared" si="128"/>
        <v>Liver--HH-intraday-</v>
      </c>
      <c r="H2655" s="25" t="s">
        <v>724</v>
      </c>
      <c r="I2655" s="25"/>
      <c r="J2655" s="25"/>
      <c r="K2655" s="25" t="s">
        <v>1222</v>
      </c>
      <c r="L2655" s="25" t="s">
        <v>1522</v>
      </c>
      <c r="M2655" s="25"/>
      <c r="N2655" s="25"/>
      <c r="O2655" s="25"/>
      <c r="P2655" s="25"/>
      <c r="Q2655" s="26"/>
      <c r="R2655" s="26"/>
      <c r="S2655" s="27"/>
      <c r="T2655" s="27"/>
      <c r="U2655" s="27"/>
      <c r="V2655" s="27"/>
      <c r="W2655" s="27"/>
      <c r="X2655" s="27"/>
      <c r="Y2655" s="27"/>
      <c r="Z2655" s="27"/>
      <c r="AA2655" s="28" t="s">
        <v>770</v>
      </c>
      <c r="AB2655" s="28" t="s">
        <v>1017</v>
      </c>
      <c r="AC2655" s="29" t="s">
        <v>730</v>
      </c>
      <c r="AD2655" s="36" t="s">
        <v>1658</v>
      </c>
      <c r="AE2655" s="83">
        <v>1</v>
      </c>
      <c r="AF2655" s="30">
        <v>1</v>
      </c>
      <c r="AG2655" s="30"/>
      <c r="AH2655" s="30"/>
      <c r="AI2655" s="30"/>
      <c r="AJ2655" s="29"/>
      <c r="AK2655" s="30"/>
      <c r="AL2655" s="29"/>
      <c r="AM2655" s="30"/>
      <c r="AN2655" s="30"/>
      <c r="AO2655" s="30"/>
      <c r="AP2655" s="30"/>
      <c r="AQ2655" s="30"/>
      <c r="AR2655" s="30"/>
      <c r="AS2655" s="30"/>
      <c r="AT2655" s="30"/>
      <c r="AU2655" s="30"/>
      <c r="AV2655" s="30"/>
      <c r="AW2655" s="30"/>
      <c r="AX2655" s="30"/>
      <c r="AY2655" s="30"/>
      <c r="AZ2655" s="30"/>
      <c r="BA2655" s="31"/>
      <c r="BB2655" s="32"/>
      <c r="BC2655" s="29"/>
      <c r="BD2655" s="30"/>
      <c r="BE2655" s="75"/>
      <c r="BF2655" s="4" t="b">
        <f>IF(ISERROR(VLOOKUP(StudiesDetails!B2655,ProteinExpression!A:A,1,FALSE)),FALSE,TRUE)</f>
        <v>1</v>
      </c>
    </row>
    <row r="2656" spans="1:58" x14ac:dyDescent="0.3">
      <c r="A2656">
        <v>1229</v>
      </c>
      <c r="B2656">
        <v>2808</v>
      </c>
      <c r="C2656" s="73" t="str">
        <f>IF(AND($A2656&lt;&gt;"",ISNUMBER($A2656)),VLOOKUP($A2656,StudiesGeneral!$B:$CM,2,FALSE),"")</f>
        <v xml:space="preserve">Weiß </v>
      </c>
      <c r="D2656" s="73">
        <f>IF(AND($A2656&lt;&gt;"",ISNUMBER($A2656)),VLOOKUP($A2656,StudiesGeneral!$B:$CM,3,FALSE),"")</f>
        <v>2015</v>
      </c>
      <c r="E2656" s="74" t="str">
        <f>IF(AND($A2656&lt;&gt;"",ISNUMBER($A2656)),VLOOKUP($A2656,StudiesGeneral!$B:$CM,4,FALSE),"")</f>
        <v>https://doi.org/10.1038/srep08759</v>
      </c>
      <c r="F2656" s="73" t="str">
        <f>IF(AND($A2656&lt;&gt;"",ISNUMBER($A2656)),VLOOKUP($A2656,StudiesGeneral!$B:$CM,5,FALSE),"")</f>
        <v>CYP3A4</v>
      </c>
      <c r="G2656" s="52" t="str">
        <f t="shared" si="128"/>
        <v>Liver--HH-interday-</v>
      </c>
      <c r="H2656" s="12" t="s">
        <v>724</v>
      </c>
      <c r="K2656" s="12" t="s">
        <v>1222</v>
      </c>
      <c r="L2656" s="12" t="s">
        <v>1522</v>
      </c>
      <c r="AA2656" s="19" t="s">
        <v>770</v>
      </c>
      <c r="AB2656" s="19" t="s">
        <v>1017</v>
      </c>
      <c r="AC2656" s="20" t="s">
        <v>730</v>
      </c>
      <c r="AD2656" s="37" t="s">
        <v>1659</v>
      </c>
      <c r="AE2656" s="82">
        <v>1</v>
      </c>
      <c r="AF2656" s="3">
        <v>1</v>
      </c>
      <c r="BF2656" s="4" t="b">
        <f>IF(ISERROR(VLOOKUP(StudiesDetails!B2656,ProteinExpression!A:A,1,FALSE)),FALSE,TRUE)</f>
        <v>1</v>
      </c>
    </row>
    <row r="2657" spans="1:58" s="33" customFormat="1" x14ac:dyDescent="0.3">
      <c r="A2657" s="33">
        <v>1230</v>
      </c>
      <c r="B2657" s="33">
        <v>2809</v>
      </c>
      <c r="C2657" s="70" t="str">
        <f>IF(AND($A2657&lt;&gt;"",ISNUMBER($A2657)),VLOOKUP($A2657,StudiesGeneral!$B:$CM,2,FALSE),"")</f>
        <v xml:space="preserve">Weiß </v>
      </c>
      <c r="D2657" s="70">
        <f>IF(AND($A2657&lt;&gt;"",ISNUMBER($A2657)),VLOOKUP($A2657,StudiesGeneral!$B:$CM,3,FALSE),"")</f>
        <v>2015</v>
      </c>
      <c r="E2657" s="71" t="str">
        <f>IF(AND($A2657&lt;&gt;"",ISNUMBER($A2657)),VLOOKUP($A2657,StudiesGeneral!$B:$CM,4,FALSE),"")</f>
        <v>https://doi.org/10.1038/srep08759</v>
      </c>
      <c r="F2657" s="70" t="str">
        <f>IF(AND($A2657&lt;&gt;"",ISNUMBER($A2657)),VLOOKUP($A2657,StudiesGeneral!$B:$CM,5,FALSE),"")</f>
        <v>CYP3A5</v>
      </c>
      <c r="G2657" s="72" t="str">
        <f t="shared" si="128"/>
        <v>Liver--HH-intraday-</v>
      </c>
      <c r="H2657" s="25" t="s">
        <v>724</v>
      </c>
      <c r="I2657" s="25"/>
      <c r="J2657" s="25"/>
      <c r="K2657" s="25" t="s">
        <v>1222</v>
      </c>
      <c r="L2657" s="25" t="s">
        <v>1522</v>
      </c>
      <c r="M2657" s="25"/>
      <c r="N2657" s="25"/>
      <c r="O2657" s="25"/>
      <c r="P2657" s="25"/>
      <c r="Q2657" s="26"/>
      <c r="R2657" s="26"/>
      <c r="S2657" s="27"/>
      <c r="T2657" s="27"/>
      <c r="U2657" s="27"/>
      <c r="V2657" s="27"/>
      <c r="W2657" s="27"/>
      <c r="X2657" s="27"/>
      <c r="Y2657" s="27"/>
      <c r="Z2657" s="27"/>
      <c r="AA2657" s="28" t="s">
        <v>770</v>
      </c>
      <c r="AB2657" s="28" t="s">
        <v>1017</v>
      </c>
      <c r="AC2657" s="29" t="s">
        <v>730</v>
      </c>
      <c r="AD2657" s="36" t="s">
        <v>1658</v>
      </c>
      <c r="AE2657" s="83">
        <v>1</v>
      </c>
      <c r="AF2657" s="30">
        <v>1</v>
      </c>
      <c r="AG2657" s="30"/>
      <c r="AH2657" s="30"/>
      <c r="AI2657" s="30"/>
      <c r="AJ2657" s="29"/>
      <c r="AK2657" s="30"/>
      <c r="AL2657" s="29"/>
      <c r="AM2657" s="30"/>
      <c r="AN2657" s="30"/>
      <c r="AO2657" s="30"/>
      <c r="AP2657" s="30"/>
      <c r="AQ2657" s="30"/>
      <c r="AR2657" s="30"/>
      <c r="AS2657" s="30"/>
      <c r="AT2657" s="30"/>
      <c r="AU2657" s="30"/>
      <c r="AV2657" s="30"/>
      <c r="AW2657" s="30"/>
      <c r="AX2657" s="30"/>
      <c r="AY2657" s="30"/>
      <c r="AZ2657" s="30"/>
      <c r="BA2657" s="31"/>
      <c r="BB2657" s="32"/>
      <c r="BC2657" s="29"/>
      <c r="BD2657" s="30"/>
      <c r="BE2657" s="75"/>
      <c r="BF2657" s="4" t="b">
        <f>IF(ISERROR(VLOOKUP(StudiesDetails!B2657,ProteinExpression!A:A,1,FALSE)),FALSE,TRUE)</f>
        <v>1</v>
      </c>
    </row>
    <row r="2658" spans="1:58" x14ac:dyDescent="0.3">
      <c r="A2658">
        <v>1230</v>
      </c>
      <c r="B2658">
        <v>2810</v>
      </c>
      <c r="C2658" s="73" t="str">
        <f>IF(AND($A2658&lt;&gt;"",ISNUMBER($A2658)),VLOOKUP($A2658,StudiesGeneral!$B:$CM,2,FALSE),"")</f>
        <v xml:space="preserve">Weiß </v>
      </c>
      <c r="D2658" s="73">
        <f>IF(AND($A2658&lt;&gt;"",ISNUMBER($A2658)),VLOOKUP($A2658,StudiesGeneral!$B:$CM,3,FALSE),"")</f>
        <v>2015</v>
      </c>
      <c r="E2658" s="74" t="str">
        <f>IF(AND($A2658&lt;&gt;"",ISNUMBER($A2658)),VLOOKUP($A2658,StudiesGeneral!$B:$CM,4,FALSE),"")</f>
        <v>https://doi.org/10.1038/srep08759</v>
      </c>
      <c r="F2658" s="73" t="str">
        <f>IF(AND($A2658&lt;&gt;"",ISNUMBER($A2658)),VLOOKUP($A2658,StudiesGeneral!$B:$CM,5,FALSE),"")</f>
        <v>CYP3A5</v>
      </c>
      <c r="G2658" s="52" t="str">
        <f t="shared" si="128"/>
        <v>Liver--HH-interday-</v>
      </c>
      <c r="H2658" s="12" t="s">
        <v>724</v>
      </c>
      <c r="K2658" s="12" t="s">
        <v>1222</v>
      </c>
      <c r="L2658" s="12" t="s">
        <v>1522</v>
      </c>
      <c r="AA2658" s="19" t="s">
        <v>770</v>
      </c>
      <c r="AB2658" s="19" t="s">
        <v>1017</v>
      </c>
      <c r="AC2658" s="20" t="s">
        <v>730</v>
      </c>
      <c r="AD2658" s="37" t="s">
        <v>1659</v>
      </c>
      <c r="AE2658" s="82">
        <v>1</v>
      </c>
      <c r="AF2658" s="3">
        <v>1</v>
      </c>
      <c r="BF2658" s="4" t="b">
        <f>IF(ISERROR(VLOOKUP(StudiesDetails!B2658,ProteinExpression!A:A,1,FALSE)),FALSE,TRUE)</f>
        <v>1</v>
      </c>
    </row>
    <row r="2659" spans="1:58" s="33" customFormat="1" x14ac:dyDescent="0.3">
      <c r="A2659" s="33">
        <v>1231</v>
      </c>
      <c r="B2659" s="33">
        <v>2811</v>
      </c>
      <c r="C2659" s="70" t="str">
        <f>IF(AND($A2659&lt;&gt;"",ISNUMBER($A2659)),VLOOKUP($A2659,StudiesGeneral!$B:$CM,2,FALSE),"")</f>
        <v xml:space="preserve">Weiß </v>
      </c>
      <c r="D2659" s="70">
        <f>IF(AND($A2659&lt;&gt;"",ISNUMBER($A2659)),VLOOKUP($A2659,StudiesGeneral!$B:$CM,3,FALSE),"")</f>
        <v>2015</v>
      </c>
      <c r="E2659" s="71" t="str">
        <f>IF(AND($A2659&lt;&gt;"",ISNUMBER($A2659)),VLOOKUP($A2659,StudiesGeneral!$B:$CM,4,FALSE),"")</f>
        <v>https://doi.org/10.1038/srep08759</v>
      </c>
      <c r="F2659" s="70" t="str">
        <f>IF(AND($A2659&lt;&gt;"",ISNUMBER($A2659)),VLOOKUP($A2659,StudiesGeneral!$B:$CM,5,FALSE),"")</f>
        <v>CYP3A7</v>
      </c>
      <c r="G2659" s="72" t="str">
        <f t="shared" si="128"/>
        <v>Liver--HH-intraday-</v>
      </c>
      <c r="H2659" s="25" t="s">
        <v>724</v>
      </c>
      <c r="I2659" s="25"/>
      <c r="J2659" s="25"/>
      <c r="K2659" s="25" t="s">
        <v>1222</v>
      </c>
      <c r="L2659" s="25" t="s">
        <v>1522</v>
      </c>
      <c r="M2659" s="25"/>
      <c r="N2659" s="25"/>
      <c r="O2659" s="25"/>
      <c r="P2659" s="25"/>
      <c r="Q2659" s="26"/>
      <c r="R2659" s="26"/>
      <c r="S2659" s="27"/>
      <c r="T2659" s="27"/>
      <c r="U2659" s="27"/>
      <c r="V2659" s="27"/>
      <c r="W2659" s="27"/>
      <c r="X2659" s="27"/>
      <c r="Y2659" s="27"/>
      <c r="Z2659" s="27"/>
      <c r="AA2659" s="28" t="s">
        <v>770</v>
      </c>
      <c r="AB2659" s="28" t="s">
        <v>1017</v>
      </c>
      <c r="AC2659" s="29" t="s">
        <v>730</v>
      </c>
      <c r="AD2659" s="36" t="s">
        <v>1658</v>
      </c>
      <c r="AE2659" s="83">
        <v>1</v>
      </c>
      <c r="AF2659" s="30">
        <v>1</v>
      </c>
      <c r="AG2659" s="30"/>
      <c r="AH2659" s="30"/>
      <c r="AI2659" s="30"/>
      <c r="AJ2659" s="29"/>
      <c r="AK2659" s="30"/>
      <c r="AL2659" s="29"/>
      <c r="AM2659" s="30"/>
      <c r="AN2659" s="30"/>
      <c r="AO2659" s="30"/>
      <c r="AP2659" s="30"/>
      <c r="AQ2659" s="30"/>
      <c r="AR2659" s="30"/>
      <c r="AS2659" s="30"/>
      <c r="AT2659" s="30"/>
      <c r="AU2659" s="30"/>
      <c r="AV2659" s="30"/>
      <c r="AW2659" s="30"/>
      <c r="AX2659" s="30"/>
      <c r="AY2659" s="30"/>
      <c r="AZ2659" s="30"/>
      <c r="BA2659" s="31"/>
      <c r="BB2659" s="32"/>
      <c r="BC2659" s="29"/>
      <c r="BD2659" s="30"/>
      <c r="BE2659" s="75"/>
      <c r="BF2659" s="4" t="b">
        <f>IF(ISERROR(VLOOKUP(StudiesDetails!B2659,ProteinExpression!A:A,1,FALSE)),FALSE,TRUE)</f>
        <v>1</v>
      </c>
    </row>
    <row r="2660" spans="1:58" x14ac:dyDescent="0.3">
      <c r="A2660">
        <v>1231</v>
      </c>
      <c r="B2660">
        <v>2812</v>
      </c>
      <c r="C2660" s="73" t="str">
        <f>IF(AND($A2660&lt;&gt;"",ISNUMBER($A2660)),VLOOKUP($A2660,StudiesGeneral!$B:$CM,2,FALSE),"")</f>
        <v xml:space="preserve">Weiß </v>
      </c>
      <c r="D2660" s="73">
        <f>IF(AND($A2660&lt;&gt;"",ISNUMBER($A2660)),VLOOKUP($A2660,StudiesGeneral!$B:$CM,3,FALSE),"")</f>
        <v>2015</v>
      </c>
      <c r="E2660" s="74" t="str">
        <f>IF(AND($A2660&lt;&gt;"",ISNUMBER($A2660)),VLOOKUP($A2660,StudiesGeneral!$B:$CM,4,FALSE),"")</f>
        <v>https://doi.org/10.1038/srep08759</v>
      </c>
      <c r="F2660" s="73" t="str">
        <f>IF(AND($A2660&lt;&gt;"",ISNUMBER($A2660)),VLOOKUP($A2660,StudiesGeneral!$B:$CM,5,FALSE),"")</f>
        <v>CYP3A7</v>
      </c>
      <c r="G2660" s="52" t="str">
        <f t="shared" si="128"/>
        <v>Liver--HH-interday-</v>
      </c>
      <c r="H2660" s="12" t="s">
        <v>724</v>
      </c>
      <c r="K2660" s="12" t="s">
        <v>1222</v>
      </c>
      <c r="L2660" s="12" t="s">
        <v>1522</v>
      </c>
      <c r="AA2660" s="19" t="s">
        <v>770</v>
      </c>
      <c r="AB2660" s="19" t="s">
        <v>1017</v>
      </c>
      <c r="AC2660" s="20" t="s">
        <v>730</v>
      </c>
      <c r="AD2660" s="37" t="s">
        <v>1659</v>
      </c>
      <c r="AE2660" s="82">
        <v>1</v>
      </c>
      <c r="AF2660" s="3">
        <v>1</v>
      </c>
      <c r="BF2660" s="4" t="b">
        <f>IF(ISERROR(VLOOKUP(StudiesDetails!B2660,ProteinExpression!A:A,1,FALSE)),FALSE,TRUE)</f>
        <v>1</v>
      </c>
    </row>
  </sheetData>
  <autoFilter ref="A2:BF2693" xr:uid="{19080E21-E26F-499E-9537-568BE9FEF188}"/>
  <mergeCells count="5">
    <mergeCell ref="AA1:AB1"/>
    <mergeCell ref="AC1:BD1"/>
    <mergeCell ref="S1:W1"/>
    <mergeCell ref="H1:R1"/>
    <mergeCell ref="A1:F1"/>
  </mergeCells>
  <phoneticPr fontId="7" type="noConversion"/>
  <conditionalFormatting sqref="BF1:BF1048576">
    <cfRule type="containsText" dxfId="3" priority="233" operator="containsText" text="FALSE">
      <formula>NOT(ISERROR(SEARCH("FALSE",BF1)))</formula>
    </cfRule>
    <cfRule type="containsText" dxfId="2" priority="234" operator="containsText" text="TRUE">
      <formula>NOT(ISERROR(SEARCH("TRUE",BF1)))</formula>
    </cfRule>
    <cfRule type="containsText" dxfId="1" priority="235" operator="containsText" text="VRAI">
      <formula>NOT(ISERROR(SEARCH("VRAI",BF1)))</formula>
    </cfRule>
    <cfRule type="containsText" dxfId="0" priority="236" operator="containsText" text="FAUX">
      <formula>NOT(ISERROR(SEARCH("FAUX",BF1)))</formula>
    </cfRule>
  </conditionalFormatting>
  <pageMargins left="0.7" right="0.7" top="0.75" bottom="0.75" header="0.3" footer="0.3"/>
  <pageSetup paperSize="9" orientation="portrait" r:id="rId1"/>
  <headerFooter>
    <oddFooter>&amp;R&amp;1#&amp;"Calibri"&amp;22&amp;KFF8939RESTRICTED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B93E-FC16-4C86-A2FC-D6F2BCC5F88F}">
  <dimension ref="A1:Z1870"/>
  <sheetViews>
    <sheetView zoomScale="85" zoomScaleNormal="7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161" sqref="F161"/>
    </sheetView>
  </sheetViews>
  <sheetFormatPr baseColWidth="10" defaultColWidth="11.5546875" defaultRowHeight="14.4" x14ac:dyDescent="0.3"/>
  <cols>
    <col min="2" max="2" width="17.33203125" style="23" bestFit="1" customWidth="1"/>
    <col min="3" max="3" width="7.109375" style="23" bestFit="1" customWidth="1"/>
    <col min="4" max="4" width="15" style="23" customWidth="1"/>
    <col min="5" max="5" width="18.33203125" style="64" bestFit="1" customWidth="1"/>
    <col min="6" max="6" width="15.6640625" style="23" customWidth="1"/>
    <col min="7" max="7" width="18.5546875" style="12" customWidth="1"/>
    <col min="8" max="8" width="13.88671875" style="1" customWidth="1"/>
    <col min="9" max="9" width="15.44140625" style="56" bestFit="1" customWidth="1"/>
    <col min="10" max="10" width="19.88671875" style="39" bestFit="1" customWidth="1"/>
    <col min="11" max="11" width="12.44140625" style="2" bestFit="1" customWidth="1"/>
    <col min="12" max="12" width="37.33203125" style="14" bestFit="1" customWidth="1"/>
    <col min="13" max="13" width="17.109375" style="14" customWidth="1"/>
    <col min="14" max="14" width="12.109375" style="58" bestFit="1" customWidth="1"/>
    <col min="15" max="15" width="37.33203125" style="58" bestFit="1" customWidth="1"/>
    <col min="16" max="16" width="11.6640625" style="58" customWidth="1"/>
    <col min="17" max="17" width="12.109375" style="2" bestFit="1" customWidth="1"/>
    <col min="18" max="18" width="31.6640625" style="14" customWidth="1"/>
    <col min="19" max="19" width="18.44140625" style="14" bestFit="1" customWidth="1"/>
    <col min="20" max="20" width="13.88671875" style="58" customWidth="1"/>
    <col min="21" max="21" width="13.6640625" style="58" customWidth="1"/>
    <col min="22" max="22" width="9.88671875" style="2" bestFit="1" customWidth="1"/>
    <col min="23" max="23" width="30.33203125" style="14" bestFit="1" customWidth="1"/>
    <col min="24" max="24" width="11.5546875" style="52" bestFit="1" customWidth="1"/>
    <col min="25" max="25" width="37.109375" style="52" bestFit="1" customWidth="1"/>
    <col min="26" max="26" width="43.44140625" style="16" bestFit="1" customWidth="1"/>
    <col min="27" max="27" width="122.6640625" bestFit="1" customWidth="1"/>
  </cols>
  <sheetData>
    <row r="1" spans="1:26" x14ac:dyDescent="0.3">
      <c r="A1" s="146"/>
      <c r="B1" s="155" t="s">
        <v>1660</v>
      </c>
      <c r="C1" s="155"/>
      <c r="D1" s="155"/>
      <c r="E1" s="155"/>
      <c r="F1" s="22"/>
      <c r="G1" s="154" t="s">
        <v>667</v>
      </c>
      <c r="H1" s="154"/>
      <c r="I1" s="54"/>
      <c r="J1" s="38"/>
      <c r="K1" s="153" t="s">
        <v>1661</v>
      </c>
      <c r="L1" s="153"/>
      <c r="M1" s="153"/>
      <c r="N1" s="153" t="s">
        <v>1662</v>
      </c>
      <c r="O1" s="153"/>
      <c r="P1" s="153"/>
      <c r="Q1" s="153" t="s">
        <v>1663</v>
      </c>
      <c r="R1" s="153"/>
      <c r="S1" s="153"/>
      <c r="T1" s="66"/>
      <c r="U1" s="66"/>
      <c r="V1" s="57"/>
      <c r="W1" s="57"/>
      <c r="X1" s="51"/>
      <c r="Y1" s="51"/>
      <c r="Z1" s="15"/>
    </row>
    <row r="2" spans="1:26" x14ac:dyDescent="0.3">
      <c r="A2" s="8" t="s">
        <v>671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672</v>
      </c>
      <c r="G2" s="11" t="s">
        <v>1664</v>
      </c>
      <c r="H2" s="6" t="s">
        <v>1665</v>
      </c>
      <c r="I2" s="55" t="s">
        <v>691</v>
      </c>
      <c r="J2" s="5" t="s">
        <v>696</v>
      </c>
      <c r="K2" s="7" t="s">
        <v>1666</v>
      </c>
      <c r="L2" s="13" t="s">
        <v>1667</v>
      </c>
      <c r="M2" s="13" t="s">
        <v>1668</v>
      </c>
      <c r="N2" s="7" t="s">
        <v>1669</v>
      </c>
      <c r="O2" s="13" t="s">
        <v>1670</v>
      </c>
      <c r="P2" s="13" t="s">
        <v>1671</v>
      </c>
      <c r="Q2" s="7" t="s">
        <v>1669</v>
      </c>
      <c r="R2" s="13" t="s">
        <v>1670</v>
      </c>
      <c r="S2" s="13" t="s">
        <v>1671</v>
      </c>
      <c r="T2" s="7" t="s">
        <v>1672</v>
      </c>
      <c r="U2" s="7" t="s">
        <v>1673</v>
      </c>
      <c r="V2" s="7" t="s">
        <v>1674</v>
      </c>
      <c r="W2" s="13" t="s">
        <v>1675</v>
      </c>
      <c r="X2" s="8" t="s">
        <v>723</v>
      </c>
      <c r="Y2" s="8" t="s">
        <v>1676</v>
      </c>
      <c r="Z2" s="9" t="s">
        <v>1677</v>
      </c>
    </row>
    <row r="3" spans="1:26" x14ac:dyDescent="0.3">
      <c r="A3">
        <v>9</v>
      </c>
      <c r="B3" s="23" t="str">
        <f>IF(AND($A3&lt;&gt;"",ISNUMBER($A3)),VLOOKUP($A3,StudiesDetails!$B:$CW,2,FALSE),"")</f>
        <v>Achour</v>
      </c>
      <c r="C3" s="23">
        <f>IF(AND($A3&lt;&gt;"",ISNUMBER($A3)),VLOOKUP($A3,StudiesDetails!$B:$CW,3,FALSE),"")</f>
        <v>2014</v>
      </c>
      <c r="D3" s="23" t="str">
        <f>IF(AND($A3&lt;&gt;"",ISNUMBER($A3)),VLOOKUP($A3,StudiesDetails!$B:$CW,4,FALSE),"")</f>
        <v>http://dx.doi.org/10.1124/dmd.113.055632</v>
      </c>
      <c r="E3" s="64" t="str">
        <f>IF(AND($A3&lt;&gt;"",ISNUMBER($A3)),VLOOKUP($A3,StudiesDetails!$B:$CW,5,FALSE),"")</f>
        <v>CYP3A4</v>
      </c>
      <c r="F3" s="23" t="str">
        <f>IF(AND($A3&lt;&gt;"",ISNUMBER($A3)),VLOOKUP($A3,StudiesDetails!$B:$CW,6,FALSE),"")</f>
        <v>Liver--HLM--</v>
      </c>
      <c r="G3" s="12" t="s">
        <v>1678</v>
      </c>
      <c r="H3" s="1">
        <v>3</v>
      </c>
      <c r="I3" s="60" t="str">
        <f>IF(AND($A3&lt;&gt;"",ISNUMBER($A3)),VLOOKUP($A3,StudiesDetails!$B:$CW,26,FALSE),"")</f>
        <v>Aggregated</v>
      </c>
      <c r="J3" s="39">
        <f>IF(AND($A3&lt;&gt;"",ISNUMBER($A3)),VLOOKUP($A3,StudiesDetails!$B:$CW,31,FALSE),"")</f>
        <v>24</v>
      </c>
      <c r="K3" s="2">
        <v>68.099999999999994</v>
      </c>
      <c r="L3" s="14" t="s">
        <v>1679</v>
      </c>
      <c r="M3" s="14" t="s">
        <v>768</v>
      </c>
      <c r="Q3" s="2">
        <v>52.3</v>
      </c>
      <c r="R3" s="14" t="s">
        <v>1679</v>
      </c>
      <c r="S3" s="14" t="s">
        <v>797</v>
      </c>
      <c r="T3" s="58">
        <v>10.4</v>
      </c>
      <c r="U3" s="58">
        <v>262.10000000000002</v>
      </c>
      <c r="X3" s="52">
        <v>0</v>
      </c>
    </row>
    <row r="4" spans="1:26" x14ac:dyDescent="0.3">
      <c r="A4">
        <v>10</v>
      </c>
      <c r="B4" s="23" t="str">
        <f>IF(AND($A4&lt;&gt;"",ISNUMBER($A4)),VLOOKUP($A4,StudiesDetails!$B:$CW,2,FALSE),"")</f>
        <v>Achour</v>
      </c>
      <c r="C4" s="23">
        <f>IF(AND($A4&lt;&gt;"",ISNUMBER($A4)),VLOOKUP($A4,StudiesDetails!$B:$CW,3,FALSE),"")</f>
        <v>2014</v>
      </c>
      <c r="D4" s="23" t="str">
        <f>IF(AND($A4&lt;&gt;"",ISNUMBER($A4)),VLOOKUP($A4,StudiesDetails!$B:$CW,4,FALSE),"")</f>
        <v>http://dx.doi.org/10.1124/dmd.113.055632</v>
      </c>
      <c r="E4" s="64" t="str">
        <f>IF(AND($A4&lt;&gt;"",ISNUMBER($A4)),VLOOKUP($A4,StudiesDetails!$B:$CW,5,FALSE),"")</f>
        <v>CYP3A5</v>
      </c>
      <c r="F4" s="23" t="str">
        <f>IF(AND($A4&lt;&gt;"",ISNUMBER($A4)),VLOOKUP($A4,StudiesDetails!$B:$CW,6,FALSE),"")</f>
        <v>Liver--HLM--</v>
      </c>
      <c r="G4" s="12" t="s">
        <v>1678</v>
      </c>
      <c r="H4" s="1">
        <v>3</v>
      </c>
      <c r="I4" s="60" t="str">
        <f>IF(AND($A4&lt;&gt;"",ISNUMBER($A4)),VLOOKUP($A4,StudiesDetails!$B:$CW,26,FALSE),"")</f>
        <v>Aggregated</v>
      </c>
      <c r="J4" s="39">
        <f>IF(AND($A4&lt;&gt;"",ISNUMBER($A4)),VLOOKUP($A4,StudiesDetails!$B:$CW,31,FALSE),"")</f>
        <v>23</v>
      </c>
      <c r="K4" s="2">
        <v>14.2</v>
      </c>
      <c r="L4" s="14" t="s">
        <v>1679</v>
      </c>
      <c r="M4" s="14" t="s">
        <v>768</v>
      </c>
      <c r="Q4" s="2">
        <v>16.3</v>
      </c>
      <c r="R4" s="14" t="s">
        <v>1679</v>
      </c>
      <c r="S4" s="14" t="s">
        <v>797</v>
      </c>
      <c r="T4" s="58">
        <v>0.6</v>
      </c>
      <c r="U4" s="58">
        <v>57.2</v>
      </c>
      <c r="X4" s="52">
        <v>0</v>
      </c>
    </row>
    <row r="5" spans="1:26" x14ac:dyDescent="0.3">
      <c r="A5">
        <v>11</v>
      </c>
      <c r="B5" s="23" t="str">
        <f>IF(AND($A5&lt;&gt;"",ISNUMBER($A5)),VLOOKUP($A5,StudiesDetails!$B:$CW,2,FALSE),"")</f>
        <v>Achour</v>
      </c>
      <c r="C5" s="23">
        <f>IF(AND($A5&lt;&gt;"",ISNUMBER($A5)),VLOOKUP($A5,StudiesDetails!$B:$CW,3,FALSE),"")</f>
        <v>2014</v>
      </c>
      <c r="D5" s="23" t="str">
        <f>IF(AND($A5&lt;&gt;"",ISNUMBER($A5)),VLOOKUP($A5,StudiesDetails!$B:$CW,4,FALSE),"")</f>
        <v>http://dx.doi.org/10.1124/dmd.113.055632</v>
      </c>
      <c r="E5" s="64" t="str">
        <f>IF(AND($A5&lt;&gt;"",ISNUMBER($A5)),VLOOKUP($A5,StudiesDetails!$B:$CW,5,FALSE),"")</f>
        <v>CYP3A7</v>
      </c>
      <c r="F5" s="23" t="str">
        <f>IF(AND($A5&lt;&gt;"",ISNUMBER($A5)),VLOOKUP($A5,StudiesDetails!$B:$CW,6,FALSE),"")</f>
        <v>Liver--HLM--</v>
      </c>
      <c r="G5" s="12" t="s">
        <v>1678</v>
      </c>
      <c r="H5" s="1">
        <v>3</v>
      </c>
      <c r="I5" s="60" t="str">
        <f>IF(AND($A5&lt;&gt;"",ISNUMBER($A5)),VLOOKUP($A5,StudiesDetails!$B:$CW,26,FALSE),"")</f>
        <v>Aggregated</v>
      </c>
      <c r="J5" s="39">
        <f>IF(AND($A5&lt;&gt;"",ISNUMBER($A5)),VLOOKUP($A5,StudiesDetails!$B:$CW,31,FALSE),"")</f>
        <v>23</v>
      </c>
      <c r="K5" s="2">
        <v>7.6</v>
      </c>
      <c r="L5" s="14" t="s">
        <v>1679</v>
      </c>
      <c r="M5" s="14" t="s">
        <v>768</v>
      </c>
      <c r="Q5" s="2">
        <v>16.600000000000001</v>
      </c>
      <c r="R5" s="14" t="s">
        <v>1679</v>
      </c>
      <c r="S5" s="14" t="s">
        <v>797</v>
      </c>
      <c r="T5" s="58">
        <v>0.2</v>
      </c>
      <c r="U5" s="58">
        <v>79.599999999999994</v>
      </c>
      <c r="X5" s="52">
        <v>0</v>
      </c>
    </row>
    <row r="6" spans="1:26" x14ac:dyDescent="0.3">
      <c r="A6">
        <v>12</v>
      </c>
      <c r="B6" s="23" t="str">
        <f>IF(AND($A6&lt;&gt;"",ISNUMBER($A6)),VLOOKUP($A6,StudiesDetails!$B:$CW,2,FALSE),"")</f>
        <v>Achour</v>
      </c>
      <c r="C6" s="23">
        <f>IF(AND($A6&lt;&gt;"",ISNUMBER($A6)),VLOOKUP($A6,StudiesDetails!$B:$CW,3,FALSE),"")</f>
        <v>2014</v>
      </c>
      <c r="D6" s="23" t="str">
        <f>IF(AND($A6&lt;&gt;"",ISNUMBER($A6)),VLOOKUP($A6,StudiesDetails!$B:$CW,4,FALSE),"")</f>
        <v>http://dx.doi.org/10.1124/dmd.113.055632</v>
      </c>
      <c r="E6" s="64" t="str">
        <f>IF(AND($A6&lt;&gt;"",ISNUMBER($A6)),VLOOKUP($A6,StudiesDetails!$B:$CW,5,FALSE),"")</f>
        <v>CYP3A43</v>
      </c>
      <c r="F6" s="23" t="str">
        <f>IF(AND($A6&lt;&gt;"",ISNUMBER($A6)),VLOOKUP($A6,StudiesDetails!$B:$CW,6,FALSE),"")</f>
        <v>Liver--HLM--</v>
      </c>
      <c r="G6" s="12" t="s">
        <v>1678</v>
      </c>
      <c r="H6" s="1">
        <v>3</v>
      </c>
      <c r="I6" s="60" t="str">
        <f>IF(AND($A6&lt;&gt;"",ISNUMBER($A6)),VLOOKUP($A6,StudiesDetails!$B:$CW,26,FALSE),"")</f>
        <v>Aggregated</v>
      </c>
      <c r="J6" s="39">
        <f>IF(AND($A6&lt;&gt;"",ISNUMBER($A6)),VLOOKUP($A6,StudiesDetails!$B:$CW,31,FALSE),"")</f>
        <v>23</v>
      </c>
      <c r="K6" s="2">
        <v>0.35</v>
      </c>
      <c r="L6" s="14" t="s">
        <v>1679</v>
      </c>
      <c r="M6" s="14" t="s">
        <v>768</v>
      </c>
      <c r="Q6" s="2">
        <v>0.19</v>
      </c>
      <c r="R6" s="14" t="s">
        <v>1679</v>
      </c>
      <c r="S6" s="14" t="s">
        <v>797</v>
      </c>
      <c r="T6" s="58">
        <v>0.1</v>
      </c>
      <c r="U6" s="58">
        <v>0.8</v>
      </c>
      <c r="X6" s="52">
        <v>0</v>
      </c>
    </row>
    <row r="7" spans="1:26" x14ac:dyDescent="0.3">
      <c r="A7">
        <v>21</v>
      </c>
      <c r="B7" s="23" t="str">
        <f>IF(AND($A7&lt;&gt;"",ISNUMBER($A7)),VLOOKUP($A7,StudiesDetails!$B:$CW,2,FALSE),"")</f>
        <v>Drozdzik</v>
      </c>
      <c r="C7" s="23">
        <f>IF(AND($A7&lt;&gt;"",ISNUMBER($A7)),VLOOKUP($A7,StudiesDetails!$B:$CW,3,FALSE),"")</f>
        <v>2018</v>
      </c>
      <c r="D7" s="23" t="str">
        <f>IF(AND($A7&lt;&gt;"",ISNUMBER($A7)),VLOOKUP($A7,StudiesDetails!$B:$CW,4,FALSE),"")</f>
        <v xml:space="preserve">http://dx.doi.org/10.1002/cpt.967 </v>
      </c>
      <c r="E7" s="64" t="str">
        <f>IF(AND($A7&lt;&gt;"",ISNUMBER($A7)),VLOOKUP($A7,StudiesDetails!$B:$CW,5,FALSE),"")</f>
        <v>CYP3A4</v>
      </c>
      <c r="F7" s="23" t="str">
        <f>IF(AND($A7&lt;&gt;"",ISNUMBER($A7)),VLOOKUP($A7,StudiesDetails!$B:$CW,6,FALSE),"")</f>
        <v>Liver--Lysate--*1/*1</v>
      </c>
      <c r="G7" s="12" t="s">
        <v>1678</v>
      </c>
      <c r="H7" s="1">
        <v>3</v>
      </c>
      <c r="I7" s="60" t="str">
        <f>IF(AND($A7&lt;&gt;"",ISNUMBER($A7)),VLOOKUP($A7,StudiesDetails!$B:$CW,26,FALSE),"")</f>
        <v>Aggregated</v>
      </c>
      <c r="J7" s="39">
        <f>IF(AND($A7&lt;&gt;"",ISNUMBER($A7)),VLOOKUP($A7,StudiesDetails!$B:$CW,31,FALSE),"")</f>
        <v>9</v>
      </c>
      <c r="K7" s="2">
        <v>0.15</v>
      </c>
      <c r="L7" s="14" t="s">
        <v>1680</v>
      </c>
      <c r="M7" s="14" t="s">
        <v>768</v>
      </c>
      <c r="Q7" s="2">
        <v>0.16400000000000001</v>
      </c>
      <c r="R7" s="14" t="s">
        <v>1680</v>
      </c>
      <c r="S7" s="14" t="s">
        <v>797</v>
      </c>
      <c r="T7" s="58">
        <v>1.7000000000000001E-2</v>
      </c>
      <c r="U7" s="58">
        <v>0.46500000000000002</v>
      </c>
      <c r="X7" s="52">
        <v>0</v>
      </c>
    </row>
    <row r="8" spans="1:26" x14ac:dyDescent="0.3">
      <c r="A8">
        <v>22</v>
      </c>
      <c r="B8" s="23" t="str">
        <f>IF(AND($A8&lt;&gt;"",ISNUMBER($A8)),VLOOKUP($A8,StudiesDetails!$B:$CW,2,FALSE),"")</f>
        <v>Drozdzik</v>
      </c>
      <c r="C8" s="23">
        <f>IF(AND($A8&lt;&gt;"",ISNUMBER($A8)),VLOOKUP($A8,StudiesDetails!$B:$CW,3,FALSE),"")</f>
        <v>2018</v>
      </c>
      <c r="D8" s="23" t="str">
        <f>IF(AND($A8&lt;&gt;"",ISNUMBER($A8)),VLOOKUP($A8,StudiesDetails!$B:$CW,4,FALSE),"")</f>
        <v xml:space="preserve">http://dx.doi.org/10.1002/cpt.967 </v>
      </c>
      <c r="E8" s="64" t="str">
        <f>IF(AND($A8&lt;&gt;"",ISNUMBER($A8)),VLOOKUP($A8,StudiesDetails!$B:$CW,5,FALSE),"")</f>
        <v>CYP3A5</v>
      </c>
      <c r="F8" s="23" t="str">
        <f>IF(AND($A8&lt;&gt;"",ISNUMBER($A8)),VLOOKUP($A8,StudiesDetails!$B:$CW,6,FALSE),"")</f>
        <v>Liver--Lysate--*3/*3</v>
      </c>
      <c r="G8" s="12" t="s">
        <v>1678</v>
      </c>
      <c r="H8" s="1">
        <v>3</v>
      </c>
      <c r="I8" s="60" t="str">
        <f>IF(AND($A8&lt;&gt;"",ISNUMBER($A8)),VLOOKUP($A8,StudiesDetails!$B:$CW,26,FALSE),"")</f>
        <v>Aggregated</v>
      </c>
      <c r="J8" s="39">
        <f>IF(AND($A8&lt;&gt;"",ISNUMBER($A8)),VLOOKUP($A8,StudiesDetails!$B:$CW,31,FALSE),"")</f>
        <v>9</v>
      </c>
      <c r="K8" s="2">
        <v>7.0000000000000001E-3</v>
      </c>
      <c r="L8" s="14" t="s">
        <v>1680</v>
      </c>
      <c r="M8" s="14" t="s">
        <v>768</v>
      </c>
      <c r="Q8" s="2">
        <v>4.0000000000000001E-3</v>
      </c>
      <c r="R8" s="14" t="s">
        <v>1680</v>
      </c>
      <c r="S8" s="14" t="s">
        <v>797</v>
      </c>
      <c r="T8" s="58">
        <v>3.0000000000000001E-3</v>
      </c>
      <c r="U8" s="58">
        <v>1.2E-2</v>
      </c>
      <c r="X8" s="52">
        <v>0</v>
      </c>
    </row>
    <row r="9" spans="1:26" x14ac:dyDescent="0.3">
      <c r="A9">
        <v>30</v>
      </c>
      <c r="B9" s="23" t="str">
        <f>IF(AND($A9&lt;&gt;"",ISNUMBER($A9)),VLOOKUP($A9,StudiesDetails!$B:$CW,2,FALSE),"")</f>
        <v>Drozdzik</v>
      </c>
      <c r="C9" s="23">
        <f>IF(AND($A9&lt;&gt;"",ISNUMBER($A9)),VLOOKUP($A9,StudiesDetails!$B:$CW,3,FALSE),"")</f>
        <v>2018</v>
      </c>
      <c r="D9" s="23" t="str">
        <f>IF(AND($A9&lt;&gt;"",ISNUMBER($A9)),VLOOKUP($A9,StudiesDetails!$B:$CW,4,FALSE),"")</f>
        <v xml:space="preserve">http://dx.doi.org/10.1002/cpt.967 </v>
      </c>
      <c r="E9" s="64" t="str">
        <f>IF(AND($A9&lt;&gt;"",ISNUMBER($A9)),VLOOKUP($A9,StudiesDetails!$B:$CW,5,FALSE),"")</f>
        <v>CYP3A4</v>
      </c>
      <c r="F9" s="23" t="str">
        <f>IF(AND($A9&lt;&gt;"",ISNUMBER($A9)),VLOOKUP($A9,StudiesDetails!$B:$CW,6,FALSE),"")</f>
        <v>Small intestine-Duodenum-Lysate--*1/*1</v>
      </c>
      <c r="G9" s="12" t="s">
        <v>1678</v>
      </c>
      <c r="H9" s="1">
        <v>3</v>
      </c>
      <c r="I9" s="60" t="str">
        <f>IF(AND($A9&lt;&gt;"",ISNUMBER($A9)),VLOOKUP($A9,StudiesDetails!$B:$CW,26,FALSE),"")</f>
        <v>Aggregated</v>
      </c>
      <c r="J9" s="39">
        <f>IF(AND($A9&lt;&gt;"",ISNUMBER($A9)),VLOOKUP($A9,StudiesDetails!$B:$CW,31,FALSE),"")</f>
        <v>9</v>
      </c>
      <c r="K9" s="2">
        <v>4.8000000000000001E-2</v>
      </c>
      <c r="L9" s="14" t="s">
        <v>1680</v>
      </c>
      <c r="M9" s="14" t="s">
        <v>768</v>
      </c>
      <c r="Q9" s="2">
        <v>5.8999999999999997E-2</v>
      </c>
      <c r="R9" s="14" t="s">
        <v>1680</v>
      </c>
      <c r="S9" s="14" t="s">
        <v>797</v>
      </c>
      <c r="T9" s="58">
        <v>0</v>
      </c>
      <c r="U9" s="58">
        <v>0.17699999999999999</v>
      </c>
      <c r="X9" s="52">
        <v>0</v>
      </c>
    </row>
    <row r="10" spans="1:26" x14ac:dyDescent="0.3">
      <c r="A10">
        <v>31</v>
      </c>
      <c r="B10" s="23" t="str">
        <f>IF(AND($A10&lt;&gt;"",ISNUMBER($A10)),VLOOKUP($A10,StudiesDetails!$B:$CW,2,FALSE),"")</f>
        <v>Drozdzik</v>
      </c>
      <c r="C10" s="23">
        <f>IF(AND($A10&lt;&gt;"",ISNUMBER($A10)),VLOOKUP($A10,StudiesDetails!$B:$CW,3,FALSE),"")</f>
        <v>2018</v>
      </c>
      <c r="D10" s="23" t="str">
        <f>IF(AND($A10&lt;&gt;"",ISNUMBER($A10)),VLOOKUP($A10,StudiesDetails!$B:$CW,4,FALSE),"")</f>
        <v xml:space="preserve">http://dx.doi.org/10.1002/cpt.967 </v>
      </c>
      <c r="E10" s="64" t="str">
        <f>IF(AND($A10&lt;&gt;"",ISNUMBER($A10)),VLOOKUP($A10,StudiesDetails!$B:$CW,5,FALSE),"")</f>
        <v>CYP3A5</v>
      </c>
      <c r="F10" s="23" t="str">
        <f>IF(AND($A10&lt;&gt;"",ISNUMBER($A10)),VLOOKUP($A10,StudiesDetails!$B:$CW,6,FALSE),"")</f>
        <v>Small intestine-Duodenum-Lysate--*3/*3</v>
      </c>
      <c r="G10" s="12" t="s">
        <v>1678</v>
      </c>
      <c r="H10" s="1">
        <v>3</v>
      </c>
      <c r="I10" s="60" t="str">
        <f>IF(AND($A10&lt;&gt;"",ISNUMBER($A10)),VLOOKUP($A10,StudiesDetails!$B:$CW,26,FALSE),"")</f>
        <v>Aggregated</v>
      </c>
      <c r="J10" s="39">
        <f>IF(AND($A10&lt;&gt;"",ISNUMBER($A10)),VLOOKUP($A10,StudiesDetails!$B:$CW,31,FALSE),"")</f>
        <v>9</v>
      </c>
      <c r="K10" s="2">
        <v>2E-3</v>
      </c>
      <c r="L10" s="14" t="s">
        <v>1680</v>
      </c>
      <c r="M10" s="14" t="s">
        <v>768</v>
      </c>
      <c r="Q10" s="2">
        <v>3.0000000000000001E-3</v>
      </c>
      <c r="R10" s="14" t="s">
        <v>1680</v>
      </c>
      <c r="S10" s="14" t="s">
        <v>797</v>
      </c>
      <c r="T10" s="58">
        <v>0</v>
      </c>
      <c r="U10" s="58">
        <v>6.0000000000000001E-3</v>
      </c>
      <c r="X10" s="52">
        <v>0</v>
      </c>
    </row>
    <row r="11" spans="1:26" x14ac:dyDescent="0.3">
      <c r="A11">
        <v>39</v>
      </c>
      <c r="B11" s="23" t="str">
        <f>IF(AND($A11&lt;&gt;"",ISNUMBER($A11)),VLOOKUP($A11,StudiesDetails!$B:$CW,2,FALSE),"")</f>
        <v>Drozdzik</v>
      </c>
      <c r="C11" s="23">
        <f>IF(AND($A11&lt;&gt;"",ISNUMBER($A11)),VLOOKUP($A11,StudiesDetails!$B:$CW,3,FALSE),"")</f>
        <v>2018</v>
      </c>
      <c r="D11" s="23" t="str">
        <f>IF(AND($A11&lt;&gt;"",ISNUMBER($A11)),VLOOKUP($A11,StudiesDetails!$B:$CW,4,FALSE),"")</f>
        <v xml:space="preserve">http://dx.doi.org/10.1002/cpt.967 </v>
      </c>
      <c r="E11" s="64" t="str">
        <f>IF(AND($A11&lt;&gt;"",ISNUMBER($A11)),VLOOKUP($A11,StudiesDetails!$B:$CW,5,FALSE),"")</f>
        <v>CYP3A4</v>
      </c>
      <c r="F11" s="23" t="str">
        <f>IF(AND($A11&lt;&gt;"",ISNUMBER($A11)),VLOOKUP($A11,StudiesDetails!$B:$CW,6,FALSE),"")</f>
        <v>Small intestine-Jejunum-Lysate--*1/*1</v>
      </c>
      <c r="G11" s="12" t="s">
        <v>1678</v>
      </c>
      <c r="H11" s="1">
        <v>3</v>
      </c>
      <c r="I11" s="60" t="str">
        <f>IF(AND($A11&lt;&gt;"",ISNUMBER($A11)),VLOOKUP($A11,StudiesDetails!$B:$CW,26,FALSE),"")</f>
        <v>Aggregated</v>
      </c>
      <c r="J11" s="39">
        <f>IF(AND($A11&lt;&gt;"",ISNUMBER($A11)),VLOOKUP($A11,StudiesDetails!$B:$CW,31,FALSE),"")</f>
        <v>9</v>
      </c>
      <c r="K11" s="2">
        <v>0.13500000000000001</v>
      </c>
      <c r="L11" s="14" t="s">
        <v>1680</v>
      </c>
      <c r="M11" s="14" t="s">
        <v>768</v>
      </c>
      <c r="Q11" s="2">
        <v>0.13400000000000001</v>
      </c>
      <c r="R11" s="14" t="s">
        <v>1680</v>
      </c>
      <c r="S11" s="14" t="s">
        <v>797</v>
      </c>
      <c r="T11" s="58">
        <v>4.0000000000000001E-3</v>
      </c>
      <c r="U11" s="58">
        <v>0.54100000000000004</v>
      </c>
      <c r="X11" s="52">
        <v>0</v>
      </c>
    </row>
    <row r="12" spans="1:26" x14ac:dyDescent="0.3">
      <c r="A12">
        <v>40</v>
      </c>
      <c r="B12" s="23" t="str">
        <f>IF(AND($A12&lt;&gt;"",ISNUMBER($A12)),VLOOKUP($A12,StudiesDetails!$B:$CW,2,FALSE),"")</f>
        <v>Drozdzik</v>
      </c>
      <c r="C12" s="23">
        <f>IF(AND($A12&lt;&gt;"",ISNUMBER($A12)),VLOOKUP($A12,StudiesDetails!$B:$CW,3,FALSE),"")</f>
        <v>2018</v>
      </c>
      <c r="D12" s="23" t="str">
        <f>IF(AND($A12&lt;&gt;"",ISNUMBER($A12)),VLOOKUP($A12,StudiesDetails!$B:$CW,4,FALSE),"")</f>
        <v xml:space="preserve">http://dx.doi.org/10.1002/cpt.967 </v>
      </c>
      <c r="E12" s="64" t="str">
        <f>IF(AND($A12&lt;&gt;"",ISNUMBER($A12)),VLOOKUP($A12,StudiesDetails!$B:$CW,5,FALSE),"")</f>
        <v>CYP3A5</v>
      </c>
      <c r="F12" s="23" t="str">
        <f>IF(AND($A12&lt;&gt;"",ISNUMBER($A12)),VLOOKUP($A12,StudiesDetails!$B:$CW,6,FALSE),"")</f>
        <v>Small intestine-Jejunum-Lysate--*3/*3</v>
      </c>
      <c r="G12" s="12" t="s">
        <v>1678</v>
      </c>
      <c r="H12" s="1">
        <v>3</v>
      </c>
      <c r="I12" s="60" t="str">
        <f>IF(AND($A12&lt;&gt;"",ISNUMBER($A12)),VLOOKUP($A12,StudiesDetails!$B:$CW,26,FALSE),"")</f>
        <v>Aggregated</v>
      </c>
      <c r="J12" s="39">
        <f>IF(AND($A12&lt;&gt;"",ISNUMBER($A12)),VLOOKUP($A12,StudiesDetails!$B:$CW,31,FALSE),"")</f>
        <v>9</v>
      </c>
      <c r="K12" s="2">
        <v>4.0000000000000001E-3</v>
      </c>
      <c r="L12" s="14" t="s">
        <v>1680</v>
      </c>
      <c r="M12" s="14" t="s">
        <v>768</v>
      </c>
      <c r="Q12" s="2">
        <v>3.0000000000000001E-3</v>
      </c>
      <c r="R12" s="14" t="s">
        <v>1680</v>
      </c>
      <c r="S12" s="14" t="s">
        <v>797</v>
      </c>
      <c r="T12" s="58">
        <v>0</v>
      </c>
      <c r="U12" s="58">
        <v>8.9999999999999993E-3</v>
      </c>
      <c r="X12" s="52">
        <v>0</v>
      </c>
    </row>
    <row r="13" spans="1:26" x14ac:dyDescent="0.3">
      <c r="A13">
        <v>48</v>
      </c>
      <c r="B13" s="23" t="str">
        <f>IF(AND($A13&lt;&gt;"",ISNUMBER($A13)),VLOOKUP($A13,StudiesDetails!$B:$CW,2,FALSE),"")</f>
        <v>Drozdzik</v>
      </c>
      <c r="C13" s="23">
        <f>IF(AND($A13&lt;&gt;"",ISNUMBER($A13)),VLOOKUP($A13,StudiesDetails!$B:$CW,3,FALSE),"")</f>
        <v>2018</v>
      </c>
      <c r="D13" s="23" t="str">
        <f>IF(AND($A13&lt;&gt;"",ISNUMBER($A13)),VLOOKUP($A13,StudiesDetails!$B:$CW,4,FALSE),"")</f>
        <v xml:space="preserve">http://dx.doi.org/10.1002/cpt.967 </v>
      </c>
      <c r="E13" s="64" t="str">
        <f>IF(AND($A13&lt;&gt;"",ISNUMBER($A13)),VLOOKUP($A13,StudiesDetails!$B:$CW,5,FALSE),"")</f>
        <v>CYP3A4</v>
      </c>
      <c r="F13" s="23" t="str">
        <f>IF(AND($A13&lt;&gt;"",ISNUMBER($A13)),VLOOKUP($A13,StudiesDetails!$B:$CW,6,FALSE),"")</f>
        <v>Small intestine-Ileum-Lysate--*1/*1</v>
      </c>
      <c r="G13" s="12" t="s">
        <v>1678</v>
      </c>
      <c r="H13" s="1">
        <v>3</v>
      </c>
      <c r="I13" s="60" t="str">
        <f>IF(AND($A13&lt;&gt;"",ISNUMBER($A13)),VLOOKUP($A13,StudiesDetails!$B:$CW,26,FALSE),"")</f>
        <v>Aggregated</v>
      </c>
      <c r="J13" s="39">
        <f>IF(AND($A13&lt;&gt;"",ISNUMBER($A13)),VLOOKUP($A13,StudiesDetails!$B:$CW,31,FALSE),"")</f>
        <v>9</v>
      </c>
      <c r="K13" s="2">
        <v>9.1999999999999998E-2</v>
      </c>
      <c r="L13" s="14" t="s">
        <v>1680</v>
      </c>
      <c r="M13" s="14" t="s">
        <v>768</v>
      </c>
      <c r="Q13" s="2">
        <v>0.126</v>
      </c>
      <c r="R13" s="14" t="s">
        <v>1680</v>
      </c>
      <c r="S13" s="14" t="s">
        <v>797</v>
      </c>
      <c r="T13" s="58">
        <v>5.0000000000000001E-3</v>
      </c>
      <c r="U13" s="58">
        <v>0.41</v>
      </c>
      <c r="X13" s="52">
        <v>0</v>
      </c>
    </row>
    <row r="14" spans="1:26" x14ac:dyDescent="0.3">
      <c r="A14">
        <v>49</v>
      </c>
      <c r="B14" s="23" t="str">
        <f>IF(AND($A14&lt;&gt;"",ISNUMBER($A14)),VLOOKUP($A14,StudiesDetails!$B:$CW,2,FALSE),"")</f>
        <v>Drozdzik</v>
      </c>
      <c r="C14" s="23">
        <f>IF(AND($A14&lt;&gt;"",ISNUMBER($A14)),VLOOKUP($A14,StudiesDetails!$B:$CW,3,FALSE),"")</f>
        <v>2018</v>
      </c>
      <c r="D14" s="23" t="str">
        <f>IF(AND($A14&lt;&gt;"",ISNUMBER($A14)),VLOOKUP($A14,StudiesDetails!$B:$CW,4,FALSE),"")</f>
        <v xml:space="preserve">http://dx.doi.org/10.1002/cpt.967 </v>
      </c>
      <c r="E14" s="64" t="str">
        <f>IF(AND($A14&lt;&gt;"",ISNUMBER($A14)),VLOOKUP($A14,StudiesDetails!$B:$CW,5,FALSE),"")</f>
        <v>CYP3A5</v>
      </c>
      <c r="F14" s="23" t="str">
        <f>IF(AND($A14&lt;&gt;"",ISNUMBER($A14)),VLOOKUP($A14,StudiesDetails!$B:$CW,6,FALSE),"")</f>
        <v>Small intestine-Ileum-Lysate--*3/*3</v>
      </c>
      <c r="G14" s="12" t="s">
        <v>1678</v>
      </c>
      <c r="H14" s="1">
        <v>3</v>
      </c>
      <c r="I14" s="60" t="str">
        <f>IF(AND($A14&lt;&gt;"",ISNUMBER($A14)),VLOOKUP($A14,StudiesDetails!$B:$CW,26,FALSE),"")</f>
        <v>Aggregated</v>
      </c>
      <c r="J14" s="39">
        <f>IF(AND($A14&lt;&gt;"",ISNUMBER($A14)),VLOOKUP($A14,StudiesDetails!$B:$CW,31,FALSE),"")</f>
        <v>9</v>
      </c>
      <c r="K14" s="2">
        <v>4.0000000000000001E-3</v>
      </c>
      <c r="L14" s="14" t="s">
        <v>1680</v>
      </c>
      <c r="M14" s="14" t="s">
        <v>768</v>
      </c>
      <c r="Q14" s="2">
        <v>4.0000000000000001E-3</v>
      </c>
      <c r="R14" s="14" t="s">
        <v>1680</v>
      </c>
      <c r="S14" s="14" t="s">
        <v>797</v>
      </c>
      <c r="T14" s="58">
        <v>0</v>
      </c>
      <c r="U14" s="58">
        <v>1.0999999999999999E-2</v>
      </c>
      <c r="X14" s="52">
        <v>0</v>
      </c>
    </row>
    <row r="15" spans="1:26" x14ac:dyDescent="0.3">
      <c r="A15">
        <v>57</v>
      </c>
      <c r="B15" s="23" t="str">
        <f>IF(AND($A15&lt;&gt;"",ISNUMBER($A15)),VLOOKUP($A15,StudiesDetails!$B:$CW,2,FALSE),"")</f>
        <v>Drozdzik</v>
      </c>
      <c r="C15" s="23">
        <f>IF(AND($A15&lt;&gt;"",ISNUMBER($A15)),VLOOKUP($A15,StudiesDetails!$B:$CW,3,FALSE),"")</f>
        <v>2018</v>
      </c>
      <c r="D15" s="23" t="str">
        <f>IF(AND($A15&lt;&gt;"",ISNUMBER($A15)),VLOOKUP($A15,StudiesDetails!$B:$CW,4,FALSE),"")</f>
        <v xml:space="preserve">http://dx.doi.org/10.1002/cpt.967 </v>
      </c>
      <c r="E15" s="64" t="str">
        <f>IF(AND($A15&lt;&gt;"",ISNUMBER($A15)),VLOOKUP($A15,StudiesDetails!$B:$CW,5,FALSE),"")</f>
        <v>CYP3A4</v>
      </c>
      <c r="F15" s="23" t="str">
        <f>IF(AND($A15&lt;&gt;"",ISNUMBER($A15)),VLOOKUP($A15,StudiesDetails!$B:$CW,6,FALSE),"")</f>
        <v>Large intestine-Transverse colon-Lysate--*1/*1</v>
      </c>
      <c r="G15" s="12" t="s">
        <v>1678</v>
      </c>
      <c r="H15" s="1">
        <v>3</v>
      </c>
      <c r="I15" s="60" t="str">
        <f>IF(AND($A15&lt;&gt;"",ISNUMBER($A15)),VLOOKUP($A15,StudiesDetails!$B:$CW,26,FALSE),"")</f>
        <v>Aggregated</v>
      </c>
      <c r="J15" s="39">
        <f>IF(AND($A15&lt;&gt;"",ISNUMBER($A15)),VLOOKUP($A15,StudiesDetails!$B:$CW,31,FALSE),"")</f>
        <v>9</v>
      </c>
      <c r="K15" s="84" t="s">
        <v>1681</v>
      </c>
      <c r="X15" s="52">
        <v>1</v>
      </c>
      <c r="Y15" s="52" t="s">
        <v>1681</v>
      </c>
    </row>
    <row r="16" spans="1:26" x14ac:dyDescent="0.3">
      <c r="A16">
        <v>58</v>
      </c>
      <c r="B16" s="23" t="str">
        <f>IF(AND($A16&lt;&gt;"",ISNUMBER($A16)),VLOOKUP($A16,StudiesDetails!$B:$CW,2,FALSE),"")</f>
        <v>Drozdzik</v>
      </c>
      <c r="C16" s="23">
        <f>IF(AND($A16&lt;&gt;"",ISNUMBER($A16)),VLOOKUP($A16,StudiesDetails!$B:$CW,3,FALSE),"")</f>
        <v>2018</v>
      </c>
      <c r="D16" s="23" t="str">
        <f>IF(AND($A16&lt;&gt;"",ISNUMBER($A16)),VLOOKUP($A16,StudiesDetails!$B:$CW,4,FALSE),"")</f>
        <v xml:space="preserve">http://dx.doi.org/10.1002/cpt.967 </v>
      </c>
      <c r="E16" s="64" t="str">
        <f>IF(AND($A16&lt;&gt;"",ISNUMBER($A16)),VLOOKUP($A16,StudiesDetails!$B:$CW,5,FALSE),"")</f>
        <v>CYP3A5</v>
      </c>
      <c r="F16" s="23" t="str">
        <f>IF(AND($A16&lt;&gt;"",ISNUMBER($A16)),VLOOKUP($A16,StudiesDetails!$B:$CW,6,FALSE),"")</f>
        <v>Large intestine-Transverse colon-Lysate--*3/*3</v>
      </c>
      <c r="G16" s="12" t="s">
        <v>1678</v>
      </c>
      <c r="H16" s="1">
        <v>3</v>
      </c>
      <c r="I16" s="60" t="str">
        <f>IF(AND($A16&lt;&gt;"",ISNUMBER($A16)),VLOOKUP($A16,StudiesDetails!$B:$CW,26,FALSE),"")</f>
        <v>Aggregated</v>
      </c>
      <c r="J16" s="39">
        <f>IF(AND($A16&lt;&gt;"",ISNUMBER($A16)),VLOOKUP($A16,StudiesDetails!$B:$CW,31,FALSE),"")</f>
        <v>9</v>
      </c>
      <c r="K16" s="84" t="s">
        <v>1681</v>
      </c>
      <c r="X16" s="52">
        <v>1</v>
      </c>
      <c r="Y16" s="52" t="s">
        <v>1681</v>
      </c>
    </row>
    <row r="17" spans="1:25" x14ac:dyDescent="0.3">
      <c r="A17">
        <v>64</v>
      </c>
      <c r="B17" s="23" t="str">
        <f>IF(AND($A17&lt;&gt;"",ISNUMBER($A17)),VLOOKUP($A17,StudiesDetails!$B:$CW,2,FALSE),"")</f>
        <v>Groer</v>
      </c>
      <c r="C17" s="23">
        <f>IF(AND($A17&lt;&gt;"",ISNUMBER($A17)),VLOOKUP($A17,StudiesDetails!$B:$CW,3,FALSE),"")</f>
        <v>2014</v>
      </c>
      <c r="D17" s="23" t="str">
        <f>IF(AND($A17&lt;&gt;"",ISNUMBER($A17)),VLOOKUP($A17,StudiesDetails!$B:$CW,4,FALSE),"")</f>
        <v>http://dx.doi.org/10.1016/j.jpba.2014.08.016</v>
      </c>
      <c r="E17" s="64" t="str">
        <f>IF(AND($A17&lt;&gt;"",ISNUMBER($A17)),VLOOKUP($A17,StudiesDetails!$B:$CW,5,FALSE),"")</f>
        <v>CYP3A4</v>
      </c>
      <c r="F17" s="23" t="str">
        <f>IF(AND($A17&lt;&gt;"",ISNUMBER($A17)),VLOOKUP($A17,StudiesDetails!$B:$CW,6,FALSE),"")</f>
        <v>Liver--HLM-commercial-</v>
      </c>
      <c r="G17" s="12" t="s">
        <v>1678</v>
      </c>
      <c r="H17" s="1">
        <v>2</v>
      </c>
      <c r="I17" s="60" t="str">
        <f>IF(AND($A17&lt;&gt;"",ISNUMBER($A17)),VLOOKUP($A17,StudiesDetails!$B:$CW,26,FALSE),"")</f>
        <v>Pooled</v>
      </c>
      <c r="J17" s="39">
        <f>IF(AND($A17&lt;&gt;"",ISNUMBER($A17)),VLOOKUP($A17,StudiesDetails!$B:$CW,31,FALSE),"")</f>
        <v>25</v>
      </c>
      <c r="K17" s="2">
        <v>32.6</v>
      </c>
      <c r="L17" s="14" t="s">
        <v>1679</v>
      </c>
      <c r="M17" s="14" t="s">
        <v>768</v>
      </c>
      <c r="N17" s="58">
        <v>0.38</v>
      </c>
      <c r="O17" s="59" t="s">
        <v>1682</v>
      </c>
      <c r="P17" s="59" t="s">
        <v>797</v>
      </c>
      <c r="X17" s="52">
        <v>0</v>
      </c>
    </row>
    <row r="18" spans="1:25" x14ac:dyDescent="0.3">
      <c r="A18">
        <v>65</v>
      </c>
      <c r="B18" s="23" t="str">
        <f>IF(AND($A18&lt;&gt;"",ISNUMBER($A18)),VLOOKUP($A18,StudiesDetails!$B:$CW,2,FALSE),"")</f>
        <v>Groer</v>
      </c>
      <c r="C18" s="23">
        <f>IF(AND($A18&lt;&gt;"",ISNUMBER($A18)),VLOOKUP($A18,StudiesDetails!$B:$CW,3,FALSE),"")</f>
        <v>2014</v>
      </c>
      <c r="D18" s="23" t="str">
        <f>IF(AND($A18&lt;&gt;"",ISNUMBER($A18)),VLOOKUP($A18,StudiesDetails!$B:$CW,4,FALSE),"")</f>
        <v>http://dx.doi.org/10.1016/j.jpba.2014.08.016</v>
      </c>
      <c r="E18" s="64" t="str">
        <f>IF(AND($A18&lt;&gt;"",ISNUMBER($A18)),VLOOKUP($A18,StudiesDetails!$B:$CW,5,FALSE),"")</f>
        <v>CYP3A5</v>
      </c>
      <c r="F18" s="23" t="str">
        <f>IF(AND($A18&lt;&gt;"",ISNUMBER($A18)),VLOOKUP($A18,StudiesDetails!$B:$CW,6,FALSE),"")</f>
        <v>Liver--HLM-commercial-</v>
      </c>
      <c r="G18" s="12" t="s">
        <v>1678</v>
      </c>
      <c r="H18" s="1">
        <v>2</v>
      </c>
      <c r="I18" s="60" t="str">
        <f>IF(AND($A18&lt;&gt;"",ISNUMBER($A18)),VLOOKUP($A18,StudiesDetails!$B:$CW,26,FALSE),"")</f>
        <v>Pooled</v>
      </c>
      <c r="J18" s="39">
        <f>IF(AND($A18&lt;&gt;"",ISNUMBER($A18)),VLOOKUP($A18,StudiesDetails!$B:$CW,31,FALSE),"")</f>
        <v>25</v>
      </c>
      <c r="K18" s="2">
        <v>1.96</v>
      </c>
      <c r="L18" s="14" t="s">
        <v>1679</v>
      </c>
      <c r="M18" s="14" t="s">
        <v>768</v>
      </c>
      <c r="N18" s="58">
        <v>0.05</v>
      </c>
      <c r="O18" s="59" t="s">
        <v>1682</v>
      </c>
      <c r="P18" s="59" t="s">
        <v>797</v>
      </c>
      <c r="X18" s="52">
        <v>0</v>
      </c>
    </row>
    <row r="19" spans="1:25" x14ac:dyDescent="0.3">
      <c r="A19">
        <v>73</v>
      </c>
      <c r="B19" s="23" t="str">
        <f>IF(AND($A19&lt;&gt;"",ISNUMBER($A19)),VLOOKUP($A19,StudiesDetails!$B:$CW,2,FALSE),"")</f>
        <v>Groer</v>
      </c>
      <c r="C19" s="23">
        <f>IF(AND($A19&lt;&gt;"",ISNUMBER($A19)),VLOOKUP($A19,StudiesDetails!$B:$CW,3,FALSE),"")</f>
        <v>2014</v>
      </c>
      <c r="D19" s="23" t="str">
        <f>IF(AND($A19&lt;&gt;"",ISNUMBER($A19)),VLOOKUP($A19,StudiesDetails!$B:$CW,4,FALSE),"")</f>
        <v>http://dx.doi.org/10.1016/j.jpba.2014.08.016</v>
      </c>
      <c r="E19" s="64" t="str">
        <f>IF(AND($A19&lt;&gt;"",ISNUMBER($A19)),VLOOKUP($A19,StudiesDetails!$B:$CW,5,FALSE),"")</f>
        <v>CYP3A4</v>
      </c>
      <c r="F19" s="23" t="str">
        <f>IF(AND($A19&lt;&gt;"",ISNUMBER($A19)),VLOOKUP($A19,StudiesDetails!$B:$CW,6,FALSE),"")</f>
        <v>Small intestine--HIM-commercial-</v>
      </c>
      <c r="G19" s="12" t="s">
        <v>1678</v>
      </c>
      <c r="H19" s="1">
        <v>2</v>
      </c>
      <c r="I19" s="60" t="str">
        <f>IF(AND($A19&lt;&gt;"",ISNUMBER($A19)),VLOOKUP($A19,StudiesDetails!$B:$CW,26,FALSE),"")</f>
        <v>Pooled</v>
      </c>
      <c r="J19" s="39">
        <f>IF(AND($A19&lt;&gt;"",ISNUMBER($A19)),VLOOKUP($A19,StudiesDetails!$B:$CW,31,FALSE),"")</f>
        <v>8</v>
      </c>
      <c r="K19" s="2">
        <v>18.7</v>
      </c>
      <c r="L19" s="14" t="s">
        <v>1679</v>
      </c>
      <c r="M19" s="14" t="s">
        <v>768</v>
      </c>
      <c r="N19" s="58">
        <v>6.26</v>
      </c>
      <c r="O19" s="59" t="s">
        <v>1682</v>
      </c>
      <c r="P19" s="59" t="s">
        <v>797</v>
      </c>
      <c r="X19" s="52">
        <v>0</v>
      </c>
    </row>
    <row r="20" spans="1:25" x14ac:dyDescent="0.3">
      <c r="A20">
        <v>74</v>
      </c>
      <c r="B20" s="23" t="str">
        <f>IF(AND($A20&lt;&gt;"",ISNUMBER($A20)),VLOOKUP($A20,StudiesDetails!$B:$CW,2,FALSE),"")</f>
        <v>Groer</v>
      </c>
      <c r="C20" s="23">
        <f>IF(AND($A20&lt;&gt;"",ISNUMBER($A20)),VLOOKUP($A20,StudiesDetails!$B:$CW,3,FALSE),"")</f>
        <v>2014</v>
      </c>
      <c r="D20" s="23" t="str">
        <f>IF(AND($A20&lt;&gt;"",ISNUMBER($A20)),VLOOKUP($A20,StudiesDetails!$B:$CW,4,FALSE),"")</f>
        <v>http://dx.doi.org/10.1016/j.jpba.2014.08.016</v>
      </c>
      <c r="E20" s="64" t="str">
        <f>IF(AND($A20&lt;&gt;"",ISNUMBER($A20)),VLOOKUP($A20,StudiesDetails!$B:$CW,5,FALSE),"")</f>
        <v>CYP3A5</v>
      </c>
      <c r="F20" s="23" t="str">
        <f>IF(AND($A20&lt;&gt;"",ISNUMBER($A20)),VLOOKUP($A20,StudiesDetails!$B:$CW,6,FALSE),"")</f>
        <v>Small intestine--HIM-commercial-</v>
      </c>
      <c r="G20" s="12" t="s">
        <v>1678</v>
      </c>
      <c r="H20" s="1">
        <v>2</v>
      </c>
      <c r="I20" s="60" t="str">
        <f>IF(AND($A20&lt;&gt;"",ISNUMBER($A20)),VLOOKUP($A20,StudiesDetails!$B:$CW,26,FALSE),"")</f>
        <v>Pooled</v>
      </c>
      <c r="J20" s="39">
        <f>IF(AND($A20&lt;&gt;"",ISNUMBER($A20)),VLOOKUP($A20,StudiesDetails!$B:$CW,31,FALSE),"")</f>
        <v>8</v>
      </c>
      <c r="K20" s="2" t="s">
        <v>1681</v>
      </c>
      <c r="O20" s="59"/>
      <c r="P20" s="59"/>
      <c r="X20" s="52">
        <v>1</v>
      </c>
      <c r="Y20" s="52" t="s">
        <v>1681</v>
      </c>
    </row>
    <row r="21" spans="1:25" x14ac:dyDescent="0.3">
      <c r="A21">
        <v>82</v>
      </c>
      <c r="B21" s="23" t="str">
        <f>IF(AND($A21&lt;&gt;"",ISNUMBER($A21)),VLOOKUP($A21,StudiesDetails!$B:$CW,2,FALSE),"")</f>
        <v>Groer</v>
      </c>
      <c r="C21" s="23">
        <f>IF(AND($A21&lt;&gt;"",ISNUMBER($A21)),VLOOKUP($A21,StudiesDetails!$B:$CW,3,FALSE),"")</f>
        <v>2014</v>
      </c>
      <c r="D21" s="23" t="str">
        <f>IF(AND($A21&lt;&gt;"",ISNUMBER($A21)),VLOOKUP($A21,StudiesDetails!$B:$CW,4,FALSE),"")</f>
        <v>http://dx.doi.org/10.1016/j.jpba.2014.08.016</v>
      </c>
      <c r="E21" s="64" t="str">
        <f>IF(AND($A21&lt;&gt;"",ISNUMBER($A21)),VLOOKUP($A21,StudiesDetails!$B:$CW,5,FALSE),"")</f>
        <v>CYP3A4</v>
      </c>
      <c r="F21" s="23" t="str">
        <f>IF(AND($A21&lt;&gt;"",ISNUMBER($A21)),VLOOKUP($A21,StudiesDetails!$B:$CW,6,FALSE),"")</f>
        <v>Small intestine-Jejunum-HIM-self prepared-</v>
      </c>
      <c r="G21" s="12" t="s">
        <v>1678</v>
      </c>
      <c r="H21" s="1">
        <v>2</v>
      </c>
      <c r="I21" s="60" t="str">
        <f>IF(AND($A21&lt;&gt;"",ISNUMBER($A21)),VLOOKUP($A21,StudiesDetails!$B:$CW,26,FALSE),"")</f>
        <v>Aggregated</v>
      </c>
      <c r="J21" s="39">
        <f>IF(AND($A21&lt;&gt;"",ISNUMBER($A21)),VLOOKUP($A21,StudiesDetails!$B:$CW,31,FALSE),"")</f>
        <v>3</v>
      </c>
      <c r="K21" s="2">
        <v>1.85</v>
      </c>
      <c r="M21" s="14" t="s">
        <v>768</v>
      </c>
      <c r="Q21" s="2">
        <v>0.36</v>
      </c>
      <c r="R21" s="14" t="s">
        <v>1679</v>
      </c>
      <c r="S21" s="14" t="s">
        <v>797</v>
      </c>
      <c r="X21" s="52">
        <v>1</v>
      </c>
      <c r="Y21" s="52" t="s">
        <v>1683</v>
      </c>
    </row>
    <row r="22" spans="1:25" x14ac:dyDescent="0.3">
      <c r="A22">
        <v>83</v>
      </c>
      <c r="B22" s="23" t="str">
        <f>IF(AND($A22&lt;&gt;"",ISNUMBER($A22)),VLOOKUP($A22,StudiesDetails!$B:$CW,2,FALSE),"")</f>
        <v>Groer</v>
      </c>
      <c r="C22" s="23">
        <f>IF(AND($A22&lt;&gt;"",ISNUMBER($A22)),VLOOKUP($A22,StudiesDetails!$B:$CW,3,FALSE),"")</f>
        <v>2014</v>
      </c>
      <c r="D22" s="23" t="str">
        <f>IF(AND($A22&lt;&gt;"",ISNUMBER($A22)),VLOOKUP($A22,StudiesDetails!$B:$CW,4,FALSE),"")</f>
        <v>http://dx.doi.org/10.1016/j.jpba.2014.08.016</v>
      </c>
      <c r="E22" s="64" t="str">
        <f>IF(AND($A22&lt;&gt;"",ISNUMBER($A22)),VLOOKUP($A22,StudiesDetails!$B:$CW,5,FALSE),"")</f>
        <v>CYP3A5</v>
      </c>
      <c r="F22" s="23" t="str">
        <f>IF(AND($A22&lt;&gt;"",ISNUMBER($A22)),VLOOKUP($A22,StudiesDetails!$B:$CW,6,FALSE),"")</f>
        <v>Small intestine-Jejunum-HIM-self prepared-</v>
      </c>
      <c r="G22" s="12" t="s">
        <v>1678</v>
      </c>
      <c r="H22" s="1">
        <v>2</v>
      </c>
      <c r="I22" s="60" t="str">
        <f>IF(AND($A22&lt;&gt;"",ISNUMBER($A22)),VLOOKUP($A22,StudiesDetails!$B:$CW,26,FALSE),"")</f>
        <v>Aggregated</v>
      </c>
      <c r="J22" s="39">
        <f>IF(AND($A22&lt;&gt;"",ISNUMBER($A22)),VLOOKUP($A22,StudiesDetails!$B:$CW,31,FALSE),"")</f>
        <v>3</v>
      </c>
      <c r="K22" s="2" t="s">
        <v>1681</v>
      </c>
      <c r="X22" s="52">
        <v>1</v>
      </c>
      <c r="Y22" s="52" t="s">
        <v>1684</v>
      </c>
    </row>
    <row r="23" spans="1:25" x14ac:dyDescent="0.3">
      <c r="A23">
        <v>97</v>
      </c>
      <c r="B23" s="23" t="str">
        <f>IF(AND($A23&lt;&gt;"",ISNUMBER($A23)),VLOOKUP($A23,StudiesDetails!$B:$CW,2,FALSE),"")</f>
        <v>Kawakami</v>
      </c>
      <c r="C23" s="23">
        <f>IF(AND($A23&lt;&gt;"",ISNUMBER($A23)),VLOOKUP($A23,StudiesDetails!$B:$CW,3,FALSE),"")</f>
        <v>2011</v>
      </c>
      <c r="D23" s="23" t="str">
        <f>IF(AND($A23&lt;&gt;"",ISNUMBER($A23)),VLOOKUP($A23,StudiesDetails!$B:$CW,4,FALSE),"")</f>
        <v>http://dx.doi.org/10.1002/jps.22255</v>
      </c>
      <c r="E23" s="64" t="str">
        <f>IF(AND($A23&lt;&gt;"",ISNUMBER($A23)),VLOOKUP($A23,StudiesDetails!$B:$CW,5,FALSE),"")</f>
        <v>CYP3A4/43</v>
      </c>
      <c r="F23" s="23" t="str">
        <f>IF(AND($A23&lt;&gt;"",ISNUMBER($A23)),VLOOKUP($A23,StudiesDetails!$B:$CW,6,FALSE),"")</f>
        <v>Liver--HLM-commercial-</v>
      </c>
      <c r="G23" s="12" t="s">
        <v>1678</v>
      </c>
      <c r="H23" s="34" t="s">
        <v>1685</v>
      </c>
      <c r="I23" s="60" t="str">
        <f>IF(AND($A23&lt;&gt;"",ISNUMBER($A23)),VLOOKUP($A23,StudiesDetails!$B:$CW,26,FALSE),"")</f>
        <v>Pooled</v>
      </c>
      <c r="J23" s="39">
        <f>IF(AND($A23&lt;&gt;"",ISNUMBER($A23)),VLOOKUP($A23,StudiesDetails!$B:$CW,31,FALSE),"")</f>
        <v>10</v>
      </c>
      <c r="K23" s="2">
        <v>65.3</v>
      </c>
      <c r="L23" s="14" t="s">
        <v>1679</v>
      </c>
      <c r="M23" s="14" t="s">
        <v>768</v>
      </c>
      <c r="N23" s="58">
        <v>1.9</v>
      </c>
      <c r="O23" s="59" t="s">
        <v>1679</v>
      </c>
      <c r="P23" s="59" t="s">
        <v>1686</v>
      </c>
      <c r="X23" s="52">
        <v>1</v>
      </c>
      <c r="Y23" s="16" t="s">
        <v>1687</v>
      </c>
    </row>
    <row r="24" spans="1:25" x14ac:dyDescent="0.3">
      <c r="A24">
        <v>98</v>
      </c>
      <c r="B24" s="23" t="str">
        <f>IF(AND($A24&lt;&gt;"",ISNUMBER($A24)),VLOOKUP($A24,StudiesDetails!$B:$CW,2,FALSE),"")</f>
        <v>Kawakami</v>
      </c>
      <c r="C24" s="23">
        <f>IF(AND($A24&lt;&gt;"",ISNUMBER($A24)),VLOOKUP($A24,StudiesDetails!$B:$CW,3,FALSE),"")</f>
        <v>2011</v>
      </c>
      <c r="D24" s="23" t="str">
        <f>IF(AND($A24&lt;&gt;"",ISNUMBER($A24)),VLOOKUP($A24,StudiesDetails!$B:$CW,4,FALSE),"")</f>
        <v>http://dx.doi.org/10.1002/jps.22255</v>
      </c>
      <c r="E24" s="64" t="str">
        <f>IF(AND($A24&lt;&gt;"",ISNUMBER($A24)),VLOOKUP($A24,StudiesDetails!$B:$CW,5,FALSE),"")</f>
        <v>CYP3A4</v>
      </c>
      <c r="F24" s="23" t="str">
        <f>IF(AND($A24&lt;&gt;"",ISNUMBER($A24)),VLOOKUP($A24,StudiesDetails!$B:$CW,6,FALSE),"")</f>
        <v>Liver--HLM-commercial-</v>
      </c>
      <c r="G24" s="12" t="s">
        <v>1678</v>
      </c>
      <c r="H24" s="35" t="s">
        <v>1685</v>
      </c>
      <c r="I24" s="60" t="str">
        <f>IF(AND($A24&lt;&gt;"",ISNUMBER($A24)),VLOOKUP($A24,StudiesDetails!$B:$CW,26,FALSE),"")</f>
        <v>Pooled</v>
      </c>
      <c r="J24" s="39">
        <f>IF(AND($A24&lt;&gt;"",ISNUMBER($A24)),VLOOKUP($A24,StudiesDetails!$B:$CW,31,FALSE),"")</f>
        <v>10</v>
      </c>
      <c r="K24" s="85">
        <v>64</v>
      </c>
      <c r="L24" s="14" t="s">
        <v>1679</v>
      </c>
      <c r="M24" s="14" t="s">
        <v>768</v>
      </c>
      <c r="N24" s="58">
        <v>1.9</v>
      </c>
      <c r="O24" s="59" t="s">
        <v>1679</v>
      </c>
      <c r="P24" s="59" t="s">
        <v>1686</v>
      </c>
      <c r="X24" s="52">
        <v>0</v>
      </c>
    </row>
    <row r="25" spans="1:25" x14ac:dyDescent="0.3">
      <c r="A25">
        <v>99</v>
      </c>
      <c r="B25" s="23" t="str">
        <f>IF(AND($A25&lt;&gt;"",ISNUMBER($A25)),VLOOKUP($A25,StudiesDetails!$B:$CW,2,FALSE),"")</f>
        <v>Kawakami</v>
      </c>
      <c r="C25" s="23">
        <f>IF(AND($A25&lt;&gt;"",ISNUMBER($A25)),VLOOKUP($A25,StudiesDetails!$B:$CW,3,FALSE),"")</f>
        <v>2011</v>
      </c>
      <c r="D25" s="23" t="str">
        <f>IF(AND($A25&lt;&gt;"",ISNUMBER($A25)),VLOOKUP($A25,StudiesDetails!$B:$CW,4,FALSE),"")</f>
        <v>http://dx.doi.org/10.1002/jps.22255</v>
      </c>
      <c r="E25" s="64" t="str">
        <f>IF(AND($A25&lt;&gt;"",ISNUMBER($A25)),VLOOKUP($A25,StudiesDetails!$B:$CW,5,FALSE),"")</f>
        <v>CYP3A5</v>
      </c>
      <c r="F25" s="23" t="str">
        <f>IF(AND($A25&lt;&gt;"",ISNUMBER($A25)),VLOOKUP($A25,StudiesDetails!$B:$CW,6,FALSE),"")</f>
        <v>Liver--HLM-commercial-</v>
      </c>
      <c r="G25" s="12" t="s">
        <v>1678</v>
      </c>
      <c r="H25" s="35" t="s">
        <v>1685</v>
      </c>
      <c r="I25" s="60" t="str">
        <f>IF(AND($A25&lt;&gt;"",ISNUMBER($A25)),VLOOKUP($A25,StudiesDetails!$B:$CW,26,FALSE),"")</f>
        <v>Pooled</v>
      </c>
      <c r="J25" s="39">
        <f>IF(AND($A25&lt;&gt;"",ISNUMBER($A25)),VLOOKUP($A25,StudiesDetails!$B:$CW,31,FALSE),"")</f>
        <v>10</v>
      </c>
      <c r="K25" s="2">
        <v>3.54</v>
      </c>
      <c r="L25" s="14" t="s">
        <v>1679</v>
      </c>
      <c r="M25" s="14" t="s">
        <v>768</v>
      </c>
      <c r="N25" s="58">
        <v>0.28000000000000003</v>
      </c>
      <c r="O25" s="59" t="s">
        <v>1679</v>
      </c>
      <c r="P25" s="59" t="s">
        <v>1686</v>
      </c>
      <c r="X25" s="52">
        <v>0</v>
      </c>
    </row>
    <row r="26" spans="1:25" x14ac:dyDescent="0.3">
      <c r="A26">
        <v>100</v>
      </c>
      <c r="B26" s="23" t="str">
        <f>IF(AND($A26&lt;&gt;"",ISNUMBER($A26)),VLOOKUP($A26,StudiesDetails!$B:$CW,2,FALSE),"")</f>
        <v>Kawakami</v>
      </c>
      <c r="C26" s="23">
        <f>IF(AND($A26&lt;&gt;"",ISNUMBER($A26)),VLOOKUP($A26,StudiesDetails!$B:$CW,3,FALSE),"")</f>
        <v>2011</v>
      </c>
      <c r="D26" s="23" t="str">
        <f>IF(AND($A26&lt;&gt;"",ISNUMBER($A26)),VLOOKUP($A26,StudiesDetails!$B:$CW,4,FALSE),"")</f>
        <v>http://dx.doi.org/10.1002/jps.22255</v>
      </c>
      <c r="E26" s="64" t="str">
        <f>IF(AND($A26&lt;&gt;"",ISNUMBER($A26)),VLOOKUP($A26,StudiesDetails!$B:$CW,5,FALSE),"")</f>
        <v>CYP3A43</v>
      </c>
      <c r="F26" s="23" t="str">
        <f>IF(AND($A26&lt;&gt;"",ISNUMBER($A26)),VLOOKUP($A26,StudiesDetails!$B:$CW,6,FALSE),"")</f>
        <v>Liver--HLM-commercial-</v>
      </c>
      <c r="G26" s="12" t="s">
        <v>1678</v>
      </c>
      <c r="H26" s="35" t="s">
        <v>1685</v>
      </c>
      <c r="I26" s="60" t="str">
        <f>IF(AND($A26&lt;&gt;"",ISNUMBER($A26)),VLOOKUP($A26,StudiesDetails!$B:$CW,26,FALSE),"")</f>
        <v>Pooled</v>
      </c>
      <c r="J26" s="39">
        <f>IF(AND($A26&lt;&gt;"",ISNUMBER($A26)),VLOOKUP($A26,StudiesDetails!$B:$CW,31,FALSE),"")</f>
        <v>10</v>
      </c>
      <c r="K26" s="2">
        <v>1.3</v>
      </c>
      <c r="L26" s="14" t="s">
        <v>1679</v>
      </c>
      <c r="M26" s="14" t="s">
        <v>768</v>
      </c>
      <c r="N26" s="58">
        <v>0.08</v>
      </c>
      <c r="O26" s="59" t="s">
        <v>1679</v>
      </c>
      <c r="P26" s="59" t="s">
        <v>1686</v>
      </c>
      <c r="X26" s="52">
        <v>0</v>
      </c>
    </row>
    <row r="27" spans="1:25" x14ac:dyDescent="0.3">
      <c r="A27">
        <v>178</v>
      </c>
      <c r="B27" s="23" t="str">
        <f>IF(AND($A27&lt;&gt;"",ISNUMBER($A27)),VLOOKUP($A27,StudiesDetails!$B:$CW,2,FALSE),"")</f>
        <v>Kawakami</v>
      </c>
      <c r="C27" s="23">
        <f>IF(AND($A27&lt;&gt;"",ISNUMBER($A27)),VLOOKUP($A27,StudiesDetails!$B:$CW,3,FALSE),"")</f>
        <v>2011</v>
      </c>
      <c r="D27" s="23" t="str">
        <f>IF(AND($A27&lt;&gt;"",ISNUMBER($A27)),VLOOKUP($A27,StudiesDetails!$B:$CW,4,FALSE),"")</f>
        <v>http://dx.doi.org/10.1002/jps.22255</v>
      </c>
      <c r="E27" s="64" t="str">
        <f>IF(AND($A27&lt;&gt;"",ISNUMBER($A27)),VLOOKUP($A27,StudiesDetails!$B:$CW,5,FALSE),"")</f>
        <v>CYP3A4/43</v>
      </c>
      <c r="F27" s="23" t="str">
        <f>IF(AND($A27&lt;&gt;"",ISNUMBER($A27)),VLOOKUP($A27,StudiesDetails!$B:$CW,6,FALSE),"")</f>
        <v>Liver--HLM-self prepared 1-</v>
      </c>
      <c r="G27" s="12" t="s">
        <v>1678</v>
      </c>
      <c r="H27" s="35" t="s">
        <v>1688</v>
      </c>
      <c r="I27" s="60" t="str">
        <f>IF(AND($A27&lt;&gt;"",ISNUMBER($A27)),VLOOKUP($A27,StudiesDetails!$B:$CW,26,FALSE),"")</f>
        <v>Individual</v>
      </c>
      <c r="J27" s="39">
        <f>IF(AND($A27&lt;&gt;"",ISNUMBER($A27)),VLOOKUP($A27,StudiesDetails!$B:$CW,31,FALSE),"")</f>
        <v>1</v>
      </c>
      <c r="K27" s="2" t="s">
        <v>1681</v>
      </c>
      <c r="O27" s="59"/>
      <c r="P27" s="59"/>
      <c r="X27" s="52">
        <v>1</v>
      </c>
      <c r="Y27" s="52" t="s">
        <v>1684</v>
      </c>
    </row>
    <row r="28" spans="1:25" x14ac:dyDescent="0.3">
      <c r="A28">
        <v>179</v>
      </c>
      <c r="B28" s="23" t="str">
        <f>IF(AND($A28&lt;&gt;"",ISNUMBER($A28)),VLOOKUP($A28,StudiesDetails!$B:$CW,2,FALSE),"")</f>
        <v>Kawakami</v>
      </c>
      <c r="C28" s="23">
        <f>IF(AND($A28&lt;&gt;"",ISNUMBER($A28)),VLOOKUP($A28,StudiesDetails!$B:$CW,3,FALSE),"")</f>
        <v>2011</v>
      </c>
      <c r="D28" s="23" t="str">
        <f>IF(AND($A28&lt;&gt;"",ISNUMBER($A28)),VLOOKUP($A28,StudiesDetails!$B:$CW,4,FALSE),"")</f>
        <v>http://dx.doi.org/10.1002/jps.22255</v>
      </c>
      <c r="E28" s="64" t="str">
        <f>IF(AND($A28&lt;&gt;"",ISNUMBER($A28)),VLOOKUP($A28,StudiesDetails!$B:$CW,5,FALSE),"")</f>
        <v>CYP3A4/43</v>
      </c>
      <c r="F28" s="23" t="str">
        <f>IF(AND($A28&lt;&gt;"",ISNUMBER($A28)),VLOOKUP($A28,StudiesDetails!$B:$CW,6,FALSE),"")</f>
        <v>Liver--HLM-self prepared 2-</v>
      </c>
      <c r="G28" s="12" t="s">
        <v>1678</v>
      </c>
      <c r="H28" s="35" t="s">
        <v>1688</v>
      </c>
      <c r="I28" s="60" t="str">
        <f>IF(AND($A28&lt;&gt;"",ISNUMBER($A28)),VLOOKUP($A28,StudiesDetails!$B:$CW,26,FALSE),"")</f>
        <v>Individual</v>
      </c>
      <c r="J28" s="39">
        <f>IF(AND($A28&lt;&gt;"",ISNUMBER($A28)),VLOOKUP($A28,StudiesDetails!$B:$CW,31,FALSE),"")</f>
        <v>1</v>
      </c>
      <c r="K28" s="2">
        <v>1.44</v>
      </c>
      <c r="L28" s="14" t="s">
        <v>1679</v>
      </c>
      <c r="M28" s="14" t="s">
        <v>768</v>
      </c>
      <c r="N28" s="63">
        <v>0.8</v>
      </c>
      <c r="O28" s="59" t="s">
        <v>1679</v>
      </c>
      <c r="P28" s="59" t="s">
        <v>1686</v>
      </c>
      <c r="X28" s="52">
        <v>1</v>
      </c>
      <c r="Y28" s="52" t="s">
        <v>1689</v>
      </c>
    </row>
    <row r="29" spans="1:25" x14ac:dyDescent="0.3">
      <c r="A29">
        <v>180</v>
      </c>
      <c r="B29" s="23" t="str">
        <f>IF(AND($A29&lt;&gt;"",ISNUMBER($A29)),VLOOKUP($A29,StudiesDetails!$B:$CW,2,FALSE),"")</f>
        <v>Kawakami</v>
      </c>
      <c r="C29" s="23">
        <f>IF(AND($A29&lt;&gt;"",ISNUMBER($A29)),VLOOKUP($A29,StudiesDetails!$B:$CW,3,FALSE),"")</f>
        <v>2011</v>
      </c>
      <c r="D29" s="23" t="str">
        <f>IF(AND($A29&lt;&gt;"",ISNUMBER($A29)),VLOOKUP($A29,StudiesDetails!$B:$CW,4,FALSE),"")</f>
        <v>http://dx.doi.org/10.1002/jps.22255</v>
      </c>
      <c r="E29" s="64" t="str">
        <f>IF(AND($A29&lt;&gt;"",ISNUMBER($A29)),VLOOKUP($A29,StudiesDetails!$B:$CW,5,FALSE),"")</f>
        <v>CYP3A4/43</v>
      </c>
      <c r="F29" s="23" t="str">
        <f>IF(AND($A29&lt;&gt;"",ISNUMBER($A29)),VLOOKUP($A29,StudiesDetails!$B:$CW,6,FALSE),"")</f>
        <v>Liver--HLM-self prepared 3-</v>
      </c>
      <c r="G29" s="12" t="s">
        <v>1678</v>
      </c>
      <c r="H29" s="35" t="s">
        <v>1688</v>
      </c>
      <c r="I29" s="60" t="str">
        <f>IF(AND($A29&lt;&gt;"",ISNUMBER($A29)),VLOOKUP($A29,StudiesDetails!$B:$CW,26,FALSE),"")</f>
        <v>Individual</v>
      </c>
      <c r="J29" s="39">
        <f>IF(AND($A29&lt;&gt;"",ISNUMBER($A29)),VLOOKUP($A29,StudiesDetails!$B:$CW,31,FALSE),"")</f>
        <v>1</v>
      </c>
      <c r="K29" s="2">
        <v>5.36</v>
      </c>
      <c r="L29" s="14" t="s">
        <v>1679</v>
      </c>
      <c r="M29" s="14" t="s">
        <v>768</v>
      </c>
      <c r="N29" s="58">
        <v>0.55000000000000004</v>
      </c>
      <c r="O29" s="59" t="s">
        <v>1679</v>
      </c>
      <c r="P29" s="59" t="s">
        <v>1686</v>
      </c>
      <c r="X29" s="52">
        <v>1</v>
      </c>
      <c r="Y29" s="16" t="s">
        <v>1687</v>
      </c>
    </row>
    <row r="30" spans="1:25" x14ac:dyDescent="0.3">
      <c r="A30">
        <v>181</v>
      </c>
      <c r="B30" s="23" t="str">
        <f>IF(AND($A30&lt;&gt;"",ISNUMBER($A30)),VLOOKUP($A30,StudiesDetails!$B:$CW,2,FALSE),"")</f>
        <v>Kawakami</v>
      </c>
      <c r="C30" s="23">
        <f>IF(AND($A30&lt;&gt;"",ISNUMBER($A30)),VLOOKUP($A30,StudiesDetails!$B:$CW,3,FALSE),"")</f>
        <v>2011</v>
      </c>
      <c r="D30" s="23" t="str">
        <f>IF(AND($A30&lt;&gt;"",ISNUMBER($A30)),VLOOKUP($A30,StudiesDetails!$B:$CW,4,FALSE),"")</f>
        <v>http://dx.doi.org/10.1002/jps.22255</v>
      </c>
      <c r="E30" s="64" t="str">
        <f>IF(AND($A30&lt;&gt;"",ISNUMBER($A30)),VLOOKUP($A30,StudiesDetails!$B:$CW,5,FALSE),"")</f>
        <v>CYP3A4/43</v>
      </c>
      <c r="F30" s="23" t="str">
        <f>IF(AND($A30&lt;&gt;"",ISNUMBER($A30)),VLOOKUP($A30,StudiesDetails!$B:$CW,6,FALSE),"")</f>
        <v>Liver--HLM-self prepared 4-</v>
      </c>
      <c r="G30" s="12" t="s">
        <v>1678</v>
      </c>
      <c r="H30" s="35" t="s">
        <v>1688</v>
      </c>
      <c r="I30" s="60" t="str">
        <f>IF(AND($A30&lt;&gt;"",ISNUMBER($A30)),VLOOKUP($A30,StudiesDetails!$B:$CW,26,FALSE),"")</f>
        <v>Individual</v>
      </c>
      <c r="J30" s="39">
        <f>IF(AND($A30&lt;&gt;"",ISNUMBER($A30)),VLOOKUP($A30,StudiesDetails!$B:$CW,31,FALSE),"")</f>
        <v>1</v>
      </c>
      <c r="K30" s="2">
        <v>1.95</v>
      </c>
      <c r="L30" s="14" t="s">
        <v>1679</v>
      </c>
      <c r="M30" s="14" t="s">
        <v>768</v>
      </c>
      <c r="N30" s="58">
        <v>0.55000000000000004</v>
      </c>
      <c r="O30" s="59" t="s">
        <v>1679</v>
      </c>
      <c r="P30" s="59" t="s">
        <v>1686</v>
      </c>
      <c r="X30" s="52">
        <v>1</v>
      </c>
      <c r="Y30" s="52" t="s">
        <v>1689</v>
      </c>
    </row>
    <row r="31" spans="1:25" x14ac:dyDescent="0.3">
      <c r="A31">
        <v>182</v>
      </c>
      <c r="B31" s="23" t="str">
        <f>IF(AND($A31&lt;&gt;"",ISNUMBER($A31)),VLOOKUP($A31,StudiesDetails!$B:$CW,2,FALSE),"")</f>
        <v>Kawakami</v>
      </c>
      <c r="C31" s="23">
        <f>IF(AND($A31&lt;&gt;"",ISNUMBER($A31)),VLOOKUP($A31,StudiesDetails!$B:$CW,3,FALSE),"")</f>
        <v>2011</v>
      </c>
      <c r="D31" s="23" t="str">
        <f>IF(AND($A31&lt;&gt;"",ISNUMBER($A31)),VLOOKUP($A31,StudiesDetails!$B:$CW,4,FALSE),"")</f>
        <v>http://dx.doi.org/10.1002/jps.22255</v>
      </c>
      <c r="E31" s="64" t="str">
        <f>IF(AND($A31&lt;&gt;"",ISNUMBER($A31)),VLOOKUP($A31,StudiesDetails!$B:$CW,5,FALSE),"")</f>
        <v>CYP3A4/43</v>
      </c>
      <c r="F31" s="23" t="str">
        <f>IF(AND($A31&lt;&gt;"",ISNUMBER($A31)),VLOOKUP($A31,StudiesDetails!$B:$CW,6,FALSE),"")</f>
        <v>Liver--HLM-self prepared 5-</v>
      </c>
      <c r="G31" s="12" t="s">
        <v>1678</v>
      </c>
      <c r="H31" s="35" t="s">
        <v>1688</v>
      </c>
      <c r="I31" s="60" t="str">
        <f>IF(AND($A31&lt;&gt;"",ISNUMBER($A31)),VLOOKUP($A31,StudiesDetails!$B:$CW,26,FALSE),"")</f>
        <v>Individual</v>
      </c>
      <c r="J31" s="39">
        <f>IF(AND($A31&lt;&gt;"",ISNUMBER($A31)),VLOOKUP($A31,StudiesDetails!$B:$CW,31,FALSE),"")</f>
        <v>1</v>
      </c>
      <c r="K31" s="2">
        <v>3.02</v>
      </c>
      <c r="L31" s="14" t="s">
        <v>1679</v>
      </c>
      <c r="M31" s="14" t="s">
        <v>768</v>
      </c>
      <c r="N31" s="58">
        <v>0.9</v>
      </c>
      <c r="O31" s="59" t="s">
        <v>1679</v>
      </c>
      <c r="P31" s="59" t="s">
        <v>1686</v>
      </c>
      <c r="X31" s="52">
        <v>1</v>
      </c>
      <c r="Y31" s="16" t="s">
        <v>1687</v>
      </c>
    </row>
    <row r="32" spans="1:25" x14ac:dyDescent="0.3">
      <c r="A32">
        <v>183</v>
      </c>
      <c r="B32" s="23" t="str">
        <f>IF(AND($A32&lt;&gt;"",ISNUMBER($A32)),VLOOKUP($A32,StudiesDetails!$B:$CW,2,FALSE),"")</f>
        <v>Kawakami</v>
      </c>
      <c r="C32" s="23">
        <f>IF(AND($A32&lt;&gt;"",ISNUMBER($A32)),VLOOKUP($A32,StudiesDetails!$B:$CW,3,FALSE),"")</f>
        <v>2011</v>
      </c>
      <c r="D32" s="23" t="str">
        <f>IF(AND($A32&lt;&gt;"",ISNUMBER($A32)),VLOOKUP($A32,StudiesDetails!$B:$CW,4,FALSE),"")</f>
        <v>http://dx.doi.org/10.1002/jps.22255</v>
      </c>
      <c r="E32" s="64" t="str">
        <f>IF(AND($A32&lt;&gt;"",ISNUMBER($A32)),VLOOKUP($A32,StudiesDetails!$B:$CW,5,FALSE),"")</f>
        <v>CYP3A4/43</v>
      </c>
      <c r="F32" s="23" t="str">
        <f>IF(AND($A32&lt;&gt;"",ISNUMBER($A32)),VLOOKUP($A32,StudiesDetails!$B:$CW,6,FALSE),"")</f>
        <v>Liver--HLM-self prepared 6-</v>
      </c>
      <c r="G32" s="12" t="s">
        <v>1678</v>
      </c>
      <c r="H32" s="35" t="s">
        <v>1688</v>
      </c>
      <c r="I32" s="60" t="str">
        <f>IF(AND($A32&lt;&gt;"",ISNUMBER($A32)),VLOOKUP($A32,StudiesDetails!$B:$CW,26,FALSE),"")</f>
        <v>Individual</v>
      </c>
      <c r="J32" s="39">
        <f>IF(AND($A32&lt;&gt;"",ISNUMBER($A32)),VLOOKUP($A32,StudiesDetails!$B:$CW,31,FALSE),"")</f>
        <v>1</v>
      </c>
      <c r="K32" s="2">
        <v>17.5</v>
      </c>
      <c r="L32" s="14" t="s">
        <v>1679</v>
      </c>
      <c r="M32" s="14" t="s">
        <v>768</v>
      </c>
      <c r="N32" s="58">
        <v>1.4</v>
      </c>
      <c r="O32" s="59" t="s">
        <v>1679</v>
      </c>
      <c r="P32" s="59" t="s">
        <v>1686</v>
      </c>
      <c r="X32" s="52">
        <v>1</v>
      </c>
      <c r="Y32" s="16" t="s">
        <v>1687</v>
      </c>
    </row>
    <row r="33" spans="1:25" x14ac:dyDescent="0.3">
      <c r="A33">
        <v>184</v>
      </c>
      <c r="B33" s="23" t="str">
        <f>IF(AND($A33&lt;&gt;"",ISNUMBER($A33)),VLOOKUP($A33,StudiesDetails!$B:$CW,2,FALSE),"")</f>
        <v>Kawakami</v>
      </c>
      <c r="C33" s="23">
        <f>IF(AND($A33&lt;&gt;"",ISNUMBER($A33)),VLOOKUP($A33,StudiesDetails!$B:$CW,3,FALSE),"")</f>
        <v>2011</v>
      </c>
      <c r="D33" s="23" t="str">
        <f>IF(AND($A33&lt;&gt;"",ISNUMBER($A33)),VLOOKUP($A33,StudiesDetails!$B:$CW,4,FALSE),"")</f>
        <v>http://dx.doi.org/10.1002/jps.22255</v>
      </c>
      <c r="E33" s="64" t="str">
        <f>IF(AND($A33&lt;&gt;"",ISNUMBER($A33)),VLOOKUP($A33,StudiesDetails!$B:$CW,5,FALSE),"")</f>
        <v>CYP3A4/43</v>
      </c>
      <c r="F33" s="23" t="str">
        <f>IF(AND($A33&lt;&gt;"",ISNUMBER($A33)),VLOOKUP($A33,StudiesDetails!$B:$CW,6,FALSE),"")</f>
        <v>Liver--HLM-self prepared 7-</v>
      </c>
      <c r="G33" s="12" t="s">
        <v>1678</v>
      </c>
      <c r="H33" s="35" t="s">
        <v>1688</v>
      </c>
      <c r="I33" s="60" t="str">
        <f>IF(AND($A33&lt;&gt;"",ISNUMBER($A33)),VLOOKUP($A33,StudiesDetails!$B:$CW,26,FALSE),"")</f>
        <v>Individual</v>
      </c>
      <c r="J33" s="39">
        <f>IF(AND($A33&lt;&gt;"",ISNUMBER($A33)),VLOOKUP($A33,StudiesDetails!$B:$CW,31,FALSE),"")</f>
        <v>1</v>
      </c>
      <c r="K33" s="2">
        <v>23.8</v>
      </c>
      <c r="L33" s="14" t="s">
        <v>1679</v>
      </c>
      <c r="M33" s="14" t="s">
        <v>768</v>
      </c>
      <c r="N33" s="58">
        <v>0.7</v>
      </c>
      <c r="O33" s="59" t="s">
        <v>1679</v>
      </c>
      <c r="P33" s="59" t="s">
        <v>1686</v>
      </c>
      <c r="X33" s="52">
        <v>1</v>
      </c>
      <c r="Y33" s="16" t="s">
        <v>1687</v>
      </c>
    </row>
    <row r="34" spans="1:25" x14ac:dyDescent="0.3">
      <c r="A34">
        <v>185</v>
      </c>
      <c r="B34" s="23" t="str">
        <f>IF(AND($A34&lt;&gt;"",ISNUMBER($A34)),VLOOKUP($A34,StudiesDetails!$B:$CW,2,FALSE),"")</f>
        <v>Kawakami</v>
      </c>
      <c r="C34" s="23">
        <f>IF(AND($A34&lt;&gt;"",ISNUMBER($A34)),VLOOKUP($A34,StudiesDetails!$B:$CW,3,FALSE),"")</f>
        <v>2011</v>
      </c>
      <c r="D34" s="23" t="str">
        <f>IF(AND($A34&lt;&gt;"",ISNUMBER($A34)),VLOOKUP($A34,StudiesDetails!$B:$CW,4,FALSE),"")</f>
        <v>http://dx.doi.org/10.1002/jps.22255</v>
      </c>
      <c r="E34" s="64" t="str">
        <f>IF(AND($A34&lt;&gt;"",ISNUMBER($A34)),VLOOKUP($A34,StudiesDetails!$B:$CW,5,FALSE),"")</f>
        <v>CYP3A4/43</v>
      </c>
      <c r="F34" s="23" t="str">
        <f>IF(AND($A34&lt;&gt;"",ISNUMBER($A34)),VLOOKUP($A34,StudiesDetails!$B:$CW,6,FALSE),"")</f>
        <v>Liver--HLM-self prepared 8-</v>
      </c>
      <c r="G34" s="12" t="s">
        <v>1678</v>
      </c>
      <c r="H34" s="35" t="s">
        <v>1688</v>
      </c>
      <c r="I34" s="60" t="str">
        <f>IF(AND($A34&lt;&gt;"",ISNUMBER($A34)),VLOOKUP($A34,StudiesDetails!$B:$CW,26,FALSE),"")</f>
        <v>Individual</v>
      </c>
      <c r="J34" s="39">
        <f>IF(AND($A34&lt;&gt;"",ISNUMBER($A34)),VLOOKUP($A34,StudiesDetails!$B:$CW,31,FALSE),"")</f>
        <v>1</v>
      </c>
      <c r="K34" s="2">
        <v>28.7</v>
      </c>
      <c r="L34" s="14" t="s">
        <v>1679</v>
      </c>
      <c r="M34" s="14" t="s">
        <v>768</v>
      </c>
      <c r="N34" s="58">
        <v>3.5</v>
      </c>
      <c r="O34" s="59" t="s">
        <v>1679</v>
      </c>
      <c r="P34" s="59" t="s">
        <v>1686</v>
      </c>
      <c r="X34" s="52">
        <v>1</v>
      </c>
      <c r="Y34" s="16" t="s">
        <v>1687</v>
      </c>
    </row>
    <row r="35" spans="1:25" x14ac:dyDescent="0.3">
      <c r="A35">
        <v>186</v>
      </c>
      <c r="B35" s="23" t="str">
        <f>IF(AND($A35&lt;&gt;"",ISNUMBER($A35)),VLOOKUP($A35,StudiesDetails!$B:$CW,2,FALSE),"")</f>
        <v>Kawakami</v>
      </c>
      <c r="C35" s="23">
        <f>IF(AND($A35&lt;&gt;"",ISNUMBER($A35)),VLOOKUP($A35,StudiesDetails!$B:$CW,3,FALSE),"")</f>
        <v>2011</v>
      </c>
      <c r="D35" s="23" t="str">
        <f>IF(AND($A35&lt;&gt;"",ISNUMBER($A35)),VLOOKUP($A35,StudiesDetails!$B:$CW,4,FALSE),"")</f>
        <v>http://dx.doi.org/10.1002/jps.22255</v>
      </c>
      <c r="E35" s="64" t="str">
        <f>IF(AND($A35&lt;&gt;"",ISNUMBER($A35)),VLOOKUP($A35,StudiesDetails!$B:$CW,5,FALSE),"")</f>
        <v>CYP3A4/43</v>
      </c>
      <c r="F35" s="23" t="str">
        <f>IF(AND($A35&lt;&gt;"",ISNUMBER($A35)),VLOOKUP($A35,StudiesDetails!$B:$CW,6,FALSE),"")</f>
        <v>Liver--HLM-self prepared 9-</v>
      </c>
      <c r="G35" s="12" t="s">
        <v>1678</v>
      </c>
      <c r="H35" s="35" t="s">
        <v>1688</v>
      </c>
      <c r="I35" s="60" t="str">
        <f>IF(AND($A35&lt;&gt;"",ISNUMBER($A35)),VLOOKUP($A35,StudiesDetails!$B:$CW,26,FALSE),"")</f>
        <v>Individual</v>
      </c>
      <c r="J35" s="39">
        <f>IF(AND($A35&lt;&gt;"",ISNUMBER($A35)),VLOOKUP($A35,StudiesDetails!$B:$CW,31,FALSE),"")</f>
        <v>1</v>
      </c>
      <c r="K35" s="2">
        <v>1.37</v>
      </c>
      <c r="L35" s="14" t="s">
        <v>1679</v>
      </c>
      <c r="M35" s="14" t="s">
        <v>768</v>
      </c>
      <c r="N35" s="58">
        <v>0.24</v>
      </c>
      <c r="O35" s="59" t="s">
        <v>1679</v>
      </c>
      <c r="P35" s="59" t="s">
        <v>1686</v>
      </c>
      <c r="X35" s="52">
        <v>1</v>
      </c>
      <c r="Y35" s="16" t="s">
        <v>1687</v>
      </c>
    </row>
    <row r="36" spans="1:25" x14ac:dyDescent="0.3">
      <c r="A36">
        <v>187</v>
      </c>
      <c r="B36" s="23" t="str">
        <f>IF(AND($A36&lt;&gt;"",ISNUMBER($A36)),VLOOKUP($A36,StudiesDetails!$B:$CW,2,FALSE),"")</f>
        <v>Kawakami</v>
      </c>
      <c r="C36" s="23">
        <f>IF(AND($A36&lt;&gt;"",ISNUMBER($A36)),VLOOKUP($A36,StudiesDetails!$B:$CW,3,FALSE),"")</f>
        <v>2011</v>
      </c>
      <c r="D36" s="23" t="str">
        <f>IF(AND($A36&lt;&gt;"",ISNUMBER($A36)),VLOOKUP($A36,StudiesDetails!$B:$CW,4,FALSE),"")</f>
        <v>http://dx.doi.org/10.1002/jps.22255</v>
      </c>
      <c r="E36" s="64" t="str">
        <f>IF(AND($A36&lt;&gt;"",ISNUMBER($A36)),VLOOKUP($A36,StudiesDetails!$B:$CW,5,FALSE),"")</f>
        <v>CYP3A4/43</v>
      </c>
      <c r="F36" s="23" t="str">
        <f>IF(AND($A36&lt;&gt;"",ISNUMBER($A36)),VLOOKUP($A36,StudiesDetails!$B:$CW,6,FALSE),"")</f>
        <v>Liver--HLM-self prepared 10-</v>
      </c>
      <c r="G36" s="12" t="s">
        <v>1678</v>
      </c>
      <c r="H36" s="35" t="s">
        <v>1688</v>
      </c>
      <c r="I36" s="60" t="str">
        <f>IF(AND($A36&lt;&gt;"",ISNUMBER($A36)),VLOOKUP($A36,StudiesDetails!$B:$CW,26,FALSE),"")</f>
        <v>Individual</v>
      </c>
      <c r="J36" s="39">
        <f>IF(AND($A36&lt;&gt;"",ISNUMBER($A36)),VLOOKUP($A36,StudiesDetails!$B:$CW,31,FALSE),"")</f>
        <v>1</v>
      </c>
      <c r="K36" s="2">
        <v>1.96</v>
      </c>
      <c r="L36" s="14" t="s">
        <v>1679</v>
      </c>
      <c r="M36" s="14" t="s">
        <v>768</v>
      </c>
      <c r="N36" s="58">
        <v>0.2</v>
      </c>
      <c r="O36" s="59" t="s">
        <v>1679</v>
      </c>
      <c r="P36" s="59" t="s">
        <v>1686</v>
      </c>
      <c r="X36" s="52">
        <v>1</v>
      </c>
      <c r="Y36" s="52" t="s">
        <v>1689</v>
      </c>
    </row>
    <row r="37" spans="1:25" x14ac:dyDescent="0.3">
      <c r="A37">
        <v>189</v>
      </c>
      <c r="B37" s="23" t="str">
        <f>IF(AND($A37&lt;&gt;"",ISNUMBER($A37)),VLOOKUP($A37,StudiesDetails!$B:$CW,2,FALSE),"")</f>
        <v>Kawakami</v>
      </c>
      <c r="C37" s="23">
        <f>IF(AND($A37&lt;&gt;"",ISNUMBER($A37)),VLOOKUP($A37,StudiesDetails!$B:$CW,3,FALSE),"")</f>
        <v>2011</v>
      </c>
      <c r="D37" s="23" t="str">
        <f>IF(AND($A37&lt;&gt;"",ISNUMBER($A37)),VLOOKUP($A37,StudiesDetails!$B:$CW,4,FALSE),"")</f>
        <v>http://dx.doi.org/10.1002/jps.22255</v>
      </c>
      <c r="E37" s="64" t="str">
        <f>IF(AND($A37&lt;&gt;"",ISNUMBER($A37)),VLOOKUP($A37,StudiesDetails!$B:$CW,5,FALSE),"")</f>
        <v>CYP3A4</v>
      </c>
      <c r="F37" s="23" t="str">
        <f>IF(AND($A37&lt;&gt;"",ISNUMBER($A37)),VLOOKUP($A37,StudiesDetails!$B:$CW,6,FALSE),"")</f>
        <v>Liver--HLM-self prepared 2-</v>
      </c>
      <c r="G37" s="12" t="s">
        <v>1678</v>
      </c>
      <c r="H37" s="35" t="str">
        <f t="shared" ref="H37:H65" si="0">"3-4"</f>
        <v>3-4</v>
      </c>
      <c r="I37" s="60" t="str">
        <f>IF(AND($A37&lt;&gt;"",ISNUMBER($A37)),VLOOKUP($A37,StudiesDetails!$B:$CW,26,FALSE),"")</f>
        <v>Individual</v>
      </c>
      <c r="J37" s="39">
        <f>IF(AND($A37&lt;&gt;"",ISNUMBER($A37)),VLOOKUP($A37,StudiesDetails!$B:$CW,31,FALSE),"")</f>
        <v>1</v>
      </c>
      <c r="K37" s="2">
        <v>0.99199999999999999</v>
      </c>
      <c r="L37" s="14" t="s">
        <v>1679</v>
      </c>
      <c r="M37" s="14" t="s">
        <v>768</v>
      </c>
      <c r="N37" s="58">
        <v>0.83899999999999997</v>
      </c>
      <c r="O37" s="59" t="s">
        <v>1679</v>
      </c>
      <c r="P37" s="59" t="s">
        <v>1686</v>
      </c>
      <c r="X37" s="52">
        <v>1</v>
      </c>
      <c r="Y37" s="52" t="s">
        <v>1683</v>
      </c>
    </row>
    <row r="38" spans="1:25" x14ac:dyDescent="0.3">
      <c r="A38">
        <v>190</v>
      </c>
      <c r="B38" s="23" t="str">
        <f>IF(AND($A38&lt;&gt;"",ISNUMBER($A38)),VLOOKUP($A38,StudiesDetails!$B:$CW,2,FALSE),"")</f>
        <v>Kawakami</v>
      </c>
      <c r="C38" s="23">
        <f>IF(AND($A38&lt;&gt;"",ISNUMBER($A38)),VLOOKUP($A38,StudiesDetails!$B:$CW,3,FALSE),"")</f>
        <v>2011</v>
      </c>
      <c r="D38" s="23" t="str">
        <f>IF(AND($A38&lt;&gt;"",ISNUMBER($A38)),VLOOKUP($A38,StudiesDetails!$B:$CW,4,FALSE),"")</f>
        <v>http://dx.doi.org/10.1002/jps.22255</v>
      </c>
      <c r="E38" s="64" t="str">
        <f>IF(AND($A38&lt;&gt;"",ISNUMBER($A38)),VLOOKUP($A38,StudiesDetails!$B:$CW,5,FALSE),"")</f>
        <v>CYP3A4</v>
      </c>
      <c r="F38" s="23" t="str">
        <f>IF(AND($A38&lt;&gt;"",ISNUMBER($A38)),VLOOKUP($A38,StudiesDetails!$B:$CW,6,FALSE),"")</f>
        <v>Liver--HLM-self prepared 3-</v>
      </c>
      <c r="G38" s="12" t="s">
        <v>1678</v>
      </c>
      <c r="H38" s="35" t="str">
        <f t="shared" si="0"/>
        <v>3-4</v>
      </c>
      <c r="I38" s="60" t="str">
        <f>IF(AND($A38&lt;&gt;"",ISNUMBER($A38)),VLOOKUP($A38,StudiesDetails!$B:$CW,26,FALSE),"")</f>
        <v>Individual</v>
      </c>
      <c r="J38" s="39">
        <f>IF(AND($A38&lt;&gt;"",ISNUMBER($A38)),VLOOKUP($A38,StudiesDetails!$B:$CW,31,FALSE),"")</f>
        <v>1</v>
      </c>
      <c r="K38" s="2">
        <v>4.6500000000000004</v>
      </c>
      <c r="L38" s="14" t="s">
        <v>1679</v>
      </c>
      <c r="M38" s="14" t="s">
        <v>768</v>
      </c>
      <c r="N38" s="58">
        <v>0.64</v>
      </c>
      <c r="O38" s="59" t="s">
        <v>1679</v>
      </c>
      <c r="P38" s="59" t="s">
        <v>1686</v>
      </c>
      <c r="X38" s="52">
        <v>0</v>
      </c>
    </row>
    <row r="39" spans="1:25" x14ac:dyDescent="0.3">
      <c r="A39">
        <v>191</v>
      </c>
      <c r="B39" s="23" t="str">
        <f>IF(AND($A39&lt;&gt;"",ISNUMBER($A39)),VLOOKUP($A39,StudiesDetails!$B:$CW,2,FALSE),"")</f>
        <v>Kawakami</v>
      </c>
      <c r="C39" s="23">
        <f>IF(AND($A39&lt;&gt;"",ISNUMBER($A39)),VLOOKUP($A39,StudiesDetails!$B:$CW,3,FALSE),"")</f>
        <v>2011</v>
      </c>
      <c r="D39" s="23" t="str">
        <f>IF(AND($A39&lt;&gt;"",ISNUMBER($A39)),VLOOKUP($A39,StudiesDetails!$B:$CW,4,FALSE),"")</f>
        <v>http://dx.doi.org/10.1002/jps.22255</v>
      </c>
      <c r="E39" s="64" t="str">
        <f>IF(AND($A39&lt;&gt;"",ISNUMBER($A39)),VLOOKUP($A39,StudiesDetails!$B:$CW,5,FALSE),"")</f>
        <v>CYP3A4</v>
      </c>
      <c r="F39" s="23" t="str">
        <f>IF(AND($A39&lt;&gt;"",ISNUMBER($A39)),VLOOKUP($A39,StudiesDetails!$B:$CW,6,FALSE),"")</f>
        <v>Liver--HLM-self prepared 4-</v>
      </c>
      <c r="G39" s="12" t="s">
        <v>1678</v>
      </c>
      <c r="H39" s="35" t="str">
        <f t="shared" si="0"/>
        <v>3-4</v>
      </c>
      <c r="I39" s="60" t="str">
        <f>IF(AND($A39&lt;&gt;"",ISNUMBER($A39)),VLOOKUP($A39,StudiesDetails!$B:$CW,26,FALSE),"")</f>
        <v>Individual</v>
      </c>
      <c r="J39" s="39">
        <f>IF(AND($A39&lt;&gt;"",ISNUMBER($A39)),VLOOKUP($A39,StudiesDetails!$B:$CW,31,FALSE),"")</f>
        <v>1</v>
      </c>
      <c r="K39" s="2">
        <v>1.38</v>
      </c>
      <c r="L39" s="14" t="s">
        <v>1679</v>
      </c>
      <c r="M39" s="14" t="s">
        <v>768</v>
      </c>
      <c r="N39" s="58">
        <v>0.57999999999999996</v>
      </c>
      <c r="O39" s="59" t="s">
        <v>1679</v>
      </c>
      <c r="P39" s="59" t="s">
        <v>1686</v>
      </c>
      <c r="X39" s="52">
        <v>1</v>
      </c>
      <c r="Y39" s="52" t="s">
        <v>1683</v>
      </c>
    </row>
    <row r="40" spans="1:25" x14ac:dyDescent="0.3">
      <c r="A40">
        <v>192</v>
      </c>
      <c r="B40" s="23" t="str">
        <f>IF(AND($A40&lt;&gt;"",ISNUMBER($A40)),VLOOKUP($A40,StudiesDetails!$B:$CW,2,FALSE),"")</f>
        <v>Kawakami</v>
      </c>
      <c r="C40" s="23">
        <f>IF(AND($A40&lt;&gt;"",ISNUMBER($A40)),VLOOKUP($A40,StudiesDetails!$B:$CW,3,FALSE),"")</f>
        <v>2011</v>
      </c>
      <c r="D40" s="23" t="str">
        <f>IF(AND($A40&lt;&gt;"",ISNUMBER($A40)),VLOOKUP($A40,StudiesDetails!$B:$CW,4,FALSE),"")</f>
        <v>http://dx.doi.org/10.1002/jps.22255</v>
      </c>
      <c r="E40" s="64" t="str">
        <f>IF(AND($A40&lt;&gt;"",ISNUMBER($A40)),VLOOKUP($A40,StudiesDetails!$B:$CW,5,FALSE),"")</f>
        <v>CYP3A4</v>
      </c>
      <c r="F40" s="23" t="str">
        <f>IF(AND($A40&lt;&gt;"",ISNUMBER($A40)),VLOOKUP($A40,StudiesDetails!$B:$CW,6,FALSE),"")</f>
        <v>Liver--HLM-self prepared 5-</v>
      </c>
      <c r="G40" s="12" t="s">
        <v>1678</v>
      </c>
      <c r="H40" s="35" t="str">
        <f t="shared" si="0"/>
        <v>3-4</v>
      </c>
      <c r="I40" s="60" t="str">
        <f>IF(AND($A40&lt;&gt;"",ISNUMBER($A40)),VLOOKUP($A40,StudiesDetails!$B:$CW,26,FALSE),"")</f>
        <v>Individual</v>
      </c>
      <c r="J40" s="39">
        <f>IF(AND($A40&lt;&gt;"",ISNUMBER($A40)),VLOOKUP($A40,StudiesDetails!$B:$CW,31,FALSE),"")</f>
        <v>1</v>
      </c>
      <c r="K40" s="2">
        <v>2.34</v>
      </c>
      <c r="L40" s="14" t="s">
        <v>1679</v>
      </c>
      <c r="M40" s="14" t="s">
        <v>768</v>
      </c>
      <c r="N40" s="58">
        <v>0.93</v>
      </c>
      <c r="O40" s="59" t="s">
        <v>1679</v>
      </c>
      <c r="P40" s="59" t="s">
        <v>1686</v>
      </c>
      <c r="X40" s="52">
        <v>0</v>
      </c>
    </row>
    <row r="41" spans="1:25" x14ac:dyDescent="0.3">
      <c r="A41">
        <v>193</v>
      </c>
      <c r="B41" s="23" t="str">
        <f>IF(AND($A41&lt;&gt;"",ISNUMBER($A41)),VLOOKUP($A41,StudiesDetails!$B:$CW,2,FALSE),"")</f>
        <v>Kawakami</v>
      </c>
      <c r="C41" s="23">
        <f>IF(AND($A41&lt;&gt;"",ISNUMBER($A41)),VLOOKUP($A41,StudiesDetails!$B:$CW,3,FALSE),"")</f>
        <v>2011</v>
      </c>
      <c r="D41" s="23" t="str">
        <f>IF(AND($A41&lt;&gt;"",ISNUMBER($A41)),VLOOKUP($A41,StudiesDetails!$B:$CW,4,FALSE),"")</f>
        <v>http://dx.doi.org/10.1002/jps.22255</v>
      </c>
      <c r="E41" s="64" t="str">
        <f>IF(AND($A41&lt;&gt;"",ISNUMBER($A41)),VLOOKUP($A41,StudiesDetails!$B:$CW,5,FALSE),"")</f>
        <v>CYP3A4</v>
      </c>
      <c r="F41" s="23" t="str">
        <f>IF(AND($A41&lt;&gt;"",ISNUMBER($A41)),VLOOKUP($A41,StudiesDetails!$B:$CW,6,FALSE),"")</f>
        <v>Liver--HLM-self prepared 6-</v>
      </c>
      <c r="G41" s="12" t="s">
        <v>1678</v>
      </c>
      <c r="H41" s="35" t="str">
        <f t="shared" si="0"/>
        <v>3-4</v>
      </c>
      <c r="I41" s="60" t="str">
        <f>IF(AND($A41&lt;&gt;"",ISNUMBER($A41)),VLOOKUP($A41,StudiesDetails!$B:$CW,26,FALSE),"")</f>
        <v>Individual</v>
      </c>
      <c r="J41" s="39">
        <f>IF(AND($A41&lt;&gt;"",ISNUMBER($A41)),VLOOKUP($A41,StudiesDetails!$B:$CW,31,FALSE),"")</f>
        <v>1</v>
      </c>
      <c r="K41" s="2">
        <v>17</v>
      </c>
      <c r="L41" s="14" t="s">
        <v>1679</v>
      </c>
      <c r="M41" s="14" t="s">
        <v>768</v>
      </c>
      <c r="N41" s="58">
        <v>1.5</v>
      </c>
      <c r="O41" s="59" t="s">
        <v>1679</v>
      </c>
      <c r="P41" s="59" t="s">
        <v>1686</v>
      </c>
      <c r="X41" s="52">
        <v>0</v>
      </c>
    </row>
    <row r="42" spans="1:25" x14ac:dyDescent="0.3">
      <c r="A42">
        <v>194</v>
      </c>
      <c r="B42" s="23" t="str">
        <f>IF(AND($A42&lt;&gt;"",ISNUMBER($A42)),VLOOKUP($A42,StudiesDetails!$B:$CW,2,FALSE),"")</f>
        <v>Kawakami</v>
      </c>
      <c r="C42" s="23">
        <f>IF(AND($A42&lt;&gt;"",ISNUMBER($A42)),VLOOKUP($A42,StudiesDetails!$B:$CW,3,FALSE),"")</f>
        <v>2011</v>
      </c>
      <c r="D42" s="23" t="str">
        <f>IF(AND($A42&lt;&gt;"",ISNUMBER($A42)),VLOOKUP($A42,StudiesDetails!$B:$CW,4,FALSE),"")</f>
        <v>http://dx.doi.org/10.1002/jps.22255</v>
      </c>
      <c r="E42" s="64" t="str">
        <f>IF(AND($A42&lt;&gt;"",ISNUMBER($A42)),VLOOKUP($A42,StudiesDetails!$B:$CW,5,FALSE),"")</f>
        <v>CYP3A4</v>
      </c>
      <c r="F42" s="23" t="str">
        <f>IF(AND($A42&lt;&gt;"",ISNUMBER($A42)),VLOOKUP($A42,StudiesDetails!$B:$CW,6,FALSE),"")</f>
        <v>Liver--HLM-self prepared 7-</v>
      </c>
      <c r="G42" s="12" t="s">
        <v>1678</v>
      </c>
      <c r="H42" s="35" t="str">
        <f t="shared" si="0"/>
        <v>3-4</v>
      </c>
      <c r="I42" s="60" t="str">
        <f>IF(AND($A42&lt;&gt;"",ISNUMBER($A42)),VLOOKUP($A42,StudiesDetails!$B:$CW,26,FALSE),"")</f>
        <v>Individual</v>
      </c>
      <c r="J42" s="39">
        <f>IF(AND($A42&lt;&gt;"",ISNUMBER($A42)),VLOOKUP($A42,StudiesDetails!$B:$CW,31,FALSE),"")</f>
        <v>1</v>
      </c>
      <c r="K42" s="2">
        <v>23.4</v>
      </c>
      <c r="L42" s="14" t="s">
        <v>1679</v>
      </c>
      <c r="M42" s="14" t="s">
        <v>768</v>
      </c>
      <c r="N42" s="58">
        <v>0.7</v>
      </c>
      <c r="O42" s="59" t="s">
        <v>1679</v>
      </c>
      <c r="P42" s="59" t="s">
        <v>1686</v>
      </c>
      <c r="X42" s="52">
        <v>0</v>
      </c>
    </row>
    <row r="43" spans="1:25" x14ac:dyDescent="0.3">
      <c r="A43">
        <v>195</v>
      </c>
      <c r="B43" s="23" t="str">
        <f>IF(AND($A43&lt;&gt;"",ISNUMBER($A43)),VLOOKUP($A43,StudiesDetails!$B:$CW,2,FALSE),"")</f>
        <v>Kawakami</v>
      </c>
      <c r="C43" s="23">
        <f>IF(AND($A43&lt;&gt;"",ISNUMBER($A43)),VLOOKUP($A43,StudiesDetails!$B:$CW,3,FALSE),"")</f>
        <v>2011</v>
      </c>
      <c r="D43" s="23" t="str">
        <f>IF(AND($A43&lt;&gt;"",ISNUMBER($A43)),VLOOKUP($A43,StudiesDetails!$B:$CW,4,FALSE),"")</f>
        <v>http://dx.doi.org/10.1002/jps.22255</v>
      </c>
      <c r="E43" s="64" t="str">
        <f>IF(AND($A43&lt;&gt;"",ISNUMBER($A43)),VLOOKUP($A43,StudiesDetails!$B:$CW,5,FALSE),"")</f>
        <v>CYP3A4</v>
      </c>
      <c r="F43" s="23" t="str">
        <f>IF(AND($A43&lt;&gt;"",ISNUMBER($A43)),VLOOKUP($A43,StudiesDetails!$B:$CW,6,FALSE),"")</f>
        <v>Liver--HLM-self prepared 8-</v>
      </c>
      <c r="G43" s="12" t="s">
        <v>1678</v>
      </c>
      <c r="H43" s="35" t="str">
        <f t="shared" si="0"/>
        <v>3-4</v>
      </c>
      <c r="I43" s="60" t="str">
        <f>IF(AND($A43&lt;&gt;"",ISNUMBER($A43)),VLOOKUP($A43,StudiesDetails!$B:$CW,26,FALSE),"")</f>
        <v>Individual</v>
      </c>
      <c r="J43" s="39">
        <f>IF(AND($A43&lt;&gt;"",ISNUMBER($A43)),VLOOKUP($A43,StudiesDetails!$B:$CW,31,FALSE),"")</f>
        <v>1</v>
      </c>
      <c r="K43" s="2">
        <v>28.1</v>
      </c>
      <c r="L43" s="14" t="s">
        <v>1679</v>
      </c>
      <c r="M43" s="14" t="s">
        <v>768</v>
      </c>
      <c r="N43" s="58">
        <v>3.5</v>
      </c>
      <c r="O43" s="59" t="s">
        <v>1679</v>
      </c>
      <c r="P43" s="59" t="s">
        <v>1686</v>
      </c>
      <c r="X43" s="52">
        <v>0</v>
      </c>
    </row>
    <row r="44" spans="1:25" x14ac:dyDescent="0.3">
      <c r="A44">
        <v>196</v>
      </c>
      <c r="B44" s="23" t="str">
        <f>IF(AND($A44&lt;&gt;"",ISNUMBER($A44)),VLOOKUP($A44,StudiesDetails!$B:$CW,2,FALSE),"")</f>
        <v>Kawakami</v>
      </c>
      <c r="C44" s="23">
        <f>IF(AND($A44&lt;&gt;"",ISNUMBER($A44)),VLOOKUP($A44,StudiesDetails!$B:$CW,3,FALSE),"")</f>
        <v>2011</v>
      </c>
      <c r="D44" s="23" t="str">
        <f>IF(AND($A44&lt;&gt;"",ISNUMBER($A44)),VLOOKUP($A44,StudiesDetails!$B:$CW,4,FALSE),"")</f>
        <v>http://dx.doi.org/10.1002/jps.22255</v>
      </c>
      <c r="E44" s="64" t="str">
        <f>IF(AND($A44&lt;&gt;"",ISNUMBER($A44)),VLOOKUP($A44,StudiesDetails!$B:$CW,5,FALSE),"")</f>
        <v>CYP3A4</v>
      </c>
      <c r="F44" s="23" t="str">
        <f>IF(AND($A44&lt;&gt;"",ISNUMBER($A44)),VLOOKUP($A44,StudiesDetails!$B:$CW,6,FALSE),"")</f>
        <v>Liver--HLM-self prepared 9-</v>
      </c>
      <c r="G44" s="12" t="s">
        <v>1678</v>
      </c>
      <c r="H44" s="35" t="str">
        <f t="shared" si="0"/>
        <v>3-4</v>
      </c>
      <c r="I44" s="60" t="str">
        <f>IF(AND($A44&lt;&gt;"",ISNUMBER($A44)),VLOOKUP($A44,StudiesDetails!$B:$CW,26,FALSE),"")</f>
        <v>Individual</v>
      </c>
      <c r="J44" s="39">
        <f>IF(AND($A44&lt;&gt;"",ISNUMBER($A44)),VLOOKUP($A44,StudiesDetails!$B:$CW,31,FALSE),"")</f>
        <v>1</v>
      </c>
      <c r="K44" s="2">
        <v>0.68500000000000005</v>
      </c>
      <c r="L44" s="14" t="s">
        <v>1679</v>
      </c>
      <c r="M44" s="14" t="s">
        <v>768</v>
      </c>
      <c r="N44" s="58">
        <v>0.33900000000000002</v>
      </c>
      <c r="O44" s="59" t="s">
        <v>1679</v>
      </c>
      <c r="P44" s="59" t="s">
        <v>1686</v>
      </c>
      <c r="X44" s="52">
        <v>0</v>
      </c>
    </row>
    <row r="45" spans="1:25" x14ac:dyDescent="0.3">
      <c r="A45">
        <v>197</v>
      </c>
      <c r="B45" s="23" t="str">
        <f>IF(AND($A45&lt;&gt;"",ISNUMBER($A45)),VLOOKUP($A45,StudiesDetails!$B:$CW,2,FALSE),"")</f>
        <v>Kawakami</v>
      </c>
      <c r="C45" s="23">
        <f>IF(AND($A45&lt;&gt;"",ISNUMBER($A45)),VLOOKUP($A45,StudiesDetails!$B:$CW,3,FALSE),"")</f>
        <v>2011</v>
      </c>
      <c r="D45" s="23" t="str">
        <f>IF(AND($A45&lt;&gt;"",ISNUMBER($A45)),VLOOKUP($A45,StudiesDetails!$B:$CW,4,FALSE),"")</f>
        <v>http://dx.doi.org/10.1002/jps.22255</v>
      </c>
      <c r="E45" s="64" t="str">
        <f>IF(AND($A45&lt;&gt;"",ISNUMBER($A45)),VLOOKUP($A45,StudiesDetails!$B:$CW,5,FALSE),"")</f>
        <v>CYP3A4</v>
      </c>
      <c r="F45" s="23" t="str">
        <f>IF(AND($A45&lt;&gt;"",ISNUMBER($A45)),VLOOKUP($A45,StudiesDetails!$B:$CW,6,FALSE),"")</f>
        <v>Liver--HLM-self prepared 10-</v>
      </c>
      <c r="G45" s="12" t="s">
        <v>1678</v>
      </c>
      <c r="H45" s="35" t="str">
        <f t="shared" si="0"/>
        <v>3-4</v>
      </c>
      <c r="I45" s="60" t="str">
        <f>IF(AND($A45&lt;&gt;"",ISNUMBER($A45)),VLOOKUP($A45,StudiesDetails!$B:$CW,26,FALSE),"")</f>
        <v>Individual</v>
      </c>
      <c r="J45" s="39">
        <f>IF(AND($A45&lt;&gt;"",ISNUMBER($A45)),VLOOKUP($A45,StudiesDetails!$B:$CW,31,FALSE),"")</f>
        <v>1</v>
      </c>
      <c r="K45" s="2">
        <v>1.43</v>
      </c>
      <c r="L45" s="14" t="s">
        <v>1679</v>
      </c>
      <c r="M45" s="14" t="s">
        <v>768</v>
      </c>
      <c r="N45" s="58">
        <v>0.26</v>
      </c>
      <c r="O45" s="59" t="s">
        <v>1679</v>
      </c>
      <c r="P45" s="59" t="s">
        <v>1686</v>
      </c>
      <c r="X45" s="52">
        <v>1</v>
      </c>
      <c r="Y45" s="52" t="s">
        <v>1683</v>
      </c>
    </row>
    <row r="46" spans="1:25" x14ac:dyDescent="0.3">
      <c r="A46">
        <v>199</v>
      </c>
      <c r="B46" s="23" t="str">
        <f>IF(AND($A46&lt;&gt;"",ISNUMBER($A46)),VLOOKUP($A46,StudiesDetails!$B:$CW,2,FALSE),"")</f>
        <v>Kawakami</v>
      </c>
      <c r="C46" s="23">
        <f>IF(AND($A46&lt;&gt;"",ISNUMBER($A46)),VLOOKUP($A46,StudiesDetails!$B:$CW,3,FALSE),"")</f>
        <v>2011</v>
      </c>
      <c r="D46" s="23" t="str">
        <f>IF(AND($A46&lt;&gt;"",ISNUMBER($A46)),VLOOKUP($A46,StudiesDetails!$B:$CW,4,FALSE),"")</f>
        <v>http://dx.doi.org/10.1002/jps.22255</v>
      </c>
      <c r="E46" s="64" t="str">
        <f>IF(AND($A46&lt;&gt;"",ISNUMBER($A46)),VLOOKUP($A46,StudiesDetails!$B:$CW,5,FALSE),"")</f>
        <v>CYP3A5</v>
      </c>
      <c r="F46" s="23" t="str">
        <f>IF(AND($A46&lt;&gt;"",ISNUMBER($A46)),VLOOKUP($A46,StudiesDetails!$B:$CW,6,FALSE),"")</f>
        <v>Liver--HLM-self prepared 1-</v>
      </c>
      <c r="G46" s="12" t="s">
        <v>1678</v>
      </c>
      <c r="H46" s="35" t="str">
        <f t="shared" si="0"/>
        <v>3-4</v>
      </c>
      <c r="I46" s="60" t="str">
        <f>IF(AND($A46&lt;&gt;"",ISNUMBER($A46)),VLOOKUP($A46,StudiesDetails!$B:$CW,26,FALSE),"")</f>
        <v>Individual</v>
      </c>
      <c r="J46" s="39">
        <f>IF(AND($A46&lt;&gt;"",ISNUMBER($A46)),VLOOKUP($A46,StudiesDetails!$B:$CW,31,FALSE),"")</f>
        <v>1</v>
      </c>
      <c r="K46" s="2" t="s">
        <v>1681</v>
      </c>
      <c r="O46" s="59"/>
      <c r="X46" s="52">
        <v>1</v>
      </c>
      <c r="Y46" s="52" t="s">
        <v>1684</v>
      </c>
    </row>
    <row r="47" spans="1:25" x14ac:dyDescent="0.3">
      <c r="A47">
        <v>200</v>
      </c>
      <c r="B47" s="23" t="str">
        <f>IF(AND($A47&lt;&gt;"",ISNUMBER($A47)),VLOOKUP($A47,StudiesDetails!$B:$CW,2,FALSE),"")</f>
        <v>Kawakami</v>
      </c>
      <c r="C47" s="23">
        <f>IF(AND($A47&lt;&gt;"",ISNUMBER($A47)),VLOOKUP($A47,StudiesDetails!$B:$CW,3,FALSE),"")</f>
        <v>2011</v>
      </c>
      <c r="D47" s="23" t="str">
        <f>IF(AND($A47&lt;&gt;"",ISNUMBER($A47)),VLOOKUP($A47,StudiesDetails!$B:$CW,4,FALSE),"")</f>
        <v>http://dx.doi.org/10.1002/jps.22255</v>
      </c>
      <c r="E47" s="64" t="str">
        <f>IF(AND($A47&lt;&gt;"",ISNUMBER($A47)),VLOOKUP($A47,StudiesDetails!$B:$CW,5,FALSE),"")</f>
        <v>CYP3A5</v>
      </c>
      <c r="F47" s="23" t="str">
        <f>IF(AND($A47&lt;&gt;"",ISNUMBER($A47)),VLOOKUP($A47,StudiesDetails!$B:$CW,6,FALSE),"")</f>
        <v>Liver--HLM-self prepared 2-</v>
      </c>
      <c r="G47" s="12" t="s">
        <v>1678</v>
      </c>
      <c r="H47" s="35" t="str">
        <f t="shared" si="0"/>
        <v>3-4</v>
      </c>
      <c r="I47" s="60" t="str">
        <f>IF(AND($A47&lt;&gt;"",ISNUMBER($A47)),VLOOKUP($A47,StudiesDetails!$B:$CW,26,FALSE),"")</f>
        <v>Individual</v>
      </c>
      <c r="J47" s="39">
        <f>IF(AND($A47&lt;&gt;"",ISNUMBER($A47)),VLOOKUP($A47,StudiesDetails!$B:$CW,31,FALSE),"")</f>
        <v>1</v>
      </c>
      <c r="K47" s="2">
        <v>1.08</v>
      </c>
      <c r="L47" s="14" t="s">
        <v>1679</v>
      </c>
      <c r="M47" s="14" t="s">
        <v>768</v>
      </c>
      <c r="N47" s="58">
        <v>0.08</v>
      </c>
      <c r="O47" s="59" t="s">
        <v>1679</v>
      </c>
      <c r="P47" s="59" t="s">
        <v>1686</v>
      </c>
      <c r="X47" s="52">
        <v>1</v>
      </c>
      <c r="Y47" s="52" t="s">
        <v>1683</v>
      </c>
    </row>
    <row r="48" spans="1:25" x14ac:dyDescent="0.3">
      <c r="A48">
        <v>201</v>
      </c>
      <c r="B48" s="23" t="str">
        <f>IF(AND($A48&lt;&gt;"",ISNUMBER($A48)),VLOOKUP($A48,StudiesDetails!$B:$CW,2,FALSE),"")</f>
        <v>Kawakami</v>
      </c>
      <c r="C48" s="23">
        <f>IF(AND($A48&lt;&gt;"",ISNUMBER($A48)),VLOOKUP($A48,StudiesDetails!$B:$CW,3,FALSE),"")</f>
        <v>2011</v>
      </c>
      <c r="D48" s="23" t="str">
        <f>IF(AND($A48&lt;&gt;"",ISNUMBER($A48)),VLOOKUP($A48,StudiesDetails!$B:$CW,4,FALSE),"")</f>
        <v>http://dx.doi.org/10.1002/jps.22255</v>
      </c>
      <c r="E48" s="64" t="str">
        <f>IF(AND($A48&lt;&gt;"",ISNUMBER($A48)),VLOOKUP($A48,StudiesDetails!$B:$CW,5,FALSE),"")</f>
        <v>CYP3A5</v>
      </c>
      <c r="F48" s="23" t="str">
        <f>IF(AND($A48&lt;&gt;"",ISNUMBER($A48)),VLOOKUP($A48,StudiesDetails!$B:$CW,6,FALSE),"")</f>
        <v>Liver--HLM-self prepared 3-</v>
      </c>
      <c r="G48" s="12" t="s">
        <v>1678</v>
      </c>
      <c r="H48" s="35" t="str">
        <f t="shared" si="0"/>
        <v>3-4</v>
      </c>
      <c r="I48" s="60" t="str">
        <f>IF(AND($A48&lt;&gt;"",ISNUMBER($A48)),VLOOKUP($A48,StudiesDetails!$B:$CW,26,FALSE),"")</f>
        <v>Individual</v>
      </c>
      <c r="J48" s="39">
        <f>IF(AND($A48&lt;&gt;"",ISNUMBER($A48)),VLOOKUP($A48,StudiesDetails!$B:$CW,31,FALSE),"")</f>
        <v>1</v>
      </c>
      <c r="K48" s="2">
        <v>0.496</v>
      </c>
      <c r="L48" s="14" t="s">
        <v>1679</v>
      </c>
      <c r="M48" s="14" t="s">
        <v>768</v>
      </c>
      <c r="N48" s="58">
        <v>8.6999999999999994E-2</v>
      </c>
      <c r="O48" s="59" t="s">
        <v>1679</v>
      </c>
      <c r="P48" s="59" t="s">
        <v>1686</v>
      </c>
      <c r="X48" s="52">
        <v>0</v>
      </c>
    </row>
    <row r="49" spans="1:25" x14ac:dyDescent="0.3">
      <c r="A49">
        <v>202</v>
      </c>
      <c r="B49" s="23" t="str">
        <f>IF(AND($A49&lt;&gt;"",ISNUMBER($A49)),VLOOKUP($A49,StudiesDetails!$B:$CW,2,FALSE),"")</f>
        <v>Kawakami</v>
      </c>
      <c r="C49" s="23">
        <f>IF(AND($A49&lt;&gt;"",ISNUMBER($A49)),VLOOKUP($A49,StudiesDetails!$B:$CW,3,FALSE),"")</f>
        <v>2011</v>
      </c>
      <c r="D49" s="23" t="str">
        <f>IF(AND($A49&lt;&gt;"",ISNUMBER($A49)),VLOOKUP($A49,StudiesDetails!$B:$CW,4,FALSE),"")</f>
        <v>http://dx.doi.org/10.1002/jps.22255</v>
      </c>
      <c r="E49" s="64" t="str">
        <f>IF(AND($A49&lt;&gt;"",ISNUMBER($A49)),VLOOKUP($A49,StudiesDetails!$B:$CW,5,FALSE),"")</f>
        <v>CYP3A5</v>
      </c>
      <c r="F49" s="23" t="str">
        <f>IF(AND($A49&lt;&gt;"",ISNUMBER($A49)),VLOOKUP($A49,StudiesDetails!$B:$CW,6,FALSE),"")</f>
        <v>Liver--HLM-self prepared 4-</v>
      </c>
      <c r="G49" s="12" t="s">
        <v>1678</v>
      </c>
      <c r="H49" s="35" t="str">
        <f t="shared" si="0"/>
        <v>3-4</v>
      </c>
      <c r="I49" s="60" t="str">
        <f>IF(AND($A49&lt;&gt;"",ISNUMBER($A49)),VLOOKUP($A49,StudiesDetails!$B:$CW,26,FALSE),"")</f>
        <v>Individual</v>
      </c>
      <c r="J49" s="39">
        <f>IF(AND($A49&lt;&gt;"",ISNUMBER($A49)),VLOOKUP($A49,StudiesDetails!$B:$CW,31,FALSE),"")</f>
        <v>1</v>
      </c>
      <c r="K49" s="2">
        <v>1.03</v>
      </c>
      <c r="L49" s="14" t="s">
        <v>1679</v>
      </c>
      <c r="M49" s="14" t="s">
        <v>768</v>
      </c>
      <c r="N49" s="58">
        <v>0.14000000000000001</v>
      </c>
      <c r="O49" s="59" t="s">
        <v>1679</v>
      </c>
      <c r="P49" s="59" t="s">
        <v>1686</v>
      </c>
      <c r="X49" s="52">
        <v>1</v>
      </c>
      <c r="Y49" s="52" t="s">
        <v>1683</v>
      </c>
    </row>
    <row r="50" spans="1:25" x14ac:dyDescent="0.3">
      <c r="A50">
        <v>203</v>
      </c>
      <c r="B50" s="23" t="str">
        <f>IF(AND($A50&lt;&gt;"",ISNUMBER($A50)),VLOOKUP($A50,StudiesDetails!$B:$CW,2,FALSE),"")</f>
        <v>Kawakami</v>
      </c>
      <c r="C50" s="23">
        <f>IF(AND($A50&lt;&gt;"",ISNUMBER($A50)),VLOOKUP($A50,StudiesDetails!$B:$CW,3,FALSE),"")</f>
        <v>2011</v>
      </c>
      <c r="D50" s="23" t="str">
        <f>IF(AND($A50&lt;&gt;"",ISNUMBER($A50)),VLOOKUP($A50,StudiesDetails!$B:$CW,4,FALSE),"")</f>
        <v>http://dx.doi.org/10.1002/jps.22255</v>
      </c>
      <c r="E50" s="64" t="str">
        <f>IF(AND($A50&lt;&gt;"",ISNUMBER($A50)),VLOOKUP($A50,StudiesDetails!$B:$CW,5,FALSE),"")</f>
        <v>CYP3A5</v>
      </c>
      <c r="F50" s="23" t="str">
        <f>IF(AND($A50&lt;&gt;"",ISNUMBER($A50)),VLOOKUP($A50,StudiesDetails!$B:$CW,6,FALSE),"")</f>
        <v>Liver--HLM-self prepared 5-</v>
      </c>
      <c r="G50" s="12" t="s">
        <v>1678</v>
      </c>
      <c r="H50" s="35" t="str">
        <f t="shared" si="0"/>
        <v>3-4</v>
      </c>
      <c r="I50" s="60" t="str">
        <f>IF(AND($A50&lt;&gt;"",ISNUMBER($A50)),VLOOKUP($A50,StudiesDetails!$B:$CW,26,FALSE),"")</f>
        <v>Individual</v>
      </c>
      <c r="J50" s="39">
        <f>IF(AND($A50&lt;&gt;"",ISNUMBER($A50)),VLOOKUP($A50,StudiesDetails!$B:$CW,31,FALSE),"")</f>
        <v>1</v>
      </c>
      <c r="K50" s="2" t="s">
        <v>1681</v>
      </c>
      <c r="O50" s="59"/>
      <c r="X50" s="52">
        <v>1</v>
      </c>
      <c r="Y50" s="52" t="s">
        <v>1681</v>
      </c>
    </row>
    <row r="51" spans="1:25" x14ac:dyDescent="0.3">
      <c r="A51">
        <v>204</v>
      </c>
      <c r="B51" s="23" t="str">
        <f>IF(AND($A51&lt;&gt;"",ISNUMBER($A51)),VLOOKUP($A51,StudiesDetails!$B:$CW,2,FALSE),"")</f>
        <v>Kawakami</v>
      </c>
      <c r="C51" s="23">
        <f>IF(AND($A51&lt;&gt;"",ISNUMBER($A51)),VLOOKUP($A51,StudiesDetails!$B:$CW,3,FALSE),"")</f>
        <v>2011</v>
      </c>
      <c r="D51" s="23" t="str">
        <f>IF(AND($A51&lt;&gt;"",ISNUMBER($A51)),VLOOKUP($A51,StudiesDetails!$B:$CW,4,FALSE),"")</f>
        <v>http://dx.doi.org/10.1002/jps.22255</v>
      </c>
      <c r="E51" s="64" t="str">
        <f>IF(AND($A51&lt;&gt;"",ISNUMBER($A51)),VLOOKUP($A51,StudiesDetails!$B:$CW,5,FALSE),"")</f>
        <v>CYP3A5</v>
      </c>
      <c r="F51" s="23" t="str">
        <f>IF(AND($A51&lt;&gt;"",ISNUMBER($A51)),VLOOKUP($A51,StudiesDetails!$B:$CW,6,FALSE),"")</f>
        <v>Liver--HLM-self prepared 6-</v>
      </c>
      <c r="G51" s="12" t="s">
        <v>1678</v>
      </c>
      <c r="H51" s="35" t="str">
        <f t="shared" si="0"/>
        <v>3-4</v>
      </c>
      <c r="I51" s="60" t="str">
        <f>IF(AND($A51&lt;&gt;"",ISNUMBER($A51)),VLOOKUP($A51,StudiesDetails!$B:$CW,26,FALSE),"")</f>
        <v>Individual</v>
      </c>
      <c r="J51" s="39">
        <f>IF(AND($A51&lt;&gt;"",ISNUMBER($A51)),VLOOKUP($A51,StudiesDetails!$B:$CW,31,FALSE),"")</f>
        <v>1</v>
      </c>
      <c r="K51" s="2" t="s">
        <v>1681</v>
      </c>
      <c r="O51" s="59"/>
      <c r="X51" s="52">
        <v>1</v>
      </c>
      <c r="Y51" s="52" t="s">
        <v>1681</v>
      </c>
    </row>
    <row r="52" spans="1:25" x14ac:dyDescent="0.3">
      <c r="A52">
        <v>205</v>
      </c>
      <c r="B52" s="23" t="str">
        <f>IF(AND($A52&lt;&gt;"",ISNUMBER($A52)),VLOOKUP($A52,StudiesDetails!$B:$CW,2,FALSE),"")</f>
        <v>Kawakami</v>
      </c>
      <c r="C52" s="23">
        <f>IF(AND($A52&lt;&gt;"",ISNUMBER($A52)),VLOOKUP($A52,StudiesDetails!$B:$CW,3,FALSE),"")</f>
        <v>2011</v>
      </c>
      <c r="D52" s="23" t="str">
        <f>IF(AND($A52&lt;&gt;"",ISNUMBER($A52)),VLOOKUP($A52,StudiesDetails!$B:$CW,4,FALSE),"")</f>
        <v>http://dx.doi.org/10.1002/jps.22255</v>
      </c>
      <c r="E52" s="64" t="str">
        <f>IF(AND($A52&lt;&gt;"",ISNUMBER($A52)),VLOOKUP($A52,StudiesDetails!$B:$CW,5,FALSE),"")</f>
        <v>CYP3A5</v>
      </c>
      <c r="F52" s="23" t="str">
        <f>IF(AND($A52&lt;&gt;"",ISNUMBER($A52)),VLOOKUP($A52,StudiesDetails!$B:$CW,6,FALSE),"")</f>
        <v>Liver--HLM-self prepared 7-</v>
      </c>
      <c r="G52" s="12" t="s">
        <v>1678</v>
      </c>
      <c r="H52" s="35" t="str">
        <f t="shared" si="0"/>
        <v>3-4</v>
      </c>
      <c r="I52" s="60" t="str">
        <f>IF(AND($A52&lt;&gt;"",ISNUMBER($A52)),VLOOKUP($A52,StudiesDetails!$B:$CW,26,FALSE),"")</f>
        <v>Individual</v>
      </c>
      <c r="J52" s="39">
        <f>IF(AND($A52&lt;&gt;"",ISNUMBER($A52)),VLOOKUP($A52,StudiesDetails!$B:$CW,31,FALSE),"")</f>
        <v>1</v>
      </c>
      <c r="K52" s="2">
        <v>3.12</v>
      </c>
      <c r="L52" s="14" t="s">
        <v>1679</v>
      </c>
      <c r="M52" s="14" t="s">
        <v>768</v>
      </c>
      <c r="N52" s="58">
        <v>0.46</v>
      </c>
      <c r="O52" s="59" t="s">
        <v>1679</v>
      </c>
      <c r="P52" s="59" t="s">
        <v>1686</v>
      </c>
      <c r="X52" s="52">
        <v>0</v>
      </c>
    </row>
    <row r="53" spans="1:25" x14ac:dyDescent="0.3">
      <c r="A53">
        <v>206</v>
      </c>
      <c r="B53" s="23" t="str">
        <f>IF(AND($A53&lt;&gt;"",ISNUMBER($A53)),VLOOKUP($A53,StudiesDetails!$B:$CW,2,FALSE),"")</f>
        <v>Kawakami</v>
      </c>
      <c r="C53" s="23">
        <f>IF(AND($A53&lt;&gt;"",ISNUMBER($A53)),VLOOKUP($A53,StudiesDetails!$B:$CW,3,FALSE),"")</f>
        <v>2011</v>
      </c>
      <c r="D53" s="23" t="str">
        <f>IF(AND($A53&lt;&gt;"",ISNUMBER($A53)),VLOOKUP($A53,StudiesDetails!$B:$CW,4,FALSE),"")</f>
        <v>http://dx.doi.org/10.1002/jps.22255</v>
      </c>
      <c r="E53" s="64" t="str">
        <f>IF(AND($A53&lt;&gt;"",ISNUMBER($A53)),VLOOKUP($A53,StudiesDetails!$B:$CW,5,FALSE),"")</f>
        <v>CYP3A5</v>
      </c>
      <c r="F53" s="23" t="str">
        <f>IF(AND($A53&lt;&gt;"",ISNUMBER($A53)),VLOOKUP($A53,StudiesDetails!$B:$CW,6,FALSE),"")</f>
        <v>Liver--HLM-self prepared 8-</v>
      </c>
      <c r="G53" s="12" t="s">
        <v>1678</v>
      </c>
      <c r="H53" s="35" t="str">
        <f t="shared" si="0"/>
        <v>3-4</v>
      </c>
      <c r="I53" s="60" t="str">
        <f>IF(AND($A53&lt;&gt;"",ISNUMBER($A53)),VLOOKUP($A53,StudiesDetails!$B:$CW,26,FALSE),"")</f>
        <v>Individual</v>
      </c>
      <c r="J53" s="39">
        <f>IF(AND($A53&lt;&gt;"",ISNUMBER($A53)),VLOOKUP($A53,StudiesDetails!$B:$CW,31,FALSE),"")</f>
        <v>1</v>
      </c>
      <c r="K53" s="2" t="s">
        <v>1681</v>
      </c>
      <c r="O53" s="59"/>
      <c r="X53" s="52">
        <v>1</v>
      </c>
      <c r="Y53" s="52" t="s">
        <v>1681</v>
      </c>
    </row>
    <row r="54" spans="1:25" x14ac:dyDescent="0.3">
      <c r="A54">
        <v>207</v>
      </c>
      <c r="B54" s="23" t="str">
        <f>IF(AND($A54&lt;&gt;"",ISNUMBER($A54)),VLOOKUP($A54,StudiesDetails!$B:$CW,2,FALSE),"")</f>
        <v>Kawakami</v>
      </c>
      <c r="C54" s="23">
        <f>IF(AND($A54&lt;&gt;"",ISNUMBER($A54)),VLOOKUP($A54,StudiesDetails!$B:$CW,3,FALSE),"")</f>
        <v>2011</v>
      </c>
      <c r="D54" s="23" t="str">
        <f>IF(AND($A54&lt;&gt;"",ISNUMBER($A54)),VLOOKUP($A54,StudiesDetails!$B:$CW,4,FALSE),"")</f>
        <v>http://dx.doi.org/10.1002/jps.22255</v>
      </c>
      <c r="E54" s="64" t="str">
        <f>IF(AND($A54&lt;&gt;"",ISNUMBER($A54)),VLOOKUP($A54,StudiesDetails!$B:$CW,5,FALSE),"")</f>
        <v>CYP3A5</v>
      </c>
      <c r="F54" s="23" t="str">
        <f>IF(AND($A54&lt;&gt;"",ISNUMBER($A54)),VLOOKUP($A54,StudiesDetails!$B:$CW,6,FALSE),"")</f>
        <v>Liver--HLM-self prepared 9-</v>
      </c>
      <c r="G54" s="12" t="s">
        <v>1678</v>
      </c>
      <c r="H54" s="35" t="str">
        <f t="shared" si="0"/>
        <v>3-4</v>
      </c>
      <c r="I54" s="60" t="str">
        <f>IF(AND($A54&lt;&gt;"",ISNUMBER($A54)),VLOOKUP($A54,StudiesDetails!$B:$CW,26,FALSE),"")</f>
        <v>Individual</v>
      </c>
      <c r="J54" s="39">
        <f>IF(AND($A54&lt;&gt;"",ISNUMBER($A54)),VLOOKUP($A54,StudiesDetails!$B:$CW,31,FALSE),"")</f>
        <v>1</v>
      </c>
      <c r="K54" s="2" t="s">
        <v>1681</v>
      </c>
      <c r="O54" s="59"/>
      <c r="X54" s="52">
        <v>1</v>
      </c>
      <c r="Y54" s="52" t="s">
        <v>1681</v>
      </c>
    </row>
    <row r="55" spans="1:25" x14ac:dyDescent="0.3">
      <c r="A55">
        <v>208</v>
      </c>
      <c r="B55" s="23" t="str">
        <f>IF(AND($A55&lt;&gt;"",ISNUMBER($A55)),VLOOKUP($A55,StudiesDetails!$B:$CW,2,FALSE),"")</f>
        <v>Kawakami</v>
      </c>
      <c r="C55" s="23">
        <f>IF(AND($A55&lt;&gt;"",ISNUMBER($A55)),VLOOKUP($A55,StudiesDetails!$B:$CW,3,FALSE),"")</f>
        <v>2011</v>
      </c>
      <c r="D55" s="23" t="str">
        <f>IF(AND($A55&lt;&gt;"",ISNUMBER($A55)),VLOOKUP($A55,StudiesDetails!$B:$CW,4,FALSE),"")</f>
        <v>http://dx.doi.org/10.1002/jps.22255</v>
      </c>
      <c r="E55" s="64" t="str">
        <f>IF(AND($A55&lt;&gt;"",ISNUMBER($A55)),VLOOKUP($A55,StudiesDetails!$B:$CW,5,FALSE),"")</f>
        <v>CYP3A5</v>
      </c>
      <c r="F55" s="23" t="str">
        <f>IF(AND($A55&lt;&gt;"",ISNUMBER($A55)),VLOOKUP($A55,StudiesDetails!$B:$CW,6,FALSE),"")</f>
        <v>Liver--HLM-self prepared 10-</v>
      </c>
      <c r="G55" s="12" t="s">
        <v>1678</v>
      </c>
      <c r="H55" s="35" t="str">
        <f t="shared" si="0"/>
        <v>3-4</v>
      </c>
      <c r="I55" s="60" t="str">
        <f>IF(AND($A55&lt;&gt;"",ISNUMBER($A55)),VLOOKUP($A55,StudiesDetails!$B:$CW,26,FALSE),"")</f>
        <v>Individual</v>
      </c>
      <c r="J55" s="39">
        <f>IF(AND($A55&lt;&gt;"",ISNUMBER($A55)),VLOOKUP($A55,StudiesDetails!$B:$CW,31,FALSE),"")</f>
        <v>1</v>
      </c>
      <c r="K55" s="2" t="s">
        <v>1681</v>
      </c>
      <c r="O55" s="59"/>
      <c r="X55" s="52">
        <v>1</v>
      </c>
      <c r="Y55" s="52" t="s">
        <v>1684</v>
      </c>
    </row>
    <row r="56" spans="1:25" x14ac:dyDescent="0.3">
      <c r="A56">
        <v>210</v>
      </c>
      <c r="B56" s="23" t="str">
        <f>IF(AND($A56&lt;&gt;"",ISNUMBER($A56)),VLOOKUP($A56,StudiesDetails!$B:$CW,2,FALSE),"")</f>
        <v>Kawakami</v>
      </c>
      <c r="C56" s="23">
        <f>IF(AND($A56&lt;&gt;"",ISNUMBER($A56)),VLOOKUP($A56,StudiesDetails!$B:$CW,3,FALSE),"")</f>
        <v>2011</v>
      </c>
      <c r="D56" s="23" t="str">
        <f>IF(AND($A56&lt;&gt;"",ISNUMBER($A56)),VLOOKUP($A56,StudiesDetails!$B:$CW,4,FALSE),"")</f>
        <v>http://dx.doi.org/10.1002/jps.22255</v>
      </c>
      <c r="E56" s="64" t="str">
        <f>IF(AND($A56&lt;&gt;"",ISNUMBER($A56)),VLOOKUP($A56,StudiesDetails!$B:$CW,5,FALSE),"")</f>
        <v>CYP3A43</v>
      </c>
      <c r="F56" s="23" t="str">
        <f>IF(AND($A56&lt;&gt;"",ISNUMBER($A56)),VLOOKUP($A56,StudiesDetails!$B:$CW,6,FALSE),"")</f>
        <v>Liver--HLM-self prepared 1-</v>
      </c>
      <c r="G56" s="12" t="s">
        <v>1678</v>
      </c>
      <c r="H56" s="35" t="str">
        <f t="shared" si="0"/>
        <v>3-4</v>
      </c>
      <c r="I56" s="60" t="str">
        <f>IF(AND($A56&lt;&gt;"",ISNUMBER($A56)),VLOOKUP($A56,StudiesDetails!$B:$CW,26,FALSE),"")</f>
        <v>Individual</v>
      </c>
      <c r="J56" s="39">
        <f>IF(AND($A56&lt;&gt;"",ISNUMBER($A56)),VLOOKUP($A56,StudiesDetails!$B:$CW,31,FALSE),"")</f>
        <v>1</v>
      </c>
      <c r="K56" s="2" t="s">
        <v>1681</v>
      </c>
      <c r="O56" s="59"/>
      <c r="X56" s="52">
        <v>1</v>
      </c>
      <c r="Y56" s="52" t="s">
        <v>1684</v>
      </c>
    </row>
    <row r="57" spans="1:25" x14ac:dyDescent="0.3">
      <c r="A57">
        <v>211</v>
      </c>
      <c r="B57" s="23" t="str">
        <f>IF(AND($A57&lt;&gt;"",ISNUMBER($A57)),VLOOKUP($A57,StudiesDetails!$B:$CW,2,FALSE),"")</f>
        <v>Kawakami</v>
      </c>
      <c r="C57" s="23">
        <f>IF(AND($A57&lt;&gt;"",ISNUMBER($A57)),VLOOKUP($A57,StudiesDetails!$B:$CW,3,FALSE),"")</f>
        <v>2011</v>
      </c>
      <c r="D57" s="23" t="str">
        <f>IF(AND($A57&lt;&gt;"",ISNUMBER($A57)),VLOOKUP($A57,StudiesDetails!$B:$CW,4,FALSE),"")</f>
        <v>http://dx.doi.org/10.1002/jps.22255</v>
      </c>
      <c r="E57" s="64" t="str">
        <f>IF(AND($A57&lt;&gt;"",ISNUMBER($A57)),VLOOKUP($A57,StudiesDetails!$B:$CW,5,FALSE),"")</f>
        <v>CYP3A43</v>
      </c>
      <c r="F57" s="23" t="str">
        <f>IF(AND($A57&lt;&gt;"",ISNUMBER($A57)),VLOOKUP($A57,StudiesDetails!$B:$CW,6,FALSE),"")</f>
        <v>Liver--HLM-self prepared 2-</v>
      </c>
      <c r="G57" s="12" t="s">
        <v>1678</v>
      </c>
      <c r="H57" s="35" t="str">
        <f t="shared" si="0"/>
        <v>3-4</v>
      </c>
      <c r="I57" s="60" t="str">
        <f>IF(AND($A57&lt;&gt;"",ISNUMBER($A57)),VLOOKUP($A57,StudiesDetails!$B:$CW,26,FALSE),"")</f>
        <v>Individual</v>
      </c>
      <c r="J57" s="39">
        <f>IF(AND($A57&lt;&gt;"",ISNUMBER($A57)),VLOOKUP($A57,StudiesDetails!$B:$CW,31,FALSE),"")</f>
        <v>1</v>
      </c>
      <c r="K57" s="86">
        <v>0.44800000000000001</v>
      </c>
      <c r="L57" s="14" t="s">
        <v>1679</v>
      </c>
      <c r="M57" s="14" t="s">
        <v>768</v>
      </c>
      <c r="N57" s="61">
        <v>0.253</v>
      </c>
      <c r="O57" s="59" t="s">
        <v>1679</v>
      </c>
      <c r="P57" s="59" t="s">
        <v>1686</v>
      </c>
      <c r="X57" s="52">
        <v>1</v>
      </c>
      <c r="Y57" s="52" t="s">
        <v>1683</v>
      </c>
    </row>
    <row r="58" spans="1:25" x14ac:dyDescent="0.3">
      <c r="A58">
        <v>212</v>
      </c>
      <c r="B58" s="23" t="str">
        <f>IF(AND($A58&lt;&gt;"",ISNUMBER($A58)),VLOOKUP($A58,StudiesDetails!$B:$CW,2,FALSE),"")</f>
        <v>Kawakami</v>
      </c>
      <c r="C58" s="23">
        <f>IF(AND($A58&lt;&gt;"",ISNUMBER($A58)),VLOOKUP($A58,StudiesDetails!$B:$CW,3,FALSE),"")</f>
        <v>2011</v>
      </c>
      <c r="D58" s="23" t="str">
        <f>IF(AND($A58&lt;&gt;"",ISNUMBER($A58)),VLOOKUP($A58,StudiesDetails!$B:$CW,4,FALSE),"")</f>
        <v>http://dx.doi.org/10.1002/jps.22255</v>
      </c>
      <c r="E58" s="64" t="str">
        <f>IF(AND($A58&lt;&gt;"",ISNUMBER($A58)),VLOOKUP($A58,StudiesDetails!$B:$CW,5,FALSE),"")</f>
        <v>CYP3A43</v>
      </c>
      <c r="F58" s="23" t="str">
        <f>IF(AND($A58&lt;&gt;"",ISNUMBER($A58)),VLOOKUP($A58,StudiesDetails!$B:$CW,6,FALSE),"")</f>
        <v>Liver--HLM-self prepared 3-</v>
      </c>
      <c r="G58" s="12" t="s">
        <v>1678</v>
      </c>
      <c r="H58" s="35" t="str">
        <f t="shared" si="0"/>
        <v>3-4</v>
      </c>
      <c r="I58" s="60" t="str">
        <f>IF(AND($A58&lt;&gt;"",ISNUMBER($A58)),VLOOKUP($A58,StudiesDetails!$B:$CW,26,FALSE),"")</f>
        <v>Individual</v>
      </c>
      <c r="J58" s="39">
        <f>IF(AND($A58&lt;&gt;"",ISNUMBER($A58)),VLOOKUP($A58,StudiesDetails!$B:$CW,31,FALSE),"")</f>
        <v>1</v>
      </c>
      <c r="K58" s="86">
        <v>0.70699999999999996</v>
      </c>
      <c r="L58" s="14" t="s">
        <v>1679</v>
      </c>
      <c r="M58" s="14" t="s">
        <v>768</v>
      </c>
      <c r="N58" s="61">
        <v>0.34399999999999997</v>
      </c>
      <c r="O58" s="59" t="s">
        <v>1679</v>
      </c>
      <c r="P58" s="59" t="s">
        <v>1686</v>
      </c>
      <c r="X58" s="52">
        <v>0</v>
      </c>
    </row>
    <row r="59" spans="1:25" x14ac:dyDescent="0.3">
      <c r="A59">
        <v>213</v>
      </c>
      <c r="B59" s="23" t="str">
        <f>IF(AND($A59&lt;&gt;"",ISNUMBER($A59)),VLOOKUP($A59,StudiesDetails!$B:$CW,2,FALSE),"")</f>
        <v>Kawakami</v>
      </c>
      <c r="C59" s="23">
        <f>IF(AND($A59&lt;&gt;"",ISNUMBER($A59)),VLOOKUP($A59,StudiesDetails!$B:$CW,3,FALSE),"")</f>
        <v>2011</v>
      </c>
      <c r="D59" s="23" t="str">
        <f>IF(AND($A59&lt;&gt;"",ISNUMBER($A59)),VLOOKUP($A59,StudiesDetails!$B:$CW,4,FALSE),"")</f>
        <v>http://dx.doi.org/10.1002/jps.22255</v>
      </c>
      <c r="E59" s="64" t="str">
        <f>IF(AND($A59&lt;&gt;"",ISNUMBER($A59)),VLOOKUP($A59,StudiesDetails!$B:$CW,5,FALSE),"")</f>
        <v>CYP3A43</v>
      </c>
      <c r="F59" s="23" t="str">
        <f>IF(AND($A59&lt;&gt;"",ISNUMBER($A59)),VLOOKUP($A59,StudiesDetails!$B:$CW,6,FALSE),"")</f>
        <v>Liver--HLM-self prepared 4-</v>
      </c>
      <c r="G59" s="12" t="s">
        <v>1678</v>
      </c>
      <c r="H59" s="35" t="str">
        <f t="shared" si="0"/>
        <v>3-4</v>
      </c>
      <c r="I59" s="60" t="str">
        <f>IF(AND($A59&lt;&gt;"",ISNUMBER($A59)),VLOOKUP($A59,StudiesDetails!$B:$CW,26,FALSE),"")</f>
        <v>Individual</v>
      </c>
      <c r="J59" s="39">
        <f>IF(AND($A59&lt;&gt;"",ISNUMBER($A59)),VLOOKUP($A59,StudiesDetails!$B:$CW,31,FALSE),"")</f>
        <v>1</v>
      </c>
      <c r="K59" s="86">
        <v>0.56999999999999995</v>
      </c>
      <c r="L59" s="14" t="s">
        <v>1679</v>
      </c>
      <c r="M59" s="14" t="s">
        <v>768</v>
      </c>
      <c r="N59" s="61">
        <v>0.182</v>
      </c>
      <c r="O59" s="59" t="s">
        <v>1679</v>
      </c>
      <c r="P59" s="59" t="s">
        <v>1686</v>
      </c>
      <c r="X59" s="52">
        <v>1</v>
      </c>
      <c r="Y59" s="52" t="s">
        <v>1683</v>
      </c>
    </row>
    <row r="60" spans="1:25" x14ac:dyDescent="0.3">
      <c r="A60">
        <v>214</v>
      </c>
      <c r="B60" s="23" t="str">
        <f>IF(AND($A60&lt;&gt;"",ISNUMBER($A60)),VLOOKUP($A60,StudiesDetails!$B:$CW,2,FALSE),"")</f>
        <v>Kawakami</v>
      </c>
      <c r="C60" s="23">
        <f>IF(AND($A60&lt;&gt;"",ISNUMBER($A60)),VLOOKUP($A60,StudiesDetails!$B:$CW,3,FALSE),"")</f>
        <v>2011</v>
      </c>
      <c r="D60" s="23" t="str">
        <f>IF(AND($A60&lt;&gt;"",ISNUMBER($A60)),VLOOKUP($A60,StudiesDetails!$B:$CW,4,FALSE),"")</f>
        <v>http://dx.doi.org/10.1002/jps.22255</v>
      </c>
      <c r="E60" s="64" t="str">
        <f>IF(AND($A60&lt;&gt;"",ISNUMBER($A60)),VLOOKUP($A60,StudiesDetails!$B:$CW,5,FALSE),"")</f>
        <v>CYP3A43</v>
      </c>
      <c r="F60" s="23" t="str">
        <f>IF(AND($A60&lt;&gt;"",ISNUMBER($A60)),VLOOKUP($A60,StudiesDetails!$B:$CW,6,FALSE),"")</f>
        <v>Liver--HLM-self prepared 5-</v>
      </c>
      <c r="G60" s="12" t="s">
        <v>1678</v>
      </c>
      <c r="H60" s="35" t="str">
        <f t="shared" si="0"/>
        <v>3-4</v>
      </c>
      <c r="I60" s="60" t="str">
        <f>IF(AND($A60&lt;&gt;"",ISNUMBER($A60)),VLOOKUP($A60,StudiesDetails!$B:$CW,26,FALSE),"")</f>
        <v>Individual</v>
      </c>
      <c r="J60" s="39">
        <f>IF(AND($A60&lt;&gt;"",ISNUMBER($A60)),VLOOKUP($A60,StudiesDetails!$B:$CW,31,FALSE),"")</f>
        <v>1</v>
      </c>
      <c r="K60" s="86">
        <v>0.67700000000000005</v>
      </c>
      <c r="L60" s="14" t="s">
        <v>1679</v>
      </c>
      <c r="M60" s="14" t="s">
        <v>768</v>
      </c>
      <c r="N60" s="61">
        <v>0.25</v>
      </c>
      <c r="O60" s="59" t="s">
        <v>1679</v>
      </c>
      <c r="P60" s="59" t="s">
        <v>1686</v>
      </c>
      <c r="X60" s="52">
        <v>0</v>
      </c>
    </row>
    <row r="61" spans="1:25" x14ac:dyDescent="0.3">
      <c r="A61">
        <v>215</v>
      </c>
      <c r="B61" s="23" t="str">
        <f>IF(AND($A61&lt;&gt;"",ISNUMBER($A61)),VLOOKUP($A61,StudiesDetails!$B:$CW,2,FALSE),"")</f>
        <v>Kawakami</v>
      </c>
      <c r="C61" s="23">
        <f>IF(AND($A61&lt;&gt;"",ISNUMBER($A61)),VLOOKUP($A61,StudiesDetails!$B:$CW,3,FALSE),"")</f>
        <v>2011</v>
      </c>
      <c r="D61" s="23" t="str">
        <f>IF(AND($A61&lt;&gt;"",ISNUMBER($A61)),VLOOKUP($A61,StudiesDetails!$B:$CW,4,FALSE),"")</f>
        <v>http://dx.doi.org/10.1002/jps.22255</v>
      </c>
      <c r="E61" s="64" t="str">
        <f>IF(AND($A61&lt;&gt;"",ISNUMBER($A61)),VLOOKUP($A61,StudiesDetails!$B:$CW,5,FALSE),"")</f>
        <v>CYP3A43</v>
      </c>
      <c r="F61" s="23" t="str">
        <f>IF(AND($A61&lt;&gt;"",ISNUMBER($A61)),VLOOKUP($A61,StudiesDetails!$B:$CW,6,FALSE),"")</f>
        <v>Liver--HLM-self prepared 6-</v>
      </c>
      <c r="G61" s="12" t="s">
        <v>1678</v>
      </c>
      <c r="H61" s="35" t="str">
        <f t="shared" si="0"/>
        <v>3-4</v>
      </c>
      <c r="I61" s="60" t="str">
        <f>IF(AND($A61&lt;&gt;"",ISNUMBER($A61)),VLOOKUP($A61,StudiesDetails!$B:$CW,26,FALSE),"")</f>
        <v>Individual</v>
      </c>
      <c r="J61" s="39">
        <f>IF(AND($A61&lt;&gt;"",ISNUMBER($A61)),VLOOKUP($A61,StudiesDetails!$B:$CW,31,FALSE),"")</f>
        <v>1</v>
      </c>
      <c r="K61" s="86">
        <v>0.45400000000000001</v>
      </c>
      <c r="L61" s="14" t="s">
        <v>1679</v>
      </c>
      <c r="M61" s="14" t="s">
        <v>768</v>
      </c>
      <c r="N61" s="61">
        <v>0.2</v>
      </c>
      <c r="O61" s="59" t="s">
        <v>1679</v>
      </c>
      <c r="P61" s="59" t="s">
        <v>1686</v>
      </c>
      <c r="X61" s="52">
        <v>0</v>
      </c>
    </row>
    <row r="62" spans="1:25" x14ac:dyDescent="0.3">
      <c r="A62">
        <v>216</v>
      </c>
      <c r="B62" s="23" t="str">
        <f>IF(AND($A62&lt;&gt;"",ISNUMBER($A62)),VLOOKUP($A62,StudiesDetails!$B:$CW,2,FALSE),"")</f>
        <v>Kawakami</v>
      </c>
      <c r="C62" s="23">
        <f>IF(AND($A62&lt;&gt;"",ISNUMBER($A62)),VLOOKUP($A62,StudiesDetails!$B:$CW,3,FALSE),"")</f>
        <v>2011</v>
      </c>
      <c r="D62" s="23" t="str">
        <f>IF(AND($A62&lt;&gt;"",ISNUMBER($A62)),VLOOKUP($A62,StudiesDetails!$B:$CW,4,FALSE),"")</f>
        <v>http://dx.doi.org/10.1002/jps.22255</v>
      </c>
      <c r="E62" s="64" t="str">
        <f>IF(AND($A62&lt;&gt;"",ISNUMBER($A62)),VLOOKUP($A62,StudiesDetails!$B:$CW,5,FALSE),"")</f>
        <v>CYP3A43</v>
      </c>
      <c r="F62" s="23" t="str">
        <f>IF(AND($A62&lt;&gt;"",ISNUMBER($A62)),VLOOKUP($A62,StudiesDetails!$B:$CW,6,FALSE),"")</f>
        <v>Liver--HLM-self prepared 7-</v>
      </c>
      <c r="G62" s="12" t="s">
        <v>1678</v>
      </c>
      <c r="H62" s="35" t="str">
        <f t="shared" si="0"/>
        <v>3-4</v>
      </c>
      <c r="I62" s="60" t="str">
        <f>IF(AND($A62&lt;&gt;"",ISNUMBER($A62)),VLOOKUP($A62,StudiesDetails!$B:$CW,26,FALSE),"")</f>
        <v>Individual</v>
      </c>
      <c r="J62" s="39">
        <f>IF(AND($A62&lt;&gt;"",ISNUMBER($A62)),VLOOKUP($A62,StudiesDetails!$B:$CW,31,FALSE),"")</f>
        <v>1</v>
      </c>
      <c r="K62" s="86">
        <v>0.44700000000000001</v>
      </c>
      <c r="L62" s="14" t="s">
        <v>1679</v>
      </c>
      <c r="M62" s="14" t="s">
        <v>768</v>
      </c>
      <c r="N62" s="61">
        <v>0.253</v>
      </c>
      <c r="O62" s="59" t="s">
        <v>1679</v>
      </c>
      <c r="P62" s="59" t="s">
        <v>1686</v>
      </c>
      <c r="X62" s="52">
        <v>0</v>
      </c>
    </row>
    <row r="63" spans="1:25" x14ac:dyDescent="0.3">
      <c r="A63">
        <v>217</v>
      </c>
      <c r="B63" s="23" t="str">
        <f>IF(AND($A63&lt;&gt;"",ISNUMBER($A63)),VLOOKUP($A63,StudiesDetails!$B:$CW,2,FALSE),"")</f>
        <v>Kawakami</v>
      </c>
      <c r="C63" s="23">
        <f>IF(AND($A63&lt;&gt;"",ISNUMBER($A63)),VLOOKUP($A63,StudiesDetails!$B:$CW,3,FALSE),"")</f>
        <v>2011</v>
      </c>
      <c r="D63" s="23" t="str">
        <f>IF(AND($A63&lt;&gt;"",ISNUMBER($A63)),VLOOKUP($A63,StudiesDetails!$B:$CW,4,FALSE),"")</f>
        <v>http://dx.doi.org/10.1002/jps.22255</v>
      </c>
      <c r="E63" s="64" t="str">
        <f>IF(AND($A63&lt;&gt;"",ISNUMBER($A63)),VLOOKUP($A63,StudiesDetails!$B:$CW,5,FALSE),"")</f>
        <v>CYP3A43</v>
      </c>
      <c r="F63" s="23" t="str">
        <f>IF(AND($A63&lt;&gt;"",ISNUMBER($A63)),VLOOKUP($A63,StudiesDetails!$B:$CW,6,FALSE),"")</f>
        <v>Liver--HLM-self prepared 8-</v>
      </c>
      <c r="G63" s="12" t="s">
        <v>1678</v>
      </c>
      <c r="H63" s="35" t="str">
        <f t="shared" si="0"/>
        <v>3-4</v>
      </c>
      <c r="I63" s="60" t="str">
        <f>IF(AND($A63&lt;&gt;"",ISNUMBER($A63)),VLOOKUP($A63,StudiesDetails!$B:$CW,26,FALSE),"")</f>
        <v>Individual</v>
      </c>
      <c r="J63" s="39">
        <f>IF(AND($A63&lt;&gt;"",ISNUMBER($A63)),VLOOKUP($A63,StudiesDetails!$B:$CW,31,FALSE),"")</f>
        <v>1</v>
      </c>
      <c r="K63" s="86">
        <v>0.57499999999999996</v>
      </c>
      <c r="L63" s="14" t="s">
        <v>1679</v>
      </c>
      <c r="M63" s="14" t="s">
        <v>768</v>
      </c>
      <c r="N63" s="61">
        <v>0.23599999999999999</v>
      </c>
      <c r="O63" s="59" t="s">
        <v>1679</v>
      </c>
      <c r="P63" s="59" t="s">
        <v>1686</v>
      </c>
      <c r="X63" s="52">
        <v>0</v>
      </c>
    </row>
    <row r="64" spans="1:25" x14ac:dyDescent="0.3">
      <c r="A64">
        <v>218</v>
      </c>
      <c r="B64" s="23" t="str">
        <f>IF(AND($A64&lt;&gt;"",ISNUMBER($A64)),VLOOKUP($A64,StudiesDetails!$B:$CW,2,FALSE),"")</f>
        <v>Kawakami</v>
      </c>
      <c r="C64" s="23">
        <f>IF(AND($A64&lt;&gt;"",ISNUMBER($A64)),VLOOKUP($A64,StudiesDetails!$B:$CW,3,FALSE),"")</f>
        <v>2011</v>
      </c>
      <c r="D64" s="23" t="str">
        <f>IF(AND($A64&lt;&gt;"",ISNUMBER($A64)),VLOOKUP($A64,StudiesDetails!$B:$CW,4,FALSE),"")</f>
        <v>http://dx.doi.org/10.1002/jps.22255</v>
      </c>
      <c r="E64" s="64" t="str">
        <f>IF(AND($A64&lt;&gt;"",ISNUMBER($A64)),VLOOKUP($A64,StudiesDetails!$B:$CW,5,FALSE),"")</f>
        <v>CYP3A43</v>
      </c>
      <c r="F64" s="23" t="str">
        <f>IF(AND($A64&lt;&gt;"",ISNUMBER($A64)),VLOOKUP($A64,StudiesDetails!$B:$CW,6,FALSE),"")</f>
        <v>Liver--HLM-self prepared 9-</v>
      </c>
      <c r="G64" s="12" t="s">
        <v>1678</v>
      </c>
      <c r="H64" s="35" t="str">
        <f t="shared" si="0"/>
        <v>3-4</v>
      </c>
      <c r="I64" s="60" t="str">
        <f>IF(AND($A64&lt;&gt;"",ISNUMBER($A64)),VLOOKUP($A64,StudiesDetails!$B:$CW,26,FALSE),"")</f>
        <v>Individual</v>
      </c>
      <c r="J64" s="39">
        <f>IF(AND($A64&lt;&gt;"",ISNUMBER($A64)),VLOOKUP($A64,StudiesDetails!$B:$CW,31,FALSE),"")</f>
        <v>1</v>
      </c>
      <c r="K64" s="86">
        <v>0.68500000000000005</v>
      </c>
      <c r="L64" s="14" t="s">
        <v>1679</v>
      </c>
      <c r="M64" s="14" t="s">
        <v>768</v>
      </c>
      <c r="N64" s="61">
        <v>0.24099999999999999</v>
      </c>
      <c r="O64" s="59" t="s">
        <v>1679</v>
      </c>
      <c r="P64" s="59" t="s">
        <v>1686</v>
      </c>
      <c r="X64" s="52">
        <v>0</v>
      </c>
    </row>
    <row r="65" spans="1:25" x14ac:dyDescent="0.3">
      <c r="A65">
        <v>219</v>
      </c>
      <c r="B65" s="23" t="str">
        <f>IF(AND($A65&lt;&gt;"",ISNUMBER($A65)),VLOOKUP($A65,StudiesDetails!$B:$CW,2,FALSE),"")</f>
        <v>Kawakami</v>
      </c>
      <c r="C65" s="23">
        <f>IF(AND($A65&lt;&gt;"",ISNUMBER($A65)),VLOOKUP($A65,StudiesDetails!$B:$CW,3,FALSE),"")</f>
        <v>2011</v>
      </c>
      <c r="D65" s="23" t="str">
        <f>IF(AND($A65&lt;&gt;"",ISNUMBER($A65)),VLOOKUP($A65,StudiesDetails!$B:$CW,4,FALSE),"")</f>
        <v>http://dx.doi.org/10.1002/jps.22255</v>
      </c>
      <c r="E65" s="64" t="str">
        <f>IF(AND($A65&lt;&gt;"",ISNUMBER($A65)),VLOOKUP($A65,StudiesDetails!$B:$CW,5,FALSE),"")</f>
        <v>CYP3A43</v>
      </c>
      <c r="F65" s="23" t="str">
        <f>IF(AND($A65&lt;&gt;"",ISNUMBER($A65)),VLOOKUP($A65,StudiesDetails!$B:$CW,6,FALSE),"")</f>
        <v>Liver--HLM-self prepared 10-</v>
      </c>
      <c r="G65" s="12" t="s">
        <v>1678</v>
      </c>
      <c r="H65" s="35" t="str">
        <f t="shared" si="0"/>
        <v>3-4</v>
      </c>
      <c r="I65" s="60" t="str">
        <f>IF(AND($A65&lt;&gt;"",ISNUMBER($A65)),VLOOKUP($A65,StudiesDetails!$B:$CW,26,FALSE),"")</f>
        <v>Individual</v>
      </c>
      <c r="J65" s="39">
        <f>IF(AND($A65&lt;&gt;"",ISNUMBER($A65)),VLOOKUP($A65,StudiesDetails!$B:$CW,31,FALSE),"")</f>
        <v>1</v>
      </c>
      <c r="K65" s="86">
        <v>0.53400000000000003</v>
      </c>
      <c r="L65" s="14" t="s">
        <v>1679</v>
      </c>
      <c r="M65" s="14" t="s">
        <v>768</v>
      </c>
      <c r="N65" s="61">
        <v>0.17</v>
      </c>
      <c r="O65" s="59" t="s">
        <v>1679</v>
      </c>
      <c r="P65" s="59" t="s">
        <v>1686</v>
      </c>
      <c r="X65" s="52">
        <v>1</v>
      </c>
      <c r="Y65" s="52" t="s">
        <v>1683</v>
      </c>
    </row>
    <row r="66" spans="1:25" x14ac:dyDescent="0.3">
      <c r="A66">
        <v>221</v>
      </c>
      <c r="B66" s="23" t="str">
        <f>IF(AND($A66&lt;&gt;"",ISNUMBER($A66)),VLOOKUP($A66,StudiesDetails!$B:$CW,2,FALSE),"")</f>
        <v>Bruyere</v>
      </c>
      <c r="C66" s="23">
        <f>IF(AND($A66&lt;&gt;"",ISNUMBER($A66)),VLOOKUP($A66,StudiesDetails!$B:$CW,3,FALSE),"")</f>
        <v>2010</v>
      </c>
      <c r="D66" s="23" t="str">
        <f>IF(AND($A66&lt;&gt;"",ISNUMBER($A66)),VLOOKUP($A66,StudiesDetails!$B:$CW,4,FALSE),"")</f>
        <v>http://dx.doi.org/10.1021/mp100015x</v>
      </c>
      <c r="E66" s="64" t="str">
        <f>IF(AND($A66&lt;&gt;"",ISNUMBER($A66)),VLOOKUP($A66,StudiesDetails!$B:$CW,5,FALSE),"")</f>
        <v>CYP3A4</v>
      </c>
      <c r="F66" s="23" t="str">
        <f>IF(AND($A66&lt;&gt;"",ISNUMBER($A66)),VLOOKUP($A66,StudiesDetails!$B:$CW,6,FALSE),"")</f>
        <v>Small intestine-Duodenum-Homogenate-D1-</v>
      </c>
      <c r="G66" s="12" t="s">
        <v>1690</v>
      </c>
      <c r="H66" s="1">
        <v>2</v>
      </c>
      <c r="I66" s="60" t="str">
        <f>IF(AND($A66&lt;&gt;"",ISNUMBER($A66)),VLOOKUP($A66,StudiesDetails!$B:$CW,26,FALSE),"")</f>
        <v>Individual</v>
      </c>
      <c r="J66" s="39">
        <f>IF(AND($A66&lt;&gt;"",ISNUMBER($A66)),VLOOKUP($A66,StudiesDetails!$B:$CW,31,FALSE),"")</f>
        <v>1</v>
      </c>
      <c r="K66" s="2">
        <v>1.6</v>
      </c>
      <c r="L66" s="14" t="s">
        <v>1691</v>
      </c>
      <c r="M66" s="14" t="s">
        <v>768</v>
      </c>
      <c r="V66" s="2">
        <v>0.02</v>
      </c>
      <c r="W66" s="14" t="s">
        <v>1691</v>
      </c>
      <c r="X66" s="52">
        <v>1</v>
      </c>
      <c r="Y66" s="52" t="s">
        <v>1692</v>
      </c>
    </row>
    <row r="67" spans="1:25" x14ac:dyDescent="0.3">
      <c r="A67">
        <v>222</v>
      </c>
      <c r="B67" s="23" t="str">
        <f>IF(AND($A67&lt;&gt;"",ISNUMBER($A67)),VLOOKUP($A67,StudiesDetails!$B:$CW,2,FALSE),"")</f>
        <v>Bruyere</v>
      </c>
      <c r="C67" s="23">
        <f>IF(AND($A67&lt;&gt;"",ISNUMBER($A67)),VLOOKUP($A67,StudiesDetails!$B:$CW,3,FALSE),"")</f>
        <v>2010</v>
      </c>
      <c r="D67" s="23" t="str">
        <f>IF(AND($A67&lt;&gt;"",ISNUMBER($A67)),VLOOKUP($A67,StudiesDetails!$B:$CW,4,FALSE),"")</f>
        <v>http://dx.doi.org/10.1021/mp100015x</v>
      </c>
      <c r="E67" s="64" t="str">
        <f>IF(AND($A67&lt;&gt;"",ISNUMBER($A67)),VLOOKUP($A67,StudiesDetails!$B:$CW,5,FALSE),"")</f>
        <v>CYP3A4</v>
      </c>
      <c r="F67" s="23" t="str">
        <f>IF(AND($A67&lt;&gt;"",ISNUMBER($A67)),VLOOKUP($A67,StudiesDetails!$B:$CW,6,FALSE),"")</f>
        <v>Small intestine-Duodenum-Homogenate-D2-</v>
      </c>
      <c r="G67" s="12" t="s">
        <v>1690</v>
      </c>
      <c r="H67" s="1">
        <v>2</v>
      </c>
      <c r="I67" s="60" t="str">
        <f>IF(AND($A67&lt;&gt;"",ISNUMBER($A67)),VLOOKUP($A67,StudiesDetails!$B:$CW,26,FALSE),"")</f>
        <v>Individual</v>
      </c>
      <c r="J67" s="39">
        <f>IF(AND($A67&lt;&gt;"",ISNUMBER($A67)),VLOOKUP($A67,StudiesDetails!$B:$CW,31,FALSE),"")</f>
        <v>1</v>
      </c>
      <c r="K67" s="2">
        <v>2.11</v>
      </c>
      <c r="L67" s="14" t="s">
        <v>1691</v>
      </c>
      <c r="M67" s="14" t="s">
        <v>768</v>
      </c>
      <c r="V67" s="2">
        <v>0.02</v>
      </c>
      <c r="W67" s="14" t="s">
        <v>1691</v>
      </c>
      <c r="X67" s="52">
        <v>1</v>
      </c>
      <c r="Y67" s="52" t="s">
        <v>1692</v>
      </c>
    </row>
    <row r="68" spans="1:25" x14ac:dyDescent="0.3">
      <c r="A68">
        <v>223</v>
      </c>
      <c r="B68" s="23" t="str">
        <f>IF(AND($A68&lt;&gt;"",ISNUMBER($A68)),VLOOKUP($A68,StudiesDetails!$B:$CW,2,FALSE),"")</f>
        <v>Bruyere</v>
      </c>
      <c r="C68" s="23">
        <f>IF(AND($A68&lt;&gt;"",ISNUMBER($A68)),VLOOKUP($A68,StudiesDetails!$B:$CW,3,FALSE),"")</f>
        <v>2010</v>
      </c>
      <c r="D68" s="23" t="str">
        <f>IF(AND($A68&lt;&gt;"",ISNUMBER($A68)),VLOOKUP($A68,StudiesDetails!$B:$CW,4,FALSE),"")</f>
        <v>http://dx.doi.org/10.1021/mp100015x</v>
      </c>
      <c r="E68" s="64" t="str">
        <f>IF(AND($A68&lt;&gt;"",ISNUMBER($A68)),VLOOKUP($A68,StudiesDetails!$B:$CW,5,FALSE),"")</f>
        <v>CYP3A4</v>
      </c>
      <c r="F68" s="23" t="str">
        <f>IF(AND($A68&lt;&gt;"",ISNUMBER($A68)),VLOOKUP($A68,StudiesDetails!$B:$CW,6,FALSE),"")</f>
        <v>Small intestine-Duodenum-Homogenate-D4-</v>
      </c>
      <c r="G68" s="12" t="s">
        <v>1690</v>
      </c>
      <c r="H68" s="1">
        <v>2</v>
      </c>
      <c r="I68" s="60" t="str">
        <f>IF(AND($A68&lt;&gt;"",ISNUMBER($A68)),VLOOKUP($A68,StudiesDetails!$B:$CW,26,FALSE),"")</f>
        <v>Individual</v>
      </c>
      <c r="J68" s="39">
        <f>IF(AND($A68&lt;&gt;"",ISNUMBER($A68)),VLOOKUP($A68,StudiesDetails!$B:$CW,31,FALSE),"")</f>
        <v>1</v>
      </c>
      <c r="K68" s="2">
        <v>2.61</v>
      </c>
      <c r="L68" s="14" t="s">
        <v>1691</v>
      </c>
      <c r="M68" s="14" t="s">
        <v>768</v>
      </c>
      <c r="V68" s="2">
        <v>0.02</v>
      </c>
      <c r="W68" s="14" t="s">
        <v>1691</v>
      </c>
      <c r="X68" s="52">
        <v>1</v>
      </c>
      <c r="Y68" s="52" t="s">
        <v>1683</v>
      </c>
    </row>
    <row r="69" spans="1:25" x14ac:dyDescent="0.3">
      <c r="A69">
        <v>224</v>
      </c>
      <c r="B69" s="23" t="str">
        <f>IF(AND($A69&lt;&gt;"",ISNUMBER($A69)),VLOOKUP($A69,StudiesDetails!$B:$CW,2,FALSE),"")</f>
        <v>Bruyere</v>
      </c>
      <c r="C69" s="23">
        <f>IF(AND($A69&lt;&gt;"",ISNUMBER($A69)),VLOOKUP($A69,StudiesDetails!$B:$CW,3,FALSE),"")</f>
        <v>2010</v>
      </c>
      <c r="D69" s="23" t="str">
        <f>IF(AND($A69&lt;&gt;"",ISNUMBER($A69)),VLOOKUP($A69,StudiesDetails!$B:$CW,4,FALSE),"")</f>
        <v>http://dx.doi.org/10.1021/mp100015x</v>
      </c>
      <c r="E69" s="64" t="str">
        <f>IF(AND($A69&lt;&gt;"",ISNUMBER($A69)),VLOOKUP($A69,StudiesDetails!$B:$CW,5,FALSE),"")</f>
        <v>CYP3A4</v>
      </c>
      <c r="F69" s="23" t="str">
        <f>IF(AND($A69&lt;&gt;"",ISNUMBER($A69)),VLOOKUP($A69,StudiesDetails!$B:$CW,6,FALSE),"")</f>
        <v>Small intestine-Duodenum-Homogenate-D5-</v>
      </c>
      <c r="G69" s="12" t="s">
        <v>1690</v>
      </c>
      <c r="H69" s="1">
        <v>2</v>
      </c>
      <c r="I69" s="60" t="str">
        <f>IF(AND($A69&lt;&gt;"",ISNUMBER($A69)),VLOOKUP($A69,StudiesDetails!$B:$CW,26,FALSE),"")</f>
        <v>Individual</v>
      </c>
      <c r="J69" s="39">
        <f>IF(AND($A69&lt;&gt;"",ISNUMBER($A69)),VLOOKUP($A69,StudiesDetails!$B:$CW,31,FALSE),"")</f>
        <v>1</v>
      </c>
      <c r="K69" s="2">
        <v>0.64</v>
      </c>
      <c r="L69" s="14" t="s">
        <v>1691</v>
      </c>
      <c r="M69" s="14" t="s">
        <v>768</v>
      </c>
      <c r="V69" s="2">
        <v>0.02</v>
      </c>
      <c r="W69" s="14" t="s">
        <v>1691</v>
      </c>
      <c r="X69" s="52">
        <v>1</v>
      </c>
      <c r="Y69" s="52" t="s">
        <v>1683</v>
      </c>
    </row>
    <row r="70" spans="1:25" x14ac:dyDescent="0.3">
      <c r="A70">
        <v>226</v>
      </c>
      <c r="B70" s="23" t="str">
        <f>IF(AND($A70&lt;&gt;"",ISNUMBER($A70)),VLOOKUP($A70,StudiesDetails!$B:$CW,2,FALSE),"")</f>
        <v>Bruyere</v>
      </c>
      <c r="C70" s="23">
        <f>IF(AND($A70&lt;&gt;"",ISNUMBER($A70)),VLOOKUP($A70,StudiesDetails!$B:$CW,3,FALSE),"")</f>
        <v>2010</v>
      </c>
      <c r="D70" s="23" t="str">
        <f>IF(AND($A70&lt;&gt;"",ISNUMBER($A70)),VLOOKUP($A70,StudiesDetails!$B:$CW,4,FALSE),"")</f>
        <v>http://dx.doi.org/10.1021/mp100015x</v>
      </c>
      <c r="E70" s="64" t="str">
        <f>IF(AND($A70&lt;&gt;"",ISNUMBER($A70)),VLOOKUP($A70,StudiesDetails!$B:$CW,5,FALSE),"")</f>
        <v>CYP3A4</v>
      </c>
      <c r="F70" s="23" t="str">
        <f>IF(AND($A70&lt;&gt;"",ISNUMBER($A70)),VLOOKUP($A70,StudiesDetails!$B:$CW,6,FALSE),"")</f>
        <v>Small intestine-Jejunum-Homogenate-J1-</v>
      </c>
      <c r="G70" s="12" t="s">
        <v>1690</v>
      </c>
      <c r="H70" s="1">
        <v>2</v>
      </c>
      <c r="I70" s="60" t="str">
        <f>IF(AND($A70&lt;&gt;"",ISNUMBER($A70)),VLOOKUP($A70,StudiesDetails!$B:$CW,26,FALSE),"")</f>
        <v>Individual</v>
      </c>
      <c r="J70" s="39">
        <f>IF(AND($A70&lt;&gt;"",ISNUMBER($A70)),VLOOKUP($A70,StudiesDetails!$B:$CW,31,FALSE),"")</f>
        <v>1</v>
      </c>
      <c r="K70" s="2">
        <v>1.07</v>
      </c>
      <c r="L70" s="14" t="s">
        <v>1691</v>
      </c>
      <c r="M70" s="14" t="s">
        <v>768</v>
      </c>
      <c r="V70" s="2">
        <v>0.02</v>
      </c>
      <c r="W70" s="14" t="s">
        <v>1691</v>
      </c>
      <c r="X70" s="52">
        <v>1</v>
      </c>
      <c r="Y70" s="52" t="s">
        <v>1692</v>
      </c>
    </row>
    <row r="71" spans="1:25" x14ac:dyDescent="0.3">
      <c r="A71">
        <v>227</v>
      </c>
      <c r="B71" s="23" t="str">
        <f>IF(AND($A71&lt;&gt;"",ISNUMBER($A71)),VLOOKUP($A71,StudiesDetails!$B:$CW,2,FALSE),"")</f>
        <v>Bruyere</v>
      </c>
      <c r="C71" s="23">
        <f>IF(AND($A71&lt;&gt;"",ISNUMBER($A71)),VLOOKUP($A71,StudiesDetails!$B:$CW,3,FALSE),"")</f>
        <v>2010</v>
      </c>
      <c r="D71" s="23" t="str">
        <f>IF(AND($A71&lt;&gt;"",ISNUMBER($A71)),VLOOKUP($A71,StudiesDetails!$B:$CW,4,FALSE),"")</f>
        <v>http://dx.doi.org/10.1021/mp100015x</v>
      </c>
      <c r="E71" s="64" t="str">
        <f>IF(AND($A71&lt;&gt;"",ISNUMBER($A71)),VLOOKUP($A71,StudiesDetails!$B:$CW,5,FALSE),"")</f>
        <v>CYP3A4</v>
      </c>
      <c r="F71" s="23" t="str">
        <f>IF(AND($A71&lt;&gt;"",ISNUMBER($A71)),VLOOKUP($A71,StudiesDetails!$B:$CW,6,FALSE),"")</f>
        <v>Small intestine-Jejunum-Homogenate-J2-</v>
      </c>
      <c r="G71" s="12" t="s">
        <v>1690</v>
      </c>
      <c r="H71" s="1">
        <v>2</v>
      </c>
      <c r="I71" s="60" t="str">
        <f>IF(AND($A71&lt;&gt;"",ISNUMBER($A71)),VLOOKUP($A71,StudiesDetails!$B:$CW,26,FALSE),"")</f>
        <v>Individual</v>
      </c>
      <c r="J71" s="39">
        <f>IF(AND($A71&lt;&gt;"",ISNUMBER($A71)),VLOOKUP($A71,StudiesDetails!$B:$CW,31,FALSE),"")</f>
        <v>1</v>
      </c>
      <c r="K71" s="2">
        <v>0.63</v>
      </c>
      <c r="L71" s="14" t="s">
        <v>1691</v>
      </c>
      <c r="M71" s="14" t="s">
        <v>768</v>
      </c>
      <c r="V71" s="2">
        <v>0.02</v>
      </c>
      <c r="W71" s="14" t="s">
        <v>1691</v>
      </c>
      <c r="X71" s="52">
        <v>1</v>
      </c>
      <c r="Y71" s="52" t="s">
        <v>1683</v>
      </c>
    </row>
    <row r="72" spans="1:25" x14ac:dyDescent="0.3">
      <c r="A72">
        <v>228</v>
      </c>
      <c r="B72" s="23" t="str">
        <f>IF(AND($A72&lt;&gt;"",ISNUMBER($A72)),VLOOKUP($A72,StudiesDetails!$B:$CW,2,FALSE),"")</f>
        <v>Bruyere</v>
      </c>
      <c r="C72" s="23">
        <f>IF(AND($A72&lt;&gt;"",ISNUMBER($A72)),VLOOKUP($A72,StudiesDetails!$B:$CW,3,FALSE),"")</f>
        <v>2010</v>
      </c>
      <c r="D72" s="23" t="str">
        <f>IF(AND($A72&lt;&gt;"",ISNUMBER($A72)),VLOOKUP($A72,StudiesDetails!$B:$CW,4,FALSE),"")</f>
        <v>http://dx.doi.org/10.1021/mp100015x</v>
      </c>
      <c r="E72" s="64" t="str">
        <f>IF(AND($A72&lt;&gt;"",ISNUMBER($A72)),VLOOKUP($A72,StudiesDetails!$B:$CW,5,FALSE),"")</f>
        <v>CYP3A4</v>
      </c>
      <c r="F72" s="23" t="str">
        <f>IF(AND($A72&lt;&gt;"",ISNUMBER($A72)),VLOOKUP($A72,StudiesDetails!$B:$CW,6,FALSE),"")</f>
        <v>Small intestine-Jejunum-Homogenate-J4-</v>
      </c>
      <c r="G72" s="12" t="s">
        <v>1690</v>
      </c>
      <c r="H72" s="1">
        <v>2</v>
      </c>
      <c r="I72" s="60" t="str">
        <f>IF(AND($A72&lt;&gt;"",ISNUMBER($A72)),VLOOKUP($A72,StudiesDetails!$B:$CW,26,FALSE),"")</f>
        <v>Individual</v>
      </c>
      <c r="J72" s="39">
        <f>IF(AND($A72&lt;&gt;"",ISNUMBER($A72)),VLOOKUP($A72,StudiesDetails!$B:$CW,31,FALSE),"")</f>
        <v>1</v>
      </c>
      <c r="K72" s="2">
        <v>0.12</v>
      </c>
      <c r="L72" s="14" t="s">
        <v>1691</v>
      </c>
      <c r="M72" s="14" t="s">
        <v>768</v>
      </c>
      <c r="V72" s="2">
        <v>0.02</v>
      </c>
      <c r="W72" s="14" t="s">
        <v>1691</v>
      </c>
      <c r="X72" s="52">
        <v>1</v>
      </c>
      <c r="Y72" s="52" t="s">
        <v>1692</v>
      </c>
    </row>
    <row r="73" spans="1:25" x14ac:dyDescent="0.3">
      <c r="A73">
        <v>229</v>
      </c>
      <c r="B73" s="23" t="str">
        <f>IF(AND($A73&lt;&gt;"",ISNUMBER($A73)),VLOOKUP($A73,StudiesDetails!$B:$CW,2,FALSE),"")</f>
        <v>Bruyere</v>
      </c>
      <c r="C73" s="23">
        <f>IF(AND($A73&lt;&gt;"",ISNUMBER($A73)),VLOOKUP($A73,StudiesDetails!$B:$CW,3,FALSE),"")</f>
        <v>2010</v>
      </c>
      <c r="D73" s="23" t="str">
        <f>IF(AND($A73&lt;&gt;"",ISNUMBER($A73)),VLOOKUP($A73,StudiesDetails!$B:$CW,4,FALSE),"")</f>
        <v>http://dx.doi.org/10.1021/mp100015x</v>
      </c>
      <c r="E73" s="64" t="str">
        <f>IF(AND($A73&lt;&gt;"",ISNUMBER($A73)),VLOOKUP($A73,StudiesDetails!$B:$CW,5,FALSE),"")</f>
        <v>CYP3A4</v>
      </c>
      <c r="F73" s="23" t="str">
        <f>IF(AND($A73&lt;&gt;"",ISNUMBER($A73)),VLOOKUP($A73,StudiesDetails!$B:$CW,6,FALSE),"")</f>
        <v>Small intestine-Jejunum-Homogenate-J5-</v>
      </c>
      <c r="G73" s="12" t="s">
        <v>1690</v>
      </c>
      <c r="H73" s="1">
        <v>2</v>
      </c>
      <c r="I73" s="60" t="str">
        <f>IF(AND($A73&lt;&gt;"",ISNUMBER($A73)),VLOOKUP($A73,StudiesDetails!$B:$CW,26,FALSE),"")</f>
        <v>Individual</v>
      </c>
      <c r="J73" s="39">
        <f>IF(AND($A73&lt;&gt;"",ISNUMBER($A73)),VLOOKUP($A73,StudiesDetails!$B:$CW,31,FALSE),"")</f>
        <v>1</v>
      </c>
      <c r="K73" s="2">
        <v>0.32</v>
      </c>
      <c r="L73" s="14" t="s">
        <v>1691</v>
      </c>
      <c r="M73" s="14" t="s">
        <v>768</v>
      </c>
      <c r="V73" s="2">
        <v>0.02</v>
      </c>
      <c r="W73" s="14" t="s">
        <v>1691</v>
      </c>
      <c r="X73" s="52">
        <v>1</v>
      </c>
      <c r="Y73" s="52" t="s">
        <v>1692</v>
      </c>
    </row>
    <row r="74" spans="1:25" x14ac:dyDescent="0.3">
      <c r="A74">
        <v>231</v>
      </c>
      <c r="B74" s="23" t="str">
        <f>IF(AND($A74&lt;&gt;"",ISNUMBER($A74)),VLOOKUP($A74,StudiesDetails!$B:$CW,2,FALSE),"")</f>
        <v>Bruyere</v>
      </c>
      <c r="C74" s="23">
        <f>IF(AND($A74&lt;&gt;"",ISNUMBER($A74)),VLOOKUP($A74,StudiesDetails!$B:$CW,3,FALSE),"")</f>
        <v>2010</v>
      </c>
      <c r="D74" s="23" t="str">
        <f>IF(AND($A74&lt;&gt;"",ISNUMBER($A74)),VLOOKUP($A74,StudiesDetails!$B:$CW,4,FALSE),"")</f>
        <v>http://dx.doi.org/10.1021/mp100015x</v>
      </c>
      <c r="E74" s="64" t="str">
        <f>IF(AND($A74&lt;&gt;"",ISNUMBER($A74)),VLOOKUP($A74,StudiesDetails!$B:$CW,5,FALSE),"")</f>
        <v>CYP3A4</v>
      </c>
      <c r="F74" s="23" t="str">
        <f>IF(AND($A74&lt;&gt;"",ISNUMBER($A74)),VLOOKUP($A74,StudiesDetails!$B:$CW,6,FALSE),"")</f>
        <v>Small intestine-Ileum-Homogenate-I1-</v>
      </c>
      <c r="G74" s="12" t="s">
        <v>1690</v>
      </c>
      <c r="H74" s="1">
        <v>2</v>
      </c>
      <c r="I74" s="60" t="str">
        <f>IF(AND($A74&lt;&gt;"",ISNUMBER($A74)),VLOOKUP($A74,StudiesDetails!$B:$CW,26,FALSE),"")</f>
        <v>Individual</v>
      </c>
      <c r="J74" s="39">
        <f>IF(AND($A74&lt;&gt;"",ISNUMBER($A74)),VLOOKUP($A74,StudiesDetails!$B:$CW,31,FALSE),"")</f>
        <v>1</v>
      </c>
      <c r="K74" s="84" t="s">
        <v>1681</v>
      </c>
      <c r="V74" s="2">
        <v>0.02</v>
      </c>
      <c r="W74" s="14" t="s">
        <v>1691</v>
      </c>
      <c r="X74" s="52">
        <v>1</v>
      </c>
      <c r="Y74" s="52" t="s">
        <v>1684</v>
      </c>
    </row>
    <row r="75" spans="1:25" x14ac:dyDescent="0.3">
      <c r="A75">
        <v>232</v>
      </c>
      <c r="B75" s="23" t="str">
        <f>IF(AND($A75&lt;&gt;"",ISNUMBER($A75)),VLOOKUP($A75,StudiesDetails!$B:$CW,2,FALSE),"")</f>
        <v>Bruyere</v>
      </c>
      <c r="C75" s="23">
        <f>IF(AND($A75&lt;&gt;"",ISNUMBER($A75)),VLOOKUP($A75,StudiesDetails!$B:$CW,3,FALSE),"")</f>
        <v>2010</v>
      </c>
      <c r="D75" s="23" t="str">
        <f>IF(AND($A75&lt;&gt;"",ISNUMBER($A75)),VLOOKUP($A75,StudiesDetails!$B:$CW,4,FALSE),"")</f>
        <v>http://dx.doi.org/10.1021/mp100015x</v>
      </c>
      <c r="E75" s="64" t="str">
        <f>IF(AND($A75&lt;&gt;"",ISNUMBER($A75)),VLOOKUP($A75,StudiesDetails!$B:$CW,5,FALSE),"")</f>
        <v>CYP3A4</v>
      </c>
      <c r="F75" s="23" t="str">
        <f>IF(AND($A75&lt;&gt;"",ISNUMBER($A75)),VLOOKUP($A75,StudiesDetails!$B:$CW,6,FALSE),"")</f>
        <v>Small intestine-Ileum-Homogenate-I3-</v>
      </c>
      <c r="G75" s="12" t="s">
        <v>1690</v>
      </c>
      <c r="H75" s="1">
        <v>2</v>
      </c>
      <c r="I75" s="60" t="str">
        <f>IF(AND($A75&lt;&gt;"",ISNUMBER($A75)),VLOOKUP($A75,StudiesDetails!$B:$CW,26,FALSE),"")</f>
        <v>Individual</v>
      </c>
      <c r="J75" s="39">
        <f>IF(AND($A75&lt;&gt;"",ISNUMBER($A75)),VLOOKUP($A75,StudiesDetails!$B:$CW,31,FALSE),"")</f>
        <v>1</v>
      </c>
      <c r="K75" s="84" t="s">
        <v>1681</v>
      </c>
      <c r="V75" s="2">
        <v>0.02</v>
      </c>
      <c r="W75" s="14" t="s">
        <v>1691</v>
      </c>
      <c r="X75" s="52">
        <v>1</v>
      </c>
      <c r="Y75" s="52" t="s">
        <v>1684</v>
      </c>
    </row>
    <row r="76" spans="1:25" x14ac:dyDescent="0.3">
      <c r="A76">
        <v>233</v>
      </c>
      <c r="B76" s="23" t="str">
        <f>IF(AND($A76&lt;&gt;"",ISNUMBER($A76)),VLOOKUP($A76,StudiesDetails!$B:$CW,2,FALSE),"")</f>
        <v>Bruyere</v>
      </c>
      <c r="C76" s="23">
        <f>IF(AND($A76&lt;&gt;"",ISNUMBER($A76)),VLOOKUP($A76,StudiesDetails!$B:$CW,3,FALSE),"")</f>
        <v>2010</v>
      </c>
      <c r="D76" s="23" t="str">
        <f>IF(AND($A76&lt;&gt;"",ISNUMBER($A76)),VLOOKUP($A76,StudiesDetails!$B:$CW,4,FALSE),"")</f>
        <v>http://dx.doi.org/10.1021/mp100015x</v>
      </c>
      <c r="E76" s="64" t="str">
        <f>IF(AND($A76&lt;&gt;"",ISNUMBER($A76)),VLOOKUP($A76,StudiesDetails!$B:$CW,5,FALSE),"")</f>
        <v>CYP3A4</v>
      </c>
      <c r="F76" s="23" t="str">
        <f>IF(AND($A76&lt;&gt;"",ISNUMBER($A76)),VLOOKUP($A76,StudiesDetails!$B:$CW,6,FALSE),"")</f>
        <v>Small intestine-Ileum-Homogenate-I6-</v>
      </c>
      <c r="G76" s="12" t="s">
        <v>1690</v>
      </c>
      <c r="H76" s="1">
        <v>2</v>
      </c>
      <c r="I76" s="60" t="str">
        <f>IF(AND($A76&lt;&gt;"",ISNUMBER($A76)),VLOOKUP($A76,StudiesDetails!$B:$CW,26,FALSE),"")</f>
        <v>Individual</v>
      </c>
      <c r="J76" s="39">
        <f>IF(AND($A76&lt;&gt;"",ISNUMBER($A76)),VLOOKUP($A76,StudiesDetails!$B:$CW,31,FALSE),"")</f>
        <v>1</v>
      </c>
      <c r="K76" s="84" t="s">
        <v>1681</v>
      </c>
      <c r="V76" s="2">
        <v>0.02</v>
      </c>
      <c r="W76" s="14" t="s">
        <v>1691</v>
      </c>
      <c r="X76" s="52">
        <v>1</v>
      </c>
      <c r="Y76" s="52" t="s">
        <v>1684</v>
      </c>
    </row>
    <row r="77" spans="1:25" x14ac:dyDescent="0.3">
      <c r="A77">
        <v>235</v>
      </c>
      <c r="B77" s="23" t="str">
        <f>IF(AND($A77&lt;&gt;"",ISNUMBER($A77)),VLOOKUP($A77,StudiesDetails!$B:$CW,2,FALSE),"")</f>
        <v>Bruyere</v>
      </c>
      <c r="C77" s="23">
        <f>IF(AND($A77&lt;&gt;"",ISNUMBER($A77)),VLOOKUP($A77,StudiesDetails!$B:$CW,3,FALSE),"")</f>
        <v>2010</v>
      </c>
      <c r="D77" s="23" t="str">
        <f>IF(AND($A77&lt;&gt;"",ISNUMBER($A77)),VLOOKUP($A77,StudiesDetails!$B:$CW,4,FALSE),"")</f>
        <v>http://dx.doi.org/10.1021/mp100015x</v>
      </c>
      <c r="E77" s="64" t="str">
        <f>IF(AND($A77&lt;&gt;"",ISNUMBER($A77)),VLOOKUP($A77,StudiesDetails!$B:$CW,5,FALSE),"")</f>
        <v>CYP3A4</v>
      </c>
      <c r="F77" s="23" t="str">
        <f>IF(AND($A77&lt;&gt;"",ISNUMBER($A77)),VLOOKUP($A77,StudiesDetails!$B:$CW,6,FALSE),"")</f>
        <v>Large intestine-Colon-Homogenate-C1-</v>
      </c>
      <c r="G77" s="12" t="s">
        <v>1690</v>
      </c>
      <c r="H77" s="1">
        <v>2</v>
      </c>
      <c r="I77" s="60" t="str">
        <f>IF(AND($A77&lt;&gt;"",ISNUMBER($A77)),VLOOKUP($A77,StudiesDetails!$B:$CW,26,FALSE),"")</f>
        <v>Individual</v>
      </c>
      <c r="J77" s="39">
        <f>IF(AND($A77&lt;&gt;"",ISNUMBER($A77)),VLOOKUP($A77,StudiesDetails!$B:$CW,31,FALSE),"")</f>
        <v>1</v>
      </c>
      <c r="K77" s="84" t="s">
        <v>1681</v>
      </c>
      <c r="V77" s="2">
        <v>0.02</v>
      </c>
      <c r="W77" s="14" t="s">
        <v>1691</v>
      </c>
      <c r="X77" s="52">
        <v>1</v>
      </c>
      <c r="Y77" s="52" t="s">
        <v>1681</v>
      </c>
    </row>
    <row r="78" spans="1:25" x14ac:dyDescent="0.3">
      <c r="A78">
        <v>236</v>
      </c>
      <c r="B78" s="23" t="str">
        <f>IF(AND($A78&lt;&gt;"",ISNUMBER($A78)),VLOOKUP($A78,StudiesDetails!$B:$CW,2,FALSE),"")</f>
        <v>Bruyere</v>
      </c>
      <c r="C78" s="23">
        <f>IF(AND($A78&lt;&gt;"",ISNUMBER($A78)),VLOOKUP($A78,StudiesDetails!$B:$CW,3,FALSE),"")</f>
        <v>2010</v>
      </c>
      <c r="D78" s="23" t="str">
        <f>IF(AND($A78&lt;&gt;"",ISNUMBER($A78)),VLOOKUP($A78,StudiesDetails!$B:$CW,4,FALSE),"")</f>
        <v>http://dx.doi.org/10.1021/mp100015x</v>
      </c>
      <c r="E78" s="64" t="str">
        <f>IF(AND($A78&lt;&gt;"",ISNUMBER($A78)),VLOOKUP($A78,StudiesDetails!$B:$CW,5,FALSE),"")</f>
        <v>CYP3A4</v>
      </c>
      <c r="F78" s="23" t="str">
        <f>IF(AND($A78&lt;&gt;"",ISNUMBER($A78)),VLOOKUP($A78,StudiesDetails!$B:$CW,6,FALSE),"")</f>
        <v>Large intestine-Colon-Homogenate-C2-</v>
      </c>
      <c r="G78" s="12" t="s">
        <v>1690</v>
      </c>
      <c r="H78" s="1">
        <v>2</v>
      </c>
      <c r="I78" s="60" t="str">
        <f>IF(AND($A78&lt;&gt;"",ISNUMBER($A78)),VLOOKUP($A78,StudiesDetails!$B:$CW,26,FALSE),"")</f>
        <v>Individual</v>
      </c>
      <c r="J78" s="39">
        <f>IF(AND($A78&lt;&gt;"",ISNUMBER($A78)),VLOOKUP($A78,StudiesDetails!$B:$CW,31,FALSE),"")</f>
        <v>1</v>
      </c>
      <c r="K78" s="84" t="s">
        <v>1681</v>
      </c>
      <c r="V78" s="2">
        <v>0.02</v>
      </c>
      <c r="W78" s="14" t="s">
        <v>1691</v>
      </c>
      <c r="X78" s="52">
        <v>1</v>
      </c>
      <c r="Y78" s="52" t="s">
        <v>1681</v>
      </c>
    </row>
    <row r="79" spans="1:25" x14ac:dyDescent="0.3">
      <c r="A79">
        <v>237</v>
      </c>
      <c r="B79" s="23" t="str">
        <f>IF(AND($A79&lt;&gt;"",ISNUMBER($A79)),VLOOKUP($A79,StudiesDetails!$B:$CW,2,FALSE),"")</f>
        <v>Bruyere</v>
      </c>
      <c r="C79" s="23">
        <f>IF(AND($A79&lt;&gt;"",ISNUMBER($A79)),VLOOKUP($A79,StudiesDetails!$B:$CW,3,FALSE),"")</f>
        <v>2010</v>
      </c>
      <c r="D79" s="23" t="str">
        <f>IF(AND($A79&lt;&gt;"",ISNUMBER($A79)),VLOOKUP($A79,StudiesDetails!$B:$CW,4,FALSE),"")</f>
        <v>http://dx.doi.org/10.1021/mp100015x</v>
      </c>
      <c r="E79" s="64" t="str">
        <f>IF(AND($A79&lt;&gt;"",ISNUMBER($A79)),VLOOKUP($A79,StudiesDetails!$B:$CW,5,FALSE),"")</f>
        <v>CYP3A4</v>
      </c>
      <c r="F79" s="23" t="str">
        <f>IF(AND($A79&lt;&gt;"",ISNUMBER($A79)),VLOOKUP($A79,StudiesDetails!$B:$CW,6,FALSE),"")</f>
        <v>Large intestine-Colon-Homogenate-C3-</v>
      </c>
      <c r="G79" s="12" t="s">
        <v>1690</v>
      </c>
      <c r="H79" s="1">
        <v>2</v>
      </c>
      <c r="I79" s="60" t="str">
        <f>IF(AND($A79&lt;&gt;"",ISNUMBER($A79)),VLOOKUP($A79,StudiesDetails!$B:$CW,26,FALSE),"")</f>
        <v>Individual</v>
      </c>
      <c r="J79" s="39">
        <f>IF(AND($A79&lt;&gt;"",ISNUMBER($A79)),VLOOKUP($A79,StudiesDetails!$B:$CW,31,FALSE),"")</f>
        <v>1</v>
      </c>
      <c r="K79" s="84" t="s">
        <v>1681</v>
      </c>
      <c r="V79" s="2">
        <v>0.02</v>
      </c>
      <c r="W79" s="14" t="s">
        <v>1691</v>
      </c>
      <c r="X79" s="52">
        <v>1</v>
      </c>
      <c r="Y79" s="52" t="s">
        <v>1681</v>
      </c>
    </row>
    <row r="80" spans="1:25" x14ac:dyDescent="0.3">
      <c r="A80">
        <v>239</v>
      </c>
      <c r="B80" s="23" t="str">
        <f>IF(AND($A80&lt;&gt;"",ISNUMBER($A80)),VLOOKUP($A80,StudiesDetails!$B:$CW,2,FALSE),"")</f>
        <v>Bruyere</v>
      </c>
      <c r="C80" s="23">
        <f>IF(AND($A80&lt;&gt;"",ISNUMBER($A80)),VLOOKUP($A80,StudiesDetails!$B:$CW,3,FALSE),"")</f>
        <v>2010</v>
      </c>
      <c r="D80" s="23" t="str">
        <f>IF(AND($A80&lt;&gt;"",ISNUMBER($A80)),VLOOKUP($A80,StudiesDetails!$B:$CW,4,FALSE),"")</f>
        <v>http://dx.doi.org/10.1021/mp100015x</v>
      </c>
      <c r="E80" s="64" t="str">
        <f>IF(AND($A80&lt;&gt;"",ISNUMBER($A80)),VLOOKUP($A80,StudiesDetails!$B:$CW,5,FALSE),"")</f>
        <v>CYP3A4</v>
      </c>
      <c r="F80" s="23" t="str">
        <f>IF(AND($A80&lt;&gt;"",ISNUMBER($A80)),VLOOKUP($A80,StudiesDetails!$B:$CW,6,FALSE),"")</f>
        <v>Small intestine-Duodenum-HIM-D3-</v>
      </c>
      <c r="G80" s="12" t="s">
        <v>1690</v>
      </c>
      <c r="H80" s="1">
        <v>2</v>
      </c>
      <c r="I80" s="60" t="str">
        <f>IF(AND($A80&lt;&gt;"",ISNUMBER($A80)),VLOOKUP($A80,StudiesDetails!$B:$CW,26,FALSE),"")</f>
        <v>Individual</v>
      </c>
      <c r="J80" s="39">
        <f>IF(AND($A80&lt;&gt;"",ISNUMBER($A80)),VLOOKUP($A80,StudiesDetails!$B:$CW,31,FALSE),"")</f>
        <v>1</v>
      </c>
      <c r="K80" s="2">
        <v>6.3399999999999998E-2</v>
      </c>
      <c r="L80" s="14" t="s">
        <v>1679</v>
      </c>
      <c r="M80" s="14" t="s">
        <v>768</v>
      </c>
      <c r="X80" s="52">
        <v>1</v>
      </c>
      <c r="Y80" s="52" t="s">
        <v>1683</v>
      </c>
    </row>
    <row r="81" spans="1:26" x14ac:dyDescent="0.3">
      <c r="A81">
        <v>240</v>
      </c>
      <c r="B81" s="23" t="str">
        <f>IF(AND($A81&lt;&gt;"",ISNUMBER($A81)),VLOOKUP($A81,StudiesDetails!$B:$CW,2,FALSE),"")</f>
        <v>Bruyere</v>
      </c>
      <c r="C81" s="23">
        <f>IF(AND($A81&lt;&gt;"",ISNUMBER($A81)),VLOOKUP($A81,StudiesDetails!$B:$CW,3,FALSE),"")</f>
        <v>2010</v>
      </c>
      <c r="D81" s="23" t="str">
        <f>IF(AND($A81&lt;&gt;"",ISNUMBER($A81)),VLOOKUP($A81,StudiesDetails!$B:$CW,4,FALSE),"")</f>
        <v>http://dx.doi.org/10.1021/mp100015x</v>
      </c>
      <c r="E81" s="64" t="str">
        <f>IF(AND($A81&lt;&gt;"",ISNUMBER($A81)),VLOOKUP($A81,StudiesDetails!$B:$CW,5,FALSE),"")</f>
        <v>CYP3A4</v>
      </c>
      <c r="F81" s="23" t="str">
        <f>IF(AND($A81&lt;&gt;"",ISNUMBER($A81)),VLOOKUP($A81,StudiesDetails!$B:$CW,6,FALSE),"")</f>
        <v>Small intestine-Duodenum-HIM-D4-</v>
      </c>
      <c r="G81" s="12" t="s">
        <v>1690</v>
      </c>
      <c r="H81" s="1">
        <v>2</v>
      </c>
      <c r="I81" s="60" t="str">
        <f>IF(AND($A81&lt;&gt;"",ISNUMBER($A81)),VLOOKUP($A81,StudiesDetails!$B:$CW,26,FALSE),"")</f>
        <v>Individual</v>
      </c>
      <c r="J81" s="39">
        <f>IF(AND($A81&lt;&gt;"",ISNUMBER($A81)),VLOOKUP($A81,StudiesDetails!$B:$CW,31,FALSE),"")</f>
        <v>1</v>
      </c>
      <c r="K81" s="2">
        <v>1.7600000000000001E-2</v>
      </c>
      <c r="L81" s="14" t="s">
        <v>1679</v>
      </c>
      <c r="M81" s="14" t="s">
        <v>768</v>
      </c>
      <c r="X81" s="52">
        <v>1</v>
      </c>
      <c r="Y81" s="52" t="s">
        <v>1683</v>
      </c>
    </row>
    <row r="82" spans="1:26" x14ac:dyDescent="0.3">
      <c r="A82">
        <v>241</v>
      </c>
      <c r="B82" s="23" t="str">
        <f>IF(AND($A82&lt;&gt;"",ISNUMBER($A82)),VLOOKUP($A82,StudiesDetails!$B:$CW,2,FALSE),"")</f>
        <v>Bruyere</v>
      </c>
      <c r="C82" s="23">
        <f>IF(AND($A82&lt;&gt;"",ISNUMBER($A82)),VLOOKUP($A82,StudiesDetails!$B:$CW,3,FALSE),"")</f>
        <v>2010</v>
      </c>
      <c r="D82" s="23" t="str">
        <f>IF(AND($A82&lt;&gt;"",ISNUMBER($A82)),VLOOKUP($A82,StudiesDetails!$B:$CW,4,FALSE),"")</f>
        <v>http://dx.doi.org/10.1021/mp100015x</v>
      </c>
      <c r="E82" s="64" t="str">
        <f>IF(AND($A82&lt;&gt;"",ISNUMBER($A82)),VLOOKUP($A82,StudiesDetails!$B:$CW,5,FALSE),"")</f>
        <v>CYP3A4</v>
      </c>
      <c r="F82" s="23" t="str">
        <f>IF(AND($A82&lt;&gt;"",ISNUMBER($A82)),VLOOKUP($A82,StudiesDetails!$B:$CW,6,FALSE),"")</f>
        <v>Small intestine-Duodenum-HIM-D5-</v>
      </c>
      <c r="G82" s="12" t="s">
        <v>1690</v>
      </c>
      <c r="H82" s="1">
        <v>2</v>
      </c>
      <c r="I82" s="60" t="str">
        <f>IF(AND($A82&lt;&gt;"",ISNUMBER($A82)),VLOOKUP($A82,StudiesDetails!$B:$CW,26,FALSE),"")</f>
        <v>Individual</v>
      </c>
      <c r="J82" s="39">
        <f>IF(AND($A82&lt;&gt;"",ISNUMBER($A82)),VLOOKUP($A82,StudiesDetails!$B:$CW,31,FALSE),"")</f>
        <v>1</v>
      </c>
      <c r="K82" s="2">
        <v>2.0799999999999999E-2</v>
      </c>
      <c r="L82" s="14" t="s">
        <v>1679</v>
      </c>
      <c r="M82" s="14" t="s">
        <v>768</v>
      </c>
      <c r="X82" s="52">
        <v>1</v>
      </c>
      <c r="Y82" s="52" t="s">
        <v>1683</v>
      </c>
    </row>
    <row r="83" spans="1:26" x14ac:dyDescent="0.3">
      <c r="A83">
        <v>243</v>
      </c>
      <c r="B83" s="23" t="str">
        <f>IF(AND($A83&lt;&gt;"",ISNUMBER($A83)),VLOOKUP($A83,StudiesDetails!$B:$CW,2,FALSE),"")</f>
        <v>Bruyere</v>
      </c>
      <c r="C83" s="23">
        <f>IF(AND($A83&lt;&gt;"",ISNUMBER($A83)),VLOOKUP($A83,StudiesDetails!$B:$CW,3,FALSE),"")</f>
        <v>2010</v>
      </c>
      <c r="D83" s="23" t="str">
        <f>IF(AND($A83&lt;&gt;"",ISNUMBER($A83)),VLOOKUP($A83,StudiesDetails!$B:$CW,4,FALSE),"")</f>
        <v>http://dx.doi.org/10.1021/mp100015x</v>
      </c>
      <c r="E83" s="64" t="str">
        <f>IF(AND($A83&lt;&gt;"",ISNUMBER($A83)),VLOOKUP($A83,StudiesDetails!$B:$CW,5,FALSE),"")</f>
        <v>CYP3A4</v>
      </c>
      <c r="F83" s="23" t="str">
        <f>IF(AND($A83&lt;&gt;"",ISNUMBER($A83)),VLOOKUP($A83,StudiesDetails!$B:$CW,6,FALSE),"")</f>
        <v>Small intestine-Jejunum-HIM-J2-</v>
      </c>
      <c r="G83" s="12" t="s">
        <v>1690</v>
      </c>
      <c r="H83" s="1">
        <v>2</v>
      </c>
      <c r="I83" s="60" t="str">
        <f>IF(AND($A83&lt;&gt;"",ISNUMBER($A83)),VLOOKUP($A83,StudiesDetails!$B:$CW,26,FALSE),"")</f>
        <v>Individual</v>
      </c>
      <c r="J83" s="39">
        <f>IF(AND($A83&lt;&gt;"",ISNUMBER($A83)),VLOOKUP($A83,StudiesDetails!$B:$CW,31,FALSE),"")</f>
        <v>1</v>
      </c>
      <c r="K83" s="2">
        <v>7.4000000000000003E-3</v>
      </c>
      <c r="L83" s="14" t="s">
        <v>1679</v>
      </c>
      <c r="M83" s="14" t="s">
        <v>768</v>
      </c>
      <c r="X83" s="52">
        <v>1</v>
      </c>
      <c r="Y83" s="52" t="s">
        <v>1683</v>
      </c>
    </row>
    <row r="84" spans="1:26" x14ac:dyDescent="0.3">
      <c r="A84">
        <v>244</v>
      </c>
      <c r="B84" s="23" t="str">
        <f>IF(AND($A84&lt;&gt;"",ISNUMBER($A84)),VLOOKUP($A84,StudiesDetails!$B:$CW,2,FALSE),"")</f>
        <v>Bruyere</v>
      </c>
      <c r="C84" s="23">
        <f>IF(AND($A84&lt;&gt;"",ISNUMBER($A84)),VLOOKUP($A84,StudiesDetails!$B:$CW,3,FALSE),"")</f>
        <v>2010</v>
      </c>
      <c r="D84" s="23" t="str">
        <f>IF(AND($A84&lt;&gt;"",ISNUMBER($A84)),VLOOKUP($A84,StudiesDetails!$B:$CW,4,FALSE),"")</f>
        <v>http://dx.doi.org/10.1021/mp100015x</v>
      </c>
      <c r="E84" s="64" t="str">
        <f>IF(AND($A84&lt;&gt;"",ISNUMBER($A84)),VLOOKUP($A84,StudiesDetails!$B:$CW,5,FALSE),"")</f>
        <v>CYP3A4</v>
      </c>
      <c r="F84" s="23" t="str">
        <f>IF(AND($A84&lt;&gt;"",ISNUMBER($A84)),VLOOKUP($A84,StudiesDetails!$B:$CW,6,FALSE),"")</f>
        <v>Small intestine-Jejunum-HIM-J3-</v>
      </c>
      <c r="G84" s="12" t="s">
        <v>1690</v>
      </c>
      <c r="H84" s="1">
        <v>2</v>
      </c>
      <c r="I84" s="60" t="str">
        <f>IF(AND($A84&lt;&gt;"",ISNUMBER($A84)),VLOOKUP($A84,StudiesDetails!$B:$CW,26,FALSE),"")</f>
        <v>Individual</v>
      </c>
      <c r="J84" s="39">
        <f>IF(AND($A84&lt;&gt;"",ISNUMBER($A84)),VLOOKUP($A84,StudiesDetails!$B:$CW,31,FALSE),"")</f>
        <v>1</v>
      </c>
      <c r="K84" s="2">
        <v>4.1999999999999997E-3</v>
      </c>
      <c r="L84" s="14" t="s">
        <v>1679</v>
      </c>
      <c r="M84" s="14" t="s">
        <v>768</v>
      </c>
      <c r="X84" s="52">
        <v>1</v>
      </c>
      <c r="Y84" s="52" t="s">
        <v>1683</v>
      </c>
    </row>
    <row r="85" spans="1:26" x14ac:dyDescent="0.3">
      <c r="A85">
        <v>246</v>
      </c>
      <c r="B85" s="23" t="str">
        <f>IF(AND($A85&lt;&gt;"",ISNUMBER($A85)),VLOOKUP($A85,StudiesDetails!$B:$CW,2,FALSE),"")</f>
        <v>Bruyere</v>
      </c>
      <c r="C85" s="23">
        <f>IF(AND($A85&lt;&gt;"",ISNUMBER($A85)),VLOOKUP($A85,StudiesDetails!$B:$CW,3,FALSE),"")</f>
        <v>2010</v>
      </c>
      <c r="D85" s="23" t="str">
        <f>IF(AND($A85&lt;&gt;"",ISNUMBER($A85)),VLOOKUP($A85,StudiesDetails!$B:$CW,4,FALSE),"")</f>
        <v>http://dx.doi.org/10.1021/mp100015x</v>
      </c>
      <c r="E85" s="64" t="str">
        <f>IF(AND($A85&lt;&gt;"",ISNUMBER($A85)),VLOOKUP($A85,StudiesDetails!$B:$CW,5,FALSE),"")</f>
        <v>CYP3A4</v>
      </c>
      <c r="F85" s="23" t="str">
        <f>IF(AND($A85&lt;&gt;"",ISNUMBER($A85)),VLOOKUP($A85,StudiesDetails!$B:$CW,6,FALSE),"")</f>
        <v>Small intestine-Ileum-HIM-I2-</v>
      </c>
      <c r="G85" s="12" t="s">
        <v>1690</v>
      </c>
      <c r="H85" s="1">
        <v>2</v>
      </c>
      <c r="I85" s="60" t="str">
        <f>IF(AND($A85&lt;&gt;"",ISNUMBER($A85)),VLOOKUP($A85,StudiesDetails!$B:$CW,26,FALSE),"")</f>
        <v>Individual</v>
      </c>
      <c r="J85" s="39">
        <f>IF(AND($A85&lt;&gt;"",ISNUMBER($A85)),VLOOKUP($A85,StudiesDetails!$B:$CW,31,FALSE),"")</f>
        <v>1</v>
      </c>
      <c r="K85" s="2">
        <v>2.5999999999999999E-3</v>
      </c>
      <c r="L85" s="14" t="s">
        <v>1679</v>
      </c>
      <c r="M85" s="14" t="s">
        <v>768</v>
      </c>
      <c r="X85" s="52">
        <v>1</v>
      </c>
      <c r="Y85" s="52" t="s">
        <v>1683</v>
      </c>
    </row>
    <row r="86" spans="1:26" x14ac:dyDescent="0.3">
      <c r="A86">
        <v>247</v>
      </c>
      <c r="B86" s="23" t="str">
        <f>IF(AND($A86&lt;&gt;"",ISNUMBER($A86)),VLOOKUP($A86,StudiesDetails!$B:$CW,2,FALSE),"")</f>
        <v>Bruyere</v>
      </c>
      <c r="C86" s="23">
        <f>IF(AND($A86&lt;&gt;"",ISNUMBER($A86)),VLOOKUP($A86,StudiesDetails!$B:$CW,3,FALSE),"")</f>
        <v>2010</v>
      </c>
      <c r="D86" s="23" t="str">
        <f>IF(AND($A86&lt;&gt;"",ISNUMBER($A86)),VLOOKUP($A86,StudiesDetails!$B:$CW,4,FALSE),"")</f>
        <v>http://dx.doi.org/10.1021/mp100015x</v>
      </c>
      <c r="E86" s="64" t="str">
        <f>IF(AND($A86&lt;&gt;"",ISNUMBER($A86)),VLOOKUP($A86,StudiesDetails!$B:$CW,5,FALSE),"")</f>
        <v>CYP3A4</v>
      </c>
      <c r="F86" s="23" t="str">
        <f>IF(AND($A86&lt;&gt;"",ISNUMBER($A86)),VLOOKUP($A86,StudiesDetails!$B:$CW,6,FALSE),"")</f>
        <v>Small intestine-Ileum-HIM-I3-</v>
      </c>
      <c r="G86" s="12" t="s">
        <v>1690</v>
      </c>
      <c r="H86" s="1">
        <v>2</v>
      </c>
      <c r="I86" s="60" t="str">
        <f>IF(AND($A86&lt;&gt;"",ISNUMBER($A86)),VLOOKUP($A86,StudiesDetails!$B:$CW,26,FALSE),"")</f>
        <v>Individual</v>
      </c>
      <c r="J86" s="39">
        <f>IF(AND($A86&lt;&gt;"",ISNUMBER($A86)),VLOOKUP($A86,StudiesDetails!$B:$CW,31,FALSE),"")</f>
        <v>1</v>
      </c>
      <c r="K86" s="2" t="s">
        <v>1681</v>
      </c>
      <c r="V86" s="2">
        <v>2.5000000000000001E-2</v>
      </c>
      <c r="W86" s="14" t="s">
        <v>1693</v>
      </c>
      <c r="X86" s="52">
        <v>1</v>
      </c>
      <c r="Y86" s="52" t="s">
        <v>1684</v>
      </c>
    </row>
    <row r="87" spans="1:26" x14ac:dyDescent="0.3">
      <c r="A87">
        <v>248</v>
      </c>
      <c r="B87" s="23" t="str">
        <f>IF(AND($A87&lt;&gt;"",ISNUMBER($A87)),VLOOKUP($A87,StudiesDetails!$B:$CW,2,FALSE),"")</f>
        <v>Bruyere</v>
      </c>
      <c r="C87" s="23">
        <f>IF(AND($A87&lt;&gt;"",ISNUMBER($A87)),VLOOKUP($A87,StudiesDetails!$B:$CW,3,FALSE),"")</f>
        <v>2010</v>
      </c>
      <c r="D87" s="23" t="str">
        <f>IF(AND($A87&lt;&gt;"",ISNUMBER($A87)),VLOOKUP($A87,StudiesDetails!$B:$CW,4,FALSE),"")</f>
        <v>http://dx.doi.org/10.1021/mp100015x</v>
      </c>
      <c r="E87" s="64" t="str">
        <f>IF(AND($A87&lt;&gt;"",ISNUMBER($A87)),VLOOKUP($A87,StudiesDetails!$B:$CW,5,FALSE),"")</f>
        <v>CYP3A4</v>
      </c>
      <c r="F87" s="23" t="str">
        <f>IF(AND($A87&lt;&gt;"",ISNUMBER($A87)),VLOOKUP($A87,StudiesDetails!$B:$CW,6,FALSE),"")</f>
        <v>Small intestine-Ileum-HIM-I4-</v>
      </c>
      <c r="G87" s="12" t="s">
        <v>1690</v>
      </c>
      <c r="H87" s="1">
        <v>2</v>
      </c>
      <c r="I87" s="60" t="str">
        <f>IF(AND($A87&lt;&gt;"",ISNUMBER($A87)),VLOOKUP($A87,StudiesDetails!$B:$CW,26,FALSE),"")</f>
        <v>Individual</v>
      </c>
      <c r="J87" s="39">
        <f>IF(AND($A87&lt;&gt;"",ISNUMBER($A87)),VLOOKUP($A87,StudiesDetails!$B:$CW,31,FALSE),"")</f>
        <v>1</v>
      </c>
      <c r="K87" s="2" t="s">
        <v>1681</v>
      </c>
      <c r="V87" s="2">
        <v>2.5000000000000001E-2</v>
      </c>
      <c r="W87" s="14" t="s">
        <v>1693</v>
      </c>
      <c r="X87" s="52">
        <v>1</v>
      </c>
      <c r="Y87" s="52" t="s">
        <v>1684</v>
      </c>
    </row>
    <row r="88" spans="1:26" x14ac:dyDescent="0.3">
      <c r="A88">
        <v>249</v>
      </c>
      <c r="B88" s="23" t="str">
        <f>IF(AND($A88&lt;&gt;"",ISNUMBER($A88)),VLOOKUP($A88,StudiesDetails!$B:$CW,2,FALSE),"")</f>
        <v>Bruyere</v>
      </c>
      <c r="C88" s="23">
        <f>IF(AND($A88&lt;&gt;"",ISNUMBER($A88)),VLOOKUP($A88,StudiesDetails!$B:$CW,3,FALSE),"")</f>
        <v>2010</v>
      </c>
      <c r="D88" s="23" t="str">
        <f>IF(AND($A88&lt;&gt;"",ISNUMBER($A88)),VLOOKUP($A88,StudiesDetails!$B:$CW,4,FALSE),"")</f>
        <v>http://dx.doi.org/10.1021/mp100015x</v>
      </c>
      <c r="E88" s="64" t="str">
        <f>IF(AND($A88&lt;&gt;"",ISNUMBER($A88)),VLOOKUP($A88,StudiesDetails!$B:$CW,5,FALSE),"")</f>
        <v>CYP3A4</v>
      </c>
      <c r="F88" s="23" t="str">
        <f>IF(AND($A88&lt;&gt;"",ISNUMBER($A88)),VLOOKUP($A88,StudiesDetails!$B:$CW,6,FALSE),"")</f>
        <v>Small intestine-Ileum-HIM-I5-</v>
      </c>
      <c r="G88" s="12" t="s">
        <v>1690</v>
      </c>
      <c r="H88" s="1">
        <v>2</v>
      </c>
      <c r="I88" s="60" t="str">
        <f>IF(AND($A88&lt;&gt;"",ISNUMBER($A88)),VLOOKUP($A88,StudiesDetails!$B:$CW,26,FALSE),"")</f>
        <v>Individual</v>
      </c>
      <c r="J88" s="39">
        <f>IF(AND($A88&lt;&gt;"",ISNUMBER($A88)),VLOOKUP($A88,StudiesDetails!$B:$CW,31,FALSE),"")</f>
        <v>1</v>
      </c>
      <c r="K88" s="2" t="s">
        <v>1681</v>
      </c>
      <c r="V88" s="2">
        <v>2.5000000000000001E-2</v>
      </c>
      <c r="W88" s="14" t="s">
        <v>1693</v>
      </c>
      <c r="X88" s="52">
        <v>1</v>
      </c>
      <c r="Y88" s="52" t="s">
        <v>1684</v>
      </c>
    </row>
    <row r="89" spans="1:26" x14ac:dyDescent="0.3">
      <c r="A89">
        <v>344</v>
      </c>
      <c r="B89" s="23" t="str">
        <f>IF(AND($A89&lt;&gt;"",ISNUMBER($A89)),VLOOKUP($A89,StudiesDetails!$B:$CW,2,FALSE),"")</f>
        <v>Michaels</v>
      </c>
      <c r="C89" s="23">
        <f>IF(AND($A89&lt;&gt;"",ISNUMBER($A89)),VLOOKUP($A89,StudiesDetails!$B:$CW,3,FALSE),"")</f>
        <v>2014</v>
      </c>
      <c r="D89" s="23" t="str">
        <f>IF(AND($A89&lt;&gt;"",ISNUMBER($A89)),VLOOKUP($A89,StudiesDetails!$B:$CW,4,FALSE),"")</f>
        <v xml:space="preserve">http://dx.doi.org/10.1124/dmd.114.058040 </v>
      </c>
      <c r="E89" s="64" t="str">
        <f>IF(AND($A89&lt;&gt;"",ISNUMBER($A89)),VLOOKUP($A89,StudiesDetails!$B:$CW,5,FALSE),"")</f>
        <v>CYP3A</v>
      </c>
      <c r="F89" s="23" t="str">
        <f>IF(AND($A89&lt;&gt;"",ISNUMBER($A89)),VLOOKUP($A89,StudiesDetails!$B:$CW,6,FALSE),"")</f>
        <v>Liver--HLM-1-H0422-</v>
      </c>
      <c r="G89" s="12" t="s">
        <v>1678</v>
      </c>
      <c r="H89" s="1">
        <v>3</v>
      </c>
      <c r="I89" s="60" t="str">
        <f>IF(AND($A89&lt;&gt;"",ISNUMBER($A89)),VLOOKUP($A89,StudiesDetails!$B:$CW,26,FALSE),"")</f>
        <v>Individual</v>
      </c>
      <c r="J89" s="39">
        <f>IF(AND($A89&lt;&gt;"",ISNUMBER($A89)),VLOOKUP($A89,StudiesDetails!$B:$CW,31,FALSE),"")</f>
        <v>1</v>
      </c>
      <c r="K89" s="2">
        <v>39.242685025817501</v>
      </c>
      <c r="L89" s="14" t="s">
        <v>1679</v>
      </c>
      <c r="M89" s="14" t="s">
        <v>768</v>
      </c>
      <c r="N89" s="58">
        <v>3.3562822719449983</v>
      </c>
      <c r="O89" s="59" t="s">
        <v>1679</v>
      </c>
      <c r="P89" s="58" t="s">
        <v>797</v>
      </c>
      <c r="X89" s="52">
        <v>0</v>
      </c>
      <c r="Z89" s="16" t="s">
        <v>1694</v>
      </c>
    </row>
    <row r="90" spans="1:26" x14ac:dyDescent="0.3">
      <c r="A90">
        <v>345</v>
      </c>
      <c r="B90" s="23" t="str">
        <f>IF(AND($A90&lt;&gt;"",ISNUMBER($A90)),VLOOKUP($A90,StudiesDetails!$B:$CW,2,FALSE),"")</f>
        <v>Michaels</v>
      </c>
      <c r="C90" s="23">
        <f>IF(AND($A90&lt;&gt;"",ISNUMBER($A90)),VLOOKUP($A90,StudiesDetails!$B:$CW,3,FALSE),"")</f>
        <v>2014</v>
      </c>
      <c r="D90" s="23" t="str">
        <f>IF(AND($A90&lt;&gt;"",ISNUMBER($A90)),VLOOKUP($A90,StudiesDetails!$B:$CW,4,FALSE),"")</f>
        <v xml:space="preserve">http://dx.doi.org/10.1124/dmd.114.058040 </v>
      </c>
      <c r="E90" s="64" t="str">
        <f>IF(AND($A90&lt;&gt;"",ISNUMBER($A90)),VLOOKUP($A90,StudiesDetails!$B:$CW,5,FALSE),"")</f>
        <v>CYP3A</v>
      </c>
      <c r="F90" s="23" t="str">
        <f>IF(AND($A90&lt;&gt;"",ISNUMBER($A90)),VLOOKUP($A90,StudiesDetails!$B:$CW,6,FALSE),"")</f>
        <v>Liver--HLM-1-H0425-</v>
      </c>
      <c r="G90" s="12" t="s">
        <v>1678</v>
      </c>
      <c r="H90" s="1">
        <v>3</v>
      </c>
      <c r="I90" s="60" t="str">
        <f>IF(AND($A90&lt;&gt;"",ISNUMBER($A90)),VLOOKUP($A90,StudiesDetails!$B:$CW,26,FALSE),"")</f>
        <v>Individual</v>
      </c>
      <c r="J90" s="39">
        <f>IF(AND($A90&lt;&gt;"",ISNUMBER($A90)),VLOOKUP($A90,StudiesDetails!$B:$CW,31,FALSE),"")</f>
        <v>1</v>
      </c>
      <c r="K90" s="2">
        <v>124.44061962134199</v>
      </c>
      <c r="L90" s="14" t="s">
        <v>1679</v>
      </c>
      <c r="M90" s="14" t="s">
        <v>768</v>
      </c>
      <c r="N90" s="58">
        <v>22.461273666093007</v>
      </c>
      <c r="O90" s="59" t="s">
        <v>1679</v>
      </c>
      <c r="P90" s="58" t="s">
        <v>797</v>
      </c>
      <c r="X90" s="52">
        <v>0</v>
      </c>
      <c r="Z90" s="16" t="s">
        <v>1694</v>
      </c>
    </row>
    <row r="91" spans="1:26" x14ac:dyDescent="0.3">
      <c r="A91">
        <v>346</v>
      </c>
      <c r="B91" s="23" t="str">
        <f>IF(AND($A91&lt;&gt;"",ISNUMBER($A91)),VLOOKUP($A91,StudiesDetails!$B:$CW,2,FALSE),"")</f>
        <v>Michaels</v>
      </c>
      <c r="C91" s="23">
        <f>IF(AND($A91&lt;&gt;"",ISNUMBER($A91)),VLOOKUP($A91,StudiesDetails!$B:$CW,3,FALSE),"")</f>
        <v>2014</v>
      </c>
      <c r="D91" s="23" t="str">
        <f>IF(AND($A91&lt;&gt;"",ISNUMBER($A91)),VLOOKUP($A91,StudiesDetails!$B:$CW,4,FALSE),"")</f>
        <v xml:space="preserve">http://dx.doi.org/10.1124/dmd.114.058040 </v>
      </c>
      <c r="E91" s="64" t="str">
        <f>IF(AND($A91&lt;&gt;"",ISNUMBER($A91)),VLOOKUP($A91,StudiesDetails!$B:$CW,5,FALSE),"")</f>
        <v>CYP3A</v>
      </c>
      <c r="F91" s="23" t="str">
        <f>IF(AND($A91&lt;&gt;"",ISNUMBER($A91)),VLOOKUP($A91,StudiesDetails!$B:$CW,6,FALSE),"")</f>
        <v>Liver--HLM-1-H0428-</v>
      </c>
      <c r="G91" s="12" t="s">
        <v>1678</v>
      </c>
      <c r="H91" s="1">
        <v>3</v>
      </c>
      <c r="I91" s="60" t="str">
        <f>IF(AND($A91&lt;&gt;"",ISNUMBER($A91)),VLOOKUP($A91,StudiesDetails!$B:$CW,26,FALSE),"")</f>
        <v>Individual</v>
      </c>
      <c r="J91" s="39">
        <f>IF(AND($A91&lt;&gt;"",ISNUMBER($A91)),VLOOKUP($A91,StudiesDetails!$B:$CW,31,FALSE),"")</f>
        <v>1</v>
      </c>
      <c r="K91" s="2">
        <v>34.079173838209996</v>
      </c>
      <c r="L91" s="14" t="s">
        <v>1679</v>
      </c>
      <c r="M91" s="14" t="s">
        <v>768</v>
      </c>
      <c r="N91" s="58">
        <v>4.6471600688468016</v>
      </c>
      <c r="O91" s="59" t="s">
        <v>1679</v>
      </c>
      <c r="P91" s="58" t="s">
        <v>797</v>
      </c>
      <c r="X91" s="52">
        <v>0</v>
      </c>
      <c r="Z91" s="16" t="s">
        <v>1694</v>
      </c>
    </row>
    <row r="92" spans="1:26" x14ac:dyDescent="0.3">
      <c r="A92">
        <v>347</v>
      </c>
      <c r="B92" s="23" t="str">
        <f>IF(AND($A92&lt;&gt;"",ISNUMBER($A92)),VLOOKUP($A92,StudiesDetails!$B:$CW,2,FALSE),"")</f>
        <v>Michaels</v>
      </c>
      <c r="C92" s="23">
        <f>IF(AND($A92&lt;&gt;"",ISNUMBER($A92)),VLOOKUP($A92,StudiesDetails!$B:$CW,3,FALSE),"")</f>
        <v>2014</v>
      </c>
      <c r="D92" s="23" t="str">
        <f>IF(AND($A92&lt;&gt;"",ISNUMBER($A92)),VLOOKUP($A92,StudiesDetails!$B:$CW,4,FALSE),"")</f>
        <v xml:space="preserve">http://dx.doi.org/10.1124/dmd.114.058040 </v>
      </c>
      <c r="E92" s="64" t="str">
        <f>IF(AND($A92&lt;&gt;"",ISNUMBER($A92)),VLOOKUP($A92,StudiesDetails!$B:$CW,5,FALSE),"")</f>
        <v>CYP3A</v>
      </c>
      <c r="F92" s="23" t="str">
        <f>IF(AND($A92&lt;&gt;"",ISNUMBER($A92)),VLOOKUP($A92,StudiesDetails!$B:$CW,6,FALSE),"")</f>
        <v>Liver--HLM-1-H0430-</v>
      </c>
      <c r="G92" s="12" t="s">
        <v>1678</v>
      </c>
      <c r="H92" s="1">
        <v>3</v>
      </c>
      <c r="I92" s="60" t="str">
        <f>IF(AND($A92&lt;&gt;"",ISNUMBER($A92)),VLOOKUP($A92,StudiesDetails!$B:$CW,26,FALSE),"")</f>
        <v>Individual</v>
      </c>
      <c r="J92" s="39">
        <f>IF(AND($A92&lt;&gt;"",ISNUMBER($A92)),VLOOKUP($A92,StudiesDetails!$B:$CW,31,FALSE),"")</f>
        <v>1</v>
      </c>
      <c r="K92" s="2">
        <v>120.567986230636</v>
      </c>
      <c r="L92" s="14" t="s">
        <v>1679</v>
      </c>
      <c r="M92" s="14" t="s">
        <v>768</v>
      </c>
      <c r="N92" s="58">
        <v>21.428571428572013</v>
      </c>
      <c r="O92" s="59" t="s">
        <v>1679</v>
      </c>
      <c r="P92" s="58" t="s">
        <v>797</v>
      </c>
      <c r="X92" s="52">
        <v>0</v>
      </c>
      <c r="Z92" s="16" t="s">
        <v>1694</v>
      </c>
    </row>
    <row r="93" spans="1:26" x14ac:dyDescent="0.3">
      <c r="A93">
        <v>348</v>
      </c>
      <c r="B93" s="23" t="str">
        <f>IF(AND($A93&lt;&gt;"",ISNUMBER($A93)),VLOOKUP($A93,StudiesDetails!$B:$CW,2,FALSE),"")</f>
        <v>Michaels</v>
      </c>
      <c r="C93" s="23">
        <f>IF(AND($A93&lt;&gt;"",ISNUMBER($A93)),VLOOKUP($A93,StudiesDetails!$B:$CW,3,FALSE),"")</f>
        <v>2014</v>
      </c>
      <c r="D93" s="23" t="str">
        <f>IF(AND($A93&lt;&gt;"",ISNUMBER($A93)),VLOOKUP($A93,StudiesDetails!$B:$CW,4,FALSE),"")</f>
        <v xml:space="preserve">http://dx.doi.org/10.1124/dmd.114.058040 </v>
      </c>
      <c r="E93" s="64" t="str">
        <f>IF(AND($A93&lt;&gt;"",ISNUMBER($A93)),VLOOKUP($A93,StudiesDetails!$B:$CW,5,FALSE),"")</f>
        <v>CYP3A</v>
      </c>
      <c r="F93" s="23" t="str">
        <f>IF(AND($A93&lt;&gt;"",ISNUMBER($A93)),VLOOKUP($A93,StudiesDetails!$B:$CW,6,FALSE),"")</f>
        <v>Liver--HLM-1-H0431-</v>
      </c>
      <c r="G93" s="12" t="s">
        <v>1678</v>
      </c>
      <c r="H93" s="1">
        <v>3</v>
      </c>
      <c r="I93" s="60" t="str">
        <f>IF(AND($A93&lt;&gt;"",ISNUMBER($A93)),VLOOKUP($A93,StudiesDetails!$B:$CW,26,FALSE),"")</f>
        <v>Individual</v>
      </c>
      <c r="J93" s="39">
        <f>IF(AND($A93&lt;&gt;"",ISNUMBER($A93)),VLOOKUP($A93,StudiesDetails!$B:$CW,31,FALSE),"")</f>
        <v>1</v>
      </c>
      <c r="K93" s="2">
        <v>11.359724612736599</v>
      </c>
      <c r="L93" s="14" t="s">
        <v>1679</v>
      </c>
      <c r="M93" s="14" t="s">
        <v>768</v>
      </c>
      <c r="N93" s="58">
        <v>1.0327022375216011</v>
      </c>
      <c r="O93" s="59" t="s">
        <v>1679</v>
      </c>
      <c r="P93" s="58" t="s">
        <v>797</v>
      </c>
      <c r="X93" s="52">
        <v>0</v>
      </c>
      <c r="Z93" s="16" t="s">
        <v>1694</v>
      </c>
    </row>
    <row r="94" spans="1:26" x14ac:dyDescent="0.3">
      <c r="A94">
        <v>349</v>
      </c>
      <c r="B94" s="23" t="str">
        <f>IF(AND($A94&lt;&gt;"",ISNUMBER($A94)),VLOOKUP($A94,StudiesDetails!$B:$CW,2,FALSE),"")</f>
        <v>Michaels</v>
      </c>
      <c r="C94" s="23">
        <f>IF(AND($A94&lt;&gt;"",ISNUMBER($A94)),VLOOKUP($A94,StudiesDetails!$B:$CW,3,FALSE),"")</f>
        <v>2014</v>
      </c>
      <c r="D94" s="23" t="str">
        <f>IF(AND($A94&lt;&gt;"",ISNUMBER($A94)),VLOOKUP($A94,StudiesDetails!$B:$CW,4,FALSE),"")</f>
        <v xml:space="preserve">http://dx.doi.org/10.1124/dmd.114.058040 </v>
      </c>
      <c r="E94" s="64" t="str">
        <f>IF(AND($A94&lt;&gt;"",ISNUMBER($A94)),VLOOKUP($A94,StudiesDetails!$B:$CW,5,FALSE),"")</f>
        <v>CYP3A</v>
      </c>
      <c r="F94" s="23" t="str">
        <f>IF(AND($A94&lt;&gt;"",ISNUMBER($A94)),VLOOKUP($A94,StudiesDetails!$B:$CW,6,FALSE),"")</f>
        <v>Liver--HLM-1-H0432-</v>
      </c>
      <c r="G94" s="12" t="s">
        <v>1678</v>
      </c>
      <c r="H94" s="1">
        <v>3</v>
      </c>
      <c r="I94" s="60" t="str">
        <f>IF(AND($A94&lt;&gt;"",ISNUMBER($A94)),VLOOKUP($A94,StudiesDetails!$B:$CW,26,FALSE),"")</f>
        <v>Individual</v>
      </c>
      <c r="J94" s="39">
        <f>IF(AND($A94&lt;&gt;"",ISNUMBER($A94)),VLOOKUP($A94,StudiesDetails!$B:$CW,31,FALSE),"")</f>
        <v>1</v>
      </c>
      <c r="K94" s="2">
        <v>65.318416523235697</v>
      </c>
      <c r="L94" s="14" t="s">
        <v>1679</v>
      </c>
      <c r="M94" s="14" t="s">
        <v>768</v>
      </c>
      <c r="N94" s="58">
        <v>12.134251290877899</v>
      </c>
      <c r="O94" s="59" t="s">
        <v>1679</v>
      </c>
      <c r="P94" s="58" t="s">
        <v>797</v>
      </c>
      <c r="X94" s="52">
        <v>0</v>
      </c>
      <c r="Z94" s="16" t="s">
        <v>1694</v>
      </c>
    </row>
    <row r="95" spans="1:26" x14ac:dyDescent="0.3">
      <c r="A95">
        <v>350</v>
      </c>
      <c r="B95" s="23" t="str">
        <f>IF(AND($A95&lt;&gt;"",ISNUMBER($A95)),VLOOKUP($A95,StudiesDetails!$B:$CW,2,FALSE),"")</f>
        <v>Michaels</v>
      </c>
      <c r="C95" s="23">
        <f>IF(AND($A95&lt;&gt;"",ISNUMBER($A95)),VLOOKUP($A95,StudiesDetails!$B:$CW,3,FALSE),"")</f>
        <v>2014</v>
      </c>
      <c r="D95" s="23" t="str">
        <f>IF(AND($A95&lt;&gt;"",ISNUMBER($A95)),VLOOKUP($A95,StudiesDetails!$B:$CW,4,FALSE),"")</f>
        <v xml:space="preserve">http://dx.doi.org/10.1124/dmd.114.058040 </v>
      </c>
      <c r="E95" s="64" t="str">
        <f>IF(AND($A95&lt;&gt;"",ISNUMBER($A95)),VLOOKUP($A95,StudiesDetails!$B:$CW,5,FALSE),"")</f>
        <v>CYP3A</v>
      </c>
      <c r="F95" s="23" t="str">
        <f>IF(AND($A95&lt;&gt;"",ISNUMBER($A95)),VLOOKUP($A95,StudiesDetails!$B:$CW,6,FALSE),"")</f>
        <v>Liver--HLM-1-H0441-</v>
      </c>
      <c r="G95" s="12" t="s">
        <v>1678</v>
      </c>
      <c r="H95" s="1">
        <v>3</v>
      </c>
      <c r="I95" s="60" t="str">
        <f>IF(AND($A95&lt;&gt;"",ISNUMBER($A95)),VLOOKUP($A95,StudiesDetails!$B:$CW,26,FALSE),"")</f>
        <v>Individual</v>
      </c>
      <c r="J95" s="39">
        <f>IF(AND($A95&lt;&gt;"",ISNUMBER($A95)),VLOOKUP($A95,StudiesDetails!$B:$CW,31,FALSE),"")</f>
        <v>1</v>
      </c>
      <c r="K95" s="2">
        <v>63.511187607573099</v>
      </c>
      <c r="L95" s="14" t="s">
        <v>1679</v>
      </c>
      <c r="M95" s="14" t="s">
        <v>768</v>
      </c>
      <c r="N95" s="58">
        <v>7.2289156626505999</v>
      </c>
      <c r="O95" s="59" t="s">
        <v>1679</v>
      </c>
      <c r="P95" s="58" t="s">
        <v>797</v>
      </c>
      <c r="X95" s="52">
        <v>0</v>
      </c>
      <c r="Z95" s="16" t="s">
        <v>1694</v>
      </c>
    </row>
    <row r="96" spans="1:26" x14ac:dyDescent="0.3">
      <c r="A96">
        <v>351</v>
      </c>
      <c r="B96" s="23" t="str">
        <f>IF(AND($A96&lt;&gt;"",ISNUMBER($A96)),VLOOKUP($A96,StudiesDetails!$B:$CW,2,FALSE),"")</f>
        <v>Michaels</v>
      </c>
      <c r="C96" s="23">
        <f>IF(AND($A96&lt;&gt;"",ISNUMBER($A96)),VLOOKUP($A96,StudiesDetails!$B:$CW,3,FALSE),"")</f>
        <v>2014</v>
      </c>
      <c r="D96" s="23" t="str">
        <f>IF(AND($A96&lt;&gt;"",ISNUMBER($A96)),VLOOKUP($A96,StudiesDetails!$B:$CW,4,FALSE),"")</f>
        <v xml:space="preserve">http://dx.doi.org/10.1124/dmd.114.058040 </v>
      </c>
      <c r="E96" s="64" t="str">
        <f>IF(AND($A96&lt;&gt;"",ISNUMBER($A96)),VLOOKUP($A96,StudiesDetails!$B:$CW,5,FALSE),"")</f>
        <v>CYP3A</v>
      </c>
      <c r="F96" s="23" t="str">
        <f>IF(AND($A96&lt;&gt;"",ISNUMBER($A96)),VLOOKUP($A96,StudiesDetails!$B:$CW,6,FALSE),"")</f>
        <v>Liver--HLM-1-H0444-</v>
      </c>
      <c r="G96" s="12" t="s">
        <v>1678</v>
      </c>
      <c r="H96" s="1">
        <v>3</v>
      </c>
      <c r="I96" s="60" t="str">
        <f>IF(AND($A96&lt;&gt;"",ISNUMBER($A96)),VLOOKUP($A96,StudiesDetails!$B:$CW,26,FALSE),"")</f>
        <v>Individual</v>
      </c>
      <c r="J96" s="39">
        <f>IF(AND($A96&lt;&gt;"",ISNUMBER($A96)),VLOOKUP($A96,StudiesDetails!$B:$CW,31,FALSE),"")</f>
        <v>1</v>
      </c>
      <c r="K96" s="2">
        <v>12.9087779690189</v>
      </c>
      <c r="L96" s="14" t="s">
        <v>1679</v>
      </c>
      <c r="M96" s="14" t="s">
        <v>768</v>
      </c>
      <c r="N96" s="58">
        <v>1.0327022375214998</v>
      </c>
      <c r="O96" s="59" t="s">
        <v>1679</v>
      </c>
      <c r="P96" s="58" t="s">
        <v>797</v>
      </c>
      <c r="X96" s="52">
        <v>0</v>
      </c>
      <c r="Z96" s="16" t="s">
        <v>1694</v>
      </c>
    </row>
    <row r="97" spans="1:26" x14ac:dyDescent="0.3">
      <c r="A97">
        <v>352</v>
      </c>
      <c r="B97" s="23" t="str">
        <f>IF(AND($A97&lt;&gt;"",ISNUMBER($A97)),VLOOKUP($A97,StudiesDetails!$B:$CW,2,FALSE),"")</f>
        <v>Michaels</v>
      </c>
      <c r="C97" s="23">
        <f>IF(AND($A97&lt;&gt;"",ISNUMBER($A97)),VLOOKUP($A97,StudiesDetails!$B:$CW,3,FALSE),"")</f>
        <v>2014</v>
      </c>
      <c r="D97" s="23" t="str">
        <f>IF(AND($A97&lt;&gt;"",ISNUMBER($A97)),VLOOKUP($A97,StudiesDetails!$B:$CW,4,FALSE),"")</f>
        <v xml:space="preserve">http://dx.doi.org/10.1124/dmd.114.058040 </v>
      </c>
      <c r="E97" s="64" t="str">
        <f>IF(AND($A97&lt;&gt;"",ISNUMBER($A97)),VLOOKUP($A97,StudiesDetails!$B:$CW,5,FALSE),"")</f>
        <v>CYP3A</v>
      </c>
      <c r="F97" s="23" t="str">
        <f>IF(AND($A97&lt;&gt;"",ISNUMBER($A97)),VLOOKUP($A97,StudiesDetails!$B:$CW,6,FALSE),"")</f>
        <v>Liver--HLM-1-H0450-</v>
      </c>
      <c r="G97" s="12" t="s">
        <v>1678</v>
      </c>
      <c r="H97" s="1">
        <v>3</v>
      </c>
      <c r="I97" s="60" t="str">
        <f>IF(AND($A97&lt;&gt;"",ISNUMBER($A97)),VLOOKUP($A97,StudiesDetails!$B:$CW,26,FALSE),"")</f>
        <v>Individual</v>
      </c>
      <c r="J97" s="39">
        <f>IF(AND($A97&lt;&gt;"",ISNUMBER($A97)),VLOOKUP($A97,StudiesDetails!$B:$CW,31,FALSE),"")</f>
        <v>1</v>
      </c>
      <c r="K97" s="2">
        <v>24.784853700516301</v>
      </c>
      <c r="L97" s="14" t="s">
        <v>1679</v>
      </c>
      <c r="M97" s="14" t="s">
        <v>768</v>
      </c>
      <c r="N97" s="58">
        <v>1.8072289156626979</v>
      </c>
      <c r="O97" s="59" t="s">
        <v>1679</v>
      </c>
      <c r="P97" s="58" t="s">
        <v>797</v>
      </c>
      <c r="X97" s="52">
        <v>0</v>
      </c>
      <c r="Z97" s="16" t="s">
        <v>1694</v>
      </c>
    </row>
    <row r="98" spans="1:26" x14ac:dyDescent="0.3">
      <c r="A98">
        <v>353</v>
      </c>
      <c r="B98" s="23" t="str">
        <f>IF(AND($A98&lt;&gt;"",ISNUMBER($A98)),VLOOKUP($A98,StudiesDetails!$B:$CW,2,FALSE),"")</f>
        <v>Michaels</v>
      </c>
      <c r="C98" s="23">
        <f>IF(AND($A98&lt;&gt;"",ISNUMBER($A98)),VLOOKUP($A98,StudiesDetails!$B:$CW,3,FALSE),"")</f>
        <v>2014</v>
      </c>
      <c r="D98" s="23" t="str">
        <f>IF(AND($A98&lt;&gt;"",ISNUMBER($A98)),VLOOKUP($A98,StudiesDetails!$B:$CW,4,FALSE),"")</f>
        <v xml:space="preserve">http://dx.doi.org/10.1124/dmd.114.058040 </v>
      </c>
      <c r="E98" s="64" t="str">
        <f>IF(AND($A98&lt;&gt;"",ISNUMBER($A98)),VLOOKUP($A98,StudiesDetails!$B:$CW,5,FALSE),"")</f>
        <v>CYP3A</v>
      </c>
      <c r="F98" s="23" t="str">
        <f>IF(AND($A98&lt;&gt;"",ISNUMBER($A98)),VLOOKUP($A98,StudiesDetails!$B:$CW,6,FALSE),"")</f>
        <v>Liver--HLM-1-H0451-</v>
      </c>
      <c r="G98" s="12" t="s">
        <v>1678</v>
      </c>
      <c r="H98" s="1">
        <v>3</v>
      </c>
      <c r="I98" s="60" t="str">
        <f>IF(AND($A98&lt;&gt;"",ISNUMBER($A98)),VLOOKUP($A98,StudiesDetails!$B:$CW,26,FALSE),"")</f>
        <v>Individual</v>
      </c>
      <c r="J98" s="39">
        <f>IF(AND($A98&lt;&gt;"",ISNUMBER($A98)),VLOOKUP($A98,StudiesDetails!$B:$CW,31,FALSE),"")</f>
        <v>1</v>
      </c>
      <c r="K98" s="2">
        <v>21.170395869191001</v>
      </c>
      <c r="L98" s="14" t="s">
        <v>1679</v>
      </c>
      <c r="M98" s="14" t="s">
        <v>768</v>
      </c>
      <c r="N98" s="58">
        <v>1.032702237521498</v>
      </c>
      <c r="O98" s="59" t="s">
        <v>1679</v>
      </c>
      <c r="P98" s="58" t="s">
        <v>797</v>
      </c>
      <c r="X98" s="52">
        <v>0</v>
      </c>
      <c r="Z98" s="16" t="s">
        <v>1694</v>
      </c>
    </row>
    <row r="99" spans="1:26" x14ac:dyDescent="0.3">
      <c r="A99">
        <v>354</v>
      </c>
      <c r="B99" s="23" t="str">
        <f>IF(AND($A99&lt;&gt;"",ISNUMBER($A99)),VLOOKUP($A99,StudiesDetails!$B:$CW,2,FALSE),"")</f>
        <v>Michaels</v>
      </c>
      <c r="C99" s="23">
        <f>IF(AND($A99&lt;&gt;"",ISNUMBER($A99)),VLOOKUP($A99,StudiesDetails!$B:$CW,3,FALSE),"")</f>
        <v>2014</v>
      </c>
      <c r="D99" s="23" t="str">
        <f>IF(AND($A99&lt;&gt;"",ISNUMBER($A99)),VLOOKUP($A99,StudiesDetails!$B:$CW,4,FALSE),"")</f>
        <v xml:space="preserve">http://dx.doi.org/10.1124/dmd.114.058040 </v>
      </c>
      <c r="E99" s="64" t="str">
        <f>IF(AND($A99&lt;&gt;"",ISNUMBER($A99)),VLOOKUP($A99,StudiesDetails!$B:$CW,5,FALSE),"")</f>
        <v>CYP3A</v>
      </c>
      <c r="F99" s="23" t="str">
        <f>IF(AND($A99&lt;&gt;"",ISNUMBER($A99)),VLOOKUP($A99,StudiesDetails!$B:$CW,6,FALSE),"")</f>
        <v>Liver--HLM-1-H0452-</v>
      </c>
      <c r="G99" s="12" t="s">
        <v>1678</v>
      </c>
      <c r="H99" s="1">
        <v>3</v>
      </c>
      <c r="I99" s="60" t="str">
        <f>IF(AND($A99&lt;&gt;"",ISNUMBER($A99)),VLOOKUP($A99,StudiesDetails!$B:$CW,26,FALSE),"")</f>
        <v>Individual</v>
      </c>
      <c r="J99" s="39">
        <f>IF(AND($A99&lt;&gt;"",ISNUMBER($A99)),VLOOKUP($A99,StudiesDetails!$B:$CW,31,FALSE),"")</f>
        <v>1</v>
      </c>
      <c r="K99" s="2">
        <v>44.664371772805502</v>
      </c>
      <c r="L99" s="14" t="s">
        <v>1679</v>
      </c>
      <c r="M99" s="14" t="s">
        <v>768</v>
      </c>
      <c r="N99" s="58">
        <v>4.1308089500859992</v>
      </c>
      <c r="O99" s="59" t="s">
        <v>1679</v>
      </c>
      <c r="P99" s="58" t="s">
        <v>797</v>
      </c>
      <c r="X99" s="52">
        <v>0</v>
      </c>
      <c r="Z99" s="16" t="s">
        <v>1694</v>
      </c>
    </row>
    <row r="100" spans="1:26" x14ac:dyDescent="0.3">
      <c r="A100">
        <v>355</v>
      </c>
      <c r="B100" s="23" t="str">
        <f>IF(AND($A100&lt;&gt;"",ISNUMBER($A100)),VLOOKUP($A100,StudiesDetails!$B:$CW,2,FALSE),"")</f>
        <v>Michaels</v>
      </c>
      <c r="C100" s="23">
        <f>IF(AND($A100&lt;&gt;"",ISNUMBER($A100)),VLOOKUP($A100,StudiesDetails!$B:$CW,3,FALSE),"")</f>
        <v>2014</v>
      </c>
      <c r="D100" s="23" t="str">
        <f>IF(AND($A100&lt;&gt;"",ISNUMBER($A100)),VLOOKUP($A100,StudiesDetails!$B:$CW,4,FALSE),"")</f>
        <v xml:space="preserve">http://dx.doi.org/10.1124/dmd.114.058040 </v>
      </c>
      <c r="E100" s="64" t="str">
        <f>IF(AND($A100&lt;&gt;"",ISNUMBER($A100)),VLOOKUP($A100,StudiesDetails!$B:$CW,5,FALSE),"")</f>
        <v>CYP3A</v>
      </c>
      <c r="F100" s="23" t="str">
        <f>IF(AND($A100&lt;&gt;"",ISNUMBER($A100)),VLOOKUP($A100,StudiesDetails!$B:$CW,6,FALSE),"")</f>
        <v>Liver--HLM-1-H0453-</v>
      </c>
      <c r="G100" s="12" t="s">
        <v>1678</v>
      </c>
      <c r="H100" s="1">
        <v>3</v>
      </c>
      <c r="I100" s="60" t="str">
        <f>IF(AND($A100&lt;&gt;"",ISNUMBER($A100)),VLOOKUP($A100,StudiesDetails!$B:$CW,26,FALSE),"")</f>
        <v>Individual</v>
      </c>
      <c r="J100" s="39">
        <f>IF(AND($A100&lt;&gt;"",ISNUMBER($A100)),VLOOKUP($A100,StudiesDetails!$B:$CW,31,FALSE),"")</f>
        <v>1</v>
      </c>
      <c r="K100" s="2">
        <v>27.624784853700501</v>
      </c>
      <c r="L100" s="14" t="s">
        <v>1679</v>
      </c>
      <c r="M100" s="14" t="s">
        <v>768</v>
      </c>
      <c r="N100" s="58">
        <v>2.3235800344232977</v>
      </c>
      <c r="O100" s="59" t="s">
        <v>1679</v>
      </c>
      <c r="P100" s="58" t="s">
        <v>797</v>
      </c>
      <c r="X100" s="52">
        <v>0</v>
      </c>
      <c r="Z100" s="16" t="s">
        <v>1694</v>
      </c>
    </row>
    <row r="101" spans="1:26" x14ac:dyDescent="0.3">
      <c r="A101">
        <v>356</v>
      </c>
      <c r="B101" s="23" t="str">
        <f>IF(AND($A101&lt;&gt;"",ISNUMBER($A101)),VLOOKUP($A101,StudiesDetails!$B:$CW,2,FALSE),"")</f>
        <v>Michaels</v>
      </c>
      <c r="C101" s="23">
        <f>IF(AND($A101&lt;&gt;"",ISNUMBER($A101)),VLOOKUP($A101,StudiesDetails!$B:$CW,3,FALSE),"")</f>
        <v>2014</v>
      </c>
      <c r="D101" s="23" t="str">
        <f>IF(AND($A101&lt;&gt;"",ISNUMBER($A101)),VLOOKUP($A101,StudiesDetails!$B:$CW,4,FALSE),"")</f>
        <v xml:space="preserve">http://dx.doi.org/10.1124/dmd.114.058040 </v>
      </c>
      <c r="E101" s="64" t="str">
        <f>IF(AND($A101&lt;&gt;"",ISNUMBER($A101)),VLOOKUP($A101,StudiesDetails!$B:$CW,5,FALSE),"")</f>
        <v>CYP3A</v>
      </c>
      <c r="F101" s="23" t="str">
        <f>IF(AND($A101&lt;&gt;"",ISNUMBER($A101)),VLOOKUP($A101,StudiesDetails!$B:$CW,6,FALSE),"")</f>
        <v>Liver--HLM-1-H0459-</v>
      </c>
      <c r="G101" s="12" t="s">
        <v>1678</v>
      </c>
      <c r="H101" s="1">
        <v>3</v>
      </c>
      <c r="I101" s="60" t="str">
        <f>IF(AND($A101&lt;&gt;"",ISNUMBER($A101)),VLOOKUP($A101,StudiesDetails!$B:$CW,26,FALSE),"")</f>
        <v>Individual</v>
      </c>
      <c r="J101" s="39">
        <f>IF(AND($A101&lt;&gt;"",ISNUMBER($A101)),VLOOKUP($A101,StudiesDetails!$B:$CW,31,FALSE),"")</f>
        <v>1</v>
      </c>
      <c r="K101" s="2">
        <v>15.490533562822799</v>
      </c>
      <c r="L101" s="14" t="s">
        <v>1679</v>
      </c>
      <c r="M101" s="14" t="s">
        <v>768</v>
      </c>
      <c r="N101" s="58">
        <v>0.5163511187605021</v>
      </c>
      <c r="O101" s="59" t="s">
        <v>1679</v>
      </c>
      <c r="P101" s="58" t="s">
        <v>797</v>
      </c>
      <c r="X101" s="52">
        <v>0</v>
      </c>
      <c r="Z101" s="16" t="s">
        <v>1694</v>
      </c>
    </row>
    <row r="102" spans="1:26" x14ac:dyDescent="0.3">
      <c r="A102">
        <v>357</v>
      </c>
      <c r="B102" s="23" t="str">
        <f>IF(AND($A102&lt;&gt;"",ISNUMBER($A102)),VLOOKUP($A102,StudiesDetails!$B:$CW,2,FALSE),"")</f>
        <v>Michaels</v>
      </c>
      <c r="C102" s="23">
        <f>IF(AND($A102&lt;&gt;"",ISNUMBER($A102)),VLOOKUP($A102,StudiesDetails!$B:$CW,3,FALSE),"")</f>
        <v>2014</v>
      </c>
      <c r="D102" s="23" t="str">
        <f>IF(AND($A102&lt;&gt;"",ISNUMBER($A102)),VLOOKUP($A102,StudiesDetails!$B:$CW,4,FALSE),"")</f>
        <v xml:space="preserve">http://dx.doi.org/10.1124/dmd.114.058040 </v>
      </c>
      <c r="E102" s="64" t="str">
        <f>IF(AND($A102&lt;&gt;"",ISNUMBER($A102)),VLOOKUP($A102,StudiesDetails!$B:$CW,5,FALSE),"")</f>
        <v>CYP3A</v>
      </c>
      <c r="F102" s="23" t="str">
        <f>IF(AND($A102&lt;&gt;"",ISNUMBER($A102)),VLOOKUP($A102,StudiesDetails!$B:$CW,6,FALSE),"")</f>
        <v>Liver--HLM-1-H0472-</v>
      </c>
      <c r="G102" s="12" t="s">
        <v>1678</v>
      </c>
      <c r="H102" s="1">
        <v>3</v>
      </c>
      <c r="I102" s="60" t="str">
        <f>IF(AND($A102&lt;&gt;"",ISNUMBER($A102)),VLOOKUP($A102,StudiesDetails!$B:$CW,26,FALSE),"")</f>
        <v>Individual</v>
      </c>
      <c r="J102" s="39">
        <f>IF(AND($A102&lt;&gt;"",ISNUMBER($A102)),VLOOKUP($A102,StudiesDetails!$B:$CW,31,FALSE),"")</f>
        <v>1</v>
      </c>
      <c r="K102" s="2">
        <v>36.144578313253</v>
      </c>
      <c r="L102" s="14" t="s">
        <v>1679</v>
      </c>
      <c r="M102" s="14" t="s">
        <v>768</v>
      </c>
      <c r="N102" s="58">
        <v>3.0981067125645012</v>
      </c>
      <c r="O102" s="59" t="s">
        <v>1679</v>
      </c>
      <c r="P102" s="58" t="s">
        <v>797</v>
      </c>
      <c r="X102" s="52">
        <v>0</v>
      </c>
      <c r="Z102" s="16" t="s">
        <v>1694</v>
      </c>
    </row>
    <row r="103" spans="1:26" x14ac:dyDescent="0.3">
      <c r="A103">
        <v>358</v>
      </c>
      <c r="B103" s="23" t="str">
        <f>IF(AND($A103&lt;&gt;"",ISNUMBER($A103)),VLOOKUP($A103,StudiesDetails!$B:$CW,2,FALSE),"")</f>
        <v>Michaels</v>
      </c>
      <c r="C103" s="23">
        <f>IF(AND($A103&lt;&gt;"",ISNUMBER($A103)),VLOOKUP($A103,StudiesDetails!$B:$CW,3,FALSE),"")</f>
        <v>2014</v>
      </c>
      <c r="D103" s="23" t="str">
        <f>IF(AND($A103&lt;&gt;"",ISNUMBER($A103)),VLOOKUP($A103,StudiesDetails!$B:$CW,4,FALSE),"")</f>
        <v xml:space="preserve">http://dx.doi.org/10.1124/dmd.114.058040 </v>
      </c>
      <c r="E103" s="64" t="str">
        <f>IF(AND($A103&lt;&gt;"",ISNUMBER($A103)),VLOOKUP($A103,StudiesDetails!$B:$CW,5,FALSE),"")</f>
        <v>CYP3A</v>
      </c>
      <c r="F103" s="23" t="str">
        <f>IF(AND($A103&lt;&gt;"",ISNUMBER($A103)),VLOOKUP($A103,StudiesDetails!$B:$CW,6,FALSE),"")</f>
        <v>Liver--HLM-1-H0482-</v>
      </c>
      <c r="G103" s="12" t="s">
        <v>1678</v>
      </c>
      <c r="H103" s="1">
        <v>3</v>
      </c>
      <c r="I103" s="60" t="str">
        <f>IF(AND($A103&lt;&gt;"",ISNUMBER($A103)),VLOOKUP($A103,StudiesDetails!$B:$CW,26,FALSE),"")</f>
        <v>Individual</v>
      </c>
      <c r="J103" s="39">
        <f>IF(AND($A103&lt;&gt;"",ISNUMBER($A103)),VLOOKUP($A103,StudiesDetails!$B:$CW,31,FALSE),"")</f>
        <v>1</v>
      </c>
      <c r="K103" s="2">
        <v>57.8313253012047</v>
      </c>
      <c r="L103" s="14" t="s">
        <v>1679</v>
      </c>
      <c r="M103" s="14" t="s">
        <v>768</v>
      </c>
      <c r="N103" s="58">
        <v>8.0034423407916933</v>
      </c>
      <c r="O103" s="59" t="s">
        <v>1679</v>
      </c>
      <c r="P103" s="58" t="s">
        <v>797</v>
      </c>
      <c r="X103" s="52">
        <v>0</v>
      </c>
      <c r="Z103" s="16" t="s">
        <v>1694</v>
      </c>
    </row>
    <row r="104" spans="1:26" x14ac:dyDescent="0.3">
      <c r="A104">
        <v>359</v>
      </c>
      <c r="B104" s="23" t="str">
        <f>IF(AND($A104&lt;&gt;"",ISNUMBER($A104)),VLOOKUP($A104,StudiesDetails!$B:$CW,2,FALSE),"")</f>
        <v>Michaels</v>
      </c>
      <c r="C104" s="23">
        <f>IF(AND($A104&lt;&gt;"",ISNUMBER($A104)),VLOOKUP($A104,StudiesDetails!$B:$CW,3,FALSE),"")</f>
        <v>2014</v>
      </c>
      <c r="D104" s="23" t="str">
        <f>IF(AND($A104&lt;&gt;"",ISNUMBER($A104)),VLOOKUP($A104,StudiesDetails!$B:$CW,4,FALSE),"")</f>
        <v xml:space="preserve">http://dx.doi.org/10.1124/dmd.114.058040 </v>
      </c>
      <c r="E104" s="64" t="str">
        <f>IF(AND($A104&lt;&gt;"",ISNUMBER($A104)),VLOOKUP($A104,StudiesDetails!$B:$CW,5,FALSE),"")</f>
        <v>CYP3A</v>
      </c>
      <c r="F104" s="23" t="str">
        <f>IF(AND($A104&lt;&gt;"",ISNUMBER($A104)),VLOOKUP($A104,StudiesDetails!$B:$CW,6,FALSE),"")</f>
        <v>Liver--HLM-1-H0715-</v>
      </c>
      <c r="G104" s="12" t="s">
        <v>1678</v>
      </c>
      <c r="H104" s="1">
        <v>3</v>
      </c>
      <c r="I104" s="60" t="str">
        <f>IF(AND($A104&lt;&gt;"",ISNUMBER($A104)),VLOOKUP($A104,StudiesDetails!$B:$CW,26,FALSE),"")</f>
        <v>Individual</v>
      </c>
      <c r="J104" s="39">
        <f>IF(AND($A104&lt;&gt;"",ISNUMBER($A104)),VLOOKUP($A104,StudiesDetails!$B:$CW,31,FALSE),"")</f>
        <v>1</v>
      </c>
      <c r="K104" s="2">
        <v>27.108433734939702</v>
      </c>
      <c r="L104" s="14" t="s">
        <v>1679</v>
      </c>
      <c r="M104" s="14" t="s">
        <v>768</v>
      </c>
      <c r="N104" s="58">
        <v>1.8072289156626979</v>
      </c>
      <c r="O104" s="59" t="s">
        <v>1679</v>
      </c>
      <c r="P104" s="58" t="s">
        <v>797</v>
      </c>
      <c r="X104" s="52">
        <v>0</v>
      </c>
      <c r="Z104" s="16" t="s">
        <v>1694</v>
      </c>
    </row>
    <row r="105" spans="1:26" x14ac:dyDescent="0.3">
      <c r="A105">
        <v>360</v>
      </c>
      <c r="B105" s="23" t="str">
        <f>IF(AND($A105&lt;&gt;"",ISNUMBER($A105)),VLOOKUP($A105,StudiesDetails!$B:$CW,2,FALSE),"")</f>
        <v>Michaels</v>
      </c>
      <c r="C105" s="23">
        <f>IF(AND($A105&lt;&gt;"",ISNUMBER($A105)),VLOOKUP($A105,StudiesDetails!$B:$CW,3,FALSE),"")</f>
        <v>2014</v>
      </c>
      <c r="D105" s="23" t="str">
        <f>IF(AND($A105&lt;&gt;"",ISNUMBER($A105)),VLOOKUP($A105,StudiesDetails!$B:$CW,4,FALSE),"")</f>
        <v xml:space="preserve">http://dx.doi.org/10.1124/dmd.114.058040 </v>
      </c>
      <c r="E105" s="64" t="str">
        <f>IF(AND($A105&lt;&gt;"",ISNUMBER($A105)),VLOOKUP($A105,StudiesDetails!$B:$CW,5,FALSE),"")</f>
        <v>CYP3A</v>
      </c>
      <c r="F105" s="23" t="str">
        <f>IF(AND($A105&lt;&gt;"",ISNUMBER($A105)),VLOOKUP($A105,StudiesDetails!$B:$CW,6,FALSE),"")</f>
        <v>Liver--HLM-1-H0728-</v>
      </c>
      <c r="G105" s="12" t="s">
        <v>1678</v>
      </c>
      <c r="H105" s="1">
        <v>3</v>
      </c>
      <c r="I105" s="60" t="str">
        <f>IF(AND($A105&lt;&gt;"",ISNUMBER($A105)),VLOOKUP($A105,StudiesDetails!$B:$CW,26,FALSE),"")</f>
        <v>Individual</v>
      </c>
      <c r="J105" s="39">
        <f>IF(AND($A105&lt;&gt;"",ISNUMBER($A105)),VLOOKUP($A105,StudiesDetails!$B:$CW,31,FALSE),"")</f>
        <v>1</v>
      </c>
      <c r="K105" s="2">
        <v>116.43717728055</v>
      </c>
      <c r="L105" s="14" t="s">
        <v>1679</v>
      </c>
      <c r="M105" s="14" t="s">
        <v>768</v>
      </c>
      <c r="N105" s="58">
        <v>18.588640275387007</v>
      </c>
      <c r="O105" s="59" t="s">
        <v>1679</v>
      </c>
      <c r="P105" s="58" t="s">
        <v>797</v>
      </c>
      <c r="X105" s="52">
        <v>0</v>
      </c>
      <c r="Z105" s="16" t="s">
        <v>1694</v>
      </c>
    </row>
    <row r="106" spans="1:26" x14ac:dyDescent="0.3">
      <c r="A106">
        <v>361</v>
      </c>
      <c r="B106" s="23" t="str">
        <f>IF(AND($A106&lt;&gt;"",ISNUMBER($A106)),VLOOKUP($A106,StudiesDetails!$B:$CW,2,FALSE),"")</f>
        <v>Michaels</v>
      </c>
      <c r="C106" s="23">
        <f>IF(AND($A106&lt;&gt;"",ISNUMBER($A106)),VLOOKUP($A106,StudiesDetails!$B:$CW,3,FALSE),"")</f>
        <v>2014</v>
      </c>
      <c r="D106" s="23" t="str">
        <f>IF(AND($A106&lt;&gt;"",ISNUMBER($A106)),VLOOKUP($A106,StudiesDetails!$B:$CW,4,FALSE),"")</f>
        <v xml:space="preserve">http://dx.doi.org/10.1124/dmd.114.058040 </v>
      </c>
      <c r="E106" s="64" t="str">
        <f>IF(AND($A106&lt;&gt;"",ISNUMBER($A106)),VLOOKUP($A106,StudiesDetails!$B:$CW,5,FALSE),"")</f>
        <v>CYP3A</v>
      </c>
      <c r="F106" s="23" t="str">
        <f>IF(AND($A106&lt;&gt;"",ISNUMBER($A106)),VLOOKUP($A106,StudiesDetails!$B:$CW,6,FALSE),"")</f>
        <v>Liver--HLM-1-H0737-</v>
      </c>
      <c r="G106" s="12" t="s">
        <v>1678</v>
      </c>
      <c r="H106" s="1">
        <v>3</v>
      </c>
      <c r="I106" s="60" t="str">
        <f>IF(AND($A106&lt;&gt;"",ISNUMBER($A106)),VLOOKUP($A106,StudiesDetails!$B:$CW,26,FALSE),"")</f>
        <v>Individual</v>
      </c>
      <c r="J106" s="39">
        <f>IF(AND($A106&lt;&gt;"",ISNUMBER($A106)),VLOOKUP($A106,StudiesDetails!$B:$CW,31,FALSE),"")</f>
        <v>1</v>
      </c>
      <c r="K106" s="2">
        <v>60.154905335628001</v>
      </c>
      <c r="L106" s="14" t="s">
        <v>1679</v>
      </c>
      <c r="M106" s="14" t="s">
        <v>768</v>
      </c>
      <c r="N106" s="58">
        <v>8.7779690189329926</v>
      </c>
      <c r="O106" s="59" t="s">
        <v>1679</v>
      </c>
      <c r="P106" s="58" t="s">
        <v>797</v>
      </c>
      <c r="X106" s="52">
        <v>0</v>
      </c>
      <c r="Z106" s="16" t="s">
        <v>1694</v>
      </c>
    </row>
    <row r="107" spans="1:26" x14ac:dyDescent="0.3">
      <c r="A107">
        <v>362</v>
      </c>
      <c r="B107" s="23" t="str">
        <f>IF(AND($A107&lt;&gt;"",ISNUMBER($A107)),VLOOKUP($A107,StudiesDetails!$B:$CW,2,FALSE),"")</f>
        <v>Michaels</v>
      </c>
      <c r="C107" s="23">
        <f>IF(AND($A107&lt;&gt;"",ISNUMBER($A107)),VLOOKUP($A107,StudiesDetails!$B:$CW,3,FALSE),"")</f>
        <v>2014</v>
      </c>
      <c r="D107" s="23" t="str">
        <f>IF(AND($A107&lt;&gt;"",ISNUMBER($A107)),VLOOKUP($A107,StudiesDetails!$B:$CW,4,FALSE),"")</f>
        <v xml:space="preserve">http://dx.doi.org/10.1124/dmd.114.058040 </v>
      </c>
      <c r="E107" s="64" t="str">
        <f>IF(AND($A107&lt;&gt;"",ISNUMBER($A107)),VLOOKUP($A107,StudiesDetails!$B:$CW,5,FALSE),"")</f>
        <v>CYP3A</v>
      </c>
      <c r="F107" s="23" t="str">
        <f>IF(AND($A107&lt;&gt;"",ISNUMBER($A107)),VLOOKUP($A107,StudiesDetails!$B:$CW,6,FALSE),"")</f>
        <v>Liver--HLM-1-H0743-</v>
      </c>
      <c r="G107" s="12" t="s">
        <v>1678</v>
      </c>
      <c r="H107" s="1">
        <v>3</v>
      </c>
      <c r="I107" s="60" t="str">
        <f>IF(AND($A107&lt;&gt;"",ISNUMBER($A107)),VLOOKUP($A107,StudiesDetails!$B:$CW,26,FALSE),"")</f>
        <v>Individual</v>
      </c>
      <c r="J107" s="39">
        <f>IF(AND($A107&lt;&gt;"",ISNUMBER($A107)),VLOOKUP($A107,StudiesDetails!$B:$CW,31,FALSE),"")</f>
        <v>1</v>
      </c>
      <c r="K107" s="2">
        <v>24.784853700516301</v>
      </c>
      <c r="L107" s="14" t="s">
        <v>1679</v>
      </c>
      <c r="M107" s="14" t="s">
        <v>768</v>
      </c>
      <c r="N107" s="58">
        <v>1.2908777969017997</v>
      </c>
      <c r="O107" s="59" t="s">
        <v>1679</v>
      </c>
      <c r="P107" s="58" t="s">
        <v>797</v>
      </c>
      <c r="X107" s="52">
        <v>0</v>
      </c>
      <c r="Z107" s="16" t="s">
        <v>1694</v>
      </c>
    </row>
    <row r="108" spans="1:26" x14ac:dyDescent="0.3">
      <c r="A108">
        <v>363</v>
      </c>
      <c r="B108" s="23" t="str">
        <f>IF(AND($A108&lt;&gt;"",ISNUMBER($A108)),VLOOKUP($A108,StudiesDetails!$B:$CW,2,FALSE),"")</f>
        <v>Michaels</v>
      </c>
      <c r="C108" s="23">
        <f>IF(AND($A108&lt;&gt;"",ISNUMBER($A108)),VLOOKUP($A108,StudiesDetails!$B:$CW,3,FALSE),"")</f>
        <v>2014</v>
      </c>
      <c r="D108" s="23" t="str">
        <f>IF(AND($A108&lt;&gt;"",ISNUMBER($A108)),VLOOKUP($A108,StudiesDetails!$B:$CW,4,FALSE),"")</f>
        <v xml:space="preserve">http://dx.doi.org/10.1124/dmd.114.058040 </v>
      </c>
      <c r="E108" s="64" t="str">
        <f>IF(AND($A108&lt;&gt;"",ISNUMBER($A108)),VLOOKUP($A108,StudiesDetails!$B:$CW,5,FALSE),"")</f>
        <v>CYP3A</v>
      </c>
      <c r="F108" s="23" t="str">
        <f>IF(AND($A108&lt;&gt;"",ISNUMBER($A108)),VLOOKUP($A108,StudiesDetails!$B:$CW,6,FALSE),"")</f>
        <v>Liver--HLM-1-H0802-</v>
      </c>
      <c r="G108" s="12" t="s">
        <v>1678</v>
      </c>
      <c r="H108" s="1">
        <v>3</v>
      </c>
      <c r="I108" s="60" t="str">
        <f>IF(AND($A108&lt;&gt;"",ISNUMBER($A108)),VLOOKUP($A108,StudiesDetails!$B:$CW,26,FALSE),"")</f>
        <v>Individual</v>
      </c>
      <c r="J108" s="39">
        <f>IF(AND($A108&lt;&gt;"",ISNUMBER($A108)),VLOOKUP($A108,StudiesDetails!$B:$CW,31,FALSE),"")</f>
        <v>1</v>
      </c>
      <c r="K108" s="2">
        <v>120.309810671256</v>
      </c>
      <c r="L108" s="14" t="s">
        <v>1679</v>
      </c>
      <c r="M108" s="14" t="s">
        <v>768</v>
      </c>
      <c r="N108" s="58">
        <v>16.78141135972399</v>
      </c>
      <c r="O108" s="59" t="s">
        <v>1679</v>
      </c>
      <c r="P108" s="58" t="s">
        <v>797</v>
      </c>
      <c r="X108" s="52">
        <v>0</v>
      </c>
      <c r="Z108" s="16" t="s">
        <v>1694</v>
      </c>
    </row>
    <row r="109" spans="1:26" x14ac:dyDescent="0.3">
      <c r="A109">
        <v>365</v>
      </c>
      <c r="B109" s="23" t="str">
        <f>IF(AND($A109&lt;&gt;"",ISNUMBER($A109)),VLOOKUP($A109,StudiesDetails!$B:$CW,2,FALSE),"")</f>
        <v>Michaels</v>
      </c>
      <c r="C109" s="23">
        <f>IF(AND($A109&lt;&gt;"",ISNUMBER($A109)),VLOOKUP($A109,StudiesDetails!$B:$CW,3,FALSE),"")</f>
        <v>2014</v>
      </c>
      <c r="D109" s="23" t="str">
        <f>IF(AND($A109&lt;&gt;"",ISNUMBER($A109)),VLOOKUP($A109,StudiesDetails!$B:$CW,4,FALSE),"")</f>
        <v xml:space="preserve">http://dx.doi.org/10.1124/dmd.114.058040 </v>
      </c>
      <c r="E109" s="64" t="str">
        <f>IF(AND($A109&lt;&gt;"",ISNUMBER($A109)),VLOOKUP($A109,StudiesDetails!$B:$CW,5,FALSE),"")</f>
        <v>CYP3A4</v>
      </c>
      <c r="F109" s="23" t="str">
        <f>IF(AND($A109&lt;&gt;"",ISNUMBER($A109)),VLOOKUP($A109,StudiesDetails!$B:$CW,6,FALSE),"")</f>
        <v>Liver--HLM-1-H0422-</v>
      </c>
      <c r="G109" s="12" t="s">
        <v>1678</v>
      </c>
      <c r="H109" s="1">
        <v>3</v>
      </c>
      <c r="I109" s="60" t="str">
        <f>IF(AND($A109&lt;&gt;"",ISNUMBER($A109)),VLOOKUP($A109,StudiesDetails!$B:$CW,26,FALSE),"")</f>
        <v>Individual</v>
      </c>
      <c r="J109" s="39">
        <f>IF(AND($A109&lt;&gt;"",ISNUMBER($A109)),VLOOKUP($A109,StudiesDetails!$B:$CW,31,FALSE),"")</f>
        <v>1</v>
      </c>
      <c r="K109" s="2">
        <v>34.561215836469501</v>
      </c>
      <c r="L109" s="14" t="s">
        <v>1679</v>
      </c>
      <c r="M109" s="14" t="s">
        <v>768</v>
      </c>
      <c r="N109" s="58">
        <v>1.8016395169022985</v>
      </c>
      <c r="O109" s="59" t="s">
        <v>1679</v>
      </c>
      <c r="P109" s="58" t="s">
        <v>797</v>
      </c>
      <c r="X109" s="52">
        <v>0</v>
      </c>
      <c r="Z109" s="16" t="s">
        <v>1694</v>
      </c>
    </row>
    <row r="110" spans="1:26" x14ac:dyDescent="0.3">
      <c r="A110">
        <v>366</v>
      </c>
      <c r="B110" s="23" t="str">
        <f>IF(AND($A110&lt;&gt;"",ISNUMBER($A110)),VLOOKUP($A110,StudiesDetails!$B:$CW,2,FALSE),"")</f>
        <v>Michaels</v>
      </c>
      <c r="C110" s="23">
        <f>IF(AND($A110&lt;&gt;"",ISNUMBER($A110)),VLOOKUP($A110,StudiesDetails!$B:$CW,3,FALSE),"")</f>
        <v>2014</v>
      </c>
      <c r="D110" s="23" t="str">
        <f>IF(AND($A110&lt;&gt;"",ISNUMBER($A110)),VLOOKUP($A110,StudiesDetails!$B:$CW,4,FALSE),"")</f>
        <v xml:space="preserve">http://dx.doi.org/10.1124/dmd.114.058040 </v>
      </c>
      <c r="E110" s="64" t="str">
        <f>IF(AND($A110&lt;&gt;"",ISNUMBER($A110)),VLOOKUP($A110,StudiesDetails!$B:$CW,5,FALSE),"")</f>
        <v>CYP3A4</v>
      </c>
      <c r="F110" s="23" t="str">
        <f>IF(AND($A110&lt;&gt;"",ISNUMBER($A110)),VLOOKUP($A110,StudiesDetails!$B:$CW,6,FALSE),"")</f>
        <v>Liver--HLM-1-H0425-</v>
      </c>
      <c r="G110" s="12" t="s">
        <v>1678</v>
      </c>
      <c r="H110" s="1">
        <v>3</v>
      </c>
      <c r="I110" s="60" t="str">
        <f>IF(AND($A110&lt;&gt;"",ISNUMBER($A110)),VLOOKUP($A110,StudiesDetails!$B:$CW,26,FALSE),"")</f>
        <v>Individual</v>
      </c>
      <c r="J110" s="39">
        <f>IF(AND($A110&lt;&gt;"",ISNUMBER($A110)),VLOOKUP($A110,StudiesDetails!$B:$CW,31,FALSE),"")</f>
        <v>1</v>
      </c>
      <c r="K110" s="2">
        <v>88.4807032518748</v>
      </c>
      <c r="L110" s="14" t="s">
        <v>1679</v>
      </c>
      <c r="M110" s="14" t="s">
        <v>768</v>
      </c>
      <c r="N110" s="58">
        <v>4.8969343583546987</v>
      </c>
      <c r="O110" s="59" t="s">
        <v>1679</v>
      </c>
      <c r="P110" s="58" t="s">
        <v>797</v>
      </c>
      <c r="X110" s="52">
        <v>0</v>
      </c>
      <c r="Z110" s="16" t="s">
        <v>1694</v>
      </c>
    </row>
    <row r="111" spans="1:26" x14ac:dyDescent="0.3">
      <c r="A111">
        <v>367</v>
      </c>
      <c r="B111" s="23" t="str">
        <f>IF(AND($A111&lt;&gt;"",ISNUMBER($A111)),VLOOKUP($A111,StudiesDetails!$B:$CW,2,FALSE),"")</f>
        <v>Michaels</v>
      </c>
      <c r="C111" s="23">
        <f>IF(AND($A111&lt;&gt;"",ISNUMBER($A111)),VLOOKUP($A111,StudiesDetails!$B:$CW,3,FALSE),"")</f>
        <v>2014</v>
      </c>
      <c r="D111" s="23" t="str">
        <f>IF(AND($A111&lt;&gt;"",ISNUMBER($A111)),VLOOKUP($A111,StudiesDetails!$B:$CW,4,FALSE),"")</f>
        <v xml:space="preserve">http://dx.doi.org/10.1124/dmd.114.058040 </v>
      </c>
      <c r="E111" s="64" t="str">
        <f>IF(AND($A111&lt;&gt;"",ISNUMBER($A111)),VLOOKUP($A111,StudiesDetails!$B:$CW,5,FALSE),"")</f>
        <v>CYP3A4</v>
      </c>
      <c r="F111" s="23" t="str">
        <f>IF(AND($A111&lt;&gt;"",ISNUMBER($A111)),VLOOKUP($A111,StudiesDetails!$B:$CW,6,FALSE),"")</f>
        <v>Liver--HLM-1-H0428-</v>
      </c>
      <c r="G111" s="12" t="s">
        <v>1678</v>
      </c>
      <c r="H111" s="1">
        <v>3</v>
      </c>
      <c r="I111" s="60" t="str">
        <f>IF(AND($A111&lt;&gt;"",ISNUMBER($A111)),VLOOKUP($A111,StudiesDetails!$B:$CW,26,FALSE),"")</f>
        <v>Individual</v>
      </c>
      <c r="J111" s="39">
        <f>IF(AND($A111&lt;&gt;"",ISNUMBER($A111)),VLOOKUP($A111,StudiesDetails!$B:$CW,31,FALSE),"")</f>
        <v>1</v>
      </c>
      <c r="K111" s="2">
        <v>30.282841607591202</v>
      </c>
      <c r="L111" s="14" t="s">
        <v>1679</v>
      </c>
      <c r="M111" s="14" t="s">
        <v>768</v>
      </c>
      <c r="N111" s="58">
        <v>3.0969576374994006</v>
      </c>
      <c r="O111" s="59" t="s">
        <v>1679</v>
      </c>
      <c r="P111" s="58" t="s">
        <v>797</v>
      </c>
      <c r="X111" s="52">
        <v>0</v>
      </c>
      <c r="Z111" s="16" t="s">
        <v>1694</v>
      </c>
    </row>
    <row r="112" spans="1:26" x14ac:dyDescent="0.3">
      <c r="A112">
        <v>368</v>
      </c>
      <c r="B112" s="23" t="str">
        <f>IF(AND($A112&lt;&gt;"",ISNUMBER($A112)),VLOOKUP($A112,StudiesDetails!$B:$CW,2,FALSE),"")</f>
        <v>Michaels</v>
      </c>
      <c r="C112" s="23">
        <f>IF(AND($A112&lt;&gt;"",ISNUMBER($A112)),VLOOKUP($A112,StudiesDetails!$B:$CW,3,FALSE),"")</f>
        <v>2014</v>
      </c>
      <c r="D112" s="23" t="str">
        <f>IF(AND($A112&lt;&gt;"",ISNUMBER($A112)),VLOOKUP($A112,StudiesDetails!$B:$CW,4,FALSE),"")</f>
        <v xml:space="preserve">http://dx.doi.org/10.1124/dmd.114.058040 </v>
      </c>
      <c r="E112" s="64" t="str">
        <f>IF(AND($A112&lt;&gt;"",ISNUMBER($A112)),VLOOKUP($A112,StudiesDetails!$B:$CW,5,FALSE),"")</f>
        <v>CYP3A4</v>
      </c>
      <c r="F112" s="23" t="str">
        <f>IF(AND($A112&lt;&gt;"",ISNUMBER($A112)),VLOOKUP($A112,StudiesDetails!$B:$CW,6,FALSE),"")</f>
        <v>Liver--HLM-1-H0430-</v>
      </c>
      <c r="G112" s="12" t="s">
        <v>1678</v>
      </c>
      <c r="H112" s="1">
        <v>3</v>
      </c>
      <c r="I112" s="60" t="str">
        <f>IF(AND($A112&lt;&gt;"",ISNUMBER($A112)),VLOOKUP($A112,StudiesDetails!$B:$CW,26,FALSE),"")</f>
        <v>Individual</v>
      </c>
      <c r="J112" s="39">
        <f>IF(AND($A112&lt;&gt;"",ISNUMBER($A112)),VLOOKUP($A112,StudiesDetails!$B:$CW,31,FALSE),"")</f>
        <v>1</v>
      </c>
      <c r="K112" s="2">
        <v>97.863861344980293</v>
      </c>
      <c r="L112" s="14" t="s">
        <v>1679</v>
      </c>
      <c r="M112" s="14" t="s">
        <v>768</v>
      </c>
      <c r="N112" s="58">
        <v>4.6408637671197113</v>
      </c>
      <c r="O112" s="59" t="s">
        <v>1679</v>
      </c>
      <c r="P112" s="58" t="s">
        <v>797</v>
      </c>
      <c r="X112" s="52">
        <v>0</v>
      </c>
      <c r="Z112" s="16" t="s">
        <v>1694</v>
      </c>
    </row>
    <row r="113" spans="1:26" x14ac:dyDescent="0.3">
      <c r="A113">
        <v>369</v>
      </c>
      <c r="B113" s="23" t="str">
        <f>IF(AND($A113&lt;&gt;"",ISNUMBER($A113)),VLOOKUP($A113,StudiesDetails!$B:$CW,2,FALSE),"")</f>
        <v>Michaels</v>
      </c>
      <c r="C113" s="23">
        <f>IF(AND($A113&lt;&gt;"",ISNUMBER($A113)),VLOOKUP($A113,StudiesDetails!$B:$CW,3,FALSE),"")</f>
        <v>2014</v>
      </c>
      <c r="D113" s="23" t="str">
        <f>IF(AND($A113&lt;&gt;"",ISNUMBER($A113)),VLOOKUP($A113,StudiesDetails!$B:$CW,4,FALSE),"")</f>
        <v xml:space="preserve">http://dx.doi.org/10.1124/dmd.114.058040 </v>
      </c>
      <c r="E113" s="64" t="str">
        <f>IF(AND($A113&lt;&gt;"",ISNUMBER($A113)),VLOOKUP($A113,StudiesDetails!$B:$CW,5,FALSE),"")</f>
        <v>CYP3A4</v>
      </c>
      <c r="F113" s="23" t="str">
        <f>IF(AND($A113&lt;&gt;"",ISNUMBER($A113)),VLOOKUP($A113,StudiesDetails!$B:$CW,6,FALSE),"")</f>
        <v>Liver--HLM-1-H0431-</v>
      </c>
      <c r="G113" s="12" t="s">
        <v>1678</v>
      </c>
      <c r="H113" s="1">
        <v>3</v>
      </c>
      <c r="I113" s="60" t="str">
        <f>IF(AND($A113&lt;&gt;"",ISNUMBER($A113)),VLOOKUP($A113,StudiesDetails!$B:$CW,26,FALSE),"")</f>
        <v>Individual</v>
      </c>
      <c r="J113" s="39">
        <f>IF(AND($A113&lt;&gt;"",ISNUMBER($A113)),VLOOKUP($A113,StudiesDetails!$B:$CW,31,FALSE),"")</f>
        <v>1</v>
      </c>
      <c r="K113" s="2">
        <v>15.7034458676747</v>
      </c>
      <c r="L113" s="14" t="s">
        <v>1679</v>
      </c>
      <c r="M113" s="14" t="s">
        <v>768</v>
      </c>
      <c r="N113" s="58">
        <v>0.50881559037569879</v>
      </c>
      <c r="O113" s="59" t="s">
        <v>1679</v>
      </c>
      <c r="P113" s="58" t="s">
        <v>797</v>
      </c>
      <c r="X113" s="52">
        <v>0</v>
      </c>
      <c r="Z113" s="16" t="s">
        <v>1694</v>
      </c>
    </row>
    <row r="114" spans="1:26" x14ac:dyDescent="0.3">
      <c r="A114">
        <v>370</v>
      </c>
      <c r="B114" s="23" t="str">
        <f>IF(AND($A114&lt;&gt;"",ISNUMBER($A114)),VLOOKUP($A114,StudiesDetails!$B:$CW,2,FALSE),"")</f>
        <v>Michaels</v>
      </c>
      <c r="C114" s="23">
        <f>IF(AND($A114&lt;&gt;"",ISNUMBER($A114)),VLOOKUP($A114,StudiesDetails!$B:$CW,3,FALSE),"")</f>
        <v>2014</v>
      </c>
      <c r="D114" s="23" t="str">
        <f>IF(AND($A114&lt;&gt;"",ISNUMBER($A114)),VLOOKUP($A114,StudiesDetails!$B:$CW,4,FALSE),"")</f>
        <v xml:space="preserve">http://dx.doi.org/10.1124/dmd.114.058040 </v>
      </c>
      <c r="E114" s="64" t="str">
        <f>IF(AND($A114&lt;&gt;"",ISNUMBER($A114)),VLOOKUP($A114,StudiesDetails!$B:$CW,5,FALSE),"")</f>
        <v>CYP3A4</v>
      </c>
      <c r="F114" s="23" t="str">
        <f>IF(AND($A114&lt;&gt;"",ISNUMBER($A114)),VLOOKUP($A114,StudiesDetails!$B:$CW,6,FALSE),"")</f>
        <v>Liver--HLM-1-H0432-</v>
      </c>
      <c r="G114" s="12" t="s">
        <v>1678</v>
      </c>
      <c r="H114" s="1">
        <v>3</v>
      </c>
      <c r="I114" s="60" t="str">
        <f>IF(AND($A114&lt;&gt;"",ISNUMBER($A114)),VLOOKUP($A114,StudiesDetails!$B:$CW,26,FALSE),"")</f>
        <v>Individual</v>
      </c>
      <c r="J114" s="39">
        <f>IF(AND($A114&lt;&gt;"",ISNUMBER($A114)),VLOOKUP($A114,StudiesDetails!$B:$CW,31,FALSE),"")</f>
        <v>1</v>
      </c>
      <c r="K114" s="2">
        <v>46.9374068141382</v>
      </c>
      <c r="L114" s="14" t="s">
        <v>1679</v>
      </c>
      <c r="M114" s="14" t="s">
        <v>768</v>
      </c>
      <c r="N114" s="58">
        <v>2.0618670982546021</v>
      </c>
      <c r="O114" s="59" t="s">
        <v>1679</v>
      </c>
      <c r="P114" s="58" t="s">
        <v>797</v>
      </c>
      <c r="X114" s="52">
        <v>0</v>
      </c>
      <c r="Z114" s="16" t="s">
        <v>1694</v>
      </c>
    </row>
    <row r="115" spans="1:26" x14ac:dyDescent="0.3">
      <c r="A115">
        <v>371</v>
      </c>
      <c r="B115" s="23" t="str">
        <f>IF(AND($A115&lt;&gt;"",ISNUMBER($A115)),VLOOKUP($A115,StudiesDetails!$B:$CW,2,FALSE),"")</f>
        <v>Michaels</v>
      </c>
      <c r="C115" s="23">
        <f>IF(AND($A115&lt;&gt;"",ISNUMBER($A115)),VLOOKUP($A115,StudiesDetails!$B:$CW,3,FALSE),"")</f>
        <v>2014</v>
      </c>
      <c r="D115" s="23" t="str">
        <f>IF(AND($A115&lt;&gt;"",ISNUMBER($A115)),VLOOKUP($A115,StudiesDetails!$B:$CW,4,FALSE),"")</f>
        <v xml:space="preserve">http://dx.doi.org/10.1124/dmd.114.058040 </v>
      </c>
      <c r="E115" s="64" t="str">
        <f>IF(AND($A115&lt;&gt;"",ISNUMBER($A115)),VLOOKUP($A115,StudiesDetails!$B:$CW,5,FALSE),"")</f>
        <v>CYP3A4</v>
      </c>
      <c r="F115" s="23" t="str">
        <f>IF(AND($A115&lt;&gt;"",ISNUMBER($A115)),VLOOKUP($A115,StudiesDetails!$B:$CW,6,FALSE),"")</f>
        <v>Liver--HLM-1-H0441-</v>
      </c>
      <c r="G115" s="12" t="s">
        <v>1678</v>
      </c>
      <c r="H115" s="1">
        <v>3</v>
      </c>
      <c r="I115" s="60" t="str">
        <f>IF(AND($A115&lt;&gt;"",ISNUMBER($A115)),VLOOKUP($A115,StudiesDetails!$B:$CW,26,FALSE),"")</f>
        <v>Individual</v>
      </c>
      <c r="J115" s="39">
        <f>IF(AND($A115&lt;&gt;"",ISNUMBER($A115)),VLOOKUP($A115,StudiesDetails!$B:$CW,31,FALSE),"")</f>
        <v>1</v>
      </c>
      <c r="K115" s="2">
        <v>54.461558926720599</v>
      </c>
      <c r="L115" s="14" t="s">
        <v>1679</v>
      </c>
      <c r="M115" s="14" t="s">
        <v>768</v>
      </c>
      <c r="N115" s="58">
        <v>3.3555224228047038</v>
      </c>
      <c r="O115" s="59" t="s">
        <v>1679</v>
      </c>
      <c r="P115" s="58" t="s">
        <v>797</v>
      </c>
      <c r="X115" s="52">
        <v>0</v>
      </c>
      <c r="Z115" s="16" t="s">
        <v>1694</v>
      </c>
    </row>
    <row r="116" spans="1:26" x14ac:dyDescent="0.3">
      <c r="A116">
        <v>372</v>
      </c>
      <c r="B116" s="23" t="str">
        <f>IF(AND($A116&lt;&gt;"",ISNUMBER($A116)),VLOOKUP($A116,StudiesDetails!$B:$CW,2,FALSE),"")</f>
        <v>Michaels</v>
      </c>
      <c r="C116" s="23">
        <f>IF(AND($A116&lt;&gt;"",ISNUMBER($A116)),VLOOKUP($A116,StudiesDetails!$B:$CW,3,FALSE),"")</f>
        <v>2014</v>
      </c>
      <c r="D116" s="23" t="str">
        <f>IF(AND($A116&lt;&gt;"",ISNUMBER($A116)),VLOOKUP($A116,StudiesDetails!$B:$CW,4,FALSE),"")</f>
        <v xml:space="preserve">http://dx.doi.org/10.1124/dmd.114.058040 </v>
      </c>
      <c r="E116" s="64" t="str">
        <f>IF(AND($A116&lt;&gt;"",ISNUMBER($A116)),VLOOKUP($A116,StudiesDetails!$B:$CW,5,FALSE),"")</f>
        <v>CYP3A4</v>
      </c>
      <c r="F116" s="23" t="str">
        <f>IF(AND($A116&lt;&gt;"",ISNUMBER($A116)),VLOOKUP($A116,StudiesDetails!$B:$CW,6,FALSE),"")</f>
        <v>Liver--HLM-1-H0444-</v>
      </c>
      <c r="G116" s="12" t="s">
        <v>1678</v>
      </c>
      <c r="H116" s="1">
        <v>3</v>
      </c>
      <c r="I116" s="60" t="str">
        <f>IF(AND($A116&lt;&gt;"",ISNUMBER($A116)),VLOOKUP($A116,StudiesDetails!$B:$CW,26,FALSE),"")</f>
        <v>Individual</v>
      </c>
      <c r="J116" s="39">
        <f>IF(AND($A116&lt;&gt;"",ISNUMBER($A116)),VLOOKUP($A116,StudiesDetails!$B:$CW,31,FALSE),"")</f>
        <v>1</v>
      </c>
      <c r="K116" s="2">
        <v>16.6229720816544</v>
      </c>
      <c r="L116" s="14" t="s">
        <v>1679</v>
      </c>
      <c r="M116" s="14" t="s">
        <v>768</v>
      </c>
      <c r="N116" s="58">
        <v>1.8107848951607011</v>
      </c>
      <c r="O116" s="59" t="s">
        <v>1679</v>
      </c>
      <c r="P116" s="58" t="s">
        <v>797</v>
      </c>
      <c r="X116" s="52">
        <v>0</v>
      </c>
      <c r="Z116" s="16" t="s">
        <v>1694</v>
      </c>
    </row>
    <row r="117" spans="1:26" x14ac:dyDescent="0.3">
      <c r="A117">
        <v>373</v>
      </c>
      <c r="B117" s="23" t="str">
        <f>IF(AND($A117&lt;&gt;"",ISNUMBER($A117)),VLOOKUP($A117,StudiesDetails!$B:$CW,2,FALSE),"")</f>
        <v>Michaels</v>
      </c>
      <c r="C117" s="23">
        <f>IF(AND($A117&lt;&gt;"",ISNUMBER($A117)),VLOOKUP($A117,StudiesDetails!$B:$CW,3,FALSE),"")</f>
        <v>2014</v>
      </c>
      <c r="D117" s="23" t="str">
        <f>IF(AND($A117&lt;&gt;"",ISNUMBER($A117)),VLOOKUP($A117,StudiesDetails!$B:$CW,4,FALSE),"")</f>
        <v xml:space="preserve">http://dx.doi.org/10.1124/dmd.114.058040 </v>
      </c>
      <c r="E117" s="64" t="str">
        <f>IF(AND($A117&lt;&gt;"",ISNUMBER($A117)),VLOOKUP($A117,StudiesDetails!$B:$CW,5,FALSE),"")</f>
        <v>CYP3A4</v>
      </c>
      <c r="F117" s="23" t="str">
        <f>IF(AND($A117&lt;&gt;"",ISNUMBER($A117)),VLOOKUP($A117,StudiesDetails!$B:$CW,6,FALSE),"")</f>
        <v>Liver--HLM-1-H0450-</v>
      </c>
      <c r="G117" s="12" t="s">
        <v>1678</v>
      </c>
      <c r="H117" s="1">
        <v>3</v>
      </c>
      <c r="I117" s="60" t="str">
        <f>IF(AND($A117&lt;&gt;"",ISNUMBER($A117)),VLOOKUP($A117,StudiesDetails!$B:$CW,26,FALSE),"")</f>
        <v>Individual</v>
      </c>
      <c r="J117" s="39">
        <f>IF(AND($A117&lt;&gt;"",ISNUMBER($A117)),VLOOKUP($A117,StudiesDetails!$B:$CW,31,FALSE),"")</f>
        <v>1</v>
      </c>
      <c r="K117" s="2">
        <v>16.426762148110701</v>
      </c>
      <c r="L117" s="14" t="s">
        <v>1679</v>
      </c>
      <c r="M117" s="14" t="s">
        <v>768</v>
      </c>
      <c r="N117" s="58">
        <v>1.0292707530804002</v>
      </c>
      <c r="O117" s="59" t="s">
        <v>1679</v>
      </c>
      <c r="P117" s="58" t="s">
        <v>797</v>
      </c>
      <c r="X117" s="52">
        <v>0</v>
      </c>
      <c r="Z117" s="16" t="s">
        <v>1694</v>
      </c>
    </row>
    <row r="118" spans="1:26" x14ac:dyDescent="0.3">
      <c r="A118">
        <v>374</v>
      </c>
      <c r="B118" s="23" t="str">
        <f>IF(AND($A118&lt;&gt;"",ISNUMBER($A118)),VLOOKUP($A118,StudiesDetails!$B:$CW,2,FALSE),"")</f>
        <v>Michaels</v>
      </c>
      <c r="C118" s="23">
        <f>IF(AND($A118&lt;&gt;"",ISNUMBER($A118)),VLOOKUP($A118,StudiesDetails!$B:$CW,3,FALSE),"")</f>
        <v>2014</v>
      </c>
      <c r="D118" s="23" t="str">
        <f>IF(AND($A118&lt;&gt;"",ISNUMBER($A118)),VLOOKUP($A118,StudiesDetails!$B:$CW,4,FALSE),"")</f>
        <v xml:space="preserve">http://dx.doi.org/10.1124/dmd.114.058040 </v>
      </c>
      <c r="E118" s="64" t="str">
        <f>IF(AND($A118&lt;&gt;"",ISNUMBER($A118)),VLOOKUP($A118,StudiesDetails!$B:$CW,5,FALSE),"")</f>
        <v>CYP3A4</v>
      </c>
      <c r="F118" s="23" t="str">
        <f>IF(AND($A118&lt;&gt;"",ISNUMBER($A118)),VLOOKUP($A118,StudiesDetails!$B:$CW,6,FALSE),"")</f>
        <v>Liver--HLM-1-H0451-</v>
      </c>
      <c r="G118" s="12" t="s">
        <v>1678</v>
      </c>
      <c r="H118" s="1">
        <v>3</v>
      </c>
      <c r="I118" s="60" t="str">
        <f>IF(AND($A118&lt;&gt;"",ISNUMBER($A118)),VLOOKUP($A118,StudiesDetails!$B:$CW,26,FALSE),"")</f>
        <v>Individual</v>
      </c>
      <c r="J118" s="39">
        <f>IF(AND($A118&lt;&gt;"",ISNUMBER($A118)),VLOOKUP($A118,StudiesDetails!$B:$CW,31,FALSE),"")</f>
        <v>1</v>
      </c>
      <c r="K118" s="2">
        <v>20.600380226029401</v>
      </c>
      <c r="L118" s="14" t="s">
        <v>1679</v>
      </c>
      <c r="M118" s="14" t="s">
        <v>768</v>
      </c>
      <c r="N118" s="58">
        <v>1.0309335491272975</v>
      </c>
      <c r="O118" s="59" t="s">
        <v>1679</v>
      </c>
      <c r="P118" s="58" t="s">
        <v>797</v>
      </c>
      <c r="X118" s="52">
        <v>0</v>
      </c>
      <c r="Z118" s="16" t="s">
        <v>1694</v>
      </c>
    </row>
    <row r="119" spans="1:26" x14ac:dyDescent="0.3">
      <c r="A119">
        <v>375</v>
      </c>
      <c r="B119" s="23" t="str">
        <f>IF(AND($A119&lt;&gt;"",ISNUMBER($A119)),VLOOKUP($A119,StudiesDetails!$B:$CW,2,FALSE),"")</f>
        <v>Michaels</v>
      </c>
      <c r="C119" s="23">
        <f>IF(AND($A119&lt;&gt;"",ISNUMBER($A119)),VLOOKUP($A119,StudiesDetails!$B:$CW,3,FALSE),"")</f>
        <v>2014</v>
      </c>
      <c r="D119" s="23" t="str">
        <f>IF(AND($A119&lt;&gt;"",ISNUMBER($A119)),VLOOKUP($A119,StudiesDetails!$B:$CW,4,FALSE),"")</f>
        <v xml:space="preserve">http://dx.doi.org/10.1124/dmd.114.058040 </v>
      </c>
      <c r="E119" s="64" t="str">
        <f>IF(AND($A119&lt;&gt;"",ISNUMBER($A119)),VLOOKUP($A119,StudiesDetails!$B:$CW,5,FALSE),"")</f>
        <v>CYP3A4</v>
      </c>
      <c r="F119" s="23" t="str">
        <f>IF(AND($A119&lt;&gt;"",ISNUMBER($A119)),VLOOKUP($A119,StudiesDetails!$B:$CW,6,FALSE),"")</f>
        <v>Liver--HLM-1-H0452-</v>
      </c>
      <c r="G119" s="12" t="s">
        <v>1678</v>
      </c>
      <c r="H119" s="1">
        <v>3</v>
      </c>
      <c r="I119" s="60" t="str">
        <f>IF(AND($A119&lt;&gt;"",ISNUMBER($A119)),VLOOKUP($A119,StudiesDetails!$B:$CW,26,FALSE),"")</f>
        <v>Individual</v>
      </c>
      <c r="J119" s="39">
        <f>IF(AND($A119&lt;&gt;"",ISNUMBER($A119)),VLOOKUP($A119,StudiesDetails!$B:$CW,31,FALSE),"")</f>
        <v>1</v>
      </c>
      <c r="K119" s="2">
        <v>35.083333795221101</v>
      </c>
      <c r="L119" s="14" t="s">
        <v>1679</v>
      </c>
      <c r="M119" s="14" t="s">
        <v>768</v>
      </c>
      <c r="N119" s="58">
        <v>1.0359219372682986</v>
      </c>
      <c r="O119" s="59" t="s">
        <v>1679</v>
      </c>
      <c r="P119" s="58" t="s">
        <v>797</v>
      </c>
      <c r="X119" s="52">
        <v>0</v>
      </c>
      <c r="Z119" s="16" t="s">
        <v>1694</v>
      </c>
    </row>
    <row r="120" spans="1:26" x14ac:dyDescent="0.3">
      <c r="A120">
        <v>376</v>
      </c>
      <c r="B120" s="23" t="str">
        <f>IF(AND($A120&lt;&gt;"",ISNUMBER($A120)),VLOOKUP($A120,StudiesDetails!$B:$CW,2,FALSE),"")</f>
        <v>Michaels</v>
      </c>
      <c r="C120" s="23">
        <f>IF(AND($A120&lt;&gt;"",ISNUMBER($A120)),VLOOKUP($A120,StudiesDetails!$B:$CW,3,FALSE),"")</f>
        <v>2014</v>
      </c>
      <c r="D120" s="23" t="str">
        <f>IF(AND($A120&lt;&gt;"",ISNUMBER($A120)),VLOOKUP($A120,StudiesDetails!$B:$CW,4,FALSE),"")</f>
        <v xml:space="preserve">http://dx.doi.org/10.1124/dmd.114.058040 </v>
      </c>
      <c r="E120" s="64" t="str">
        <f>IF(AND($A120&lt;&gt;"",ISNUMBER($A120)),VLOOKUP($A120,StudiesDetails!$B:$CW,5,FALSE),"")</f>
        <v>CYP3A4</v>
      </c>
      <c r="F120" s="23" t="str">
        <f>IF(AND($A120&lt;&gt;"",ISNUMBER($A120)),VLOOKUP($A120,StudiesDetails!$B:$CW,6,FALSE),"")</f>
        <v>Liver--HLM-1-H0453-</v>
      </c>
      <c r="G120" s="12" t="s">
        <v>1678</v>
      </c>
      <c r="H120" s="1">
        <v>3</v>
      </c>
      <c r="I120" s="60" t="str">
        <f>IF(AND($A120&lt;&gt;"",ISNUMBER($A120)),VLOOKUP($A120,StudiesDetails!$B:$CW,26,FALSE),"")</f>
        <v>Individual</v>
      </c>
      <c r="J120" s="39">
        <f>IF(AND($A120&lt;&gt;"",ISNUMBER($A120)),VLOOKUP($A120,StudiesDetails!$B:$CW,31,FALSE),"")</f>
        <v>1</v>
      </c>
      <c r="K120" s="2">
        <v>26.887412079659001</v>
      </c>
      <c r="L120" s="14" t="s">
        <v>1679</v>
      </c>
      <c r="M120" s="14" t="s">
        <v>768</v>
      </c>
      <c r="N120" s="58">
        <v>1.2936553245500981</v>
      </c>
      <c r="O120" s="59" t="s">
        <v>1679</v>
      </c>
      <c r="P120" s="58" t="s">
        <v>797</v>
      </c>
      <c r="X120" s="52">
        <v>0</v>
      </c>
      <c r="Z120" s="16" t="s">
        <v>1694</v>
      </c>
    </row>
    <row r="121" spans="1:26" x14ac:dyDescent="0.3">
      <c r="A121">
        <v>377</v>
      </c>
      <c r="B121" s="23" t="str">
        <f>IF(AND($A121&lt;&gt;"",ISNUMBER($A121)),VLOOKUP($A121,StudiesDetails!$B:$CW,2,FALSE),"")</f>
        <v>Michaels</v>
      </c>
      <c r="C121" s="23">
        <f>IF(AND($A121&lt;&gt;"",ISNUMBER($A121)),VLOOKUP($A121,StudiesDetails!$B:$CW,3,FALSE),"")</f>
        <v>2014</v>
      </c>
      <c r="D121" s="23" t="str">
        <f>IF(AND($A121&lt;&gt;"",ISNUMBER($A121)),VLOOKUP($A121,StudiesDetails!$B:$CW,4,FALSE),"")</f>
        <v xml:space="preserve">http://dx.doi.org/10.1124/dmd.114.058040 </v>
      </c>
      <c r="E121" s="64" t="str">
        <f>IF(AND($A121&lt;&gt;"",ISNUMBER($A121)),VLOOKUP($A121,StudiesDetails!$B:$CW,5,FALSE),"")</f>
        <v>CYP3A4</v>
      </c>
      <c r="F121" s="23" t="str">
        <f>IF(AND($A121&lt;&gt;"",ISNUMBER($A121)),VLOOKUP($A121,StudiesDetails!$B:$CW,6,FALSE),"")</f>
        <v>Liver--HLM-1-H0459-</v>
      </c>
      <c r="G121" s="12" t="s">
        <v>1678</v>
      </c>
      <c r="H121" s="1">
        <v>3</v>
      </c>
      <c r="I121" s="60" t="str">
        <f>IF(AND($A121&lt;&gt;"",ISNUMBER($A121)),VLOOKUP($A121,StudiesDetails!$B:$CW,26,FALSE),"")</f>
        <v>Individual</v>
      </c>
      <c r="J121" s="39">
        <f>IF(AND($A121&lt;&gt;"",ISNUMBER($A121)),VLOOKUP($A121,StudiesDetails!$B:$CW,31,FALSE),"")</f>
        <v>1</v>
      </c>
      <c r="K121" s="2">
        <v>15.859748696090801</v>
      </c>
      <c r="L121" s="14" t="s">
        <v>1679</v>
      </c>
      <c r="M121" s="14" t="s">
        <v>768</v>
      </c>
      <c r="N121" s="58">
        <v>0.77735715196289945</v>
      </c>
      <c r="O121" s="59" t="s">
        <v>1679</v>
      </c>
      <c r="P121" s="58" t="s">
        <v>797</v>
      </c>
      <c r="X121" s="52">
        <v>0</v>
      </c>
      <c r="Z121" s="16" t="s">
        <v>1694</v>
      </c>
    </row>
    <row r="122" spans="1:26" x14ac:dyDescent="0.3">
      <c r="A122">
        <v>378</v>
      </c>
      <c r="B122" s="23" t="str">
        <f>IF(AND($A122&lt;&gt;"",ISNUMBER($A122)),VLOOKUP($A122,StudiesDetails!$B:$CW,2,FALSE),"")</f>
        <v>Michaels</v>
      </c>
      <c r="C122" s="23">
        <f>IF(AND($A122&lt;&gt;"",ISNUMBER($A122)),VLOOKUP($A122,StudiesDetails!$B:$CW,3,FALSE),"")</f>
        <v>2014</v>
      </c>
      <c r="D122" s="23" t="str">
        <f>IF(AND($A122&lt;&gt;"",ISNUMBER($A122)),VLOOKUP($A122,StudiesDetails!$B:$CW,4,FALSE),"")</f>
        <v xml:space="preserve">http://dx.doi.org/10.1124/dmd.114.058040 </v>
      </c>
      <c r="E122" s="64" t="str">
        <f>IF(AND($A122&lt;&gt;"",ISNUMBER($A122)),VLOOKUP($A122,StudiesDetails!$B:$CW,5,FALSE),"")</f>
        <v>CYP3A4</v>
      </c>
      <c r="F122" s="23" t="str">
        <f>IF(AND($A122&lt;&gt;"",ISNUMBER($A122)),VLOOKUP($A122,StudiesDetails!$B:$CW,6,FALSE),"")</f>
        <v>Liver--HLM-1-H0472-</v>
      </c>
      <c r="G122" s="12" t="s">
        <v>1678</v>
      </c>
      <c r="H122" s="1">
        <v>3</v>
      </c>
      <c r="I122" s="60" t="str">
        <f>IF(AND($A122&lt;&gt;"",ISNUMBER($A122)),VLOOKUP($A122,StudiesDetails!$B:$CW,26,FALSE),"")</f>
        <v>Individual</v>
      </c>
      <c r="J122" s="39">
        <f>IF(AND($A122&lt;&gt;"",ISNUMBER($A122)),VLOOKUP($A122,StudiesDetails!$B:$CW,31,FALSE),"")</f>
        <v>1</v>
      </c>
      <c r="K122" s="2">
        <v>15.9129581695941</v>
      </c>
      <c r="L122" s="14" t="s">
        <v>1679</v>
      </c>
      <c r="M122" s="14" t="s">
        <v>768</v>
      </c>
      <c r="N122" s="58">
        <v>0.77486295789250015</v>
      </c>
      <c r="O122" s="59" t="s">
        <v>1679</v>
      </c>
      <c r="P122" s="58" t="s">
        <v>797</v>
      </c>
      <c r="X122" s="52">
        <v>0</v>
      </c>
      <c r="Z122" s="16" t="s">
        <v>1694</v>
      </c>
    </row>
    <row r="123" spans="1:26" x14ac:dyDescent="0.3">
      <c r="A123">
        <v>379</v>
      </c>
      <c r="B123" s="23" t="str">
        <f>IF(AND($A123&lt;&gt;"",ISNUMBER($A123)),VLOOKUP($A123,StudiesDetails!$B:$CW,2,FALSE),"")</f>
        <v>Michaels</v>
      </c>
      <c r="C123" s="23">
        <f>IF(AND($A123&lt;&gt;"",ISNUMBER($A123)),VLOOKUP($A123,StudiesDetails!$B:$CW,3,FALSE),"")</f>
        <v>2014</v>
      </c>
      <c r="D123" s="23" t="str">
        <f>IF(AND($A123&lt;&gt;"",ISNUMBER($A123)),VLOOKUP($A123,StudiesDetails!$B:$CW,4,FALSE),"")</f>
        <v xml:space="preserve">http://dx.doi.org/10.1124/dmd.114.058040 </v>
      </c>
      <c r="E123" s="64" t="str">
        <f>IF(AND($A123&lt;&gt;"",ISNUMBER($A123)),VLOOKUP($A123,StudiesDetails!$B:$CW,5,FALSE),"")</f>
        <v>CYP3A4</v>
      </c>
      <c r="F123" s="23" t="str">
        <f>IF(AND($A123&lt;&gt;"",ISNUMBER($A123)),VLOOKUP($A123,StudiesDetails!$B:$CW,6,FALSE),"")</f>
        <v>Liver--HLM-1-H0482-</v>
      </c>
      <c r="G123" s="12" t="s">
        <v>1678</v>
      </c>
      <c r="H123" s="1">
        <v>3</v>
      </c>
      <c r="I123" s="60" t="str">
        <f>IF(AND($A123&lt;&gt;"",ISNUMBER($A123)),VLOOKUP($A123,StudiesDetails!$B:$CW,26,FALSE),"")</f>
        <v>Individual</v>
      </c>
      <c r="J123" s="39">
        <f>IF(AND($A123&lt;&gt;"",ISNUMBER($A123)),VLOOKUP($A123,StudiesDetails!$B:$CW,31,FALSE),"")</f>
        <v>1</v>
      </c>
      <c r="K123" s="2">
        <v>50.243045355533503</v>
      </c>
      <c r="L123" s="14" t="s">
        <v>1679</v>
      </c>
      <c r="M123" s="14" t="s">
        <v>768</v>
      </c>
      <c r="N123" s="58">
        <v>2.3245888736773992</v>
      </c>
      <c r="O123" s="59" t="s">
        <v>1679</v>
      </c>
      <c r="P123" s="58" t="s">
        <v>797</v>
      </c>
      <c r="X123" s="52">
        <v>0</v>
      </c>
      <c r="Z123" s="16" t="s">
        <v>1694</v>
      </c>
    </row>
    <row r="124" spans="1:26" x14ac:dyDescent="0.3">
      <c r="A124">
        <v>380</v>
      </c>
      <c r="B124" s="23" t="str">
        <f>IF(AND($A124&lt;&gt;"",ISNUMBER($A124)),VLOOKUP($A124,StudiesDetails!$B:$CW,2,FALSE),"")</f>
        <v>Michaels</v>
      </c>
      <c r="C124" s="23">
        <f>IF(AND($A124&lt;&gt;"",ISNUMBER($A124)),VLOOKUP($A124,StudiesDetails!$B:$CW,3,FALSE),"")</f>
        <v>2014</v>
      </c>
      <c r="D124" s="23" t="str">
        <f>IF(AND($A124&lt;&gt;"",ISNUMBER($A124)),VLOOKUP($A124,StudiesDetails!$B:$CW,4,FALSE),"")</f>
        <v xml:space="preserve">http://dx.doi.org/10.1124/dmd.114.058040 </v>
      </c>
      <c r="E124" s="64" t="str">
        <f>IF(AND($A124&lt;&gt;"",ISNUMBER($A124)),VLOOKUP($A124,StudiesDetails!$B:$CW,5,FALSE),"")</f>
        <v>CYP3A4</v>
      </c>
      <c r="F124" s="23" t="str">
        <f>IF(AND($A124&lt;&gt;"",ISNUMBER($A124)),VLOOKUP($A124,StudiesDetails!$B:$CW,6,FALSE),"")</f>
        <v>Liver--HLM-1-H0715-</v>
      </c>
      <c r="G124" s="12" t="s">
        <v>1678</v>
      </c>
      <c r="H124" s="1">
        <v>3</v>
      </c>
      <c r="I124" s="60" t="str">
        <f>IF(AND($A124&lt;&gt;"",ISNUMBER($A124)),VLOOKUP($A124,StudiesDetails!$B:$CW,26,FALSE),"")</f>
        <v>Individual</v>
      </c>
      <c r="J124" s="39">
        <f>IF(AND($A124&lt;&gt;"",ISNUMBER($A124)),VLOOKUP($A124,StudiesDetails!$B:$CW,31,FALSE),"")</f>
        <v>1</v>
      </c>
      <c r="K124" s="2">
        <v>26.0693164245451</v>
      </c>
      <c r="L124" s="14" t="s">
        <v>1679</v>
      </c>
      <c r="M124" s="14" t="s">
        <v>768</v>
      </c>
      <c r="N124" s="58">
        <v>1.8041337109727991</v>
      </c>
      <c r="O124" s="59" t="s">
        <v>1679</v>
      </c>
      <c r="P124" s="58" t="s">
        <v>797</v>
      </c>
      <c r="X124" s="52">
        <v>0</v>
      </c>
      <c r="Z124" s="16" t="s">
        <v>1694</v>
      </c>
    </row>
    <row r="125" spans="1:26" x14ac:dyDescent="0.3">
      <c r="A125">
        <v>381</v>
      </c>
      <c r="B125" s="23" t="str">
        <f>IF(AND($A125&lt;&gt;"",ISNUMBER($A125)),VLOOKUP($A125,StudiesDetails!$B:$CW,2,FALSE),"")</f>
        <v>Michaels</v>
      </c>
      <c r="C125" s="23">
        <f>IF(AND($A125&lt;&gt;"",ISNUMBER($A125)),VLOOKUP($A125,StudiesDetails!$B:$CW,3,FALSE),"")</f>
        <v>2014</v>
      </c>
      <c r="D125" s="23" t="str">
        <f>IF(AND($A125&lt;&gt;"",ISNUMBER($A125)),VLOOKUP($A125,StudiesDetails!$B:$CW,4,FALSE),"")</f>
        <v xml:space="preserve">http://dx.doi.org/10.1124/dmd.114.058040 </v>
      </c>
      <c r="E125" s="64" t="str">
        <f>IF(AND($A125&lt;&gt;"",ISNUMBER($A125)),VLOOKUP($A125,StudiesDetails!$B:$CW,5,FALSE),"")</f>
        <v>CYP3A4</v>
      </c>
      <c r="F125" s="23" t="str">
        <f>IF(AND($A125&lt;&gt;"",ISNUMBER($A125)),VLOOKUP($A125,StudiesDetails!$B:$CW,6,FALSE),"")</f>
        <v>Liver--HLM-1-H0728-</v>
      </c>
      <c r="G125" s="12" t="s">
        <v>1678</v>
      </c>
      <c r="H125" s="1">
        <v>3</v>
      </c>
      <c r="I125" s="60" t="str">
        <f>IF(AND($A125&lt;&gt;"",ISNUMBER($A125)),VLOOKUP($A125,StudiesDetails!$B:$CW,26,FALSE),"")</f>
        <v>Individual</v>
      </c>
      <c r="J125" s="39">
        <f>IF(AND($A125&lt;&gt;"",ISNUMBER($A125)),VLOOKUP($A125,StudiesDetails!$B:$CW,31,FALSE),"")</f>
        <v>1</v>
      </c>
      <c r="K125" s="2">
        <v>91.585143471585596</v>
      </c>
      <c r="L125" s="14" t="s">
        <v>1679</v>
      </c>
      <c r="M125" s="14" t="s">
        <v>768</v>
      </c>
      <c r="N125" s="58">
        <v>1.0359219372682986</v>
      </c>
      <c r="O125" s="59" t="s">
        <v>1679</v>
      </c>
      <c r="P125" s="58" t="s">
        <v>797</v>
      </c>
      <c r="X125" s="52">
        <v>0</v>
      </c>
      <c r="Z125" s="16" t="s">
        <v>1694</v>
      </c>
    </row>
    <row r="126" spans="1:26" x14ac:dyDescent="0.3">
      <c r="A126">
        <v>382</v>
      </c>
      <c r="B126" s="23" t="str">
        <f>IF(AND($A126&lt;&gt;"",ISNUMBER($A126)),VLOOKUP($A126,StudiesDetails!$B:$CW,2,FALSE),"")</f>
        <v>Michaels</v>
      </c>
      <c r="C126" s="23">
        <f>IF(AND($A126&lt;&gt;"",ISNUMBER($A126)),VLOOKUP($A126,StudiesDetails!$B:$CW,3,FALSE),"")</f>
        <v>2014</v>
      </c>
      <c r="D126" s="23" t="str">
        <f>IF(AND($A126&lt;&gt;"",ISNUMBER($A126)),VLOOKUP($A126,StudiesDetails!$B:$CW,4,FALSE),"")</f>
        <v xml:space="preserve">http://dx.doi.org/10.1124/dmd.114.058040 </v>
      </c>
      <c r="E126" s="64" t="str">
        <f>IF(AND($A126&lt;&gt;"",ISNUMBER($A126)),VLOOKUP($A126,StudiesDetails!$B:$CW,5,FALSE),"")</f>
        <v>CYP3A4</v>
      </c>
      <c r="F126" s="23" t="str">
        <f>IF(AND($A126&lt;&gt;"",ISNUMBER($A126)),VLOOKUP($A126,StudiesDetails!$B:$CW,6,FALSE),"")</f>
        <v>Liver--HLM-1-H0737-</v>
      </c>
      <c r="G126" s="12" t="s">
        <v>1678</v>
      </c>
      <c r="H126" s="1">
        <v>3</v>
      </c>
      <c r="I126" s="60" t="str">
        <f>IF(AND($A126&lt;&gt;"",ISNUMBER($A126)),VLOOKUP($A126,StudiesDetails!$B:$CW,26,FALSE),"")</f>
        <v>Individual</v>
      </c>
      <c r="J126" s="39">
        <f>IF(AND($A126&lt;&gt;"",ISNUMBER($A126)),VLOOKUP($A126,StudiesDetails!$B:$CW,31,FALSE),"")</f>
        <v>1</v>
      </c>
      <c r="K126" s="2">
        <v>51.431944529123903</v>
      </c>
      <c r="L126" s="14" t="s">
        <v>1679</v>
      </c>
      <c r="M126" s="14" t="s">
        <v>768</v>
      </c>
      <c r="N126" s="58">
        <v>0.77486295789249482</v>
      </c>
      <c r="O126" s="59" t="s">
        <v>1679</v>
      </c>
      <c r="P126" s="58" t="s">
        <v>797</v>
      </c>
      <c r="X126" s="52">
        <v>0</v>
      </c>
      <c r="Z126" s="16" t="s">
        <v>1694</v>
      </c>
    </row>
    <row r="127" spans="1:26" x14ac:dyDescent="0.3">
      <c r="A127">
        <v>383</v>
      </c>
      <c r="B127" s="23" t="str">
        <f>IF(AND($A127&lt;&gt;"",ISNUMBER($A127)),VLOOKUP($A127,StudiesDetails!$B:$CW,2,FALSE),"")</f>
        <v>Michaels</v>
      </c>
      <c r="C127" s="23">
        <f>IF(AND($A127&lt;&gt;"",ISNUMBER($A127)),VLOOKUP($A127,StudiesDetails!$B:$CW,3,FALSE),"")</f>
        <v>2014</v>
      </c>
      <c r="D127" s="23" t="str">
        <f>IF(AND($A127&lt;&gt;"",ISNUMBER($A127)),VLOOKUP($A127,StudiesDetails!$B:$CW,4,FALSE),"")</f>
        <v xml:space="preserve">http://dx.doi.org/10.1124/dmd.114.058040 </v>
      </c>
      <c r="E127" s="64" t="str">
        <f>IF(AND($A127&lt;&gt;"",ISNUMBER($A127)),VLOOKUP($A127,StudiesDetails!$B:$CW,5,FALSE),"")</f>
        <v>CYP3A4</v>
      </c>
      <c r="F127" s="23" t="str">
        <f>IF(AND($A127&lt;&gt;"",ISNUMBER($A127)),VLOOKUP($A127,StudiesDetails!$B:$CW,6,FALSE),"")</f>
        <v>Liver--HLM-1-H0743-</v>
      </c>
      <c r="G127" s="12" t="s">
        <v>1678</v>
      </c>
      <c r="H127" s="1">
        <v>3</v>
      </c>
      <c r="I127" s="60" t="str">
        <f>IF(AND($A127&lt;&gt;"",ISNUMBER($A127)),VLOOKUP($A127,StudiesDetails!$B:$CW,26,FALSE),"")</f>
        <v>Individual</v>
      </c>
      <c r="J127" s="39">
        <f>IF(AND($A127&lt;&gt;"",ISNUMBER($A127)),VLOOKUP($A127,StudiesDetails!$B:$CW,31,FALSE),"")</f>
        <v>1</v>
      </c>
      <c r="K127" s="2">
        <v>24.938615112599098</v>
      </c>
      <c r="L127" s="14" t="s">
        <v>1679</v>
      </c>
      <c r="M127" s="14" t="s">
        <v>768</v>
      </c>
      <c r="N127" s="58">
        <v>0.5138039785166022</v>
      </c>
      <c r="O127" s="59" t="s">
        <v>1679</v>
      </c>
      <c r="P127" s="58" t="s">
        <v>797</v>
      </c>
      <c r="X127" s="52">
        <v>0</v>
      </c>
      <c r="Z127" s="16" t="s">
        <v>1694</v>
      </c>
    </row>
    <row r="128" spans="1:26" x14ac:dyDescent="0.3">
      <c r="A128">
        <v>384</v>
      </c>
      <c r="B128" s="23" t="str">
        <f>IF(AND($A128&lt;&gt;"",ISNUMBER($A128)),VLOOKUP($A128,StudiesDetails!$B:$CW,2,FALSE),"")</f>
        <v>Michaels</v>
      </c>
      <c r="C128" s="23">
        <f>IF(AND($A128&lt;&gt;"",ISNUMBER($A128)),VLOOKUP($A128,StudiesDetails!$B:$CW,3,FALSE),"")</f>
        <v>2014</v>
      </c>
      <c r="D128" s="23" t="str">
        <f>IF(AND($A128&lt;&gt;"",ISNUMBER($A128)),VLOOKUP($A128,StudiesDetails!$B:$CW,4,FALSE),"")</f>
        <v xml:space="preserve">http://dx.doi.org/10.1124/dmd.114.058040 </v>
      </c>
      <c r="E128" s="64" t="str">
        <f>IF(AND($A128&lt;&gt;"",ISNUMBER($A128)),VLOOKUP($A128,StudiesDetails!$B:$CW,5,FALSE),"")</f>
        <v>CYP3A4</v>
      </c>
      <c r="F128" s="23" t="str">
        <f>IF(AND($A128&lt;&gt;"",ISNUMBER($A128)),VLOOKUP($A128,StudiesDetails!$B:$CW,6,FALSE),"")</f>
        <v>Liver--HLM-1-H0802-</v>
      </c>
      <c r="G128" s="12" t="s">
        <v>1678</v>
      </c>
      <c r="H128" s="1">
        <v>3</v>
      </c>
      <c r="I128" s="60" t="str">
        <f>IF(AND($A128&lt;&gt;"",ISNUMBER($A128)),VLOOKUP($A128,StudiesDetails!$B:$CW,26,FALSE),"")</f>
        <v>Individual</v>
      </c>
      <c r="J128" s="39">
        <f>IF(AND($A128&lt;&gt;"",ISNUMBER($A128)),VLOOKUP($A128,StudiesDetails!$B:$CW,31,FALSE),"")</f>
        <v>1</v>
      </c>
      <c r="K128" s="2">
        <v>103.59718211496499</v>
      </c>
      <c r="L128" s="14" t="s">
        <v>1679</v>
      </c>
      <c r="M128" s="14" t="s">
        <v>768</v>
      </c>
      <c r="N128" s="58">
        <v>6.704393661422003</v>
      </c>
      <c r="O128" s="59" t="s">
        <v>1679</v>
      </c>
      <c r="P128" s="58" t="s">
        <v>797</v>
      </c>
      <c r="X128" s="52">
        <v>0</v>
      </c>
      <c r="Z128" s="16" t="s">
        <v>1694</v>
      </c>
    </row>
    <row r="129" spans="1:26" x14ac:dyDescent="0.3">
      <c r="A129">
        <v>386</v>
      </c>
      <c r="B129" s="23" t="str">
        <f>IF(AND($A129&lt;&gt;"",ISNUMBER($A129)),VLOOKUP($A129,StudiesDetails!$B:$CW,2,FALSE),"")</f>
        <v>Michaels</v>
      </c>
      <c r="C129" s="23">
        <f>IF(AND($A129&lt;&gt;"",ISNUMBER($A129)),VLOOKUP($A129,StudiesDetails!$B:$CW,3,FALSE),"")</f>
        <v>2014</v>
      </c>
      <c r="D129" s="23" t="str">
        <f>IF(AND($A129&lt;&gt;"",ISNUMBER($A129)),VLOOKUP($A129,StudiesDetails!$B:$CW,4,FALSE),"")</f>
        <v xml:space="preserve">http://dx.doi.org/10.1124/dmd.114.058040 </v>
      </c>
      <c r="E129" s="64" t="str">
        <f>IF(AND($A129&lt;&gt;"",ISNUMBER($A129)),VLOOKUP($A129,StudiesDetails!$B:$CW,5,FALSE),"")</f>
        <v>CYP3A5</v>
      </c>
      <c r="F129" s="23" t="str">
        <f>IF(AND($A129&lt;&gt;"",ISNUMBER($A129)),VLOOKUP($A129,StudiesDetails!$B:$CW,6,FALSE),"")</f>
        <v>Liver--HLM-1-H0422-</v>
      </c>
      <c r="G129" s="12" t="s">
        <v>1678</v>
      </c>
      <c r="H129" s="1">
        <v>3</v>
      </c>
      <c r="I129" s="60" t="str">
        <f>IF(AND($A129&lt;&gt;"",ISNUMBER($A129)),VLOOKUP($A129,StudiesDetails!$B:$CW,26,FALSE),"")</f>
        <v>Individual</v>
      </c>
      <c r="J129" s="39">
        <f>IF(AND($A129&lt;&gt;"",ISNUMBER($A129)),VLOOKUP($A129,StudiesDetails!$B:$CW,31,FALSE),"")</f>
        <v>1</v>
      </c>
      <c r="K129" s="2">
        <v>1.4663386577041699</v>
      </c>
      <c r="L129" s="14" t="s">
        <v>1679</v>
      </c>
      <c r="M129" s="14" t="s">
        <v>768</v>
      </c>
      <c r="N129" s="58">
        <v>0.2030421676310501</v>
      </c>
      <c r="O129" s="59" t="s">
        <v>1679</v>
      </c>
      <c r="P129" s="58" t="s">
        <v>797</v>
      </c>
      <c r="X129" s="52">
        <v>0</v>
      </c>
      <c r="Z129" s="16" t="s">
        <v>1694</v>
      </c>
    </row>
    <row r="130" spans="1:26" x14ac:dyDescent="0.3">
      <c r="A130">
        <v>387</v>
      </c>
      <c r="B130" s="23" t="str">
        <f>IF(AND($A130&lt;&gt;"",ISNUMBER($A130)),VLOOKUP($A130,StudiesDetails!$B:$CW,2,FALSE),"")</f>
        <v>Michaels</v>
      </c>
      <c r="C130" s="23">
        <f>IF(AND($A130&lt;&gt;"",ISNUMBER($A130)),VLOOKUP($A130,StudiesDetails!$B:$CW,3,FALSE),"")</f>
        <v>2014</v>
      </c>
      <c r="D130" s="23" t="str">
        <f>IF(AND($A130&lt;&gt;"",ISNUMBER($A130)),VLOOKUP($A130,StudiesDetails!$B:$CW,4,FALSE),"")</f>
        <v xml:space="preserve">http://dx.doi.org/10.1124/dmd.114.058040 </v>
      </c>
      <c r="E130" s="64" t="str">
        <f>IF(AND($A130&lt;&gt;"",ISNUMBER($A130)),VLOOKUP($A130,StudiesDetails!$B:$CW,5,FALSE),"")</f>
        <v>CYP3A5</v>
      </c>
      <c r="F130" s="23" t="str">
        <f>IF(AND($A130&lt;&gt;"",ISNUMBER($A130)),VLOOKUP($A130,StudiesDetails!$B:$CW,6,FALSE),"")</f>
        <v>Liver--HLM-1-H0425-</v>
      </c>
      <c r="G130" s="12" t="s">
        <v>1678</v>
      </c>
      <c r="H130" s="1">
        <v>3</v>
      </c>
      <c r="I130" s="60" t="str">
        <f>IF(AND($A130&lt;&gt;"",ISNUMBER($A130)),VLOOKUP($A130,StudiesDetails!$B:$CW,26,FALSE),"")</f>
        <v>Individual</v>
      </c>
      <c r="J130" s="39">
        <f>IF(AND($A130&lt;&gt;"",ISNUMBER($A130)),VLOOKUP($A130,StudiesDetails!$B:$CW,31,FALSE),"")</f>
        <v>1</v>
      </c>
      <c r="K130" s="2">
        <v>17.5042444821731</v>
      </c>
      <c r="L130" s="14" t="s">
        <v>1679</v>
      </c>
      <c r="M130" s="14" t="s">
        <v>768</v>
      </c>
      <c r="N130" s="58">
        <v>2.2397006340736993</v>
      </c>
      <c r="O130" s="59" t="s">
        <v>1679</v>
      </c>
      <c r="P130" s="58" t="s">
        <v>797</v>
      </c>
      <c r="X130" s="52">
        <v>0</v>
      </c>
      <c r="Z130" s="16" t="s">
        <v>1694</v>
      </c>
    </row>
    <row r="131" spans="1:26" x14ac:dyDescent="0.3">
      <c r="A131">
        <v>388</v>
      </c>
      <c r="B131" s="23" t="str">
        <f>IF(AND($A131&lt;&gt;"",ISNUMBER($A131)),VLOOKUP($A131,StudiesDetails!$B:$CW,2,FALSE),"")</f>
        <v>Michaels</v>
      </c>
      <c r="C131" s="23">
        <f>IF(AND($A131&lt;&gt;"",ISNUMBER($A131)),VLOOKUP($A131,StudiesDetails!$B:$CW,3,FALSE),"")</f>
        <v>2014</v>
      </c>
      <c r="D131" s="23" t="str">
        <f>IF(AND($A131&lt;&gt;"",ISNUMBER($A131)),VLOOKUP($A131,StudiesDetails!$B:$CW,4,FALSE),"")</f>
        <v xml:space="preserve">http://dx.doi.org/10.1124/dmd.114.058040 </v>
      </c>
      <c r="E131" s="64" t="str">
        <f>IF(AND($A131&lt;&gt;"",ISNUMBER($A131)),VLOOKUP($A131,StudiesDetails!$B:$CW,5,FALSE),"")</f>
        <v>CYP3A5</v>
      </c>
      <c r="F131" s="23" t="str">
        <f>IF(AND($A131&lt;&gt;"",ISNUMBER($A131)),VLOOKUP($A131,StudiesDetails!$B:$CW,6,FALSE),"")</f>
        <v>Liver--HLM-1-H0428-</v>
      </c>
      <c r="G131" s="12" t="s">
        <v>1678</v>
      </c>
      <c r="H131" s="1">
        <v>3</v>
      </c>
      <c r="I131" s="60" t="str">
        <f>IF(AND($A131&lt;&gt;"",ISNUMBER($A131)),VLOOKUP($A131,StudiesDetails!$B:$CW,26,FALSE),"")</f>
        <v>Individual</v>
      </c>
      <c r="J131" s="39">
        <f>IF(AND($A131&lt;&gt;"",ISNUMBER($A131)),VLOOKUP($A131,StudiesDetails!$B:$CW,31,FALSE),"")</f>
        <v>1</v>
      </c>
      <c r="K131" s="2">
        <v>1.2494369564464201</v>
      </c>
      <c r="L131" s="14" t="s">
        <v>1679</v>
      </c>
      <c r="M131" s="14" t="s">
        <v>768</v>
      </c>
      <c r="N131" s="58">
        <v>0.13547694120092002</v>
      </c>
      <c r="O131" s="59" t="s">
        <v>1679</v>
      </c>
      <c r="P131" s="58" t="s">
        <v>797</v>
      </c>
      <c r="X131" s="52">
        <v>0</v>
      </c>
      <c r="Z131" s="16" t="s">
        <v>1694</v>
      </c>
    </row>
    <row r="132" spans="1:26" x14ac:dyDescent="0.3">
      <c r="A132">
        <v>389</v>
      </c>
      <c r="B132" s="23" t="str">
        <f>IF(AND($A132&lt;&gt;"",ISNUMBER($A132)),VLOOKUP($A132,StudiesDetails!$B:$CW,2,FALSE),"")</f>
        <v>Michaels</v>
      </c>
      <c r="C132" s="23">
        <f>IF(AND($A132&lt;&gt;"",ISNUMBER($A132)),VLOOKUP($A132,StudiesDetails!$B:$CW,3,FALSE),"")</f>
        <v>2014</v>
      </c>
      <c r="D132" s="23" t="str">
        <f>IF(AND($A132&lt;&gt;"",ISNUMBER($A132)),VLOOKUP($A132,StudiesDetails!$B:$CW,4,FALSE),"")</f>
        <v xml:space="preserve">http://dx.doi.org/10.1124/dmd.114.058040 </v>
      </c>
      <c r="E132" s="64" t="str">
        <f>IF(AND($A132&lt;&gt;"",ISNUMBER($A132)),VLOOKUP($A132,StudiesDetails!$B:$CW,5,FALSE),"")</f>
        <v>CYP3A5</v>
      </c>
      <c r="F132" s="23" t="str">
        <f>IF(AND($A132&lt;&gt;"",ISNUMBER($A132)),VLOOKUP($A132,StudiesDetails!$B:$CW,6,FALSE),"")</f>
        <v>Liver--HLM-1-H0430-</v>
      </c>
      <c r="G132" s="12" t="s">
        <v>1678</v>
      </c>
      <c r="H132" s="1">
        <v>3</v>
      </c>
      <c r="I132" s="60" t="str">
        <f>IF(AND($A132&lt;&gt;"",ISNUMBER($A132)),VLOOKUP($A132,StudiesDetails!$B:$CW,26,FALSE),"")</f>
        <v>Individual</v>
      </c>
      <c r="J132" s="39">
        <f>IF(AND($A132&lt;&gt;"",ISNUMBER($A132)),VLOOKUP($A132,StudiesDetails!$B:$CW,31,FALSE),"")</f>
        <v>1</v>
      </c>
      <c r="K132" s="2">
        <v>2.2105956134576101</v>
      </c>
      <c r="L132" s="14" t="s">
        <v>1679</v>
      </c>
      <c r="M132" s="14" t="s">
        <v>768</v>
      </c>
      <c r="N132" s="58">
        <v>0.17012577526764971</v>
      </c>
      <c r="O132" s="59" t="s">
        <v>1679</v>
      </c>
      <c r="P132" s="58" t="s">
        <v>797</v>
      </c>
      <c r="X132" s="52">
        <v>0</v>
      </c>
      <c r="Z132" s="16" t="s">
        <v>1694</v>
      </c>
    </row>
    <row r="133" spans="1:26" x14ac:dyDescent="0.3">
      <c r="A133">
        <v>390</v>
      </c>
      <c r="B133" s="23" t="str">
        <f>IF(AND($A133&lt;&gt;"",ISNUMBER($A133)),VLOOKUP($A133,StudiesDetails!$B:$CW,2,FALSE),"")</f>
        <v>Michaels</v>
      </c>
      <c r="C133" s="23">
        <f>IF(AND($A133&lt;&gt;"",ISNUMBER($A133)),VLOOKUP($A133,StudiesDetails!$B:$CW,3,FALSE),"")</f>
        <v>2014</v>
      </c>
      <c r="D133" s="23" t="str">
        <f>IF(AND($A133&lt;&gt;"",ISNUMBER($A133)),VLOOKUP($A133,StudiesDetails!$B:$CW,4,FALSE),"")</f>
        <v xml:space="preserve">http://dx.doi.org/10.1124/dmd.114.058040 </v>
      </c>
      <c r="E133" s="64" t="str">
        <f>IF(AND($A133&lt;&gt;"",ISNUMBER($A133)),VLOOKUP($A133,StudiesDetails!$B:$CW,5,FALSE),"")</f>
        <v>CYP3A5</v>
      </c>
      <c r="F133" s="23" t="str">
        <f>IF(AND($A133&lt;&gt;"",ISNUMBER($A133)),VLOOKUP($A133,StudiesDetails!$B:$CW,6,FALSE),"")</f>
        <v>Liver--HLM-1-H0431-</v>
      </c>
      <c r="G133" s="12" t="s">
        <v>1678</v>
      </c>
      <c r="H133" s="1">
        <v>3</v>
      </c>
      <c r="I133" s="60" t="str">
        <f>IF(AND($A133&lt;&gt;"",ISNUMBER($A133)),VLOOKUP($A133,StudiesDetails!$B:$CW,26,FALSE),"")</f>
        <v>Individual</v>
      </c>
      <c r="J133" s="39">
        <f>IF(AND($A133&lt;&gt;"",ISNUMBER($A133)),VLOOKUP($A133,StudiesDetails!$B:$CW,31,FALSE),"")</f>
        <v>1</v>
      </c>
      <c r="K133" s="2">
        <v>0.96531651709920396</v>
      </c>
      <c r="L133" s="14" t="s">
        <v>1679</v>
      </c>
      <c r="M133" s="14" t="s">
        <v>768</v>
      </c>
      <c r="N133" s="58">
        <v>0.30525622812790609</v>
      </c>
      <c r="O133" s="59" t="s">
        <v>1679</v>
      </c>
      <c r="P133" s="58" t="s">
        <v>797</v>
      </c>
      <c r="X133" s="52">
        <v>0</v>
      </c>
      <c r="Z133" s="16" t="s">
        <v>1694</v>
      </c>
    </row>
    <row r="134" spans="1:26" x14ac:dyDescent="0.3">
      <c r="A134">
        <v>391</v>
      </c>
      <c r="B134" s="23" t="str">
        <f>IF(AND($A134&lt;&gt;"",ISNUMBER($A134)),VLOOKUP($A134,StudiesDetails!$B:$CW,2,FALSE),"")</f>
        <v>Michaels</v>
      </c>
      <c r="C134" s="23">
        <f>IF(AND($A134&lt;&gt;"",ISNUMBER($A134)),VLOOKUP($A134,StudiesDetails!$B:$CW,3,FALSE),"")</f>
        <v>2014</v>
      </c>
      <c r="D134" s="23" t="str">
        <f>IF(AND($A134&lt;&gt;"",ISNUMBER($A134)),VLOOKUP($A134,StudiesDetails!$B:$CW,4,FALSE),"")</f>
        <v xml:space="preserve">http://dx.doi.org/10.1124/dmd.114.058040 </v>
      </c>
      <c r="E134" s="64" t="str">
        <f>IF(AND($A134&lt;&gt;"",ISNUMBER($A134)),VLOOKUP($A134,StudiesDetails!$B:$CW,5,FALSE),"")</f>
        <v>CYP3A5</v>
      </c>
      <c r="F134" s="23" t="str">
        <f>IF(AND($A134&lt;&gt;"",ISNUMBER($A134)),VLOOKUP($A134,StudiesDetails!$B:$CW,6,FALSE),"")</f>
        <v>Liver--HLM-1-H0432-</v>
      </c>
      <c r="G134" s="12" t="s">
        <v>1678</v>
      </c>
      <c r="H134" s="1">
        <v>3</v>
      </c>
      <c r="I134" s="60" t="str">
        <f>IF(AND($A134&lt;&gt;"",ISNUMBER($A134)),VLOOKUP($A134,StudiesDetails!$B:$CW,26,FALSE),"")</f>
        <v>Individual</v>
      </c>
      <c r="J134" s="39">
        <f>IF(AND($A134&lt;&gt;"",ISNUMBER($A134)),VLOOKUP($A134,StudiesDetails!$B:$CW,31,FALSE),"")</f>
        <v>1</v>
      </c>
      <c r="K134" s="2">
        <v>9.4303731679428893</v>
      </c>
      <c r="L134" s="14" t="s">
        <v>1679</v>
      </c>
      <c r="M134" s="14" t="s">
        <v>768</v>
      </c>
      <c r="N134" s="58">
        <v>1.3928831294826107</v>
      </c>
      <c r="O134" s="59" t="s">
        <v>1679</v>
      </c>
      <c r="P134" s="58" t="s">
        <v>797</v>
      </c>
      <c r="X134" s="52">
        <v>0</v>
      </c>
      <c r="Z134" s="16" t="s">
        <v>1694</v>
      </c>
    </row>
    <row r="135" spans="1:26" x14ac:dyDescent="0.3">
      <c r="A135">
        <v>392</v>
      </c>
      <c r="B135" s="23" t="str">
        <f>IF(AND($A135&lt;&gt;"",ISNUMBER($A135)),VLOOKUP($A135,StudiesDetails!$B:$CW,2,FALSE),"")</f>
        <v>Michaels</v>
      </c>
      <c r="C135" s="23">
        <f>IF(AND($A135&lt;&gt;"",ISNUMBER($A135)),VLOOKUP($A135,StudiesDetails!$B:$CW,3,FALSE),"")</f>
        <v>2014</v>
      </c>
      <c r="D135" s="23" t="str">
        <f>IF(AND($A135&lt;&gt;"",ISNUMBER($A135)),VLOOKUP($A135,StudiesDetails!$B:$CW,4,FALSE),"")</f>
        <v xml:space="preserve">http://dx.doi.org/10.1124/dmd.114.058040 </v>
      </c>
      <c r="E135" s="64" t="str">
        <f>IF(AND($A135&lt;&gt;"",ISNUMBER($A135)),VLOOKUP($A135,StudiesDetails!$B:$CW,5,FALSE),"")</f>
        <v>CYP3A5</v>
      </c>
      <c r="F135" s="23" t="str">
        <f>IF(AND($A135&lt;&gt;"",ISNUMBER($A135)),VLOOKUP($A135,StudiesDetails!$B:$CW,6,FALSE),"")</f>
        <v>Liver--HLM-1-H0441-</v>
      </c>
      <c r="G135" s="12" t="s">
        <v>1678</v>
      </c>
      <c r="H135" s="1">
        <v>3</v>
      </c>
      <c r="I135" s="60" t="str">
        <f>IF(AND($A135&lt;&gt;"",ISNUMBER($A135)),VLOOKUP($A135,StudiesDetails!$B:$CW,26,FALSE),"")</f>
        <v>Individual</v>
      </c>
      <c r="J135" s="39">
        <f>IF(AND($A135&lt;&gt;"",ISNUMBER($A135)),VLOOKUP($A135,StudiesDetails!$B:$CW,31,FALSE),"")</f>
        <v>1</v>
      </c>
      <c r="K135" s="2">
        <v>1.70056477599528</v>
      </c>
      <c r="L135" s="14" t="s">
        <v>1679</v>
      </c>
      <c r="M135" s="14" t="s">
        <v>768</v>
      </c>
      <c r="N135" s="58">
        <v>0.10048161879352002</v>
      </c>
      <c r="O135" s="59" t="s">
        <v>1679</v>
      </c>
      <c r="P135" s="58" t="s">
        <v>797</v>
      </c>
      <c r="X135" s="52">
        <v>0</v>
      </c>
      <c r="Z135" s="16" t="s">
        <v>1694</v>
      </c>
    </row>
    <row r="136" spans="1:26" x14ac:dyDescent="0.3">
      <c r="A136">
        <v>393</v>
      </c>
      <c r="B136" s="23" t="str">
        <f>IF(AND($A136&lt;&gt;"",ISNUMBER($A136)),VLOOKUP($A136,StudiesDetails!$B:$CW,2,FALSE),"")</f>
        <v>Michaels</v>
      </c>
      <c r="C136" s="23">
        <f>IF(AND($A136&lt;&gt;"",ISNUMBER($A136)),VLOOKUP($A136,StudiesDetails!$B:$CW,3,FALSE),"")</f>
        <v>2014</v>
      </c>
      <c r="D136" s="23" t="str">
        <f>IF(AND($A136&lt;&gt;"",ISNUMBER($A136)),VLOOKUP($A136,StudiesDetails!$B:$CW,4,FALSE),"")</f>
        <v xml:space="preserve">http://dx.doi.org/10.1124/dmd.114.058040 </v>
      </c>
      <c r="E136" s="64" t="str">
        <f>IF(AND($A136&lt;&gt;"",ISNUMBER($A136)),VLOOKUP($A136,StudiesDetails!$B:$CW,5,FALSE),"")</f>
        <v>CYP3A5</v>
      </c>
      <c r="F136" s="23" t="str">
        <f>IF(AND($A136&lt;&gt;"",ISNUMBER($A136)),VLOOKUP($A136,StudiesDetails!$B:$CW,6,FALSE),"")</f>
        <v>Liver--HLM-1-H0444-</v>
      </c>
      <c r="G136" s="12" t="s">
        <v>1678</v>
      </c>
      <c r="H136" s="1">
        <v>3</v>
      </c>
      <c r="I136" s="60" t="str">
        <f>IF(AND($A136&lt;&gt;"",ISNUMBER($A136)),VLOOKUP($A136,StudiesDetails!$B:$CW,26,FALSE),"")</f>
        <v>Individual</v>
      </c>
      <c r="J136" s="39">
        <f>IF(AND($A136&lt;&gt;"",ISNUMBER($A136)),VLOOKUP($A136,StudiesDetails!$B:$CW,31,FALSE),"")</f>
        <v>1</v>
      </c>
      <c r="K136" s="2">
        <v>1.9819133086171601</v>
      </c>
      <c r="L136" s="14" t="s">
        <v>1679</v>
      </c>
      <c r="M136" s="14" t="s">
        <v>768</v>
      </c>
      <c r="N136" s="58">
        <v>0.10152108381552005</v>
      </c>
      <c r="O136" s="59" t="s">
        <v>1679</v>
      </c>
      <c r="P136" s="58" t="s">
        <v>797</v>
      </c>
      <c r="X136" s="52">
        <v>0</v>
      </c>
      <c r="Z136" s="16" t="s">
        <v>1694</v>
      </c>
    </row>
    <row r="137" spans="1:26" x14ac:dyDescent="0.3">
      <c r="A137">
        <v>394</v>
      </c>
      <c r="B137" s="23" t="str">
        <f>IF(AND($A137&lt;&gt;"",ISNUMBER($A137)),VLOOKUP($A137,StudiesDetails!$B:$CW,2,FALSE),"")</f>
        <v>Michaels</v>
      </c>
      <c r="C137" s="23">
        <f>IF(AND($A137&lt;&gt;"",ISNUMBER($A137)),VLOOKUP($A137,StudiesDetails!$B:$CW,3,FALSE),"")</f>
        <v>2014</v>
      </c>
      <c r="D137" s="23" t="str">
        <f>IF(AND($A137&lt;&gt;"",ISNUMBER($A137)),VLOOKUP($A137,StudiesDetails!$B:$CW,4,FALSE),"")</f>
        <v xml:space="preserve">http://dx.doi.org/10.1124/dmd.114.058040 </v>
      </c>
      <c r="E137" s="64" t="str">
        <f>IF(AND($A137&lt;&gt;"",ISNUMBER($A137)),VLOOKUP($A137,StudiesDetails!$B:$CW,5,FALSE),"")</f>
        <v>CYP3A5</v>
      </c>
      <c r="F137" s="23" t="str">
        <f>IF(AND($A137&lt;&gt;"",ISNUMBER($A137)),VLOOKUP($A137,StudiesDetails!$B:$CW,6,FALSE),"")</f>
        <v>Liver--HLM-1-H0450-</v>
      </c>
      <c r="G137" s="12" t="s">
        <v>1678</v>
      </c>
      <c r="H137" s="1">
        <v>3</v>
      </c>
      <c r="I137" s="60" t="str">
        <f>IF(AND($A137&lt;&gt;"",ISNUMBER($A137)),VLOOKUP($A137,StudiesDetails!$B:$CW,26,FALSE),"")</f>
        <v>Individual</v>
      </c>
      <c r="J137" s="39">
        <f>IF(AND($A137&lt;&gt;"",ISNUMBER($A137)),VLOOKUP($A137,StudiesDetails!$B:$CW,31,FALSE),"")</f>
        <v>1</v>
      </c>
      <c r="K137" s="2">
        <v>10.4483559128235</v>
      </c>
      <c r="L137" s="14" t="s">
        <v>1679</v>
      </c>
      <c r="M137" s="14" t="s">
        <v>768</v>
      </c>
      <c r="N137" s="58">
        <v>1.9347908942864009</v>
      </c>
      <c r="O137" s="59" t="s">
        <v>1679</v>
      </c>
      <c r="P137" s="58" t="s">
        <v>797</v>
      </c>
      <c r="X137" s="52">
        <v>0</v>
      </c>
      <c r="Z137" s="16" t="s">
        <v>1694</v>
      </c>
    </row>
    <row r="138" spans="1:26" x14ac:dyDescent="0.3">
      <c r="A138">
        <v>395</v>
      </c>
      <c r="B138" s="23" t="str">
        <f>IF(AND($A138&lt;&gt;"",ISNUMBER($A138)),VLOOKUP($A138,StudiesDetails!$B:$CW,2,FALSE),"")</f>
        <v>Michaels</v>
      </c>
      <c r="C138" s="23">
        <f>IF(AND($A138&lt;&gt;"",ISNUMBER($A138)),VLOOKUP($A138,StudiesDetails!$B:$CW,3,FALSE),"")</f>
        <v>2014</v>
      </c>
      <c r="D138" s="23" t="str">
        <f>IF(AND($A138&lt;&gt;"",ISNUMBER($A138)),VLOOKUP($A138,StudiesDetails!$B:$CW,4,FALSE),"")</f>
        <v xml:space="preserve">http://dx.doi.org/10.1124/dmd.114.058040 </v>
      </c>
      <c r="E138" s="64" t="str">
        <f>IF(AND($A138&lt;&gt;"",ISNUMBER($A138)),VLOOKUP($A138,StudiesDetails!$B:$CW,5,FALSE),"")</f>
        <v>CYP3A5</v>
      </c>
      <c r="F138" s="23" t="str">
        <f>IF(AND($A138&lt;&gt;"",ISNUMBER($A138)),VLOOKUP($A138,StudiesDetails!$B:$CW,6,FALSE),"")</f>
        <v>Liver--HLM-1-H0451-</v>
      </c>
      <c r="G138" s="12" t="s">
        <v>1678</v>
      </c>
      <c r="H138" s="1">
        <v>3</v>
      </c>
      <c r="I138" s="60" t="str">
        <f>IF(AND($A138&lt;&gt;"",ISNUMBER($A138)),VLOOKUP($A138,StudiesDetails!$B:$CW,26,FALSE),"")</f>
        <v>Individual</v>
      </c>
      <c r="J138" s="39">
        <f>IF(AND($A138&lt;&gt;"",ISNUMBER($A138)),VLOOKUP($A138,StudiesDetails!$B:$CW,31,FALSE),"")</f>
        <v>1</v>
      </c>
      <c r="K138" s="2">
        <v>2.3776029936592602</v>
      </c>
      <c r="L138" s="14" t="s">
        <v>1679</v>
      </c>
      <c r="M138" s="14" t="s">
        <v>768</v>
      </c>
      <c r="N138" s="58">
        <v>0.10048161879350959</v>
      </c>
      <c r="O138" s="59" t="s">
        <v>1679</v>
      </c>
      <c r="P138" s="58" t="s">
        <v>797</v>
      </c>
      <c r="X138" s="52">
        <v>0</v>
      </c>
      <c r="Z138" s="16" t="s">
        <v>1694</v>
      </c>
    </row>
    <row r="139" spans="1:26" x14ac:dyDescent="0.3">
      <c r="A139">
        <v>396</v>
      </c>
      <c r="B139" s="23" t="str">
        <f>IF(AND($A139&lt;&gt;"",ISNUMBER($A139)),VLOOKUP($A139,StudiesDetails!$B:$CW,2,FALSE),"")</f>
        <v>Michaels</v>
      </c>
      <c r="C139" s="23">
        <f>IF(AND($A139&lt;&gt;"",ISNUMBER($A139)),VLOOKUP($A139,StudiesDetails!$B:$CW,3,FALSE),"")</f>
        <v>2014</v>
      </c>
      <c r="D139" s="23" t="str">
        <f>IF(AND($A139&lt;&gt;"",ISNUMBER($A139)),VLOOKUP($A139,StudiesDetails!$B:$CW,4,FALSE),"")</f>
        <v xml:space="preserve">http://dx.doi.org/10.1124/dmd.114.058040 </v>
      </c>
      <c r="E139" s="64" t="str">
        <f>IF(AND($A139&lt;&gt;"",ISNUMBER($A139)),VLOOKUP($A139,StudiesDetails!$B:$CW,5,FALSE),"")</f>
        <v>CYP3A5</v>
      </c>
      <c r="F139" s="23" t="str">
        <f>IF(AND($A139&lt;&gt;"",ISNUMBER($A139)),VLOOKUP($A139,StudiesDetails!$B:$CW,6,FALSE),"")</f>
        <v>Liver--HLM-1-H0452-</v>
      </c>
      <c r="G139" s="12" t="s">
        <v>1678</v>
      </c>
      <c r="H139" s="1">
        <v>3</v>
      </c>
      <c r="I139" s="60" t="str">
        <f>IF(AND($A139&lt;&gt;"",ISNUMBER($A139)),VLOOKUP($A139,StudiesDetails!$B:$CW,26,FALSE),"")</f>
        <v>Individual</v>
      </c>
      <c r="J139" s="39">
        <f>IF(AND($A139&lt;&gt;"",ISNUMBER($A139)),VLOOKUP($A139,StudiesDetails!$B:$CW,31,FALSE),"")</f>
        <v>1</v>
      </c>
      <c r="K139" s="2">
        <v>1.77505976923875</v>
      </c>
      <c r="L139" s="14" t="s">
        <v>1679</v>
      </c>
      <c r="M139" s="14" t="s">
        <v>768</v>
      </c>
      <c r="N139" s="58">
        <v>0.17081875194900009</v>
      </c>
      <c r="O139" s="59" t="s">
        <v>1679</v>
      </c>
      <c r="P139" s="58" t="s">
        <v>797</v>
      </c>
      <c r="X139" s="52">
        <v>0</v>
      </c>
      <c r="Z139" s="16" t="s">
        <v>1694</v>
      </c>
    </row>
    <row r="140" spans="1:26" x14ac:dyDescent="0.3">
      <c r="A140">
        <v>397</v>
      </c>
      <c r="B140" s="23" t="str">
        <f>IF(AND($A140&lt;&gt;"",ISNUMBER($A140)),VLOOKUP($A140,StudiesDetails!$B:$CW,2,FALSE),"")</f>
        <v>Michaels</v>
      </c>
      <c r="C140" s="23">
        <f>IF(AND($A140&lt;&gt;"",ISNUMBER($A140)),VLOOKUP($A140,StudiesDetails!$B:$CW,3,FALSE),"")</f>
        <v>2014</v>
      </c>
      <c r="D140" s="23" t="str">
        <f>IF(AND($A140&lt;&gt;"",ISNUMBER($A140)),VLOOKUP($A140,StudiesDetails!$B:$CW,4,FALSE),"")</f>
        <v xml:space="preserve">http://dx.doi.org/10.1124/dmd.114.058040 </v>
      </c>
      <c r="E140" s="64" t="str">
        <f>IF(AND($A140&lt;&gt;"",ISNUMBER($A140)),VLOOKUP($A140,StudiesDetails!$B:$CW,5,FALSE),"")</f>
        <v>CYP3A5</v>
      </c>
      <c r="F140" s="23" t="str">
        <f>IF(AND($A140&lt;&gt;"",ISNUMBER($A140)),VLOOKUP($A140,StudiesDetails!$B:$CW,6,FALSE),"")</f>
        <v>Liver--HLM-1-H0453-</v>
      </c>
      <c r="G140" s="12" t="s">
        <v>1678</v>
      </c>
      <c r="H140" s="1">
        <v>3</v>
      </c>
      <c r="I140" s="60" t="str">
        <f>IF(AND($A140&lt;&gt;"",ISNUMBER($A140)),VLOOKUP($A140,StudiesDetails!$B:$CW,26,FALSE),"")</f>
        <v>Individual</v>
      </c>
      <c r="J140" s="39">
        <f>IF(AND($A140&lt;&gt;"",ISNUMBER($A140)),VLOOKUP($A140,StudiesDetails!$B:$CW,31,FALSE),"")</f>
        <v>1</v>
      </c>
      <c r="K140" s="2">
        <v>1.1749419632029301</v>
      </c>
      <c r="L140" s="14" t="s">
        <v>1679</v>
      </c>
      <c r="M140" s="14" t="s">
        <v>768</v>
      </c>
      <c r="N140" s="58">
        <v>0.20477460933437985</v>
      </c>
      <c r="O140" s="59" t="s">
        <v>1679</v>
      </c>
      <c r="P140" s="58" t="s">
        <v>797</v>
      </c>
      <c r="X140" s="52">
        <v>0</v>
      </c>
      <c r="Z140" s="16" t="s">
        <v>1694</v>
      </c>
    </row>
    <row r="141" spans="1:26" x14ac:dyDescent="0.3">
      <c r="A141">
        <v>398</v>
      </c>
      <c r="B141" s="23" t="str">
        <f>IF(AND($A141&lt;&gt;"",ISNUMBER($A141)),VLOOKUP($A141,StudiesDetails!$B:$CW,2,FALSE),"")</f>
        <v>Michaels</v>
      </c>
      <c r="C141" s="23">
        <f>IF(AND($A141&lt;&gt;"",ISNUMBER($A141)),VLOOKUP($A141,StudiesDetails!$B:$CW,3,FALSE),"")</f>
        <v>2014</v>
      </c>
      <c r="D141" s="23" t="str">
        <f>IF(AND($A141&lt;&gt;"",ISNUMBER($A141)),VLOOKUP($A141,StudiesDetails!$B:$CW,4,FALSE),"")</f>
        <v xml:space="preserve">http://dx.doi.org/10.1124/dmd.114.058040 </v>
      </c>
      <c r="E141" s="64" t="str">
        <f>IF(AND($A141&lt;&gt;"",ISNUMBER($A141)),VLOOKUP($A141,StudiesDetails!$B:$CW,5,FALSE),"")</f>
        <v>CYP3A5</v>
      </c>
      <c r="F141" s="23" t="str">
        <f>IF(AND($A141&lt;&gt;"",ISNUMBER($A141)),VLOOKUP($A141,StudiesDetails!$B:$CW,6,FALSE),"")</f>
        <v>Liver--HLM-1-H0459-</v>
      </c>
      <c r="G141" s="12" t="s">
        <v>1678</v>
      </c>
      <c r="H141" s="1">
        <v>3</v>
      </c>
      <c r="I141" s="60" t="str">
        <f>IF(AND($A141&lt;&gt;"",ISNUMBER($A141)),VLOOKUP($A141,StudiesDetails!$B:$CW,26,FALSE),"")</f>
        <v>Individual</v>
      </c>
      <c r="J141" s="39">
        <f>IF(AND($A141&lt;&gt;"",ISNUMBER($A141)),VLOOKUP($A141,StudiesDetails!$B:$CW,31,FALSE),"")</f>
        <v>1</v>
      </c>
      <c r="K141" s="2">
        <v>1.4219881500987499</v>
      </c>
      <c r="L141" s="14" t="s">
        <v>1679</v>
      </c>
      <c r="M141" s="14" t="s">
        <v>768</v>
      </c>
      <c r="N141" s="58">
        <v>0.13790235958559016</v>
      </c>
      <c r="O141" s="59" t="s">
        <v>1679</v>
      </c>
      <c r="P141" s="58" t="s">
        <v>797</v>
      </c>
      <c r="X141" s="52">
        <v>0</v>
      </c>
      <c r="Z141" s="16" t="s">
        <v>1694</v>
      </c>
    </row>
    <row r="142" spans="1:26" x14ac:dyDescent="0.3">
      <c r="A142">
        <v>399</v>
      </c>
      <c r="B142" s="23" t="str">
        <f>IF(AND($A142&lt;&gt;"",ISNUMBER($A142)),VLOOKUP($A142,StudiesDetails!$B:$CW,2,FALSE),"")</f>
        <v>Michaels</v>
      </c>
      <c r="C142" s="23">
        <f>IF(AND($A142&lt;&gt;"",ISNUMBER($A142)),VLOOKUP($A142,StudiesDetails!$B:$CW,3,FALSE),"")</f>
        <v>2014</v>
      </c>
      <c r="D142" s="23" t="str">
        <f>IF(AND($A142&lt;&gt;"",ISNUMBER($A142)),VLOOKUP($A142,StudiesDetails!$B:$CW,4,FALSE),"")</f>
        <v xml:space="preserve">http://dx.doi.org/10.1124/dmd.114.058040 </v>
      </c>
      <c r="E142" s="64" t="str">
        <f>IF(AND($A142&lt;&gt;"",ISNUMBER($A142)),VLOOKUP($A142,StudiesDetails!$B:$CW,5,FALSE),"")</f>
        <v>CYP3A5</v>
      </c>
      <c r="F142" s="23" t="str">
        <f>IF(AND($A142&lt;&gt;"",ISNUMBER($A142)),VLOOKUP($A142,StudiesDetails!$B:$CW,6,FALSE),"")</f>
        <v>Liver--HLM-1-H0472-</v>
      </c>
      <c r="G142" s="12" t="s">
        <v>1678</v>
      </c>
      <c r="H142" s="1">
        <v>3</v>
      </c>
      <c r="I142" s="60" t="str">
        <f>IF(AND($A142&lt;&gt;"",ISNUMBER($A142)),VLOOKUP($A142,StudiesDetails!$B:$CW,26,FALSE),"")</f>
        <v>Individual</v>
      </c>
      <c r="J142" s="39">
        <f>IF(AND($A142&lt;&gt;"",ISNUMBER($A142)),VLOOKUP($A142,StudiesDetails!$B:$CW,31,FALSE),"")</f>
        <v>1</v>
      </c>
      <c r="K142" s="2">
        <v>17.9047850039846</v>
      </c>
      <c r="L142" s="14" t="s">
        <v>1679</v>
      </c>
      <c r="M142" s="14" t="s">
        <v>768</v>
      </c>
      <c r="N142" s="58">
        <v>1.6624510585217998</v>
      </c>
      <c r="O142" s="59" t="s">
        <v>1679</v>
      </c>
      <c r="P142" s="58" t="s">
        <v>797</v>
      </c>
      <c r="X142" s="52">
        <v>0</v>
      </c>
      <c r="Z142" s="16" t="s">
        <v>1694</v>
      </c>
    </row>
    <row r="143" spans="1:26" x14ac:dyDescent="0.3">
      <c r="A143">
        <v>400</v>
      </c>
      <c r="B143" s="23" t="str">
        <f>IF(AND($A143&lt;&gt;"",ISNUMBER($A143)),VLOOKUP($A143,StudiesDetails!$B:$CW,2,FALSE),"")</f>
        <v>Michaels</v>
      </c>
      <c r="C143" s="23">
        <f>IF(AND($A143&lt;&gt;"",ISNUMBER($A143)),VLOOKUP($A143,StudiesDetails!$B:$CW,3,FALSE),"")</f>
        <v>2014</v>
      </c>
      <c r="D143" s="23" t="str">
        <f>IF(AND($A143&lt;&gt;"",ISNUMBER($A143)),VLOOKUP($A143,StudiesDetails!$B:$CW,4,FALSE),"")</f>
        <v xml:space="preserve">http://dx.doi.org/10.1124/dmd.114.058040 </v>
      </c>
      <c r="E143" s="64" t="str">
        <f>IF(AND($A143&lt;&gt;"",ISNUMBER($A143)),VLOOKUP($A143,StudiesDetails!$B:$CW,5,FALSE),"")</f>
        <v>CYP3A5</v>
      </c>
      <c r="F143" s="23" t="str">
        <f>IF(AND($A143&lt;&gt;"",ISNUMBER($A143)),VLOOKUP($A143,StudiesDetails!$B:$CW,6,FALSE),"")</f>
        <v>Liver--HLM-1-H0482-</v>
      </c>
      <c r="G143" s="12" t="s">
        <v>1678</v>
      </c>
      <c r="H143" s="1">
        <v>3</v>
      </c>
      <c r="I143" s="60" t="str">
        <f>IF(AND($A143&lt;&gt;"",ISNUMBER($A143)),VLOOKUP($A143,StudiesDetails!$B:$CW,26,FALSE),"")</f>
        <v>Individual</v>
      </c>
      <c r="J143" s="39">
        <f>IF(AND($A143&lt;&gt;"",ISNUMBER($A143)),VLOOKUP($A143,StudiesDetails!$B:$CW,31,FALSE),"")</f>
        <v>1</v>
      </c>
      <c r="K143" s="2">
        <v>1.5463774643983099</v>
      </c>
      <c r="L143" s="14" t="s">
        <v>1679</v>
      </c>
      <c r="M143" s="14" t="s">
        <v>768</v>
      </c>
      <c r="N143" s="58">
        <v>0.13755587124493007</v>
      </c>
      <c r="O143" s="59" t="s">
        <v>1679</v>
      </c>
      <c r="P143" s="58" t="s">
        <v>797</v>
      </c>
      <c r="X143" s="52">
        <v>0</v>
      </c>
      <c r="Z143" s="16" t="s">
        <v>1694</v>
      </c>
    </row>
    <row r="144" spans="1:26" x14ac:dyDescent="0.3">
      <c r="A144">
        <v>401</v>
      </c>
      <c r="B144" s="23" t="str">
        <f>IF(AND($A144&lt;&gt;"",ISNUMBER($A144)),VLOOKUP($A144,StudiesDetails!$B:$CW,2,FALSE),"")</f>
        <v>Michaels</v>
      </c>
      <c r="C144" s="23">
        <f>IF(AND($A144&lt;&gt;"",ISNUMBER($A144)),VLOOKUP($A144,StudiesDetails!$B:$CW,3,FALSE),"")</f>
        <v>2014</v>
      </c>
      <c r="D144" s="23" t="str">
        <f>IF(AND($A144&lt;&gt;"",ISNUMBER($A144)),VLOOKUP($A144,StudiesDetails!$B:$CW,4,FALSE),"")</f>
        <v xml:space="preserve">http://dx.doi.org/10.1124/dmd.114.058040 </v>
      </c>
      <c r="E144" s="64" t="str">
        <f>IF(AND($A144&lt;&gt;"",ISNUMBER($A144)),VLOOKUP($A144,StudiesDetails!$B:$CW,5,FALSE),"")</f>
        <v>CYP3A5</v>
      </c>
      <c r="F144" s="23" t="str">
        <f>IF(AND($A144&lt;&gt;"",ISNUMBER($A144)),VLOOKUP($A144,StudiesDetails!$B:$CW,6,FALSE),"")</f>
        <v>Liver--HLM-1-H0715-</v>
      </c>
      <c r="G144" s="12" t="s">
        <v>1678</v>
      </c>
      <c r="H144" s="1">
        <v>3</v>
      </c>
      <c r="I144" s="60" t="str">
        <f>IF(AND($A144&lt;&gt;"",ISNUMBER($A144)),VLOOKUP($A144,StudiesDetails!$B:$CW,26,FALSE),"")</f>
        <v>Individual</v>
      </c>
      <c r="J144" s="39">
        <f>IF(AND($A144&lt;&gt;"",ISNUMBER($A144)),VLOOKUP($A144,StudiesDetails!$B:$CW,31,FALSE),"")</f>
        <v>1</v>
      </c>
      <c r="K144" s="2">
        <v>1.5221232805516001</v>
      </c>
      <c r="L144" s="14" t="s">
        <v>1679</v>
      </c>
      <c r="M144" s="14" t="s">
        <v>768</v>
      </c>
      <c r="N144" s="58">
        <v>0.17237794948198992</v>
      </c>
      <c r="O144" s="59" t="s">
        <v>1679</v>
      </c>
      <c r="P144" s="58" t="s">
        <v>797</v>
      </c>
      <c r="X144" s="52">
        <v>0</v>
      </c>
      <c r="Z144" s="16" t="s">
        <v>1694</v>
      </c>
    </row>
    <row r="145" spans="1:26" x14ac:dyDescent="0.3">
      <c r="A145">
        <v>402</v>
      </c>
      <c r="B145" s="23" t="str">
        <f>IF(AND($A145&lt;&gt;"",ISNUMBER($A145)),VLOOKUP($A145,StudiesDetails!$B:$CW,2,FALSE),"")</f>
        <v>Michaels</v>
      </c>
      <c r="C145" s="23">
        <f>IF(AND($A145&lt;&gt;"",ISNUMBER($A145)),VLOOKUP($A145,StudiesDetails!$B:$CW,3,FALSE),"")</f>
        <v>2014</v>
      </c>
      <c r="D145" s="23" t="str">
        <f>IF(AND($A145&lt;&gt;"",ISNUMBER($A145)),VLOOKUP($A145,StudiesDetails!$B:$CW,4,FALSE),"")</f>
        <v xml:space="preserve">http://dx.doi.org/10.1124/dmd.114.058040 </v>
      </c>
      <c r="E145" s="64" t="str">
        <f>IF(AND($A145&lt;&gt;"",ISNUMBER($A145)),VLOOKUP($A145,StudiesDetails!$B:$CW,5,FALSE),"")</f>
        <v>CYP3A5</v>
      </c>
      <c r="F145" s="23" t="str">
        <f>IF(AND($A145&lt;&gt;"",ISNUMBER($A145)),VLOOKUP($A145,StudiesDetails!$B:$CW,6,FALSE),"")</f>
        <v>Liver--HLM-1-H0728-</v>
      </c>
      <c r="G145" s="12" t="s">
        <v>1678</v>
      </c>
      <c r="H145" s="1">
        <v>3</v>
      </c>
      <c r="I145" s="60" t="str">
        <f>IF(AND($A145&lt;&gt;"",ISNUMBER($A145)),VLOOKUP($A145,StudiesDetails!$B:$CW,26,FALSE),"")</f>
        <v>Individual</v>
      </c>
      <c r="J145" s="39">
        <f>IF(AND($A145&lt;&gt;"",ISNUMBER($A145)),VLOOKUP($A145,StudiesDetails!$B:$CW,31,FALSE),"")</f>
        <v>1</v>
      </c>
      <c r="K145" s="2">
        <v>2.4507120335400598</v>
      </c>
      <c r="L145" s="14" t="s">
        <v>1679</v>
      </c>
      <c r="M145" s="14" t="s">
        <v>768</v>
      </c>
      <c r="N145" s="58">
        <v>0.37420740792071028</v>
      </c>
      <c r="O145" s="59" t="s">
        <v>1679</v>
      </c>
      <c r="P145" s="58" t="s">
        <v>797</v>
      </c>
      <c r="X145" s="52">
        <v>0</v>
      </c>
      <c r="Z145" s="16" t="s">
        <v>1694</v>
      </c>
    </row>
    <row r="146" spans="1:26" x14ac:dyDescent="0.3">
      <c r="A146">
        <v>403</v>
      </c>
      <c r="B146" s="23" t="str">
        <f>IF(AND($A146&lt;&gt;"",ISNUMBER($A146)),VLOOKUP($A146,StudiesDetails!$B:$CW,2,FALSE),"")</f>
        <v>Michaels</v>
      </c>
      <c r="C146" s="23">
        <f>IF(AND($A146&lt;&gt;"",ISNUMBER($A146)),VLOOKUP($A146,StudiesDetails!$B:$CW,3,FALSE),"")</f>
        <v>2014</v>
      </c>
      <c r="D146" s="23" t="str">
        <f>IF(AND($A146&lt;&gt;"",ISNUMBER($A146)),VLOOKUP($A146,StudiesDetails!$B:$CW,4,FALSE),"")</f>
        <v xml:space="preserve">http://dx.doi.org/10.1124/dmd.114.058040 </v>
      </c>
      <c r="E146" s="64" t="str">
        <f>IF(AND($A146&lt;&gt;"",ISNUMBER($A146)),VLOOKUP($A146,StudiesDetails!$B:$CW,5,FALSE),"")</f>
        <v>CYP3A5</v>
      </c>
      <c r="F146" s="23" t="str">
        <f>IF(AND($A146&lt;&gt;"",ISNUMBER($A146)),VLOOKUP($A146,StudiesDetails!$B:$CW,6,FALSE),"")</f>
        <v>Liver--HLM-1-H0737-</v>
      </c>
      <c r="G146" s="12" t="s">
        <v>1678</v>
      </c>
      <c r="H146" s="1">
        <v>3</v>
      </c>
      <c r="I146" s="60" t="str">
        <f>IF(AND($A146&lt;&gt;"",ISNUMBER($A146)),VLOOKUP($A146,StudiesDetails!$B:$CW,26,FALSE),"")</f>
        <v>Individual</v>
      </c>
      <c r="J146" s="39">
        <f>IF(AND($A146&lt;&gt;"",ISNUMBER($A146)),VLOOKUP($A146,StudiesDetails!$B:$CW,31,FALSE),"")</f>
        <v>1</v>
      </c>
      <c r="K146" s="2">
        <v>1.6458196181698299</v>
      </c>
      <c r="L146" s="14" t="s">
        <v>1679</v>
      </c>
      <c r="M146" s="14" t="s">
        <v>768</v>
      </c>
      <c r="N146" s="58">
        <v>0.17185821697100012</v>
      </c>
      <c r="O146" s="59" t="s">
        <v>1679</v>
      </c>
      <c r="P146" s="58" t="s">
        <v>797</v>
      </c>
      <c r="X146" s="52">
        <v>0</v>
      </c>
      <c r="Z146" s="16" t="s">
        <v>1694</v>
      </c>
    </row>
    <row r="147" spans="1:26" x14ac:dyDescent="0.3">
      <c r="A147">
        <v>404</v>
      </c>
      <c r="B147" s="23" t="str">
        <f>IF(AND($A147&lt;&gt;"",ISNUMBER($A147)),VLOOKUP($A147,StudiesDetails!$B:$CW,2,FALSE),"")</f>
        <v>Michaels</v>
      </c>
      <c r="C147" s="23">
        <f>IF(AND($A147&lt;&gt;"",ISNUMBER($A147)),VLOOKUP($A147,StudiesDetails!$B:$CW,3,FALSE),"")</f>
        <v>2014</v>
      </c>
      <c r="D147" s="23" t="str">
        <f>IF(AND($A147&lt;&gt;"",ISNUMBER($A147)),VLOOKUP($A147,StudiesDetails!$B:$CW,4,FALSE),"")</f>
        <v xml:space="preserve">http://dx.doi.org/10.1124/dmd.114.058040 </v>
      </c>
      <c r="E147" s="64" t="str">
        <f>IF(AND($A147&lt;&gt;"",ISNUMBER($A147)),VLOOKUP($A147,StudiesDetails!$B:$CW,5,FALSE),"")</f>
        <v>CYP3A5</v>
      </c>
      <c r="F147" s="23" t="str">
        <f>IF(AND($A147&lt;&gt;"",ISNUMBER($A147)),VLOOKUP($A147,StudiesDetails!$B:$CW,6,FALSE),"")</f>
        <v>Liver--HLM-1-H0743-</v>
      </c>
      <c r="G147" s="12" t="s">
        <v>1678</v>
      </c>
      <c r="H147" s="1">
        <v>3</v>
      </c>
      <c r="I147" s="60" t="str">
        <f>IF(AND($A147&lt;&gt;"",ISNUMBER($A147)),VLOOKUP($A147,StudiesDetails!$B:$CW,26,FALSE),"")</f>
        <v>Individual</v>
      </c>
      <c r="J147" s="39">
        <f>IF(AND($A147&lt;&gt;"",ISNUMBER($A147)),VLOOKUP($A147,StudiesDetails!$B:$CW,31,FALSE),"")</f>
        <v>1</v>
      </c>
      <c r="K147" s="2">
        <v>1.7241259831606499</v>
      </c>
      <c r="L147" s="14" t="s">
        <v>1679</v>
      </c>
      <c r="M147" s="14" t="s">
        <v>768</v>
      </c>
      <c r="N147" s="58">
        <v>0.20616056269706018</v>
      </c>
      <c r="O147" s="59" t="s">
        <v>1679</v>
      </c>
      <c r="P147" s="58" t="s">
        <v>797</v>
      </c>
      <c r="X147" s="52">
        <v>0</v>
      </c>
      <c r="Z147" s="16" t="s">
        <v>1694</v>
      </c>
    </row>
    <row r="148" spans="1:26" x14ac:dyDescent="0.3">
      <c r="A148">
        <v>405</v>
      </c>
      <c r="B148" s="23" t="str">
        <f>IF(AND($A148&lt;&gt;"",ISNUMBER($A148)),VLOOKUP($A148,StudiesDetails!$B:$CW,2,FALSE),"")</f>
        <v>Michaels</v>
      </c>
      <c r="C148" s="23">
        <f>IF(AND($A148&lt;&gt;"",ISNUMBER($A148)),VLOOKUP($A148,StudiesDetails!$B:$CW,3,FALSE),"")</f>
        <v>2014</v>
      </c>
      <c r="D148" s="23" t="str">
        <f>IF(AND($A148&lt;&gt;"",ISNUMBER($A148)),VLOOKUP($A148,StudiesDetails!$B:$CW,4,FALSE),"")</f>
        <v xml:space="preserve">http://dx.doi.org/10.1124/dmd.114.058040 </v>
      </c>
      <c r="E148" s="64" t="str">
        <f>IF(AND($A148&lt;&gt;"",ISNUMBER($A148)),VLOOKUP($A148,StudiesDetails!$B:$CW,5,FALSE),"")</f>
        <v>CYP3A5</v>
      </c>
      <c r="F148" s="23" t="str">
        <f>IF(AND($A148&lt;&gt;"",ISNUMBER($A148)),VLOOKUP($A148,StudiesDetails!$B:$CW,6,FALSE),"")</f>
        <v>Liver--HLM-1-H0802-</v>
      </c>
      <c r="G148" s="12" t="s">
        <v>1678</v>
      </c>
      <c r="H148" s="1">
        <v>3</v>
      </c>
      <c r="I148" s="60" t="str">
        <f>IF(AND($A148&lt;&gt;"",ISNUMBER($A148)),VLOOKUP($A148,StudiesDetails!$B:$CW,26,FALSE),"")</f>
        <v>Individual</v>
      </c>
      <c r="J148" s="39">
        <f>IF(AND($A148&lt;&gt;"",ISNUMBER($A148)),VLOOKUP($A148,StudiesDetails!$B:$CW,31,FALSE),"")</f>
        <v>1</v>
      </c>
      <c r="K148" s="2">
        <v>2.04220227989327</v>
      </c>
      <c r="L148" s="14" t="s">
        <v>1679</v>
      </c>
      <c r="M148" s="14" t="s">
        <v>768</v>
      </c>
      <c r="N148" s="58">
        <v>0.10256054883753007</v>
      </c>
      <c r="O148" s="59" t="s">
        <v>1679</v>
      </c>
      <c r="P148" s="58" t="s">
        <v>797</v>
      </c>
      <c r="X148" s="52">
        <v>0</v>
      </c>
      <c r="Z148" s="16" t="s">
        <v>1694</v>
      </c>
    </row>
    <row r="149" spans="1:26" x14ac:dyDescent="0.3">
      <c r="A149">
        <v>443</v>
      </c>
      <c r="B149" s="23" t="str">
        <f>IF(AND($A149&lt;&gt;"",ISNUMBER($A149)),VLOOKUP($A149,StudiesDetails!$B:$CW,2,FALSE),"")</f>
        <v>Ohtsuki</v>
      </c>
      <c r="C149" s="23">
        <f>IF(AND($A149&lt;&gt;"",ISNUMBER($A149)),VLOOKUP($A149,StudiesDetails!$B:$CW,3,FALSE),"")</f>
        <v>2012</v>
      </c>
      <c r="D149" s="23" t="str">
        <f>IF(AND($A149&lt;&gt;"",ISNUMBER($A149)),VLOOKUP($A149,StudiesDetails!$B:$CW,4,FALSE),"")</f>
        <v>http://dx.doi.org/10.1124/dmd.111.042259</v>
      </c>
      <c r="E149" s="64" t="str">
        <f>IF(AND($A149&lt;&gt;"",ISNUMBER($A149)),VLOOKUP($A149,StudiesDetails!$B:$CW,5,FALSE),"")</f>
        <v>CYP3A4</v>
      </c>
      <c r="F149" s="23" t="str">
        <f>IF(AND($A149&lt;&gt;"",ISNUMBER($A149)),VLOOKUP($A149,StudiesDetails!$B:$CW,6,FALSE),"")</f>
        <v>Liver--HLM-1-B01002632-</v>
      </c>
      <c r="G149" s="12" t="s">
        <v>1678</v>
      </c>
      <c r="H149" s="35" t="str">
        <f t="shared" ref="H149:H180" si="1">"3-4"</f>
        <v>3-4</v>
      </c>
      <c r="I149" s="60" t="str">
        <f>IF(AND($A149&lt;&gt;"",ISNUMBER($A149)),VLOOKUP($A149,StudiesDetails!$B:$CW,26,FALSE),"")</f>
        <v>Individual</v>
      </c>
      <c r="J149" s="39">
        <f>IF(AND($A149&lt;&gt;"",ISNUMBER($A149)),VLOOKUP($A149,StudiesDetails!$B:$CW,31,FALSE),"")</f>
        <v>1</v>
      </c>
      <c r="K149" s="2">
        <v>202</v>
      </c>
      <c r="L149" s="14" t="s">
        <v>1679</v>
      </c>
      <c r="M149" s="14" t="s">
        <v>768</v>
      </c>
      <c r="N149" s="58">
        <v>6</v>
      </c>
      <c r="O149" s="59" t="s">
        <v>1679</v>
      </c>
      <c r="P149" s="59" t="s">
        <v>1686</v>
      </c>
      <c r="X149" s="52">
        <v>0</v>
      </c>
    </row>
    <row r="150" spans="1:26" x14ac:dyDescent="0.3">
      <c r="A150">
        <v>444</v>
      </c>
      <c r="B150" s="23" t="str">
        <f>IF(AND($A150&lt;&gt;"",ISNUMBER($A150)),VLOOKUP($A150,StudiesDetails!$B:$CW,2,FALSE),"")</f>
        <v>Ohtsuki</v>
      </c>
      <c r="C150" s="23">
        <f>IF(AND($A150&lt;&gt;"",ISNUMBER($A150)),VLOOKUP($A150,StudiesDetails!$B:$CW,3,FALSE),"")</f>
        <v>2012</v>
      </c>
      <c r="D150" s="23" t="str">
        <f>IF(AND($A150&lt;&gt;"",ISNUMBER($A150)),VLOOKUP($A150,StudiesDetails!$B:$CW,4,FALSE),"")</f>
        <v>http://dx.doi.org/10.1124/dmd.111.042259</v>
      </c>
      <c r="E150" s="64" t="str">
        <f>IF(AND($A150&lt;&gt;"",ISNUMBER($A150)),VLOOKUP($A150,StudiesDetails!$B:$CW,5,FALSE),"")</f>
        <v>CYP3A4</v>
      </c>
      <c r="F150" s="23" t="str">
        <f>IF(AND($A150&lt;&gt;"",ISNUMBER($A150)),VLOOKUP($A150,StudiesDetails!$B:$CW,6,FALSE),"")</f>
        <v>Liver--HLM-2-H0796-</v>
      </c>
      <c r="G150" s="12" t="s">
        <v>1678</v>
      </c>
      <c r="H150" s="35" t="str">
        <f t="shared" si="1"/>
        <v>3-4</v>
      </c>
      <c r="I150" s="60" t="str">
        <f>IF(AND($A150&lt;&gt;"",ISNUMBER($A150)),VLOOKUP($A150,StudiesDetails!$B:$CW,26,FALSE),"")</f>
        <v>Individual</v>
      </c>
      <c r="J150" s="39">
        <f>IF(AND($A150&lt;&gt;"",ISNUMBER($A150)),VLOOKUP($A150,StudiesDetails!$B:$CW,31,FALSE),"")</f>
        <v>1</v>
      </c>
      <c r="K150" s="2">
        <v>26.5</v>
      </c>
      <c r="L150" s="14" t="s">
        <v>1679</v>
      </c>
      <c r="M150" s="14" t="s">
        <v>768</v>
      </c>
      <c r="N150" s="58">
        <v>1.8</v>
      </c>
      <c r="O150" s="59" t="s">
        <v>1679</v>
      </c>
      <c r="P150" s="59" t="s">
        <v>1686</v>
      </c>
      <c r="X150" s="52">
        <v>0</v>
      </c>
    </row>
    <row r="151" spans="1:26" x14ac:dyDescent="0.3">
      <c r="A151">
        <v>445</v>
      </c>
      <c r="B151" s="23" t="str">
        <f>IF(AND($A151&lt;&gt;"",ISNUMBER($A151)),VLOOKUP($A151,StudiesDetails!$B:$CW,2,FALSE),"")</f>
        <v>Ohtsuki</v>
      </c>
      <c r="C151" s="23">
        <f>IF(AND($A151&lt;&gt;"",ISNUMBER($A151)),VLOOKUP($A151,StudiesDetails!$B:$CW,3,FALSE),"")</f>
        <v>2012</v>
      </c>
      <c r="D151" s="23" t="str">
        <f>IF(AND($A151&lt;&gt;"",ISNUMBER($A151)),VLOOKUP($A151,StudiesDetails!$B:$CW,4,FALSE),"")</f>
        <v>http://dx.doi.org/10.1124/dmd.111.042259</v>
      </c>
      <c r="E151" s="64" t="str">
        <f>IF(AND($A151&lt;&gt;"",ISNUMBER($A151)),VLOOKUP($A151,StudiesDetails!$B:$CW,5,FALSE),"")</f>
        <v>CYP3A4</v>
      </c>
      <c r="F151" s="23" t="str">
        <f>IF(AND($A151&lt;&gt;"",ISNUMBER($A151)),VLOOKUP($A151,StudiesDetails!$B:$CW,6,FALSE),"")</f>
        <v>Liver--HLM-3-A01001584-</v>
      </c>
      <c r="G151" s="12" t="s">
        <v>1678</v>
      </c>
      <c r="H151" s="35" t="str">
        <f t="shared" si="1"/>
        <v>3-4</v>
      </c>
      <c r="I151" s="60" t="str">
        <f>IF(AND($A151&lt;&gt;"",ISNUMBER($A151)),VLOOKUP($A151,StudiesDetails!$B:$CW,26,FALSE),"")</f>
        <v>Individual</v>
      </c>
      <c r="J151" s="39">
        <f>IF(AND($A151&lt;&gt;"",ISNUMBER($A151)),VLOOKUP($A151,StudiesDetails!$B:$CW,31,FALSE),"")</f>
        <v>1</v>
      </c>
      <c r="K151" s="2">
        <v>37.799999999999997</v>
      </c>
      <c r="L151" s="14" t="s">
        <v>1679</v>
      </c>
      <c r="M151" s="14" t="s">
        <v>768</v>
      </c>
      <c r="N151" s="58">
        <v>3.9</v>
      </c>
      <c r="O151" s="59" t="s">
        <v>1679</v>
      </c>
      <c r="P151" s="59" t="s">
        <v>1686</v>
      </c>
      <c r="X151" s="52">
        <v>0</v>
      </c>
    </row>
    <row r="152" spans="1:26" x14ac:dyDescent="0.3">
      <c r="A152">
        <v>446</v>
      </c>
      <c r="B152" s="23" t="str">
        <f>IF(AND($A152&lt;&gt;"",ISNUMBER($A152)),VLOOKUP($A152,StudiesDetails!$B:$CW,2,FALSE),"")</f>
        <v>Ohtsuki</v>
      </c>
      <c r="C152" s="23">
        <f>IF(AND($A152&lt;&gt;"",ISNUMBER($A152)),VLOOKUP($A152,StudiesDetails!$B:$CW,3,FALSE),"")</f>
        <v>2012</v>
      </c>
      <c r="D152" s="23" t="str">
        <f>IF(AND($A152&lt;&gt;"",ISNUMBER($A152)),VLOOKUP($A152,StudiesDetails!$B:$CW,4,FALSE),"")</f>
        <v>http://dx.doi.org/10.1124/dmd.111.042259</v>
      </c>
      <c r="E152" s="64" t="str">
        <f>IF(AND($A152&lt;&gt;"",ISNUMBER($A152)),VLOOKUP($A152,StudiesDetails!$B:$CW,5,FALSE),"")</f>
        <v>CYP3A4</v>
      </c>
      <c r="F152" s="23" t="str">
        <f>IF(AND($A152&lt;&gt;"",ISNUMBER($A152)),VLOOKUP($A152,StudiesDetails!$B:$CW,6,FALSE),"")</f>
        <v>Liver--HLM-4-C01003613-</v>
      </c>
      <c r="G152" s="12" t="s">
        <v>1678</v>
      </c>
      <c r="H152" s="35" t="str">
        <f t="shared" si="1"/>
        <v>3-4</v>
      </c>
      <c r="I152" s="60" t="str">
        <f>IF(AND($A152&lt;&gt;"",ISNUMBER($A152)),VLOOKUP($A152,StudiesDetails!$B:$CW,26,FALSE),"")</f>
        <v>Individual</v>
      </c>
      <c r="J152" s="39">
        <f>IF(AND($A152&lt;&gt;"",ISNUMBER($A152)),VLOOKUP($A152,StudiesDetails!$B:$CW,31,FALSE),"")</f>
        <v>1</v>
      </c>
      <c r="K152" s="2">
        <v>18.899999999999999</v>
      </c>
      <c r="L152" s="14" t="s">
        <v>1679</v>
      </c>
      <c r="M152" s="14" t="s">
        <v>768</v>
      </c>
      <c r="N152" s="58">
        <v>2.5</v>
      </c>
      <c r="O152" s="59" t="s">
        <v>1679</v>
      </c>
      <c r="P152" s="59" t="s">
        <v>1686</v>
      </c>
      <c r="X152" s="52">
        <v>0</v>
      </c>
    </row>
    <row r="153" spans="1:26" x14ac:dyDescent="0.3">
      <c r="A153">
        <v>447</v>
      </c>
      <c r="B153" s="23" t="str">
        <f>IF(AND($A153&lt;&gt;"",ISNUMBER($A153)),VLOOKUP($A153,StudiesDetails!$B:$CW,2,FALSE),"")</f>
        <v>Ohtsuki</v>
      </c>
      <c r="C153" s="23">
        <f>IF(AND($A153&lt;&gt;"",ISNUMBER($A153)),VLOOKUP($A153,StudiesDetails!$B:$CW,3,FALSE),"")</f>
        <v>2012</v>
      </c>
      <c r="D153" s="23" t="str">
        <f>IF(AND($A153&lt;&gt;"",ISNUMBER($A153)),VLOOKUP($A153,StudiesDetails!$B:$CW,4,FALSE),"")</f>
        <v>http://dx.doi.org/10.1124/dmd.111.042259</v>
      </c>
      <c r="E153" s="64" t="str">
        <f>IF(AND($A153&lt;&gt;"",ISNUMBER($A153)),VLOOKUP($A153,StudiesDetails!$B:$CW,5,FALSE),"")</f>
        <v>CYP3A4</v>
      </c>
      <c r="F153" s="23" t="str">
        <f>IF(AND($A153&lt;&gt;"",ISNUMBER($A153)),VLOOKUP($A153,StudiesDetails!$B:$CW,6,FALSE),"")</f>
        <v>Liver--HLM-5-H0844-</v>
      </c>
      <c r="G153" s="12" t="s">
        <v>1678</v>
      </c>
      <c r="H153" s="35" t="str">
        <f t="shared" si="1"/>
        <v>3-4</v>
      </c>
      <c r="I153" s="60" t="str">
        <f>IF(AND($A153&lt;&gt;"",ISNUMBER($A153)),VLOOKUP($A153,StudiesDetails!$B:$CW,26,FALSE),"")</f>
        <v>Individual</v>
      </c>
      <c r="J153" s="39">
        <f>IF(AND($A153&lt;&gt;"",ISNUMBER($A153)),VLOOKUP($A153,StudiesDetails!$B:$CW,31,FALSE),"")</f>
        <v>1</v>
      </c>
      <c r="K153" s="2">
        <v>6.22</v>
      </c>
      <c r="L153" s="14" t="s">
        <v>1679</v>
      </c>
      <c r="M153" s="14" t="s">
        <v>768</v>
      </c>
      <c r="N153" s="58">
        <v>1.51</v>
      </c>
      <c r="O153" s="59" t="s">
        <v>1679</v>
      </c>
      <c r="P153" s="59" t="s">
        <v>1686</v>
      </c>
      <c r="X153" s="52">
        <v>0</v>
      </c>
    </row>
    <row r="154" spans="1:26" x14ac:dyDescent="0.3">
      <c r="A154">
        <v>448</v>
      </c>
      <c r="B154" s="23" t="str">
        <f>IF(AND($A154&lt;&gt;"",ISNUMBER($A154)),VLOOKUP($A154,StudiesDetails!$B:$CW,2,FALSE),"")</f>
        <v>Ohtsuki</v>
      </c>
      <c r="C154" s="23">
        <f>IF(AND($A154&lt;&gt;"",ISNUMBER($A154)),VLOOKUP($A154,StudiesDetails!$B:$CW,3,FALSE),"")</f>
        <v>2012</v>
      </c>
      <c r="D154" s="23" t="str">
        <f>IF(AND($A154&lt;&gt;"",ISNUMBER($A154)),VLOOKUP($A154,StudiesDetails!$B:$CW,4,FALSE),"")</f>
        <v>http://dx.doi.org/10.1124/dmd.111.042259</v>
      </c>
      <c r="E154" s="64" t="str">
        <f>IF(AND($A154&lt;&gt;"",ISNUMBER($A154)),VLOOKUP($A154,StudiesDetails!$B:$CW,5,FALSE),"")</f>
        <v>CYP3A4</v>
      </c>
      <c r="F154" s="23" t="str">
        <f>IF(AND($A154&lt;&gt;"",ISNUMBER($A154)),VLOOKUP($A154,StudiesDetails!$B:$CW,6,FALSE),"")</f>
        <v>Liver--HLM-6-A01001311-</v>
      </c>
      <c r="G154" s="12" t="s">
        <v>1678</v>
      </c>
      <c r="H154" s="35" t="str">
        <f t="shared" si="1"/>
        <v>3-4</v>
      </c>
      <c r="I154" s="60" t="str">
        <f>IF(AND($A154&lt;&gt;"",ISNUMBER($A154)),VLOOKUP($A154,StudiesDetails!$B:$CW,26,FALSE),"")</f>
        <v>Individual</v>
      </c>
      <c r="J154" s="39">
        <f>IF(AND($A154&lt;&gt;"",ISNUMBER($A154)),VLOOKUP($A154,StudiesDetails!$B:$CW,31,FALSE),"")</f>
        <v>1</v>
      </c>
      <c r="K154" s="2">
        <v>42</v>
      </c>
      <c r="L154" s="14" t="s">
        <v>1679</v>
      </c>
      <c r="M154" s="14" t="s">
        <v>768</v>
      </c>
      <c r="N154" s="58">
        <v>3</v>
      </c>
      <c r="O154" s="59" t="s">
        <v>1679</v>
      </c>
      <c r="P154" s="59" t="s">
        <v>1686</v>
      </c>
      <c r="X154" s="52">
        <v>0</v>
      </c>
    </row>
    <row r="155" spans="1:26" x14ac:dyDescent="0.3">
      <c r="A155">
        <v>449</v>
      </c>
      <c r="B155" s="23" t="str">
        <f>IF(AND($A155&lt;&gt;"",ISNUMBER($A155)),VLOOKUP($A155,StudiesDetails!$B:$CW,2,FALSE),"")</f>
        <v>Ohtsuki</v>
      </c>
      <c r="C155" s="23">
        <f>IF(AND($A155&lt;&gt;"",ISNUMBER($A155)),VLOOKUP($A155,StudiesDetails!$B:$CW,3,FALSE),"")</f>
        <v>2012</v>
      </c>
      <c r="D155" s="23" t="str">
        <f>IF(AND($A155&lt;&gt;"",ISNUMBER($A155)),VLOOKUP($A155,StudiesDetails!$B:$CW,4,FALSE),"")</f>
        <v>http://dx.doi.org/10.1124/dmd.111.042259</v>
      </c>
      <c r="E155" s="64" t="str">
        <f>IF(AND($A155&lt;&gt;"",ISNUMBER($A155)),VLOOKUP($A155,StudiesDetails!$B:$CW,5,FALSE),"")</f>
        <v>CYP3A4</v>
      </c>
      <c r="F155" s="23" t="str">
        <f>IF(AND($A155&lt;&gt;"",ISNUMBER($A155)),VLOOKUP($A155,StudiesDetails!$B:$CW,6,FALSE),"")</f>
        <v>Liver--HLM-7-C01002457-</v>
      </c>
      <c r="G155" s="12" t="s">
        <v>1678</v>
      </c>
      <c r="H155" s="35" t="str">
        <f t="shared" si="1"/>
        <v>3-4</v>
      </c>
      <c r="I155" s="60" t="str">
        <f>IF(AND($A155&lt;&gt;"",ISNUMBER($A155)),VLOOKUP($A155,StudiesDetails!$B:$CW,26,FALSE),"")</f>
        <v>Individual</v>
      </c>
      <c r="J155" s="39">
        <f>IF(AND($A155&lt;&gt;"",ISNUMBER($A155)),VLOOKUP($A155,StudiesDetails!$B:$CW,31,FALSE),"")</f>
        <v>1</v>
      </c>
      <c r="K155" s="2">
        <v>36.5</v>
      </c>
      <c r="L155" s="14" t="s">
        <v>1679</v>
      </c>
      <c r="M155" s="14" t="s">
        <v>768</v>
      </c>
      <c r="N155" s="58">
        <v>3.1</v>
      </c>
      <c r="O155" s="59" t="s">
        <v>1679</v>
      </c>
      <c r="P155" s="59" t="s">
        <v>1686</v>
      </c>
      <c r="X155" s="52">
        <v>0</v>
      </c>
    </row>
    <row r="156" spans="1:26" x14ac:dyDescent="0.3">
      <c r="A156">
        <v>450</v>
      </c>
      <c r="B156" s="23" t="str">
        <f>IF(AND($A156&lt;&gt;"",ISNUMBER($A156)),VLOOKUP($A156,StudiesDetails!$B:$CW,2,FALSE),"")</f>
        <v>Ohtsuki</v>
      </c>
      <c r="C156" s="23">
        <f>IF(AND($A156&lt;&gt;"",ISNUMBER($A156)),VLOOKUP($A156,StudiesDetails!$B:$CW,3,FALSE),"")</f>
        <v>2012</v>
      </c>
      <c r="D156" s="23" t="str">
        <f>IF(AND($A156&lt;&gt;"",ISNUMBER($A156)),VLOOKUP($A156,StudiesDetails!$B:$CW,4,FALSE),"")</f>
        <v>http://dx.doi.org/10.1124/dmd.111.042259</v>
      </c>
      <c r="E156" s="64" t="str">
        <f>IF(AND($A156&lt;&gt;"",ISNUMBER($A156)),VLOOKUP($A156,StudiesDetails!$B:$CW,5,FALSE),"")</f>
        <v>CYP3A4</v>
      </c>
      <c r="F156" s="23" t="str">
        <f>IF(AND($A156&lt;&gt;"",ISNUMBER($A156)),VLOOKUP($A156,StudiesDetails!$B:$CW,6,FALSE),"")</f>
        <v>Liver--HLM-8-H0824-</v>
      </c>
      <c r="G156" s="12" t="s">
        <v>1678</v>
      </c>
      <c r="H156" s="35" t="str">
        <f t="shared" si="1"/>
        <v>3-4</v>
      </c>
      <c r="I156" s="60" t="str">
        <f>IF(AND($A156&lt;&gt;"",ISNUMBER($A156)),VLOOKUP($A156,StudiesDetails!$B:$CW,26,FALSE),"")</f>
        <v>Individual</v>
      </c>
      <c r="J156" s="39">
        <f>IF(AND($A156&lt;&gt;"",ISNUMBER($A156)),VLOOKUP($A156,StudiesDetails!$B:$CW,31,FALSE),"")</f>
        <v>1</v>
      </c>
      <c r="K156" s="2">
        <v>35.5</v>
      </c>
      <c r="L156" s="14" t="s">
        <v>1679</v>
      </c>
      <c r="M156" s="14" t="s">
        <v>768</v>
      </c>
      <c r="N156" s="58">
        <v>2.6</v>
      </c>
      <c r="O156" s="59" t="s">
        <v>1679</v>
      </c>
      <c r="P156" s="59" t="s">
        <v>1686</v>
      </c>
      <c r="X156" s="52">
        <v>0</v>
      </c>
    </row>
    <row r="157" spans="1:26" x14ac:dyDescent="0.3">
      <c r="A157">
        <v>451</v>
      </c>
      <c r="B157" s="23" t="str">
        <f>IF(AND($A157&lt;&gt;"",ISNUMBER($A157)),VLOOKUP($A157,StudiesDetails!$B:$CW,2,FALSE),"")</f>
        <v>Ohtsuki</v>
      </c>
      <c r="C157" s="23">
        <f>IF(AND($A157&lt;&gt;"",ISNUMBER($A157)),VLOOKUP($A157,StudiesDetails!$B:$CW,3,FALSE),"")</f>
        <v>2012</v>
      </c>
      <c r="D157" s="23" t="str">
        <f>IF(AND($A157&lt;&gt;"",ISNUMBER($A157)),VLOOKUP($A157,StudiesDetails!$B:$CW,4,FALSE),"")</f>
        <v>http://dx.doi.org/10.1124/dmd.111.042259</v>
      </c>
      <c r="E157" s="64" t="str">
        <f>IF(AND($A157&lt;&gt;"",ISNUMBER($A157)),VLOOKUP($A157,StudiesDetails!$B:$CW,5,FALSE),"")</f>
        <v>CYP3A4</v>
      </c>
      <c r="F157" s="23" t="str">
        <f>IF(AND($A157&lt;&gt;"",ISNUMBER($A157)),VLOOKUP($A157,StudiesDetails!$B:$CW,6,FALSE),"")</f>
        <v>Liver--HLM-9-A01001423-</v>
      </c>
      <c r="G157" s="12" t="s">
        <v>1678</v>
      </c>
      <c r="H157" s="35" t="str">
        <f t="shared" si="1"/>
        <v>3-4</v>
      </c>
      <c r="I157" s="60" t="str">
        <f>IF(AND($A157&lt;&gt;"",ISNUMBER($A157)),VLOOKUP($A157,StudiesDetails!$B:$CW,26,FALSE),"")</f>
        <v>Individual</v>
      </c>
      <c r="J157" s="39">
        <f>IF(AND($A157&lt;&gt;"",ISNUMBER($A157)),VLOOKUP($A157,StudiesDetails!$B:$CW,31,FALSE),"")</f>
        <v>1</v>
      </c>
      <c r="K157" s="2">
        <v>26.4</v>
      </c>
      <c r="L157" s="14" t="s">
        <v>1679</v>
      </c>
      <c r="M157" s="14" t="s">
        <v>768</v>
      </c>
      <c r="N157" s="58">
        <v>4</v>
      </c>
      <c r="O157" s="59" t="s">
        <v>1679</v>
      </c>
      <c r="P157" s="59" t="s">
        <v>1686</v>
      </c>
      <c r="X157" s="52">
        <v>0</v>
      </c>
    </row>
    <row r="158" spans="1:26" x14ac:dyDescent="0.3">
      <c r="A158">
        <v>452</v>
      </c>
      <c r="B158" s="23" t="str">
        <f>IF(AND($A158&lt;&gt;"",ISNUMBER($A158)),VLOOKUP($A158,StudiesDetails!$B:$CW,2,FALSE),"")</f>
        <v>Ohtsuki</v>
      </c>
      <c r="C158" s="23">
        <f>IF(AND($A158&lt;&gt;"",ISNUMBER($A158)),VLOOKUP($A158,StudiesDetails!$B:$CW,3,FALSE),"")</f>
        <v>2012</v>
      </c>
      <c r="D158" s="23" t="str">
        <f>IF(AND($A158&lt;&gt;"",ISNUMBER($A158)),VLOOKUP($A158,StudiesDetails!$B:$CW,4,FALSE),"")</f>
        <v>http://dx.doi.org/10.1124/dmd.111.042259</v>
      </c>
      <c r="E158" s="64" t="str">
        <f>IF(AND($A158&lt;&gt;"",ISNUMBER($A158)),VLOOKUP($A158,StudiesDetails!$B:$CW,5,FALSE),"")</f>
        <v>CYP3A4</v>
      </c>
      <c r="F158" s="23" t="str">
        <f>IF(AND($A158&lt;&gt;"",ISNUMBER($A158)),VLOOKUP($A158,StudiesDetails!$B:$CW,6,FALSE),"")</f>
        <v>Liver--HLM-10-H0786-</v>
      </c>
      <c r="G158" s="12" t="s">
        <v>1678</v>
      </c>
      <c r="H158" s="35" t="str">
        <f t="shared" si="1"/>
        <v>3-4</v>
      </c>
      <c r="I158" s="60" t="str">
        <f>IF(AND($A158&lt;&gt;"",ISNUMBER($A158)),VLOOKUP($A158,StudiesDetails!$B:$CW,26,FALSE),"")</f>
        <v>Individual</v>
      </c>
      <c r="J158" s="39">
        <f>IF(AND($A158&lt;&gt;"",ISNUMBER($A158)),VLOOKUP($A158,StudiesDetails!$B:$CW,31,FALSE),"")</f>
        <v>1</v>
      </c>
      <c r="K158" s="2">
        <v>142</v>
      </c>
      <c r="L158" s="14" t="s">
        <v>1679</v>
      </c>
      <c r="M158" s="14" t="s">
        <v>768</v>
      </c>
      <c r="N158" s="58">
        <v>2</v>
      </c>
      <c r="O158" s="59" t="s">
        <v>1679</v>
      </c>
      <c r="P158" s="59" t="s">
        <v>1686</v>
      </c>
      <c r="X158" s="52">
        <v>0</v>
      </c>
    </row>
    <row r="159" spans="1:26" x14ac:dyDescent="0.3">
      <c r="A159">
        <v>453</v>
      </c>
      <c r="B159" s="23" t="str">
        <f>IF(AND($A159&lt;&gt;"",ISNUMBER($A159)),VLOOKUP($A159,StudiesDetails!$B:$CW,2,FALSE),"")</f>
        <v>Ohtsuki</v>
      </c>
      <c r="C159" s="23">
        <f>IF(AND($A159&lt;&gt;"",ISNUMBER($A159)),VLOOKUP($A159,StudiesDetails!$B:$CW,3,FALSE),"")</f>
        <v>2012</v>
      </c>
      <c r="D159" s="23" t="str">
        <f>IF(AND($A159&lt;&gt;"",ISNUMBER($A159)),VLOOKUP($A159,StudiesDetails!$B:$CW,4,FALSE),"")</f>
        <v>http://dx.doi.org/10.1124/dmd.111.042259</v>
      </c>
      <c r="E159" s="64" t="str">
        <f>IF(AND($A159&lt;&gt;"",ISNUMBER($A159)),VLOOKUP($A159,StudiesDetails!$B:$CW,5,FALSE),"")</f>
        <v>CYP3A4</v>
      </c>
      <c r="F159" s="23" t="str">
        <f>IF(AND($A159&lt;&gt;"",ISNUMBER($A159)),VLOOKUP($A159,StudiesDetails!$B:$CW,6,FALSE),"")</f>
        <v>Liver--HLM-11-A0001228-</v>
      </c>
      <c r="G159" s="12" t="s">
        <v>1678</v>
      </c>
      <c r="H159" s="35" t="str">
        <f t="shared" si="1"/>
        <v>3-4</v>
      </c>
      <c r="I159" s="60" t="str">
        <f>IF(AND($A159&lt;&gt;"",ISNUMBER($A159)),VLOOKUP($A159,StudiesDetails!$B:$CW,26,FALSE),"")</f>
        <v>Individual</v>
      </c>
      <c r="J159" s="39">
        <f>IF(AND($A159&lt;&gt;"",ISNUMBER($A159)),VLOOKUP($A159,StudiesDetails!$B:$CW,31,FALSE),"")</f>
        <v>1</v>
      </c>
      <c r="K159" s="2">
        <v>8.98</v>
      </c>
      <c r="L159" s="14" t="s">
        <v>1679</v>
      </c>
      <c r="M159" s="14" t="s">
        <v>768</v>
      </c>
      <c r="N159" s="58">
        <v>1.64</v>
      </c>
      <c r="O159" s="59" t="s">
        <v>1679</v>
      </c>
      <c r="P159" s="59" t="s">
        <v>1686</v>
      </c>
      <c r="X159" s="52">
        <v>0</v>
      </c>
    </row>
    <row r="160" spans="1:26" x14ac:dyDescent="0.3">
      <c r="A160">
        <v>454</v>
      </c>
      <c r="B160" s="23" t="str">
        <f>IF(AND($A160&lt;&gt;"",ISNUMBER($A160)),VLOOKUP($A160,StudiesDetails!$B:$CW,2,FALSE),"")</f>
        <v>Ohtsuki</v>
      </c>
      <c r="C160" s="23">
        <f>IF(AND($A160&lt;&gt;"",ISNUMBER($A160)),VLOOKUP($A160,StudiesDetails!$B:$CW,3,FALSE),"")</f>
        <v>2012</v>
      </c>
      <c r="D160" s="23" t="str">
        <f>IF(AND($A160&lt;&gt;"",ISNUMBER($A160)),VLOOKUP($A160,StudiesDetails!$B:$CW,4,FALSE),"")</f>
        <v>http://dx.doi.org/10.1124/dmd.111.042259</v>
      </c>
      <c r="E160" s="64" t="str">
        <f>IF(AND($A160&lt;&gt;"",ISNUMBER($A160)),VLOOKUP($A160,StudiesDetails!$B:$CW,5,FALSE),"")</f>
        <v>CYP3A4</v>
      </c>
      <c r="F160" s="23" t="str">
        <f>IF(AND($A160&lt;&gt;"",ISNUMBER($A160)),VLOOKUP($A160,StudiesDetails!$B:$CW,6,FALSE),"")</f>
        <v>Liver--HLM-12-B01002701-</v>
      </c>
      <c r="G160" s="12" t="s">
        <v>1678</v>
      </c>
      <c r="H160" s="35" t="str">
        <f t="shared" si="1"/>
        <v>3-4</v>
      </c>
      <c r="I160" s="60" t="str">
        <f>IF(AND($A160&lt;&gt;"",ISNUMBER($A160)),VLOOKUP($A160,StudiesDetails!$B:$CW,26,FALSE),"")</f>
        <v>Individual</v>
      </c>
      <c r="J160" s="39">
        <f>IF(AND($A160&lt;&gt;"",ISNUMBER($A160)),VLOOKUP($A160,StudiesDetails!$B:$CW,31,FALSE),"")</f>
        <v>1</v>
      </c>
      <c r="K160" s="2">
        <v>29</v>
      </c>
      <c r="L160" s="14" t="s">
        <v>1679</v>
      </c>
      <c r="M160" s="14" t="s">
        <v>768</v>
      </c>
      <c r="N160" s="58">
        <v>4.0999999999999996</v>
      </c>
      <c r="O160" s="59" t="s">
        <v>1679</v>
      </c>
      <c r="P160" s="59" t="s">
        <v>1686</v>
      </c>
      <c r="X160" s="52">
        <v>0</v>
      </c>
    </row>
    <row r="161" spans="1:24" x14ac:dyDescent="0.3">
      <c r="A161">
        <v>455</v>
      </c>
      <c r="B161" s="23" t="str">
        <f>IF(AND($A161&lt;&gt;"",ISNUMBER($A161)),VLOOKUP($A161,StudiesDetails!$B:$CW,2,FALSE),"")</f>
        <v>Ohtsuki</v>
      </c>
      <c r="C161" s="23">
        <f>IF(AND($A161&lt;&gt;"",ISNUMBER($A161)),VLOOKUP($A161,StudiesDetails!$B:$CW,3,FALSE),"")</f>
        <v>2012</v>
      </c>
      <c r="D161" s="23" t="str">
        <f>IF(AND($A161&lt;&gt;"",ISNUMBER($A161)),VLOOKUP($A161,StudiesDetails!$B:$CW,4,FALSE),"")</f>
        <v>http://dx.doi.org/10.1124/dmd.111.042259</v>
      </c>
      <c r="E161" s="64" t="str">
        <f>IF(AND($A161&lt;&gt;"",ISNUMBER($A161)),VLOOKUP($A161,StudiesDetails!$B:$CW,5,FALSE),"")</f>
        <v>CYP3A4</v>
      </c>
      <c r="F161" s="23" t="str">
        <f>IF(AND($A161&lt;&gt;"",ISNUMBER($A161)),VLOOKUP($A161,StudiesDetails!$B:$CW,6,FALSE),"")</f>
        <v>Liver--HLM-13-C01002308-</v>
      </c>
      <c r="G161" s="12" t="s">
        <v>1678</v>
      </c>
      <c r="H161" s="35" t="str">
        <f t="shared" si="1"/>
        <v>3-4</v>
      </c>
      <c r="I161" s="60" t="str">
        <f>IF(AND($A161&lt;&gt;"",ISNUMBER($A161)),VLOOKUP($A161,StudiesDetails!$B:$CW,26,FALSE),"")</f>
        <v>Individual</v>
      </c>
      <c r="J161" s="39">
        <f>IF(AND($A161&lt;&gt;"",ISNUMBER($A161)),VLOOKUP($A161,StudiesDetails!$B:$CW,31,FALSE),"")</f>
        <v>1</v>
      </c>
      <c r="K161" s="2">
        <v>15.8</v>
      </c>
      <c r="L161" s="14" t="s">
        <v>1679</v>
      </c>
      <c r="M161" s="14" t="s">
        <v>768</v>
      </c>
      <c r="N161" s="58">
        <v>2.5</v>
      </c>
      <c r="O161" s="59" t="s">
        <v>1679</v>
      </c>
      <c r="P161" s="59" t="s">
        <v>1686</v>
      </c>
      <c r="X161" s="52">
        <v>0</v>
      </c>
    </row>
    <row r="162" spans="1:24" x14ac:dyDescent="0.3">
      <c r="A162">
        <v>456</v>
      </c>
      <c r="B162" s="23" t="str">
        <f>IF(AND($A162&lt;&gt;"",ISNUMBER($A162)),VLOOKUP($A162,StudiesDetails!$B:$CW,2,FALSE),"")</f>
        <v>Ohtsuki</v>
      </c>
      <c r="C162" s="23">
        <f>IF(AND($A162&lt;&gt;"",ISNUMBER($A162)),VLOOKUP($A162,StudiesDetails!$B:$CW,3,FALSE),"")</f>
        <v>2012</v>
      </c>
      <c r="D162" s="23" t="str">
        <f>IF(AND($A162&lt;&gt;"",ISNUMBER($A162)),VLOOKUP($A162,StudiesDetails!$B:$CW,4,FALSE),"")</f>
        <v>http://dx.doi.org/10.1124/dmd.111.042259</v>
      </c>
      <c r="E162" s="64" t="str">
        <f>IF(AND($A162&lt;&gt;"",ISNUMBER($A162)),VLOOKUP($A162,StudiesDetails!$B:$CW,5,FALSE),"")</f>
        <v>CYP3A4</v>
      </c>
      <c r="F162" s="23" t="str">
        <f>IF(AND($A162&lt;&gt;"",ISNUMBER($A162)),VLOOKUP($A162,StudiesDetails!$B:$CW,6,FALSE),"")</f>
        <v>Liver--HLM-14-B01002444-</v>
      </c>
      <c r="G162" s="12" t="s">
        <v>1678</v>
      </c>
      <c r="H162" s="35" t="str">
        <f t="shared" si="1"/>
        <v>3-4</v>
      </c>
      <c r="I162" s="60" t="str">
        <f>IF(AND($A162&lt;&gt;"",ISNUMBER($A162)),VLOOKUP($A162,StudiesDetails!$B:$CW,26,FALSE),"")</f>
        <v>Individual</v>
      </c>
      <c r="J162" s="39">
        <f>IF(AND($A162&lt;&gt;"",ISNUMBER($A162)),VLOOKUP($A162,StudiesDetails!$B:$CW,31,FALSE),"")</f>
        <v>1</v>
      </c>
      <c r="K162" s="2">
        <v>33.700000000000003</v>
      </c>
      <c r="L162" s="14" t="s">
        <v>1679</v>
      </c>
      <c r="M162" s="14" t="s">
        <v>768</v>
      </c>
      <c r="N162" s="58">
        <v>2.1</v>
      </c>
      <c r="O162" s="59" t="s">
        <v>1679</v>
      </c>
      <c r="P162" s="59" t="s">
        <v>1686</v>
      </c>
      <c r="X162" s="52">
        <v>0</v>
      </c>
    </row>
    <row r="163" spans="1:24" x14ac:dyDescent="0.3">
      <c r="A163">
        <v>457</v>
      </c>
      <c r="B163" s="23" t="str">
        <f>IF(AND($A163&lt;&gt;"",ISNUMBER($A163)),VLOOKUP($A163,StudiesDetails!$B:$CW,2,FALSE),"")</f>
        <v>Ohtsuki</v>
      </c>
      <c r="C163" s="23">
        <f>IF(AND($A163&lt;&gt;"",ISNUMBER($A163)),VLOOKUP($A163,StudiesDetails!$B:$CW,3,FALSE),"")</f>
        <v>2012</v>
      </c>
      <c r="D163" s="23" t="str">
        <f>IF(AND($A163&lt;&gt;"",ISNUMBER($A163)),VLOOKUP($A163,StudiesDetails!$B:$CW,4,FALSE),"")</f>
        <v>http://dx.doi.org/10.1124/dmd.111.042259</v>
      </c>
      <c r="E163" s="64" t="str">
        <f>IF(AND($A163&lt;&gt;"",ISNUMBER($A163)),VLOOKUP($A163,StudiesDetails!$B:$CW,5,FALSE),"")</f>
        <v>CYP3A4</v>
      </c>
      <c r="F163" s="23" t="str">
        <f>IF(AND($A163&lt;&gt;"",ISNUMBER($A163)),VLOOKUP($A163,StudiesDetails!$B:$CW,6,FALSE),"")</f>
        <v>Liver--HLM-15-H092-</v>
      </c>
      <c r="G163" s="12" t="s">
        <v>1678</v>
      </c>
      <c r="H163" s="35" t="str">
        <f t="shared" si="1"/>
        <v>3-4</v>
      </c>
      <c r="I163" s="60" t="str">
        <f>IF(AND($A163&lt;&gt;"",ISNUMBER($A163)),VLOOKUP($A163,StudiesDetails!$B:$CW,26,FALSE),"")</f>
        <v>Individual</v>
      </c>
      <c r="J163" s="39">
        <f>IF(AND($A163&lt;&gt;"",ISNUMBER($A163)),VLOOKUP($A163,StudiesDetails!$B:$CW,31,FALSE),"")</f>
        <v>1</v>
      </c>
      <c r="K163" s="2">
        <v>11.5</v>
      </c>
      <c r="L163" s="14" t="s">
        <v>1679</v>
      </c>
      <c r="M163" s="14" t="s">
        <v>768</v>
      </c>
      <c r="N163" s="58">
        <v>1.7</v>
      </c>
      <c r="O163" s="59" t="s">
        <v>1679</v>
      </c>
      <c r="P163" s="59" t="s">
        <v>1686</v>
      </c>
      <c r="X163" s="52">
        <v>0</v>
      </c>
    </row>
    <row r="164" spans="1:24" x14ac:dyDescent="0.3">
      <c r="A164">
        <v>458</v>
      </c>
      <c r="B164" s="23" t="str">
        <f>IF(AND($A164&lt;&gt;"",ISNUMBER($A164)),VLOOKUP($A164,StudiesDetails!$B:$CW,2,FALSE),"")</f>
        <v>Ohtsuki</v>
      </c>
      <c r="C164" s="23">
        <f>IF(AND($A164&lt;&gt;"",ISNUMBER($A164)),VLOOKUP($A164,StudiesDetails!$B:$CW,3,FALSE),"")</f>
        <v>2012</v>
      </c>
      <c r="D164" s="23" t="str">
        <f>IF(AND($A164&lt;&gt;"",ISNUMBER($A164)),VLOOKUP($A164,StudiesDetails!$B:$CW,4,FALSE),"")</f>
        <v>http://dx.doi.org/10.1124/dmd.111.042259</v>
      </c>
      <c r="E164" s="64" t="str">
        <f>IF(AND($A164&lt;&gt;"",ISNUMBER($A164)),VLOOKUP($A164,StudiesDetails!$B:$CW,5,FALSE),"")</f>
        <v>CYP3A4</v>
      </c>
      <c r="F164" s="23" t="str">
        <f>IF(AND($A164&lt;&gt;"",ISNUMBER($A164)),VLOOKUP($A164,StudiesDetails!$B:$CW,6,FALSE),"")</f>
        <v>Liver--HLM-16-B01003044-</v>
      </c>
      <c r="G164" s="12" t="s">
        <v>1678</v>
      </c>
      <c r="H164" s="35" t="str">
        <f t="shared" si="1"/>
        <v>3-4</v>
      </c>
      <c r="I164" s="60" t="str">
        <f>IF(AND($A164&lt;&gt;"",ISNUMBER($A164)),VLOOKUP($A164,StudiesDetails!$B:$CW,26,FALSE),"")</f>
        <v>Individual</v>
      </c>
      <c r="J164" s="39">
        <f>IF(AND($A164&lt;&gt;"",ISNUMBER($A164)),VLOOKUP($A164,StudiesDetails!$B:$CW,31,FALSE),"")</f>
        <v>1</v>
      </c>
      <c r="K164" s="2">
        <v>270</v>
      </c>
      <c r="L164" s="14" t="s">
        <v>1679</v>
      </c>
      <c r="M164" s="14" t="s">
        <v>768</v>
      </c>
      <c r="N164" s="58">
        <v>11</v>
      </c>
      <c r="O164" s="59" t="s">
        <v>1679</v>
      </c>
      <c r="P164" s="59" t="s">
        <v>1686</v>
      </c>
      <c r="X164" s="52">
        <v>0</v>
      </c>
    </row>
    <row r="165" spans="1:24" x14ac:dyDescent="0.3">
      <c r="A165">
        <v>459</v>
      </c>
      <c r="B165" s="23" t="str">
        <f>IF(AND($A165&lt;&gt;"",ISNUMBER($A165)),VLOOKUP($A165,StudiesDetails!$B:$CW,2,FALSE),"")</f>
        <v>Ohtsuki</v>
      </c>
      <c r="C165" s="23">
        <f>IF(AND($A165&lt;&gt;"",ISNUMBER($A165)),VLOOKUP($A165,StudiesDetails!$B:$CW,3,FALSE),"")</f>
        <v>2012</v>
      </c>
      <c r="D165" s="23" t="str">
        <f>IF(AND($A165&lt;&gt;"",ISNUMBER($A165)),VLOOKUP($A165,StudiesDetails!$B:$CW,4,FALSE),"")</f>
        <v>http://dx.doi.org/10.1124/dmd.111.042259</v>
      </c>
      <c r="E165" s="64" t="str">
        <f>IF(AND($A165&lt;&gt;"",ISNUMBER($A165)),VLOOKUP($A165,StudiesDetails!$B:$CW,5,FALSE),"")</f>
        <v>CYP3A4</v>
      </c>
      <c r="F165" s="23" t="str">
        <f>IF(AND($A165&lt;&gt;"",ISNUMBER($A165)),VLOOKUP($A165,StudiesDetails!$B:$CW,6,FALSE),"")</f>
        <v>Liver--HLM-17-H0814-</v>
      </c>
      <c r="G165" s="12" t="s">
        <v>1678</v>
      </c>
      <c r="H165" s="35" t="str">
        <f t="shared" si="1"/>
        <v>3-4</v>
      </c>
      <c r="I165" s="60" t="str">
        <f>IF(AND($A165&lt;&gt;"",ISNUMBER($A165)),VLOOKUP($A165,StudiesDetails!$B:$CW,26,FALSE),"")</f>
        <v>Individual</v>
      </c>
      <c r="J165" s="39">
        <f>IF(AND($A165&lt;&gt;"",ISNUMBER($A165)),VLOOKUP($A165,StudiesDetails!$B:$CW,31,FALSE),"")</f>
        <v>1</v>
      </c>
      <c r="K165" s="2">
        <v>94.9</v>
      </c>
      <c r="L165" s="14" t="s">
        <v>1679</v>
      </c>
      <c r="M165" s="14" t="s">
        <v>768</v>
      </c>
      <c r="N165" s="58">
        <v>4.3</v>
      </c>
      <c r="O165" s="59" t="s">
        <v>1679</v>
      </c>
      <c r="P165" s="59" t="s">
        <v>1686</v>
      </c>
      <c r="X165" s="52">
        <v>0</v>
      </c>
    </row>
    <row r="166" spans="1:24" x14ac:dyDescent="0.3">
      <c r="A166">
        <v>587</v>
      </c>
      <c r="B166" s="23" t="str">
        <f>IF(AND($A166&lt;&gt;"",ISNUMBER($A166)),VLOOKUP($A166,StudiesDetails!$B:$CW,2,FALSE),"")</f>
        <v>Ohtsuki</v>
      </c>
      <c r="C166" s="23">
        <f>IF(AND($A166&lt;&gt;"",ISNUMBER($A166)),VLOOKUP($A166,StudiesDetails!$B:$CW,3,FALSE),"")</f>
        <v>2012</v>
      </c>
      <c r="D166" s="23" t="str">
        <f>IF(AND($A166&lt;&gt;"",ISNUMBER($A166)),VLOOKUP($A166,StudiesDetails!$B:$CW,4,FALSE),"")</f>
        <v>http://dx.doi.org/10.1124/dmd.111.042259</v>
      </c>
      <c r="E166" s="64" t="str">
        <f>IF(AND($A166&lt;&gt;"",ISNUMBER($A166)),VLOOKUP($A166,StudiesDetails!$B:$CW,5,FALSE),"")</f>
        <v>CYP3A43</v>
      </c>
      <c r="F166" s="23" t="str">
        <f>IF(AND($A166&lt;&gt;"",ISNUMBER($A166)),VLOOKUP($A166,StudiesDetails!$B:$CW,6,FALSE),"")</f>
        <v>Liver--HLM-1-B01002632-</v>
      </c>
      <c r="G166" s="12" t="s">
        <v>1678</v>
      </c>
      <c r="H166" s="35" t="str">
        <f t="shared" si="1"/>
        <v>3-4</v>
      </c>
      <c r="I166" s="60" t="str">
        <f>IF(AND($A166&lt;&gt;"",ISNUMBER($A166)),VLOOKUP($A166,StudiesDetails!$B:$CW,26,FALSE),"")</f>
        <v>Individual</v>
      </c>
      <c r="J166" s="39">
        <f>IF(AND($A166&lt;&gt;"",ISNUMBER($A166)),VLOOKUP($A166,StudiesDetails!$B:$CW,31,FALSE),"")</f>
        <v>1</v>
      </c>
      <c r="K166" s="2">
        <v>4.6100000000000003</v>
      </c>
      <c r="L166" s="14" t="s">
        <v>1679</v>
      </c>
      <c r="M166" s="14" t="s">
        <v>768</v>
      </c>
      <c r="N166" s="58">
        <v>1.1299999999999999</v>
      </c>
      <c r="O166" s="59" t="s">
        <v>1679</v>
      </c>
      <c r="P166" s="59" t="s">
        <v>1686</v>
      </c>
      <c r="X166" s="52">
        <v>0</v>
      </c>
    </row>
    <row r="167" spans="1:24" x14ac:dyDescent="0.3">
      <c r="A167">
        <v>588</v>
      </c>
      <c r="B167" s="23" t="str">
        <f>IF(AND($A167&lt;&gt;"",ISNUMBER($A167)),VLOOKUP($A167,StudiesDetails!$B:$CW,2,FALSE),"")</f>
        <v>Ohtsuki</v>
      </c>
      <c r="C167" s="23">
        <f>IF(AND($A167&lt;&gt;"",ISNUMBER($A167)),VLOOKUP($A167,StudiesDetails!$B:$CW,3,FALSE),"")</f>
        <v>2012</v>
      </c>
      <c r="D167" s="23" t="str">
        <f>IF(AND($A167&lt;&gt;"",ISNUMBER($A167)),VLOOKUP($A167,StudiesDetails!$B:$CW,4,FALSE),"")</f>
        <v>http://dx.doi.org/10.1124/dmd.111.042259</v>
      </c>
      <c r="E167" s="64" t="str">
        <f>IF(AND($A167&lt;&gt;"",ISNUMBER($A167)),VLOOKUP($A167,StudiesDetails!$B:$CW,5,FALSE),"")</f>
        <v>CYP3A43</v>
      </c>
      <c r="F167" s="23" t="str">
        <f>IF(AND($A167&lt;&gt;"",ISNUMBER($A167)),VLOOKUP($A167,StudiesDetails!$B:$CW,6,FALSE),"")</f>
        <v>Liver--HLM-4-C01003613-</v>
      </c>
      <c r="G167" s="12" t="s">
        <v>1678</v>
      </c>
      <c r="H167" s="35" t="str">
        <f t="shared" si="1"/>
        <v>3-4</v>
      </c>
      <c r="I167" s="60" t="str">
        <f>IF(AND($A167&lt;&gt;"",ISNUMBER($A167)),VLOOKUP($A167,StudiesDetails!$B:$CW,26,FALSE),"")</f>
        <v>Individual</v>
      </c>
      <c r="J167" s="39">
        <f>IF(AND($A167&lt;&gt;"",ISNUMBER($A167)),VLOOKUP($A167,StudiesDetails!$B:$CW,31,FALSE),"")</f>
        <v>1</v>
      </c>
      <c r="K167" s="2">
        <v>4.97</v>
      </c>
      <c r="L167" s="14" t="s">
        <v>1679</v>
      </c>
      <c r="M167" s="14" t="s">
        <v>768</v>
      </c>
      <c r="N167" s="58">
        <v>1.0900000000000001</v>
      </c>
      <c r="O167" s="59" t="s">
        <v>1679</v>
      </c>
      <c r="P167" s="59" t="s">
        <v>1686</v>
      </c>
      <c r="X167" s="52">
        <v>0</v>
      </c>
    </row>
    <row r="168" spans="1:24" x14ac:dyDescent="0.3">
      <c r="A168">
        <v>589</v>
      </c>
      <c r="B168" s="23" t="str">
        <f>IF(AND($A168&lt;&gt;"",ISNUMBER($A168)),VLOOKUP($A168,StudiesDetails!$B:$CW,2,FALSE),"")</f>
        <v>Ohtsuki</v>
      </c>
      <c r="C168" s="23">
        <f>IF(AND($A168&lt;&gt;"",ISNUMBER($A168)),VLOOKUP($A168,StudiesDetails!$B:$CW,3,FALSE),"")</f>
        <v>2012</v>
      </c>
      <c r="D168" s="23" t="str">
        <f>IF(AND($A168&lt;&gt;"",ISNUMBER($A168)),VLOOKUP($A168,StudiesDetails!$B:$CW,4,FALSE),"")</f>
        <v>http://dx.doi.org/10.1124/dmd.111.042259</v>
      </c>
      <c r="E168" s="64" t="str">
        <f>IF(AND($A168&lt;&gt;"",ISNUMBER($A168)),VLOOKUP($A168,StudiesDetails!$B:$CW,5,FALSE),"")</f>
        <v>CYP3A43</v>
      </c>
      <c r="F168" s="23" t="str">
        <f>IF(AND($A168&lt;&gt;"",ISNUMBER($A168)),VLOOKUP($A168,StudiesDetails!$B:$CW,6,FALSE),"")</f>
        <v>Liver--HLM-5-H0844-</v>
      </c>
      <c r="G168" s="12" t="s">
        <v>1678</v>
      </c>
      <c r="H168" s="35" t="str">
        <f t="shared" si="1"/>
        <v>3-4</v>
      </c>
      <c r="I168" s="60" t="str">
        <f>IF(AND($A168&lt;&gt;"",ISNUMBER($A168)),VLOOKUP($A168,StudiesDetails!$B:$CW,26,FALSE),"")</f>
        <v>Individual</v>
      </c>
      <c r="J168" s="39">
        <f>IF(AND($A168&lt;&gt;"",ISNUMBER($A168)),VLOOKUP($A168,StudiesDetails!$B:$CW,31,FALSE),"")</f>
        <v>1</v>
      </c>
      <c r="K168" s="62">
        <v>4.5999999999999996</v>
      </c>
      <c r="L168" s="14" t="s">
        <v>1679</v>
      </c>
      <c r="M168" s="14" t="s">
        <v>768</v>
      </c>
      <c r="N168" s="58">
        <v>1.1100000000000001</v>
      </c>
      <c r="O168" s="59" t="s">
        <v>1679</v>
      </c>
      <c r="P168" s="59" t="s">
        <v>1686</v>
      </c>
      <c r="X168" s="52">
        <v>0</v>
      </c>
    </row>
    <row r="169" spans="1:24" x14ac:dyDescent="0.3">
      <c r="A169">
        <v>590</v>
      </c>
      <c r="B169" s="23" t="str">
        <f>IF(AND($A169&lt;&gt;"",ISNUMBER($A169)),VLOOKUP($A169,StudiesDetails!$B:$CW,2,FALSE),"")</f>
        <v>Ohtsuki</v>
      </c>
      <c r="C169" s="23">
        <f>IF(AND($A169&lt;&gt;"",ISNUMBER($A169)),VLOOKUP($A169,StudiesDetails!$B:$CW,3,FALSE),"")</f>
        <v>2012</v>
      </c>
      <c r="D169" s="23" t="str">
        <f>IF(AND($A169&lt;&gt;"",ISNUMBER($A169)),VLOOKUP($A169,StudiesDetails!$B:$CW,4,FALSE),"")</f>
        <v>http://dx.doi.org/10.1124/dmd.111.042259</v>
      </c>
      <c r="E169" s="64" t="str">
        <f>IF(AND($A169&lt;&gt;"",ISNUMBER($A169)),VLOOKUP($A169,StudiesDetails!$B:$CW,5,FALSE),"")</f>
        <v>CYP3A43</v>
      </c>
      <c r="F169" s="23" t="str">
        <f>IF(AND($A169&lt;&gt;"",ISNUMBER($A169)),VLOOKUP($A169,StudiesDetails!$B:$CW,6,FALSE),"")</f>
        <v>Liver--HLM-7-C01002457-</v>
      </c>
      <c r="G169" s="12" t="s">
        <v>1678</v>
      </c>
      <c r="H169" s="35" t="str">
        <f t="shared" si="1"/>
        <v>3-4</v>
      </c>
      <c r="I169" s="60" t="str">
        <f>IF(AND($A169&lt;&gt;"",ISNUMBER($A169)),VLOOKUP($A169,StudiesDetails!$B:$CW,26,FALSE),"")</f>
        <v>Individual</v>
      </c>
      <c r="J169" s="39">
        <f>IF(AND($A169&lt;&gt;"",ISNUMBER($A169)),VLOOKUP($A169,StudiesDetails!$B:$CW,31,FALSE),"")</f>
        <v>1</v>
      </c>
      <c r="K169" s="62">
        <v>5.3</v>
      </c>
      <c r="L169" s="14" t="s">
        <v>1679</v>
      </c>
      <c r="M169" s="14" t="s">
        <v>768</v>
      </c>
      <c r="N169" s="58">
        <v>1.72</v>
      </c>
      <c r="O169" s="59" t="s">
        <v>1679</v>
      </c>
      <c r="P169" s="59" t="s">
        <v>1686</v>
      </c>
      <c r="X169" s="52">
        <v>0</v>
      </c>
    </row>
    <row r="170" spans="1:24" x14ac:dyDescent="0.3">
      <c r="A170">
        <v>591</v>
      </c>
      <c r="B170" s="23" t="str">
        <f>IF(AND($A170&lt;&gt;"",ISNUMBER($A170)),VLOOKUP($A170,StudiesDetails!$B:$CW,2,FALSE),"")</f>
        <v>Ohtsuki</v>
      </c>
      <c r="C170" s="23">
        <f>IF(AND($A170&lt;&gt;"",ISNUMBER($A170)),VLOOKUP($A170,StudiesDetails!$B:$CW,3,FALSE),"")</f>
        <v>2012</v>
      </c>
      <c r="D170" s="23" t="str">
        <f>IF(AND($A170&lt;&gt;"",ISNUMBER($A170)),VLOOKUP($A170,StudiesDetails!$B:$CW,4,FALSE),"")</f>
        <v>http://dx.doi.org/10.1124/dmd.111.042259</v>
      </c>
      <c r="E170" s="64" t="str">
        <f>IF(AND($A170&lt;&gt;"",ISNUMBER($A170)),VLOOKUP($A170,StudiesDetails!$B:$CW,5,FALSE),"")</f>
        <v>CYP3A43</v>
      </c>
      <c r="F170" s="23" t="str">
        <f>IF(AND($A170&lt;&gt;"",ISNUMBER($A170)),VLOOKUP($A170,StudiesDetails!$B:$CW,6,FALSE),"")</f>
        <v>Liver--HLM-8-H0824-</v>
      </c>
      <c r="G170" s="12" t="s">
        <v>1678</v>
      </c>
      <c r="H170" s="35" t="str">
        <f t="shared" si="1"/>
        <v>3-4</v>
      </c>
      <c r="I170" s="60" t="str">
        <f>IF(AND($A170&lt;&gt;"",ISNUMBER($A170)),VLOOKUP($A170,StudiesDetails!$B:$CW,26,FALSE),"")</f>
        <v>Individual</v>
      </c>
      <c r="J170" s="39">
        <f>IF(AND($A170&lt;&gt;"",ISNUMBER($A170)),VLOOKUP($A170,StudiesDetails!$B:$CW,31,FALSE),"")</f>
        <v>1</v>
      </c>
      <c r="K170" s="2">
        <v>4.82</v>
      </c>
      <c r="L170" s="14" t="s">
        <v>1679</v>
      </c>
      <c r="M170" s="14" t="s">
        <v>768</v>
      </c>
      <c r="N170" s="58">
        <v>1.59</v>
      </c>
      <c r="O170" s="59" t="s">
        <v>1679</v>
      </c>
      <c r="P170" s="59" t="s">
        <v>1686</v>
      </c>
      <c r="X170" s="52">
        <v>0</v>
      </c>
    </row>
    <row r="171" spans="1:24" x14ac:dyDescent="0.3">
      <c r="A171">
        <v>592</v>
      </c>
      <c r="B171" s="23" t="str">
        <f>IF(AND($A171&lt;&gt;"",ISNUMBER($A171)),VLOOKUP($A171,StudiesDetails!$B:$CW,2,FALSE),"")</f>
        <v>Ohtsuki</v>
      </c>
      <c r="C171" s="23">
        <f>IF(AND($A171&lt;&gt;"",ISNUMBER($A171)),VLOOKUP($A171,StudiesDetails!$B:$CW,3,FALSE),"")</f>
        <v>2012</v>
      </c>
      <c r="D171" s="23" t="str">
        <f>IF(AND($A171&lt;&gt;"",ISNUMBER($A171)),VLOOKUP($A171,StudiesDetails!$B:$CW,4,FALSE),"")</f>
        <v>http://dx.doi.org/10.1124/dmd.111.042259</v>
      </c>
      <c r="E171" s="64" t="str">
        <f>IF(AND($A171&lt;&gt;"",ISNUMBER($A171)),VLOOKUP($A171,StudiesDetails!$B:$CW,5,FALSE),"")</f>
        <v>CYP3A43</v>
      </c>
      <c r="F171" s="23" t="str">
        <f>IF(AND($A171&lt;&gt;"",ISNUMBER($A171)),VLOOKUP($A171,StudiesDetails!$B:$CW,6,FALSE),"")</f>
        <v>Liver--HLM-9-A01001423-</v>
      </c>
      <c r="G171" s="12" t="s">
        <v>1678</v>
      </c>
      <c r="H171" s="35" t="str">
        <f t="shared" si="1"/>
        <v>3-4</v>
      </c>
      <c r="I171" s="60" t="str">
        <f>IF(AND($A171&lt;&gt;"",ISNUMBER($A171)),VLOOKUP($A171,StudiesDetails!$B:$CW,26,FALSE),"")</f>
        <v>Individual</v>
      </c>
      <c r="J171" s="39">
        <f>IF(AND($A171&lt;&gt;"",ISNUMBER($A171)),VLOOKUP($A171,StudiesDetails!$B:$CW,31,FALSE),"")</f>
        <v>1</v>
      </c>
      <c r="K171" s="2">
        <v>6.42</v>
      </c>
      <c r="L171" s="14" t="s">
        <v>1679</v>
      </c>
      <c r="M171" s="14" t="s">
        <v>768</v>
      </c>
      <c r="N171" s="58">
        <v>2.69</v>
      </c>
      <c r="O171" s="59" t="s">
        <v>1679</v>
      </c>
      <c r="P171" s="59" t="s">
        <v>1686</v>
      </c>
      <c r="X171" s="52">
        <v>0</v>
      </c>
    </row>
    <row r="172" spans="1:24" x14ac:dyDescent="0.3">
      <c r="A172">
        <v>593</v>
      </c>
      <c r="B172" s="23" t="str">
        <f>IF(AND($A172&lt;&gt;"",ISNUMBER($A172)),VLOOKUP($A172,StudiesDetails!$B:$CW,2,FALSE),"")</f>
        <v>Ohtsuki</v>
      </c>
      <c r="C172" s="23">
        <f>IF(AND($A172&lt;&gt;"",ISNUMBER($A172)),VLOOKUP($A172,StudiesDetails!$B:$CW,3,FALSE),"")</f>
        <v>2012</v>
      </c>
      <c r="D172" s="23" t="str">
        <f>IF(AND($A172&lt;&gt;"",ISNUMBER($A172)),VLOOKUP($A172,StudiesDetails!$B:$CW,4,FALSE),"")</f>
        <v>http://dx.doi.org/10.1124/dmd.111.042259</v>
      </c>
      <c r="E172" s="64" t="str">
        <f>IF(AND($A172&lt;&gt;"",ISNUMBER($A172)),VLOOKUP($A172,StudiesDetails!$B:$CW,5,FALSE),"")</f>
        <v>CYP3A43</v>
      </c>
      <c r="F172" s="23" t="str">
        <f>IF(AND($A172&lt;&gt;"",ISNUMBER($A172)),VLOOKUP($A172,StudiesDetails!$B:$CW,6,FALSE),"")</f>
        <v>Liver--HLM-10-H0786-</v>
      </c>
      <c r="G172" s="12" t="s">
        <v>1678</v>
      </c>
      <c r="H172" s="35" t="str">
        <f t="shared" si="1"/>
        <v>3-4</v>
      </c>
      <c r="I172" s="60" t="str">
        <f>IF(AND($A172&lt;&gt;"",ISNUMBER($A172)),VLOOKUP($A172,StudiesDetails!$B:$CW,26,FALSE),"")</f>
        <v>Individual</v>
      </c>
      <c r="J172" s="39">
        <f>IF(AND($A172&lt;&gt;"",ISNUMBER($A172)),VLOOKUP($A172,StudiesDetails!$B:$CW,31,FALSE),"")</f>
        <v>1</v>
      </c>
      <c r="K172" s="2">
        <v>4.4400000000000004</v>
      </c>
      <c r="L172" s="14" t="s">
        <v>1679</v>
      </c>
      <c r="M172" s="14" t="s">
        <v>768</v>
      </c>
      <c r="N172" s="58">
        <v>0.95</v>
      </c>
      <c r="O172" s="59" t="s">
        <v>1679</v>
      </c>
      <c r="P172" s="59" t="s">
        <v>1686</v>
      </c>
      <c r="X172" s="52">
        <v>0</v>
      </c>
    </row>
    <row r="173" spans="1:24" x14ac:dyDescent="0.3">
      <c r="A173">
        <v>594</v>
      </c>
      <c r="B173" s="23" t="str">
        <f>IF(AND($A173&lt;&gt;"",ISNUMBER($A173)),VLOOKUP($A173,StudiesDetails!$B:$CW,2,FALSE),"")</f>
        <v>Ohtsuki</v>
      </c>
      <c r="C173" s="23">
        <f>IF(AND($A173&lt;&gt;"",ISNUMBER($A173)),VLOOKUP($A173,StudiesDetails!$B:$CW,3,FALSE),"")</f>
        <v>2012</v>
      </c>
      <c r="D173" s="23" t="str">
        <f>IF(AND($A173&lt;&gt;"",ISNUMBER($A173)),VLOOKUP($A173,StudiesDetails!$B:$CW,4,FALSE),"")</f>
        <v>http://dx.doi.org/10.1124/dmd.111.042259</v>
      </c>
      <c r="E173" s="64" t="str">
        <f>IF(AND($A173&lt;&gt;"",ISNUMBER($A173)),VLOOKUP($A173,StudiesDetails!$B:$CW,5,FALSE),"")</f>
        <v>CYP3A43</v>
      </c>
      <c r="F173" s="23" t="str">
        <f>IF(AND($A173&lt;&gt;"",ISNUMBER($A173)),VLOOKUP($A173,StudiesDetails!$B:$CW,6,FALSE),"")</f>
        <v>Liver--HLM-11-A0001228-</v>
      </c>
      <c r="G173" s="12" t="s">
        <v>1678</v>
      </c>
      <c r="H173" s="35" t="str">
        <f t="shared" si="1"/>
        <v>3-4</v>
      </c>
      <c r="I173" s="60" t="str">
        <f>IF(AND($A173&lt;&gt;"",ISNUMBER($A173)),VLOOKUP($A173,StudiesDetails!$B:$CW,26,FALSE),"")</f>
        <v>Individual</v>
      </c>
      <c r="J173" s="39">
        <f>IF(AND($A173&lt;&gt;"",ISNUMBER($A173)),VLOOKUP($A173,StudiesDetails!$B:$CW,31,FALSE),"")</f>
        <v>1</v>
      </c>
      <c r="K173" s="2">
        <v>5.37</v>
      </c>
      <c r="L173" s="14" t="s">
        <v>1679</v>
      </c>
      <c r="M173" s="14" t="s">
        <v>768</v>
      </c>
      <c r="N173" s="58">
        <v>1.48</v>
      </c>
      <c r="O173" s="59" t="s">
        <v>1679</v>
      </c>
      <c r="P173" s="59" t="s">
        <v>1686</v>
      </c>
      <c r="X173" s="52">
        <v>0</v>
      </c>
    </row>
    <row r="174" spans="1:24" x14ac:dyDescent="0.3">
      <c r="A174">
        <v>595</v>
      </c>
      <c r="B174" s="23" t="str">
        <f>IF(AND($A174&lt;&gt;"",ISNUMBER($A174)),VLOOKUP($A174,StudiesDetails!$B:$CW,2,FALSE),"")</f>
        <v>Ohtsuki</v>
      </c>
      <c r="C174" s="23">
        <f>IF(AND($A174&lt;&gt;"",ISNUMBER($A174)),VLOOKUP($A174,StudiesDetails!$B:$CW,3,FALSE),"")</f>
        <v>2012</v>
      </c>
      <c r="D174" s="23" t="str">
        <f>IF(AND($A174&lt;&gt;"",ISNUMBER($A174)),VLOOKUP($A174,StudiesDetails!$B:$CW,4,FALSE),"")</f>
        <v>http://dx.doi.org/10.1124/dmd.111.042259</v>
      </c>
      <c r="E174" s="64" t="str">
        <f>IF(AND($A174&lt;&gt;"",ISNUMBER($A174)),VLOOKUP($A174,StudiesDetails!$B:$CW,5,FALSE),"")</f>
        <v>CYP3A43</v>
      </c>
      <c r="F174" s="23" t="str">
        <f>IF(AND($A174&lt;&gt;"",ISNUMBER($A174)),VLOOKUP($A174,StudiesDetails!$B:$CW,6,FALSE),"")</f>
        <v>Liver--HLM-12-B01002701-</v>
      </c>
      <c r="G174" s="12" t="s">
        <v>1678</v>
      </c>
      <c r="H174" s="35" t="str">
        <f t="shared" si="1"/>
        <v>3-4</v>
      </c>
      <c r="I174" s="60" t="str">
        <f>IF(AND($A174&lt;&gt;"",ISNUMBER($A174)),VLOOKUP($A174,StudiesDetails!$B:$CW,26,FALSE),"")</f>
        <v>Individual</v>
      </c>
      <c r="J174" s="39">
        <f>IF(AND($A174&lt;&gt;"",ISNUMBER($A174)),VLOOKUP($A174,StudiesDetails!$B:$CW,31,FALSE),"")</f>
        <v>1</v>
      </c>
      <c r="K174" s="2">
        <v>5.17</v>
      </c>
      <c r="L174" s="14" t="s">
        <v>1679</v>
      </c>
      <c r="M174" s="14" t="s">
        <v>768</v>
      </c>
      <c r="N174" s="58">
        <v>1.94</v>
      </c>
      <c r="O174" s="59" t="s">
        <v>1679</v>
      </c>
      <c r="P174" s="59" t="s">
        <v>1686</v>
      </c>
      <c r="X174" s="52">
        <v>0</v>
      </c>
    </row>
    <row r="175" spans="1:24" x14ac:dyDescent="0.3">
      <c r="A175">
        <v>596</v>
      </c>
      <c r="B175" s="23" t="str">
        <f>IF(AND($A175&lt;&gt;"",ISNUMBER($A175)),VLOOKUP($A175,StudiesDetails!$B:$CW,2,FALSE),"")</f>
        <v>Ohtsuki</v>
      </c>
      <c r="C175" s="23">
        <f>IF(AND($A175&lt;&gt;"",ISNUMBER($A175)),VLOOKUP($A175,StudiesDetails!$B:$CW,3,FALSE),"")</f>
        <v>2012</v>
      </c>
      <c r="D175" s="23" t="str">
        <f>IF(AND($A175&lt;&gt;"",ISNUMBER($A175)),VLOOKUP($A175,StudiesDetails!$B:$CW,4,FALSE),"")</f>
        <v>http://dx.doi.org/10.1124/dmd.111.042259</v>
      </c>
      <c r="E175" s="64" t="str">
        <f>IF(AND($A175&lt;&gt;"",ISNUMBER($A175)),VLOOKUP($A175,StudiesDetails!$B:$CW,5,FALSE),"")</f>
        <v>CYP3A43</v>
      </c>
      <c r="F175" s="23" t="str">
        <f>IF(AND($A175&lt;&gt;"",ISNUMBER($A175)),VLOOKUP($A175,StudiesDetails!$B:$CW,6,FALSE),"")</f>
        <v>Liver--HLM-13-C01002308-</v>
      </c>
      <c r="G175" s="12" t="s">
        <v>1678</v>
      </c>
      <c r="H175" s="35" t="str">
        <f t="shared" si="1"/>
        <v>3-4</v>
      </c>
      <c r="I175" s="60" t="str">
        <f>IF(AND($A175&lt;&gt;"",ISNUMBER($A175)),VLOOKUP($A175,StudiesDetails!$B:$CW,26,FALSE),"")</f>
        <v>Individual</v>
      </c>
      <c r="J175" s="39">
        <f>IF(AND($A175&lt;&gt;"",ISNUMBER($A175)),VLOOKUP($A175,StudiesDetails!$B:$CW,31,FALSE),"")</f>
        <v>1</v>
      </c>
      <c r="K175" s="2">
        <v>4.7300000000000004</v>
      </c>
      <c r="L175" s="14" t="s">
        <v>1679</v>
      </c>
      <c r="M175" s="14" t="s">
        <v>768</v>
      </c>
      <c r="N175" s="58">
        <v>1.65</v>
      </c>
      <c r="O175" s="59" t="s">
        <v>1679</v>
      </c>
      <c r="P175" s="59" t="s">
        <v>1686</v>
      </c>
      <c r="X175" s="52">
        <v>0</v>
      </c>
    </row>
    <row r="176" spans="1:24" x14ac:dyDescent="0.3">
      <c r="A176">
        <v>597</v>
      </c>
      <c r="B176" s="23" t="str">
        <f>IF(AND($A176&lt;&gt;"",ISNUMBER($A176)),VLOOKUP($A176,StudiesDetails!$B:$CW,2,FALSE),"")</f>
        <v>Ohtsuki</v>
      </c>
      <c r="C176" s="23">
        <f>IF(AND($A176&lt;&gt;"",ISNUMBER($A176)),VLOOKUP($A176,StudiesDetails!$B:$CW,3,FALSE),"")</f>
        <v>2012</v>
      </c>
      <c r="D176" s="23" t="str">
        <f>IF(AND($A176&lt;&gt;"",ISNUMBER($A176)),VLOOKUP($A176,StudiesDetails!$B:$CW,4,FALSE),"")</f>
        <v>http://dx.doi.org/10.1124/dmd.111.042259</v>
      </c>
      <c r="E176" s="64" t="str">
        <f>IF(AND($A176&lt;&gt;"",ISNUMBER($A176)),VLOOKUP($A176,StudiesDetails!$B:$CW,5,FALSE),"")</f>
        <v>CYP3A43</v>
      </c>
      <c r="F176" s="23" t="str">
        <f>IF(AND($A176&lt;&gt;"",ISNUMBER($A176)),VLOOKUP($A176,StudiesDetails!$B:$CW,6,FALSE),"")</f>
        <v>Liver--HLM-14-B01002444-</v>
      </c>
      <c r="G176" s="12" t="s">
        <v>1678</v>
      </c>
      <c r="H176" s="35" t="str">
        <f t="shared" si="1"/>
        <v>3-4</v>
      </c>
      <c r="I176" s="60" t="str">
        <f>IF(AND($A176&lt;&gt;"",ISNUMBER($A176)),VLOOKUP($A176,StudiesDetails!$B:$CW,26,FALSE),"")</f>
        <v>Individual</v>
      </c>
      <c r="J176" s="39">
        <f>IF(AND($A176&lt;&gt;"",ISNUMBER($A176)),VLOOKUP($A176,StudiesDetails!$B:$CW,31,FALSE),"")</f>
        <v>1</v>
      </c>
      <c r="K176" s="2">
        <v>4.29</v>
      </c>
      <c r="L176" s="14" t="s">
        <v>1679</v>
      </c>
      <c r="M176" s="14" t="s">
        <v>768</v>
      </c>
      <c r="N176" s="58">
        <v>1.05</v>
      </c>
      <c r="O176" s="59" t="s">
        <v>1679</v>
      </c>
      <c r="P176" s="59" t="s">
        <v>1686</v>
      </c>
      <c r="X176" s="52">
        <v>0</v>
      </c>
    </row>
    <row r="177" spans="1:24" x14ac:dyDescent="0.3">
      <c r="A177">
        <v>598</v>
      </c>
      <c r="B177" s="23" t="str">
        <f>IF(AND($A177&lt;&gt;"",ISNUMBER($A177)),VLOOKUP($A177,StudiesDetails!$B:$CW,2,FALSE),"")</f>
        <v>Ohtsuki</v>
      </c>
      <c r="C177" s="23">
        <f>IF(AND($A177&lt;&gt;"",ISNUMBER($A177)),VLOOKUP($A177,StudiesDetails!$B:$CW,3,FALSE),"")</f>
        <v>2012</v>
      </c>
      <c r="D177" s="23" t="str">
        <f>IF(AND($A177&lt;&gt;"",ISNUMBER($A177)),VLOOKUP($A177,StudiesDetails!$B:$CW,4,FALSE),"")</f>
        <v>http://dx.doi.org/10.1124/dmd.111.042259</v>
      </c>
      <c r="E177" s="64" t="str">
        <f>IF(AND($A177&lt;&gt;"",ISNUMBER($A177)),VLOOKUP($A177,StudiesDetails!$B:$CW,5,FALSE),"")</f>
        <v>CYP3A43</v>
      </c>
      <c r="F177" s="23" t="str">
        <f>IF(AND($A177&lt;&gt;"",ISNUMBER($A177)),VLOOKUP($A177,StudiesDetails!$B:$CW,6,FALSE),"")</f>
        <v>Liver--HLM-15-H092-</v>
      </c>
      <c r="G177" s="12" t="s">
        <v>1678</v>
      </c>
      <c r="H177" s="35" t="str">
        <f t="shared" si="1"/>
        <v>3-4</v>
      </c>
      <c r="I177" s="60" t="str">
        <f>IF(AND($A177&lt;&gt;"",ISNUMBER($A177)),VLOOKUP($A177,StudiesDetails!$B:$CW,26,FALSE),"")</f>
        <v>Individual</v>
      </c>
      <c r="J177" s="39">
        <f>IF(AND($A177&lt;&gt;"",ISNUMBER($A177)),VLOOKUP($A177,StudiesDetails!$B:$CW,31,FALSE),"")</f>
        <v>1</v>
      </c>
      <c r="K177" s="2">
        <v>5.05</v>
      </c>
      <c r="L177" s="14" t="s">
        <v>1679</v>
      </c>
      <c r="M177" s="14" t="s">
        <v>768</v>
      </c>
      <c r="N177" s="58">
        <v>1.61</v>
      </c>
      <c r="O177" s="59" t="s">
        <v>1679</v>
      </c>
      <c r="P177" s="59" t="s">
        <v>1686</v>
      </c>
      <c r="X177" s="52">
        <v>0</v>
      </c>
    </row>
    <row r="178" spans="1:24" x14ac:dyDescent="0.3">
      <c r="A178">
        <v>599</v>
      </c>
      <c r="B178" s="23" t="str">
        <f>IF(AND($A178&lt;&gt;"",ISNUMBER($A178)),VLOOKUP($A178,StudiesDetails!$B:$CW,2,FALSE),"")</f>
        <v>Ohtsuki</v>
      </c>
      <c r="C178" s="23">
        <f>IF(AND($A178&lt;&gt;"",ISNUMBER($A178)),VLOOKUP($A178,StudiesDetails!$B:$CW,3,FALSE),"")</f>
        <v>2012</v>
      </c>
      <c r="D178" s="23" t="str">
        <f>IF(AND($A178&lt;&gt;"",ISNUMBER($A178)),VLOOKUP($A178,StudiesDetails!$B:$CW,4,FALSE),"")</f>
        <v>http://dx.doi.org/10.1124/dmd.111.042259</v>
      </c>
      <c r="E178" s="64" t="str">
        <f>IF(AND($A178&lt;&gt;"",ISNUMBER($A178)),VLOOKUP($A178,StudiesDetails!$B:$CW,5,FALSE),"")</f>
        <v>CYP3A43</v>
      </c>
      <c r="F178" s="23" t="str">
        <f>IF(AND($A178&lt;&gt;"",ISNUMBER($A178)),VLOOKUP($A178,StudiesDetails!$B:$CW,6,FALSE),"")</f>
        <v>Liver--HLM-16-B01003044-</v>
      </c>
      <c r="G178" s="12" t="s">
        <v>1678</v>
      </c>
      <c r="H178" s="35" t="str">
        <f t="shared" si="1"/>
        <v>3-4</v>
      </c>
      <c r="I178" s="60" t="str">
        <f>IF(AND($A178&lt;&gt;"",ISNUMBER($A178)),VLOOKUP($A178,StudiesDetails!$B:$CW,26,FALSE),"")</f>
        <v>Individual</v>
      </c>
      <c r="J178" s="39">
        <f>IF(AND($A178&lt;&gt;"",ISNUMBER($A178)),VLOOKUP($A178,StudiesDetails!$B:$CW,31,FALSE),"")</f>
        <v>1</v>
      </c>
      <c r="K178" s="2">
        <v>4.91</v>
      </c>
      <c r="L178" s="14" t="s">
        <v>1679</v>
      </c>
      <c r="M178" s="14" t="s">
        <v>768</v>
      </c>
      <c r="N178" s="58">
        <v>1.51</v>
      </c>
      <c r="O178" s="59" t="s">
        <v>1679</v>
      </c>
      <c r="P178" s="59" t="s">
        <v>1686</v>
      </c>
      <c r="X178" s="52">
        <v>0</v>
      </c>
    </row>
    <row r="179" spans="1:24" x14ac:dyDescent="0.3">
      <c r="A179">
        <v>600</v>
      </c>
      <c r="B179" s="23" t="str">
        <f>IF(AND($A179&lt;&gt;"",ISNUMBER($A179)),VLOOKUP($A179,StudiesDetails!$B:$CW,2,FALSE),"")</f>
        <v>Ohtsuki</v>
      </c>
      <c r="C179" s="23">
        <f>IF(AND($A179&lt;&gt;"",ISNUMBER($A179)),VLOOKUP($A179,StudiesDetails!$B:$CW,3,FALSE),"")</f>
        <v>2012</v>
      </c>
      <c r="D179" s="23" t="str">
        <f>IF(AND($A179&lt;&gt;"",ISNUMBER($A179)),VLOOKUP($A179,StudiesDetails!$B:$CW,4,FALSE),"")</f>
        <v>http://dx.doi.org/10.1124/dmd.111.042259</v>
      </c>
      <c r="E179" s="64" t="str">
        <f>IF(AND($A179&lt;&gt;"",ISNUMBER($A179)),VLOOKUP($A179,StudiesDetails!$B:$CW,5,FALSE),"")</f>
        <v>CYP3A43</v>
      </c>
      <c r="F179" s="23" t="str">
        <f>IF(AND($A179&lt;&gt;"",ISNUMBER($A179)),VLOOKUP($A179,StudiesDetails!$B:$CW,6,FALSE),"")</f>
        <v>Liver--HLM-17-H0814-</v>
      </c>
      <c r="G179" s="12" t="s">
        <v>1678</v>
      </c>
      <c r="H179" s="35" t="str">
        <f t="shared" si="1"/>
        <v>3-4</v>
      </c>
      <c r="I179" s="60" t="str">
        <f>IF(AND($A179&lt;&gt;"",ISNUMBER($A179)),VLOOKUP($A179,StudiesDetails!$B:$CW,26,FALSE),"")</f>
        <v>Individual</v>
      </c>
      <c r="J179" s="39">
        <f>IF(AND($A179&lt;&gt;"",ISNUMBER($A179)),VLOOKUP($A179,StudiesDetails!$B:$CW,31,FALSE),"")</f>
        <v>1</v>
      </c>
      <c r="K179" s="2">
        <v>4.97</v>
      </c>
      <c r="L179" s="14" t="s">
        <v>1679</v>
      </c>
      <c r="M179" s="14" t="s">
        <v>768</v>
      </c>
      <c r="N179" s="58">
        <v>1.59</v>
      </c>
      <c r="O179" s="59" t="s">
        <v>1679</v>
      </c>
      <c r="P179" s="59" t="s">
        <v>1686</v>
      </c>
      <c r="X179" s="52">
        <v>0</v>
      </c>
    </row>
    <row r="180" spans="1:24" x14ac:dyDescent="0.3">
      <c r="A180">
        <v>602</v>
      </c>
      <c r="B180" s="23" t="str">
        <f>IF(AND($A180&lt;&gt;"",ISNUMBER($A180)),VLOOKUP($A180,StudiesDetails!$B:$CW,2,FALSE),"")</f>
        <v>Ohtsuki</v>
      </c>
      <c r="C180" s="23">
        <f>IF(AND($A180&lt;&gt;"",ISNUMBER($A180)),VLOOKUP($A180,StudiesDetails!$B:$CW,3,FALSE),"")</f>
        <v>2012</v>
      </c>
      <c r="D180" s="23" t="str">
        <f>IF(AND($A180&lt;&gt;"",ISNUMBER($A180)),VLOOKUP($A180,StudiesDetails!$B:$CW,4,FALSE),"")</f>
        <v>http://dx.doi.org/10.1124/dmd.111.042259</v>
      </c>
      <c r="E180" s="64" t="str">
        <f>IF(AND($A180&lt;&gt;"",ISNUMBER($A180)),VLOOKUP($A180,StudiesDetails!$B:$CW,5,FALSE),"")</f>
        <v>CYP3A5</v>
      </c>
      <c r="F180" s="23" t="str">
        <f>IF(AND($A180&lt;&gt;"",ISNUMBER($A180)),VLOOKUP($A180,StudiesDetails!$B:$CW,6,FALSE),"")</f>
        <v>Liver--HLM-1-B01002632-</v>
      </c>
      <c r="G180" s="12" t="s">
        <v>1678</v>
      </c>
      <c r="H180" s="35" t="str">
        <f t="shared" si="1"/>
        <v>3-4</v>
      </c>
      <c r="I180" s="60" t="str">
        <f>IF(AND($A180&lt;&gt;"",ISNUMBER($A180)),VLOOKUP($A180,StudiesDetails!$B:$CW,26,FALSE),"")</f>
        <v>Individual</v>
      </c>
      <c r="J180" s="39">
        <f>IF(AND($A180&lt;&gt;"",ISNUMBER($A180)),VLOOKUP($A180,StudiesDetails!$B:$CW,31,FALSE),"")</f>
        <v>1</v>
      </c>
      <c r="K180" s="62">
        <v>3.6</v>
      </c>
      <c r="L180" s="14" t="s">
        <v>1679</v>
      </c>
      <c r="M180" s="14" t="s">
        <v>768</v>
      </c>
      <c r="N180" s="58">
        <v>0.37</v>
      </c>
      <c r="O180" s="59" t="s">
        <v>1679</v>
      </c>
      <c r="P180" s="59" t="s">
        <v>1686</v>
      </c>
      <c r="X180" s="52">
        <v>0</v>
      </c>
    </row>
    <row r="181" spans="1:24" x14ac:dyDescent="0.3">
      <c r="A181">
        <v>603</v>
      </c>
      <c r="B181" s="23" t="str">
        <f>IF(AND($A181&lt;&gt;"",ISNUMBER($A181)),VLOOKUP($A181,StudiesDetails!$B:$CW,2,FALSE),"")</f>
        <v>Ohtsuki</v>
      </c>
      <c r="C181" s="23">
        <f>IF(AND($A181&lt;&gt;"",ISNUMBER($A181)),VLOOKUP($A181,StudiesDetails!$B:$CW,3,FALSE),"")</f>
        <v>2012</v>
      </c>
      <c r="D181" s="23" t="str">
        <f>IF(AND($A181&lt;&gt;"",ISNUMBER($A181)),VLOOKUP($A181,StudiesDetails!$B:$CW,4,FALSE),"")</f>
        <v>http://dx.doi.org/10.1124/dmd.111.042259</v>
      </c>
      <c r="E181" s="64" t="str">
        <f>IF(AND($A181&lt;&gt;"",ISNUMBER($A181)),VLOOKUP($A181,StudiesDetails!$B:$CW,5,FALSE),"")</f>
        <v>CYP3A5</v>
      </c>
      <c r="F181" s="23" t="str">
        <f>IF(AND($A181&lt;&gt;"",ISNUMBER($A181)),VLOOKUP($A181,StudiesDetails!$B:$CW,6,FALSE),"")</f>
        <v>Liver--HLM-2-H0796-</v>
      </c>
      <c r="G181" s="12" t="s">
        <v>1678</v>
      </c>
      <c r="H181" s="35" t="str">
        <f t="shared" ref="H181:H197" si="2">"3-4"</f>
        <v>3-4</v>
      </c>
      <c r="I181" s="60" t="str">
        <f>IF(AND($A181&lt;&gt;"",ISNUMBER($A181)),VLOOKUP($A181,StudiesDetails!$B:$CW,26,FALSE),"")</f>
        <v>Individual</v>
      </c>
      <c r="J181" s="39">
        <f>IF(AND($A181&lt;&gt;"",ISNUMBER($A181)),VLOOKUP($A181,StudiesDetails!$B:$CW,31,FALSE),"")</f>
        <v>1</v>
      </c>
      <c r="K181" s="2">
        <v>2.93</v>
      </c>
      <c r="L181" s="14" t="s">
        <v>1679</v>
      </c>
      <c r="M181" s="14" t="s">
        <v>768</v>
      </c>
      <c r="N181" s="58">
        <v>0.62</v>
      </c>
      <c r="O181" s="59" t="s">
        <v>1679</v>
      </c>
      <c r="P181" s="59" t="s">
        <v>1686</v>
      </c>
      <c r="X181" s="52">
        <v>0</v>
      </c>
    </row>
    <row r="182" spans="1:24" x14ac:dyDescent="0.3">
      <c r="A182">
        <v>604</v>
      </c>
      <c r="B182" s="23" t="str">
        <f>IF(AND($A182&lt;&gt;"",ISNUMBER($A182)),VLOOKUP($A182,StudiesDetails!$B:$CW,2,FALSE),"")</f>
        <v>Ohtsuki</v>
      </c>
      <c r="C182" s="23">
        <f>IF(AND($A182&lt;&gt;"",ISNUMBER($A182)),VLOOKUP($A182,StudiesDetails!$B:$CW,3,FALSE),"")</f>
        <v>2012</v>
      </c>
      <c r="D182" s="23" t="str">
        <f>IF(AND($A182&lt;&gt;"",ISNUMBER($A182)),VLOOKUP($A182,StudiesDetails!$B:$CW,4,FALSE),"")</f>
        <v>http://dx.doi.org/10.1124/dmd.111.042259</v>
      </c>
      <c r="E182" s="64" t="str">
        <f>IF(AND($A182&lt;&gt;"",ISNUMBER($A182)),VLOOKUP($A182,StudiesDetails!$B:$CW,5,FALSE),"")</f>
        <v>CYP3A5</v>
      </c>
      <c r="F182" s="23" t="str">
        <f>IF(AND($A182&lt;&gt;"",ISNUMBER($A182)),VLOOKUP($A182,StudiesDetails!$B:$CW,6,FALSE),"")</f>
        <v>Liver--HLM-3-A01001584-</v>
      </c>
      <c r="G182" s="12" t="s">
        <v>1678</v>
      </c>
      <c r="H182" s="35" t="str">
        <f t="shared" si="2"/>
        <v>3-4</v>
      </c>
      <c r="I182" s="60" t="str">
        <f>IF(AND($A182&lt;&gt;"",ISNUMBER($A182)),VLOOKUP($A182,StudiesDetails!$B:$CW,26,FALSE),"")</f>
        <v>Individual</v>
      </c>
      <c r="J182" s="39">
        <f>IF(AND($A182&lt;&gt;"",ISNUMBER($A182)),VLOOKUP($A182,StudiesDetails!$B:$CW,31,FALSE),"")</f>
        <v>1</v>
      </c>
      <c r="K182" s="2">
        <v>3.02</v>
      </c>
      <c r="L182" s="14" t="s">
        <v>1679</v>
      </c>
      <c r="M182" s="14" t="s">
        <v>768</v>
      </c>
      <c r="N182" s="58">
        <v>0.49</v>
      </c>
      <c r="O182" s="59" t="s">
        <v>1679</v>
      </c>
      <c r="P182" s="59" t="s">
        <v>1686</v>
      </c>
      <c r="X182" s="52">
        <v>0</v>
      </c>
    </row>
    <row r="183" spans="1:24" x14ac:dyDescent="0.3">
      <c r="A183">
        <v>605</v>
      </c>
      <c r="B183" s="23" t="str">
        <f>IF(AND($A183&lt;&gt;"",ISNUMBER($A183)),VLOOKUP($A183,StudiesDetails!$B:$CW,2,FALSE),"")</f>
        <v>Ohtsuki</v>
      </c>
      <c r="C183" s="23">
        <f>IF(AND($A183&lt;&gt;"",ISNUMBER($A183)),VLOOKUP($A183,StudiesDetails!$B:$CW,3,FALSE),"")</f>
        <v>2012</v>
      </c>
      <c r="D183" s="23" t="str">
        <f>IF(AND($A183&lt;&gt;"",ISNUMBER($A183)),VLOOKUP($A183,StudiesDetails!$B:$CW,4,FALSE),"")</f>
        <v>http://dx.doi.org/10.1124/dmd.111.042259</v>
      </c>
      <c r="E183" s="64" t="str">
        <f>IF(AND($A183&lt;&gt;"",ISNUMBER($A183)),VLOOKUP($A183,StudiesDetails!$B:$CW,5,FALSE),"")</f>
        <v>CYP3A5</v>
      </c>
      <c r="F183" s="23" t="str">
        <f>IF(AND($A183&lt;&gt;"",ISNUMBER($A183)),VLOOKUP($A183,StudiesDetails!$B:$CW,6,FALSE),"")</f>
        <v>Liver--HLM-4-C01003613-</v>
      </c>
      <c r="G183" s="12" t="s">
        <v>1678</v>
      </c>
      <c r="H183" s="35" t="str">
        <f t="shared" si="2"/>
        <v>3-4</v>
      </c>
      <c r="I183" s="60" t="str">
        <f>IF(AND($A183&lt;&gt;"",ISNUMBER($A183)),VLOOKUP($A183,StudiesDetails!$B:$CW,26,FALSE),"")</f>
        <v>Individual</v>
      </c>
      <c r="J183" s="39">
        <f>IF(AND($A183&lt;&gt;"",ISNUMBER($A183)),VLOOKUP($A183,StudiesDetails!$B:$CW,31,FALSE),"")</f>
        <v>1</v>
      </c>
      <c r="K183" s="2">
        <v>2.52</v>
      </c>
      <c r="L183" s="14" t="s">
        <v>1679</v>
      </c>
      <c r="M183" s="14" t="s">
        <v>768</v>
      </c>
      <c r="N183" s="58">
        <v>0.43</v>
      </c>
      <c r="O183" s="59" t="s">
        <v>1679</v>
      </c>
      <c r="P183" s="59" t="s">
        <v>1686</v>
      </c>
      <c r="X183" s="52">
        <v>0</v>
      </c>
    </row>
    <row r="184" spans="1:24" x14ac:dyDescent="0.3">
      <c r="A184">
        <v>606</v>
      </c>
      <c r="B184" s="23" t="str">
        <f>IF(AND($A184&lt;&gt;"",ISNUMBER($A184)),VLOOKUP($A184,StudiesDetails!$B:$CW,2,FALSE),"")</f>
        <v>Ohtsuki</v>
      </c>
      <c r="C184" s="23">
        <f>IF(AND($A184&lt;&gt;"",ISNUMBER($A184)),VLOOKUP($A184,StudiesDetails!$B:$CW,3,FALSE),"")</f>
        <v>2012</v>
      </c>
      <c r="D184" s="23" t="str">
        <f>IF(AND($A184&lt;&gt;"",ISNUMBER($A184)),VLOOKUP($A184,StudiesDetails!$B:$CW,4,FALSE),"")</f>
        <v>http://dx.doi.org/10.1124/dmd.111.042259</v>
      </c>
      <c r="E184" s="64" t="str">
        <f>IF(AND($A184&lt;&gt;"",ISNUMBER($A184)),VLOOKUP($A184,StudiesDetails!$B:$CW,5,FALSE),"")</f>
        <v>CYP3A5</v>
      </c>
      <c r="F184" s="23" t="str">
        <f>IF(AND($A184&lt;&gt;"",ISNUMBER($A184)),VLOOKUP($A184,StudiesDetails!$B:$CW,6,FALSE),"")</f>
        <v>Liver--HLM-5-H0844-</v>
      </c>
      <c r="G184" s="12" t="s">
        <v>1678</v>
      </c>
      <c r="H184" s="35" t="str">
        <f t="shared" si="2"/>
        <v>3-4</v>
      </c>
      <c r="I184" s="60" t="str">
        <f>IF(AND($A184&lt;&gt;"",ISNUMBER($A184)),VLOOKUP($A184,StudiesDetails!$B:$CW,26,FALSE),"")</f>
        <v>Individual</v>
      </c>
      <c r="J184" s="39">
        <f>IF(AND($A184&lt;&gt;"",ISNUMBER($A184)),VLOOKUP($A184,StudiesDetails!$B:$CW,31,FALSE),"")</f>
        <v>1</v>
      </c>
      <c r="K184" s="2">
        <v>2.58</v>
      </c>
      <c r="L184" s="14" t="s">
        <v>1679</v>
      </c>
      <c r="M184" s="14" t="s">
        <v>768</v>
      </c>
      <c r="N184" s="58">
        <v>0.66</v>
      </c>
      <c r="O184" s="59" t="s">
        <v>1679</v>
      </c>
      <c r="P184" s="59" t="s">
        <v>1686</v>
      </c>
      <c r="X184" s="52">
        <v>0</v>
      </c>
    </row>
    <row r="185" spans="1:24" x14ac:dyDescent="0.3">
      <c r="A185">
        <v>607</v>
      </c>
      <c r="B185" s="23" t="str">
        <f>IF(AND($A185&lt;&gt;"",ISNUMBER($A185)),VLOOKUP($A185,StudiesDetails!$B:$CW,2,FALSE),"")</f>
        <v>Ohtsuki</v>
      </c>
      <c r="C185" s="23">
        <f>IF(AND($A185&lt;&gt;"",ISNUMBER($A185)),VLOOKUP($A185,StudiesDetails!$B:$CW,3,FALSE),"")</f>
        <v>2012</v>
      </c>
      <c r="D185" s="23" t="str">
        <f>IF(AND($A185&lt;&gt;"",ISNUMBER($A185)),VLOOKUP($A185,StudiesDetails!$B:$CW,4,FALSE),"")</f>
        <v>http://dx.doi.org/10.1124/dmd.111.042259</v>
      </c>
      <c r="E185" s="64" t="str">
        <f>IF(AND($A185&lt;&gt;"",ISNUMBER($A185)),VLOOKUP($A185,StudiesDetails!$B:$CW,5,FALSE),"")</f>
        <v>CYP3A5</v>
      </c>
      <c r="F185" s="23" t="str">
        <f>IF(AND($A185&lt;&gt;"",ISNUMBER($A185)),VLOOKUP($A185,StudiesDetails!$B:$CW,6,FALSE),"")</f>
        <v>Liver--HLM-6-A01001311-</v>
      </c>
      <c r="G185" s="12" t="s">
        <v>1678</v>
      </c>
      <c r="H185" s="35" t="str">
        <f t="shared" si="2"/>
        <v>3-4</v>
      </c>
      <c r="I185" s="60" t="str">
        <f>IF(AND($A185&lt;&gt;"",ISNUMBER($A185)),VLOOKUP($A185,StudiesDetails!$B:$CW,26,FALSE),"")</f>
        <v>Individual</v>
      </c>
      <c r="J185" s="39">
        <f>IF(AND($A185&lt;&gt;"",ISNUMBER($A185)),VLOOKUP($A185,StudiesDetails!$B:$CW,31,FALSE),"")</f>
        <v>1</v>
      </c>
      <c r="K185" s="2">
        <v>3.23</v>
      </c>
      <c r="L185" s="14" t="s">
        <v>1679</v>
      </c>
      <c r="M185" s="14" t="s">
        <v>768</v>
      </c>
      <c r="N185" s="58">
        <v>0.65</v>
      </c>
      <c r="O185" s="59" t="s">
        <v>1679</v>
      </c>
      <c r="P185" s="59" t="s">
        <v>1686</v>
      </c>
      <c r="X185" s="52">
        <v>0</v>
      </c>
    </row>
    <row r="186" spans="1:24" x14ac:dyDescent="0.3">
      <c r="A186">
        <v>608</v>
      </c>
      <c r="B186" s="23" t="str">
        <f>IF(AND($A186&lt;&gt;"",ISNUMBER($A186)),VLOOKUP($A186,StudiesDetails!$B:$CW,2,FALSE),"")</f>
        <v>Ohtsuki</v>
      </c>
      <c r="C186" s="23">
        <f>IF(AND($A186&lt;&gt;"",ISNUMBER($A186)),VLOOKUP($A186,StudiesDetails!$B:$CW,3,FALSE),"")</f>
        <v>2012</v>
      </c>
      <c r="D186" s="23" t="str">
        <f>IF(AND($A186&lt;&gt;"",ISNUMBER($A186)),VLOOKUP($A186,StudiesDetails!$B:$CW,4,FALSE),"")</f>
        <v>http://dx.doi.org/10.1124/dmd.111.042259</v>
      </c>
      <c r="E186" s="64" t="str">
        <f>IF(AND($A186&lt;&gt;"",ISNUMBER($A186)),VLOOKUP($A186,StudiesDetails!$B:$CW,5,FALSE),"")</f>
        <v>CYP3A5</v>
      </c>
      <c r="F186" s="23" t="str">
        <f>IF(AND($A186&lt;&gt;"",ISNUMBER($A186)),VLOOKUP($A186,StudiesDetails!$B:$CW,6,FALSE),"")</f>
        <v>Liver--HLM-7-C01002457-</v>
      </c>
      <c r="G186" s="12" t="s">
        <v>1678</v>
      </c>
      <c r="H186" s="35" t="str">
        <f t="shared" si="2"/>
        <v>3-4</v>
      </c>
      <c r="I186" s="60" t="str">
        <f>IF(AND($A186&lt;&gt;"",ISNUMBER($A186)),VLOOKUP($A186,StudiesDetails!$B:$CW,26,FALSE),"")</f>
        <v>Individual</v>
      </c>
      <c r="J186" s="39">
        <f>IF(AND($A186&lt;&gt;"",ISNUMBER($A186)),VLOOKUP($A186,StudiesDetails!$B:$CW,31,FALSE),"")</f>
        <v>1</v>
      </c>
      <c r="K186" s="2">
        <v>17.100000000000001</v>
      </c>
      <c r="L186" s="14" t="s">
        <v>1679</v>
      </c>
      <c r="M186" s="14" t="s">
        <v>768</v>
      </c>
      <c r="N186" s="58">
        <v>0.8</v>
      </c>
      <c r="O186" s="59" t="s">
        <v>1679</v>
      </c>
      <c r="P186" s="59" t="s">
        <v>1686</v>
      </c>
      <c r="X186" s="52">
        <v>0</v>
      </c>
    </row>
    <row r="187" spans="1:24" x14ac:dyDescent="0.3">
      <c r="A187">
        <v>609</v>
      </c>
      <c r="B187" s="23" t="str">
        <f>IF(AND($A187&lt;&gt;"",ISNUMBER($A187)),VLOOKUP($A187,StudiesDetails!$B:$CW,2,FALSE),"")</f>
        <v>Ohtsuki</v>
      </c>
      <c r="C187" s="23">
        <f>IF(AND($A187&lt;&gt;"",ISNUMBER($A187)),VLOOKUP($A187,StudiesDetails!$B:$CW,3,FALSE),"")</f>
        <v>2012</v>
      </c>
      <c r="D187" s="23" t="str">
        <f>IF(AND($A187&lt;&gt;"",ISNUMBER($A187)),VLOOKUP($A187,StudiesDetails!$B:$CW,4,FALSE),"")</f>
        <v>http://dx.doi.org/10.1124/dmd.111.042259</v>
      </c>
      <c r="E187" s="64" t="str">
        <f>IF(AND($A187&lt;&gt;"",ISNUMBER($A187)),VLOOKUP($A187,StudiesDetails!$B:$CW,5,FALSE),"")</f>
        <v>CYP3A5</v>
      </c>
      <c r="F187" s="23" t="str">
        <f>IF(AND($A187&lt;&gt;"",ISNUMBER($A187)),VLOOKUP($A187,StudiesDetails!$B:$CW,6,FALSE),"")</f>
        <v>Liver--HLM-8-H0824-</v>
      </c>
      <c r="G187" s="12" t="s">
        <v>1678</v>
      </c>
      <c r="H187" s="35" t="str">
        <f t="shared" si="2"/>
        <v>3-4</v>
      </c>
      <c r="I187" s="60" t="str">
        <f>IF(AND($A187&lt;&gt;"",ISNUMBER($A187)),VLOOKUP($A187,StudiesDetails!$B:$CW,26,FALSE),"")</f>
        <v>Individual</v>
      </c>
      <c r="J187" s="39">
        <f>IF(AND($A187&lt;&gt;"",ISNUMBER($A187)),VLOOKUP($A187,StudiesDetails!$B:$CW,31,FALSE),"")</f>
        <v>1</v>
      </c>
      <c r="K187" s="2">
        <v>2.5499999999999998</v>
      </c>
      <c r="L187" s="14" t="s">
        <v>1679</v>
      </c>
      <c r="M187" s="14" t="s">
        <v>768</v>
      </c>
      <c r="N187" s="58">
        <v>0.48</v>
      </c>
      <c r="O187" s="59" t="s">
        <v>1679</v>
      </c>
      <c r="P187" s="59" t="s">
        <v>1686</v>
      </c>
      <c r="X187" s="52">
        <v>0</v>
      </c>
    </row>
    <row r="188" spans="1:24" x14ac:dyDescent="0.3">
      <c r="A188">
        <v>610</v>
      </c>
      <c r="B188" s="23" t="str">
        <f>IF(AND($A188&lt;&gt;"",ISNUMBER($A188)),VLOOKUP($A188,StudiesDetails!$B:$CW,2,FALSE),"")</f>
        <v>Ohtsuki</v>
      </c>
      <c r="C188" s="23">
        <f>IF(AND($A188&lt;&gt;"",ISNUMBER($A188)),VLOOKUP($A188,StudiesDetails!$B:$CW,3,FALSE),"")</f>
        <v>2012</v>
      </c>
      <c r="D188" s="23" t="str">
        <f>IF(AND($A188&lt;&gt;"",ISNUMBER($A188)),VLOOKUP($A188,StudiesDetails!$B:$CW,4,FALSE),"")</f>
        <v>http://dx.doi.org/10.1124/dmd.111.042259</v>
      </c>
      <c r="E188" s="64" t="str">
        <f>IF(AND($A188&lt;&gt;"",ISNUMBER($A188)),VLOOKUP($A188,StudiesDetails!$B:$CW,5,FALSE),"")</f>
        <v>CYP3A5</v>
      </c>
      <c r="F188" s="23" t="str">
        <f>IF(AND($A188&lt;&gt;"",ISNUMBER($A188)),VLOOKUP($A188,StudiesDetails!$B:$CW,6,FALSE),"")</f>
        <v>Liver--HLM-9-A01001423-</v>
      </c>
      <c r="G188" s="12" t="s">
        <v>1678</v>
      </c>
      <c r="H188" s="35" t="str">
        <f t="shared" si="2"/>
        <v>3-4</v>
      </c>
      <c r="I188" s="60" t="str">
        <f>IF(AND($A188&lt;&gt;"",ISNUMBER($A188)),VLOOKUP($A188,StudiesDetails!$B:$CW,26,FALSE),"")</f>
        <v>Individual</v>
      </c>
      <c r="J188" s="39">
        <f>IF(AND($A188&lt;&gt;"",ISNUMBER($A188)),VLOOKUP($A188,StudiesDetails!$B:$CW,31,FALSE),"")</f>
        <v>1</v>
      </c>
      <c r="K188" s="2">
        <v>2.94</v>
      </c>
      <c r="L188" s="14" t="s">
        <v>1679</v>
      </c>
      <c r="M188" s="14" t="s">
        <v>768</v>
      </c>
      <c r="N188" s="58">
        <v>0.61</v>
      </c>
      <c r="O188" s="59" t="s">
        <v>1679</v>
      </c>
      <c r="P188" s="59" t="s">
        <v>1686</v>
      </c>
      <c r="X188" s="52">
        <v>0</v>
      </c>
    </row>
    <row r="189" spans="1:24" x14ac:dyDescent="0.3">
      <c r="A189">
        <v>611</v>
      </c>
      <c r="B189" s="23" t="str">
        <f>IF(AND($A189&lt;&gt;"",ISNUMBER($A189)),VLOOKUP($A189,StudiesDetails!$B:$CW,2,FALSE),"")</f>
        <v>Ohtsuki</v>
      </c>
      <c r="C189" s="23">
        <f>IF(AND($A189&lt;&gt;"",ISNUMBER($A189)),VLOOKUP($A189,StudiesDetails!$B:$CW,3,FALSE),"")</f>
        <v>2012</v>
      </c>
      <c r="D189" s="23" t="str">
        <f>IF(AND($A189&lt;&gt;"",ISNUMBER($A189)),VLOOKUP($A189,StudiesDetails!$B:$CW,4,FALSE),"")</f>
        <v>http://dx.doi.org/10.1124/dmd.111.042259</v>
      </c>
      <c r="E189" s="64" t="str">
        <f>IF(AND($A189&lt;&gt;"",ISNUMBER($A189)),VLOOKUP($A189,StudiesDetails!$B:$CW,5,FALSE),"")</f>
        <v>CYP3A5</v>
      </c>
      <c r="F189" s="23" t="str">
        <f>IF(AND($A189&lt;&gt;"",ISNUMBER($A189)),VLOOKUP($A189,StudiesDetails!$B:$CW,6,FALSE),"")</f>
        <v>Liver--HLM-10-H0786-</v>
      </c>
      <c r="G189" s="12" t="s">
        <v>1678</v>
      </c>
      <c r="H189" s="35" t="str">
        <f t="shared" si="2"/>
        <v>3-4</v>
      </c>
      <c r="I189" s="60" t="str">
        <f>IF(AND($A189&lt;&gt;"",ISNUMBER($A189)),VLOOKUP($A189,StudiesDetails!$B:$CW,26,FALSE),"")</f>
        <v>Individual</v>
      </c>
      <c r="J189" s="39">
        <f>IF(AND($A189&lt;&gt;"",ISNUMBER($A189)),VLOOKUP($A189,StudiesDetails!$B:$CW,31,FALSE),"")</f>
        <v>1</v>
      </c>
      <c r="K189" s="2">
        <v>3.33</v>
      </c>
      <c r="L189" s="14" t="s">
        <v>1679</v>
      </c>
      <c r="M189" s="14" t="s">
        <v>768</v>
      </c>
      <c r="N189" s="58">
        <v>0.41</v>
      </c>
      <c r="O189" s="59" t="s">
        <v>1679</v>
      </c>
      <c r="P189" s="59" t="s">
        <v>1686</v>
      </c>
      <c r="X189" s="52">
        <v>0</v>
      </c>
    </row>
    <row r="190" spans="1:24" x14ac:dyDescent="0.3">
      <c r="A190">
        <v>612</v>
      </c>
      <c r="B190" s="23" t="str">
        <f>IF(AND($A190&lt;&gt;"",ISNUMBER($A190)),VLOOKUP($A190,StudiesDetails!$B:$CW,2,FALSE),"")</f>
        <v>Ohtsuki</v>
      </c>
      <c r="C190" s="23">
        <f>IF(AND($A190&lt;&gt;"",ISNUMBER($A190)),VLOOKUP($A190,StudiesDetails!$B:$CW,3,FALSE),"")</f>
        <v>2012</v>
      </c>
      <c r="D190" s="23" t="str">
        <f>IF(AND($A190&lt;&gt;"",ISNUMBER($A190)),VLOOKUP($A190,StudiesDetails!$B:$CW,4,FALSE),"")</f>
        <v>http://dx.doi.org/10.1124/dmd.111.042259</v>
      </c>
      <c r="E190" s="64" t="str">
        <f>IF(AND($A190&lt;&gt;"",ISNUMBER($A190)),VLOOKUP($A190,StudiesDetails!$B:$CW,5,FALSE),"")</f>
        <v>CYP3A5</v>
      </c>
      <c r="F190" s="23" t="str">
        <f>IF(AND($A190&lt;&gt;"",ISNUMBER($A190)),VLOOKUP($A190,StudiesDetails!$B:$CW,6,FALSE),"")</f>
        <v>Liver--HLM-11-A0001228-</v>
      </c>
      <c r="G190" s="12" t="s">
        <v>1678</v>
      </c>
      <c r="H190" s="35" t="str">
        <f t="shared" si="2"/>
        <v>3-4</v>
      </c>
      <c r="I190" s="60" t="str">
        <f>IF(AND($A190&lt;&gt;"",ISNUMBER($A190)),VLOOKUP($A190,StudiesDetails!$B:$CW,26,FALSE),"")</f>
        <v>Individual</v>
      </c>
      <c r="J190" s="39">
        <f>IF(AND($A190&lt;&gt;"",ISNUMBER($A190)),VLOOKUP($A190,StudiesDetails!$B:$CW,31,FALSE),"")</f>
        <v>1</v>
      </c>
      <c r="K190" s="2">
        <v>3.37</v>
      </c>
      <c r="L190" s="14" t="s">
        <v>1679</v>
      </c>
      <c r="M190" s="14" t="s">
        <v>768</v>
      </c>
      <c r="N190" s="58">
        <v>0.75</v>
      </c>
      <c r="O190" s="59" t="s">
        <v>1679</v>
      </c>
      <c r="P190" s="59" t="s">
        <v>1686</v>
      </c>
      <c r="X190" s="52">
        <v>0</v>
      </c>
    </row>
    <row r="191" spans="1:24" x14ac:dyDescent="0.3">
      <c r="A191">
        <v>613</v>
      </c>
      <c r="B191" s="23" t="str">
        <f>IF(AND($A191&lt;&gt;"",ISNUMBER($A191)),VLOOKUP($A191,StudiesDetails!$B:$CW,2,FALSE),"")</f>
        <v>Ohtsuki</v>
      </c>
      <c r="C191" s="23">
        <f>IF(AND($A191&lt;&gt;"",ISNUMBER($A191)),VLOOKUP($A191,StudiesDetails!$B:$CW,3,FALSE),"")</f>
        <v>2012</v>
      </c>
      <c r="D191" s="23" t="str">
        <f>IF(AND($A191&lt;&gt;"",ISNUMBER($A191)),VLOOKUP($A191,StudiesDetails!$B:$CW,4,FALSE),"")</f>
        <v>http://dx.doi.org/10.1124/dmd.111.042259</v>
      </c>
      <c r="E191" s="64" t="str">
        <f>IF(AND($A191&lt;&gt;"",ISNUMBER($A191)),VLOOKUP($A191,StudiesDetails!$B:$CW,5,FALSE),"")</f>
        <v>CYP3A5</v>
      </c>
      <c r="F191" s="23" t="str">
        <f>IF(AND($A191&lt;&gt;"",ISNUMBER($A191)),VLOOKUP($A191,StudiesDetails!$B:$CW,6,FALSE),"")</f>
        <v>Liver--HLM-12-B01002701-</v>
      </c>
      <c r="G191" s="12" t="s">
        <v>1678</v>
      </c>
      <c r="H191" s="35" t="str">
        <f t="shared" si="2"/>
        <v>3-4</v>
      </c>
      <c r="I191" s="60" t="str">
        <f>IF(AND($A191&lt;&gt;"",ISNUMBER($A191)),VLOOKUP($A191,StudiesDetails!$B:$CW,26,FALSE),"")</f>
        <v>Individual</v>
      </c>
      <c r="J191" s="39">
        <f>IF(AND($A191&lt;&gt;"",ISNUMBER($A191)),VLOOKUP($A191,StudiesDetails!$B:$CW,31,FALSE),"")</f>
        <v>1</v>
      </c>
      <c r="K191" s="2">
        <v>2.68</v>
      </c>
      <c r="L191" s="14" t="s">
        <v>1679</v>
      </c>
      <c r="M191" s="14" t="s">
        <v>768</v>
      </c>
      <c r="N191" s="58">
        <v>0.54</v>
      </c>
      <c r="O191" s="59" t="s">
        <v>1679</v>
      </c>
      <c r="P191" s="59" t="s">
        <v>1686</v>
      </c>
      <c r="X191" s="52">
        <v>0</v>
      </c>
    </row>
    <row r="192" spans="1:24" x14ac:dyDescent="0.3">
      <c r="A192">
        <v>614</v>
      </c>
      <c r="B192" s="23" t="str">
        <f>IF(AND($A192&lt;&gt;"",ISNUMBER($A192)),VLOOKUP($A192,StudiesDetails!$B:$CW,2,FALSE),"")</f>
        <v>Ohtsuki</v>
      </c>
      <c r="C192" s="23">
        <f>IF(AND($A192&lt;&gt;"",ISNUMBER($A192)),VLOOKUP($A192,StudiesDetails!$B:$CW,3,FALSE),"")</f>
        <v>2012</v>
      </c>
      <c r="D192" s="23" t="str">
        <f>IF(AND($A192&lt;&gt;"",ISNUMBER($A192)),VLOOKUP($A192,StudiesDetails!$B:$CW,4,FALSE),"")</f>
        <v>http://dx.doi.org/10.1124/dmd.111.042259</v>
      </c>
      <c r="E192" s="64" t="str">
        <f>IF(AND($A192&lt;&gt;"",ISNUMBER($A192)),VLOOKUP($A192,StudiesDetails!$B:$CW,5,FALSE),"")</f>
        <v>CYP3A5</v>
      </c>
      <c r="F192" s="23" t="str">
        <f>IF(AND($A192&lt;&gt;"",ISNUMBER($A192)),VLOOKUP($A192,StudiesDetails!$B:$CW,6,FALSE),"")</f>
        <v>Liver--HLM-13-C01002308-</v>
      </c>
      <c r="G192" s="12" t="s">
        <v>1678</v>
      </c>
      <c r="H192" s="35" t="str">
        <f t="shared" si="2"/>
        <v>3-4</v>
      </c>
      <c r="I192" s="60" t="str">
        <f>IF(AND($A192&lt;&gt;"",ISNUMBER($A192)),VLOOKUP($A192,StudiesDetails!$B:$CW,26,FALSE),"")</f>
        <v>Individual</v>
      </c>
      <c r="J192" s="39">
        <f>IF(AND($A192&lt;&gt;"",ISNUMBER($A192)),VLOOKUP($A192,StudiesDetails!$B:$CW,31,FALSE),"")</f>
        <v>1</v>
      </c>
      <c r="K192" s="2">
        <v>2.48</v>
      </c>
      <c r="L192" s="14" t="s">
        <v>1679</v>
      </c>
      <c r="M192" s="14" t="s">
        <v>768</v>
      </c>
      <c r="N192" s="58">
        <v>0.45</v>
      </c>
      <c r="O192" s="59" t="s">
        <v>1679</v>
      </c>
      <c r="P192" s="59" t="s">
        <v>1686</v>
      </c>
      <c r="X192" s="52">
        <v>0</v>
      </c>
    </row>
    <row r="193" spans="1:24" x14ac:dyDescent="0.3">
      <c r="A193">
        <v>615</v>
      </c>
      <c r="B193" s="23" t="str">
        <f>IF(AND($A193&lt;&gt;"",ISNUMBER($A193)),VLOOKUP($A193,StudiesDetails!$B:$CW,2,FALSE),"")</f>
        <v>Ohtsuki</v>
      </c>
      <c r="C193" s="23">
        <f>IF(AND($A193&lt;&gt;"",ISNUMBER($A193)),VLOOKUP($A193,StudiesDetails!$B:$CW,3,FALSE),"")</f>
        <v>2012</v>
      </c>
      <c r="D193" s="23" t="str">
        <f>IF(AND($A193&lt;&gt;"",ISNUMBER($A193)),VLOOKUP($A193,StudiesDetails!$B:$CW,4,FALSE),"")</f>
        <v>http://dx.doi.org/10.1124/dmd.111.042259</v>
      </c>
      <c r="E193" s="64" t="str">
        <f>IF(AND($A193&lt;&gt;"",ISNUMBER($A193)),VLOOKUP($A193,StudiesDetails!$B:$CW,5,FALSE),"")</f>
        <v>CYP3A5</v>
      </c>
      <c r="F193" s="23" t="str">
        <f>IF(AND($A193&lt;&gt;"",ISNUMBER($A193)),VLOOKUP($A193,StudiesDetails!$B:$CW,6,FALSE),"")</f>
        <v>Liver--HLM-14-B01002444-</v>
      </c>
      <c r="G193" s="12" t="s">
        <v>1678</v>
      </c>
      <c r="H193" s="35" t="str">
        <f t="shared" si="2"/>
        <v>3-4</v>
      </c>
      <c r="I193" s="60" t="str">
        <f>IF(AND($A193&lt;&gt;"",ISNUMBER($A193)),VLOOKUP($A193,StudiesDetails!$B:$CW,26,FALSE),"")</f>
        <v>Individual</v>
      </c>
      <c r="J193" s="39">
        <f>IF(AND($A193&lt;&gt;"",ISNUMBER($A193)),VLOOKUP($A193,StudiesDetails!$B:$CW,31,FALSE),"")</f>
        <v>1</v>
      </c>
      <c r="K193" s="2">
        <v>3.33</v>
      </c>
      <c r="L193" s="14" t="s">
        <v>1679</v>
      </c>
      <c r="M193" s="14" t="s">
        <v>768</v>
      </c>
      <c r="N193" s="58">
        <v>0.49</v>
      </c>
      <c r="O193" s="59" t="s">
        <v>1679</v>
      </c>
      <c r="P193" s="59" t="s">
        <v>1686</v>
      </c>
      <c r="X193" s="52">
        <v>0</v>
      </c>
    </row>
    <row r="194" spans="1:24" x14ac:dyDescent="0.3">
      <c r="A194">
        <v>616</v>
      </c>
      <c r="B194" s="23" t="str">
        <f>IF(AND($A194&lt;&gt;"",ISNUMBER($A194)),VLOOKUP($A194,StudiesDetails!$B:$CW,2,FALSE),"")</f>
        <v>Ohtsuki</v>
      </c>
      <c r="C194" s="23">
        <f>IF(AND($A194&lt;&gt;"",ISNUMBER($A194)),VLOOKUP($A194,StudiesDetails!$B:$CW,3,FALSE),"")</f>
        <v>2012</v>
      </c>
      <c r="D194" s="23" t="str">
        <f>IF(AND($A194&lt;&gt;"",ISNUMBER($A194)),VLOOKUP($A194,StudiesDetails!$B:$CW,4,FALSE),"")</f>
        <v>http://dx.doi.org/10.1124/dmd.111.042259</v>
      </c>
      <c r="E194" s="64" t="str">
        <f>IF(AND($A194&lt;&gt;"",ISNUMBER($A194)),VLOOKUP($A194,StudiesDetails!$B:$CW,5,FALSE),"")</f>
        <v>CYP3A5</v>
      </c>
      <c r="F194" s="23" t="str">
        <f>IF(AND($A194&lt;&gt;"",ISNUMBER($A194)),VLOOKUP($A194,StudiesDetails!$B:$CW,6,FALSE),"")</f>
        <v>Liver--HLM-15-H092-</v>
      </c>
      <c r="G194" s="12" t="s">
        <v>1678</v>
      </c>
      <c r="H194" s="35" t="str">
        <f t="shared" si="2"/>
        <v>3-4</v>
      </c>
      <c r="I194" s="60" t="str">
        <f>IF(AND($A194&lt;&gt;"",ISNUMBER($A194)),VLOOKUP($A194,StudiesDetails!$B:$CW,26,FALSE),"")</f>
        <v>Individual</v>
      </c>
      <c r="J194" s="39">
        <f>IF(AND($A194&lt;&gt;"",ISNUMBER($A194)),VLOOKUP($A194,StudiesDetails!$B:$CW,31,FALSE),"")</f>
        <v>1</v>
      </c>
      <c r="K194" s="2">
        <v>2.91</v>
      </c>
      <c r="L194" s="14" t="s">
        <v>1679</v>
      </c>
      <c r="M194" s="14" t="s">
        <v>768</v>
      </c>
      <c r="N194" s="58">
        <v>0.52</v>
      </c>
      <c r="O194" s="59" t="s">
        <v>1679</v>
      </c>
      <c r="P194" s="59" t="s">
        <v>1686</v>
      </c>
      <c r="X194" s="52">
        <v>0</v>
      </c>
    </row>
    <row r="195" spans="1:24" x14ac:dyDescent="0.3">
      <c r="A195">
        <v>617</v>
      </c>
      <c r="B195" s="23" t="str">
        <f>IF(AND($A195&lt;&gt;"",ISNUMBER($A195)),VLOOKUP($A195,StudiesDetails!$B:$CW,2,FALSE),"")</f>
        <v>Ohtsuki</v>
      </c>
      <c r="C195" s="23">
        <f>IF(AND($A195&lt;&gt;"",ISNUMBER($A195)),VLOOKUP($A195,StudiesDetails!$B:$CW,3,FALSE),"")</f>
        <v>2012</v>
      </c>
      <c r="D195" s="23" t="str">
        <f>IF(AND($A195&lt;&gt;"",ISNUMBER($A195)),VLOOKUP($A195,StudiesDetails!$B:$CW,4,FALSE),"")</f>
        <v>http://dx.doi.org/10.1124/dmd.111.042259</v>
      </c>
      <c r="E195" s="64" t="str">
        <f>IF(AND($A195&lt;&gt;"",ISNUMBER($A195)),VLOOKUP($A195,StudiesDetails!$B:$CW,5,FALSE),"")</f>
        <v>CYP3A5</v>
      </c>
      <c r="F195" s="23" t="str">
        <f>IF(AND($A195&lt;&gt;"",ISNUMBER($A195)),VLOOKUP($A195,StudiesDetails!$B:$CW,6,FALSE),"")</f>
        <v>Liver--HLM-16-B01003044-</v>
      </c>
      <c r="G195" s="12" t="s">
        <v>1678</v>
      </c>
      <c r="H195" s="35" t="str">
        <f t="shared" si="2"/>
        <v>3-4</v>
      </c>
      <c r="I195" s="60" t="str">
        <f>IF(AND($A195&lt;&gt;"",ISNUMBER($A195)),VLOOKUP($A195,StudiesDetails!$B:$CW,26,FALSE),"")</f>
        <v>Individual</v>
      </c>
      <c r="J195" s="39">
        <f>IF(AND($A195&lt;&gt;"",ISNUMBER($A195)),VLOOKUP($A195,StudiesDetails!$B:$CW,31,FALSE),"")</f>
        <v>1</v>
      </c>
      <c r="K195" s="2">
        <v>3.48</v>
      </c>
      <c r="L195" s="14" t="s">
        <v>1679</v>
      </c>
      <c r="M195" s="14" t="s">
        <v>768</v>
      </c>
      <c r="N195" s="58">
        <v>0.55000000000000004</v>
      </c>
      <c r="O195" s="59" t="s">
        <v>1679</v>
      </c>
      <c r="P195" s="59" t="s">
        <v>1686</v>
      </c>
      <c r="X195" s="52">
        <v>0</v>
      </c>
    </row>
    <row r="196" spans="1:24" x14ac:dyDescent="0.3">
      <c r="A196">
        <v>618</v>
      </c>
      <c r="B196" s="23" t="str">
        <f>IF(AND($A196&lt;&gt;"",ISNUMBER($A196)),VLOOKUP($A196,StudiesDetails!$B:$CW,2,FALSE),"")</f>
        <v>Ohtsuki</v>
      </c>
      <c r="C196" s="23">
        <f>IF(AND($A196&lt;&gt;"",ISNUMBER($A196)),VLOOKUP($A196,StudiesDetails!$B:$CW,3,FALSE),"")</f>
        <v>2012</v>
      </c>
      <c r="D196" s="23" t="str">
        <f>IF(AND($A196&lt;&gt;"",ISNUMBER($A196)),VLOOKUP($A196,StudiesDetails!$B:$CW,4,FALSE),"")</f>
        <v>http://dx.doi.org/10.1124/dmd.111.042259</v>
      </c>
      <c r="E196" s="64" t="str">
        <f>IF(AND($A196&lt;&gt;"",ISNUMBER($A196)),VLOOKUP($A196,StudiesDetails!$B:$CW,5,FALSE),"")</f>
        <v>CYP3A5</v>
      </c>
      <c r="F196" s="23" t="str">
        <f>IF(AND($A196&lt;&gt;"",ISNUMBER($A196)),VLOOKUP($A196,StudiesDetails!$B:$CW,6,FALSE),"")</f>
        <v>Liver--HLM-17-H0814-</v>
      </c>
      <c r="G196" s="12" t="s">
        <v>1678</v>
      </c>
      <c r="H196" s="35" t="str">
        <f t="shared" si="2"/>
        <v>3-4</v>
      </c>
      <c r="I196" s="60" t="str">
        <f>IF(AND($A196&lt;&gt;"",ISNUMBER($A196)),VLOOKUP($A196,StudiesDetails!$B:$CW,26,FALSE),"")</f>
        <v>Individual</v>
      </c>
      <c r="J196" s="39">
        <f>IF(AND($A196&lt;&gt;"",ISNUMBER($A196)),VLOOKUP($A196,StudiesDetails!$B:$CW,31,FALSE),"")</f>
        <v>1</v>
      </c>
      <c r="K196" s="2">
        <v>3.61</v>
      </c>
      <c r="L196" s="14" t="s">
        <v>1679</v>
      </c>
      <c r="M196" s="14" t="s">
        <v>768</v>
      </c>
      <c r="N196" s="58">
        <v>0.45</v>
      </c>
      <c r="O196" s="59" t="s">
        <v>1679</v>
      </c>
      <c r="P196" s="59" t="s">
        <v>1686</v>
      </c>
      <c r="X196" s="52">
        <v>0</v>
      </c>
    </row>
    <row r="197" spans="1:24" x14ac:dyDescent="0.3">
      <c r="A197">
        <v>620</v>
      </c>
      <c r="B197" s="23" t="str">
        <f>IF(AND($A197&lt;&gt;"",ISNUMBER($A197)),VLOOKUP($A197,StudiesDetails!$B:$CW,2,FALSE),"")</f>
        <v>Ohtsuki</v>
      </c>
      <c r="C197" s="23">
        <f>IF(AND($A197&lt;&gt;"",ISNUMBER($A197)),VLOOKUP($A197,StudiesDetails!$B:$CW,3,FALSE),"")</f>
        <v>2012</v>
      </c>
      <c r="D197" s="23" t="str">
        <f>IF(AND($A197&lt;&gt;"",ISNUMBER($A197)),VLOOKUP($A197,StudiesDetails!$B:$CW,4,FALSE),"")</f>
        <v>http://dx.doi.org/10.1124/dmd.111.042259</v>
      </c>
      <c r="E197" s="64" t="str">
        <f>IF(AND($A197&lt;&gt;"",ISNUMBER($A197)),VLOOKUP($A197,StudiesDetails!$B:$CW,5,FALSE),"")</f>
        <v>CYP3A7</v>
      </c>
      <c r="F197" s="23" t="str">
        <f>IF(AND($A197&lt;&gt;"",ISNUMBER($A197)),VLOOKUP($A197,StudiesDetails!$B:$CW,6,FALSE),"")</f>
        <v>Liver--HLM-1-B01002632-</v>
      </c>
      <c r="G197" s="12" t="s">
        <v>1678</v>
      </c>
      <c r="H197" s="35" t="str">
        <f t="shared" si="2"/>
        <v>3-4</v>
      </c>
      <c r="I197" s="60" t="str">
        <f>IF(AND($A197&lt;&gt;"",ISNUMBER($A197)),VLOOKUP($A197,StudiesDetails!$B:$CW,26,FALSE),"")</f>
        <v>Individual</v>
      </c>
      <c r="J197" s="39">
        <f>IF(AND($A197&lt;&gt;"",ISNUMBER($A197)),VLOOKUP($A197,StudiesDetails!$B:$CW,31,FALSE),"")</f>
        <v>1</v>
      </c>
      <c r="K197" s="2">
        <v>0.46800000000000003</v>
      </c>
      <c r="L197" s="14" t="s">
        <v>1679</v>
      </c>
      <c r="M197" s="14" t="s">
        <v>768</v>
      </c>
      <c r="N197" s="58">
        <v>7.0999999999999994E-2</v>
      </c>
      <c r="O197" s="59" t="s">
        <v>1679</v>
      </c>
      <c r="P197" s="59" t="s">
        <v>1686</v>
      </c>
      <c r="X197" s="52">
        <v>0</v>
      </c>
    </row>
    <row r="198" spans="1:24" x14ac:dyDescent="0.3">
      <c r="A198">
        <v>621</v>
      </c>
      <c r="B198" s="23" t="str">
        <f>IF(AND($A198&lt;&gt;"",ISNUMBER($A198)),VLOOKUP($A198,StudiesDetails!$B:$CW,2,FALSE),"")</f>
        <v>Ohtsuki</v>
      </c>
      <c r="C198" s="23">
        <f>IF(AND($A198&lt;&gt;"",ISNUMBER($A198)),VLOOKUP($A198,StudiesDetails!$B:$CW,3,FALSE),"")</f>
        <v>2012</v>
      </c>
      <c r="D198" s="23" t="str">
        <f>IF(AND($A198&lt;&gt;"",ISNUMBER($A198)),VLOOKUP($A198,StudiesDetails!$B:$CW,4,FALSE),"")</f>
        <v>http://dx.doi.org/10.1124/dmd.111.042259</v>
      </c>
      <c r="E198" s="64" t="str">
        <f>IF(AND($A198&lt;&gt;"",ISNUMBER($A198)),VLOOKUP($A198,StudiesDetails!$B:$CW,5,FALSE),"")</f>
        <v>CYP3A7</v>
      </c>
      <c r="F198" s="23" t="str">
        <f>IF(AND($A198&lt;&gt;"",ISNUMBER($A198)),VLOOKUP($A198,StudiesDetails!$B:$CW,6,FALSE),"")</f>
        <v>Liver--HLM-2-H0796-</v>
      </c>
      <c r="G198" s="12" t="s">
        <v>1678</v>
      </c>
      <c r="H198" s="65">
        <v>2</v>
      </c>
      <c r="I198" s="60" t="str">
        <f>IF(AND($A198&lt;&gt;"",ISNUMBER($A198)),VLOOKUP($A198,StudiesDetails!$B:$CW,26,FALSE),"")</f>
        <v>Individual</v>
      </c>
      <c r="J198" s="39">
        <f>IF(AND($A198&lt;&gt;"",ISNUMBER($A198)),VLOOKUP($A198,StudiesDetails!$B:$CW,31,FALSE),"")</f>
        <v>1</v>
      </c>
      <c r="K198" s="2">
        <v>1.82</v>
      </c>
      <c r="L198" s="14" t="s">
        <v>1679</v>
      </c>
      <c r="M198" s="14" t="s">
        <v>768</v>
      </c>
      <c r="N198" s="58">
        <v>1.5</v>
      </c>
      <c r="O198" s="59" t="s">
        <v>1679</v>
      </c>
      <c r="P198" s="59" t="s">
        <v>1686</v>
      </c>
      <c r="X198" s="52">
        <v>0</v>
      </c>
    </row>
    <row r="199" spans="1:24" x14ac:dyDescent="0.3">
      <c r="A199">
        <v>622</v>
      </c>
      <c r="B199" s="23" t="str">
        <f>IF(AND($A199&lt;&gt;"",ISNUMBER($A199)),VLOOKUP($A199,StudiesDetails!$B:$CW,2,FALSE),"")</f>
        <v>Ohtsuki</v>
      </c>
      <c r="C199" s="23">
        <f>IF(AND($A199&lt;&gt;"",ISNUMBER($A199)),VLOOKUP($A199,StudiesDetails!$B:$CW,3,FALSE),"")</f>
        <v>2012</v>
      </c>
      <c r="D199" s="23" t="str">
        <f>IF(AND($A199&lt;&gt;"",ISNUMBER($A199)),VLOOKUP($A199,StudiesDetails!$B:$CW,4,FALSE),"")</f>
        <v>http://dx.doi.org/10.1124/dmd.111.042259</v>
      </c>
      <c r="E199" s="64" t="str">
        <f>IF(AND($A199&lt;&gt;"",ISNUMBER($A199)),VLOOKUP($A199,StudiesDetails!$B:$CW,5,FALSE),"")</f>
        <v>CYP3A7</v>
      </c>
      <c r="F199" s="23" t="str">
        <f>IF(AND($A199&lt;&gt;"",ISNUMBER($A199)),VLOOKUP($A199,StudiesDetails!$B:$CW,6,FALSE),"")</f>
        <v>Liver--HLM-5-H0844-</v>
      </c>
      <c r="G199" s="12" t="s">
        <v>1678</v>
      </c>
      <c r="H199" s="35" t="str">
        <f>"3-4"</f>
        <v>3-4</v>
      </c>
      <c r="I199" s="60" t="str">
        <f>IF(AND($A199&lt;&gt;"",ISNUMBER($A199)),VLOOKUP($A199,StudiesDetails!$B:$CW,26,FALSE),"")</f>
        <v>Individual</v>
      </c>
      <c r="J199" s="39">
        <f>IF(AND($A199&lt;&gt;"",ISNUMBER($A199)),VLOOKUP($A199,StudiesDetails!$B:$CW,31,FALSE),"")</f>
        <v>1</v>
      </c>
      <c r="K199" s="2">
        <v>0.49099999999999999</v>
      </c>
      <c r="L199" s="14" t="s">
        <v>1679</v>
      </c>
      <c r="M199" s="14" t="s">
        <v>768</v>
      </c>
      <c r="N199" s="58">
        <v>9.7000000000000003E-2</v>
      </c>
      <c r="O199" s="59" t="s">
        <v>1679</v>
      </c>
      <c r="P199" s="59" t="s">
        <v>1686</v>
      </c>
      <c r="X199" s="52">
        <v>0</v>
      </c>
    </row>
    <row r="200" spans="1:24" x14ac:dyDescent="0.3">
      <c r="A200">
        <v>623</v>
      </c>
      <c r="B200" s="23" t="str">
        <f>IF(AND($A200&lt;&gt;"",ISNUMBER($A200)),VLOOKUP($A200,StudiesDetails!$B:$CW,2,FALSE),"")</f>
        <v>Ohtsuki</v>
      </c>
      <c r="C200" s="23">
        <f>IF(AND($A200&lt;&gt;"",ISNUMBER($A200)),VLOOKUP($A200,StudiesDetails!$B:$CW,3,FALSE),"")</f>
        <v>2012</v>
      </c>
      <c r="D200" s="23" t="str">
        <f>IF(AND($A200&lt;&gt;"",ISNUMBER($A200)),VLOOKUP($A200,StudiesDetails!$B:$CW,4,FALSE),"")</f>
        <v>http://dx.doi.org/10.1124/dmd.111.042259</v>
      </c>
      <c r="E200" s="64" t="str">
        <f>IF(AND($A200&lt;&gt;"",ISNUMBER($A200)),VLOOKUP($A200,StudiesDetails!$B:$CW,5,FALSE),"")</f>
        <v>CYP3A7</v>
      </c>
      <c r="F200" s="23" t="str">
        <f>IF(AND($A200&lt;&gt;"",ISNUMBER($A200)),VLOOKUP($A200,StudiesDetails!$B:$CW,6,FALSE),"")</f>
        <v>Liver--HLM-6-A01001311-</v>
      </c>
      <c r="G200" s="12" t="s">
        <v>1678</v>
      </c>
      <c r="H200" s="35" t="str">
        <f>"3-4"</f>
        <v>3-4</v>
      </c>
      <c r="I200" s="60" t="str">
        <f>IF(AND($A200&lt;&gt;"",ISNUMBER($A200)),VLOOKUP($A200,StudiesDetails!$B:$CW,26,FALSE),"")</f>
        <v>Individual</v>
      </c>
      <c r="J200" s="39">
        <f>IF(AND($A200&lt;&gt;"",ISNUMBER($A200)),VLOOKUP($A200,StudiesDetails!$B:$CW,31,FALSE),"")</f>
        <v>1</v>
      </c>
      <c r="K200" s="2">
        <v>0.70799999999999996</v>
      </c>
      <c r="L200" s="14" t="s">
        <v>1679</v>
      </c>
      <c r="M200" s="14" t="s">
        <v>768</v>
      </c>
      <c r="N200" s="58">
        <v>0.27700000000000002</v>
      </c>
      <c r="O200" s="59" t="s">
        <v>1679</v>
      </c>
      <c r="P200" s="59" t="s">
        <v>1686</v>
      </c>
      <c r="X200" s="52">
        <v>0</v>
      </c>
    </row>
    <row r="201" spans="1:24" x14ac:dyDescent="0.3">
      <c r="A201">
        <v>624</v>
      </c>
      <c r="B201" s="23" t="str">
        <f>IF(AND($A201&lt;&gt;"",ISNUMBER($A201)),VLOOKUP($A201,StudiesDetails!$B:$CW,2,FALSE),"")</f>
        <v>Ohtsuki</v>
      </c>
      <c r="C201" s="23">
        <f>IF(AND($A201&lt;&gt;"",ISNUMBER($A201)),VLOOKUP($A201,StudiesDetails!$B:$CW,3,FALSE),"")</f>
        <v>2012</v>
      </c>
      <c r="D201" s="23" t="str">
        <f>IF(AND($A201&lt;&gt;"",ISNUMBER($A201)),VLOOKUP($A201,StudiesDetails!$B:$CW,4,FALSE),"")</f>
        <v>http://dx.doi.org/10.1124/dmd.111.042259</v>
      </c>
      <c r="E201" s="64" t="str">
        <f>IF(AND($A201&lt;&gt;"",ISNUMBER($A201)),VLOOKUP($A201,StudiesDetails!$B:$CW,5,FALSE),"")</f>
        <v>CYP3A7</v>
      </c>
      <c r="F201" s="23" t="str">
        <f>IF(AND($A201&lt;&gt;"",ISNUMBER($A201)),VLOOKUP($A201,StudiesDetails!$B:$CW,6,FALSE),"")</f>
        <v>Liver--HLM-7-C01002457-</v>
      </c>
      <c r="G201" s="12" t="s">
        <v>1678</v>
      </c>
      <c r="H201" s="35" t="str">
        <f>"3-4"</f>
        <v>3-4</v>
      </c>
      <c r="I201" s="60" t="str">
        <f>IF(AND($A201&lt;&gt;"",ISNUMBER($A201)),VLOOKUP($A201,StudiesDetails!$B:$CW,26,FALSE),"")</f>
        <v>Individual</v>
      </c>
      <c r="J201" s="39">
        <f>IF(AND($A201&lt;&gt;"",ISNUMBER($A201)),VLOOKUP($A201,StudiesDetails!$B:$CW,31,FALSE),"")</f>
        <v>1</v>
      </c>
      <c r="K201" s="2">
        <v>0.99299999999999999</v>
      </c>
      <c r="L201" s="14" t="s">
        <v>1679</v>
      </c>
      <c r="M201" s="14" t="s">
        <v>768</v>
      </c>
      <c r="N201" s="58">
        <v>0.747</v>
      </c>
      <c r="O201" s="59" t="s">
        <v>1679</v>
      </c>
      <c r="P201" s="59" t="s">
        <v>1686</v>
      </c>
      <c r="X201" s="52">
        <v>0</v>
      </c>
    </row>
    <row r="202" spans="1:24" x14ac:dyDescent="0.3">
      <c r="A202">
        <v>625</v>
      </c>
      <c r="B202" s="23" t="str">
        <f>IF(AND($A202&lt;&gt;"",ISNUMBER($A202)),VLOOKUP($A202,StudiesDetails!$B:$CW,2,FALSE),"")</f>
        <v>Ohtsuki</v>
      </c>
      <c r="C202" s="23">
        <f>IF(AND($A202&lt;&gt;"",ISNUMBER($A202)),VLOOKUP($A202,StudiesDetails!$B:$CW,3,FALSE),"")</f>
        <v>2012</v>
      </c>
      <c r="D202" s="23" t="str">
        <f>IF(AND($A202&lt;&gt;"",ISNUMBER($A202)),VLOOKUP($A202,StudiesDetails!$B:$CW,4,FALSE),"")</f>
        <v>http://dx.doi.org/10.1124/dmd.111.042259</v>
      </c>
      <c r="E202" s="64" t="str">
        <f>IF(AND($A202&lt;&gt;"",ISNUMBER($A202)),VLOOKUP($A202,StudiesDetails!$B:$CW,5,FALSE),"")</f>
        <v>CYP3A7</v>
      </c>
      <c r="F202" s="23" t="str">
        <f>IF(AND($A202&lt;&gt;"",ISNUMBER($A202)),VLOOKUP($A202,StudiesDetails!$B:$CW,6,FALSE),"")</f>
        <v>Liver--HLM-8-H0824-</v>
      </c>
      <c r="G202" s="12" t="s">
        <v>1678</v>
      </c>
      <c r="H202" s="35" t="str">
        <f>"3-4"</f>
        <v>3-4</v>
      </c>
      <c r="I202" s="60" t="str">
        <f>IF(AND($A202&lt;&gt;"",ISNUMBER($A202)),VLOOKUP($A202,StudiesDetails!$B:$CW,26,FALSE),"")</f>
        <v>Individual</v>
      </c>
      <c r="J202" s="39">
        <f>IF(AND($A202&lt;&gt;"",ISNUMBER($A202)),VLOOKUP($A202,StudiesDetails!$B:$CW,31,FALSE),"")</f>
        <v>1</v>
      </c>
      <c r="K202" s="2">
        <v>9.39</v>
      </c>
      <c r="L202" s="14" t="s">
        <v>1679</v>
      </c>
      <c r="M202" s="14" t="s">
        <v>768</v>
      </c>
      <c r="N202" s="58">
        <v>2.59</v>
      </c>
      <c r="O202" s="59" t="s">
        <v>1679</v>
      </c>
      <c r="P202" s="59" t="s">
        <v>1686</v>
      </c>
      <c r="X202" s="52">
        <v>0</v>
      </c>
    </row>
    <row r="203" spans="1:24" x14ac:dyDescent="0.3">
      <c r="A203">
        <v>626</v>
      </c>
      <c r="B203" s="23" t="str">
        <f>IF(AND($A203&lt;&gt;"",ISNUMBER($A203)),VLOOKUP($A203,StudiesDetails!$B:$CW,2,FALSE),"")</f>
        <v>Ohtsuki</v>
      </c>
      <c r="C203" s="23">
        <f>IF(AND($A203&lt;&gt;"",ISNUMBER($A203)),VLOOKUP($A203,StudiesDetails!$B:$CW,3,FALSE),"")</f>
        <v>2012</v>
      </c>
      <c r="D203" s="23" t="str">
        <f>IF(AND($A203&lt;&gt;"",ISNUMBER($A203)),VLOOKUP($A203,StudiesDetails!$B:$CW,4,FALSE),"")</f>
        <v>http://dx.doi.org/10.1124/dmd.111.042259</v>
      </c>
      <c r="E203" s="64" t="str">
        <f>IF(AND($A203&lt;&gt;"",ISNUMBER($A203)),VLOOKUP($A203,StudiesDetails!$B:$CW,5,FALSE),"")</f>
        <v>CYP3A7</v>
      </c>
      <c r="F203" s="23" t="str">
        <f>IF(AND($A203&lt;&gt;"",ISNUMBER($A203)),VLOOKUP($A203,StudiesDetails!$B:$CW,6,FALSE),"")</f>
        <v>Liver--HLM-9-A01001423-</v>
      </c>
      <c r="G203" s="12" t="s">
        <v>1678</v>
      </c>
      <c r="H203" s="65">
        <v>2</v>
      </c>
      <c r="I203" s="60" t="str">
        <f>IF(AND($A203&lt;&gt;"",ISNUMBER($A203)),VLOOKUP($A203,StudiesDetails!$B:$CW,26,FALSE),"")</f>
        <v>Individual</v>
      </c>
      <c r="J203" s="39">
        <f>IF(AND($A203&lt;&gt;"",ISNUMBER($A203)),VLOOKUP($A203,StudiesDetails!$B:$CW,31,FALSE),"")</f>
        <v>1</v>
      </c>
      <c r="K203" s="2">
        <v>0.629</v>
      </c>
      <c r="L203" s="14" t="s">
        <v>1679</v>
      </c>
      <c r="M203" s="14" t="s">
        <v>768</v>
      </c>
      <c r="N203" s="58">
        <v>0.28299999999999997</v>
      </c>
      <c r="O203" s="59" t="s">
        <v>1679</v>
      </c>
      <c r="P203" s="59" t="s">
        <v>1686</v>
      </c>
      <c r="X203" s="52">
        <v>0</v>
      </c>
    </row>
    <row r="204" spans="1:24" x14ac:dyDescent="0.3">
      <c r="A204">
        <v>627</v>
      </c>
      <c r="B204" s="23" t="str">
        <f>IF(AND($A204&lt;&gt;"",ISNUMBER($A204)),VLOOKUP($A204,StudiesDetails!$B:$CW,2,FALSE),"")</f>
        <v>Ohtsuki</v>
      </c>
      <c r="C204" s="23">
        <f>IF(AND($A204&lt;&gt;"",ISNUMBER($A204)),VLOOKUP($A204,StudiesDetails!$B:$CW,3,FALSE),"")</f>
        <v>2012</v>
      </c>
      <c r="D204" s="23" t="str">
        <f>IF(AND($A204&lt;&gt;"",ISNUMBER($A204)),VLOOKUP($A204,StudiesDetails!$B:$CW,4,FALSE),"")</f>
        <v>http://dx.doi.org/10.1124/dmd.111.042259</v>
      </c>
      <c r="E204" s="64" t="str">
        <f>IF(AND($A204&lt;&gt;"",ISNUMBER($A204)),VLOOKUP($A204,StudiesDetails!$B:$CW,5,FALSE),"")</f>
        <v>CYP3A7</v>
      </c>
      <c r="F204" s="23" t="str">
        <f>IF(AND($A204&lt;&gt;"",ISNUMBER($A204)),VLOOKUP($A204,StudiesDetails!$B:$CW,6,FALSE),"")</f>
        <v>Liver--HLM-10-H0786-</v>
      </c>
      <c r="G204" s="12" t="s">
        <v>1678</v>
      </c>
      <c r="H204" s="65">
        <v>2</v>
      </c>
      <c r="I204" s="60" t="str">
        <f>IF(AND($A204&lt;&gt;"",ISNUMBER($A204)),VLOOKUP($A204,StudiesDetails!$B:$CW,26,FALSE),"")</f>
        <v>Individual</v>
      </c>
      <c r="J204" s="39">
        <f>IF(AND($A204&lt;&gt;"",ISNUMBER($A204)),VLOOKUP($A204,StudiesDetails!$B:$CW,31,FALSE),"")</f>
        <v>1</v>
      </c>
      <c r="K204" s="2">
        <v>0.97399999999999998</v>
      </c>
      <c r="L204" s="14" t="s">
        <v>1679</v>
      </c>
      <c r="M204" s="14" t="s">
        <v>768</v>
      </c>
      <c r="N204" s="58">
        <v>7.0999999999999994E-2</v>
      </c>
      <c r="O204" s="59" t="s">
        <v>1679</v>
      </c>
      <c r="P204" s="59" t="s">
        <v>1686</v>
      </c>
      <c r="X204" s="52">
        <v>0</v>
      </c>
    </row>
    <row r="205" spans="1:24" x14ac:dyDescent="0.3">
      <c r="A205">
        <v>628</v>
      </c>
      <c r="B205" s="23" t="str">
        <f>IF(AND($A205&lt;&gt;"",ISNUMBER($A205)),VLOOKUP($A205,StudiesDetails!$B:$CW,2,FALSE),"")</f>
        <v>Ohtsuki</v>
      </c>
      <c r="C205" s="23">
        <f>IF(AND($A205&lt;&gt;"",ISNUMBER($A205)),VLOOKUP($A205,StudiesDetails!$B:$CW,3,FALSE),"")</f>
        <v>2012</v>
      </c>
      <c r="D205" s="23" t="str">
        <f>IF(AND($A205&lt;&gt;"",ISNUMBER($A205)),VLOOKUP($A205,StudiesDetails!$B:$CW,4,FALSE),"")</f>
        <v>http://dx.doi.org/10.1124/dmd.111.042259</v>
      </c>
      <c r="E205" s="64" t="str">
        <f>IF(AND($A205&lt;&gt;"",ISNUMBER($A205)),VLOOKUP($A205,StudiesDetails!$B:$CW,5,FALSE),"")</f>
        <v>CYP3A7</v>
      </c>
      <c r="F205" s="23" t="str">
        <f>IF(AND($A205&lt;&gt;"",ISNUMBER($A205)),VLOOKUP($A205,StudiesDetails!$B:$CW,6,FALSE),"")</f>
        <v>Liver--HLM-11-A0001228-</v>
      </c>
      <c r="G205" s="12" t="s">
        <v>1678</v>
      </c>
      <c r="H205" s="35" t="str">
        <f>"3-4"</f>
        <v>3-4</v>
      </c>
      <c r="I205" s="60" t="str">
        <f>IF(AND($A205&lt;&gt;"",ISNUMBER($A205)),VLOOKUP($A205,StudiesDetails!$B:$CW,26,FALSE),"")</f>
        <v>Individual</v>
      </c>
      <c r="J205" s="39">
        <f>IF(AND($A205&lt;&gt;"",ISNUMBER($A205)),VLOOKUP($A205,StudiesDetails!$B:$CW,31,FALSE),"")</f>
        <v>1</v>
      </c>
      <c r="K205" s="2">
        <v>4.0599999999999996</v>
      </c>
      <c r="L205" s="14" t="s">
        <v>1679</v>
      </c>
      <c r="M205" s="14" t="s">
        <v>768</v>
      </c>
      <c r="N205" s="58">
        <v>1.39</v>
      </c>
      <c r="O205" s="59" t="s">
        <v>1679</v>
      </c>
      <c r="P205" s="59" t="s">
        <v>1686</v>
      </c>
      <c r="X205" s="52">
        <v>0</v>
      </c>
    </row>
    <row r="206" spans="1:24" x14ac:dyDescent="0.3">
      <c r="A206">
        <v>629</v>
      </c>
      <c r="B206" s="23" t="str">
        <f>IF(AND($A206&lt;&gt;"",ISNUMBER($A206)),VLOOKUP($A206,StudiesDetails!$B:$CW,2,FALSE),"")</f>
        <v>Ohtsuki</v>
      </c>
      <c r="C206" s="23">
        <f>IF(AND($A206&lt;&gt;"",ISNUMBER($A206)),VLOOKUP($A206,StudiesDetails!$B:$CW,3,FALSE),"")</f>
        <v>2012</v>
      </c>
      <c r="D206" s="23" t="str">
        <f>IF(AND($A206&lt;&gt;"",ISNUMBER($A206)),VLOOKUP($A206,StudiesDetails!$B:$CW,4,FALSE),"")</f>
        <v>http://dx.doi.org/10.1124/dmd.111.042259</v>
      </c>
      <c r="E206" s="64" t="str">
        <f>IF(AND($A206&lt;&gt;"",ISNUMBER($A206)),VLOOKUP($A206,StudiesDetails!$B:$CW,5,FALSE),"")</f>
        <v>CYP3A7</v>
      </c>
      <c r="F206" s="23" t="str">
        <f>IF(AND($A206&lt;&gt;"",ISNUMBER($A206)),VLOOKUP($A206,StudiesDetails!$B:$CW,6,FALSE),"")</f>
        <v>Liver--HLM-14-B01002444-</v>
      </c>
      <c r="G206" s="12" t="s">
        <v>1678</v>
      </c>
      <c r="H206" s="35" t="str">
        <f>"3-4"</f>
        <v>3-4</v>
      </c>
      <c r="I206" s="60" t="str">
        <f>IF(AND($A206&lt;&gt;"",ISNUMBER($A206)),VLOOKUP($A206,StudiesDetails!$B:$CW,26,FALSE),"")</f>
        <v>Individual</v>
      </c>
      <c r="J206" s="39">
        <f>IF(AND($A206&lt;&gt;"",ISNUMBER($A206)),VLOOKUP($A206,StudiesDetails!$B:$CW,31,FALSE),"")</f>
        <v>1</v>
      </c>
      <c r="K206" s="2">
        <v>5.45</v>
      </c>
      <c r="L206" s="14" t="s">
        <v>1679</v>
      </c>
      <c r="M206" s="14" t="s">
        <v>768</v>
      </c>
      <c r="N206" s="58">
        <v>0.71</v>
      </c>
      <c r="O206" s="59" t="s">
        <v>1679</v>
      </c>
      <c r="P206" s="59" t="s">
        <v>1686</v>
      </c>
      <c r="X206" s="52">
        <v>0</v>
      </c>
    </row>
    <row r="207" spans="1:24" x14ac:dyDescent="0.3">
      <c r="A207">
        <v>630</v>
      </c>
      <c r="B207" s="23" t="str">
        <f>IF(AND($A207&lt;&gt;"",ISNUMBER($A207)),VLOOKUP($A207,StudiesDetails!$B:$CW,2,FALSE),"")</f>
        <v>Ohtsuki</v>
      </c>
      <c r="C207" s="23">
        <f>IF(AND($A207&lt;&gt;"",ISNUMBER($A207)),VLOOKUP($A207,StudiesDetails!$B:$CW,3,FALSE),"")</f>
        <v>2012</v>
      </c>
      <c r="D207" s="23" t="str">
        <f>IF(AND($A207&lt;&gt;"",ISNUMBER($A207)),VLOOKUP($A207,StudiesDetails!$B:$CW,4,FALSE),"")</f>
        <v>http://dx.doi.org/10.1124/dmd.111.042259</v>
      </c>
      <c r="E207" s="64" t="str">
        <f>IF(AND($A207&lt;&gt;"",ISNUMBER($A207)),VLOOKUP($A207,StudiesDetails!$B:$CW,5,FALSE),"")</f>
        <v>CYP3A7</v>
      </c>
      <c r="F207" s="23" t="str">
        <f>IF(AND($A207&lt;&gt;"",ISNUMBER($A207)),VLOOKUP($A207,StudiesDetails!$B:$CW,6,FALSE),"")</f>
        <v>Liver--HLM-15-H092-</v>
      </c>
      <c r="G207" s="12" t="s">
        <v>1678</v>
      </c>
      <c r="H207" s="35" t="str">
        <f>"3-4"</f>
        <v>3-4</v>
      </c>
      <c r="I207" s="60" t="str">
        <f>IF(AND($A207&lt;&gt;"",ISNUMBER($A207)),VLOOKUP($A207,StudiesDetails!$B:$CW,26,FALSE),"")</f>
        <v>Individual</v>
      </c>
      <c r="J207" s="39">
        <f>IF(AND($A207&lt;&gt;"",ISNUMBER($A207)),VLOOKUP($A207,StudiesDetails!$B:$CW,31,FALSE),"")</f>
        <v>1</v>
      </c>
      <c r="K207" s="62">
        <v>1.1000000000000001</v>
      </c>
      <c r="L207" s="14" t="s">
        <v>1679</v>
      </c>
      <c r="M207" s="14" t="s">
        <v>768</v>
      </c>
      <c r="N207" s="58">
        <v>0.82</v>
      </c>
      <c r="O207" s="59" t="s">
        <v>1679</v>
      </c>
      <c r="P207" s="59" t="s">
        <v>1686</v>
      </c>
      <c r="X207" s="52">
        <v>0</v>
      </c>
    </row>
    <row r="208" spans="1:24" x14ac:dyDescent="0.3">
      <c r="A208">
        <v>631</v>
      </c>
      <c r="B208" s="23" t="str">
        <f>IF(AND($A208&lt;&gt;"",ISNUMBER($A208)),VLOOKUP($A208,StudiesDetails!$B:$CW,2,FALSE),"")</f>
        <v>Ohtsuki</v>
      </c>
      <c r="C208" s="23">
        <f>IF(AND($A208&lt;&gt;"",ISNUMBER($A208)),VLOOKUP($A208,StudiesDetails!$B:$CW,3,FALSE),"")</f>
        <v>2012</v>
      </c>
      <c r="D208" s="23" t="str">
        <f>IF(AND($A208&lt;&gt;"",ISNUMBER($A208)),VLOOKUP($A208,StudiesDetails!$B:$CW,4,FALSE),"")</f>
        <v>http://dx.doi.org/10.1124/dmd.111.042259</v>
      </c>
      <c r="E208" s="64" t="str">
        <f>IF(AND($A208&lt;&gt;"",ISNUMBER($A208)),VLOOKUP($A208,StudiesDetails!$B:$CW,5,FALSE),"")</f>
        <v>CYP3A7</v>
      </c>
      <c r="F208" s="23" t="str">
        <f>IF(AND($A208&lt;&gt;"",ISNUMBER($A208)),VLOOKUP($A208,StudiesDetails!$B:$CW,6,FALSE),"")</f>
        <v>Liver--HLM-16-B01003044-</v>
      </c>
      <c r="G208" s="12" t="s">
        <v>1678</v>
      </c>
      <c r="H208" s="35" t="str">
        <f>"3-4"</f>
        <v>3-4</v>
      </c>
      <c r="I208" s="60" t="str">
        <f>IF(AND($A208&lt;&gt;"",ISNUMBER($A208)),VLOOKUP($A208,StudiesDetails!$B:$CW,26,FALSE),"")</f>
        <v>Individual</v>
      </c>
      <c r="J208" s="39">
        <f>IF(AND($A208&lt;&gt;"",ISNUMBER($A208)),VLOOKUP($A208,StudiesDetails!$B:$CW,31,FALSE),"")</f>
        <v>1</v>
      </c>
      <c r="K208" s="2">
        <v>8.11</v>
      </c>
      <c r="L208" s="14" t="s">
        <v>1679</v>
      </c>
      <c r="M208" s="14" t="s">
        <v>768</v>
      </c>
      <c r="N208" s="58">
        <v>1.1399999999999999</v>
      </c>
      <c r="O208" s="59" t="s">
        <v>1679</v>
      </c>
      <c r="P208" s="59" t="s">
        <v>1686</v>
      </c>
      <c r="X208" s="52">
        <v>0</v>
      </c>
    </row>
    <row r="209" spans="1:26" x14ac:dyDescent="0.3">
      <c r="A209">
        <v>632</v>
      </c>
      <c r="B209" s="23" t="str">
        <f>IF(AND($A209&lt;&gt;"",ISNUMBER($A209)),VLOOKUP($A209,StudiesDetails!$B:$CW,2,FALSE),"")</f>
        <v>Ohtsuki</v>
      </c>
      <c r="C209" s="23">
        <f>IF(AND($A209&lt;&gt;"",ISNUMBER($A209)),VLOOKUP($A209,StudiesDetails!$B:$CW,3,FALSE),"")</f>
        <v>2012</v>
      </c>
      <c r="D209" s="23" t="str">
        <f>IF(AND($A209&lt;&gt;"",ISNUMBER($A209)),VLOOKUP($A209,StudiesDetails!$B:$CW,4,FALSE),"")</f>
        <v>http://dx.doi.org/10.1124/dmd.111.042259</v>
      </c>
      <c r="E209" s="64" t="str">
        <f>IF(AND($A209&lt;&gt;"",ISNUMBER($A209)),VLOOKUP($A209,StudiesDetails!$B:$CW,5,FALSE),"")</f>
        <v>CYP3A7</v>
      </c>
      <c r="F209" s="23" t="str">
        <f>IF(AND($A209&lt;&gt;"",ISNUMBER($A209)),VLOOKUP($A209,StudiesDetails!$B:$CW,6,FALSE),"")</f>
        <v>Liver--HLM-17-H0814-</v>
      </c>
      <c r="G209" s="12" t="s">
        <v>1678</v>
      </c>
      <c r="H209" s="35" t="str">
        <f>"3-4"</f>
        <v>3-4</v>
      </c>
      <c r="I209" s="60" t="str">
        <f>IF(AND($A209&lt;&gt;"",ISNUMBER($A209)),VLOOKUP($A209,StudiesDetails!$B:$CW,26,FALSE),"")</f>
        <v>Individual</v>
      </c>
      <c r="J209" s="39">
        <f>IF(AND($A209&lt;&gt;"",ISNUMBER($A209)),VLOOKUP($A209,StudiesDetails!$B:$CW,31,FALSE),"")</f>
        <v>1</v>
      </c>
      <c r="K209" s="2">
        <v>6.56</v>
      </c>
      <c r="L209" s="14" t="s">
        <v>1679</v>
      </c>
      <c r="M209" s="14" t="s">
        <v>768</v>
      </c>
      <c r="N209" s="58">
        <v>0.65</v>
      </c>
      <c r="O209" s="59" t="s">
        <v>1679</v>
      </c>
      <c r="P209" s="59" t="s">
        <v>1686</v>
      </c>
      <c r="X209" s="52">
        <v>0</v>
      </c>
    </row>
    <row r="210" spans="1:26" x14ac:dyDescent="0.3">
      <c r="A210">
        <v>635</v>
      </c>
      <c r="B210" s="23" t="str">
        <f>IF(AND($A210&lt;&gt;"",ISNUMBER($A210)),VLOOKUP($A210,StudiesDetails!$B:$CW,2,FALSE),"")</f>
        <v>Rodrigues</v>
      </c>
      <c r="C210" s="23">
        <f>IF(AND($A210&lt;&gt;"",ISNUMBER($A210)),VLOOKUP($A210,StudiesDetails!$B:$CW,3,FALSE),"")</f>
        <v>1999</v>
      </c>
      <c r="D210" s="23" t="str">
        <f>IF(AND($A210&lt;&gt;"",ISNUMBER($A210)),VLOOKUP($A210,StudiesDetails!$B:$CW,4,FALSE),"")</f>
        <v>http://dx.doi.org/10.1016/s0006-2952(98)00268-8</v>
      </c>
      <c r="E210" s="64" t="str">
        <f>IF(AND($A210&lt;&gt;"",ISNUMBER($A210)),VLOOKUP($A210,StudiesDetails!$B:$CW,5,FALSE),"")</f>
        <v>CYP3A4</v>
      </c>
      <c r="F210" s="23" t="str">
        <f>IF(AND($A210&lt;&gt;"",ISNUMBER($A210)),VLOOKUP($A210,StudiesDetails!$B:$CW,6,FALSE),"")</f>
        <v>Liver--HLM--</v>
      </c>
      <c r="G210" s="12" t="s">
        <v>1695</v>
      </c>
      <c r="I210" s="60" t="str">
        <f>IF(AND($A210&lt;&gt;"",ISNUMBER($A210)),VLOOKUP($A210,StudiesDetails!$B:$CW,26,FALSE),"")</f>
        <v>Pooled</v>
      </c>
      <c r="J210" s="39">
        <f>IF(AND($A210&lt;&gt;"",ISNUMBER($A210)),VLOOKUP($A210,StudiesDetails!$B:$CW,31,FALSE),"")</f>
        <v>12</v>
      </c>
      <c r="K210" s="2">
        <v>108</v>
      </c>
      <c r="L210" s="14" t="s">
        <v>1679</v>
      </c>
      <c r="M210" s="14" t="s">
        <v>768</v>
      </c>
      <c r="X210" s="52">
        <v>0</v>
      </c>
    </row>
    <row r="211" spans="1:26" x14ac:dyDescent="0.3">
      <c r="A211">
        <v>636</v>
      </c>
      <c r="B211" s="23" t="str">
        <f>IF(AND($A211&lt;&gt;"",ISNUMBER($A211)),VLOOKUP($A211,StudiesDetails!$B:$CW,2,FALSE),"")</f>
        <v>Rodrigues</v>
      </c>
      <c r="C211" s="23">
        <f>IF(AND($A211&lt;&gt;"",ISNUMBER($A211)),VLOOKUP($A211,StudiesDetails!$B:$CW,3,FALSE),"")</f>
        <v>1999</v>
      </c>
      <c r="D211" s="23" t="str">
        <f>IF(AND($A211&lt;&gt;"",ISNUMBER($A211)),VLOOKUP($A211,StudiesDetails!$B:$CW,4,FALSE),"")</f>
        <v>http://dx.doi.org/10.1016/s0006-2952(98)00268-8</v>
      </c>
      <c r="E211" s="64" t="str">
        <f>IF(AND($A211&lt;&gt;"",ISNUMBER($A211)),VLOOKUP($A211,StudiesDetails!$B:$CW,5,FALSE),"")</f>
        <v>CYP3A5</v>
      </c>
      <c r="F211" s="23" t="str">
        <f>IF(AND($A211&lt;&gt;"",ISNUMBER($A211)),VLOOKUP($A211,StudiesDetails!$B:$CW,6,FALSE),"")</f>
        <v>Liver--HLM--</v>
      </c>
      <c r="G211" s="12" t="s">
        <v>1695</v>
      </c>
      <c r="I211" s="60" t="str">
        <f>IF(AND($A211&lt;&gt;"",ISNUMBER($A211)),VLOOKUP($A211,StudiesDetails!$B:$CW,26,FALSE),"")</f>
        <v>Pooled</v>
      </c>
      <c r="J211" s="39">
        <f>IF(AND($A211&lt;&gt;"",ISNUMBER($A211)),VLOOKUP($A211,StudiesDetails!$B:$CW,31,FALSE),"")</f>
        <v>12</v>
      </c>
      <c r="K211" s="2">
        <v>1.02</v>
      </c>
      <c r="L211" s="14" t="s">
        <v>1679</v>
      </c>
      <c r="M211" s="14" t="s">
        <v>768</v>
      </c>
      <c r="X211" s="52">
        <v>0</v>
      </c>
    </row>
    <row r="212" spans="1:26" x14ac:dyDescent="0.3">
      <c r="A212">
        <v>658</v>
      </c>
      <c r="B212" s="23" t="str">
        <f>IF(AND($A212&lt;&gt;"",ISNUMBER($A212)),VLOOKUP($A212,StudiesDetails!$B:$CW,2,FALSE),"")</f>
        <v>Shimada</v>
      </c>
      <c r="C212" s="23">
        <f>IF(AND($A212&lt;&gt;"",ISNUMBER($A212)),VLOOKUP($A212,StudiesDetails!$B:$CW,3,FALSE),"")</f>
        <v>1994</v>
      </c>
      <c r="D212" s="23" t="str">
        <f>IF(AND($A212&lt;&gt;"",ISNUMBER($A212)),VLOOKUP($A212,StudiesDetails!$B:$CW,4,FALSE),"")</f>
        <v xml:space="preserve">https://pubmed.ncbi.nlm.nih.gov/8035341/ </v>
      </c>
      <c r="E212" s="64" t="str">
        <f>IF(AND($A212&lt;&gt;"",ISNUMBER($A212)),VLOOKUP($A212,StudiesDetails!$B:$CW,5,FALSE),"")</f>
        <v>CYP3A</v>
      </c>
      <c r="F212" s="23" t="str">
        <f>IF(AND($A212&lt;&gt;"",ISNUMBER($A212)),VLOOKUP($A212,StudiesDetails!$B:$CW,6,FALSE),"")</f>
        <v>Liver--HLM--</v>
      </c>
      <c r="G212" s="12" t="s">
        <v>1695</v>
      </c>
      <c r="I212" s="60" t="str">
        <f>IF(AND($A212&lt;&gt;"",ISNUMBER($A212)),VLOOKUP($A212,StudiesDetails!$B:$CW,26,FALSE),"")</f>
        <v>Aggregated</v>
      </c>
      <c r="J212" s="39">
        <f>IF(AND($A212&lt;&gt;"",ISNUMBER($A212)),VLOOKUP($A212,StudiesDetails!$B:$CW,31,FALSE),"")</f>
        <v>60</v>
      </c>
      <c r="K212" s="2">
        <v>9.6000000000000002E-2</v>
      </c>
      <c r="L212" s="14" t="s">
        <v>1693</v>
      </c>
      <c r="M212" s="14" t="s">
        <v>768</v>
      </c>
      <c r="Q212" s="2">
        <v>5.0999999999999997E-2</v>
      </c>
      <c r="R212" s="14" t="s">
        <v>1693</v>
      </c>
      <c r="S212" s="14" t="s">
        <v>797</v>
      </c>
      <c r="X212" s="52">
        <v>1</v>
      </c>
      <c r="Y212" s="52" t="s">
        <v>1683</v>
      </c>
    </row>
    <row r="213" spans="1:26" x14ac:dyDescent="0.3">
      <c r="A213">
        <v>659</v>
      </c>
      <c r="B213" s="23" t="str">
        <f>IF(AND($A213&lt;&gt;"",ISNUMBER($A213)),VLOOKUP($A213,StudiesDetails!$B:$CW,2,FALSE),"")</f>
        <v>Wang</v>
      </c>
      <c r="C213" s="23">
        <f>IF(AND($A213&lt;&gt;"",ISNUMBER($A213)),VLOOKUP($A213,StudiesDetails!$B:$CW,3,FALSE),"")</f>
        <v>2008</v>
      </c>
      <c r="D213" s="23" t="str">
        <f>IF(AND($A213&lt;&gt;"",ISNUMBER($A213)),VLOOKUP($A213,StudiesDetails!$B:$CW,4,FALSE),"")</f>
        <v>http://dx.doi.org/10.1002/pmic.200800144</v>
      </c>
      <c r="E213" s="64" t="str">
        <f>IF(AND($A213&lt;&gt;"",ISNUMBER($A213)),VLOOKUP($A213,StudiesDetails!$B:$CW,5,FALSE),"")</f>
        <v>CYP3A</v>
      </c>
      <c r="F213" s="23" t="str">
        <f>IF(AND($A213&lt;&gt;"",ISNUMBER($A213)),VLOOKUP($A213,StudiesDetails!$B:$CW,6,FALSE),"")</f>
        <v>Liver--HLM-1-H024-</v>
      </c>
      <c r="G213" s="12" t="s">
        <v>1678</v>
      </c>
      <c r="H213" s="1">
        <v>3</v>
      </c>
      <c r="I213" s="60" t="str">
        <f>IF(AND($A213&lt;&gt;"",ISNUMBER($A213)),VLOOKUP($A213,StudiesDetails!$B:$CW,26,FALSE),"")</f>
        <v>Individual</v>
      </c>
      <c r="J213" s="39">
        <f>IF(AND($A213&lt;&gt;"",ISNUMBER($A213)),VLOOKUP($A213,StudiesDetails!$B:$CW,31,FALSE),"")</f>
        <v>1</v>
      </c>
      <c r="K213" s="2">
        <v>9.9394765250322905</v>
      </c>
      <c r="L213" s="14" t="s">
        <v>1679</v>
      </c>
      <c r="M213" s="14" t="s">
        <v>768</v>
      </c>
      <c r="N213" s="58">
        <v>1.3942225446994101</v>
      </c>
      <c r="O213" s="59" t="s">
        <v>1679</v>
      </c>
      <c r="P213" s="58" t="s">
        <v>797</v>
      </c>
      <c r="X213" s="52">
        <v>0</v>
      </c>
      <c r="Z213" s="16" t="s">
        <v>1694</v>
      </c>
    </row>
    <row r="214" spans="1:26" x14ac:dyDescent="0.3">
      <c r="A214">
        <v>660</v>
      </c>
      <c r="B214" s="23" t="str">
        <f>IF(AND($A214&lt;&gt;"",ISNUMBER($A214)),VLOOKUP($A214,StudiesDetails!$B:$CW,2,FALSE),"")</f>
        <v>Wang</v>
      </c>
      <c r="C214" s="23">
        <f>IF(AND($A214&lt;&gt;"",ISNUMBER($A214)),VLOOKUP($A214,StudiesDetails!$B:$CW,3,FALSE),"")</f>
        <v>2008</v>
      </c>
      <c r="D214" s="23" t="str">
        <f>IF(AND($A214&lt;&gt;"",ISNUMBER($A214)),VLOOKUP($A214,StudiesDetails!$B:$CW,4,FALSE),"")</f>
        <v>http://dx.doi.org/10.1002/pmic.200800144</v>
      </c>
      <c r="E214" s="64" t="str">
        <f>IF(AND($A214&lt;&gt;"",ISNUMBER($A214)),VLOOKUP($A214,StudiesDetails!$B:$CW,5,FALSE),"")</f>
        <v>CYP3A</v>
      </c>
      <c r="F214" s="23" t="str">
        <f>IF(AND($A214&lt;&gt;"",ISNUMBER($A214)),VLOOKUP($A214,StudiesDetails!$B:$CW,6,FALSE),"")</f>
        <v>Liver--HLM-1-H079-</v>
      </c>
      <c r="G214" s="12" t="s">
        <v>1678</v>
      </c>
      <c r="H214" s="1">
        <v>3</v>
      </c>
      <c r="I214" s="60" t="str">
        <f>IF(AND($A214&lt;&gt;"",ISNUMBER($A214)),VLOOKUP($A214,StudiesDetails!$B:$CW,26,FALSE),"")</f>
        <v>Individual</v>
      </c>
      <c r="J214" s="39">
        <f>IF(AND($A214&lt;&gt;"",ISNUMBER($A214)),VLOOKUP($A214,StudiesDetails!$B:$CW,31,FALSE),"")</f>
        <v>1</v>
      </c>
      <c r="K214" s="2">
        <v>259.775347827936</v>
      </c>
      <c r="L214" s="14" t="s">
        <v>1679</v>
      </c>
      <c r="M214" s="14" t="s">
        <v>768</v>
      </c>
      <c r="N214" s="58">
        <v>23.541675530784005</v>
      </c>
      <c r="O214" s="59" t="s">
        <v>1679</v>
      </c>
      <c r="P214" s="58" t="s">
        <v>797</v>
      </c>
      <c r="X214" s="52">
        <v>0</v>
      </c>
      <c r="Z214" s="16" t="s">
        <v>1694</v>
      </c>
    </row>
    <row r="215" spans="1:26" x14ac:dyDescent="0.3">
      <c r="A215">
        <v>661</v>
      </c>
      <c r="B215" s="23" t="str">
        <f>IF(AND($A215&lt;&gt;"",ISNUMBER($A215)),VLOOKUP($A215,StudiesDetails!$B:$CW,2,FALSE),"")</f>
        <v>Wang</v>
      </c>
      <c r="C215" s="23">
        <f>IF(AND($A215&lt;&gt;"",ISNUMBER($A215)),VLOOKUP($A215,StudiesDetails!$B:$CW,3,FALSE),"")</f>
        <v>2008</v>
      </c>
      <c r="D215" s="23" t="str">
        <f>IF(AND($A215&lt;&gt;"",ISNUMBER($A215)),VLOOKUP($A215,StudiesDetails!$B:$CW,4,FALSE),"")</f>
        <v>http://dx.doi.org/10.1002/pmic.200800144</v>
      </c>
      <c r="E215" s="64" t="str">
        <f>IF(AND($A215&lt;&gt;"",ISNUMBER($A215)),VLOOKUP($A215,StudiesDetails!$B:$CW,5,FALSE),"")</f>
        <v>CYP3A</v>
      </c>
      <c r="F215" s="23" t="str">
        <f>IF(AND($A215&lt;&gt;"",ISNUMBER($A215)),VLOOKUP($A215,StudiesDetails!$B:$CW,6,FALSE),"")</f>
        <v>Liver--HLM-1-H081-</v>
      </c>
      <c r="G215" s="12" t="s">
        <v>1678</v>
      </c>
      <c r="H215" s="1">
        <v>3</v>
      </c>
      <c r="I215" s="60" t="str">
        <f>IF(AND($A215&lt;&gt;"",ISNUMBER($A215)),VLOOKUP($A215,StudiesDetails!$B:$CW,26,FALSE),"")</f>
        <v>Individual</v>
      </c>
      <c r="J215" s="39">
        <f>IF(AND($A215&lt;&gt;"",ISNUMBER($A215)),VLOOKUP($A215,StudiesDetails!$B:$CW,31,FALSE),"")</f>
        <v>1</v>
      </c>
      <c r="K215" s="2">
        <v>39.966139888273403</v>
      </c>
      <c r="L215" s="14" t="s">
        <v>1679</v>
      </c>
      <c r="M215" s="14" t="s">
        <v>768</v>
      </c>
      <c r="N215" s="58">
        <v>2.0348511393867952</v>
      </c>
      <c r="O215" s="59" t="s">
        <v>1679</v>
      </c>
      <c r="P215" s="58" t="s">
        <v>797</v>
      </c>
      <c r="X215" s="52">
        <v>0</v>
      </c>
      <c r="Z215" s="16" t="s">
        <v>1694</v>
      </c>
    </row>
    <row r="216" spans="1:26" x14ac:dyDescent="0.3">
      <c r="A216">
        <v>662</v>
      </c>
      <c r="B216" s="23" t="str">
        <f>IF(AND($A216&lt;&gt;"",ISNUMBER($A216)),VLOOKUP($A216,StudiesDetails!$B:$CW,2,FALSE),"")</f>
        <v>Wang</v>
      </c>
      <c r="C216" s="23">
        <f>IF(AND($A216&lt;&gt;"",ISNUMBER($A216)),VLOOKUP($A216,StudiesDetails!$B:$CW,3,FALSE),"")</f>
        <v>2008</v>
      </c>
      <c r="D216" s="23" t="str">
        <f>IF(AND($A216&lt;&gt;"",ISNUMBER($A216)),VLOOKUP($A216,StudiesDetails!$B:$CW,4,FALSE),"")</f>
        <v>http://dx.doi.org/10.1002/pmic.200800144</v>
      </c>
      <c r="E216" s="64" t="str">
        <f>IF(AND($A216&lt;&gt;"",ISNUMBER($A216)),VLOOKUP($A216,StudiesDetails!$B:$CW,5,FALSE),"")</f>
        <v>CYP3A</v>
      </c>
      <c r="F216" s="23" t="str">
        <f>IF(AND($A216&lt;&gt;"",ISNUMBER($A216)),VLOOKUP($A216,StudiesDetails!$B:$CW,6,FALSE),"")</f>
        <v>Liver--HLM-1-H134-</v>
      </c>
      <c r="G216" s="12" t="s">
        <v>1678</v>
      </c>
      <c r="H216" s="1">
        <v>3</v>
      </c>
      <c r="I216" s="60" t="str">
        <f>IF(AND($A216&lt;&gt;"",ISNUMBER($A216)),VLOOKUP($A216,StudiesDetails!$B:$CW,26,FALSE),"")</f>
        <v>Individual</v>
      </c>
      <c r="J216" s="39">
        <f>IF(AND($A216&lt;&gt;"",ISNUMBER($A216)),VLOOKUP($A216,StudiesDetails!$B:$CW,31,FALSE),"")</f>
        <v>1</v>
      </c>
      <c r="K216" s="2">
        <v>62.527061543997497</v>
      </c>
      <c r="L216" s="14" t="s">
        <v>1679</v>
      </c>
      <c r="M216" s="14" t="s">
        <v>768</v>
      </c>
      <c r="N216" s="58">
        <v>6.3175063856394971</v>
      </c>
      <c r="O216" s="59" t="s">
        <v>1679</v>
      </c>
      <c r="P216" s="58" t="s">
        <v>797</v>
      </c>
      <c r="X216" s="52">
        <v>0</v>
      </c>
      <c r="Z216" s="16" t="s">
        <v>1694</v>
      </c>
    </row>
    <row r="217" spans="1:26" x14ac:dyDescent="0.3">
      <c r="A217">
        <v>663</v>
      </c>
      <c r="B217" s="23" t="str">
        <f>IF(AND($A217&lt;&gt;"",ISNUMBER($A217)),VLOOKUP($A217,StudiesDetails!$B:$CW,2,FALSE),"")</f>
        <v>Wang</v>
      </c>
      <c r="C217" s="23">
        <f>IF(AND($A217&lt;&gt;"",ISNUMBER($A217)),VLOOKUP($A217,StudiesDetails!$B:$CW,3,FALSE),"")</f>
        <v>2008</v>
      </c>
      <c r="D217" s="23" t="str">
        <f>IF(AND($A217&lt;&gt;"",ISNUMBER($A217)),VLOOKUP($A217,StudiesDetails!$B:$CW,4,FALSE),"")</f>
        <v>http://dx.doi.org/10.1002/pmic.200800144</v>
      </c>
      <c r="E217" s="64" t="str">
        <f>IF(AND($A217&lt;&gt;"",ISNUMBER($A217)),VLOOKUP($A217,StudiesDetails!$B:$CW,5,FALSE),"")</f>
        <v>CYP3A</v>
      </c>
      <c r="F217" s="23" t="str">
        <f>IF(AND($A217&lt;&gt;"",ISNUMBER($A217)),VLOOKUP($A217,StudiesDetails!$B:$CW,6,FALSE),"")</f>
        <v>Liver--HLM-1-H199-</v>
      </c>
      <c r="G217" s="12" t="s">
        <v>1678</v>
      </c>
      <c r="H217" s="1">
        <v>3</v>
      </c>
      <c r="I217" s="60" t="str">
        <f>IF(AND($A217&lt;&gt;"",ISNUMBER($A217)),VLOOKUP($A217,StudiesDetails!$B:$CW,26,FALSE),"")</f>
        <v>Individual</v>
      </c>
      <c r="J217" s="39">
        <f>IF(AND($A217&lt;&gt;"",ISNUMBER($A217)),VLOOKUP($A217,StudiesDetails!$B:$CW,31,FALSE),"")</f>
        <v>1</v>
      </c>
      <c r="K217" s="2">
        <v>32.411323670813601</v>
      </c>
      <c r="L217" s="14" t="s">
        <v>1679</v>
      </c>
      <c r="M217" s="14" t="s">
        <v>768</v>
      </c>
      <c r="N217" s="58">
        <v>1.9254251685631019</v>
      </c>
      <c r="O217" s="59" t="s">
        <v>1679</v>
      </c>
      <c r="P217" s="58" t="s">
        <v>797</v>
      </c>
      <c r="X217" s="52">
        <v>0</v>
      </c>
      <c r="Z217" s="16" t="s">
        <v>1694</v>
      </c>
    </row>
    <row r="218" spans="1:26" x14ac:dyDescent="0.3">
      <c r="A218">
        <v>664</v>
      </c>
      <c r="B218" s="23" t="str">
        <f>IF(AND($A218&lt;&gt;"",ISNUMBER($A218)),VLOOKUP($A218,StudiesDetails!$B:$CW,2,FALSE),"")</f>
        <v>Wang</v>
      </c>
      <c r="C218" s="23">
        <f>IF(AND($A218&lt;&gt;"",ISNUMBER($A218)),VLOOKUP($A218,StudiesDetails!$B:$CW,3,FALSE),"")</f>
        <v>2008</v>
      </c>
      <c r="D218" s="23" t="str">
        <f>IF(AND($A218&lt;&gt;"",ISNUMBER($A218)),VLOOKUP($A218,StudiesDetails!$B:$CW,4,FALSE),"")</f>
        <v>http://dx.doi.org/10.1002/pmic.200800144</v>
      </c>
      <c r="E218" s="64" t="str">
        <f>IF(AND($A218&lt;&gt;"",ISNUMBER($A218)),VLOOKUP($A218,StudiesDetails!$B:$CW,5,FALSE),"")</f>
        <v>CYP3A</v>
      </c>
      <c r="F218" s="23" t="str">
        <f>IF(AND($A218&lt;&gt;"",ISNUMBER($A218)),VLOOKUP($A218,StudiesDetails!$B:$CW,6,FALSE),"")</f>
        <v>Liver--HLM-1-H215-</v>
      </c>
      <c r="G218" s="12" t="s">
        <v>1678</v>
      </c>
      <c r="H218" s="1">
        <v>3</v>
      </c>
      <c r="I218" s="60" t="str">
        <f>IF(AND($A218&lt;&gt;"",ISNUMBER($A218)),VLOOKUP($A218,StudiesDetails!$B:$CW,26,FALSE),"")</f>
        <v>Individual</v>
      </c>
      <c r="J218" s="39">
        <f>IF(AND($A218&lt;&gt;"",ISNUMBER($A218)),VLOOKUP($A218,StudiesDetails!$B:$CW,31,FALSE),"")</f>
        <v>1</v>
      </c>
      <c r="K218" s="2">
        <v>26.488458657039502</v>
      </c>
      <c r="L218" s="14" t="s">
        <v>1679</v>
      </c>
      <c r="M218" s="14" t="s">
        <v>768</v>
      </c>
      <c r="N218" s="58">
        <v>2.1419175205431991</v>
      </c>
      <c r="O218" s="59" t="s">
        <v>1679</v>
      </c>
      <c r="P218" s="58" t="s">
        <v>797</v>
      </c>
      <c r="X218" s="52">
        <v>1</v>
      </c>
      <c r="Y218" s="52" t="s">
        <v>1696</v>
      </c>
      <c r="Z218" s="16" t="s">
        <v>1694</v>
      </c>
    </row>
    <row r="219" spans="1:26" x14ac:dyDescent="0.3">
      <c r="A219">
        <v>665</v>
      </c>
      <c r="B219" s="23" t="str">
        <f>IF(AND($A219&lt;&gt;"",ISNUMBER($A219)),VLOOKUP($A219,StudiesDetails!$B:$CW,2,FALSE),"")</f>
        <v>Wang</v>
      </c>
      <c r="C219" s="23">
        <f>IF(AND($A219&lt;&gt;"",ISNUMBER($A219)),VLOOKUP($A219,StudiesDetails!$B:$CW,3,FALSE),"")</f>
        <v>2008</v>
      </c>
      <c r="D219" s="23" t="str">
        <f>IF(AND($A219&lt;&gt;"",ISNUMBER($A219)),VLOOKUP($A219,StudiesDetails!$B:$CW,4,FALSE),"")</f>
        <v>http://dx.doi.org/10.1002/pmic.200800144</v>
      </c>
      <c r="E219" s="64" t="str">
        <f>IF(AND($A219&lt;&gt;"",ISNUMBER($A219)),VLOOKUP($A219,StudiesDetails!$B:$CW,5,FALSE),"")</f>
        <v>CYP3A</v>
      </c>
      <c r="F219" s="23" t="str">
        <f>IF(AND($A219&lt;&gt;"",ISNUMBER($A219)),VLOOKUP($A219,StudiesDetails!$B:$CW,6,FALSE),"")</f>
        <v>Liver--HLM-1-H232-</v>
      </c>
      <c r="G219" s="12" t="s">
        <v>1678</v>
      </c>
      <c r="H219" s="1">
        <v>3</v>
      </c>
      <c r="I219" s="60" t="str">
        <f>IF(AND($A219&lt;&gt;"",ISNUMBER($A219)),VLOOKUP($A219,StudiesDetails!$B:$CW,26,FALSE),"")</f>
        <v>Individual</v>
      </c>
      <c r="J219" s="39">
        <f>IF(AND($A219&lt;&gt;"",ISNUMBER($A219)),VLOOKUP($A219,StudiesDetails!$B:$CW,31,FALSE),"")</f>
        <v>1</v>
      </c>
      <c r="K219" s="2">
        <v>15.4311265270969</v>
      </c>
      <c r="L219" s="14" t="s">
        <v>1679</v>
      </c>
      <c r="M219" s="14" t="s">
        <v>768</v>
      </c>
      <c r="N219" s="58">
        <v>1.2859763687094983</v>
      </c>
      <c r="O219" s="59" t="s">
        <v>1679</v>
      </c>
      <c r="P219" s="58" t="s">
        <v>797</v>
      </c>
      <c r="X219" s="52">
        <v>0</v>
      </c>
      <c r="Z219" s="16" t="s">
        <v>1694</v>
      </c>
    </row>
    <row r="220" spans="1:26" x14ac:dyDescent="0.3">
      <c r="A220">
        <v>666</v>
      </c>
      <c r="B220" s="23" t="str">
        <f>IF(AND($A220&lt;&gt;"",ISNUMBER($A220)),VLOOKUP($A220,StudiesDetails!$B:$CW,2,FALSE),"")</f>
        <v>Wang</v>
      </c>
      <c r="C220" s="23">
        <f>IF(AND($A220&lt;&gt;"",ISNUMBER($A220)),VLOOKUP($A220,StudiesDetails!$B:$CW,3,FALSE),"")</f>
        <v>2008</v>
      </c>
      <c r="D220" s="23" t="str">
        <f>IF(AND($A220&lt;&gt;"",ISNUMBER($A220)),VLOOKUP($A220,StudiesDetails!$B:$CW,4,FALSE),"")</f>
        <v>http://dx.doi.org/10.1002/pmic.200800144</v>
      </c>
      <c r="E220" s="64" t="str">
        <f>IF(AND($A220&lt;&gt;"",ISNUMBER($A220)),VLOOKUP($A220,StudiesDetails!$B:$CW,5,FALSE),"")</f>
        <v>CYP3A</v>
      </c>
      <c r="F220" s="23" t="str">
        <f>IF(AND($A220&lt;&gt;"",ISNUMBER($A220)),VLOOKUP($A220,StudiesDetails!$B:$CW,6,FALSE),"")</f>
        <v>Liver--HLM-1-H246-</v>
      </c>
      <c r="G220" s="12" t="s">
        <v>1678</v>
      </c>
      <c r="H220" s="1">
        <v>3</v>
      </c>
      <c r="I220" s="60" t="str">
        <f>IF(AND($A220&lt;&gt;"",ISNUMBER($A220)),VLOOKUP($A220,StudiesDetails!$B:$CW,26,FALSE),"")</f>
        <v>Individual</v>
      </c>
      <c r="J220" s="39">
        <f>IF(AND($A220&lt;&gt;"",ISNUMBER($A220)),VLOOKUP($A220,StudiesDetails!$B:$CW,31,FALSE),"")</f>
        <v>1</v>
      </c>
      <c r="K220" s="2">
        <v>8.6582193356575097</v>
      </c>
      <c r="L220" s="14" t="s">
        <v>1679</v>
      </c>
      <c r="M220" s="14" t="s">
        <v>768</v>
      </c>
      <c r="N220" s="58">
        <v>0.74769497584371081</v>
      </c>
      <c r="O220" s="59" t="s">
        <v>1679</v>
      </c>
      <c r="P220" s="58" t="s">
        <v>797</v>
      </c>
      <c r="X220" s="52">
        <v>0</v>
      </c>
      <c r="Z220" s="16" t="s">
        <v>1694</v>
      </c>
    </row>
    <row r="221" spans="1:26" x14ac:dyDescent="0.3">
      <c r="A221">
        <v>667</v>
      </c>
      <c r="B221" s="23" t="str">
        <f>IF(AND($A221&lt;&gt;"",ISNUMBER($A221)),VLOOKUP($A221,StudiesDetails!$B:$CW,2,FALSE),"")</f>
        <v>Wang</v>
      </c>
      <c r="C221" s="23">
        <f>IF(AND($A221&lt;&gt;"",ISNUMBER($A221)),VLOOKUP($A221,StudiesDetails!$B:$CW,3,FALSE),"")</f>
        <v>2008</v>
      </c>
      <c r="D221" s="23" t="str">
        <f>IF(AND($A221&lt;&gt;"",ISNUMBER($A221)),VLOOKUP($A221,StudiesDetails!$B:$CW,4,FALSE),"")</f>
        <v>http://dx.doi.org/10.1002/pmic.200800144</v>
      </c>
      <c r="E221" s="64" t="str">
        <f>IF(AND($A221&lt;&gt;"",ISNUMBER($A221)),VLOOKUP($A221,StudiesDetails!$B:$CW,5,FALSE),"")</f>
        <v>CYP3A</v>
      </c>
      <c r="F221" s="23" t="str">
        <f>IF(AND($A221&lt;&gt;"",ISNUMBER($A221)),VLOOKUP($A221,StudiesDetails!$B:$CW,6,FALSE),"")</f>
        <v>Liver--HLM-1-H292-</v>
      </c>
      <c r="G221" s="12" t="s">
        <v>1678</v>
      </c>
      <c r="H221" s="1">
        <v>3</v>
      </c>
      <c r="I221" s="60" t="str">
        <f>IF(AND($A221&lt;&gt;"",ISNUMBER($A221)),VLOOKUP($A221,StudiesDetails!$B:$CW,26,FALSE),"")</f>
        <v>Individual</v>
      </c>
      <c r="J221" s="39">
        <f>IF(AND($A221&lt;&gt;"",ISNUMBER($A221)),VLOOKUP($A221,StudiesDetails!$B:$CW,31,FALSE),"")</f>
        <v>1</v>
      </c>
      <c r="K221" s="2">
        <v>83.251042643684201</v>
      </c>
      <c r="L221" s="14" t="s">
        <v>1679</v>
      </c>
      <c r="M221" s="14" t="s">
        <v>768</v>
      </c>
      <c r="N221" s="58">
        <v>4.8179871520341919</v>
      </c>
      <c r="O221" s="59" t="s">
        <v>1679</v>
      </c>
      <c r="P221" s="58" t="s">
        <v>797</v>
      </c>
      <c r="X221" s="52">
        <v>0</v>
      </c>
      <c r="Z221" s="16" t="s">
        <v>1694</v>
      </c>
    </row>
    <row r="222" spans="1:26" x14ac:dyDescent="0.3">
      <c r="A222">
        <v>668</v>
      </c>
      <c r="B222" s="23" t="str">
        <f>IF(AND($A222&lt;&gt;"",ISNUMBER($A222)),VLOOKUP($A222,StudiesDetails!$B:$CW,2,FALSE),"")</f>
        <v>Wang</v>
      </c>
      <c r="C222" s="23">
        <f>IF(AND($A222&lt;&gt;"",ISNUMBER($A222)),VLOOKUP($A222,StudiesDetails!$B:$CW,3,FALSE),"")</f>
        <v>2008</v>
      </c>
      <c r="D222" s="23" t="str">
        <f>IF(AND($A222&lt;&gt;"",ISNUMBER($A222)),VLOOKUP($A222,StudiesDetails!$B:$CW,4,FALSE),"")</f>
        <v>http://dx.doi.org/10.1002/pmic.200800144</v>
      </c>
      <c r="E222" s="64" t="str">
        <f>IF(AND($A222&lt;&gt;"",ISNUMBER($A222)),VLOOKUP($A222,StudiesDetails!$B:$CW,5,FALSE),"")</f>
        <v>CYP3A</v>
      </c>
      <c r="F222" s="23" t="str">
        <f>IF(AND($A222&lt;&gt;"",ISNUMBER($A222)),VLOOKUP($A222,StudiesDetails!$B:$CW,6,FALSE),"")</f>
        <v>Liver--HLM-1-H307-</v>
      </c>
      <c r="G222" s="12" t="s">
        <v>1678</v>
      </c>
      <c r="H222" s="1">
        <v>3</v>
      </c>
      <c r="I222" s="60" t="str">
        <f>IF(AND($A222&lt;&gt;"",ISNUMBER($A222)),VLOOKUP($A222,StudiesDetails!$B:$CW,26,FALSE),"")</f>
        <v>Individual</v>
      </c>
      <c r="J222" s="39">
        <f>IF(AND($A222&lt;&gt;"",ISNUMBER($A222)),VLOOKUP($A222,StudiesDetails!$B:$CW,31,FALSE),"")</f>
        <v>1</v>
      </c>
      <c r="K222" s="2">
        <v>53.025878799676697</v>
      </c>
      <c r="L222" s="14" t="s">
        <v>1679</v>
      </c>
      <c r="M222" s="14" t="s">
        <v>768</v>
      </c>
      <c r="N222" s="58">
        <v>4.4979678033989998</v>
      </c>
      <c r="O222" s="59" t="s">
        <v>1679</v>
      </c>
      <c r="P222" s="58" t="s">
        <v>797</v>
      </c>
      <c r="X222" s="52">
        <v>0</v>
      </c>
      <c r="Z222" s="16" t="s">
        <v>1694</v>
      </c>
    </row>
    <row r="223" spans="1:26" x14ac:dyDescent="0.3">
      <c r="A223">
        <v>669</v>
      </c>
      <c r="B223" s="23" t="str">
        <f>IF(AND($A223&lt;&gt;"",ISNUMBER($A223)),VLOOKUP($A223,StudiesDetails!$B:$CW,2,FALSE),"")</f>
        <v>Wang</v>
      </c>
      <c r="C223" s="23">
        <f>IF(AND($A223&lt;&gt;"",ISNUMBER($A223)),VLOOKUP($A223,StudiesDetails!$B:$CW,3,FALSE),"")</f>
        <v>2008</v>
      </c>
      <c r="D223" s="23" t="str">
        <f>IF(AND($A223&lt;&gt;"",ISNUMBER($A223)),VLOOKUP($A223,StudiesDetails!$B:$CW,4,FALSE),"")</f>
        <v>http://dx.doi.org/10.1002/pmic.200800144</v>
      </c>
      <c r="E223" s="64" t="str">
        <f>IF(AND($A223&lt;&gt;"",ISNUMBER($A223)),VLOOKUP($A223,StudiesDetails!$B:$CW,5,FALSE),"")</f>
        <v>CYP3A</v>
      </c>
      <c r="F223" s="23" t="str">
        <f>IF(AND($A223&lt;&gt;"",ISNUMBER($A223)),VLOOKUP($A223,StudiesDetails!$B:$CW,6,FALSE),"")</f>
        <v>Liver--HLM-1-H610-</v>
      </c>
      <c r="G223" s="12" t="s">
        <v>1678</v>
      </c>
      <c r="H223" s="1">
        <v>3</v>
      </c>
      <c r="I223" s="60" t="str">
        <f>IF(AND($A223&lt;&gt;"",ISNUMBER($A223)),VLOOKUP($A223,StudiesDetails!$B:$CW,26,FALSE),"")</f>
        <v>Pooled</v>
      </c>
      <c r="J223" s="39">
        <f>IF(AND($A223&lt;&gt;"",ISNUMBER($A223)),VLOOKUP($A223,StudiesDetails!$B:$CW,31,FALSE),"")</f>
        <v>50</v>
      </c>
      <c r="K223" s="2">
        <v>42.607405572170897</v>
      </c>
      <c r="L223" s="14" t="s">
        <v>1679</v>
      </c>
      <c r="M223" s="14" t="s">
        <v>768</v>
      </c>
      <c r="N223" s="58">
        <v>1.6101249992627018</v>
      </c>
      <c r="O223" s="59" t="s">
        <v>1679</v>
      </c>
      <c r="P223" s="58" t="s">
        <v>797</v>
      </c>
      <c r="X223" s="52">
        <v>0</v>
      </c>
      <c r="Z223" s="16" t="s">
        <v>1694</v>
      </c>
    </row>
    <row r="224" spans="1:26" x14ac:dyDescent="0.3">
      <c r="A224">
        <v>671</v>
      </c>
      <c r="B224" s="23" t="str">
        <f>IF(AND($A224&lt;&gt;"",ISNUMBER($A224)),VLOOKUP($A224,StudiesDetails!$B:$CW,2,FALSE),"")</f>
        <v>Wang</v>
      </c>
      <c r="C224" s="23">
        <f>IF(AND($A224&lt;&gt;"",ISNUMBER($A224)),VLOOKUP($A224,StudiesDetails!$B:$CW,3,FALSE),"")</f>
        <v>2008</v>
      </c>
      <c r="D224" s="23" t="str">
        <f>IF(AND($A224&lt;&gt;"",ISNUMBER($A224)),VLOOKUP($A224,StudiesDetails!$B:$CW,4,FALSE),"")</f>
        <v>http://dx.doi.org/10.1002/pmic.200800144</v>
      </c>
      <c r="E224" s="64" t="str">
        <f>IF(AND($A224&lt;&gt;"",ISNUMBER($A224)),VLOOKUP($A224,StudiesDetails!$B:$CW,5,FALSE),"")</f>
        <v>CYP3A</v>
      </c>
      <c r="F224" s="23" t="str">
        <f>IF(AND($A224&lt;&gt;"",ISNUMBER($A224)),VLOOKUP($A224,StudiesDetails!$B:$CW,6,FALSE),"")</f>
        <v>Liver--HLM-2-6-</v>
      </c>
      <c r="G224" s="12" t="s">
        <v>1678</v>
      </c>
      <c r="H224" s="1">
        <v>3</v>
      </c>
      <c r="I224" s="60" t="str">
        <f>IF(AND($A224&lt;&gt;"",ISNUMBER($A224)),VLOOKUP($A224,StudiesDetails!$B:$CW,26,FALSE),"")</f>
        <v>Individual</v>
      </c>
      <c r="J224" s="39">
        <f>IF(AND($A224&lt;&gt;"",ISNUMBER($A224)),VLOOKUP($A224,StudiesDetails!$B:$CW,31,FALSE),"")</f>
        <v>1</v>
      </c>
      <c r="K224" s="2">
        <v>25.9135427220533</v>
      </c>
      <c r="L224" s="14" t="s">
        <v>1679</v>
      </c>
      <c r="M224" s="14" t="s">
        <v>768</v>
      </c>
      <c r="N224" s="58">
        <v>4.2755825734549013</v>
      </c>
      <c r="O224" s="59" t="s">
        <v>1679</v>
      </c>
      <c r="P224" s="58" t="s">
        <v>797</v>
      </c>
      <c r="X224" s="52">
        <v>0</v>
      </c>
      <c r="Z224" s="16" t="s">
        <v>1694</v>
      </c>
    </row>
    <row r="225" spans="1:26" x14ac:dyDescent="0.3">
      <c r="A225">
        <v>672</v>
      </c>
      <c r="B225" s="23" t="str">
        <f>IF(AND($A225&lt;&gt;"",ISNUMBER($A225)),VLOOKUP($A225,StudiesDetails!$B:$CW,2,FALSE),"")</f>
        <v>Wang</v>
      </c>
      <c r="C225" s="23">
        <f>IF(AND($A225&lt;&gt;"",ISNUMBER($A225)),VLOOKUP($A225,StudiesDetails!$B:$CW,3,FALSE),"")</f>
        <v>2008</v>
      </c>
      <c r="D225" s="23" t="str">
        <f>IF(AND($A225&lt;&gt;"",ISNUMBER($A225)),VLOOKUP($A225,StudiesDetails!$B:$CW,4,FALSE),"")</f>
        <v>http://dx.doi.org/10.1002/pmic.200800144</v>
      </c>
      <c r="E225" s="64" t="str">
        <f>IF(AND($A225&lt;&gt;"",ISNUMBER($A225)),VLOOKUP($A225,StudiesDetails!$B:$CW,5,FALSE),"")</f>
        <v>CYP3A</v>
      </c>
      <c r="F225" s="23" t="str">
        <f>IF(AND($A225&lt;&gt;"",ISNUMBER($A225)),VLOOKUP($A225,StudiesDetails!$B:$CW,6,FALSE),"")</f>
        <v>Liver--HLM-2-32-</v>
      </c>
      <c r="G225" s="12" t="s">
        <v>1678</v>
      </c>
      <c r="H225" s="1">
        <v>3</v>
      </c>
      <c r="I225" s="60" t="str">
        <f>IF(AND($A225&lt;&gt;"",ISNUMBER($A225)),VLOOKUP($A225,StudiesDetails!$B:$CW,26,FALSE),"")</f>
        <v>Individual</v>
      </c>
      <c r="J225" s="39">
        <f>IF(AND($A225&lt;&gt;"",ISNUMBER($A225)),VLOOKUP($A225,StudiesDetails!$B:$CW,31,FALSE),"")</f>
        <v>1</v>
      </c>
      <c r="K225" s="2">
        <v>16.1735900033772</v>
      </c>
      <c r="L225" s="14" t="s">
        <v>1679</v>
      </c>
      <c r="M225" s="14" t="s">
        <v>768</v>
      </c>
      <c r="N225" s="58">
        <v>2.7288078351907998</v>
      </c>
      <c r="O225" s="59" t="s">
        <v>1679</v>
      </c>
      <c r="P225" s="58" t="s">
        <v>797</v>
      </c>
      <c r="X225" s="52">
        <v>0</v>
      </c>
      <c r="Z225" s="16" t="s">
        <v>1694</v>
      </c>
    </row>
    <row r="226" spans="1:26" x14ac:dyDescent="0.3">
      <c r="A226">
        <v>673</v>
      </c>
      <c r="B226" s="23" t="str">
        <f>IF(AND($A226&lt;&gt;"",ISNUMBER($A226)),VLOOKUP($A226,StudiesDetails!$B:$CW,2,FALSE),"")</f>
        <v>Wang</v>
      </c>
      <c r="C226" s="23">
        <f>IF(AND($A226&lt;&gt;"",ISNUMBER($A226)),VLOOKUP($A226,StudiesDetails!$B:$CW,3,FALSE),"")</f>
        <v>2008</v>
      </c>
      <c r="D226" s="23" t="str">
        <f>IF(AND($A226&lt;&gt;"",ISNUMBER($A226)),VLOOKUP($A226,StudiesDetails!$B:$CW,4,FALSE),"")</f>
        <v>http://dx.doi.org/10.1002/pmic.200800144</v>
      </c>
      <c r="E226" s="64" t="str">
        <f>IF(AND($A226&lt;&gt;"",ISNUMBER($A226)),VLOOKUP($A226,StudiesDetails!$B:$CW,5,FALSE),"")</f>
        <v>CYP3A</v>
      </c>
      <c r="F226" s="23" t="str">
        <f>IF(AND($A226&lt;&gt;"",ISNUMBER($A226)),VLOOKUP($A226,StudiesDetails!$B:$CW,6,FALSE),"")</f>
        <v>Liver--HLM-2-40-</v>
      </c>
      <c r="G226" s="12" t="s">
        <v>1678</v>
      </c>
      <c r="H226" s="1">
        <v>3</v>
      </c>
      <c r="I226" s="60" t="str">
        <f>IF(AND($A226&lt;&gt;"",ISNUMBER($A226)),VLOOKUP($A226,StudiesDetails!$B:$CW,26,FALSE),"")</f>
        <v>Individual</v>
      </c>
      <c r="J226" s="39">
        <f>IF(AND($A226&lt;&gt;"",ISNUMBER($A226)),VLOOKUP($A226,StudiesDetails!$B:$CW,31,FALSE),"")</f>
        <v>1</v>
      </c>
      <c r="K226" s="2">
        <v>85.413711583924297</v>
      </c>
      <c r="L226" s="14" t="s">
        <v>1679</v>
      </c>
      <c r="M226" s="14" t="s">
        <v>768</v>
      </c>
      <c r="N226" s="58">
        <v>1.9655521783182053</v>
      </c>
      <c r="O226" s="59" t="s">
        <v>1679</v>
      </c>
      <c r="P226" s="58" t="s">
        <v>797</v>
      </c>
      <c r="X226" s="52">
        <v>0</v>
      </c>
      <c r="Z226" s="16" t="s">
        <v>1694</v>
      </c>
    </row>
    <row r="227" spans="1:26" x14ac:dyDescent="0.3">
      <c r="A227">
        <v>674</v>
      </c>
      <c r="B227" s="23" t="str">
        <f>IF(AND($A227&lt;&gt;"",ISNUMBER($A227)),VLOOKUP($A227,StudiesDetails!$B:$CW,2,FALSE),"")</f>
        <v>Wang</v>
      </c>
      <c r="C227" s="23">
        <f>IF(AND($A227&lt;&gt;"",ISNUMBER($A227)),VLOOKUP($A227,StudiesDetails!$B:$CW,3,FALSE),"")</f>
        <v>2008</v>
      </c>
      <c r="D227" s="23" t="str">
        <f>IF(AND($A227&lt;&gt;"",ISNUMBER($A227)),VLOOKUP($A227,StudiesDetails!$B:$CW,4,FALSE),"")</f>
        <v>http://dx.doi.org/10.1002/pmic.200800144</v>
      </c>
      <c r="E227" s="64" t="str">
        <f>IF(AND($A227&lt;&gt;"",ISNUMBER($A227)),VLOOKUP($A227,StudiesDetails!$B:$CW,5,FALSE),"")</f>
        <v>CYP3A</v>
      </c>
      <c r="F227" s="23" t="str">
        <f>IF(AND($A227&lt;&gt;"",ISNUMBER($A227)),VLOOKUP($A227,StudiesDetails!$B:$CW,6,FALSE),"")</f>
        <v>Liver--HLM-2-41-</v>
      </c>
      <c r="G227" s="12" t="s">
        <v>1678</v>
      </c>
      <c r="H227" s="1">
        <v>3</v>
      </c>
      <c r="I227" s="60" t="str">
        <f>IF(AND($A227&lt;&gt;"",ISNUMBER($A227)),VLOOKUP($A227,StudiesDetails!$B:$CW,26,FALSE),"")</f>
        <v>Individual</v>
      </c>
      <c r="J227" s="39">
        <f>IF(AND($A227&lt;&gt;"",ISNUMBER($A227)),VLOOKUP($A227,StudiesDetails!$B:$CW,31,FALSE),"")</f>
        <v>1</v>
      </c>
      <c r="K227" s="2">
        <v>31.0064167510976</v>
      </c>
      <c r="L227" s="14" t="s">
        <v>1679</v>
      </c>
      <c r="M227" s="14" t="s">
        <v>768</v>
      </c>
      <c r="N227" s="58">
        <v>3.140830800405201</v>
      </c>
      <c r="O227" s="59" t="s">
        <v>1679</v>
      </c>
      <c r="P227" s="58" t="s">
        <v>797</v>
      </c>
      <c r="X227" s="52">
        <v>0</v>
      </c>
      <c r="Z227" s="16" t="s">
        <v>1694</v>
      </c>
    </row>
    <row r="228" spans="1:26" x14ac:dyDescent="0.3">
      <c r="A228">
        <v>675</v>
      </c>
      <c r="B228" s="23" t="str">
        <f>IF(AND($A228&lt;&gt;"",ISNUMBER($A228)),VLOOKUP($A228,StudiesDetails!$B:$CW,2,FALSE),"")</f>
        <v>Wang</v>
      </c>
      <c r="C228" s="23">
        <f>IF(AND($A228&lt;&gt;"",ISNUMBER($A228)),VLOOKUP($A228,StudiesDetails!$B:$CW,3,FALSE),"")</f>
        <v>2008</v>
      </c>
      <c r="D228" s="23" t="str">
        <f>IF(AND($A228&lt;&gt;"",ISNUMBER($A228)),VLOOKUP($A228,StudiesDetails!$B:$CW,4,FALSE),"")</f>
        <v>http://dx.doi.org/10.1002/pmic.200800144</v>
      </c>
      <c r="E228" s="64" t="str">
        <f>IF(AND($A228&lt;&gt;"",ISNUMBER($A228)),VLOOKUP($A228,StudiesDetails!$B:$CW,5,FALSE),"")</f>
        <v>CYP3A</v>
      </c>
      <c r="F228" s="23" t="str">
        <f>IF(AND($A228&lt;&gt;"",ISNUMBER($A228)),VLOOKUP($A228,StudiesDetails!$B:$CW,6,FALSE),"")</f>
        <v>Liver--HLM-2-42-</v>
      </c>
      <c r="G228" s="12" t="s">
        <v>1678</v>
      </c>
      <c r="H228" s="1">
        <v>3</v>
      </c>
      <c r="I228" s="60" t="str">
        <f>IF(AND($A228&lt;&gt;"",ISNUMBER($A228)),VLOOKUP($A228,StudiesDetails!$B:$CW,26,FALSE),"")</f>
        <v>Individual</v>
      </c>
      <c r="J228" s="39">
        <f>IF(AND($A228&lt;&gt;"",ISNUMBER($A228)),VLOOKUP($A228,StudiesDetails!$B:$CW,31,FALSE),"")</f>
        <v>1</v>
      </c>
      <c r="K228" s="2">
        <v>20.3275920297196</v>
      </c>
      <c r="L228" s="14" t="s">
        <v>1679</v>
      </c>
      <c r="M228" s="14" t="s">
        <v>768</v>
      </c>
      <c r="N228" s="58">
        <v>3.1746031746031989</v>
      </c>
      <c r="O228" s="59" t="s">
        <v>1679</v>
      </c>
      <c r="P228" s="58" t="s">
        <v>797</v>
      </c>
      <c r="X228" s="52">
        <v>0</v>
      </c>
      <c r="Z228" s="16" t="s">
        <v>1694</v>
      </c>
    </row>
    <row r="229" spans="1:26" x14ac:dyDescent="0.3">
      <c r="A229">
        <v>676</v>
      </c>
      <c r="B229" s="23" t="str">
        <f>IF(AND($A229&lt;&gt;"",ISNUMBER($A229)),VLOOKUP($A229,StudiesDetails!$B:$CW,2,FALSE),"")</f>
        <v>Wang</v>
      </c>
      <c r="C229" s="23">
        <f>IF(AND($A229&lt;&gt;"",ISNUMBER($A229)),VLOOKUP($A229,StudiesDetails!$B:$CW,3,FALSE),"")</f>
        <v>2008</v>
      </c>
      <c r="D229" s="23" t="str">
        <f>IF(AND($A229&lt;&gt;"",ISNUMBER($A229)),VLOOKUP($A229,StudiesDetails!$B:$CW,4,FALSE),"")</f>
        <v>http://dx.doi.org/10.1002/pmic.200800144</v>
      </c>
      <c r="E229" s="64" t="str">
        <f>IF(AND($A229&lt;&gt;"",ISNUMBER($A229)),VLOOKUP($A229,StudiesDetails!$B:$CW,5,FALSE),"")</f>
        <v>CYP3A</v>
      </c>
      <c r="F229" s="23" t="str">
        <f>IF(AND($A229&lt;&gt;"",ISNUMBER($A229)),VLOOKUP($A229,StudiesDetails!$B:$CW,6,FALSE),"")</f>
        <v>Liver--HLM-2-49-</v>
      </c>
      <c r="G229" s="12" t="s">
        <v>1678</v>
      </c>
      <c r="H229" s="1">
        <v>3</v>
      </c>
      <c r="I229" s="60" t="str">
        <f>IF(AND($A229&lt;&gt;"",ISNUMBER($A229)),VLOOKUP($A229,StudiesDetails!$B:$CW,26,FALSE),"")</f>
        <v>Individual</v>
      </c>
      <c r="J229" s="39">
        <f>IF(AND($A229&lt;&gt;"",ISNUMBER($A229)),VLOOKUP($A229,StudiesDetails!$B:$CW,31,FALSE),"")</f>
        <v>1</v>
      </c>
      <c r="K229" s="2">
        <v>22.570077676460599</v>
      </c>
      <c r="L229" s="14" t="s">
        <v>1679</v>
      </c>
      <c r="M229" s="14" t="s">
        <v>768</v>
      </c>
      <c r="N229" s="58">
        <v>2.4113475177305013</v>
      </c>
      <c r="O229" s="59" t="s">
        <v>1679</v>
      </c>
      <c r="P229" s="58" t="s">
        <v>797</v>
      </c>
      <c r="X229" s="52">
        <v>0</v>
      </c>
      <c r="Z229" s="16" t="s">
        <v>1694</v>
      </c>
    </row>
    <row r="230" spans="1:26" x14ac:dyDescent="0.3">
      <c r="A230">
        <v>677</v>
      </c>
      <c r="B230" s="23" t="str">
        <f>IF(AND($A230&lt;&gt;"",ISNUMBER($A230)),VLOOKUP($A230,StudiesDetails!$B:$CW,2,FALSE),"")</f>
        <v>Wang</v>
      </c>
      <c r="C230" s="23">
        <f>IF(AND($A230&lt;&gt;"",ISNUMBER($A230)),VLOOKUP($A230,StudiesDetails!$B:$CW,3,FALSE),"")</f>
        <v>2008</v>
      </c>
      <c r="D230" s="23" t="str">
        <f>IF(AND($A230&lt;&gt;"",ISNUMBER($A230)),VLOOKUP($A230,StudiesDetails!$B:$CW,4,FALSE),"")</f>
        <v>http://dx.doi.org/10.1002/pmic.200800144</v>
      </c>
      <c r="E230" s="64" t="str">
        <f>IF(AND($A230&lt;&gt;"",ISNUMBER($A230)),VLOOKUP($A230,StudiesDetails!$B:$CW,5,FALSE),"")</f>
        <v>CYP3A</v>
      </c>
      <c r="F230" s="23" t="str">
        <f>IF(AND($A230&lt;&gt;"",ISNUMBER($A230)),VLOOKUP($A230,StudiesDetails!$B:$CW,6,FALSE),"")</f>
        <v>Liver--HLM-2-52-</v>
      </c>
      <c r="G230" s="12" t="s">
        <v>1678</v>
      </c>
      <c r="H230" s="1">
        <v>3</v>
      </c>
      <c r="I230" s="60" t="str">
        <f>IF(AND($A230&lt;&gt;"",ISNUMBER($A230)),VLOOKUP($A230,StudiesDetails!$B:$CW,26,FALSE),"")</f>
        <v>Individual</v>
      </c>
      <c r="J230" s="39">
        <f>IF(AND($A230&lt;&gt;"",ISNUMBER($A230)),VLOOKUP($A230,StudiesDetails!$B:$CW,31,FALSE),"")</f>
        <v>1</v>
      </c>
      <c r="K230" s="2">
        <v>11.060452549814199</v>
      </c>
      <c r="L230" s="14" t="s">
        <v>1679</v>
      </c>
      <c r="M230" s="14" t="s">
        <v>768</v>
      </c>
      <c r="N230" s="58">
        <v>1.6345829111787005</v>
      </c>
      <c r="O230" s="59" t="s">
        <v>1679</v>
      </c>
      <c r="P230" s="58" t="s">
        <v>797</v>
      </c>
      <c r="X230" s="52">
        <v>0</v>
      </c>
      <c r="Z230" s="16" t="s">
        <v>1694</v>
      </c>
    </row>
    <row r="231" spans="1:26" x14ac:dyDescent="0.3">
      <c r="A231">
        <v>678</v>
      </c>
      <c r="B231" s="23" t="str">
        <f>IF(AND($A231&lt;&gt;"",ISNUMBER($A231)),VLOOKUP($A231,StudiesDetails!$B:$CW,2,FALSE),"")</f>
        <v>Wang</v>
      </c>
      <c r="C231" s="23">
        <f>IF(AND($A231&lt;&gt;"",ISNUMBER($A231)),VLOOKUP($A231,StudiesDetails!$B:$CW,3,FALSE),"")</f>
        <v>2008</v>
      </c>
      <c r="D231" s="23" t="str">
        <f>IF(AND($A231&lt;&gt;"",ISNUMBER($A231)),VLOOKUP($A231,StudiesDetails!$B:$CW,4,FALSE),"")</f>
        <v>http://dx.doi.org/10.1002/pmic.200800144</v>
      </c>
      <c r="E231" s="64" t="str">
        <f>IF(AND($A231&lt;&gt;"",ISNUMBER($A231)),VLOOKUP($A231,StudiesDetails!$B:$CW,5,FALSE),"")</f>
        <v>CYP3A</v>
      </c>
      <c r="F231" s="23" t="str">
        <f>IF(AND($A231&lt;&gt;"",ISNUMBER($A231)),VLOOKUP($A231,StudiesDetails!$B:$CW,6,FALSE),"")</f>
        <v>Liver--HLM-2-55-</v>
      </c>
      <c r="G231" s="12" t="s">
        <v>1678</v>
      </c>
      <c r="H231" s="1">
        <v>3</v>
      </c>
      <c r="I231" s="60" t="str">
        <f>IF(AND($A231&lt;&gt;"",ISNUMBER($A231)),VLOOKUP($A231,StudiesDetails!$B:$CW,26,FALSE),"")</f>
        <v>Individual</v>
      </c>
      <c r="J231" s="39">
        <f>IF(AND($A231&lt;&gt;"",ISNUMBER($A231)),VLOOKUP($A231,StudiesDetails!$B:$CW,31,FALSE),"")</f>
        <v>1</v>
      </c>
      <c r="K231" s="2">
        <v>62.441742654508602</v>
      </c>
      <c r="L231" s="14" t="s">
        <v>1679</v>
      </c>
      <c r="M231" s="14" t="s">
        <v>768</v>
      </c>
      <c r="N231" s="58">
        <v>8.1864235055723924</v>
      </c>
      <c r="O231" s="59" t="s">
        <v>1679</v>
      </c>
      <c r="P231" s="58" t="s">
        <v>797</v>
      </c>
      <c r="X231" s="52">
        <v>0</v>
      </c>
      <c r="Z231" s="16" t="s">
        <v>1694</v>
      </c>
    </row>
    <row r="232" spans="1:26" x14ac:dyDescent="0.3">
      <c r="A232">
        <v>679</v>
      </c>
      <c r="B232" s="23" t="str">
        <f>IF(AND($A232&lt;&gt;"",ISNUMBER($A232)),VLOOKUP($A232,StudiesDetails!$B:$CW,2,FALSE),"")</f>
        <v>Wang</v>
      </c>
      <c r="C232" s="23">
        <f>IF(AND($A232&lt;&gt;"",ISNUMBER($A232)),VLOOKUP($A232,StudiesDetails!$B:$CW,3,FALSE),"")</f>
        <v>2008</v>
      </c>
      <c r="D232" s="23" t="str">
        <f>IF(AND($A232&lt;&gt;"",ISNUMBER($A232)),VLOOKUP($A232,StudiesDetails!$B:$CW,4,FALSE),"")</f>
        <v>http://dx.doi.org/10.1002/pmic.200800144</v>
      </c>
      <c r="E232" s="64" t="str">
        <f>IF(AND($A232&lt;&gt;"",ISNUMBER($A232)),VLOOKUP($A232,StudiesDetails!$B:$CW,5,FALSE),"")</f>
        <v>CYP3A</v>
      </c>
      <c r="F232" s="23" t="str">
        <f>IF(AND($A232&lt;&gt;"",ISNUMBER($A232)),VLOOKUP($A232,StudiesDetails!$B:$CW,6,FALSE),"")</f>
        <v>Liver--HLM-2-57-</v>
      </c>
      <c r="G232" s="12" t="s">
        <v>1678</v>
      </c>
      <c r="H232" s="1">
        <v>3</v>
      </c>
      <c r="I232" s="60" t="str">
        <f>IF(AND($A232&lt;&gt;"",ISNUMBER($A232)),VLOOKUP($A232,StudiesDetails!$B:$CW,26,FALSE),"")</f>
        <v>Individual</v>
      </c>
      <c r="J232" s="39">
        <f>IF(AND($A232&lt;&gt;"",ISNUMBER($A232)),VLOOKUP($A232,StudiesDetails!$B:$CW,31,FALSE),"")</f>
        <v>1</v>
      </c>
      <c r="K232" s="2">
        <v>21.7527862208713</v>
      </c>
      <c r="L232" s="14" t="s">
        <v>1679</v>
      </c>
      <c r="M232" s="14" t="s">
        <v>768</v>
      </c>
      <c r="N232" s="58">
        <v>2.5396825396824987</v>
      </c>
      <c r="O232" s="59" t="s">
        <v>1679</v>
      </c>
      <c r="P232" s="58" t="s">
        <v>797</v>
      </c>
      <c r="X232" s="52">
        <v>0</v>
      </c>
      <c r="Z232" s="16" t="s">
        <v>1694</v>
      </c>
    </row>
    <row r="233" spans="1:26" x14ac:dyDescent="0.3">
      <c r="A233">
        <v>680</v>
      </c>
      <c r="B233" s="23" t="str">
        <f>IF(AND($A233&lt;&gt;"",ISNUMBER($A233)),VLOOKUP($A233,StudiesDetails!$B:$CW,2,FALSE),"")</f>
        <v>Wang</v>
      </c>
      <c r="C233" s="23">
        <f>IF(AND($A233&lt;&gt;"",ISNUMBER($A233)),VLOOKUP($A233,StudiesDetails!$B:$CW,3,FALSE),"")</f>
        <v>2008</v>
      </c>
      <c r="D233" s="23" t="str">
        <f>IF(AND($A233&lt;&gt;"",ISNUMBER($A233)),VLOOKUP($A233,StudiesDetails!$B:$CW,4,FALSE),"")</f>
        <v>http://dx.doi.org/10.1002/pmic.200800144</v>
      </c>
      <c r="E233" s="64" t="str">
        <f>IF(AND($A233&lt;&gt;"",ISNUMBER($A233)),VLOOKUP($A233,StudiesDetails!$B:$CW,5,FALSE),"")</f>
        <v>CYP3A</v>
      </c>
      <c r="F233" s="23" t="str">
        <f>IF(AND($A233&lt;&gt;"",ISNUMBER($A233)),VLOOKUP($A233,StudiesDetails!$B:$CW,6,FALSE),"")</f>
        <v>Liver--HLM-2-59-</v>
      </c>
      <c r="G233" s="12" t="s">
        <v>1678</v>
      </c>
      <c r="H233" s="1">
        <v>3</v>
      </c>
      <c r="I233" s="60" t="str">
        <f>IF(AND($A233&lt;&gt;"",ISNUMBER($A233)),VLOOKUP($A233,StudiesDetails!$B:$CW,26,FALSE),"")</f>
        <v>Individual</v>
      </c>
      <c r="J233" s="39">
        <f>IF(AND($A233&lt;&gt;"",ISNUMBER($A233)),VLOOKUP($A233,StudiesDetails!$B:$CW,31,FALSE),"")</f>
        <v>1</v>
      </c>
      <c r="K233" s="2">
        <v>24.2722053360351</v>
      </c>
      <c r="L233" s="14" t="s">
        <v>1679</v>
      </c>
      <c r="M233" s="14" t="s">
        <v>768</v>
      </c>
      <c r="N233" s="58">
        <v>2.7288078351907998</v>
      </c>
      <c r="O233" s="59" t="s">
        <v>1679</v>
      </c>
      <c r="P233" s="58" t="s">
        <v>797</v>
      </c>
      <c r="X233" s="52">
        <v>0</v>
      </c>
      <c r="Z233" s="16" t="s">
        <v>1694</v>
      </c>
    </row>
    <row r="234" spans="1:26" x14ac:dyDescent="0.3">
      <c r="A234">
        <v>681</v>
      </c>
      <c r="B234" s="23" t="str">
        <f>IF(AND($A234&lt;&gt;"",ISNUMBER($A234)),VLOOKUP($A234,StudiesDetails!$B:$CW,2,FALSE),"")</f>
        <v>Wang</v>
      </c>
      <c r="C234" s="23">
        <f>IF(AND($A234&lt;&gt;"",ISNUMBER($A234)),VLOOKUP($A234,StudiesDetails!$B:$CW,3,FALSE),"")</f>
        <v>2008</v>
      </c>
      <c r="D234" s="23" t="str">
        <f>IF(AND($A234&lt;&gt;"",ISNUMBER($A234)),VLOOKUP($A234,StudiesDetails!$B:$CW,4,FALSE),"")</f>
        <v>http://dx.doi.org/10.1002/pmic.200800144</v>
      </c>
      <c r="E234" s="64" t="str">
        <f>IF(AND($A234&lt;&gt;"",ISNUMBER($A234)),VLOOKUP($A234,StudiesDetails!$B:$CW,5,FALSE),"")</f>
        <v>CYP3A</v>
      </c>
      <c r="F234" s="23" t="str">
        <f>IF(AND($A234&lt;&gt;"",ISNUMBER($A234)),VLOOKUP($A234,StudiesDetails!$B:$CW,6,FALSE),"")</f>
        <v>Liver--HLM-2-65-</v>
      </c>
      <c r="G234" s="12" t="s">
        <v>1678</v>
      </c>
      <c r="H234" s="1">
        <v>3</v>
      </c>
      <c r="I234" s="60" t="str">
        <f>IF(AND($A234&lt;&gt;"",ISNUMBER($A234)),VLOOKUP($A234,StudiesDetails!$B:$CW,26,FALSE),"")</f>
        <v>Individual</v>
      </c>
      <c r="J234" s="39">
        <f>IF(AND($A234&lt;&gt;"",ISNUMBER($A234)),VLOOKUP($A234,StudiesDetails!$B:$CW,31,FALSE),"")</f>
        <v>1</v>
      </c>
      <c r="K234" s="2">
        <v>8.04120229652146</v>
      </c>
      <c r="L234" s="14" t="s">
        <v>1679</v>
      </c>
      <c r="M234" s="14" t="s">
        <v>768</v>
      </c>
      <c r="N234" s="58">
        <v>1.2901046943600196</v>
      </c>
      <c r="O234" s="59" t="s">
        <v>1679</v>
      </c>
      <c r="P234" s="58" t="s">
        <v>797</v>
      </c>
      <c r="X234" s="52">
        <v>0</v>
      </c>
      <c r="Z234" s="16" t="s">
        <v>1694</v>
      </c>
    </row>
    <row r="235" spans="1:26" x14ac:dyDescent="0.3">
      <c r="A235">
        <v>682</v>
      </c>
      <c r="B235" s="23" t="str">
        <f>IF(AND($A235&lt;&gt;"",ISNUMBER($A235)),VLOOKUP($A235,StudiesDetails!$B:$CW,2,FALSE),"")</f>
        <v>Wang</v>
      </c>
      <c r="C235" s="23">
        <f>IF(AND($A235&lt;&gt;"",ISNUMBER($A235)),VLOOKUP($A235,StudiesDetails!$B:$CW,3,FALSE),"")</f>
        <v>2008</v>
      </c>
      <c r="D235" s="23" t="str">
        <f>IF(AND($A235&lt;&gt;"",ISNUMBER($A235)),VLOOKUP($A235,StudiesDetails!$B:$CW,4,FALSE),"")</f>
        <v>http://dx.doi.org/10.1002/pmic.200800144</v>
      </c>
      <c r="E235" s="64" t="str">
        <f>IF(AND($A235&lt;&gt;"",ISNUMBER($A235)),VLOOKUP($A235,StudiesDetails!$B:$CW,5,FALSE),"")</f>
        <v>CYP3A</v>
      </c>
      <c r="F235" s="23" t="str">
        <f>IF(AND($A235&lt;&gt;"",ISNUMBER($A235)),VLOOKUP($A235,StudiesDetails!$B:$CW,6,FALSE),"")</f>
        <v>Liver--HLM-2-66-</v>
      </c>
      <c r="G235" s="12" t="s">
        <v>1678</v>
      </c>
      <c r="H235" s="1">
        <v>3</v>
      </c>
      <c r="I235" s="60" t="str">
        <f>IF(AND($A235&lt;&gt;"",ISNUMBER($A235)),VLOOKUP($A235,StudiesDetails!$B:$CW,26,FALSE),"")</f>
        <v>Individual</v>
      </c>
      <c r="J235" s="39">
        <f>IF(AND($A235&lt;&gt;"",ISNUMBER($A235)),VLOOKUP($A235,StudiesDetails!$B:$CW,31,FALSE),"")</f>
        <v>1</v>
      </c>
      <c r="K235" s="2">
        <v>19.219858156028401</v>
      </c>
      <c r="L235" s="14" t="s">
        <v>1679</v>
      </c>
      <c r="M235" s="14" t="s">
        <v>768</v>
      </c>
      <c r="N235" s="58">
        <v>1.6480918608578001</v>
      </c>
      <c r="O235" s="59" t="s">
        <v>1679</v>
      </c>
      <c r="P235" s="58" t="s">
        <v>797</v>
      </c>
      <c r="X235" s="52">
        <v>0</v>
      </c>
      <c r="Z235" s="16" t="s">
        <v>1694</v>
      </c>
    </row>
    <row r="236" spans="1:26" x14ac:dyDescent="0.3">
      <c r="A236">
        <v>683</v>
      </c>
      <c r="B236" s="23" t="str">
        <f>IF(AND($A236&lt;&gt;"",ISNUMBER($A236)),VLOOKUP($A236,StudiesDetails!$B:$CW,2,FALSE),"")</f>
        <v>Wang</v>
      </c>
      <c r="C236" s="23">
        <f>IF(AND($A236&lt;&gt;"",ISNUMBER($A236)),VLOOKUP($A236,StudiesDetails!$B:$CW,3,FALSE),"")</f>
        <v>2008</v>
      </c>
      <c r="D236" s="23" t="str">
        <f>IF(AND($A236&lt;&gt;"",ISNUMBER($A236)),VLOOKUP($A236,StudiesDetails!$B:$CW,4,FALSE),"")</f>
        <v>http://dx.doi.org/10.1002/pmic.200800144</v>
      </c>
      <c r="E236" s="64" t="str">
        <f>IF(AND($A236&lt;&gt;"",ISNUMBER($A236)),VLOOKUP($A236,StudiesDetails!$B:$CW,5,FALSE),"")</f>
        <v>CYP3A</v>
      </c>
      <c r="F236" s="23" t="str">
        <f>IF(AND($A236&lt;&gt;"",ISNUMBER($A236)),VLOOKUP($A236,StudiesDetails!$B:$CW,6,FALSE),"")</f>
        <v>Liver--HLM-2-71-</v>
      </c>
      <c r="G236" s="12" t="s">
        <v>1678</v>
      </c>
      <c r="H236" s="1">
        <v>3</v>
      </c>
      <c r="I236" s="60" t="str">
        <f>IF(AND($A236&lt;&gt;"",ISNUMBER($A236)),VLOOKUP($A236,StudiesDetails!$B:$CW,26,FALSE),"")</f>
        <v>Individual</v>
      </c>
      <c r="J236" s="39">
        <f>IF(AND($A236&lt;&gt;"",ISNUMBER($A236)),VLOOKUP($A236,StudiesDetails!$B:$CW,31,FALSE),"")</f>
        <v>1</v>
      </c>
      <c r="K236" s="2">
        <v>18.010807159743301</v>
      </c>
      <c r="L236" s="14" t="s">
        <v>1679</v>
      </c>
      <c r="M236" s="14" t="s">
        <v>768</v>
      </c>
      <c r="N236" s="58">
        <v>2.526173590003399</v>
      </c>
      <c r="O236" s="59" t="s">
        <v>1679</v>
      </c>
      <c r="P236" s="58" t="s">
        <v>797</v>
      </c>
      <c r="X236" s="52">
        <v>0</v>
      </c>
      <c r="Z236" s="16" t="s">
        <v>1694</v>
      </c>
    </row>
    <row r="237" spans="1:26" x14ac:dyDescent="0.3">
      <c r="A237">
        <v>684</v>
      </c>
      <c r="B237" s="23" t="str">
        <f>IF(AND($A237&lt;&gt;"",ISNUMBER($A237)),VLOOKUP($A237,StudiesDetails!$B:$CW,2,FALSE),"")</f>
        <v>Wang</v>
      </c>
      <c r="C237" s="23">
        <f>IF(AND($A237&lt;&gt;"",ISNUMBER($A237)),VLOOKUP($A237,StudiesDetails!$B:$CW,3,FALSE),"")</f>
        <v>2008</v>
      </c>
      <c r="D237" s="23" t="str">
        <f>IF(AND($A237&lt;&gt;"",ISNUMBER($A237)),VLOOKUP($A237,StudiesDetails!$B:$CW,4,FALSE),"")</f>
        <v>http://dx.doi.org/10.1002/pmic.200800144</v>
      </c>
      <c r="E237" s="64" t="str">
        <f>IF(AND($A237&lt;&gt;"",ISNUMBER($A237)),VLOOKUP($A237,StudiesDetails!$B:$CW,5,FALSE),"")</f>
        <v>CYP3A</v>
      </c>
      <c r="F237" s="23" t="str">
        <f>IF(AND($A237&lt;&gt;"",ISNUMBER($A237)),VLOOKUP($A237,StudiesDetails!$B:$CW,6,FALSE),"")</f>
        <v>Liver--HLM-2-72-</v>
      </c>
      <c r="G237" s="12" t="s">
        <v>1678</v>
      </c>
      <c r="H237" s="1">
        <v>3</v>
      </c>
      <c r="I237" s="60" t="str">
        <f>IF(AND($A237&lt;&gt;"",ISNUMBER($A237)),VLOOKUP($A237,StudiesDetails!$B:$CW,26,FALSE),"")</f>
        <v>Individual</v>
      </c>
      <c r="J237" s="39">
        <f>IF(AND($A237&lt;&gt;"",ISNUMBER($A237)),VLOOKUP($A237,StudiesDetails!$B:$CW,31,FALSE),"")</f>
        <v>1</v>
      </c>
      <c r="K237" s="2">
        <v>13.897331982438301</v>
      </c>
      <c r="L237" s="14" t="s">
        <v>1679</v>
      </c>
      <c r="M237" s="14" t="s">
        <v>768</v>
      </c>
      <c r="N237" s="58">
        <v>1.8574805808849</v>
      </c>
      <c r="O237" s="59" t="s">
        <v>1679</v>
      </c>
      <c r="P237" s="58" t="s">
        <v>797</v>
      </c>
      <c r="X237" s="52">
        <v>0</v>
      </c>
      <c r="Z237" s="16" t="s">
        <v>1694</v>
      </c>
    </row>
    <row r="238" spans="1:26" x14ac:dyDescent="0.3">
      <c r="A238">
        <v>685</v>
      </c>
      <c r="B238" s="23" t="str">
        <f>IF(AND($A238&lt;&gt;"",ISNUMBER($A238)),VLOOKUP($A238,StudiesDetails!$B:$CW,2,FALSE),"")</f>
        <v>Wang</v>
      </c>
      <c r="C238" s="23">
        <f>IF(AND($A238&lt;&gt;"",ISNUMBER($A238)),VLOOKUP($A238,StudiesDetails!$B:$CW,3,FALSE),"")</f>
        <v>2008</v>
      </c>
      <c r="D238" s="23" t="str">
        <f>IF(AND($A238&lt;&gt;"",ISNUMBER($A238)),VLOOKUP($A238,StudiesDetails!$B:$CW,4,FALSE),"")</f>
        <v>http://dx.doi.org/10.1002/pmic.200800144</v>
      </c>
      <c r="E238" s="64" t="str">
        <f>IF(AND($A238&lt;&gt;"",ISNUMBER($A238)),VLOOKUP($A238,StudiesDetails!$B:$CW,5,FALSE),"")</f>
        <v>CYP3A</v>
      </c>
      <c r="F238" s="23" t="str">
        <f>IF(AND($A238&lt;&gt;"",ISNUMBER($A238)),VLOOKUP($A238,StudiesDetails!$B:$CW,6,FALSE),"")</f>
        <v>Liver--HLM-2-73-</v>
      </c>
      <c r="G238" s="12" t="s">
        <v>1678</v>
      </c>
      <c r="H238" s="1">
        <v>3</v>
      </c>
      <c r="I238" s="60" t="str">
        <f>IF(AND($A238&lt;&gt;"",ISNUMBER($A238)),VLOOKUP($A238,StudiesDetails!$B:$CW,26,FALSE),"")</f>
        <v>Individual</v>
      </c>
      <c r="J238" s="39">
        <f>IF(AND($A238&lt;&gt;"",ISNUMBER($A238)),VLOOKUP($A238,StudiesDetails!$B:$CW,31,FALSE),"")</f>
        <v>1</v>
      </c>
      <c r="K238" s="2">
        <v>74.066193853427905</v>
      </c>
      <c r="L238" s="14" t="s">
        <v>1679</v>
      </c>
      <c r="M238" s="14" t="s">
        <v>768</v>
      </c>
      <c r="N238" s="58">
        <v>7.3083417764269001</v>
      </c>
      <c r="O238" s="59" t="s">
        <v>1679</v>
      </c>
      <c r="P238" s="58" t="s">
        <v>797</v>
      </c>
      <c r="X238" s="52">
        <v>0</v>
      </c>
      <c r="Z238" s="16" t="s">
        <v>1694</v>
      </c>
    </row>
    <row r="239" spans="1:26" x14ac:dyDescent="0.3">
      <c r="A239">
        <v>686</v>
      </c>
      <c r="B239" s="23" t="str">
        <f>IF(AND($A239&lt;&gt;"",ISNUMBER($A239)),VLOOKUP($A239,StudiesDetails!$B:$CW,2,FALSE),"")</f>
        <v>Wang</v>
      </c>
      <c r="C239" s="23">
        <f>IF(AND($A239&lt;&gt;"",ISNUMBER($A239)),VLOOKUP($A239,StudiesDetails!$B:$CW,3,FALSE),"")</f>
        <v>2008</v>
      </c>
      <c r="D239" s="23" t="str">
        <f>IF(AND($A239&lt;&gt;"",ISNUMBER($A239)),VLOOKUP($A239,StudiesDetails!$B:$CW,4,FALSE),"")</f>
        <v>http://dx.doi.org/10.1002/pmic.200800144</v>
      </c>
      <c r="E239" s="64" t="str">
        <f>IF(AND($A239&lt;&gt;"",ISNUMBER($A239)),VLOOKUP($A239,StudiesDetails!$B:$CW,5,FALSE),"")</f>
        <v>CYP3A</v>
      </c>
      <c r="F239" s="23" t="str">
        <f>IF(AND($A239&lt;&gt;"",ISNUMBER($A239)),VLOOKUP($A239,StudiesDetails!$B:$CW,6,FALSE),"")</f>
        <v>Liver--HLM-2-74-</v>
      </c>
      <c r="G239" s="12" t="s">
        <v>1678</v>
      </c>
      <c r="H239" s="1">
        <v>3</v>
      </c>
      <c r="I239" s="60" t="str">
        <f>IF(AND($A239&lt;&gt;"",ISNUMBER($A239)),VLOOKUP($A239,StudiesDetails!$B:$CW,26,FALSE),"")</f>
        <v>Individual</v>
      </c>
      <c r="J239" s="39">
        <f>IF(AND($A239&lt;&gt;"",ISNUMBER($A239)),VLOOKUP($A239,StudiesDetails!$B:$CW,31,FALSE),"")</f>
        <v>1</v>
      </c>
      <c r="K239" s="2">
        <v>17.848699763593402</v>
      </c>
      <c r="L239" s="14" t="s">
        <v>1679</v>
      </c>
      <c r="M239" s="14" t="s">
        <v>768</v>
      </c>
      <c r="N239" s="58">
        <v>1.4994934143869969</v>
      </c>
      <c r="O239" s="59" t="s">
        <v>1679</v>
      </c>
      <c r="P239" s="58" t="s">
        <v>797</v>
      </c>
      <c r="X239" s="52">
        <v>0</v>
      </c>
      <c r="Z239" s="16" t="s">
        <v>1694</v>
      </c>
    </row>
    <row r="240" spans="1:26" x14ac:dyDescent="0.3">
      <c r="A240">
        <v>687</v>
      </c>
      <c r="B240" s="23" t="str">
        <f>IF(AND($A240&lt;&gt;"",ISNUMBER($A240)),VLOOKUP($A240,StudiesDetails!$B:$CW,2,FALSE),"")</f>
        <v>Wang</v>
      </c>
      <c r="C240" s="23">
        <f>IF(AND($A240&lt;&gt;"",ISNUMBER($A240)),VLOOKUP($A240,StudiesDetails!$B:$CW,3,FALSE),"")</f>
        <v>2008</v>
      </c>
      <c r="D240" s="23" t="str">
        <f>IF(AND($A240&lt;&gt;"",ISNUMBER($A240)),VLOOKUP($A240,StudiesDetails!$B:$CW,4,FALSE),"")</f>
        <v>http://dx.doi.org/10.1002/pmic.200800144</v>
      </c>
      <c r="E240" s="64" t="str">
        <f>IF(AND($A240&lt;&gt;"",ISNUMBER($A240)),VLOOKUP($A240,StudiesDetails!$B:$CW,5,FALSE),"")</f>
        <v>CYP3A</v>
      </c>
      <c r="F240" s="23" t="str">
        <f>IF(AND($A240&lt;&gt;"",ISNUMBER($A240)),VLOOKUP($A240,StudiesDetails!$B:$CW,6,FALSE),"")</f>
        <v>Liver--HLM-2-75-</v>
      </c>
      <c r="G240" s="12" t="s">
        <v>1678</v>
      </c>
      <c r="H240" s="1">
        <v>3</v>
      </c>
      <c r="I240" s="60" t="str">
        <f>IF(AND($A240&lt;&gt;"",ISNUMBER($A240)),VLOOKUP($A240,StudiesDetails!$B:$CW,26,FALSE),"")</f>
        <v>Individual</v>
      </c>
      <c r="J240" s="39">
        <f>IF(AND($A240&lt;&gt;"",ISNUMBER($A240)),VLOOKUP($A240,StudiesDetails!$B:$CW,31,FALSE),"")</f>
        <v>1</v>
      </c>
      <c r="K240" s="2">
        <v>49.831138129010498</v>
      </c>
      <c r="L240" s="14" t="s">
        <v>1679</v>
      </c>
      <c r="M240" s="14" t="s">
        <v>768</v>
      </c>
      <c r="N240" s="58">
        <v>3.5325903411008994</v>
      </c>
      <c r="O240" s="59" t="s">
        <v>1679</v>
      </c>
      <c r="P240" s="58" t="s">
        <v>797</v>
      </c>
      <c r="X240" s="52">
        <v>0</v>
      </c>
      <c r="Z240" s="16" t="s">
        <v>1694</v>
      </c>
    </row>
    <row r="241" spans="1:26" x14ac:dyDescent="0.3">
      <c r="A241">
        <v>688</v>
      </c>
      <c r="B241" s="23" t="str">
        <f>IF(AND($A241&lt;&gt;"",ISNUMBER($A241)),VLOOKUP($A241,StudiesDetails!$B:$CW,2,FALSE),"")</f>
        <v>Wang</v>
      </c>
      <c r="C241" s="23">
        <f>IF(AND($A241&lt;&gt;"",ISNUMBER($A241)),VLOOKUP($A241,StudiesDetails!$B:$CW,3,FALSE),"")</f>
        <v>2008</v>
      </c>
      <c r="D241" s="23" t="str">
        <f>IF(AND($A241&lt;&gt;"",ISNUMBER($A241)),VLOOKUP($A241,StudiesDetails!$B:$CW,4,FALSE),"")</f>
        <v>http://dx.doi.org/10.1002/pmic.200800144</v>
      </c>
      <c r="E241" s="64" t="str">
        <f>IF(AND($A241&lt;&gt;"",ISNUMBER($A241)),VLOOKUP($A241,StudiesDetails!$B:$CW,5,FALSE),"")</f>
        <v>CYP3A</v>
      </c>
      <c r="F241" s="23" t="str">
        <f>IF(AND($A241&lt;&gt;"",ISNUMBER($A241)),VLOOKUP($A241,StudiesDetails!$B:$CW,6,FALSE),"")</f>
        <v>Liver--HLM-2-78-</v>
      </c>
      <c r="G241" s="12" t="s">
        <v>1678</v>
      </c>
      <c r="H241" s="1">
        <v>3</v>
      </c>
      <c r="I241" s="60" t="str">
        <f>IF(AND($A241&lt;&gt;"",ISNUMBER($A241)),VLOOKUP($A241,StudiesDetails!$B:$CW,26,FALSE),"")</f>
        <v>Individual</v>
      </c>
      <c r="J241" s="39">
        <f>IF(AND($A241&lt;&gt;"",ISNUMBER($A241)),VLOOKUP($A241,StudiesDetails!$B:$CW,31,FALSE),"")</f>
        <v>1</v>
      </c>
      <c r="K241" s="2">
        <v>69.675785207700102</v>
      </c>
      <c r="L241" s="14" t="s">
        <v>1679</v>
      </c>
      <c r="M241" s="14" t="s">
        <v>768</v>
      </c>
      <c r="N241" s="58">
        <v>7.0651806822019978</v>
      </c>
      <c r="O241" s="59" t="s">
        <v>1679</v>
      </c>
      <c r="P241" s="58" t="s">
        <v>797</v>
      </c>
      <c r="X241" s="52">
        <v>0</v>
      </c>
      <c r="Z241" s="16" t="s">
        <v>1694</v>
      </c>
    </row>
    <row r="242" spans="1:26" x14ac:dyDescent="0.3">
      <c r="A242">
        <v>689</v>
      </c>
      <c r="B242" s="23" t="str">
        <f>IF(AND($A242&lt;&gt;"",ISNUMBER($A242)),VLOOKUP($A242,StudiesDetails!$B:$CW,2,FALSE),"")</f>
        <v>Wang</v>
      </c>
      <c r="C242" s="23">
        <f>IF(AND($A242&lt;&gt;"",ISNUMBER($A242)),VLOOKUP($A242,StudiesDetails!$B:$CW,3,FALSE),"")</f>
        <v>2008</v>
      </c>
      <c r="D242" s="23" t="str">
        <f>IF(AND($A242&lt;&gt;"",ISNUMBER($A242)),VLOOKUP($A242,StudiesDetails!$B:$CW,4,FALSE),"")</f>
        <v>http://dx.doi.org/10.1002/pmic.200800144</v>
      </c>
      <c r="E242" s="64" t="str">
        <f>IF(AND($A242&lt;&gt;"",ISNUMBER($A242)),VLOOKUP($A242,StudiesDetails!$B:$CW,5,FALSE),"")</f>
        <v>CYP3A</v>
      </c>
      <c r="F242" s="23" t="str">
        <f>IF(AND($A242&lt;&gt;"",ISNUMBER($A242)),VLOOKUP($A242,StudiesDetails!$B:$CW,6,FALSE),"")</f>
        <v>Liver--HLM-2-79-</v>
      </c>
      <c r="G242" s="12" t="s">
        <v>1678</v>
      </c>
      <c r="H242" s="1">
        <v>3</v>
      </c>
      <c r="I242" s="60" t="str">
        <f>IF(AND($A242&lt;&gt;"",ISNUMBER($A242)),VLOOKUP($A242,StudiesDetails!$B:$CW,26,FALSE),"")</f>
        <v>Individual</v>
      </c>
      <c r="J242" s="39">
        <f>IF(AND($A242&lt;&gt;"",ISNUMBER($A242)),VLOOKUP($A242,StudiesDetails!$B:$CW,31,FALSE),"")</f>
        <v>1</v>
      </c>
      <c r="K242" s="2">
        <v>13.2961837217156</v>
      </c>
      <c r="L242" s="14" t="s">
        <v>1679</v>
      </c>
      <c r="M242" s="14" t="s">
        <v>768</v>
      </c>
      <c r="N242" s="58">
        <v>1.4184397163121005</v>
      </c>
      <c r="O242" s="59" t="s">
        <v>1679</v>
      </c>
      <c r="P242" s="58" t="s">
        <v>797</v>
      </c>
      <c r="X242" s="52">
        <v>0</v>
      </c>
      <c r="Z242" s="16" t="s">
        <v>1694</v>
      </c>
    </row>
    <row r="243" spans="1:26" x14ac:dyDescent="0.3">
      <c r="A243">
        <v>690</v>
      </c>
      <c r="B243" s="23" t="str">
        <f>IF(AND($A243&lt;&gt;"",ISNUMBER($A243)),VLOOKUP($A243,StudiesDetails!$B:$CW,2,FALSE),"")</f>
        <v>Wang</v>
      </c>
      <c r="C243" s="23">
        <f>IF(AND($A243&lt;&gt;"",ISNUMBER($A243)),VLOOKUP($A243,StudiesDetails!$B:$CW,3,FALSE),"")</f>
        <v>2008</v>
      </c>
      <c r="D243" s="23" t="str">
        <f>IF(AND($A243&lt;&gt;"",ISNUMBER($A243)),VLOOKUP($A243,StudiesDetails!$B:$CW,4,FALSE),"")</f>
        <v>http://dx.doi.org/10.1002/pmic.200800144</v>
      </c>
      <c r="E243" s="64" t="str">
        <f>IF(AND($A243&lt;&gt;"",ISNUMBER($A243)),VLOOKUP($A243,StudiesDetails!$B:$CW,5,FALSE),"")</f>
        <v>CYP3A</v>
      </c>
      <c r="F243" s="23" t="str">
        <f>IF(AND($A243&lt;&gt;"",ISNUMBER($A243)),VLOOKUP($A243,StudiesDetails!$B:$CW,6,FALSE),"")</f>
        <v>Liver--HLM-2-81-</v>
      </c>
      <c r="G243" s="12" t="s">
        <v>1678</v>
      </c>
      <c r="H243" s="1">
        <v>3</v>
      </c>
      <c r="I243" s="60" t="str">
        <f>IF(AND($A243&lt;&gt;"",ISNUMBER($A243)),VLOOKUP($A243,StudiesDetails!$B:$CW,26,FALSE),"")</f>
        <v>Individual</v>
      </c>
      <c r="J243" s="39">
        <f>IF(AND($A243&lt;&gt;"",ISNUMBER($A243)),VLOOKUP($A243,StudiesDetails!$B:$CW,31,FALSE),"")</f>
        <v>1</v>
      </c>
      <c r="K243" s="2">
        <v>32.006079027355597</v>
      </c>
      <c r="L243" s="14" t="s">
        <v>1679</v>
      </c>
      <c r="M243" s="14" t="s">
        <v>768</v>
      </c>
      <c r="N243" s="58">
        <v>2.5261735900034026</v>
      </c>
      <c r="O243" s="59" t="s">
        <v>1679</v>
      </c>
      <c r="P243" s="58" t="s">
        <v>797</v>
      </c>
      <c r="X243" s="52">
        <v>0</v>
      </c>
      <c r="Z243" s="16" t="s">
        <v>1694</v>
      </c>
    </row>
    <row r="244" spans="1:26" x14ac:dyDescent="0.3">
      <c r="A244">
        <v>691</v>
      </c>
      <c r="B244" s="23" t="str">
        <f>IF(AND($A244&lt;&gt;"",ISNUMBER($A244)),VLOOKUP($A244,StudiesDetails!$B:$CW,2,FALSE),"")</f>
        <v>Wang</v>
      </c>
      <c r="C244" s="23">
        <f>IF(AND($A244&lt;&gt;"",ISNUMBER($A244)),VLOOKUP($A244,StudiesDetails!$B:$CW,3,FALSE),"")</f>
        <v>2008</v>
      </c>
      <c r="D244" s="23" t="str">
        <f>IF(AND($A244&lt;&gt;"",ISNUMBER($A244)),VLOOKUP($A244,StudiesDetails!$B:$CW,4,FALSE),"")</f>
        <v>http://dx.doi.org/10.1002/pmic.200800144</v>
      </c>
      <c r="E244" s="64" t="str">
        <f>IF(AND($A244&lt;&gt;"",ISNUMBER($A244)),VLOOKUP($A244,StudiesDetails!$B:$CW,5,FALSE),"")</f>
        <v>CYP3A</v>
      </c>
      <c r="F244" s="23" t="str">
        <f>IF(AND($A244&lt;&gt;"",ISNUMBER($A244)),VLOOKUP($A244,StudiesDetails!$B:$CW,6,FALSE),"")</f>
        <v>Liver--HLM-2-85-</v>
      </c>
      <c r="G244" s="12" t="s">
        <v>1678</v>
      </c>
      <c r="H244" s="1">
        <v>3</v>
      </c>
      <c r="I244" s="60" t="str">
        <f>IF(AND($A244&lt;&gt;"",ISNUMBER($A244)),VLOOKUP($A244,StudiesDetails!$B:$CW,26,FALSE),"")</f>
        <v>Individual</v>
      </c>
      <c r="J244" s="39">
        <f>IF(AND($A244&lt;&gt;"",ISNUMBER($A244)),VLOOKUP($A244,StudiesDetails!$B:$CW,31,FALSE),"")</f>
        <v>1</v>
      </c>
      <c r="K244" s="2">
        <v>45.325903411009797</v>
      </c>
      <c r="L244" s="14" t="s">
        <v>1679</v>
      </c>
      <c r="M244" s="14" t="s">
        <v>768</v>
      </c>
      <c r="N244" s="58">
        <v>3.5731171901385039</v>
      </c>
      <c r="O244" s="59" t="s">
        <v>1679</v>
      </c>
      <c r="P244" s="58" t="s">
        <v>797</v>
      </c>
      <c r="X244" s="52">
        <v>0</v>
      </c>
      <c r="Z244" s="16" t="s">
        <v>1694</v>
      </c>
    </row>
    <row r="245" spans="1:26" x14ac:dyDescent="0.3">
      <c r="A245">
        <v>692</v>
      </c>
      <c r="B245" s="23" t="str">
        <f>IF(AND($A245&lt;&gt;"",ISNUMBER($A245)),VLOOKUP($A245,StudiesDetails!$B:$CW,2,FALSE),"")</f>
        <v>Wang</v>
      </c>
      <c r="C245" s="23">
        <f>IF(AND($A245&lt;&gt;"",ISNUMBER($A245)),VLOOKUP($A245,StudiesDetails!$B:$CW,3,FALSE),"")</f>
        <v>2008</v>
      </c>
      <c r="D245" s="23" t="str">
        <f>IF(AND($A245&lt;&gt;"",ISNUMBER($A245)),VLOOKUP($A245,StudiesDetails!$B:$CW,4,FALSE),"")</f>
        <v>http://dx.doi.org/10.1002/pmic.200800144</v>
      </c>
      <c r="E245" s="64" t="str">
        <f>IF(AND($A245&lt;&gt;"",ISNUMBER($A245)),VLOOKUP($A245,StudiesDetails!$B:$CW,5,FALSE),"")</f>
        <v>CYP3A</v>
      </c>
      <c r="F245" s="23" t="str">
        <f>IF(AND($A245&lt;&gt;"",ISNUMBER($A245)),VLOOKUP($A245,StudiesDetails!$B:$CW,6,FALSE),"")</f>
        <v>Liver--HLM-2-86-</v>
      </c>
      <c r="G245" s="12" t="s">
        <v>1678</v>
      </c>
      <c r="H245" s="1">
        <v>3</v>
      </c>
      <c r="I245" s="60" t="str">
        <f>IF(AND($A245&lt;&gt;"",ISNUMBER($A245)),VLOOKUP($A245,StudiesDetails!$B:$CW,26,FALSE),"")</f>
        <v>Individual</v>
      </c>
      <c r="J245" s="39">
        <f>IF(AND($A245&lt;&gt;"",ISNUMBER($A245)),VLOOKUP($A245,StudiesDetails!$B:$CW,31,FALSE),"")</f>
        <v>1</v>
      </c>
      <c r="K245" s="2">
        <v>55.032083755488003</v>
      </c>
      <c r="L245" s="14" t="s">
        <v>1679</v>
      </c>
      <c r="M245" s="14" t="s">
        <v>768</v>
      </c>
      <c r="N245" s="58">
        <v>5.5927051671732997</v>
      </c>
      <c r="O245" s="59" t="s">
        <v>1679</v>
      </c>
      <c r="P245" s="58" t="s">
        <v>797</v>
      </c>
      <c r="X245" s="52">
        <v>0</v>
      </c>
      <c r="Z245" s="16" t="s">
        <v>1694</v>
      </c>
    </row>
    <row r="246" spans="1:26" x14ac:dyDescent="0.3">
      <c r="A246">
        <v>694</v>
      </c>
      <c r="B246" s="23" t="str">
        <f>IF(AND($A246&lt;&gt;"",ISNUMBER($A246)),VLOOKUP($A246,StudiesDetails!$B:$CW,2,FALSE),"")</f>
        <v>Wang</v>
      </c>
      <c r="C246" s="23">
        <f>IF(AND($A246&lt;&gt;"",ISNUMBER($A246)),VLOOKUP($A246,StudiesDetails!$B:$CW,3,FALSE),"")</f>
        <v>2008</v>
      </c>
      <c r="D246" s="23" t="str">
        <f>IF(AND($A246&lt;&gt;"",ISNUMBER($A246)),VLOOKUP($A246,StudiesDetails!$B:$CW,4,FALSE),"")</f>
        <v>http://dx.doi.org/10.1002/pmic.200800144</v>
      </c>
      <c r="E246" s="64" t="str">
        <f>IF(AND($A246&lt;&gt;"",ISNUMBER($A246)),VLOOKUP($A246,StudiesDetails!$B:$CW,5,FALSE),"")</f>
        <v>CYP3A4</v>
      </c>
      <c r="F246" s="23" t="str">
        <f>IF(AND($A246&lt;&gt;"",ISNUMBER($A246)),VLOOKUP($A246,StudiesDetails!$B:$CW,6,FALSE),"")</f>
        <v>Liver--HLM-1-H024-</v>
      </c>
      <c r="G246" s="12" t="s">
        <v>1678</v>
      </c>
      <c r="H246" s="1">
        <v>3</v>
      </c>
      <c r="I246" s="60" t="str">
        <f>IF(AND($A246&lt;&gt;"",ISNUMBER($A246)),VLOOKUP($A246,StudiesDetails!$B:$CW,26,FALSE),"")</f>
        <v>Individual</v>
      </c>
      <c r="J246" s="39">
        <f>IF(AND($A246&lt;&gt;"",ISNUMBER($A246)),VLOOKUP($A246,StudiesDetails!$B:$CW,31,FALSE),"")</f>
        <v>1</v>
      </c>
      <c r="K246" s="2">
        <v>22.0978495326491</v>
      </c>
      <c r="L246" s="14" t="s">
        <v>1679</v>
      </c>
      <c r="M246" s="14" t="s">
        <v>768</v>
      </c>
      <c r="N246" s="58">
        <v>1.629191450421601</v>
      </c>
      <c r="O246" s="59" t="s">
        <v>1679</v>
      </c>
      <c r="P246" s="58" t="s">
        <v>797</v>
      </c>
      <c r="X246" s="52">
        <v>0</v>
      </c>
      <c r="Z246" s="16" t="s">
        <v>1694</v>
      </c>
    </row>
    <row r="247" spans="1:26" x14ac:dyDescent="0.3">
      <c r="A247">
        <v>695</v>
      </c>
      <c r="B247" s="23" t="str">
        <f>IF(AND($A247&lt;&gt;"",ISNUMBER($A247)),VLOOKUP($A247,StudiesDetails!$B:$CW,2,FALSE),"")</f>
        <v>Wang</v>
      </c>
      <c r="C247" s="23">
        <f>IF(AND($A247&lt;&gt;"",ISNUMBER($A247)),VLOOKUP($A247,StudiesDetails!$B:$CW,3,FALSE),"")</f>
        <v>2008</v>
      </c>
      <c r="D247" s="23" t="str">
        <f>IF(AND($A247&lt;&gt;"",ISNUMBER($A247)),VLOOKUP($A247,StudiesDetails!$B:$CW,4,FALSE),"")</f>
        <v>http://dx.doi.org/10.1002/pmic.200800144</v>
      </c>
      <c r="E247" s="64" t="str">
        <f>IF(AND($A247&lt;&gt;"",ISNUMBER($A247)),VLOOKUP($A247,StudiesDetails!$B:$CW,5,FALSE),"")</f>
        <v>CYP3A4</v>
      </c>
      <c r="F247" s="23" t="str">
        <f>IF(AND($A247&lt;&gt;"",ISNUMBER($A247)),VLOOKUP($A247,StudiesDetails!$B:$CW,6,FALSE),"")</f>
        <v>Liver--HLM-1-H079-</v>
      </c>
      <c r="G247" s="12" t="s">
        <v>1678</v>
      </c>
      <c r="H247" s="1">
        <v>3</v>
      </c>
      <c r="I247" s="60" t="str">
        <f>IF(AND($A247&lt;&gt;"",ISNUMBER($A247)),VLOOKUP($A247,StudiesDetails!$B:$CW,26,FALSE),"")</f>
        <v>Individual</v>
      </c>
      <c r="J247" s="39">
        <f>IF(AND($A247&lt;&gt;"",ISNUMBER($A247)),VLOOKUP($A247,StudiesDetails!$B:$CW,31,FALSE),"")</f>
        <v>1</v>
      </c>
      <c r="K247" s="2">
        <v>321.42857142857099</v>
      </c>
      <c r="L247" s="14" t="s">
        <v>1679</v>
      </c>
      <c r="M247" s="14" t="s">
        <v>768</v>
      </c>
      <c r="N247" s="58">
        <v>38.181818181818016</v>
      </c>
      <c r="O247" s="59" t="s">
        <v>1679</v>
      </c>
      <c r="P247" s="58" t="s">
        <v>797</v>
      </c>
      <c r="X247" s="52">
        <v>0</v>
      </c>
      <c r="Z247" s="16" t="s">
        <v>1694</v>
      </c>
    </row>
    <row r="248" spans="1:26" x14ac:dyDescent="0.3">
      <c r="A248">
        <v>696</v>
      </c>
      <c r="B248" s="23" t="str">
        <f>IF(AND($A248&lt;&gt;"",ISNUMBER($A248)),VLOOKUP($A248,StudiesDetails!$B:$CW,2,FALSE),"")</f>
        <v>Wang</v>
      </c>
      <c r="C248" s="23">
        <f>IF(AND($A248&lt;&gt;"",ISNUMBER($A248)),VLOOKUP($A248,StudiesDetails!$B:$CW,3,FALSE),"")</f>
        <v>2008</v>
      </c>
      <c r="D248" s="23" t="str">
        <f>IF(AND($A248&lt;&gt;"",ISNUMBER($A248)),VLOOKUP($A248,StudiesDetails!$B:$CW,4,FALSE),"")</f>
        <v>http://dx.doi.org/10.1002/pmic.200800144</v>
      </c>
      <c r="E248" s="64" t="str">
        <f>IF(AND($A248&lt;&gt;"",ISNUMBER($A248)),VLOOKUP($A248,StudiesDetails!$B:$CW,5,FALSE),"")</f>
        <v>CYP3A4</v>
      </c>
      <c r="F248" s="23" t="str">
        <f>IF(AND($A248&lt;&gt;"",ISNUMBER($A248)),VLOOKUP($A248,StudiesDetails!$B:$CW,6,FALSE),"")</f>
        <v>Liver--HLM-1-H081-</v>
      </c>
      <c r="G248" s="12" t="s">
        <v>1678</v>
      </c>
      <c r="H248" s="1">
        <v>3</v>
      </c>
      <c r="I248" s="60" t="str">
        <f>IF(AND($A248&lt;&gt;"",ISNUMBER($A248)),VLOOKUP($A248,StudiesDetails!$B:$CW,26,FALSE),"")</f>
        <v>Individual</v>
      </c>
      <c r="J248" s="39">
        <f>IF(AND($A248&lt;&gt;"",ISNUMBER($A248)),VLOOKUP($A248,StudiesDetails!$B:$CW,31,FALSE),"")</f>
        <v>1</v>
      </c>
      <c r="K248" s="2">
        <v>47.931237335773503</v>
      </c>
      <c r="L248" s="14" t="s">
        <v>1679</v>
      </c>
      <c r="M248" s="14" t="s">
        <v>768</v>
      </c>
      <c r="N248" s="58">
        <v>1.9772534152558947</v>
      </c>
      <c r="O248" s="59" t="s">
        <v>1679</v>
      </c>
      <c r="P248" s="58" t="s">
        <v>797</v>
      </c>
      <c r="X248" s="52">
        <v>0</v>
      </c>
      <c r="Z248" s="16" t="s">
        <v>1694</v>
      </c>
    </row>
    <row r="249" spans="1:26" x14ac:dyDescent="0.3">
      <c r="A249">
        <v>697</v>
      </c>
      <c r="B249" s="23" t="str">
        <f>IF(AND($A249&lt;&gt;"",ISNUMBER($A249)),VLOOKUP($A249,StudiesDetails!$B:$CW,2,FALSE),"")</f>
        <v>Wang</v>
      </c>
      <c r="C249" s="23">
        <f>IF(AND($A249&lt;&gt;"",ISNUMBER($A249)),VLOOKUP($A249,StudiesDetails!$B:$CW,3,FALSE),"")</f>
        <v>2008</v>
      </c>
      <c r="D249" s="23" t="str">
        <f>IF(AND($A249&lt;&gt;"",ISNUMBER($A249)),VLOOKUP($A249,StudiesDetails!$B:$CW,4,FALSE),"")</f>
        <v>http://dx.doi.org/10.1002/pmic.200800144</v>
      </c>
      <c r="E249" s="64" t="str">
        <f>IF(AND($A249&lt;&gt;"",ISNUMBER($A249)),VLOOKUP($A249,StudiesDetails!$B:$CW,5,FALSE),"")</f>
        <v>CYP3A4</v>
      </c>
      <c r="F249" s="23" t="str">
        <f>IF(AND($A249&lt;&gt;"",ISNUMBER($A249)),VLOOKUP($A249,StudiesDetails!$B:$CW,6,FALSE),"")</f>
        <v>Liver--HLM-1-H134-</v>
      </c>
      <c r="G249" s="12" t="s">
        <v>1678</v>
      </c>
      <c r="H249" s="1">
        <v>3</v>
      </c>
      <c r="I249" s="60" t="str">
        <f>IF(AND($A249&lt;&gt;"",ISNUMBER($A249)),VLOOKUP($A249,StudiesDetails!$B:$CW,26,FALSE),"")</f>
        <v>Individual</v>
      </c>
      <c r="J249" s="39">
        <f>IF(AND($A249&lt;&gt;"",ISNUMBER($A249)),VLOOKUP($A249,StudiesDetails!$B:$CW,31,FALSE),"")</f>
        <v>1</v>
      </c>
      <c r="K249" s="2">
        <v>69.006144192430796</v>
      </c>
      <c r="L249" s="14" t="s">
        <v>1679</v>
      </c>
      <c r="M249" s="14" t="s">
        <v>768</v>
      </c>
      <c r="N249" s="58">
        <v>3.3907444931042079</v>
      </c>
      <c r="O249" s="59" t="s">
        <v>1679</v>
      </c>
      <c r="P249" s="58" t="s">
        <v>797</v>
      </c>
      <c r="X249" s="52">
        <v>0</v>
      </c>
      <c r="Z249" s="16" t="s">
        <v>1694</v>
      </c>
    </row>
    <row r="250" spans="1:26" x14ac:dyDescent="0.3">
      <c r="A250">
        <v>698</v>
      </c>
      <c r="B250" s="23" t="str">
        <f>IF(AND($A250&lt;&gt;"",ISNUMBER($A250)),VLOOKUP($A250,StudiesDetails!$B:$CW,2,FALSE),"")</f>
        <v>Wang</v>
      </c>
      <c r="C250" s="23">
        <f>IF(AND($A250&lt;&gt;"",ISNUMBER($A250)),VLOOKUP($A250,StudiesDetails!$B:$CW,3,FALSE),"")</f>
        <v>2008</v>
      </c>
      <c r="D250" s="23" t="str">
        <f>IF(AND($A250&lt;&gt;"",ISNUMBER($A250)),VLOOKUP($A250,StudiesDetails!$B:$CW,4,FALSE),"")</f>
        <v>http://dx.doi.org/10.1002/pmic.200800144</v>
      </c>
      <c r="E250" s="64" t="str">
        <f>IF(AND($A250&lt;&gt;"",ISNUMBER($A250)),VLOOKUP($A250,StudiesDetails!$B:$CW,5,FALSE),"")</f>
        <v>CYP3A4</v>
      </c>
      <c r="F250" s="23" t="str">
        <f>IF(AND($A250&lt;&gt;"",ISNUMBER($A250)),VLOOKUP($A250,StudiesDetails!$B:$CW,6,FALSE),"")</f>
        <v>Liver--HLM-1-H199-</v>
      </c>
      <c r="G250" s="12" t="s">
        <v>1678</v>
      </c>
      <c r="H250" s="1">
        <v>3</v>
      </c>
      <c r="I250" s="60" t="str">
        <f>IF(AND($A250&lt;&gt;"",ISNUMBER($A250)),VLOOKUP($A250,StudiesDetails!$B:$CW,26,FALSE),"")</f>
        <v>Individual</v>
      </c>
      <c r="J250" s="39">
        <f>IF(AND($A250&lt;&gt;"",ISNUMBER($A250)),VLOOKUP($A250,StudiesDetails!$B:$CW,31,FALSE),"")</f>
        <v>1</v>
      </c>
      <c r="K250" s="2">
        <v>31.404013334204802</v>
      </c>
      <c r="L250" s="14" t="s">
        <v>1679</v>
      </c>
      <c r="M250" s="14" t="s">
        <v>768</v>
      </c>
      <c r="N250" s="58">
        <v>1.9837897901823958</v>
      </c>
      <c r="O250" s="59" t="s">
        <v>1679</v>
      </c>
      <c r="P250" s="58" t="s">
        <v>797</v>
      </c>
      <c r="X250" s="52">
        <v>0</v>
      </c>
      <c r="Z250" s="16" t="s">
        <v>1694</v>
      </c>
    </row>
    <row r="251" spans="1:26" x14ac:dyDescent="0.3">
      <c r="A251">
        <v>699</v>
      </c>
      <c r="B251" s="23" t="str">
        <f>IF(AND($A251&lt;&gt;"",ISNUMBER($A251)),VLOOKUP($A251,StudiesDetails!$B:$CW,2,FALSE),"")</f>
        <v>Wang</v>
      </c>
      <c r="C251" s="23">
        <f>IF(AND($A251&lt;&gt;"",ISNUMBER($A251)),VLOOKUP($A251,StudiesDetails!$B:$CW,3,FALSE),"")</f>
        <v>2008</v>
      </c>
      <c r="D251" s="23" t="str">
        <f>IF(AND($A251&lt;&gt;"",ISNUMBER($A251)),VLOOKUP($A251,StudiesDetails!$B:$CW,4,FALSE),"")</f>
        <v>http://dx.doi.org/10.1002/pmic.200800144</v>
      </c>
      <c r="E251" s="64" t="str">
        <f>IF(AND($A251&lt;&gt;"",ISNUMBER($A251)),VLOOKUP($A251,StudiesDetails!$B:$CW,5,FALSE),"")</f>
        <v>CYP3A4</v>
      </c>
      <c r="F251" s="23" t="str">
        <f>IF(AND($A251&lt;&gt;"",ISNUMBER($A251)),VLOOKUP($A251,StudiesDetails!$B:$CW,6,FALSE),"")</f>
        <v>Liver--HLM-1-H215-</v>
      </c>
      <c r="G251" s="12" t="s">
        <v>1678</v>
      </c>
      <c r="H251" s="1">
        <v>3</v>
      </c>
      <c r="I251" s="60" t="str">
        <f>IF(AND($A251&lt;&gt;"",ISNUMBER($A251)),VLOOKUP($A251,StudiesDetails!$B:$CW,26,FALSE),"")</f>
        <v>Individual</v>
      </c>
      <c r="J251" s="39">
        <f>IF(AND($A251&lt;&gt;"",ISNUMBER($A251)),VLOOKUP($A251,StudiesDetails!$B:$CW,31,FALSE),"")</f>
        <v>1</v>
      </c>
      <c r="K251" s="2">
        <v>36.610235963134798</v>
      </c>
      <c r="L251" s="14" t="s">
        <v>1679</v>
      </c>
      <c r="M251" s="14" t="s">
        <v>768</v>
      </c>
      <c r="N251" s="58">
        <v>0.8660696777567054</v>
      </c>
      <c r="O251" s="59" t="s">
        <v>1679</v>
      </c>
      <c r="P251" s="58" t="s">
        <v>797</v>
      </c>
      <c r="X251" s="52">
        <v>1</v>
      </c>
      <c r="Y251" s="52" t="s">
        <v>1696</v>
      </c>
      <c r="Z251" s="16" t="s">
        <v>1694</v>
      </c>
    </row>
    <row r="252" spans="1:26" x14ac:dyDescent="0.3">
      <c r="A252">
        <v>700</v>
      </c>
      <c r="B252" s="23" t="str">
        <f>IF(AND($A252&lt;&gt;"",ISNUMBER($A252)),VLOOKUP($A252,StudiesDetails!$B:$CW,2,FALSE),"")</f>
        <v>Wang</v>
      </c>
      <c r="C252" s="23">
        <f>IF(AND($A252&lt;&gt;"",ISNUMBER($A252)),VLOOKUP($A252,StudiesDetails!$B:$CW,3,FALSE),"")</f>
        <v>2008</v>
      </c>
      <c r="D252" s="23" t="str">
        <f>IF(AND($A252&lt;&gt;"",ISNUMBER($A252)),VLOOKUP($A252,StudiesDetails!$B:$CW,4,FALSE),"")</f>
        <v>http://dx.doi.org/10.1002/pmic.200800144</v>
      </c>
      <c r="E252" s="64" t="str">
        <f>IF(AND($A252&lt;&gt;"",ISNUMBER($A252)),VLOOKUP($A252,StudiesDetails!$B:$CW,5,FALSE),"")</f>
        <v>CYP3A4</v>
      </c>
      <c r="F252" s="23" t="str">
        <f>IF(AND($A252&lt;&gt;"",ISNUMBER($A252)),VLOOKUP($A252,StudiesDetails!$B:$CW,6,FALSE),"")</f>
        <v>Liver--HLM-1-H232-</v>
      </c>
      <c r="G252" s="12" t="s">
        <v>1678</v>
      </c>
      <c r="H252" s="1">
        <v>3</v>
      </c>
      <c r="I252" s="60" t="str">
        <f>IF(AND($A252&lt;&gt;"",ISNUMBER($A252)),VLOOKUP($A252,StudiesDetails!$B:$CW,26,FALSE),"")</f>
        <v>Individual</v>
      </c>
      <c r="J252" s="39">
        <f>IF(AND($A252&lt;&gt;"",ISNUMBER($A252)),VLOOKUP($A252,StudiesDetails!$B:$CW,31,FALSE),"")</f>
        <v>1</v>
      </c>
      <c r="K252" s="2">
        <v>25.4804235570952</v>
      </c>
      <c r="L252" s="14" t="s">
        <v>1679</v>
      </c>
      <c r="M252" s="14" t="s">
        <v>768</v>
      </c>
      <c r="N252" s="58">
        <v>1.7680894176090014</v>
      </c>
      <c r="O252" s="59" t="s">
        <v>1679</v>
      </c>
      <c r="P252" s="58" t="s">
        <v>797</v>
      </c>
      <c r="X252" s="52">
        <v>0</v>
      </c>
      <c r="Z252" s="16" t="s">
        <v>1694</v>
      </c>
    </row>
    <row r="253" spans="1:26" x14ac:dyDescent="0.3">
      <c r="A253">
        <v>701</v>
      </c>
      <c r="B253" s="23" t="str">
        <f>IF(AND($A253&lt;&gt;"",ISNUMBER($A253)),VLOOKUP($A253,StudiesDetails!$B:$CW,2,FALSE),"")</f>
        <v>Wang</v>
      </c>
      <c r="C253" s="23">
        <f>IF(AND($A253&lt;&gt;"",ISNUMBER($A253)),VLOOKUP($A253,StudiesDetails!$B:$CW,3,FALSE),"")</f>
        <v>2008</v>
      </c>
      <c r="D253" s="23" t="str">
        <f>IF(AND($A253&lt;&gt;"",ISNUMBER($A253)),VLOOKUP($A253,StudiesDetails!$B:$CW,4,FALSE),"")</f>
        <v>http://dx.doi.org/10.1002/pmic.200800144</v>
      </c>
      <c r="E253" s="64" t="str">
        <f>IF(AND($A253&lt;&gt;"",ISNUMBER($A253)),VLOOKUP($A253,StudiesDetails!$B:$CW,5,FALSE),"")</f>
        <v>CYP3A4</v>
      </c>
      <c r="F253" s="23" t="str">
        <f>IF(AND($A253&lt;&gt;"",ISNUMBER($A253)),VLOOKUP($A253,StudiesDetails!$B:$CW,6,FALSE),"")</f>
        <v>Liver--HLM-1-H246-</v>
      </c>
      <c r="G253" s="12" t="s">
        <v>1678</v>
      </c>
      <c r="H253" s="1">
        <v>3</v>
      </c>
      <c r="I253" s="60" t="str">
        <f>IF(AND($A253&lt;&gt;"",ISNUMBER($A253)),VLOOKUP($A253,StudiesDetails!$B:$CW,26,FALSE),"")</f>
        <v>Individual</v>
      </c>
      <c r="J253" s="39">
        <f>IF(AND($A253&lt;&gt;"",ISNUMBER($A253)),VLOOKUP($A253,StudiesDetails!$B:$CW,31,FALSE),"")</f>
        <v>1</v>
      </c>
      <c r="K253" s="2">
        <v>10.200013072749799</v>
      </c>
      <c r="L253" s="14" t="s">
        <v>1679</v>
      </c>
      <c r="M253" s="14" t="s">
        <v>768</v>
      </c>
      <c r="N253" s="58">
        <v>2.3253153800902009</v>
      </c>
      <c r="O253" s="59" t="s">
        <v>1679</v>
      </c>
      <c r="P253" s="58" t="s">
        <v>797</v>
      </c>
      <c r="X253" s="52">
        <v>0</v>
      </c>
      <c r="Z253" s="16" t="s">
        <v>1694</v>
      </c>
    </row>
    <row r="254" spans="1:26" x14ac:dyDescent="0.3">
      <c r="A254">
        <v>702</v>
      </c>
      <c r="B254" s="23" t="str">
        <f>IF(AND($A254&lt;&gt;"",ISNUMBER($A254)),VLOOKUP($A254,StudiesDetails!$B:$CW,2,FALSE),"")</f>
        <v>Wang</v>
      </c>
      <c r="C254" s="23">
        <f>IF(AND($A254&lt;&gt;"",ISNUMBER($A254)),VLOOKUP($A254,StudiesDetails!$B:$CW,3,FALSE),"")</f>
        <v>2008</v>
      </c>
      <c r="D254" s="23" t="str">
        <f>IF(AND($A254&lt;&gt;"",ISNUMBER($A254)),VLOOKUP($A254,StudiesDetails!$B:$CW,4,FALSE),"")</f>
        <v>http://dx.doi.org/10.1002/pmic.200800144</v>
      </c>
      <c r="E254" s="64" t="str">
        <f>IF(AND($A254&lt;&gt;"",ISNUMBER($A254)),VLOOKUP($A254,StudiesDetails!$B:$CW,5,FALSE),"")</f>
        <v>CYP3A4</v>
      </c>
      <c r="F254" s="23" t="str">
        <f>IF(AND($A254&lt;&gt;"",ISNUMBER($A254)),VLOOKUP($A254,StudiesDetails!$B:$CW,6,FALSE),"")</f>
        <v>Liver--HLM-1-H292-</v>
      </c>
      <c r="G254" s="12" t="s">
        <v>1678</v>
      </c>
      <c r="H254" s="1">
        <v>3</v>
      </c>
      <c r="I254" s="60" t="str">
        <f>IF(AND($A254&lt;&gt;"",ISNUMBER($A254)),VLOOKUP($A254,StudiesDetails!$B:$CW,26,FALSE),"")</f>
        <v>Individual</v>
      </c>
      <c r="J254" s="39">
        <f>IF(AND($A254&lt;&gt;"",ISNUMBER($A254)),VLOOKUP($A254,StudiesDetails!$B:$CW,31,FALSE),"")</f>
        <v>1</v>
      </c>
      <c r="K254" s="2">
        <v>63.4665664422511</v>
      </c>
      <c r="L254" s="14" t="s">
        <v>1679</v>
      </c>
      <c r="M254" s="14" t="s">
        <v>768</v>
      </c>
      <c r="N254" s="58">
        <v>2.6537682201451034</v>
      </c>
      <c r="O254" s="59" t="s">
        <v>1679</v>
      </c>
      <c r="P254" s="58" t="s">
        <v>797</v>
      </c>
      <c r="X254" s="52">
        <v>0</v>
      </c>
      <c r="Z254" s="16" t="s">
        <v>1694</v>
      </c>
    </row>
    <row r="255" spans="1:26" x14ac:dyDescent="0.3">
      <c r="A255">
        <v>703</v>
      </c>
      <c r="B255" s="23" t="str">
        <f>IF(AND($A255&lt;&gt;"",ISNUMBER($A255)),VLOOKUP($A255,StudiesDetails!$B:$CW,2,FALSE),"")</f>
        <v>Wang</v>
      </c>
      <c r="C255" s="23">
        <f>IF(AND($A255&lt;&gt;"",ISNUMBER($A255)),VLOOKUP($A255,StudiesDetails!$B:$CW,3,FALSE),"")</f>
        <v>2008</v>
      </c>
      <c r="D255" s="23" t="str">
        <f>IF(AND($A255&lt;&gt;"",ISNUMBER($A255)),VLOOKUP($A255,StudiesDetails!$B:$CW,4,FALSE),"")</f>
        <v>http://dx.doi.org/10.1002/pmic.200800144</v>
      </c>
      <c r="E255" s="64" t="str">
        <f>IF(AND($A255&lt;&gt;"",ISNUMBER($A255)),VLOOKUP($A255,StudiesDetails!$B:$CW,5,FALSE),"")</f>
        <v>CYP3A4</v>
      </c>
      <c r="F255" s="23" t="str">
        <f>IF(AND($A255&lt;&gt;"",ISNUMBER($A255)),VLOOKUP($A255,StudiesDetails!$B:$CW,6,FALSE),"")</f>
        <v>Liver--HLM-1-H307-</v>
      </c>
      <c r="G255" s="12" t="s">
        <v>1678</v>
      </c>
      <c r="H255" s="1">
        <v>3</v>
      </c>
      <c r="I255" s="60" t="str">
        <f>IF(AND($A255&lt;&gt;"",ISNUMBER($A255)),VLOOKUP($A255,StudiesDetails!$B:$CW,26,FALSE),"")</f>
        <v>Individual</v>
      </c>
      <c r="J255" s="39">
        <f>IF(AND($A255&lt;&gt;"",ISNUMBER($A255)),VLOOKUP($A255,StudiesDetails!$B:$CW,31,FALSE),"")</f>
        <v>1</v>
      </c>
      <c r="K255" s="2">
        <v>70.759526766455295</v>
      </c>
      <c r="L255" s="14" t="s">
        <v>1679</v>
      </c>
      <c r="M255" s="14" t="s">
        <v>768</v>
      </c>
      <c r="N255" s="58">
        <v>3.62605399045691</v>
      </c>
      <c r="O255" s="59" t="s">
        <v>1679</v>
      </c>
      <c r="P255" s="58" t="s">
        <v>797</v>
      </c>
      <c r="X255" s="52">
        <v>0</v>
      </c>
      <c r="Z255" s="16" t="s">
        <v>1694</v>
      </c>
    </row>
    <row r="256" spans="1:26" x14ac:dyDescent="0.3">
      <c r="A256">
        <v>704</v>
      </c>
      <c r="B256" s="23" t="str">
        <f>IF(AND($A256&lt;&gt;"",ISNUMBER($A256)),VLOOKUP($A256,StudiesDetails!$B:$CW,2,FALSE),"")</f>
        <v>Wang</v>
      </c>
      <c r="C256" s="23">
        <f>IF(AND($A256&lt;&gt;"",ISNUMBER($A256)),VLOOKUP($A256,StudiesDetails!$B:$CW,3,FALSE),"")</f>
        <v>2008</v>
      </c>
      <c r="D256" s="23" t="str">
        <f>IF(AND($A256&lt;&gt;"",ISNUMBER($A256)),VLOOKUP($A256,StudiesDetails!$B:$CW,4,FALSE),"")</f>
        <v>http://dx.doi.org/10.1002/pmic.200800144</v>
      </c>
      <c r="E256" s="64" t="str">
        <f>IF(AND($A256&lt;&gt;"",ISNUMBER($A256)),VLOOKUP($A256,StudiesDetails!$B:$CW,5,FALSE),"")</f>
        <v>CYP3A4</v>
      </c>
      <c r="F256" s="23" t="str">
        <f>IF(AND($A256&lt;&gt;"",ISNUMBER($A256)),VLOOKUP($A256,StudiesDetails!$B:$CW,6,FALSE),"")</f>
        <v>Liver--HLM-1-H610-</v>
      </c>
      <c r="G256" s="12" t="s">
        <v>1678</v>
      </c>
      <c r="H256" s="1">
        <v>3</v>
      </c>
      <c r="I256" s="60" t="str">
        <f>IF(AND($A256&lt;&gt;"",ISNUMBER($A256)),VLOOKUP($A256,StudiesDetails!$B:$CW,26,FALSE),"")</f>
        <v>Pooled</v>
      </c>
      <c r="J256" s="39">
        <f>IF(AND($A256&lt;&gt;"",ISNUMBER($A256)),VLOOKUP($A256,StudiesDetails!$B:$CW,31,FALSE),"")</f>
        <v>50</v>
      </c>
      <c r="K256" s="2">
        <v>46.009543107392602</v>
      </c>
      <c r="L256" s="14" t="s">
        <v>1679</v>
      </c>
      <c r="M256" s="14" t="s">
        <v>768</v>
      </c>
      <c r="N256" s="58">
        <v>2.8237139682332</v>
      </c>
      <c r="O256" s="59" t="s">
        <v>1679</v>
      </c>
      <c r="P256" s="58" t="s">
        <v>797</v>
      </c>
      <c r="X256" s="52">
        <v>0</v>
      </c>
      <c r="Z256" s="16" t="s">
        <v>1694</v>
      </c>
    </row>
    <row r="257" spans="1:26" x14ac:dyDescent="0.3">
      <c r="A257">
        <v>706</v>
      </c>
      <c r="B257" s="23" t="str">
        <f>IF(AND($A257&lt;&gt;"",ISNUMBER($A257)),VLOOKUP($A257,StudiesDetails!$B:$CW,2,FALSE),"")</f>
        <v>Wang</v>
      </c>
      <c r="C257" s="23">
        <f>IF(AND($A257&lt;&gt;"",ISNUMBER($A257)),VLOOKUP($A257,StudiesDetails!$B:$CW,3,FALSE),"")</f>
        <v>2008</v>
      </c>
      <c r="D257" s="23" t="str">
        <f>IF(AND($A257&lt;&gt;"",ISNUMBER($A257)),VLOOKUP($A257,StudiesDetails!$B:$CW,4,FALSE),"")</f>
        <v>http://dx.doi.org/10.1002/pmic.200800144</v>
      </c>
      <c r="E257" s="64" t="str">
        <f>IF(AND($A257&lt;&gt;"",ISNUMBER($A257)),VLOOKUP($A257,StudiesDetails!$B:$CW,5,FALSE),"")</f>
        <v>CYP3A4</v>
      </c>
      <c r="F257" s="23" t="str">
        <f>IF(AND($A257&lt;&gt;"",ISNUMBER($A257)),VLOOKUP($A257,StudiesDetails!$B:$CW,6,FALSE),"")</f>
        <v>Liver--HLM-2-6-</v>
      </c>
      <c r="G257" s="12" t="s">
        <v>1678</v>
      </c>
      <c r="H257" s="1">
        <v>3</v>
      </c>
      <c r="I257" s="60" t="str">
        <f>IF(AND($A257&lt;&gt;"",ISNUMBER($A257)),VLOOKUP($A257,StudiesDetails!$B:$CW,26,FALSE),"")</f>
        <v>Individual</v>
      </c>
      <c r="J257" s="39">
        <f>IF(AND($A257&lt;&gt;"",ISNUMBER($A257)),VLOOKUP($A257,StudiesDetails!$B:$CW,31,FALSE),"")</f>
        <v>1</v>
      </c>
      <c r="K257" s="2">
        <v>20.136986301369799</v>
      </c>
      <c r="L257" s="14" t="s">
        <v>1679</v>
      </c>
      <c r="M257" s="14" t="s">
        <v>768</v>
      </c>
      <c r="N257" s="58">
        <v>2.4657534246576027</v>
      </c>
      <c r="O257" s="59" t="s">
        <v>1679</v>
      </c>
      <c r="P257" s="58" t="s">
        <v>797</v>
      </c>
      <c r="X257" s="52">
        <v>0</v>
      </c>
      <c r="Z257" s="16" t="s">
        <v>1694</v>
      </c>
    </row>
    <row r="258" spans="1:26" x14ac:dyDescent="0.3">
      <c r="A258">
        <v>707</v>
      </c>
      <c r="B258" s="23" t="str">
        <f>IF(AND($A258&lt;&gt;"",ISNUMBER($A258)),VLOOKUP($A258,StudiesDetails!$B:$CW,2,FALSE),"")</f>
        <v>Wang</v>
      </c>
      <c r="C258" s="23">
        <f>IF(AND($A258&lt;&gt;"",ISNUMBER($A258)),VLOOKUP($A258,StudiesDetails!$B:$CW,3,FALSE),"")</f>
        <v>2008</v>
      </c>
      <c r="D258" s="23" t="str">
        <f>IF(AND($A258&lt;&gt;"",ISNUMBER($A258)),VLOOKUP($A258,StudiesDetails!$B:$CW,4,FALSE),"")</f>
        <v>http://dx.doi.org/10.1002/pmic.200800144</v>
      </c>
      <c r="E258" s="64" t="str">
        <f>IF(AND($A258&lt;&gt;"",ISNUMBER($A258)),VLOOKUP($A258,StudiesDetails!$B:$CW,5,FALSE),"")</f>
        <v>CYP3A4</v>
      </c>
      <c r="F258" s="23" t="str">
        <f>IF(AND($A258&lt;&gt;"",ISNUMBER($A258)),VLOOKUP($A258,StudiesDetails!$B:$CW,6,FALSE),"")</f>
        <v>Liver--HLM-2-32-</v>
      </c>
      <c r="G258" s="12" t="s">
        <v>1678</v>
      </c>
      <c r="H258" s="1">
        <v>3</v>
      </c>
      <c r="I258" s="60" t="str">
        <f>IF(AND($A258&lt;&gt;"",ISNUMBER($A258)),VLOOKUP($A258,StudiesDetails!$B:$CW,26,FALSE),"")</f>
        <v>Individual</v>
      </c>
      <c r="J258" s="39">
        <f>IF(AND($A258&lt;&gt;"",ISNUMBER($A258)),VLOOKUP($A258,StudiesDetails!$B:$CW,31,FALSE),"")</f>
        <v>1</v>
      </c>
      <c r="K258" s="2">
        <v>12.636986301369801</v>
      </c>
      <c r="L258" s="14" t="s">
        <v>1679</v>
      </c>
      <c r="M258" s="14" t="s">
        <v>768</v>
      </c>
      <c r="N258" s="58">
        <v>4.2123287671233012</v>
      </c>
      <c r="O258" s="59" t="s">
        <v>1679</v>
      </c>
      <c r="P258" s="58" t="s">
        <v>797</v>
      </c>
      <c r="X258" s="52">
        <v>0</v>
      </c>
      <c r="Z258" s="16" t="s">
        <v>1694</v>
      </c>
    </row>
    <row r="259" spans="1:26" x14ac:dyDescent="0.3">
      <c r="A259">
        <v>708</v>
      </c>
      <c r="B259" s="23" t="str">
        <f>IF(AND($A259&lt;&gt;"",ISNUMBER($A259)),VLOOKUP($A259,StudiesDetails!$B:$CW,2,FALSE),"")</f>
        <v>Wang</v>
      </c>
      <c r="C259" s="23">
        <f>IF(AND($A259&lt;&gt;"",ISNUMBER($A259)),VLOOKUP($A259,StudiesDetails!$B:$CW,3,FALSE),"")</f>
        <v>2008</v>
      </c>
      <c r="D259" s="23" t="str">
        <f>IF(AND($A259&lt;&gt;"",ISNUMBER($A259)),VLOOKUP($A259,StudiesDetails!$B:$CW,4,FALSE),"")</f>
        <v>http://dx.doi.org/10.1002/pmic.200800144</v>
      </c>
      <c r="E259" s="64" t="str">
        <f>IF(AND($A259&lt;&gt;"",ISNUMBER($A259)),VLOOKUP($A259,StudiesDetails!$B:$CW,5,FALSE),"")</f>
        <v>CYP3A4</v>
      </c>
      <c r="F259" s="23" t="str">
        <f>IF(AND($A259&lt;&gt;"",ISNUMBER($A259)),VLOOKUP($A259,StudiesDetails!$B:$CW,6,FALSE),"")</f>
        <v>Liver--HLM-2-40-</v>
      </c>
      <c r="G259" s="12" t="s">
        <v>1678</v>
      </c>
      <c r="H259" s="1">
        <v>3</v>
      </c>
      <c r="I259" s="60" t="str">
        <f>IF(AND($A259&lt;&gt;"",ISNUMBER($A259)),VLOOKUP($A259,StudiesDetails!$B:$CW,26,FALSE),"")</f>
        <v>Individual</v>
      </c>
      <c r="J259" s="39">
        <f>IF(AND($A259&lt;&gt;"",ISNUMBER($A259)),VLOOKUP($A259,StudiesDetails!$B:$CW,31,FALSE),"")</f>
        <v>1</v>
      </c>
      <c r="K259" s="2">
        <v>54.143835616438302</v>
      </c>
      <c r="L259" s="14" t="s">
        <v>1679</v>
      </c>
      <c r="M259" s="14" t="s">
        <v>768</v>
      </c>
      <c r="N259" s="58">
        <v>3.1849315068492956</v>
      </c>
      <c r="O259" s="59" t="s">
        <v>1679</v>
      </c>
      <c r="P259" s="58" t="s">
        <v>797</v>
      </c>
      <c r="X259" s="52">
        <v>0</v>
      </c>
      <c r="Z259" s="16" t="s">
        <v>1694</v>
      </c>
    </row>
    <row r="260" spans="1:26" x14ac:dyDescent="0.3">
      <c r="A260">
        <v>709</v>
      </c>
      <c r="B260" s="23" t="str">
        <f>IF(AND($A260&lt;&gt;"",ISNUMBER($A260)),VLOOKUP($A260,StudiesDetails!$B:$CW,2,FALSE),"")</f>
        <v>Wang</v>
      </c>
      <c r="C260" s="23">
        <f>IF(AND($A260&lt;&gt;"",ISNUMBER($A260)),VLOOKUP($A260,StudiesDetails!$B:$CW,3,FALSE),"")</f>
        <v>2008</v>
      </c>
      <c r="D260" s="23" t="str">
        <f>IF(AND($A260&lt;&gt;"",ISNUMBER($A260)),VLOOKUP($A260,StudiesDetails!$B:$CW,4,FALSE),"")</f>
        <v>http://dx.doi.org/10.1002/pmic.200800144</v>
      </c>
      <c r="E260" s="64" t="str">
        <f>IF(AND($A260&lt;&gt;"",ISNUMBER($A260)),VLOOKUP($A260,StudiesDetails!$B:$CW,5,FALSE),"")</f>
        <v>CYP3A4</v>
      </c>
      <c r="F260" s="23" t="str">
        <f>IF(AND($A260&lt;&gt;"",ISNUMBER($A260)),VLOOKUP($A260,StudiesDetails!$B:$CW,6,FALSE),"")</f>
        <v>Liver--HLM-2-41-</v>
      </c>
      <c r="G260" s="12" t="s">
        <v>1678</v>
      </c>
      <c r="H260" s="1">
        <v>3</v>
      </c>
      <c r="I260" s="60" t="str">
        <f>IF(AND($A260&lt;&gt;"",ISNUMBER($A260)),VLOOKUP($A260,StudiesDetails!$B:$CW,26,FALSE),"")</f>
        <v>Individual</v>
      </c>
      <c r="J260" s="39">
        <f>IF(AND($A260&lt;&gt;"",ISNUMBER($A260)),VLOOKUP($A260,StudiesDetails!$B:$CW,31,FALSE),"")</f>
        <v>1</v>
      </c>
      <c r="K260" s="2">
        <v>26.198630136986299</v>
      </c>
      <c r="L260" s="14" t="s">
        <v>1679</v>
      </c>
      <c r="M260" s="14" t="s">
        <v>768</v>
      </c>
      <c r="N260" s="58">
        <v>1.6438356164383023</v>
      </c>
      <c r="O260" s="59" t="s">
        <v>1679</v>
      </c>
      <c r="P260" s="58" t="s">
        <v>797</v>
      </c>
      <c r="X260" s="52">
        <v>0</v>
      </c>
      <c r="Z260" s="16" t="s">
        <v>1694</v>
      </c>
    </row>
    <row r="261" spans="1:26" x14ac:dyDescent="0.3">
      <c r="A261">
        <v>710</v>
      </c>
      <c r="B261" s="23" t="str">
        <f>IF(AND($A261&lt;&gt;"",ISNUMBER($A261)),VLOOKUP($A261,StudiesDetails!$B:$CW,2,FALSE),"")</f>
        <v>Wang</v>
      </c>
      <c r="C261" s="23">
        <f>IF(AND($A261&lt;&gt;"",ISNUMBER($A261)),VLOOKUP($A261,StudiesDetails!$B:$CW,3,FALSE),"")</f>
        <v>2008</v>
      </c>
      <c r="D261" s="23" t="str">
        <f>IF(AND($A261&lt;&gt;"",ISNUMBER($A261)),VLOOKUP($A261,StudiesDetails!$B:$CW,4,FALSE),"")</f>
        <v>http://dx.doi.org/10.1002/pmic.200800144</v>
      </c>
      <c r="E261" s="64" t="str">
        <f>IF(AND($A261&lt;&gt;"",ISNUMBER($A261)),VLOOKUP($A261,StudiesDetails!$B:$CW,5,FALSE),"")</f>
        <v>CYP3A4</v>
      </c>
      <c r="F261" s="23" t="str">
        <f>IF(AND($A261&lt;&gt;"",ISNUMBER($A261)),VLOOKUP($A261,StudiesDetails!$B:$CW,6,FALSE),"")</f>
        <v>Liver--HLM-2-42-</v>
      </c>
      <c r="G261" s="12" t="s">
        <v>1678</v>
      </c>
      <c r="H261" s="1">
        <v>3</v>
      </c>
      <c r="I261" s="60" t="str">
        <f>IF(AND($A261&lt;&gt;"",ISNUMBER($A261)),VLOOKUP($A261,StudiesDetails!$B:$CW,26,FALSE),"")</f>
        <v>Individual</v>
      </c>
      <c r="J261" s="39">
        <f>IF(AND($A261&lt;&gt;"",ISNUMBER($A261)),VLOOKUP($A261,StudiesDetails!$B:$CW,31,FALSE),"")</f>
        <v>1</v>
      </c>
      <c r="K261" s="2">
        <v>18.4931506849315</v>
      </c>
      <c r="L261" s="14" t="s">
        <v>1679</v>
      </c>
      <c r="M261" s="14" t="s">
        <v>768</v>
      </c>
      <c r="N261" s="58">
        <v>3.6986301369862993</v>
      </c>
      <c r="O261" s="59" t="s">
        <v>1679</v>
      </c>
      <c r="P261" s="58" t="s">
        <v>797</v>
      </c>
      <c r="X261" s="52">
        <v>0</v>
      </c>
      <c r="Z261" s="16" t="s">
        <v>1694</v>
      </c>
    </row>
    <row r="262" spans="1:26" x14ac:dyDescent="0.3">
      <c r="A262">
        <v>711</v>
      </c>
      <c r="B262" s="23" t="str">
        <f>IF(AND($A262&lt;&gt;"",ISNUMBER($A262)),VLOOKUP($A262,StudiesDetails!$B:$CW,2,FALSE),"")</f>
        <v>Wang</v>
      </c>
      <c r="C262" s="23">
        <f>IF(AND($A262&lt;&gt;"",ISNUMBER($A262)),VLOOKUP($A262,StudiesDetails!$B:$CW,3,FALSE),"")</f>
        <v>2008</v>
      </c>
      <c r="D262" s="23" t="str">
        <f>IF(AND($A262&lt;&gt;"",ISNUMBER($A262)),VLOOKUP($A262,StudiesDetails!$B:$CW,4,FALSE),"")</f>
        <v>http://dx.doi.org/10.1002/pmic.200800144</v>
      </c>
      <c r="E262" s="64" t="str">
        <f>IF(AND($A262&lt;&gt;"",ISNUMBER($A262)),VLOOKUP($A262,StudiesDetails!$B:$CW,5,FALSE),"")</f>
        <v>CYP3A4</v>
      </c>
      <c r="F262" s="23" t="str">
        <f>IF(AND($A262&lt;&gt;"",ISNUMBER($A262)),VLOOKUP($A262,StudiesDetails!$B:$CW,6,FALSE),"")</f>
        <v>Liver--HLM-2-49-</v>
      </c>
      <c r="G262" s="12" t="s">
        <v>1678</v>
      </c>
      <c r="H262" s="1">
        <v>3</v>
      </c>
      <c r="I262" s="60" t="str">
        <f>IF(AND($A262&lt;&gt;"",ISNUMBER($A262)),VLOOKUP($A262,StudiesDetails!$B:$CW,26,FALSE),"")</f>
        <v>Individual</v>
      </c>
      <c r="J262" s="39">
        <f>IF(AND($A262&lt;&gt;"",ISNUMBER($A262)),VLOOKUP($A262,StudiesDetails!$B:$CW,31,FALSE),"")</f>
        <v>1</v>
      </c>
      <c r="K262" s="2">
        <v>24.7602739726027</v>
      </c>
      <c r="L262" s="14" t="s">
        <v>1679</v>
      </c>
      <c r="M262" s="14" t="s">
        <v>768</v>
      </c>
      <c r="N262" s="58">
        <v>3.1849315068492992</v>
      </c>
      <c r="O262" s="59" t="s">
        <v>1679</v>
      </c>
      <c r="P262" s="58" t="s">
        <v>797</v>
      </c>
      <c r="X262" s="52">
        <v>0</v>
      </c>
      <c r="Z262" s="16" t="s">
        <v>1694</v>
      </c>
    </row>
    <row r="263" spans="1:26" x14ac:dyDescent="0.3">
      <c r="A263">
        <v>712</v>
      </c>
      <c r="B263" s="23" t="str">
        <f>IF(AND($A263&lt;&gt;"",ISNUMBER($A263)),VLOOKUP($A263,StudiesDetails!$B:$CW,2,FALSE),"")</f>
        <v>Wang</v>
      </c>
      <c r="C263" s="23">
        <f>IF(AND($A263&lt;&gt;"",ISNUMBER($A263)),VLOOKUP($A263,StudiesDetails!$B:$CW,3,FALSE),"")</f>
        <v>2008</v>
      </c>
      <c r="D263" s="23" t="str">
        <f>IF(AND($A263&lt;&gt;"",ISNUMBER($A263)),VLOOKUP($A263,StudiesDetails!$B:$CW,4,FALSE),"")</f>
        <v>http://dx.doi.org/10.1002/pmic.200800144</v>
      </c>
      <c r="E263" s="64" t="str">
        <f>IF(AND($A263&lt;&gt;"",ISNUMBER($A263)),VLOOKUP($A263,StudiesDetails!$B:$CW,5,FALSE),"")</f>
        <v>CYP3A4</v>
      </c>
      <c r="F263" s="23" t="str">
        <f>IF(AND($A263&lt;&gt;"",ISNUMBER($A263)),VLOOKUP($A263,StudiesDetails!$B:$CW,6,FALSE),"")</f>
        <v>Liver--HLM-2-52-</v>
      </c>
      <c r="G263" s="12" t="s">
        <v>1678</v>
      </c>
      <c r="H263" s="1">
        <v>3</v>
      </c>
      <c r="I263" s="60" t="str">
        <f>IF(AND($A263&lt;&gt;"",ISNUMBER($A263)),VLOOKUP($A263,StudiesDetails!$B:$CW,26,FALSE),"")</f>
        <v>Individual</v>
      </c>
      <c r="J263" s="39">
        <f>IF(AND($A263&lt;&gt;"",ISNUMBER($A263)),VLOOKUP($A263,StudiesDetails!$B:$CW,31,FALSE),"")</f>
        <v>1</v>
      </c>
      <c r="K263" s="2">
        <v>14.486301369863</v>
      </c>
      <c r="L263" s="14" t="s">
        <v>1679</v>
      </c>
      <c r="M263" s="14" t="s">
        <v>768</v>
      </c>
      <c r="N263" s="58">
        <v>2.5684931506849011</v>
      </c>
      <c r="O263" s="59" t="s">
        <v>1679</v>
      </c>
      <c r="P263" s="58" t="s">
        <v>797</v>
      </c>
      <c r="X263" s="52">
        <v>0</v>
      </c>
      <c r="Z263" s="16" t="s">
        <v>1694</v>
      </c>
    </row>
    <row r="264" spans="1:26" x14ac:dyDescent="0.3">
      <c r="A264">
        <v>713</v>
      </c>
      <c r="B264" s="23" t="str">
        <f>IF(AND($A264&lt;&gt;"",ISNUMBER($A264)),VLOOKUP($A264,StudiesDetails!$B:$CW,2,FALSE),"")</f>
        <v>Wang</v>
      </c>
      <c r="C264" s="23">
        <f>IF(AND($A264&lt;&gt;"",ISNUMBER($A264)),VLOOKUP($A264,StudiesDetails!$B:$CW,3,FALSE),"")</f>
        <v>2008</v>
      </c>
      <c r="D264" s="23" t="str">
        <f>IF(AND($A264&lt;&gt;"",ISNUMBER($A264)),VLOOKUP($A264,StudiesDetails!$B:$CW,4,FALSE),"")</f>
        <v>http://dx.doi.org/10.1002/pmic.200800144</v>
      </c>
      <c r="E264" s="64" t="str">
        <f>IF(AND($A264&lt;&gt;"",ISNUMBER($A264)),VLOOKUP($A264,StudiesDetails!$B:$CW,5,FALSE),"")</f>
        <v>CYP3A4</v>
      </c>
      <c r="F264" s="23" t="str">
        <f>IF(AND($A264&lt;&gt;"",ISNUMBER($A264)),VLOOKUP($A264,StudiesDetails!$B:$CW,6,FALSE),"")</f>
        <v>Liver--HLM-2-55-</v>
      </c>
      <c r="G264" s="12" t="s">
        <v>1678</v>
      </c>
      <c r="H264" s="1">
        <v>3</v>
      </c>
      <c r="I264" s="60" t="str">
        <f>IF(AND($A264&lt;&gt;"",ISNUMBER($A264)),VLOOKUP($A264,StudiesDetails!$B:$CW,26,FALSE),"")</f>
        <v>Individual</v>
      </c>
      <c r="J264" s="39">
        <f>IF(AND($A264&lt;&gt;"",ISNUMBER($A264)),VLOOKUP($A264,StudiesDetails!$B:$CW,31,FALSE),"")</f>
        <v>1</v>
      </c>
      <c r="K264" s="2">
        <v>58.356164383561598</v>
      </c>
      <c r="L264" s="14" t="s">
        <v>1679</v>
      </c>
      <c r="M264" s="14" t="s">
        <v>768</v>
      </c>
      <c r="N264" s="58">
        <v>7.5000000000000071</v>
      </c>
      <c r="O264" s="59" t="s">
        <v>1679</v>
      </c>
      <c r="P264" s="58" t="s">
        <v>797</v>
      </c>
      <c r="X264" s="52">
        <v>0</v>
      </c>
      <c r="Z264" s="16" t="s">
        <v>1694</v>
      </c>
    </row>
    <row r="265" spans="1:26" x14ac:dyDescent="0.3">
      <c r="A265">
        <v>714</v>
      </c>
      <c r="B265" s="23" t="str">
        <f>IF(AND($A265&lt;&gt;"",ISNUMBER($A265)),VLOOKUP($A265,StudiesDetails!$B:$CW,2,FALSE),"")</f>
        <v>Wang</v>
      </c>
      <c r="C265" s="23">
        <f>IF(AND($A265&lt;&gt;"",ISNUMBER($A265)),VLOOKUP($A265,StudiesDetails!$B:$CW,3,FALSE),"")</f>
        <v>2008</v>
      </c>
      <c r="D265" s="23" t="str">
        <f>IF(AND($A265&lt;&gt;"",ISNUMBER($A265)),VLOOKUP($A265,StudiesDetails!$B:$CW,4,FALSE),"")</f>
        <v>http://dx.doi.org/10.1002/pmic.200800144</v>
      </c>
      <c r="E265" s="64" t="str">
        <f>IF(AND($A265&lt;&gt;"",ISNUMBER($A265)),VLOOKUP($A265,StudiesDetails!$B:$CW,5,FALSE),"")</f>
        <v>CYP3A4</v>
      </c>
      <c r="F265" s="23" t="str">
        <f>IF(AND($A265&lt;&gt;"",ISNUMBER($A265)),VLOOKUP($A265,StudiesDetails!$B:$CW,6,FALSE),"")</f>
        <v>Liver--HLM-2-57-</v>
      </c>
      <c r="G265" s="12" t="s">
        <v>1678</v>
      </c>
      <c r="H265" s="1">
        <v>3</v>
      </c>
      <c r="I265" s="60" t="str">
        <f>IF(AND($A265&lt;&gt;"",ISNUMBER($A265)),VLOOKUP($A265,StudiesDetails!$B:$CW,26,FALSE),"")</f>
        <v>Individual</v>
      </c>
      <c r="J265" s="39">
        <f>IF(AND($A265&lt;&gt;"",ISNUMBER($A265)),VLOOKUP($A265,StudiesDetails!$B:$CW,31,FALSE),"")</f>
        <v>1</v>
      </c>
      <c r="K265" s="2">
        <v>23.527397260273901</v>
      </c>
      <c r="L265" s="14" t="s">
        <v>1679</v>
      </c>
      <c r="M265" s="14" t="s">
        <v>768</v>
      </c>
      <c r="N265" s="58">
        <v>2.7739726027398</v>
      </c>
      <c r="O265" s="59" t="s">
        <v>1679</v>
      </c>
      <c r="P265" s="58" t="s">
        <v>797</v>
      </c>
      <c r="X265" s="52">
        <v>0</v>
      </c>
      <c r="Z265" s="16" t="s">
        <v>1694</v>
      </c>
    </row>
    <row r="266" spans="1:26" x14ac:dyDescent="0.3">
      <c r="A266">
        <v>715</v>
      </c>
      <c r="B266" s="23" t="str">
        <f>IF(AND($A266&lt;&gt;"",ISNUMBER($A266)),VLOOKUP($A266,StudiesDetails!$B:$CW,2,FALSE),"")</f>
        <v>Wang</v>
      </c>
      <c r="C266" s="23">
        <f>IF(AND($A266&lt;&gt;"",ISNUMBER($A266)),VLOOKUP($A266,StudiesDetails!$B:$CW,3,FALSE),"")</f>
        <v>2008</v>
      </c>
      <c r="D266" s="23" t="str">
        <f>IF(AND($A266&lt;&gt;"",ISNUMBER($A266)),VLOOKUP($A266,StudiesDetails!$B:$CW,4,FALSE),"")</f>
        <v>http://dx.doi.org/10.1002/pmic.200800144</v>
      </c>
      <c r="E266" s="64" t="str">
        <f>IF(AND($A266&lt;&gt;"",ISNUMBER($A266)),VLOOKUP($A266,StudiesDetails!$B:$CW,5,FALSE),"")</f>
        <v>CYP3A4</v>
      </c>
      <c r="F266" s="23" t="str">
        <f>IF(AND($A266&lt;&gt;"",ISNUMBER($A266)),VLOOKUP($A266,StudiesDetails!$B:$CW,6,FALSE),"")</f>
        <v>Liver--HLM-2-59-</v>
      </c>
      <c r="G266" s="12" t="s">
        <v>1678</v>
      </c>
      <c r="H266" s="1">
        <v>3</v>
      </c>
      <c r="I266" s="60" t="str">
        <f>IF(AND($A266&lt;&gt;"",ISNUMBER($A266)),VLOOKUP($A266,StudiesDetails!$B:$CW,26,FALSE),"")</f>
        <v>Individual</v>
      </c>
      <c r="J266" s="39">
        <f>IF(AND($A266&lt;&gt;"",ISNUMBER($A266)),VLOOKUP($A266,StudiesDetails!$B:$CW,31,FALSE),"")</f>
        <v>1</v>
      </c>
      <c r="K266" s="2">
        <v>22.7054794520547</v>
      </c>
      <c r="L266" s="14" t="s">
        <v>1679</v>
      </c>
      <c r="M266" s="14" t="s">
        <v>768</v>
      </c>
      <c r="N266" s="58">
        <v>3.3904109589042015</v>
      </c>
      <c r="O266" s="59" t="s">
        <v>1679</v>
      </c>
      <c r="P266" s="58" t="s">
        <v>797</v>
      </c>
      <c r="X266" s="52">
        <v>0</v>
      </c>
      <c r="Z266" s="16" t="s">
        <v>1694</v>
      </c>
    </row>
    <row r="267" spans="1:26" x14ac:dyDescent="0.3">
      <c r="A267">
        <v>716</v>
      </c>
      <c r="B267" s="23" t="str">
        <f>IF(AND($A267&lt;&gt;"",ISNUMBER($A267)),VLOOKUP($A267,StudiesDetails!$B:$CW,2,FALSE),"")</f>
        <v>Wang</v>
      </c>
      <c r="C267" s="23">
        <f>IF(AND($A267&lt;&gt;"",ISNUMBER($A267)),VLOOKUP($A267,StudiesDetails!$B:$CW,3,FALSE),"")</f>
        <v>2008</v>
      </c>
      <c r="D267" s="23" t="str">
        <f>IF(AND($A267&lt;&gt;"",ISNUMBER($A267)),VLOOKUP($A267,StudiesDetails!$B:$CW,4,FALSE),"")</f>
        <v>http://dx.doi.org/10.1002/pmic.200800144</v>
      </c>
      <c r="E267" s="64" t="str">
        <f>IF(AND($A267&lt;&gt;"",ISNUMBER($A267)),VLOOKUP($A267,StudiesDetails!$B:$CW,5,FALSE),"")</f>
        <v>CYP3A4</v>
      </c>
      <c r="F267" s="23" t="str">
        <f>IF(AND($A267&lt;&gt;"",ISNUMBER($A267)),VLOOKUP($A267,StudiesDetails!$B:$CW,6,FALSE),"")</f>
        <v>Liver--HLM-2-65-</v>
      </c>
      <c r="G267" s="12" t="s">
        <v>1678</v>
      </c>
      <c r="H267" s="1">
        <v>3</v>
      </c>
      <c r="I267" s="60" t="str">
        <f>IF(AND($A267&lt;&gt;"",ISNUMBER($A267)),VLOOKUP($A267,StudiesDetails!$B:$CW,26,FALSE),"")</f>
        <v>Individual</v>
      </c>
      <c r="J267" s="39">
        <f>IF(AND($A267&lt;&gt;"",ISNUMBER($A267)),VLOOKUP($A267,StudiesDetails!$B:$CW,31,FALSE),"")</f>
        <v>1</v>
      </c>
      <c r="K267" s="2">
        <v>10.2739726027397</v>
      </c>
      <c r="L267" s="14" t="s">
        <v>1679</v>
      </c>
      <c r="M267" s="14" t="s">
        <v>768</v>
      </c>
      <c r="N267" s="58">
        <v>3.2876712328766988</v>
      </c>
      <c r="O267" s="59" t="s">
        <v>1679</v>
      </c>
      <c r="P267" s="58" t="s">
        <v>797</v>
      </c>
      <c r="X267" s="52">
        <v>0</v>
      </c>
      <c r="Z267" s="16" t="s">
        <v>1694</v>
      </c>
    </row>
    <row r="268" spans="1:26" x14ac:dyDescent="0.3">
      <c r="A268">
        <v>717</v>
      </c>
      <c r="B268" s="23" t="str">
        <f>IF(AND($A268&lt;&gt;"",ISNUMBER($A268)),VLOOKUP($A268,StudiesDetails!$B:$CW,2,FALSE),"")</f>
        <v>Wang</v>
      </c>
      <c r="C268" s="23">
        <f>IF(AND($A268&lt;&gt;"",ISNUMBER($A268)),VLOOKUP($A268,StudiesDetails!$B:$CW,3,FALSE),"")</f>
        <v>2008</v>
      </c>
      <c r="D268" s="23" t="str">
        <f>IF(AND($A268&lt;&gt;"",ISNUMBER($A268)),VLOOKUP($A268,StudiesDetails!$B:$CW,4,FALSE),"")</f>
        <v>http://dx.doi.org/10.1002/pmic.200800144</v>
      </c>
      <c r="E268" s="64" t="str">
        <f>IF(AND($A268&lt;&gt;"",ISNUMBER($A268)),VLOOKUP($A268,StudiesDetails!$B:$CW,5,FALSE),"")</f>
        <v>CYP3A4</v>
      </c>
      <c r="F268" s="23" t="str">
        <f>IF(AND($A268&lt;&gt;"",ISNUMBER($A268)),VLOOKUP($A268,StudiesDetails!$B:$CW,6,FALSE),"")</f>
        <v>Liver--HLM-2-66-</v>
      </c>
      <c r="G268" s="12" t="s">
        <v>1678</v>
      </c>
      <c r="H268" s="1">
        <v>3</v>
      </c>
      <c r="I268" s="60" t="str">
        <f>IF(AND($A268&lt;&gt;"",ISNUMBER($A268)),VLOOKUP($A268,StudiesDetails!$B:$CW,26,FALSE),"")</f>
        <v>Individual</v>
      </c>
      <c r="J268" s="39">
        <f>IF(AND($A268&lt;&gt;"",ISNUMBER($A268)),VLOOKUP($A268,StudiesDetails!$B:$CW,31,FALSE),"")</f>
        <v>1</v>
      </c>
      <c r="K268" s="2">
        <v>15.8219178082191</v>
      </c>
      <c r="L268" s="14" t="s">
        <v>1679</v>
      </c>
      <c r="M268" s="14" t="s">
        <v>768</v>
      </c>
      <c r="N268" s="58">
        <v>2.9794520547945016</v>
      </c>
      <c r="O268" s="59" t="s">
        <v>1679</v>
      </c>
      <c r="P268" s="58" t="s">
        <v>797</v>
      </c>
      <c r="X268" s="52">
        <v>0</v>
      </c>
      <c r="Z268" s="16" t="s">
        <v>1694</v>
      </c>
    </row>
    <row r="269" spans="1:26" x14ac:dyDescent="0.3">
      <c r="A269">
        <v>718</v>
      </c>
      <c r="B269" s="23" t="str">
        <f>IF(AND($A269&lt;&gt;"",ISNUMBER($A269)),VLOOKUP($A269,StudiesDetails!$B:$CW,2,FALSE),"")</f>
        <v>Wang</v>
      </c>
      <c r="C269" s="23">
        <f>IF(AND($A269&lt;&gt;"",ISNUMBER($A269)),VLOOKUP($A269,StudiesDetails!$B:$CW,3,FALSE),"")</f>
        <v>2008</v>
      </c>
      <c r="D269" s="23" t="str">
        <f>IF(AND($A269&lt;&gt;"",ISNUMBER($A269)),VLOOKUP($A269,StudiesDetails!$B:$CW,4,FALSE),"")</f>
        <v>http://dx.doi.org/10.1002/pmic.200800144</v>
      </c>
      <c r="E269" s="64" t="str">
        <f>IF(AND($A269&lt;&gt;"",ISNUMBER($A269)),VLOOKUP($A269,StudiesDetails!$B:$CW,5,FALSE),"")</f>
        <v>CYP3A4</v>
      </c>
      <c r="F269" s="23" t="str">
        <f>IF(AND($A269&lt;&gt;"",ISNUMBER($A269)),VLOOKUP($A269,StudiesDetails!$B:$CW,6,FALSE),"")</f>
        <v>Liver--HLM-2-71-</v>
      </c>
      <c r="G269" s="12" t="s">
        <v>1678</v>
      </c>
      <c r="H269" s="1">
        <v>3</v>
      </c>
      <c r="I269" s="60" t="str">
        <f>IF(AND($A269&lt;&gt;"",ISNUMBER($A269)),VLOOKUP($A269,StudiesDetails!$B:$CW,26,FALSE),"")</f>
        <v>Individual</v>
      </c>
      <c r="J269" s="39">
        <f>IF(AND($A269&lt;&gt;"",ISNUMBER($A269)),VLOOKUP($A269,StudiesDetails!$B:$CW,31,FALSE),"")</f>
        <v>1</v>
      </c>
      <c r="K269" s="2">
        <v>18.904109589040999</v>
      </c>
      <c r="L269" s="14" t="s">
        <v>1679</v>
      </c>
      <c r="M269" s="14" t="s">
        <v>768</v>
      </c>
      <c r="N269" s="58">
        <v>4.9315068493151024</v>
      </c>
      <c r="O269" s="59" t="s">
        <v>1679</v>
      </c>
      <c r="P269" s="58" t="s">
        <v>797</v>
      </c>
      <c r="X269" s="52">
        <v>0</v>
      </c>
      <c r="Z269" s="16" t="s">
        <v>1694</v>
      </c>
    </row>
    <row r="270" spans="1:26" x14ac:dyDescent="0.3">
      <c r="A270">
        <v>719</v>
      </c>
      <c r="B270" s="23" t="str">
        <f>IF(AND($A270&lt;&gt;"",ISNUMBER($A270)),VLOOKUP($A270,StudiesDetails!$B:$CW,2,FALSE),"")</f>
        <v>Wang</v>
      </c>
      <c r="C270" s="23">
        <f>IF(AND($A270&lt;&gt;"",ISNUMBER($A270)),VLOOKUP($A270,StudiesDetails!$B:$CW,3,FALSE),"")</f>
        <v>2008</v>
      </c>
      <c r="D270" s="23" t="str">
        <f>IF(AND($A270&lt;&gt;"",ISNUMBER($A270)),VLOOKUP($A270,StudiesDetails!$B:$CW,4,FALSE),"")</f>
        <v>http://dx.doi.org/10.1002/pmic.200800144</v>
      </c>
      <c r="E270" s="64" t="str">
        <f>IF(AND($A270&lt;&gt;"",ISNUMBER($A270)),VLOOKUP($A270,StudiesDetails!$B:$CW,5,FALSE),"")</f>
        <v>CYP3A4</v>
      </c>
      <c r="F270" s="23" t="str">
        <f>IF(AND($A270&lt;&gt;"",ISNUMBER($A270)),VLOOKUP($A270,StudiesDetails!$B:$CW,6,FALSE),"")</f>
        <v>Liver--HLM-2-72-</v>
      </c>
      <c r="G270" s="12" t="s">
        <v>1678</v>
      </c>
      <c r="H270" s="1">
        <v>3</v>
      </c>
      <c r="I270" s="60" t="str">
        <f>IF(AND($A270&lt;&gt;"",ISNUMBER($A270)),VLOOKUP($A270,StudiesDetails!$B:$CW,26,FALSE),"")</f>
        <v>Individual</v>
      </c>
      <c r="J270" s="39">
        <f>IF(AND($A270&lt;&gt;"",ISNUMBER($A270)),VLOOKUP($A270,StudiesDetails!$B:$CW,31,FALSE),"")</f>
        <v>1</v>
      </c>
      <c r="K270" s="2">
        <v>14.486301369863</v>
      </c>
      <c r="L270" s="14" t="s">
        <v>1679</v>
      </c>
      <c r="M270" s="14" t="s">
        <v>768</v>
      </c>
      <c r="N270" s="58">
        <v>3.9041095890410986</v>
      </c>
      <c r="O270" s="59" t="s">
        <v>1679</v>
      </c>
      <c r="P270" s="58" t="s">
        <v>797</v>
      </c>
      <c r="X270" s="52">
        <v>0</v>
      </c>
      <c r="Z270" s="16" t="s">
        <v>1694</v>
      </c>
    </row>
    <row r="271" spans="1:26" x14ac:dyDescent="0.3">
      <c r="A271">
        <v>720</v>
      </c>
      <c r="B271" s="23" t="str">
        <f>IF(AND($A271&lt;&gt;"",ISNUMBER($A271)),VLOOKUP($A271,StudiesDetails!$B:$CW,2,FALSE),"")</f>
        <v>Wang</v>
      </c>
      <c r="C271" s="23">
        <f>IF(AND($A271&lt;&gt;"",ISNUMBER($A271)),VLOOKUP($A271,StudiesDetails!$B:$CW,3,FALSE),"")</f>
        <v>2008</v>
      </c>
      <c r="D271" s="23" t="str">
        <f>IF(AND($A271&lt;&gt;"",ISNUMBER($A271)),VLOOKUP($A271,StudiesDetails!$B:$CW,4,FALSE),"")</f>
        <v>http://dx.doi.org/10.1002/pmic.200800144</v>
      </c>
      <c r="E271" s="64" t="str">
        <f>IF(AND($A271&lt;&gt;"",ISNUMBER($A271)),VLOOKUP($A271,StudiesDetails!$B:$CW,5,FALSE),"")</f>
        <v>CYP3A4</v>
      </c>
      <c r="F271" s="23" t="str">
        <f>IF(AND($A271&lt;&gt;"",ISNUMBER($A271)),VLOOKUP($A271,StudiesDetails!$B:$CW,6,FALSE),"")</f>
        <v>Liver--HLM-2-73-</v>
      </c>
      <c r="G271" s="12" t="s">
        <v>1678</v>
      </c>
      <c r="H271" s="1">
        <v>3</v>
      </c>
      <c r="I271" s="60" t="str">
        <f>IF(AND($A271&lt;&gt;"",ISNUMBER($A271)),VLOOKUP($A271,StudiesDetails!$B:$CW,26,FALSE),"")</f>
        <v>Individual</v>
      </c>
      <c r="J271" s="39">
        <f>IF(AND($A271&lt;&gt;"",ISNUMBER($A271)),VLOOKUP($A271,StudiesDetails!$B:$CW,31,FALSE),"")</f>
        <v>1</v>
      </c>
      <c r="K271" s="2">
        <v>66.780821917808197</v>
      </c>
      <c r="L271" s="14" t="s">
        <v>1679</v>
      </c>
      <c r="M271" s="14" t="s">
        <v>768</v>
      </c>
      <c r="N271" s="58">
        <v>3.6986301369863099</v>
      </c>
      <c r="O271" s="59" t="s">
        <v>1679</v>
      </c>
      <c r="P271" s="58" t="s">
        <v>797</v>
      </c>
      <c r="X271" s="52">
        <v>0</v>
      </c>
      <c r="Z271" s="16" t="s">
        <v>1694</v>
      </c>
    </row>
    <row r="272" spans="1:26" x14ac:dyDescent="0.3">
      <c r="A272">
        <v>721</v>
      </c>
      <c r="B272" s="23" t="str">
        <f>IF(AND($A272&lt;&gt;"",ISNUMBER($A272)),VLOOKUP($A272,StudiesDetails!$B:$CW,2,FALSE),"")</f>
        <v>Wang</v>
      </c>
      <c r="C272" s="23">
        <f>IF(AND($A272&lt;&gt;"",ISNUMBER($A272)),VLOOKUP($A272,StudiesDetails!$B:$CW,3,FALSE),"")</f>
        <v>2008</v>
      </c>
      <c r="D272" s="23" t="str">
        <f>IF(AND($A272&lt;&gt;"",ISNUMBER($A272)),VLOOKUP($A272,StudiesDetails!$B:$CW,4,FALSE),"")</f>
        <v>http://dx.doi.org/10.1002/pmic.200800144</v>
      </c>
      <c r="E272" s="64" t="str">
        <f>IF(AND($A272&lt;&gt;"",ISNUMBER($A272)),VLOOKUP($A272,StudiesDetails!$B:$CW,5,FALSE),"")</f>
        <v>CYP3A4</v>
      </c>
      <c r="F272" s="23" t="str">
        <f>IF(AND($A272&lt;&gt;"",ISNUMBER($A272)),VLOOKUP($A272,StudiesDetails!$B:$CW,6,FALSE),"")</f>
        <v>Liver--HLM-2-74-</v>
      </c>
      <c r="G272" s="12" t="s">
        <v>1678</v>
      </c>
      <c r="H272" s="1">
        <v>3</v>
      </c>
      <c r="I272" s="60" t="str">
        <f>IF(AND($A272&lt;&gt;"",ISNUMBER($A272)),VLOOKUP($A272,StudiesDetails!$B:$CW,26,FALSE),"")</f>
        <v>Individual</v>
      </c>
      <c r="J272" s="39">
        <f>IF(AND($A272&lt;&gt;"",ISNUMBER($A272)),VLOOKUP($A272,StudiesDetails!$B:$CW,31,FALSE),"")</f>
        <v>1</v>
      </c>
      <c r="K272" s="2">
        <v>9.6575342465753309</v>
      </c>
      <c r="L272" s="14" t="s">
        <v>1679</v>
      </c>
      <c r="M272" s="14" t="s">
        <v>768</v>
      </c>
      <c r="N272" s="58">
        <v>2.9794520547944696</v>
      </c>
      <c r="O272" s="59" t="s">
        <v>1679</v>
      </c>
      <c r="P272" s="58" t="s">
        <v>797</v>
      </c>
      <c r="X272" s="52">
        <v>0</v>
      </c>
      <c r="Z272" s="16" t="s">
        <v>1694</v>
      </c>
    </row>
    <row r="273" spans="1:26" x14ac:dyDescent="0.3">
      <c r="A273">
        <v>722</v>
      </c>
      <c r="B273" s="23" t="str">
        <f>IF(AND($A273&lt;&gt;"",ISNUMBER($A273)),VLOOKUP($A273,StudiesDetails!$B:$CW,2,FALSE),"")</f>
        <v>Wang</v>
      </c>
      <c r="C273" s="23">
        <f>IF(AND($A273&lt;&gt;"",ISNUMBER($A273)),VLOOKUP($A273,StudiesDetails!$B:$CW,3,FALSE),"")</f>
        <v>2008</v>
      </c>
      <c r="D273" s="23" t="str">
        <f>IF(AND($A273&lt;&gt;"",ISNUMBER($A273)),VLOOKUP($A273,StudiesDetails!$B:$CW,4,FALSE),"")</f>
        <v>http://dx.doi.org/10.1002/pmic.200800144</v>
      </c>
      <c r="E273" s="64" t="str">
        <f>IF(AND($A273&lt;&gt;"",ISNUMBER($A273)),VLOOKUP($A273,StudiesDetails!$B:$CW,5,FALSE),"")</f>
        <v>CYP3A4</v>
      </c>
      <c r="F273" s="23" t="str">
        <f>IF(AND($A273&lt;&gt;"",ISNUMBER($A273)),VLOOKUP($A273,StudiesDetails!$B:$CW,6,FALSE),"")</f>
        <v>Liver--HLM-2-75-</v>
      </c>
      <c r="G273" s="12" t="s">
        <v>1678</v>
      </c>
      <c r="H273" s="1">
        <v>3</v>
      </c>
      <c r="I273" s="60" t="str">
        <f>IF(AND($A273&lt;&gt;"",ISNUMBER($A273)),VLOOKUP($A273,StudiesDetails!$B:$CW,26,FALSE),"")</f>
        <v>Individual</v>
      </c>
      <c r="J273" s="39">
        <f>IF(AND($A273&lt;&gt;"",ISNUMBER($A273)),VLOOKUP($A273,StudiesDetails!$B:$CW,31,FALSE),"")</f>
        <v>1</v>
      </c>
      <c r="K273" s="2">
        <v>48.4931506849315</v>
      </c>
      <c r="L273" s="14" t="s">
        <v>1679</v>
      </c>
      <c r="M273" s="14" t="s">
        <v>768</v>
      </c>
      <c r="N273" s="58">
        <v>4.109589041095802</v>
      </c>
      <c r="O273" s="59" t="s">
        <v>1679</v>
      </c>
      <c r="P273" s="58" t="s">
        <v>797</v>
      </c>
      <c r="X273" s="52">
        <v>0</v>
      </c>
      <c r="Z273" s="16" t="s">
        <v>1694</v>
      </c>
    </row>
    <row r="274" spans="1:26" x14ac:dyDescent="0.3">
      <c r="A274">
        <v>723</v>
      </c>
      <c r="B274" s="23" t="str">
        <f>IF(AND($A274&lt;&gt;"",ISNUMBER($A274)),VLOOKUP($A274,StudiesDetails!$B:$CW,2,FALSE),"")</f>
        <v>Wang</v>
      </c>
      <c r="C274" s="23">
        <f>IF(AND($A274&lt;&gt;"",ISNUMBER($A274)),VLOOKUP($A274,StudiesDetails!$B:$CW,3,FALSE),"")</f>
        <v>2008</v>
      </c>
      <c r="D274" s="23" t="str">
        <f>IF(AND($A274&lt;&gt;"",ISNUMBER($A274)),VLOOKUP($A274,StudiesDetails!$B:$CW,4,FALSE),"")</f>
        <v>http://dx.doi.org/10.1002/pmic.200800144</v>
      </c>
      <c r="E274" s="64" t="str">
        <f>IF(AND($A274&lt;&gt;"",ISNUMBER($A274)),VLOOKUP($A274,StudiesDetails!$B:$CW,5,FALSE),"")</f>
        <v>CYP3A4</v>
      </c>
      <c r="F274" s="23" t="str">
        <f>IF(AND($A274&lt;&gt;"",ISNUMBER($A274)),VLOOKUP($A274,StudiesDetails!$B:$CW,6,FALSE),"")</f>
        <v>Liver--HLM-2-78-</v>
      </c>
      <c r="G274" s="12" t="s">
        <v>1678</v>
      </c>
      <c r="H274" s="1">
        <v>3</v>
      </c>
      <c r="I274" s="60" t="str">
        <f>IF(AND($A274&lt;&gt;"",ISNUMBER($A274)),VLOOKUP($A274,StudiesDetails!$B:$CW,26,FALSE),"")</f>
        <v>Individual</v>
      </c>
      <c r="J274" s="39">
        <f>IF(AND($A274&lt;&gt;"",ISNUMBER($A274)),VLOOKUP($A274,StudiesDetails!$B:$CW,31,FALSE),"")</f>
        <v>1</v>
      </c>
      <c r="K274" s="2">
        <v>70.479452054794393</v>
      </c>
      <c r="L274" s="14" t="s">
        <v>1679</v>
      </c>
      <c r="M274" s="14" t="s">
        <v>768</v>
      </c>
      <c r="N274" s="58">
        <v>5.4452054794521132</v>
      </c>
      <c r="O274" s="59" t="s">
        <v>1679</v>
      </c>
      <c r="P274" s="58" t="s">
        <v>797</v>
      </c>
      <c r="X274" s="52">
        <v>0</v>
      </c>
      <c r="Z274" s="16" t="s">
        <v>1694</v>
      </c>
    </row>
    <row r="275" spans="1:26" x14ac:dyDescent="0.3">
      <c r="A275">
        <v>724</v>
      </c>
      <c r="B275" s="23" t="str">
        <f>IF(AND($A275&lt;&gt;"",ISNUMBER($A275)),VLOOKUP($A275,StudiesDetails!$B:$CW,2,FALSE),"")</f>
        <v>Wang</v>
      </c>
      <c r="C275" s="23">
        <f>IF(AND($A275&lt;&gt;"",ISNUMBER($A275)),VLOOKUP($A275,StudiesDetails!$B:$CW,3,FALSE),"")</f>
        <v>2008</v>
      </c>
      <c r="D275" s="23" t="str">
        <f>IF(AND($A275&lt;&gt;"",ISNUMBER($A275)),VLOOKUP($A275,StudiesDetails!$B:$CW,4,FALSE),"")</f>
        <v>http://dx.doi.org/10.1002/pmic.200800144</v>
      </c>
      <c r="E275" s="64" t="str">
        <f>IF(AND($A275&lt;&gt;"",ISNUMBER($A275)),VLOOKUP($A275,StudiesDetails!$B:$CW,5,FALSE),"")</f>
        <v>CYP3A4</v>
      </c>
      <c r="F275" s="23" t="str">
        <f>IF(AND($A275&lt;&gt;"",ISNUMBER($A275)),VLOOKUP($A275,StudiesDetails!$B:$CW,6,FALSE),"")</f>
        <v>Liver--HLM-2-79-</v>
      </c>
      <c r="G275" s="12" t="s">
        <v>1678</v>
      </c>
      <c r="H275" s="1">
        <v>3</v>
      </c>
      <c r="I275" s="60" t="str">
        <f>IF(AND($A275&lt;&gt;"",ISNUMBER($A275)),VLOOKUP($A275,StudiesDetails!$B:$CW,26,FALSE),"")</f>
        <v>Individual</v>
      </c>
      <c r="J275" s="39">
        <f>IF(AND($A275&lt;&gt;"",ISNUMBER($A275)),VLOOKUP($A275,StudiesDetails!$B:$CW,31,FALSE),"")</f>
        <v>1</v>
      </c>
      <c r="K275" s="2">
        <v>9.4520547945205298</v>
      </c>
      <c r="L275" s="14" t="s">
        <v>1679</v>
      </c>
      <c r="M275" s="14" t="s">
        <v>768</v>
      </c>
      <c r="N275" s="58">
        <v>3.8013698630136705</v>
      </c>
      <c r="O275" s="59" t="s">
        <v>1679</v>
      </c>
      <c r="P275" s="58" t="s">
        <v>797</v>
      </c>
      <c r="X275" s="52">
        <v>0</v>
      </c>
      <c r="Z275" s="16" t="s">
        <v>1694</v>
      </c>
    </row>
    <row r="276" spans="1:26" x14ac:dyDescent="0.3">
      <c r="A276">
        <v>725</v>
      </c>
      <c r="B276" s="23" t="str">
        <f>IF(AND($A276&lt;&gt;"",ISNUMBER($A276)),VLOOKUP($A276,StudiesDetails!$B:$CW,2,FALSE),"")</f>
        <v>Wang</v>
      </c>
      <c r="C276" s="23">
        <f>IF(AND($A276&lt;&gt;"",ISNUMBER($A276)),VLOOKUP($A276,StudiesDetails!$B:$CW,3,FALSE),"")</f>
        <v>2008</v>
      </c>
      <c r="D276" s="23" t="str">
        <f>IF(AND($A276&lt;&gt;"",ISNUMBER($A276)),VLOOKUP($A276,StudiesDetails!$B:$CW,4,FALSE),"")</f>
        <v>http://dx.doi.org/10.1002/pmic.200800144</v>
      </c>
      <c r="E276" s="64" t="str">
        <f>IF(AND($A276&lt;&gt;"",ISNUMBER($A276)),VLOOKUP($A276,StudiesDetails!$B:$CW,5,FALSE),"")</f>
        <v>CYP3A4</v>
      </c>
      <c r="F276" s="23" t="str">
        <f>IF(AND($A276&lt;&gt;"",ISNUMBER($A276)),VLOOKUP($A276,StudiesDetails!$B:$CW,6,FALSE),"")</f>
        <v>Liver--HLM-2-81-</v>
      </c>
      <c r="G276" s="12" t="s">
        <v>1678</v>
      </c>
      <c r="H276" s="1">
        <v>3</v>
      </c>
      <c r="I276" s="60" t="str">
        <f>IF(AND($A276&lt;&gt;"",ISNUMBER($A276)),VLOOKUP($A276,StudiesDetails!$B:$CW,26,FALSE),"")</f>
        <v>Individual</v>
      </c>
      <c r="J276" s="39">
        <f>IF(AND($A276&lt;&gt;"",ISNUMBER($A276)),VLOOKUP($A276,StudiesDetails!$B:$CW,31,FALSE),"")</f>
        <v>1</v>
      </c>
      <c r="K276" s="2">
        <v>32.9794520547945</v>
      </c>
      <c r="L276" s="14" t="s">
        <v>1679</v>
      </c>
      <c r="M276" s="14" t="s">
        <v>768</v>
      </c>
      <c r="N276" s="58">
        <v>3.9041095890410986</v>
      </c>
      <c r="O276" s="59" t="s">
        <v>1679</v>
      </c>
      <c r="P276" s="58" t="s">
        <v>797</v>
      </c>
      <c r="X276" s="52">
        <v>0</v>
      </c>
      <c r="Z276" s="16" t="s">
        <v>1694</v>
      </c>
    </row>
    <row r="277" spans="1:26" x14ac:dyDescent="0.3">
      <c r="A277">
        <v>726</v>
      </c>
      <c r="B277" s="23" t="str">
        <f>IF(AND($A277&lt;&gt;"",ISNUMBER($A277)),VLOOKUP($A277,StudiesDetails!$B:$CW,2,FALSE),"")</f>
        <v>Wang</v>
      </c>
      <c r="C277" s="23">
        <f>IF(AND($A277&lt;&gt;"",ISNUMBER($A277)),VLOOKUP($A277,StudiesDetails!$B:$CW,3,FALSE),"")</f>
        <v>2008</v>
      </c>
      <c r="D277" s="23" t="str">
        <f>IF(AND($A277&lt;&gt;"",ISNUMBER($A277)),VLOOKUP($A277,StudiesDetails!$B:$CW,4,FALSE),"")</f>
        <v>http://dx.doi.org/10.1002/pmic.200800144</v>
      </c>
      <c r="E277" s="64" t="str">
        <f>IF(AND($A277&lt;&gt;"",ISNUMBER($A277)),VLOOKUP($A277,StudiesDetails!$B:$CW,5,FALSE),"")</f>
        <v>CYP3A4</v>
      </c>
      <c r="F277" s="23" t="str">
        <f>IF(AND($A277&lt;&gt;"",ISNUMBER($A277)),VLOOKUP($A277,StudiesDetails!$B:$CW,6,FALSE),"")</f>
        <v>Liver--HLM-2-85-</v>
      </c>
      <c r="G277" s="12" t="s">
        <v>1678</v>
      </c>
      <c r="H277" s="1">
        <v>3</v>
      </c>
      <c r="I277" s="60" t="str">
        <f>IF(AND($A277&lt;&gt;"",ISNUMBER($A277)),VLOOKUP($A277,StudiesDetails!$B:$CW,26,FALSE),"")</f>
        <v>Individual</v>
      </c>
      <c r="J277" s="39">
        <f>IF(AND($A277&lt;&gt;"",ISNUMBER($A277)),VLOOKUP($A277,StudiesDetails!$B:$CW,31,FALSE),"")</f>
        <v>1</v>
      </c>
      <c r="K277" s="2">
        <v>39.4520547945205</v>
      </c>
      <c r="L277" s="14" t="s">
        <v>1679</v>
      </c>
      <c r="M277" s="14" t="s">
        <v>768</v>
      </c>
      <c r="N277" s="58">
        <v>3.1849315068493027</v>
      </c>
      <c r="O277" s="59" t="s">
        <v>1679</v>
      </c>
      <c r="P277" s="58" t="s">
        <v>797</v>
      </c>
      <c r="X277" s="52">
        <v>0</v>
      </c>
      <c r="Z277" s="16" t="s">
        <v>1694</v>
      </c>
    </row>
    <row r="278" spans="1:26" x14ac:dyDescent="0.3">
      <c r="A278">
        <v>727</v>
      </c>
      <c r="B278" s="23" t="str">
        <f>IF(AND($A278&lt;&gt;"",ISNUMBER($A278)),VLOOKUP($A278,StudiesDetails!$B:$CW,2,FALSE),"")</f>
        <v>Wang</v>
      </c>
      <c r="C278" s="23">
        <f>IF(AND($A278&lt;&gt;"",ISNUMBER($A278)),VLOOKUP($A278,StudiesDetails!$B:$CW,3,FALSE),"")</f>
        <v>2008</v>
      </c>
      <c r="D278" s="23" t="str">
        <f>IF(AND($A278&lt;&gt;"",ISNUMBER($A278)),VLOOKUP($A278,StudiesDetails!$B:$CW,4,FALSE),"")</f>
        <v>http://dx.doi.org/10.1002/pmic.200800144</v>
      </c>
      <c r="E278" s="64" t="str">
        <f>IF(AND($A278&lt;&gt;"",ISNUMBER($A278)),VLOOKUP($A278,StudiesDetails!$B:$CW,5,FALSE),"")</f>
        <v>CYP3A4</v>
      </c>
      <c r="F278" s="23" t="str">
        <f>IF(AND($A278&lt;&gt;"",ISNUMBER($A278)),VLOOKUP($A278,StudiesDetails!$B:$CW,6,FALSE),"")</f>
        <v>Liver--HLM-2-86-</v>
      </c>
      <c r="G278" s="12" t="s">
        <v>1678</v>
      </c>
      <c r="H278" s="1">
        <v>3</v>
      </c>
      <c r="I278" s="60" t="str">
        <f>IF(AND($A278&lt;&gt;"",ISNUMBER($A278)),VLOOKUP($A278,StudiesDetails!$B:$CW,26,FALSE),"")</f>
        <v>Individual</v>
      </c>
      <c r="J278" s="39">
        <f>IF(AND($A278&lt;&gt;"",ISNUMBER($A278)),VLOOKUP($A278,StudiesDetails!$B:$CW,31,FALSE),"")</f>
        <v>1</v>
      </c>
      <c r="K278" s="2">
        <v>55.273972602739697</v>
      </c>
      <c r="L278" s="14" t="s">
        <v>1679</v>
      </c>
      <c r="M278" s="14" t="s">
        <v>768</v>
      </c>
      <c r="N278" s="58">
        <v>4.7260273972603031</v>
      </c>
      <c r="O278" s="59" t="s">
        <v>1679</v>
      </c>
      <c r="P278" s="58" t="s">
        <v>797</v>
      </c>
      <c r="X278" s="52">
        <v>0</v>
      </c>
      <c r="Z278" s="16" t="s">
        <v>1694</v>
      </c>
    </row>
    <row r="279" spans="1:26" x14ac:dyDescent="0.3">
      <c r="A279">
        <v>729</v>
      </c>
      <c r="B279" s="23" t="str">
        <f>IF(AND($A279&lt;&gt;"",ISNUMBER($A279)),VLOOKUP($A279,StudiesDetails!$B:$CW,2,FALSE),"")</f>
        <v>Wang</v>
      </c>
      <c r="C279" s="23">
        <f>IF(AND($A279&lt;&gt;"",ISNUMBER($A279)),VLOOKUP($A279,StudiesDetails!$B:$CW,3,FALSE),"")</f>
        <v>2008</v>
      </c>
      <c r="D279" s="23" t="str">
        <f>IF(AND($A279&lt;&gt;"",ISNUMBER($A279)),VLOOKUP($A279,StudiesDetails!$B:$CW,4,FALSE),"")</f>
        <v>http://dx.doi.org/10.1002/pmic.200800144</v>
      </c>
      <c r="E279" s="64" t="str">
        <f>IF(AND($A279&lt;&gt;"",ISNUMBER($A279)),VLOOKUP($A279,StudiesDetails!$B:$CW,5,FALSE),"")</f>
        <v>CYP3A5</v>
      </c>
      <c r="F279" s="23" t="str">
        <f>IF(AND($A279&lt;&gt;"",ISNUMBER($A279)),VLOOKUP($A279,StudiesDetails!$B:$CW,6,FALSE),"")</f>
        <v>Liver--HLM-1-H024-</v>
      </c>
      <c r="G279" s="12" t="s">
        <v>1678</v>
      </c>
      <c r="H279" s="1">
        <v>3</v>
      </c>
      <c r="I279" s="60" t="str">
        <f>IF(AND($A279&lt;&gt;"",ISNUMBER($A279)),VLOOKUP($A279,StudiesDetails!$B:$CW,26,FALSE),"")</f>
        <v>Individual</v>
      </c>
      <c r="J279" s="39">
        <f>IF(AND($A279&lt;&gt;"",ISNUMBER($A279)),VLOOKUP($A279,StudiesDetails!$B:$CW,31,FALSE),"")</f>
        <v>1</v>
      </c>
      <c r="K279" s="2">
        <v>0.99334771664868804</v>
      </c>
      <c r="L279" s="14" t="s">
        <v>1679</v>
      </c>
      <c r="M279" s="14" t="s">
        <v>768</v>
      </c>
      <c r="O279" s="59"/>
      <c r="X279" s="52">
        <v>0</v>
      </c>
      <c r="Z279" s="16" t="s">
        <v>1694</v>
      </c>
    </row>
    <row r="280" spans="1:26" x14ac:dyDescent="0.3">
      <c r="A280">
        <v>730</v>
      </c>
      <c r="B280" s="23" t="str">
        <f>IF(AND($A280&lt;&gt;"",ISNUMBER($A280)),VLOOKUP($A280,StudiesDetails!$B:$CW,2,FALSE),"")</f>
        <v>Wang</v>
      </c>
      <c r="C280" s="23">
        <f>IF(AND($A280&lt;&gt;"",ISNUMBER($A280)),VLOOKUP($A280,StudiesDetails!$B:$CW,3,FALSE),"")</f>
        <v>2008</v>
      </c>
      <c r="D280" s="23" t="str">
        <f>IF(AND($A280&lt;&gt;"",ISNUMBER($A280)),VLOOKUP($A280,StudiesDetails!$B:$CW,4,FALSE),"")</f>
        <v>http://dx.doi.org/10.1002/pmic.200800144</v>
      </c>
      <c r="E280" s="64" t="str">
        <f>IF(AND($A280&lt;&gt;"",ISNUMBER($A280)),VLOOKUP($A280,StudiesDetails!$B:$CW,5,FALSE),"")</f>
        <v>CYP3A5</v>
      </c>
      <c r="F280" s="23" t="str">
        <f>IF(AND($A280&lt;&gt;"",ISNUMBER($A280)),VLOOKUP($A280,StudiesDetails!$B:$CW,6,FALSE),"")</f>
        <v>Liver--HLM-1-H079-</v>
      </c>
      <c r="G280" s="12" t="s">
        <v>1678</v>
      </c>
      <c r="H280" s="1">
        <v>3</v>
      </c>
      <c r="I280" s="60" t="str">
        <f>IF(AND($A280&lt;&gt;"",ISNUMBER($A280)),VLOOKUP($A280,StudiesDetails!$B:$CW,26,FALSE),"")</f>
        <v>Individual</v>
      </c>
      <c r="J280" s="39">
        <f>IF(AND($A280&lt;&gt;"",ISNUMBER($A280)),VLOOKUP($A280,StudiesDetails!$B:$CW,31,FALSE),"")</f>
        <v>1</v>
      </c>
      <c r="K280" s="2">
        <v>1.09897518878101</v>
      </c>
      <c r="L280" s="14" t="s">
        <v>1679</v>
      </c>
      <c r="M280" s="14" t="s">
        <v>768</v>
      </c>
      <c r="N280" s="58">
        <v>0.86749370729953013</v>
      </c>
      <c r="O280" s="59" t="s">
        <v>1679</v>
      </c>
      <c r="P280" s="58" t="s">
        <v>797</v>
      </c>
      <c r="X280" s="52">
        <v>0</v>
      </c>
      <c r="Z280" s="16" t="s">
        <v>1694</v>
      </c>
    </row>
    <row r="281" spans="1:26" x14ac:dyDescent="0.3">
      <c r="A281">
        <v>731</v>
      </c>
      <c r="B281" s="23" t="str">
        <f>IF(AND($A281&lt;&gt;"",ISNUMBER($A281)),VLOOKUP($A281,StudiesDetails!$B:$CW,2,FALSE),"")</f>
        <v>Wang</v>
      </c>
      <c r="C281" s="23">
        <f>IF(AND($A281&lt;&gt;"",ISNUMBER($A281)),VLOOKUP($A281,StudiesDetails!$B:$CW,3,FALSE),"")</f>
        <v>2008</v>
      </c>
      <c r="D281" s="23" t="str">
        <f>IF(AND($A281&lt;&gt;"",ISNUMBER($A281)),VLOOKUP($A281,StudiesDetails!$B:$CW,4,FALSE),"")</f>
        <v>http://dx.doi.org/10.1002/pmic.200800144</v>
      </c>
      <c r="E281" s="64" t="str">
        <f>IF(AND($A281&lt;&gt;"",ISNUMBER($A281)),VLOOKUP($A281,StudiesDetails!$B:$CW,5,FALSE),"")</f>
        <v>CYP3A5</v>
      </c>
      <c r="F281" s="23" t="str">
        <f>IF(AND($A281&lt;&gt;"",ISNUMBER($A281)),VLOOKUP($A281,StudiesDetails!$B:$CW,6,FALSE),"")</f>
        <v>Liver--HLM-1-H081-</v>
      </c>
      <c r="G281" s="12" t="s">
        <v>1678</v>
      </c>
      <c r="H281" s="1">
        <v>3</v>
      </c>
      <c r="I281" s="60" t="str">
        <f>IF(AND($A281&lt;&gt;"",ISNUMBER($A281)),VLOOKUP($A281,StudiesDetails!$B:$CW,26,FALSE),"")</f>
        <v>Individual</v>
      </c>
      <c r="J281" s="39">
        <f>IF(AND($A281&lt;&gt;"",ISNUMBER($A281)),VLOOKUP($A281,StudiesDetails!$B:$CW,31,FALSE),"")</f>
        <v>1</v>
      </c>
      <c r="K281" s="2">
        <v>0.64949658396260102</v>
      </c>
      <c r="L281" s="14" t="s">
        <v>1679</v>
      </c>
      <c r="M281" s="14" t="s">
        <v>768</v>
      </c>
      <c r="O281" s="59"/>
      <c r="X281" s="52">
        <v>0</v>
      </c>
      <c r="Z281" s="16" t="s">
        <v>1694</v>
      </c>
    </row>
    <row r="282" spans="1:26" x14ac:dyDescent="0.3">
      <c r="A282">
        <v>732</v>
      </c>
      <c r="B282" s="23" t="str">
        <f>IF(AND($A282&lt;&gt;"",ISNUMBER($A282)),VLOOKUP($A282,StudiesDetails!$B:$CW,2,FALSE),"")</f>
        <v>Wang</v>
      </c>
      <c r="C282" s="23">
        <f>IF(AND($A282&lt;&gt;"",ISNUMBER($A282)),VLOOKUP($A282,StudiesDetails!$B:$CW,3,FALSE),"")</f>
        <v>2008</v>
      </c>
      <c r="D282" s="23" t="str">
        <f>IF(AND($A282&lt;&gt;"",ISNUMBER($A282)),VLOOKUP($A282,StudiesDetails!$B:$CW,4,FALSE),"")</f>
        <v>http://dx.doi.org/10.1002/pmic.200800144</v>
      </c>
      <c r="E282" s="64" t="str">
        <f>IF(AND($A282&lt;&gt;"",ISNUMBER($A282)),VLOOKUP($A282,StudiesDetails!$B:$CW,5,FALSE),"")</f>
        <v>CYP3A5</v>
      </c>
      <c r="F282" s="23" t="str">
        <f>IF(AND($A282&lt;&gt;"",ISNUMBER($A282)),VLOOKUP($A282,StudiesDetails!$B:$CW,6,FALSE),"")</f>
        <v>Liver--HLM-1-H134-</v>
      </c>
      <c r="G282" s="12" t="s">
        <v>1678</v>
      </c>
      <c r="H282" s="1">
        <v>3</v>
      </c>
      <c r="I282" s="60" t="str">
        <f>IF(AND($A282&lt;&gt;"",ISNUMBER($A282)),VLOOKUP($A282,StudiesDetails!$B:$CW,26,FALSE),"")</f>
        <v>Individual</v>
      </c>
      <c r="J282" s="39">
        <f>IF(AND($A282&lt;&gt;"",ISNUMBER($A282)),VLOOKUP($A282,StudiesDetails!$B:$CW,31,FALSE),"")</f>
        <v>1</v>
      </c>
      <c r="K282" s="2">
        <v>0.31688241639698</v>
      </c>
      <c r="L282" s="14" t="s">
        <v>1679</v>
      </c>
      <c r="M282" s="14" t="s">
        <v>768</v>
      </c>
      <c r="O282" s="59"/>
      <c r="X282" s="52">
        <v>0</v>
      </c>
      <c r="Z282" s="16" t="s">
        <v>1694</v>
      </c>
    </row>
    <row r="283" spans="1:26" x14ac:dyDescent="0.3">
      <c r="A283">
        <v>733</v>
      </c>
      <c r="B283" s="23" t="str">
        <f>IF(AND($A283&lt;&gt;"",ISNUMBER($A283)),VLOOKUP($A283,StudiesDetails!$B:$CW,2,FALSE),"")</f>
        <v>Wang</v>
      </c>
      <c r="C283" s="23">
        <f>IF(AND($A283&lt;&gt;"",ISNUMBER($A283)),VLOOKUP($A283,StudiesDetails!$B:$CW,3,FALSE),"")</f>
        <v>2008</v>
      </c>
      <c r="D283" s="23" t="str">
        <f>IF(AND($A283&lt;&gt;"",ISNUMBER($A283)),VLOOKUP($A283,StudiesDetails!$B:$CW,4,FALSE),"")</f>
        <v>http://dx.doi.org/10.1002/pmic.200800144</v>
      </c>
      <c r="E283" s="64" t="str">
        <f>IF(AND($A283&lt;&gt;"",ISNUMBER($A283)),VLOOKUP($A283,StudiesDetails!$B:$CW,5,FALSE),"")</f>
        <v>CYP3A5</v>
      </c>
      <c r="F283" s="23" t="str">
        <f>IF(AND($A283&lt;&gt;"",ISNUMBER($A283)),VLOOKUP($A283,StudiesDetails!$B:$CW,6,FALSE),"")</f>
        <v>Liver--HLM-1-H199-</v>
      </c>
      <c r="G283" s="12" t="s">
        <v>1678</v>
      </c>
      <c r="H283" s="1">
        <v>3</v>
      </c>
      <c r="I283" s="60" t="str">
        <f>IF(AND($A283&lt;&gt;"",ISNUMBER($A283)),VLOOKUP($A283,StudiesDetails!$B:$CW,26,FALSE),"")</f>
        <v>Individual</v>
      </c>
      <c r="J283" s="39">
        <f>IF(AND($A283&lt;&gt;"",ISNUMBER($A283)),VLOOKUP($A283,StudiesDetails!$B:$CW,31,FALSE),"")</f>
        <v>1</v>
      </c>
      <c r="K283" s="2">
        <v>11.753865516001399</v>
      </c>
      <c r="L283" s="14" t="s">
        <v>1679</v>
      </c>
      <c r="M283" s="14" t="s">
        <v>768</v>
      </c>
      <c r="N283" s="58">
        <v>1.3259618842143013</v>
      </c>
      <c r="O283" s="59" t="s">
        <v>1679</v>
      </c>
      <c r="P283" s="58" t="s">
        <v>797</v>
      </c>
      <c r="X283" s="52">
        <v>0</v>
      </c>
      <c r="Z283" s="16" t="s">
        <v>1694</v>
      </c>
    </row>
    <row r="284" spans="1:26" x14ac:dyDescent="0.3">
      <c r="A284">
        <v>734</v>
      </c>
      <c r="B284" s="23" t="str">
        <f>IF(AND($A284&lt;&gt;"",ISNUMBER($A284)),VLOOKUP($A284,StudiesDetails!$B:$CW,2,FALSE),"")</f>
        <v>Wang</v>
      </c>
      <c r="C284" s="23">
        <f>IF(AND($A284&lt;&gt;"",ISNUMBER($A284)),VLOOKUP($A284,StudiesDetails!$B:$CW,3,FALSE),"")</f>
        <v>2008</v>
      </c>
      <c r="D284" s="23" t="str">
        <f>IF(AND($A284&lt;&gt;"",ISNUMBER($A284)),VLOOKUP($A284,StudiesDetails!$B:$CW,4,FALSE),"")</f>
        <v>http://dx.doi.org/10.1002/pmic.200800144</v>
      </c>
      <c r="E284" s="64" t="str">
        <f>IF(AND($A284&lt;&gt;"",ISNUMBER($A284)),VLOOKUP($A284,StudiesDetails!$B:$CW,5,FALSE),"")</f>
        <v>CYP3A5</v>
      </c>
      <c r="F284" s="23" t="str">
        <f>IF(AND($A284&lt;&gt;"",ISNUMBER($A284)),VLOOKUP($A284,StudiesDetails!$B:$CW,6,FALSE),"")</f>
        <v>Liver--HLM-1-H215-</v>
      </c>
      <c r="G284" s="12" t="s">
        <v>1678</v>
      </c>
      <c r="H284" s="1">
        <v>3</v>
      </c>
      <c r="I284" s="60" t="str">
        <f>IF(AND($A284&lt;&gt;"",ISNUMBER($A284)),VLOOKUP($A284,StudiesDetails!$B:$CW,26,FALSE),"")</f>
        <v>Individual</v>
      </c>
      <c r="J284" s="39">
        <f>IF(AND($A284&lt;&gt;"",ISNUMBER($A284)),VLOOKUP($A284,StudiesDetails!$B:$CW,31,FALSE),"")</f>
        <v>1</v>
      </c>
      <c r="K284" s="2">
        <v>0.19102840704782501</v>
      </c>
      <c r="L284" s="14" t="s">
        <v>1679</v>
      </c>
      <c r="M284" s="14" t="s">
        <v>768</v>
      </c>
      <c r="O284" s="59"/>
      <c r="X284" s="52">
        <v>1</v>
      </c>
      <c r="Y284" s="52" t="s">
        <v>1696</v>
      </c>
      <c r="Z284" s="16" t="s">
        <v>1694</v>
      </c>
    </row>
    <row r="285" spans="1:26" x14ac:dyDescent="0.3">
      <c r="A285">
        <v>735</v>
      </c>
      <c r="B285" s="23" t="str">
        <f>IF(AND($A285&lt;&gt;"",ISNUMBER($A285)),VLOOKUP($A285,StudiesDetails!$B:$CW,2,FALSE),"")</f>
        <v>Wang</v>
      </c>
      <c r="C285" s="23">
        <f>IF(AND($A285&lt;&gt;"",ISNUMBER($A285)),VLOOKUP($A285,StudiesDetails!$B:$CW,3,FALSE),"")</f>
        <v>2008</v>
      </c>
      <c r="D285" s="23" t="str">
        <f>IF(AND($A285&lt;&gt;"",ISNUMBER($A285)),VLOOKUP($A285,StudiesDetails!$B:$CW,4,FALSE),"")</f>
        <v>http://dx.doi.org/10.1002/pmic.200800144</v>
      </c>
      <c r="E285" s="64" t="str">
        <f>IF(AND($A285&lt;&gt;"",ISNUMBER($A285)),VLOOKUP($A285,StudiesDetails!$B:$CW,5,FALSE),"")</f>
        <v>CYP3A5</v>
      </c>
      <c r="F285" s="23" t="str">
        <f>IF(AND($A285&lt;&gt;"",ISNUMBER($A285)),VLOOKUP($A285,StudiesDetails!$B:$CW,6,FALSE),"")</f>
        <v>Liver--HLM-1-H232-</v>
      </c>
      <c r="G285" s="12" t="s">
        <v>1678</v>
      </c>
      <c r="H285" s="1">
        <v>3</v>
      </c>
      <c r="I285" s="60" t="str">
        <f>IF(AND($A285&lt;&gt;"",ISNUMBER($A285)),VLOOKUP($A285,StudiesDetails!$B:$CW,26,FALSE),"")</f>
        <v>Individual</v>
      </c>
      <c r="J285" s="39">
        <f>IF(AND($A285&lt;&gt;"",ISNUMBER($A285)),VLOOKUP($A285,StudiesDetails!$B:$CW,31,FALSE),"")</f>
        <v>1</v>
      </c>
      <c r="K285" s="2">
        <v>0.18878101402373301</v>
      </c>
      <c r="L285" s="14" t="s">
        <v>1679</v>
      </c>
      <c r="M285" s="14" t="s">
        <v>768</v>
      </c>
      <c r="O285" s="59"/>
      <c r="X285" s="52">
        <v>0</v>
      </c>
      <c r="Z285" s="16" t="s">
        <v>1694</v>
      </c>
    </row>
    <row r="286" spans="1:26" x14ac:dyDescent="0.3">
      <c r="A286">
        <v>736</v>
      </c>
      <c r="B286" s="23" t="str">
        <f>IF(AND($A286&lt;&gt;"",ISNUMBER($A286)),VLOOKUP($A286,StudiesDetails!$B:$CW,2,FALSE),"")</f>
        <v>Wang</v>
      </c>
      <c r="C286" s="23">
        <f>IF(AND($A286&lt;&gt;"",ISNUMBER($A286)),VLOOKUP($A286,StudiesDetails!$B:$CW,3,FALSE),"")</f>
        <v>2008</v>
      </c>
      <c r="D286" s="23" t="str">
        <f>IF(AND($A286&lt;&gt;"",ISNUMBER($A286)),VLOOKUP($A286,StudiesDetails!$B:$CW,4,FALSE),"")</f>
        <v>http://dx.doi.org/10.1002/pmic.200800144</v>
      </c>
      <c r="E286" s="64" t="str">
        <f>IF(AND($A286&lt;&gt;"",ISNUMBER($A286)),VLOOKUP($A286,StudiesDetails!$B:$CW,5,FALSE),"")</f>
        <v>CYP3A5</v>
      </c>
      <c r="F286" s="23" t="str">
        <f>IF(AND($A286&lt;&gt;"",ISNUMBER($A286)),VLOOKUP($A286,StudiesDetails!$B:$CW,6,FALSE),"")</f>
        <v>Liver--HLM-1-H246-</v>
      </c>
      <c r="G286" s="12" t="s">
        <v>1678</v>
      </c>
      <c r="H286" s="1">
        <v>3</v>
      </c>
      <c r="I286" s="60" t="str">
        <f>IF(AND($A286&lt;&gt;"",ISNUMBER($A286)),VLOOKUP($A286,StudiesDetails!$B:$CW,26,FALSE),"")</f>
        <v>Individual</v>
      </c>
      <c r="J286" s="39">
        <f>IF(AND($A286&lt;&gt;"",ISNUMBER($A286)),VLOOKUP($A286,StudiesDetails!$B:$CW,31,FALSE),"")</f>
        <v>1</v>
      </c>
      <c r="K286" s="2" t="s">
        <v>1681</v>
      </c>
      <c r="O286" s="59"/>
      <c r="X286" s="52">
        <v>1</v>
      </c>
      <c r="Y286" s="52" t="s">
        <v>1681</v>
      </c>
      <c r="Z286" s="16" t="s">
        <v>1694</v>
      </c>
    </row>
    <row r="287" spans="1:26" x14ac:dyDescent="0.3">
      <c r="A287">
        <v>737</v>
      </c>
      <c r="B287" s="23" t="str">
        <f>IF(AND($A287&lt;&gt;"",ISNUMBER($A287)),VLOOKUP($A287,StudiesDetails!$B:$CW,2,FALSE),"")</f>
        <v>Wang</v>
      </c>
      <c r="C287" s="23">
        <f>IF(AND($A287&lt;&gt;"",ISNUMBER($A287)),VLOOKUP($A287,StudiesDetails!$B:$CW,3,FALSE),"")</f>
        <v>2008</v>
      </c>
      <c r="D287" s="23" t="str">
        <f>IF(AND($A287&lt;&gt;"",ISNUMBER($A287)),VLOOKUP($A287,StudiesDetails!$B:$CW,4,FALSE),"")</f>
        <v>http://dx.doi.org/10.1002/pmic.200800144</v>
      </c>
      <c r="E287" s="64" t="str">
        <f>IF(AND($A287&lt;&gt;"",ISNUMBER($A287)),VLOOKUP($A287,StudiesDetails!$B:$CW,5,FALSE),"")</f>
        <v>CYP3A5</v>
      </c>
      <c r="F287" s="23" t="str">
        <f>IF(AND($A287&lt;&gt;"",ISNUMBER($A287)),VLOOKUP($A287,StudiesDetails!$B:$CW,6,FALSE),"")</f>
        <v>Liver--HLM-1-H292-</v>
      </c>
      <c r="G287" s="12" t="s">
        <v>1678</v>
      </c>
      <c r="H287" s="1">
        <v>3</v>
      </c>
      <c r="I287" s="60" t="str">
        <f>IF(AND($A287&lt;&gt;"",ISNUMBER($A287)),VLOOKUP($A287,StudiesDetails!$B:$CW,26,FALSE),"")</f>
        <v>Individual</v>
      </c>
      <c r="J287" s="39">
        <f>IF(AND($A287&lt;&gt;"",ISNUMBER($A287)),VLOOKUP($A287,StudiesDetails!$B:$CW,31,FALSE),"")</f>
        <v>1</v>
      </c>
      <c r="K287" s="2">
        <v>17.7881157856886</v>
      </c>
      <c r="L287" s="14" t="s">
        <v>1679</v>
      </c>
      <c r="M287" s="14" t="s">
        <v>768</v>
      </c>
      <c r="N287" s="58">
        <v>1.128191298094201</v>
      </c>
      <c r="O287" s="59" t="s">
        <v>1679</v>
      </c>
      <c r="P287" s="58" t="s">
        <v>797</v>
      </c>
      <c r="X287" s="52">
        <v>0</v>
      </c>
      <c r="Z287" s="16" t="s">
        <v>1694</v>
      </c>
    </row>
    <row r="288" spans="1:26" x14ac:dyDescent="0.3">
      <c r="A288">
        <v>738</v>
      </c>
      <c r="B288" s="23" t="str">
        <f>IF(AND($A288&lt;&gt;"",ISNUMBER($A288)),VLOOKUP($A288,StudiesDetails!$B:$CW,2,FALSE),"")</f>
        <v>Wang</v>
      </c>
      <c r="C288" s="23">
        <f>IF(AND($A288&lt;&gt;"",ISNUMBER($A288)),VLOOKUP($A288,StudiesDetails!$B:$CW,3,FALSE),"")</f>
        <v>2008</v>
      </c>
      <c r="D288" s="23" t="str">
        <f>IF(AND($A288&lt;&gt;"",ISNUMBER($A288)),VLOOKUP($A288,StudiesDetails!$B:$CW,4,FALSE),"")</f>
        <v>http://dx.doi.org/10.1002/pmic.200800144</v>
      </c>
      <c r="E288" s="64" t="str">
        <f>IF(AND($A288&lt;&gt;"",ISNUMBER($A288)),VLOOKUP($A288,StudiesDetails!$B:$CW,5,FALSE),"")</f>
        <v>CYP3A5</v>
      </c>
      <c r="F288" s="23" t="str">
        <f>IF(AND($A288&lt;&gt;"",ISNUMBER($A288)),VLOOKUP($A288,StudiesDetails!$B:$CW,6,FALSE),"")</f>
        <v>Liver--HLM-1-H307-</v>
      </c>
      <c r="G288" s="12" t="s">
        <v>1678</v>
      </c>
      <c r="H288" s="1">
        <v>3</v>
      </c>
      <c r="I288" s="60" t="str">
        <f>IF(AND($A288&lt;&gt;"",ISNUMBER($A288)),VLOOKUP($A288,StudiesDetails!$B:$CW,26,FALSE),"")</f>
        <v>Individual</v>
      </c>
      <c r="J288" s="39">
        <f>IF(AND($A288&lt;&gt;"",ISNUMBER($A288)),VLOOKUP($A288,StudiesDetails!$B:$CW,31,FALSE),"")</f>
        <v>1</v>
      </c>
      <c r="K288" s="2" t="s">
        <v>1681</v>
      </c>
      <c r="O288" s="59"/>
      <c r="X288" s="52">
        <v>1</v>
      </c>
      <c r="Y288" s="52" t="s">
        <v>1681</v>
      </c>
      <c r="Z288" s="16" t="s">
        <v>1694</v>
      </c>
    </row>
    <row r="289" spans="1:26" x14ac:dyDescent="0.3">
      <c r="A289">
        <v>739</v>
      </c>
      <c r="B289" s="23" t="str">
        <f>IF(AND($A289&lt;&gt;"",ISNUMBER($A289)),VLOOKUP($A289,StudiesDetails!$B:$CW,2,FALSE),"")</f>
        <v>Wang</v>
      </c>
      <c r="C289" s="23">
        <f>IF(AND($A289&lt;&gt;"",ISNUMBER($A289)),VLOOKUP($A289,StudiesDetails!$B:$CW,3,FALSE),"")</f>
        <v>2008</v>
      </c>
      <c r="D289" s="23" t="str">
        <f>IF(AND($A289&lt;&gt;"",ISNUMBER($A289)),VLOOKUP($A289,StudiesDetails!$B:$CW,4,FALSE),"")</f>
        <v>http://dx.doi.org/10.1002/pmic.200800144</v>
      </c>
      <c r="E289" s="64" t="str">
        <f>IF(AND($A289&lt;&gt;"",ISNUMBER($A289)),VLOOKUP($A289,StudiesDetails!$B:$CW,5,FALSE),"")</f>
        <v>CYP3A5</v>
      </c>
      <c r="F289" s="23" t="str">
        <f>IF(AND($A289&lt;&gt;"",ISNUMBER($A289)),VLOOKUP($A289,StudiesDetails!$B:$CW,6,FALSE),"")</f>
        <v>Liver--HLM-1-H610-</v>
      </c>
      <c r="G289" s="12" t="s">
        <v>1678</v>
      </c>
      <c r="H289" s="1">
        <v>3</v>
      </c>
      <c r="I289" s="60" t="str">
        <f>IF(AND($A289&lt;&gt;"",ISNUMBER($A289)),VLOOKUP($A289,StudiesDetails!$B:$CW,26,FALSE),"")</f>
        <v>Pooled</v>
      </c>
      <c r="J289" s="39">
        <f>IF(AND($A289&lt;&gt;"",ISNUMBER($A289)),VLOOKUP($A289,StudiesDetails!$B:$CW,31,FALSE),"")</f>
        <v>50</v>
      </c>
      <c r="K289" s="2">
        <v>3.1418554476806899</v>
      </c>
      <c r="L289" s="14" t="s">
        <v>1679</v>
      </c>
      <c r="M289" s="14" t="s">
        <v>768</v>
      </c>
      <c r="N289" s="58">
        <v>1.2203344120819799</v>
      </c>
      <c r="O289" s="59" t="s">
        <v>1679</v>
      </c>
      <c r="P289" s="58" t="s">
        <v>797</v>
      </c>
      <c r="X289" s="52">
        <v>0</v>
      </c>
      <c r="Z289" s="16" t="s">
        <v>1694</v>
      </c>
    </row>
    <row r="290" spans="1:26" x14ac:dyDescent="0.3">
      <c r="A290">
        <v>741</v>
      </c>
      <c r="B290" s="23" t="str">
        <f>IF(AND($A290&lt;&gt;"",ISNUMBER($A290)),VLOOKUP($A290,StudiesDetails!$B:$CW,2,FALSE),"")</f>
        <v>Wang</v>
      </c>
      <c r="C290" s="23">
        <f>IF(AND($A290&lt;&gt;"",ISNUMBER($A290)),VLOOKUP($A290,StudiesDetails!$B:$CW,3,FALSE),"")</f>
        <v>2008</v>
      </c>
      <c r="D290" s="23" t="str">
        <f>IF(AND($A290&lt;&gt;"",ISNUMBER($A290)),VLOOKUP($A290,StudiesDetails!$B:$CW,4,FALSE),"")</f>
        <v>http://dx.doi.org/10.1002/pmic.200800144</v>
      </c>
      <c r="E290" s="64" t="str">
        <f>IF(AND($A290&lt;&gt;"",ISNUMBER($A290)),VLOOKUP($A290,StudiesDetails!$B:$CW,5,FALSE),"")</f>
        <v>CYP3A5</v>
      </c>
      <c r="F290" s="23" t="str">
        <f>IF(AND($A290&lt;&gt;"",ISNUMBER($A290)),VLOOKUP($A290,StudiesDetails!$B:$CW,6,FALSE),"")</f>
        <v>Liver--HLM-2-6-</v>
      </c>
      <c r="G290" s="12" t="s">
        <v>1678</v>
      </c>
      <c r="H290" s="1">
        <v>3</v>
      </c>
      <c r="I290" s="60" t="str">
        <f>IF(AND($A290&lt;&gt;"",ISNUMBER($A290)),VLOOKUP($A290,StudiesDetails!$B:$CW,26,FALSE),"")</f>
        <v>Individual</v>
      </c>
      <c r="J290" s="39">
        <f>IF(AND($A290&lt;&gt;"",ISNUMBER($A290)),VLOOKUP($A290,StudiesDetails!$B:$CW,31,FALSE),"")</f>
        <v>1</v>
      </c>
      <c r="K290" s="2">
        <v>1.0648596321393999</v>
      </c>
      <c r="L290" s="14" t="s">
        <v>1679</v>
      </c>
      <c r="M290" s="14" t="s">
        <v>768</v>
      </c>
      <c r="O290" s="59"/>
      <c r="X290" s="52">
        <v>0</v>
      </c>
      <c r="Z290" s="16" t="s">
        <v>1694</v>
      </c>
    </row>
    <row r="291" spans="1:26" x14ac:dyDescent="0.3">
      <c r="A291">
        <v>742</v>
      </c>
      <c r="B291" s="23" t="str">
        <f>IF(AND($A291&lt;&gt;"",ISNUMBER($A291)),VLOOKUP($A291,StudiesDetails!$B:$CW,2,FALSE),"")</f>
        <v>Wang</v>
      </c>
      <c r="C291" s="23">
        <f>IF(AND($A291&lt;&gt;"",ISNUMBER($A291)),VLOOKUP($A291,StudiesDetails!$B:$CW,3,FALSE),"")</f>
        <v>2008</v>
      </c>
      <c r="D291" s="23" t="str">
        <f>IF(AND($A291&lt;&gt;"",ISNUMBER($A291)),VLOOKUP($A291,StudiesDetails!$B:$CW,4,FALSE),"")</f>
        <v>http://dx.doi.org/10.1002/pmic.200800144</v>
      </c>
      <c r="E291" s="64" t="str">
        <f>IF(AND($A291&lt;&gt;"",ISNUMBER($A291)),VLOOKUP($A291,StudiesDetails!$B:$CW,5,FALSE),"")</f>
        <v>CYP3A5</v>
      </c>
      <c r="F291" s="23" t="str">
        <f>IF(AND($A291&lt;&gt;"",ISNUMBER($A291)),VLOOKUP($A291,StudiesDetails!$B:$CW,6,FALSE),"")</f>
        <v>Liver--HLM-2-32-</v>
      </c>
      <c r="G291" s="12" t="s">
        <v>1678</v>
      </c>
      <c r="H291" s="1">
        <v>3</v>
      </c>
      <c r="I291" s="60" t="str">
        <f>IF(AND($A291&lt;&gt;"",ISNUMBER($A291)),VLOOKUP($A291,StudiesDetails!$B:$CW,26,FALSE),"")</f>
        <v>Individual</v>
      </c>
      <c r="J291" s="39">
        <f>IF(AND($A291&lt;&gt;"",ISNUMBER($A291)),VLOOKUP($A291,StudiesDetails!$B:$CW,31,FALSE),"")</f>
        <v>1</v>
      </c>
      <c r="K291" s="2">
        <v>5.8913013414465496</v>
      </c>
      <c r="L291" s="14" t="s">
        <v>1679</v>
      </c>
      <c r="M291" s="14" t="s">
        <v>768</v>
      </c>
      <c r="N291" s="58">
        <v>0.80210206057253064</v>
      </c>
      <c r="O291" s="59" t="s">
        <v>1679</v>
      </c>
      <c r="P291" s="58" t="s">
        <v>797</v>
      </c>
      <c r="X291" s="52">
        <v>0</v>
      </c>
      <c r="Z291" s="16" t="s">
        <v>1694</v>
      </c>
    </row>
    <row r="292" spans="1:26" x14ac:dyDescent="0.3">
      <c r="A292">
        <v>743</v>
      </c>
      <c r="B292" s="23" t="str">
        <f>IF(AND($A292&lt;&gt;"",ISNUMBER($A292)),VLOOKUP($A292,StudiesDetails!$B:$CW,2,FALSE),"")</f>
        <v>Wang</v>
      </c>
      <c r="C292" s="23">
        <f>IF(AND($A292&lt;&gt;"",ISNUMBER($A292)),VLOOKUP($A292,StudiesDetails!$B:$CW,3,FALSE),"")</f>
        <v>2008</v>
      </c>
      <c r="D292" s="23" t="str">
        <f>IF(AND($A292&lt;&gt;"",ISNUMBER($A292)),VLOOKUP($A292,StudiesDetails!$B:$CW,4,FALSE),"")</f>
        <v>http://dx.doi.org/10.1002/pmic.200800144</v>
      </c>
      <c r="E292" s="64" t="str">
        <f>IF(AND($A292&lt;&gt;"",ISNUMBER($A292)),VLOOKUP($A292,StudiesDetails!$B:$CW,5,FALSE),"")</f>
        <v>CYP3A5</v>
      </c>
      <c r="F292" s="23" t="str">
        <f>IF(AND($A292&lt;&gt;"",ISNUMBER($A292)),VLOOKUP($A292,StudiesDetails!$B:$CW,6,FALSE),"")</f>
        <v>Liver--HLM-2-40-</v>
      </c>
      <c r="G292" s="12" t="s">
        <v>1678</v>
      </c>
      <c r="H292" s="1">
        <v>3</v>
      </c>
      <c r="I292" s="60" t="str">
        <f>IF(AND($A292&lt;&gt;"",ISNUMBER($A292)),VLOOKUP($A292,StudiesDetails!$B:$CW,26,FALSE),"")</f>
        <v>Individual</v>
      </c>
      <c r="J292" s="39">
        <f>IF(AND($A292&lt;&gt;"",ISNUMBER($A292)),VLOOKUP($A292,StudiesDetails!$B:$CW,31,FALSE),"")</f>
        <v>1</v>
      </c>
      <c r="K292" s="2">
        <v>34.573364679850599</v>
      </c>
      <c r="L292" s="14" t="s">
        <v>1679</v>
      </c>
      <c r="M292" s="14" t="s">
        <v>768</v>
      </c>
      <c r="N292" s="58">
        <v>1.5350573917854007</v>
      </c>
      <c r="O292" s="59" t="s">
        <v>1679</v>
      </c>
      <c r="P292" s="58" t="s">
        <v>797</v>
      </c>
      <c r="X292" s="52">
        <v>0</v>
      </c>
      <c r="Z292" s="16" t="s">
        <v>1694</v>
      </c>
    </row>
    <row r="293" spans="1:26" x14ac:dyDescent="0.3">
      <c r="A293">
        <v>744</v>
      </c>
      <c r="B293" s="23" t="str">
        <f>IF(AND($A293&lt;&gt;"",ISNUMBER($A293)),VLOOKUP($A293,StudiesDetails!$B:$CW,2,FALSE),"")</f>
        <v>Wang</v>
      </c>
      <c r="C293" s="23">
        <f>IF(AND($A293&lt;&gt;"",ISNUMBER($A293)),VLOOKUP($A293,StudiesDetails!$B:$CW,3,FALSE),"")</f>
        <v>2008</v>
      </c>
      <c r="D293" s="23" t="str">
        <f>IF(AND($A293&lt;&gt;"",ISNUMBER($A293)),VLOOKUP($A293,StudiesDetails!$B:$CW,4,FALSE),"")</f>
        <v>http://dx.doi.org/10.1002/pmic.200800144</v>
      </c>
      <c r="E293" s="64" t="str">
        <f>IF(AND($A293&lt;&gt;"",ISNUMBER($A293)),VLOOKUP($A293,StudiesDetails!$B:$CW,5,FALSE),"")</f>
        <v>CYP3A5</v>
      </c>
      <c r="F293" s="23" t="str">
        <f>IF(AND($A293&lt;&gt;"",ISNUMBER($A293)),VLOOKUP($A293,StudiesDetails!$B:$CW,6,FALSE),"")</f>
        <v>Liver--HLM-2-41-</v>
      </c>
      <c r="G293" s="12" t="s">
        <v>1678</v>
      </c>
      <c r="H293" s="1">
        <v>3</v>
      </c>
      <c r="I293" s="60" t="str">
        <f>IF(AND($A293&lt;&gt;"",ISNUMBER($A293)),VLOOKUP($A293,StudiesDetails!$B:$CW,26,FALSE),"")</f>
        <v>Individual</v>
      </c>
      <c r="J293" s="39">
        <f>IF(AND($A293&lt;&gt;"",ISNUMBER($A293)),VLOOKUP($A293,StudiesDetails!$B:$CW,31,FALSE),"")</f>
        <v>1</v>
      </c>
      <c r="K293" s="2">
        <v>9.7220301479739994</v>
      </c>
      <c r="L293" s="14" t="s">
        <v>1679</v>
      </c>
      <c r="M293" s="14" t="s">
        <v>768</v>
      </c>
      <c r="N293" s="58">
        <v>1.2722998202185014</v>
      </c>
      <c r="O293" s="59" t="s">
        <v>1679</v>
      </c>
      <c r="P293" s="58" t="s">
        <v>797</v>
      </c>
      <c r="X293" s="52">
        <v>0</v>
      </c>
      <c r="Z293" s="16" t="s">
        <v>1694</v>
      </c>
    </row>
    <row r="294" spans="1:26" x14ac:dyDescent="0.3">
      <c r="A294">
        <v>745</v>
      </c>
      <c r="B294" s="23" t="str">
        <f>IF(AND($A294&lt;&gt;"",ISNUMBER($A294)),VLOOKUP($A294,StudiesDetails!$B:$CW,2,FALSE),"")</f>
        <v>Wang</v>
      </c>
      <c r="C294" s="23">
        <f>IF(AND($A294&lt;&gt;"",ISNUMBER($A294)),VLOOKUP($A294,StudiesDetails!$B:$CW,3,FALSE),"")</f>
        <v>2008</v>
      </c>
      <c r="D294" s="23" t="str">
        <f>IF(AND($A294&lt;&gt;"",ISNUMBER($A294)),VLOOKUP($A294,StudiesDetails!$B:$CW,4,FALSE),"")</f>
        <v>http://dx.doi.org/10.1002/pmic.200800144</v>
      </c>
      <c r="E294" s="64" t="str">
        <f>IF(AND($A294&lt;&gt;"",ISNUMBER($A294)),VLOOKUP($A294,StudiesDetails!$B:$CW,5,FALSE),"")</f>
        <v>CYP3A5</v>
      </c>
      <c r="F294" s="23" t="str">
        <f>IF(AND($A294&lt;&gt;"",ISNUMBER($A294)),VLOOKUP($A294,StudiesDetails!$B:$CW,6,FALSE),"")</f>
        <v>Liver--HLM-2-42-</v>
      </c>
      <c r="G294" s="12" t="s">
        <v>1678</v>
      </c>
      <c r="H294" s="1">
        <v>3</v>
      </c>
      <c r="I294" s="60" t="str">
        <f>IF(AND($A294&lt;&gt;"",ISNUMBER($A294)),VLOOKUP($A294,StudiesDetails!$B:$CW,26,FALSE),"")</f>
        <v>Individual</v>
      </c>
      <c r="J294" s="39">
        <f>IF(AND($A294&lt;&gt;"",ISNUMBER($A294)),VLOOKUP($A294,StudiesDetails!$B:$CW,31,FALSE),"")</f>
        <v>1</v>
      </c>
      <c r="K294" s="2">
        <v>8.2284607938044498</v>
      </c>
      <c r="L294" s="14" t="s">
        <v>1679</v>
      </c>
      <c r="M294" s="14" t="s">
        <v>768</v>
      </c>
      <c r="N294" s="58">
        <v>1.3552758954501503</v>
      </c>
      <c r="O294" s="59" t="s">
        <v>1679</v>
      </c>
      <c r="P294" s="58" t="s">
        <v>797</v>
      </c>
      <c r="X294" s="52">
        <v>0</v>
      </c>
      <c r="Z294" s="16" t="s">
        <v>1694</v>
      </c>
    </row>
    <row r="295" spans="1:26" x14ac:dyDescent="0.3">
      <c r="A295">
        <v>746</v>
      </c>
      <c r="B295" s="23" t="str">
        <f>IF(AND($A295&lt;&gt;"",ISNUMBER($A295)),VLOOKUP($A295,StudiesDetails!$B:$CW,2,FALSE),"")</f>
        <v>Wang</v>
      </c>
      <c r="C295" s="23">
        <f>IF(AND($A295&lt;&gt;"",ISNUMBER($A295)),VLOOKUP($A295,StudiesDetails!$B:$CW,3,FALSE),"")</f>
        <v>2008</v>
      </c>
      <c r="D295" s="23" t="str">
        <f>IF(AND($A295&lt;&gt;"",ISNUMBER($A295)),VLOOKUP($A295,StudiesDetails!$B:$CW,4,FALSE),"")</f>
        <v>http://dx.doi.org/10.1002/pmic.200800144</v>
      </c>
      <c r="E295" s="64" t="str">
        <f>IF(AND($A295&lt;&gt;"",ISNUMBER($A295)),VLOOKUP($A295,StudiesDetails!$B:$CW,5,FALSE),"")</f>
        <v>CYP3A5</v>
      </c>
      <c r="F295" s="23" t="str">
        <f>IF(AND($A295&lt;&gt;"",ISNUMBER($A295)),VLOOKUP($A295,StudiesDetails!$B:$CW,6,FALSE),"")</f>
        <v>Liver--HLM-2-49-</v>
      </c>
      <c r="G295" s="12" t="s">
        <v>1678</v>
      </c>
      <c r="H295" s="1">
        <v>3</v>
      </c>
      <c r="I295" s="60" t="str">
        <f>IF(AND($A295&lt;&gt;"",ISNUMBER($A295)),VLOOKUP($A295,StudiesDetails!$B:$CW,26,FALSE),"")</f>
        <v>Individual</v>
      </c>
      <c r="J295" s="39">
        <f>IF(AND($A295&lt;&gt;"",ISNUMBER($A295)),VLOOKUP($A295,StudiesDetails!$B:$CW,31,FALSE),"")</f>
        <v>1</v>
      </c>
      <c r="K295" s="2">
        <v>2.61374636979671</v>
      </c>
      <c r="L295" s="14" t="s">
        <v>1679</v>
      </c>
      <c r="M295" s="14" t="s">
        <v>768</v>
      </c>
      <c r="O295" s="59"/>
      <c r="X295" s="52">
        <v>0</v>
      </c>
      <c r="Z295" s="16" t="s">
        <v>1694</v>
      </c>
    </row>
    <row r="296" spans="1:26" x14ac:dyDescent="0.3">
      <c r="A296">
        <v>747</v>
      </c>
      <c r="B296" s="23" t="str">
        <f>IF(AND($A296&lt;&gt;"",ISNUMBER($A296)),VLOOKUP($A296,StudiesDetails!$B:$CW,2,FALSE),"")</f>
        <v>Wang</v>
      </c>
      <c r="C296" s="23">
        <f>IF(AND($A296&lt;&gt;"",ISNUMBER($A296)),VLOOKUP($A296,StudiesDetails!$B:$CW,3,FALSE),"")</f>
        <v>2008</v>
      </c>
      <c r="D296" s="23" t="str">
        <f>IF(AND($A296&lt;&gt;"",ISNUMBER($A296)),VLOOKUP($A296,StudiesDetails!$B:$CW,4,FALSE),"")</f>
        <v>http://dx.doi.org/10.1002/pmic.200800144</v>
      </c>
      <c r="E296" s="64" t="str">
        <f>IF(AND($A296&lt;&gt;"",ISNUMBER($A296)),VLOOKUP($A296,StudiesDetails!$B:$CW,5,FALSE),"")</f>
        <v>CYP3A5</v>
      </c>
      <c r="F296" s="23" t="str">
        <f>IF(AND($A296&lt;&gt;"",ISNUMBER($A296)),VLOOKUP($A296,StudiesDetails!$B:$CW,6,FALSE),"")</f>
        <v>Liver--HLM-2-52-</v>
      </c>
      <c r="G296" s="12" t="s">
        <v>1678</v>
      </c>
      <c r="H296" s="1">
        <v>3</v>
      </c>
      <c r="I296" s="60" t="str">
        <f>IF(AND($A296&lt;&gt;"",ISNUMBER($A296)),VLOOKUP($A296,StudiesDetails!$B:$CW,26,FALSE),"")</f>
        <v>Individual</v>
      </c>
      <c r="J296" s="39">
        <f>IF(AND($A296&lt;&gt;"",ISNUMBER($A296)),VLOOKUP($A296,StudiesDetails!$B:$CW,31,FALSE),"")</f>
        <v>1</v>
      </c>
      <c r="K296" s="2">
        <v>2.5722583321808901</v>
      </c>
      <c r="L296" s="14" t="s">
        <v>1679</v>
      </c>
      <c r="M296" s="14" t="s">
        <v>768</v>
      </c>
      <c r="O296" s="59"/>
      <c r="X296" s="52">
        <v>0</v>
      </c>
      <c r="Z296" s="16" t="s">
        <v>1694</v>
      </c>
    </row>
    <row r="297" spans="1:26" x14ac:dyDescent="0.3">
      <c r="A297">
        <v>748</v>
      </c>
      <c r="B297" s="23" t="str">
        <f>IF(AND($A297&lt;&gt;"",ISNUMBER($A297)),VLOOKUP($A297,StudiesDetails!$B:$CW,2,FALSE),"")</f>
        <v>Wang</v>
      </c>
      <c r="C297" s="23">
        <f>IF(AND($A297&lt;&gt;"",ISNUMBER($A297)),VLOOKUP($A297,StudiesDetails!$B:$CW,3,FALSE),"")</f>
        <v>2008</v>
      </c>
      <c r="D297" s="23" t="str">
        <f>IF(AND($A297&lt;&gt;"",ISNUMBER($A297)),VLOOKUP($A297,StudiesDetails!$B:$CW,4,FALSE),"")</f>
        <v>http://dx.doi.org/10.1002/pmic.200800144</v>
      </c>
      <c r="E297" s="64" t="str">
        <f>IF(AND($A297&lt;&gt;"",ISNUMBER($A297)),VLOOKUP($A297,StudiesDetails!$B:$CW,5,FALSE),"")</f>
        <v>CYP3A5</v>
      </c>
      <c r="F297" s="23" t="str">
        <f>IF(AND($A297&lt;&gt;"",ISNUMBER($A297)),VLOOKUP($A297,StudiesDetails!$B:$CW,6,FALSE),"")</f>
        <v>Liver--HLM-2-55-</v>
      </c>
      <c r="G297" s="12" t="s">
        <v>1678</v>
      </c>
      <c r="H297" s="1">
        <v>3</v>
      </c>
      <c r="I297" s="60" t="str">
        <f>IF(AND($A297&lt;&gt;"",ISNUMBER($A297)),VLOOKUP($A297,StudiesDetails!$B:$CW,26,FALSE),"")</f>
        <v>Individual</v>
      </c>
      <c r="J297" s="39">
        <f>IF(AND($A297&lt;&gt;"",ISNUMBER($A297)),VLOOKUP($A297,StudiesDetails!$B:$CW,31,FALSE),"")</f>
        <v>1</v>
      </c>
      <c r="K297" s="2">
        <v>3.27755497164984</v>
      </c>
      <c r="L297" s="14" t="s">
        <v>1679</v>
      </c>
      <c r="M297" s="14" t="s">
        <v>768</v>
      </c>
      <c r="O297" s="59"/>
      <c r="X297" s="52">
        <v>0</v>
      </c>
      <c r="Z297" s="16" t="s">
        <v>1694</v>
      </c>
    </row>
    <row r="298" spans="1:26" x14ac:dyDescent="0.3">
      <c r="A298">
        <v>749</v>
      </c>
      <c r="B298" s="23" t="str">
        <f>IF(AND($A298&lt;&gt;"",ISNUMBER($A298)),VLOOKUP($A298,StudiesDetails!$B:$CW,2,FALSE),"")</f>
        <v>Wang</v>
      </c>
      <c r="C298" s="23">
        <f>IF(AND($A298&lt;&gt;"",ISNUMBER($A298)),VLOOKUP($A298,StudiesDetails!$B:$CW,3,FALSE),"")</f>
        <v>2008</v>
      </c>
      <c r="D298" s="23" t="str">
        <f>IF(AND($A298&lt;&gt;"",ISNUMBER($A298)),VLOOKUP($A298,StudiesDetails!$B:$CW,4,FALSE),"")</f>
        <v>http://dx.doi.org/10.1002/pmic.200800144</v>
      </c>
      <c r="E298" s="64" t="str">
        <f>IF(AND($A298&lt;&gt;"",ISNUMBER($A298)),VLOOKUP($A298,StudiesDetails!$B:$CW,5,FALSE),"")</f>
        <v>CYP3A5</v>
      </c>
      <c r="F298" s="23" t="str">
        <f>IF(AND($A298&lt;&gt;"",ISNUMBER($A298)),VLOOKUP($A298,StudiesDetails!$B:$CW,6,FALSE),"")</f>
        <v>Liver--HLM-2-57-</v>
      </c>
      <c r="G298" s="12" t="s">
        <v>1678</v>
      </c>
      <c r="H298" s="1">
        <v>3</v>
      </c>
      <c r="I298" s="60" t="str">
        <f>IF(AND($A298&lt;&gt;"",ISNUMBER($A298)),VLOOKUP($A298,StudiesDetails!$B:$CW,26,FALSE),"")</f>
        <v>Individual</v>
      </c>
      <c r="J298" s="39">
        <f>IF(AND($A298&lt;&gt;"",ISNUMBER($A298)),VLOOKUP($A298,StudiesDetails!$B:$CW,31,FALSE),"")</f>
        <v>1</v>
      </c>
      <c r="K298" s="2">
        <v>3.5264831973447599</v>
      </c>
      <c r="L298" s="14" t="s">
        <v>1679</v>
      </c>
      <c r="M298" s="14" t="s">
        <v>768</v>
      </c>
      <c r="O298" s="59"/>
      <c r="X298" s="52">
        <v>0</v>
      </c>
      <c r="Z298" s="16" t="s">
        <v>1694</v>
      </c>
    </row>
    <row r="299" spans="1:26" x14ac:dyDescent="0.3">
      <c r="A299">
        <v>750</v>
      </c>
      <c r="B299" s="23" t="str">
        <f>IF(AND($A299&lt;&gt;"",ISNUMBER($A299)),VLOOKUP($A299,StudiesDetails!$B:$CW,2,FALSE),"")</f>
        <v>Wang</v>
      </c>
      <c r="C299" s="23">
        <f>IF(AND($A299&lt;&gt;"",ISNUMBER($A299)),VLOOKUP($A299,StudiesDetails!$B:$CW,3,FALSE),"")</f>
        <v>2008</v>
      </c>
      <c r="D299" s="23" t="str">
        <f>IF(AND($A299&lt;&gt;"",ISNUMBER($A299)),VLOOKUP($A299,StudiesDetails!$B:$CW,4,FALSE),"")</f>
        <v>http://dx.doi.org/10.1002/pmic.200800144</v>
      </c>
      <c r="E299" s="64" t="str">
        <f>IF(AND($A299&lt;&gt;"",ISNUMBER($A299)),VLOOKUP($A299,StudiesDetails!$B:$CW,5,FALSE),"")</f>
        <v>CYP3A5</v>
      </c>
      <c r="F299" s="23" t="str">
        <f>IF(AND($A299&lt;&gt;"",ISNUMBER($A299)),VLOOKUP($A299,StudiesDetails!$B:$CW,6,FALSE),"")</f>
        <v>Liver--HLM-2-59-</v>
      </c>
      <c r="G299" s="12" t="s">
        <v>1678</v>
      </c>
      <c r="H299" s="1">
        <v>3</v>
      </c>
      <c r="I299" s="60" t="str">
        <f>IF(AND($A299&lt;&gt;"",ISNUMBER($A299)),VLOOKUP($A299,StudiesDetails!$B:$CW,26,FALSE),"")</f>
        <v>Individual</v>
      </c>
      <c r="J299" s="39">
        <f>IF(AND($A299&lt;&gt;"",ISNUMBER($A299)),VLOOKUP($A299,StudiesDetails!$B:$CW,31,FALSE),"")</f>
        <v>1</v>
      </c>
      <c r="K299" s="2">
        <v>9.7220301479739994</v>
      </c>
      <c r="L299" s="14" t="s">
        <v>1679</v>
      </c>
      <c r="M299" s="14" t="s">
        <v>768</v>
      </c>
      <c r="N299" s="58">
        <v>0.81593140644440076</v>
      </c>
      <c r="O299" s="59" t="s">
        <v>1679</v>
      </c>
      <c r="P299" s="58" t="s">
        <v>797</v>
      </c>
      <c r="X299" s="52">
        <v>0</v>
      </c>
      <c r="Z299" s="16" t="s">
        <v>1694</v>
      </c>
    </row>
    <row r="300" spans="1:26" x14ac:dyDescent="0.3">
      <c r="A300">
        <v>751</v>
      </c>
      <c r="B300" s="23" t="str">
        <f>IF(AND($A300&lt;&gt;"",ISNUMBER($A300)),VLOOKUP($A300,StudiesDetails!$B:$CW,2,FALSE),"")</f>
        <v>Wang</v>
      </c>
      <c r="C300" s="23">
        <f>IF(AND($A300&lt;&gt;"",ISNUMBER($A300)),VLOOKUP($A300,StudiesDetails!$B:$CW,3,FALSE),"")</f>
        <v>2008</v>
      </c>
      <c r="D300" s="23" t="str">
        <f>IF(AND($A300&lt;&gt;"",ISNUMBER($A300)),VLOOKUP($A300,StudiesDetails!$B:$CW,4,FALSE),"")</f>
        <v>http://dx.doi.org/10.1002/pmic.200800144</v>
      </c>
      <c r="E300" s="64" t="str">
        <f>IF(AND($A300&lt;&gt;"",ISNUMBER($A300)),VLOOKUP($A300,StudiesDetails!$B:$CW,5,FALSE),"")</f>
        <v>CYP3A5</v>
      </c>
      <c r="F300" s="23" t="str">
        <f>IF(AND($A300&lt;&gt;"",ISNUMBER($A300)),VLOOKUP($A300,StudiesDetails!$B:$CW,6,FALSE),"")</f>
        <v>Liver--HLM-2-65-</v>
      </c>
      <c r="G300" s="12" t="s">
        <v>1678</v>
      </c>
      <c r="H300" s="1">
        <v>3</v>
      </c>
      <c r="I300" s="60" t="str">
        <f>IF(AND($A300&lt;&gt;"",ISNUMBER($A300)),VLOOKUP($A300,StudiesDetails!$B:$CW,26,FALSE),"")</f>
        <v>Individual</v>
      </c>
      <c r="J300" s="39">
        <f>IF(AND($A300&lt;&gt;"",ISNUMBER($A300)),VLOOKUP($A300,StudiesDetails!$B:$CW,31,FALSE),"")</f>
        <v>1</v>
      </c>
      <c r="K300" s="2">
        <v>4.09348637809431</v>
      </c>
      <c r="L300" s="14" t="s">
        <v>1679</v>
      </c>
      <c r="M300" s="14" t="s">
        <v>768</v>
      </c>
      <c r="O300" s="59"/>
      <c r="X300" s="52">
        <v>0</v>
      </c>
      <c r="Z300" s="16" t="s">
        <v>1694</v>
      </c>
    </row>
    <row r="301" spans="1:26" x14ac:dyDescent="0.3">
      <c r="A301">
        <v>752</v>
      </c>
      <c r="B301" s="23" t="str">
        <f>IF(AND($A301&lt;&gt;"",ISNUMBER($A301)),VLOOKUP($A301,StudiesDetails!$B:$CW,2,FALSE),"")</f>
        <v>Wang</v>
      </c>
      <c r="C301" s="23">
        <f>IF(AND($A301&lt;&gt;"",ISNUMBER($A301)),VLOOKUP($A301,StudiesDetails!$B:$CW,3,FALSE),"")</f>
        <v>2008</v>
      </c>
      <c r="D301" s="23" t="str">
        <f>IF(AND($A301&lt;&gt;"",ISNUMBER($A301)),VLOOKUP($A301,StudiesDetails!$B:$CW,4,FALSE),"")</f>
        <v>http://dx.doi.org/10.1002/pmic.200800144</v>
      </c>
      <c r="E301" s="64" t="str">
        <f>IF(AND($A301&lt;&gt;"",ISNUMBER($A301)),VLOOKUP($A301,StudiesDetails!$B:$CW,5,FALSE),"")</f>
        <v>CYP3A5</v>
      </c>
      <c r="F301" s="23" t="str">
        <f>IF(AND($A301&lt;&gt;"",ISNUMBER($A301)),VLOOKUP($A301,StudiesDetails!$B:$CW,6,FALSE),"")</f>
        <v>Liver--HLM-2-66-</v>
      </c>
      <c r="G301" s="12" t="s">
        <v>1678</v>
      </c>
      <c r="H301" s="1">
        <v>3</v>
      </c>
      <c r="I301" s="60" t="str">
        <f>IF(AND($A301&lt;&gt;"",ISNUMBER($A301)),VLOOKUP($A301,StudiesDetails!$B:$CW,26,FALSE),"")</f>
        <v>Individual</v>
      </c>
      <c r="J301" s="39">
        <f>IF(AND($A301&lt;&gt;"",ISNUMBER($A301)),VLOOKUP($A301,StudiesDetails!$B:$CW,31,FALSE),"")</f>
        <v>1</v>
      </c>
      <c r="K301" s="2">
        <v>10.9528419305766</v>
      </c>
      <c r="L301" s="14" t="s">
        <v>1679</v>
      </c>
      <c r="M301" s="14" t="s">
        <v>768</v>
      </c>
      <c r="N301" s="58">
        <v>0.84359009818840036</v>
      </c>
      <c r="O301" s="59" t="s">
        <v>1679</v>
      </c>
      <c r="P301" s="58" t="s">
        <v>797</v>
      </c>
      <c r="X301" s="52">
        <v>0</v>
      </c>
      <c r="Z301" s="16" t="s">
        <v>1694</v>
      </c>
    </row>
    <row r="302" spans="1:26" x14ac:dyDescent="0.3">
      <c r="A302">
        <v>753</v>
      </c>
      <c r="B302" s="23" t="str">
        <f>IF(AND($A302&lt;&gt;"",ISNUMBER($A302)),VLOOKUP($A302,StudiesDetails!$B:$CW,2,FALSE),"")</f>
        <v>Wang</v>
      </c>
      <c r="C302" s="23">
        <f>IF(AND($A302&lt;&gt;"",ISNUMBER($A302)),VLOOKUP($A302,StudiesDetails!$B:$CW,3,FALSE),"")</f>
        <v>2008</v>
      </c>
      <c r="D302" s="23" t="str">
        <f>IF(AND($A302&lt;&gt;"",ISNUMBER($A302)),VLOOKUP($A302,StudiesDetails!$B:$CW,4,FALSE),"")</f>
        <v>http://dx.doi.org/10.1002/pmic.200800144</v>
      </c>
      <c r="E302" s="64" t="str">
        <f>IF(AND($A302&lt;&gt;"",ISNUMBER($A302)),VLOOKUP($A302,StudiesDetails!$B:$CW,5,FALSE),"")</f>
        <v>CYP3A5</v>
      </c>
      <c r="F302" s="23" t="str">
        <f>IF(AND($A302&lt;&gt;"",ISNUMBER($A302)),VLOOKUP($A302,StudiesDetails!$B:$CW,6,FALSE),"")</f>
        <v>Liver--HLM-2-71-</v>
      </c>
      <c r="G302" s="12" t="s">
        <v>1678</v>
      </c>
      <c r="H302" s="1">
        <v>3</v>
      </c>
      <c r="I302" s="60" t="str">
        <f>IF(AND($A302&lt;&gt;"",ISNUMBER($A302)),VLOOKUP($A302,StudiesDetails!$B:$CW,26,FALSE),"")</f>
        <v>Individual</v>
      </c>
      <c r="J302" s="39">
        <f>IF(AND($A302&lt;&gt;"",ISNUMBER($A302)),VLOOKUP($A302,StudiesDetails!$B:$CW,31,FALSE),"")</f>
        <v>1</v>
      </c>
      <c r="K302" s="2">
        <v>4.5913428294841596</v>
      </c>
      <c r="L302" s="14" t="s">
        <v>1679</v>
      </c>
      <c r="M302" s="14" t="s">
        <v>768</v>
      </c>
      <c r="O302" s="59"/>
      <c r="X302" s="52">
        <v>0</v>
      </c>
      <c r="Z302" s="16" t="s">
        <v>1694</v>
      </c>
    </row>
    <row r="303" spans="1:26" x14ac:dyDescent="0.3">
      <c r="A303">
        <v>754</v>
      </c>
      <c r="B303" s="23" t="str">
        <f>IF(AND($A303&lt;&gt;"",ISNUMBER($A303)),VLOOKUP($A303,StudiesDetails!$B:$CW,2,FALSE),"")</f>
        <v>Wang</v>
      </c>
      <c r="C303" s="23">
        <f>IF(AND($A303&lt;&gt;"",ISNUMBER($A303)),VLOOKUP($A303,StudiesDetails!$B:$CW,3,FALSE),"")</f>
        <v>2008</v>
      </c>
      <c r="D303" s="23" t="str">
        <f>IF(AND($A303&lt;&gt;"",ISNUMBER($A303)),VLOOKUP($A303,StudiesDetails!$B:$CW,4,FALSE),"")</f>
        <v>http://dx.doi.org/10.1002/pmic.200800144</v>
      </c>
      <c r="E303" s="64" t="str">
        <f>IF(AND($A303&lt;&gt;"",ISNUMBER($A303)),VLOOKUP($A303,StudiesDetails!$B:$CW,5,FALSE),"")</f>
        <v>CYP3A5</v>
      </c>
      <c r="F303" s="23" t="str">
        <f>IF(AND($A303&lt;&gt;"",ISNUMBER($A303)),VLOOKUP($A303,StudiesDetails!$B:$CW,6,FALSE),"")</f>
        <v>Liver--HLM-2-72-</v>
      </c>
      <c r="G303" s="12" t="s">
        <v>1678</v>
      </c>
      <c r="H303" s="1">
        <v>3</v>
      </c>
      <c r="I303" s="60" t="str">
        <f>IF(AND($A303&lt;&gt;"",ISNUMBER($A303)),VLOOKUP($A303,StudiesDetails!$B:$CW,26,FALSE),"")</f>
        <v>Individual</v>
      </c>
      <c r="J303" s="39">
        <f>IF(AND($A303&lt;&gt;"",ISNUMBER($A303)),VLOOKUP($A303,StudiesDetails!$B:$CW,31,FALSE),"")</f>
        <v>1</v>
      </c>
      <c r="K303" s="2">
        <v>5.1168579726178898</v>
      </c>
      <c r="L303" s="14" t="s">
        <v>1679</v>
      </c>
      <c r="M303" s="14" t="s">
        <v>768</v>
      </c>
      <c r="O303" s="59"/>
      <c r="X303" s="52">
        <v>0</v>
      </c>
      <c r="Z303" s="16" t="s">
        <v>1694</v>
      </c>
    </row>
    <row r="304" spans="1:26" x14ac:dyDescent="0.3">
      <c r="A304">
        <v>755</v>
      </c>
      <c r="B304" s="23" t="str">
        <f>IF(AND($A304&lt;&gt;"",ISNUMBER($A304)),VLOOKUP($A304,StudiesDetails!$B:$CW,2,FALSE),"")</f>
        <v>Wang</v>
      </c>
      <c r="C304" s="23">
        <f>IF(AND($A304&lt;&gt;"",ISNUMBER($A304)),VLOOKUP($A304,StudiesDetails!$B:$CW,3,FALSE),"")</f>
        <v>2008</v>
      </c>
      <c r="D304" s="23" t="str">
        <f>IF(AND($A304&lt;&gt;"",ISNUMBER($A304)),VLOOKUP($A304,StudiesDetails!$B:$CW,4,FALSE),"")</f>
        <v>http://dx.doi.org/10.1002/pmic.200800144</v>
      </c>
      <c r="E304" s="64" t="str">
        <f>IF(AND($A304&lt;&gt;"",ISNUMBER($A304)),VLOOKUP($A304,StudiesDetails!$B:$CW,5,FALSE),"")</f>
        <v>CYP3A5</v>
      </c>
      <c r="F304" s="23" t="str">
        <f>IF(AND($A304&lt;&gt;"",ISNUMBER($A304)),VLOOKUP($A304,StudiesDetails!$B:$CW,6,FALSE),"")</f>
        <v>Liver--HLM-2-73-</v>
      </c>
      <c r="G304" s="12" t="s">
        <v>1678</v>
      </c>
      <c r="H304" s="1">
        <v>3</v>
      </c>
      <c r="I304" s="60" t="str">
        <f>IF(AND($A304&lt;&gt;"",ISNUMBER($A304)),VLOOKUP($A304,StudiesDetails!$B:$CW,26,FALSE),"")</f>
        <v>Individual</v>
      </c>
      <c r="J304" s="39">
        <f>IF(AND($A304&lt;&gt;"",ISNUMBER($A304)),VLOOKUP($A304,StudiesDetails!$B:$CW,31,FALSE),"")</f>
        <v>1</v>
      </c>
      <c r="K304" s="2">
        <v>12.985755773751899</v>
      </c>
      <c r="L304" s="14" t="s">
        <v>1679</v>
      </c>
      <c r="M304" s="14" t="s">
        <v>768</v>
      </c>
      <c r="N304" s="58">
        <v>0.59466187249340052</v>
      </c>
      <c r="O304" s="59" t="s">
        <v>1679</v>
      </c>
      <c r="P304" s="58" t="s">
        <v>797</v>
      </c>
      <c r="X304" s="52">
        <v>0</v>
      </c>
      <c r="Z304" s="16" t="s">
        <v>1694</v>
      </c>
    </row>
    <row r="305" spans="1:26" x14ac:dyDescent="0.3">
      <c r="A305">
        <v>756</v>
      </c>
      <c r="B305" s="23" t="str">
        <f>IF(AND($A305&lt;&gt;"",ISNUMBER($A305)),VLOOKUP($A305,StudiesDetails!$B:$CW,2,FALSE),"")</f>
        <v>Wang</v>
      </c>
      <c r="C305" s="23">
        <f>IF(AND($A305&lt;&gt;"",ISNUMBER($A305)),VLOOKUP($A305,StudiesDetails!$B:$CW,3,FALSE),"")</f>
        <v>2008</v>
      </c>
      <c r="D305" s="23" t="str">
        <f>IF(AND($A305&lt;&gt;"",ISNUMBER($A305)),VLOOKUP($A305,StudiesDetails!$B:$CW,4,FALSE),"")</f>
        <v>http://dx.doi.org/10.1002/pmic.200800144</v>
      </c>
      <c r="E305" s="64" t="str">
        <f>IF(AND($A305&lt;&gt;"",ISNUMBER($A305)),VLOOKUP($A305,StudiesDetails!$B:$CW,5,FALSE),"")</f>
        <v>CYP3A5</v>
      </c>
      <c r="F305" s="23" t="str">
        <f>IF(AND($A305&lt;&gt;"",ISNUMBER($A305)),VLOOKUP($A305,StudiesDetails!$B:$CW,6,FALSE),"")</f>
        <v>Liver--HLM-2-74-</v>
      </c>
      <c r="G305" s="12" t="s">
        <v>1678</v>
      </c>
      <c r="H305" s="1">
        <v>3</v>
      </c>
      <c r="I305" s="60" t="str">
        <f>IF(AND($A305&lt;&gt;"",ISNUMBER($A305)),VLOOKUP($A305,StudiesDetails!$B:$CW,26,FALSE),"")</f>
        <v>Individual</v>
      </c>
      <c r="J305" s="39">
        <f>IF(AND($A305&lt;&gt;"",ISNUMBER($A305)),VLOOKUP($A305,StudiesDetails!$B:$CW,31,FALSE),"")</f>
        <v>1</v>
      </c>
      <c r="K305" s="2">
        <v>15.7931129857557</v>
      </c>
      <c r="L305" s="14" t="s">
        <v>1679</v>
      </c>
      <c r="M305" s="14" t="s">
        <v>768</v>
      </c>
      <c r="N305" s="58">
        <v>1.0786889780114013</v>
      </c>
      <c r="O305" s="59" t="s">
        <v>1679</v>
      </c>
      <c r="P305" s="58" t="s">
        <v>797</v>
      </c>
      <c r="X305" s="52">
        <v>0</v>
      </c>
      <c r="Z305" s="16" t="s">
        <v>1694</v>
      </c>
    </row>
    <row r="306" spans="1:26" x14ac:dyDescent="0.3">
      <c r="A306">
        <v>757</v>
      </c>
      <c r="B306" s="23" t="str">
        <f>IF(AND($A306&lt;&gt;"",ISNUMBER($A306)),VLOOKUP($A306,StudiesDetails!$B:$CW,2,FALSE),"")</f>
        <v>Wang</v>
      </c>
      <c r="C306" s="23">
        <f>IF(AND($A306&lt;&gt;"",ISNUMBER($A306)),VLOOKUP($A306,StudiesDetails!$B:$CW,3,FALSE),"")</f>
        <v>2008</v>
      </c>
      <c r="D306" s="23" t="str">
        <f>IF(AND($A306&lt;&gt;"",ISNUMBER($A306)),VLOOKUP($A306,StudiesDetails!$B:$CW,4,FALSE),"")</f>
        <v>http://dx.doi.org/10.1002/pmic.200800144</v>
      </c>
      <c r="E306" s="64" t="str">
        <f>IF(AND($A306&lt;&gt;"",ISNUMBER($A306)),VLOOKUP($A306,StudiesDetails!$B:$CW,5,FALSE),"")</f>
        <v>CYP3A5</v>
      </c>
      <c r="F306" s="23" t="str">
        <f>IF(AND($A306&lt;&gt;"",ISNUMBER($A306)),VLOOKUP($A306,StudiesDetails!$B:$CW,6,FALSE),"")</f>
        <v>Liver--HLM-2-75-</v>
      </c>
      <c r="G306" s="12" t="s">
        <v>1678</v>
      </c>
      <c r="H306" s="1">
        <v>3</v>
      </c>
      <c r="I306" s="60" t="str">
        <f>IF(AND($A306&lt;&gt;"",ISNUMBER($A306)),VLOOKUP($A306,StudiesDetails!$B:$CW,26,FALSE),"")</f>
        <v>Individual</v>
      </c>
      <c r="J306" s="39">
        <f>IF(AND($A306&lt;&gt;"",ISNUMBER($A306)),VLOOKUP($A306,StudiesDetails!$B:$CW,31,FALSE),"")</f>
        <v>1</v>
      </c>
      <c r="K306" s="2">
        <v>6.3200110634767004</v>
      </c>
      <c r="L306" s="14" t="s">
        <v>1679</v>
      </c>
      <c r="M306" s="14" t="s">
        <v>768</v>
      </c>
      <c r="O306" s="59"/>
      <c r="X306" s="52">
        <v>0</v>
      </c>
      <c r="Z306" s="16" t="s">
        <v>1694</v>
      </c>
    </row>
    <row r="307" spans="1:26" x14ac:dyDescent="0.3">
      <c r="A307">
        <v>758</v>
      </c>
      <c r="B307" s="23" t="str">
        <f>IF(AND($A307&lt;&gt;"",ISNUMBER($A307)),VLOOKUP($A307,StudiesDetails!$B:$CW,2,FALSE),"")</f>
        <v>Wang</v>
      </c>
      <c r="C307" s="23">
        <f>IF(AND($A307&lt;&gt;"",ISNUMBER($A307)),VLOOKUP($A307,StudiesDetails!$B:$CW,3,FALSE),"")</f>
        <v>2008</v>
      </c>
      <c r="D307" s="23" t="str">
        <f>IF(AND($A307&lt;&gt;"",ISNUMBER($A307)),VLOOKUP($A307,StudiesDetails!$B:$CW,4,FALSE),"")</f>
        <v>http://dx.doi.org/10.1002/pmic.200800144</v>
      </c>
      <c r="E307" s="64" t="str">
        <f>IF(AND($A307&lt;&gt;"",ISNUMBER($A307)),VLOOKUP($A307,StudiesDetails!$B:$CW,5,FALSE),"")</f>
        <v>CYP3A5</v>
      </c>
      <c r="F307" s="23" t="str">
        <f>IF(AND($A307&lt;&gt;"",ISNUMBER($A307)),VLOOKUP($A307,StudiesDetails!$B:$CW,6,FALSE),"")</f>
        <v>Liver--HLM-2-78-</v>
      </c>
      <c r="G307" s="12" t="s">
        <v>1678</v>
      </c>
      <c r="H307" s="1">
        <v>3</v>
      </c>
      <c r="I307" s="60" t="str">
        <f>IF(AND($A307&lt;&gt;"",ISNUMBER($A307)),VLOOKUP($A307,StudiesDetails!$B:$CW,26,FALSE),"")</f>
        <v>Individual</v>
      </c>
      <c r="J307" s="39">
        <f>IF(AND($A307&lt;&gt;"",ISNUMBER($A307)),VLOOKUP($A307,StudiesDetails!$B:$CW,31,FALSE),"")</f>
        <v>1</v>
      </c>
      <c r="K307" s="2">
        <v>6.4997925598119197</v>
      </c>
      <c r="L307" s="14" t="s">
        <v>1679</v>
      </c>
      <c r="M307" s="14" t="s">
        <v>768</v>
      </c>
      <c r="O307" s="59"/>
      <c r="X307" s="52">
        <v>0</v>
      </c>
      <c r="Z307" s="16" t="s">
        <v>1694</v>
      </c>
    </row>
    <row r="308" spans="1:26" x14ac:dyDescent="0.3">
      <c r="A308">
        <v>759</v>
      </c>
      <c r="B308" s="23" t="str">
        <f>IF(AND($A308&lt;&gt;"",ISNUMBER($A308)),VLOOKUP($A308,StudiesDetails!$B:$CW,2,FALSE),"")</f>
        <v>Wang</v>
      </c>
      <c r="C308" s="23">
        <f>IF(AND($A308&lt;&gt;"",ISNUMBER($A308)),VLOOKUP($A308,StudiesDetails!$B:$CW,3,FALSE),"")</f>
        <v>2008</v>
      </c>
      <c r="D308" s="23" t="str">
        <f>IF(AND($A308&lt;&gt;"",ISNUMBER($A308)),VLOOKUP($A308,StudiesDetails!$B:$CW,4,FALSE),"")</f>
        <v>http://dx.doi.org/10.1002/pmic.200800144</v>
      </c>
      <c r="E308" s="64" t="str">
        <f>IF(AND($A308&lt;&gt;"",ISNUMBER($A308)),VLOOKUP($A308,StudiesDetails!$B:$CW,5,FALSE),"")</f>
        <v>CYP3A5</v>
      </c>
      <c r="F308" s="23" t="str">
        <f>IF(AND($A308&lt;&gt;"",ISNUMBER($A308)),VLOOKUP($A308,StudiesDetails!$B:$CW,6,FALSE),"")</f>
        <v>Liver--HLM-2-79-</v>
      </c>
      <c r="G308" s="12" t="s">
        <v>1678</v>
      </c>
      <c r="H308" s="1">
        <v>3</v>
      </c>
      <c r="I308" s="60" t="str">
        <f>IF(AND($A308&lt;&gt;"",ISNUMBER($A308)),VLOOKUP($A308,StudiesDetails!$B:$CW,26,FALSE),"")</f>
        <v>Individual</v>
      </c>
      <c r="J308" s="39">
        <f>IF(AND($A308&lt;&gt;"",ISNUMBER($A308)),VLOOKUP($A308,StudiesDetails!$B:$CW,31,FALSE),"")</f>
        <v>1</v>
      </c>
      <c r="K308" s="2">
        <v>10.4411561333149</v>
      </c>
      <c r="L308" s="14" t="s">
        <v>1679</v>
      </c>
      <c r="M308" s="14" t="s">
        <v>768</v>
      </c>
      <c r="N308" s="58">
        <v>1.0233715945234998</v>
      </c>
      <c r="O308" s="59" t="s">
        <v>1679</v>
      </c>
      <c r="P308" s="58" t="s">
        <v>797</v>
      </c>
      <c r="X308" s="52">
        <v>0</v>
      </c>
      <c r="Z308" s="16" t="s">
        <v>1694</v>
      </c>
    </row>
    <row r="309" spans="1:26" x14ac:dyDescent="0.3">
      <c r="A309">
        <v>760</v>
      </c>
      <c r="B309" s="23" t="str">
        <f>IF(AND($A309&lt;&gt;"",ISNUMBER($A309)),VLOOKUP($A309,StudiesDetails!$B:$CW,2,FALSE),"")</f>
        <v>Wang</v>
      </c>
      <c r="C309" s="23">
        <f>IF(AND($A309&lt;&gt;"",ISNUMBER($A309)),VLOOKUP($A309,StudiesDetails!$B:$CW,3,FALSE),"")</f>
        <v>2008</v>
      </c>
      <c r="D309" s="23" t="str">
        <f>IF(AND($A309&lt;&gt;"",ISNUMBER($A309)),VLOOKUP($A309,StudiesDetails!$B:$CW,4,FALSE),"")</f>
        <v>http://dx.doi.org/10.1002/pmic.200800144</v>
      </c>
      <c r="E309" s="64" t="str">
        <f>IF(AND($A309&lt;&gt;"",ISNUMBER($A309)),VLOOKUP($A309,StudiesDetails!$B:$CW,5,FALSE),"")</f>
        <v>CYP3A5</v>
      </c>
      <c r="F309" s="23" t="str">
        <f>IF(AND($A309&lt;&gt;"",ISNUMBER($A309)),VLOOKUP($A309,StudiesDetails!$B:$CW,6,FALSE),"")</f>
        <v>Liver--HLM-2-81-</v>
      </c>
      <c r="G309" s="12" t="s">
        <v>1678</v>
      </c>
      <c r="H309" s="1">
        <v>3</v>
      </c>
      <c r="I309" s="60" t="str">
        <f>IF(AND($A309&lt;&gt;"",ISNUMBER($A309)),VLOOKUP($A309,StudiesDetails!$B:$CW,26,FALSE),"")</f>
        <v>Individual</v>
      </c>
      <c r="J309" s="39">
        <f>IF(AND($A309&lt;&gt;"",ISNUMBER($A309)),VLOOKUP($A309,StudiesDetails!$B:$CW,31,FALSE),"")</f>
        <v>1</v>
      </c>
      <c r="K309" s="2">
        <v>7.1497718157931098</v>
      </c>
      <c r="L309" s="14" t="s">
        <v>1679</v>
      </c>
      <c r="M309" s="14" t="s">
        <v>768</v>
      </c>
      <c r="O309" s="59"/>
      <c r="X309" s="52">
        <v>0</v>
      </c>
      <c r="Z309" s="16" t="s">
        <v>1694</v>
      </c>
    </row>
    <row r="310" spans="1:26" x14ac:dyDescent="0.3">
      <c r="A310">
        <v>761</v>
      </c>
      <c r="B310" s="23" t="str">
        <f>IF(AND($A310&lt;&gt;"",ISNUMBER($A310)),VLOOKUP($A310,StudiesDetails!$B:$CW,2,FALSE),"")</f>
        <v>Wang</v>
      </c>
      <c r="C310" s="23">
        <f>IF(AND($A310&lt;&gt;"",ISNUMBER($A310)),VLOOKUP($A310,StudiesDetails!$B:$CW,3,FALSE),"")</f>
        <v>2008</v>
      </c>
      <c r="D310" s="23" t="str">
        <f>IF(AND($A310&lt;&gt;"",ISNUMBER($A310)),VLOOKUP($A310,StudiesDetails!$B:$CW,4,FALSE),"")</f>
        <v>http://dx.doi.org/10.1002/pmic.200800144</v>
      </c>
      <c r="E310" s="64" t="str">
        <f>IF(AND($A310&lt;&gt;"",ISNUMBER($A310)),VLOOKUP($A310,StudiesDetails!$B:$CW,5,FALSE),"")</f>
        <v>CYP3A5</v>
      </c>
      <c r="F310" s="23" t="str">
        <f>IF(AND($A310&lt;&gt;"",ISNUMBER($A310)),VLOOKUP($A310,StudiesDetails!$B:$CW,6,FALSE),"")</f>
        <v>Liver--HLM-2-85-</v>
      </c>
      <c r="G310" s="12" t="s">
        <v>1678</v>
      </c>
      <c r="H310" s="1">
        <v>3</v>
      </c>
      <c r="I310" s="60" t="str">
        <f>IF(AND($A310&lt;&gt;"",ISNUMBER($A310)),VLOOKUP($A310,StudiesDetails!$B:$CW,26,FALSE),"")</f>
        <v>Individual</v>
      </c>
      <c r="J310" s="39">
        <f>IF(AND($A310&lt;&gt;"",ISNUMBER($A310)),VLOOKUP($A310,StudiesDetails!$B:$CW,31,FALSE),"")</f>
        <v>1</v>
      </c>
      <c r="K310" s="2">
        <v>15.6686488729083</v>
      </c>
      <c r="L310" s="14" t="s">
        <v>1679</v>
      </c>
      <c r="M310" s="14" t="s">
        <v>768</v>
      </c>
      <c r="N310" s="58">
        <v>1.1201770156270996</v>
      </c>
      <c r="O310" s="59" t="s">
        <v>1679</v>
      </c>
      <c r="P310" s="58" t="s">
        <v>797</v>
      </c>
      <c r="X310" s="52">
        <v>0</v>
      </c>
      <c r="Z310" s="16" t="s">
        <v>1694</v>
      </c>
    </row>
    <row r="311" spans="1:26" x14ac:dyDescent="0.3">
      <c r="A311">
        <v>762</v>
      </c>
      <c r="B311" s="23" t="str">
        <f>IF(AND($A311&lt;&gt;"",ISNUMBER($A311)),VLOOKUP($A311,StudiesDetails!$B:$CW,2,FALSE),"")</f>
        <v>Wang</v>
      </c>
      <c r="C311" s="23">
        <f>IF(AND($A311&lt;&gt;"",ISNUMBER($A311)),VLOOKUP($A311,StudiesDetails!$B:$CW,3,FALSE),"")</f>
        <v>2008</v>
      </c>
      <c r="D311" s="23" t="str">
        <f>IF(AND($A311&lt;&gt;"",ISNUMBER($A311)),VLOOKUP($A311,StudiesDetails!$B:$CW,4,FALSE),"")</f>
        <v>http://dx.doi.org/10.1002/pmic.200800144</v>
      </c>
      <c r="E311" s="64" t="str">
        <f>IF(AND($A311&lt;&gt;"",ISNUMBER($A311)),VLOOKUP($A311,StudiesDetails!$B:$CW,5,FALSE),"")</f>
        <v>CYP3A5</v>
      </c>
      <c r="F311" s="23" t="str">
        <f>IF(AND($A311&lt;&gt;"",ISNUMBER($A311)),VLOOKUP($A311,StudiesDetails!$B:$CW,6,FALSE),"")</f>
        <v>Liver--HLM-2-86-</v>
      </c>
      <c r="G311" s="12" t="s">
        <v>1678</v>
      </c>
      <c r="H311" s="1">
        <v>3</v>
      </c>
      <c r="I311" s="60" t="str">
        <f>IF(AND($A311&lt;&gt;"",ISNUMBER($A311)),VLOOKUP($A311,StudiesDetails!$B:$CW,26,FALSE),"")</f>
        <v>Individual</v>
      </c>
      <c r="J311" s="39">
        <f>IF(AND($A311&lt;&gt;"",ISNUMBER($A311)),VLOOKUP($A311,StudiesDetails!$B:$CW,31,FALSE),"")</f>
        <v>1</v>
      </c>
      <c r="K311" s="2">
        <v>8.3944129442677404</v>
      </c>
      <c r="L311" s="14" t="s">
        <v>1679</v>
      </c>
      <c r="M311" s="14" t="s">
        <v>768</v>
      </c>
      <c r="O311" s="59"/>
      <c r="X311" s="52">
        <v>0</v>
      </c>
      <c r="Z311" s="16" t="s">
        <v>1694</v>
      </c>
    </row>
    <row r="312" spans="1:26" x14ac:dyDescent="0.3">
      <c r="A312">
        <v>783</v>
      </c>
      <c r="B312" s="23" t="str">
        <f>IF(AND($A312&lt;&gt;"",ISNUMBER($A312)),VLOOKUP($A312,StudiesDetails!$B:$CW,2,FALSE),"")</f>
        <v>Wenzel</v>
      </c>
      <c r="C312" s="23">
        <f>IF(AND($A312&lt;&gt;"",ISNUMBER($A312)),VLOOKUP($A312,StudiesDetails!$B:$CW,3,FALSE),"")</f>
        <v>2021</v>
      </c>
      <c r="D312" s="23" t="str">
        <f>IF(AND($A312&lt;&gt;"",ISNUMBER($A312)),VLOOKUP($A312,StudiesDetails!$B:$CW,4,FALSE),"")</f>
        <v xml:space="preserve">https://doi.org/10.1016/j.jchromb.2021.122891 </v>
      </c>
      <c r="E312" s="64" t="str">
        <f>IF(AND($A312&lt;&gt;"",ISNUMBER($A312)),VLOOKUP($A312,StudiesDetails!$B:$CW,5,FALSE),"")</f>
        <v>CYP3A4</v>
      </c>
      <c r="F312" s="23" t="str">
        <f>IF(AND($A312&lt;&gt;"",ISNUMBER($A312)),VLOOKUP($A312,StudiesDetails!$B:$CW,6,FALSE),"")</f>
        <v>Liver--HLM-EVTNFLR-</v>
      </c>
      <c r="G312" s="12" t="s">
        <v>1678</v>
      </c>
      <c r="H312" s="1">
        <v>3</v>
      </c>
      <c r="I312" s="60" t="str">
        <f>IF(AND($A312&lt;&gt;"",ISNUMBER($A312)),VLOOKUP($A312,StudiesDetails!$B:$CW,26,FALSE),"")</f>
        <v>Pooled</v>
      </c>
      <c r="J312" s="39">
        <f>IF(AND($A312&lt;&gt;"",ISNUMBER($A312)),VLOOKUP($A312,StudiesDetails!$B:$CW,31,FALSE),"")</f>
        <v>25</v>
      </c>
      <c r="K312" s="2">
        <v>217</v>
      </c>
      <c r="L312" s="14" t="s">
        <v>1679</v>
      </c>
      <c r="M312" s="14" t="s">
        <v>768</v>
      </c>
      <c r="N312" s="58">
        <v>4.0599999999999996</v>
      </c>
      <c r="O312" s="59" t="s">
        <v>1679</v>
      </c>
      <c r="P312" s="59" t="s">
        <v>797</v>
      </c>
      <c r="X312" s="52">
        <v>0</v>
      </c>
    </row>
    <row r="313" spans="1:26" x14ac:dyDescent="0.3">
      <c r="A313">
        <v>784</v>
      </c>
      <c r="B313" s="23" t="str">
        <f>IF(AND($A313&lt;&gt;"",ISNUMBER($A313)),VLOOKUP($A313,StudiesDetails!$B:$CW,2,FALSE),"")</f>
        <v>Wenzel</v>
      </c>
      <c r="C313" s="23">
        <f>IF(AND($A313&lt;&gt;"",ISNUMBER($A313)),VLOOKUP($A313,StudiesDetails!$B:$CW,3,FALSE),"")</f>
        <v>2021</v>
      </c>
      <c r="D313" s="23" t="str">
        <f>IF(AND($A313&lt;&gt;"",ISNUMBER($A313)),VLOOKUP($A313,StudiesDetails!$B:$CW,4,FALSE),"")</f>
        <v xml:space="preserve">https://doi.org/10.1016/j.jchromb.2021.122891 </v>
      </c>
      <c r="E313" s="64" t="str">
        <f>IF(AND($A313&lt;&gt;"",ISNUMBER($A313)),VLOOKUP($A313,StudiesDetails!$B:$CW,5,FALSE),"")</f>
        <v>CYP3A4</v>
      </c>
      <c r="F313" s="23" t="str">
        <f>IF(AND($A313&lt;&gt;"",ISNUMBER($A313)),VLOOKUP($A313,StudiesDetails!$B:$CW,6,FALSE),"")</f>
        <v>Liver--HLM-LGIPGPTPLPFLGNILSYHK-</v>
      </c>
      <c r="G313" s="12" t="s">
        <v>1678</v>
      </c>
      <c r="H313" s="1">
        <v>3</v>
      </c>
      <c r="I313" s="60" t="str">
        <f>IF(AND($A313&lt;&gt;"",ISNUMBER($A313)),VLOOKUP($A313,StudiesDetails!$B:$CW,26,FALSE),"")</f>
        <v>Pooled</v>
      </c>
      <c r="J313" s="39">
        <f>IF(AND($A313&lt;&gt;"",ISNUMBER($A313)),VLOOKUP($A313,StudiesDetails!$B:$CW,31,FALSE),"")</f>
        <v>25</v>
      </c>
      <c r="K313" s="2">
        <v>26.9</v>
      </c>
      <c r="L313" s="14" t="s">
        <v>1679</v>
      </c>
      <c r="M313" s="14" t="s">
        <v>768</v>
      </c>
      <c r="N313" s="58">
        <v>2.4700000000000002</v>
      </c>
      <c r="O313" s="59" t="s">
        <v>1679</v>
      </c>
      <c r="P313" s="59" t="s">
        <v>797</v>
      </c>
      <c r="X313" s="52">
        <v>0</v>
      </c>
    </row>
    <row r="314" spans="1:26" x14ac:dyDescent="0.3">
      <c r="A314">
        <v>785</v>
      </c>
      <c r="B314" s="23" t="str">
        <f>IF(AND($A314&lt;&gt;"",ISNUMBER($A314)),VLOOKUP($A314,StudiesDetails!$B:$CW,2,FALSE),"")</f>
        <v>Wenzel</v>
      </c>
      <c r="C314" s="23">
        <f>IF(AND($A314&lt;&gt;"",ISNUMBER($A314)),VLOOKUP($A314,StudiesDetails!$B:$CW,3,FALSE),"")</f>
        <v>2021</v>
      </c>
      <c r="D314" s="23" t="str">
        <f>IF(AND($A314&lt;&gt;"",ISNUMBER($A314)),VLOOKUP($A314,StudiesDetails!$B:$CW,4,FALSE),"")</f>
        <v xml:space="preserve">https://doi.org/10.1016/j.jchromb.2021.122891 </v>
      </c>
      <c r="E314" s="64" t="str">
        <f>IF(AND($A314&lt;&gt;"",ISNUMBER($A314)),VLOOKUP($A314,StudiesDetails!$B:$CW,5,FALSE),"")</f>
        <v>CYP3A5</v>
      </c>
      <c r="F314" s="23" t="str">
        <f>IF(AND($A314&lt;&gt;"",ISNUMBER($A314)),VLOOKUP($A314,StudiesDetails!$B:$CW,6,FALSE),"")</f>
        <v>Liver--HLM-DTINFLSK-</v>
      </c>
      <c r="G314" s="12" t="s">
        <v>1678</v>
      </c>
      <c r="H314" s="1">
        <v>3</v>
      </c>
      <c r="I314" s="60" t="str">
        <f>IF(AND($A314&lt;&gt;"",ISNUMBER($A314)),VLOOKUP($A314,StudiesDetails!$B:$CW,26,FALSE),"")</f>
        <v>Pooled</v>
      </c>
      <c r="J314" s="39">
        <f>IF(AND($A314&lt;&gt;"",ISNUMBER($A314)),VLOOKUP($A314,StudiesDetails!$B:$CW,31,FALSE),"")</f>
        <v>25</v>
      </c>
      <c r="K314" s="2">
        <v>9.4600000000000009</v>
      </c>
      <c r="L314" s="14" t="s">
        <v>1679</v>
      </c>
      <c r="M314" s="14" t="s">
        <v>768</v>
      </c>
      <c r="N314" s="58">
        <v>5.34</v>
      </c>
      <c r="O314" s="59" t="s">
        <v>1679</v>
      </c>
      <c r="P314" s="59" t="s">
        <v>797</v>
      </c>
      <c r="X314" s="52">
        <v>0</v>
      </c>
    </row>
    <row r="315" spans="1:26" x14ac:dyDescent="0.3">
      <c r="A315">
        <v>786</v>
      </c>
      <c r="B315" s="23" t="str">
        <f>IF(AND($A315&lt;&gt;"",ISNUMBER($A315)),VLOOKUP($A315,StudiesDetails!$B:$CW,2,FALSE),"")</f>
        <v>Wenzel</v>
      </c>
      <c r="C315" s="23">
        <f>IF(AND($A315&lt;&gt;"",ISNUMBER($A315)),VLOOKUP($A315,StudiesDetails!$B:$CW,3,FALSE),"")</f>
        <v>2021</v>
      </c>
      <c r="D315" s="23" t="str">
        <f>IF(AND($A315&lt;&gt;"",ISNUMBER($A315)),VLOOKUP($A315,StudiesDetails!$B:$CW,4,FALSE),"")</f>
        <v xml:space="preserve">https://doi.org/10.1016/j.jchromb.2021.122891 </v>
      </c>
      <c r="E315" s="64" t="str">
        <f>IF(AND($A315&lt;&gt;"",ISNUMBER($A315)),VLOOKUP($A315,StudiesDetails!$B:$CW,5,FALSE),"")</f>
        <v>CYP3A5</v>
      </c>
      <c r="F315" s="23" t="str">
        <f>IF(AND($A315&lt;&gt;"",ISNUMBER($A315)),VLOOKUP($A315,StudiesDetails!$B:$CW,6,FALSE),"")</f>
        <v>Liver--HLM-LFPVAIR-</v>
      </c>
      <c r="G315" s="12" t="s">
        <v>1678</v>
      </c>
      <c r="H315" s="1">
        <v>3</v>
      </c>
      <c r="I315" s="60" t="str">
        <f>IF(AND($A315&lt;&gt;"",ISNUMBER($A315)),VLOOKUP($A315,StudiesDetails!$B:$CW,26,FALSE),"")</f>
        <v>Pooled</v>
      </c>
      <c r="J315" s="39">
        <f>IF(AND($A315&lt;&gt;"",ISNUMBER($A315)),VLOOKUP($A315,StudiesDetails!$B:$CW,31,FALSE),"")</f>
        <v>25</v>
      </c>
      <c r="K315" s="2">
        <v>14.6</v>
      </c>
      <c r="L315" s="14" t="s">
        <v>1679</v>
      </c>
      <c r="M315" s="14" t="s">
        <v>768</v>
      </c>
      <c r="N315" s="58">
        <v>0.85</v>
      </c>
      <c r="O315" s="59" t="s">
        <v>1679</v>
      </c>
      <c r="P315" s="59" t="s">
        <v>797</v>
      </c>
      <c r="X315" s="52">
        <v>0</v>
      </c>
    </row>
    <row r="316" spans="1:26" x14ac:dyDescent="0.3">
      <c r="A316">
        <v>787</v>
      </c>
      <c r="B316" s="23" t="str">
        <f>IF(AND($A316&lt;&gt;"",ISNUMBER($A316)),VLOOKUP($A316,StudiesDetails!$B:$CW,2,FALSE),"")</f>
        <v>Wenzel</v>
      </c>
      <c r="C316" s="23">
        <f>IF(AND($A316&lt;&gt;"",ISNUMBER($A316)),VLOOKUP($A316,StudiesDetails!$B:$CW,3,FALSE),"")</f>
        <v>2021</v>
      </c>
      <c r="D316" s="23" t="str">
        <f>IF(AND($A316&lt;&gt;"",ISNUMBER($A316)),VLOOKUP($A316,StudiesDetails!$B:$CW,4,FALSE),"")</f>
        <v xml:space="preserve">https://doi.org/10.1016/j.jchromb.2021.122891 </v>
      </c>
      <c r="E316" s="64" t="str">
        <f>IF(AND($A316&lt;&gt;"",ISNUMBER($A316)),VLOOKUP($A316,StudiesDetails!$B:$CW,5,FALSE),"")</f>
        <v>CYP3A7</v>
      </c>
      <c r="F316" s="23" t="str">
        <f>IF(AND($A316&lt;&gt;"",ISNUMBER($A316)),VLOOKUP($A316,StudiesDetails!$B:$CW,6,FALSE),"")</f>
        <v>Liver--HLM-LGIPGPTPLPFLGNALSFR-</v>
      </c>
      <c r="G316" s="12" t="s">
        <v>1678</v>
      </c>
      <c r="H316" s="1">
        <v>3</v>
      </c>
      <c r="I316" s="60" t="str">
        <f>IF(AND($A316&lt;&gt;"",ISNUMBER($A316)),VLOOKUP($A316,StudiesDetails!$B:$CW,26,FALSE),"")</f>
        <v>Pooled</v>
      </c>
      <c r="J316" s="39">
        <f>IF(AND($A316&lt;&gt;"",ISNUMBER($A316)),VLOOKUP($A316,StudiesDetails!$B:$CW,31,FALSE),"")</f>
        <v>25</v>
      </c>
      <c r="K316" s="2">
        <v>2.83</v>
      </c>
      <c r="L316" s="14" t="s">
        <v>1679</v>
      </c>
      <c r="M316" s="14" t="s">
        <v>768</v>
      </c>
      <c r="N316" s="58">
        <v>0.25</v>
      </c>
      <c r="O316" s="59" t="s">
        <v>1679</v>
      </c>
      <c r="P316" s="59" t="s">
        <v>797</v>
      </c>
      <c r="X316" s="52">
        <v>0</v>
      </c>
    </row>
    <row r="317" spans="1:26" x14ac:dyDescent="0.3">
      <c r="A317">
        <v>810</v>
      </c>
      <c r="B317" s="23" t="str">
        <f>IF(AND($A317&lt;&gt;"",ISNUMBER($A317)),VLOOKUP($A317,StudiesDetails!$B:$CW,2,FALSE),"")</f>
        <v>Wenzel</v>
      </c>
      <c r="C317" s="23">
        <f>IF(AND($A317&lt;&gt;"",ISNUMBER($A317)),VLOOKUP($A317,StudiesDetails!$B:$CW,3,FALSE),"")</f>
        <v>2021</v>
      </c>
      <c r="D317" s="23" t="str">
        <f>IF(AND($A317&lt;&gt;"",ISNUMBER($A317)),VLOOKUP($A317,StudiesDetails!$B:$CW,4,FALSE),"")</f>
        <v xml:space="preserve">https://doi.org/10.1016/j.jchromb.2021.122891 </v>
      </c>
      <c r="E317" s="64" t="str">
        <f>IF(AND($A317&lt;&gt;"",ISNUMBER($A317)),VLOOKUP($A317,StudiesDetails!$B:$CW,5,FALSE),"")</f>
        <v>CYP3A4</v>
      </c>
      <c r="F317" s="23" t="str">
        <f>IF(AND($A317&lt;&gt;"",ISNUMBER($A317)),VLOOKUP($A317,StudiesDetails!$B:$CW,6,FALSE),"")</f>
        <v>Small intestine--HIM-EVTNFLR-</v>
      </c>
      <c r="G317" s="12" t="s">
        <v>1678</v>
      </c>
      <c r="H317" s="1">
        <v>3</v>
      </c>
      <c r="I317" s="60" t="str">
        <f>IF(AND($A317&lt;&gt;"",ISNUMBER($A317)),VLOOKUP($A317,StudiesDetails!$B:$CW,26,FALSE),"")</f>
        <v>Pooled</v>
      </c>
      <c r="J317" s="39">
        <f>IF(AND($A317&lt;&gt;"",ISNUMBER($A317)),VLOOKUP($A317,StudiesDetails!$B:$CW,31,FALSE),"")</f>
        <v>8</v>
      </c>
      <c r="K317" s="2">
        <v>24.8</v>
      </c>
      <c r="L317" s="14" t="s">
        <v>1679</v>
      </c>
      <c r="M317" s="14" t="s">
        <v>768</v>
      </c>
      <c r="N317" s="58">
        <v>1.02</v>
      </c>
      <c r="O317" s="59" t="s">
        <v>1679</v>
      </c>
      <c r="P317" s="59" t="s">
        <v>797</v>
      </c>
      <c r="X317" s="52">
        <v>0</v>
      </c>
    </row>
    <row r="318" spans="1:26" x14ac:dyDescent="0.3">
      <c r="A318">
        <v>811</v>
      </c>
      <c r="B318" s="23" t="str">
        <f>IF(AND($A318&lt;&gt;"",ISNUMBER($A318)),VLOOKUP($A318,StudiesDetails!$B:$CW,2,FALSE),"")</f>
        <v>Wenzel</v>
      </c>
      <c r="C318" s="23">
        <f>IF(AND($A318&lt;&gt;"",ISNUMBER($A318)),VLOOKUP($A318,StudiesDetails!$B:$CW,3,FALSE),"")</f>
        <v>2021</v>
      </c>
      <c r="D318" s="23" t="str">
        <f>IF(AND($A318&lt;&gt;"",ISNUMBER($A318)),VLOOKUP($A318,StudiesDetails!$B:$CW,4,FALSE),"")</f>
        <v xml:space="preserve">https://doi.org/10.1016/j.jchromb.2021.122891 </v>
      </c>
      <c r="E318" s="64" t="str">
        <f>IF(AND($A318&lt;&gt;"",ISNUMBER($A318)),VLOOKUP($A318,StudiesDetails!$B:$CW,5,FALSE),"")</f>
        <v>CYP3A4</v>
      </c>
      <c r="F318" s="23" t="str">
        <f>IF(AND($A318&lt;&gt;"",ISNUMBER($A318)),VLOOKUP($A318,StudiesDetails!$B:$CW,6,FALSE),"")</f>
        <v>Small intestine--HIM-LGIPGPTPLPFLGNILSYHK-</v>
      </c>
      <c r="G318" s="12" t="s">
        <v>1678</v>
      </c>
      <c r="H318" s="1">
        <v>3</v>
      </c>
      <c r="I318" s="60" t="str">
        <f>IF(AND($A318&lt;&gt;"",ISNUMBER($A318)),VLOOKUP($A318,StudiesDetails!$B:$CW,26,FALSE),"")</f>
        <v>Pooled</v>
      </c>
      <c r="J318" s="39">
        <f>IF(AND($A318&lt;&gt;"",ISNUMBER($A318)),VLOOKUP($A318,StudiesDetails!$B:$CW,31,FALSE),"")</f>
        <v>8</v>
      </c>
      <c r="K318" s="2">
        <v>1.29</v>
      </c>
      <c r="L318" s="14" t="s">
        <v>1679</v>
      </c>
      <c r="M318" s="14" t="s">
        <v>768</v>
      </c>
      <c r="N318" s="58">
        <v>0.11</v>
      </c>
      <c r="O318" s="59" t="s">
        <v>1679</v>
      </c>
      <c r="P318" s="59" t="s">
        <v>797</v>
      </c>
      <c r="X318" s="52">
        <v>0</v>
      </c>
    </row>
    <row r="319" spans="1:26" x14ac:dyDescent="0.3">
      <c r="A319">
        <v>812</v>
      </c>
      <c r="B319" s="23" t="str">
        <f>IF(AND($A319&lt;&gt;"",ISNUMBER($A319)),VLOOKUP($A319,StudiesDetails!$B:$CW,2,FALSE),"")</f>
        <v>Wenzel</v>
      </c>
      <c r="C319" s="23">
        <f>IF(AND($A319&lt;&gt;"",ISNUMBER($A319)),VLOOKUP($A319,StudiesDetails!$B:$CW,3,FALSE),"")</f>
        <v>2021</v>
      </c>
      <c r="D319" s="23" t="str">
        <f>IF(AND($A319&lt;&gt;"",ISNUMBER($A319)),VLOOKUP($A319,StudiesDetails!$B:$CW,4,FALSE),"")</f>
        <v xml:space="preserve">https://doi.org/10.1016/j.jchromb.2021.122891 </v>
      </c>
      <c r="E319" s="64" t="str">
        <f>IF(AND($A319&lt;&gt;"",ISNUMBER($A319)),VLOOKUP($A319,StudiesDetails!$B:$CW,5,FALSE),"")</f>
        <v>CYP3A5</v>
      </c>
      <c r="F319" s="23" t="str">
        <f>IF(AND($A319&lt;&gt;"",ISNUMBER($A319)),VLOOKUP($A319,StudiesDetails!$B:$CW,6,FALSE),"")</f>
        <v>Small intestine--HIM-DTINFLSK-</v>
      </c>
      <c r="G319" s="12" t="s">
        <v>1678</v>
      </c>
      <c r="H319" s="1">
        <v>3</v>
      </c>
      <c r="I319" s="60" t="str">
        <f>IF(AND($A319&lt;&gt;"",ISNUMBER($A319)),VLOOKUP($A319,StudiesDetails!$B:$CW,26,FALSE),"")</f>
        <v>Pooled</v>
      </c>
      <c r="J319" s="39">
        <f>IF(AND($A319&lt;&gt;"",ISNUMBER($A319)),VLOOKUP($A319,StudiesDetails!$B:$CW,31,FALSE),"")</f>
        <v>8</v>
      </c>
      <c r="K319" s="2" t="s">
        <v>1681</v>
      </c>
      <c r="O319" s="59"/>
      <c r="P319" s="59"/>
      <c r="X319" s="52">
        <v>1</v>
      </c>
      <c r="Y319" s="52" t="s">
        <v>1681</v>
      </c>
    </row>
    <row r="320" spans="1:26" x14ac:dyDescent="0.3">
      <c r="A320">
        <v>813</v>
      </c>
      <c r="B320" s="23" t="str">
        <f>IF(AND($A320&lt;&gt;"",ISNUMBER($A320)),VLOOKUP($A320,StudiesDetails!$B:$CW,2,FALSE),"")</f>
        <v>Wenzel</v>
      </c>
      <c r="C320" s="23">
        <f>IF(AND($A320&lt;&gt;"",ISNUMBER($A320)),VLOOKUP($A320,StudiesDetails!$B:$CW,3,FALSE),"")</f>
        <v>2021</v>
      </c>
      <c r="D320" s="23" t="str">
        <f>IF(AND($A320&lt;&gt;"",ISNUMBER($A320)),VLOOKUP($A320,StudiesDetails!$B:$CW,4,FALSE),"")</f>
        <v xml:space="preserve">https://doi.org/10.1016/j.jchromb.2021.122891 </v>
      </c>
      <c r="E320" s="64" t="str">
        <f>IF(AND($A320&lt;&gt;"",ISNUMBER($A320)),VLOOKUP($A320,StudiesDetails!$B:$CW,5,FALSE),"")</f>
        <v>CYP3A5</v>
      </c>
      <c r="F320" s="23" t="str">
        <f>IF(AND($A320&lt;&gt;"",ISNUMBER($A320)),VLOOKUP($A320,StudiesDetails!$B:$CW,6,FALSE),"")</f>
        <v>Small intestine--HIM-LFPVAIR-</v>
      </c>
      <c r="G320" s="12" t="s">
        <v>1678</v>
      </c>
      <c r="H320" s="1">
        <v>3</v>
      </c>
      <c r="I320" s="60" t="str">
        <f>IF(AND($A320&lt;&gt;"",ISNUMBER($A320)),VLOOKUP($A320,StudiesDetails!$B:$CW,26,FALSE),"")</f>
        <v>Pooled</v>
      </c>
      <c r="J320" s="39">
        <f>IF(AND($A320&lt;&gt;"",ISNUMBER($A320)),VLOOKUP($A320,StudiesDetails!$B:$CW,31,FALSE),"")</f>
        <v>8</v>
      </c>
      <c r="K320" s="2">
        <v>1.53</v>
      </c>
      <c r="L320" s="14" t="s">
        <v>1679</v>
      </c>
      <c r="M320" s="14" t="s">
        <v>768</v>
      </c>
      <c r="N320" s="58">
        <v>0.59</v>
      </c>
      <c r="O320" s="59" t="s">
        <v>1679</v>
      </c>
      <c r="P320" s="59" t="s">
        <v>797</v>
      </c>
      <c r="X320" s="52">
        <v>0</v>
      </c>
    </row>
    <row r="321" spans="1:25" x14ac:dyDescent="0.3">
      <c r="A321">
        <v>814</v>
      </c>
      <c r="B321" s="23" t="str">
        <f>IF(AND($A321&lt;&gt;"",ISNUMBER($A321)),VLOOKUP($A321,StudiesDetails!$B:$CW,2,FALSE),"")</f>
        <v>Wenzel</v>
      </c>
      <c r="C321" s="23">
        <f>IF(AND($A321&lt;&gt;"",ISNUMBER($A321)),VLOOKUP($A321,StudiesDetails!$B:$CW,3,FALSE),"")</f>
        <v>2021</v>
      </c>
      <c r="D321" s="23" t="str">
        <f>IF(AND($A321&lt;&gt;"",ISNUMBER($A321)),VLOOKUP($A321,StudiesDetails!$B:$CW,4,FALSE),"")</f>
        <v xml:space="preserve">https://doi.org/10.1016/j.jchromb.2021.122891 </v>
      </c>
      <c r="E321" s="64" t="str">
        <f>IF(AND($A321&lt;&gt;"",ISNUMBER($A321)),VLOOKUP($A321,StudiesDetails!$B:$CW,5,FALSE),"")</f>
        <v>CYP3A7</v>
      </c>
      <c r="F321" s="23" t="str">
        <f>IF(AND($A321&lt;&gt;"",ISNUMBER($A321)),VLOOKUP($A321,StudiesDetails!$B:$CW,6,FALSE),"")</f>
        <v>Small intestine--HIM-LGIPGPTPLPFLGNALSFR-</v>
      </c>
      <c r="G321" s="12" t="s">
        <v>1678</v>
      </c>
      <c r="H321" s="1">
        <v>3</v>
      </c>
      <c r="I321" s="60" t="str">
        <f>IF(AND($A321&lt;&gt;"",ISNUMBER($A321)),VLOOKUP($A321,StudiesDetails!$B:$CW,26,FALSE),"")</f>
        <v>Pooled</v>
      </c>
      <c r="J321" s="39">
        <f>IF(AND($A321&lt;&gt;"",ISNUMBER($A321)),VLOOKUP($A321,StudiesDetails!$B:$CW,31,FALSE),"")</f>
        <v>8</v>
      </c>
      <c r="K321" s="2" t="s">
        <v>1681</v>
      </c>
      <c r="O321" s="59"/>
      <c r="P321" s="59"/>
      <c r="X321" s="52">
        <v>1</v>
      </c>
      <c r="Y321" s="52" t="s">
        <v>1681</v>
      </c>
    </row>
    <row r="322" spans="1:25" x14ac:dyDescent="0.3">
      <c r="A322">
        <v>818</v>
      </c>
      <c r="B322" s="23" t="str">
        <f>IF(AND($A322&lt;&gt;"",ISNUMBER($A322)),VLOOKUP($A322,StudiesDetails!$B:$CW,2,FALSE),"")</f>
        <v>Canaparo</v>
      </c>
      <c r="C322" s="23">
        <f>IF(AND($A322&lt;&gt;"",ISNUMBER($A322)),VLOOKUP($A322,StudiesDetails!$B:$CW,3,FALSE),"")</f>
        <v>2007</v>
      </c>
      <c r="D322" s="23" t="str">
        <f>IF(AND($A322&lt;&gt;"",ISNUMBER($A322)),VLOOKUP($A322,StudiesDetails!$B:$CW,4,FALSE),"")</f>
        <v>https://doi.org/10.1111/j.1440-1681.2007.04691.x</v>
      </c>
      <c r="E322" s="64" t="str">
        <f>IF(AND($A322&lt;&gt;"",ISNUMBER($A322)),VLOOKUP($A322,StudiesDetails!$B:$CW,5,FALSE),"")</f>
        <v>CYP3A4</v>
      </c>
      <c r="F322" s="23" t="str">
        <f>IF(AND($A322&lt;&gt;"",ISNUMBER($A322)),VLOOKUP($A322,StudiesDetails!$B:$CW,6,FALSE),"")</f>
        <v>Stomach--HSM-1-</v>
      </c>
      <c r="G322" s="12" t="s">
        <v>1690</v>
      </c>
      <c r="H322" s="1">
        <v>2</v>
      </c>
      <c r="I322" s="60" t="str">
        <f>IF(AND($A322&lt;&gt;"",ISNUMBER($A322)),VLOOKUP($A322,StudiesDetails!$B:$CW,26,FALSE),"")</f>
        <v>Individual</v>
      </c>
      <c r="J322" s="39">
        <f>IF(AND($A322&lt;&gt;"",ISNUMBER($A322)),VLOOKUP($A322,StudiesDetails!$B:$CW,31,FALSE),"")</f>
        <v>1</v>
      </c>
      <c r="K322" s="2" t="s">
        <v>1697</v>
      </c>
      <c r="V322" s="2">
        <v>0.1</v>
      </c>
      <c r="W322" s="14" t="s">
        <v>1679</v>
      </c>
      <c r="X322" s="52">
        <v>1</v>
      </c>
      <c r="Y322" s="52" t="s">
        <v>1697</v>
      </c>
    </row>
    <row r="323" spans="1:25" x14ac:dyDescent="0.3">
      <c r="A323">
        <v>819</v>
      </c>
      <c r="B323" s="23" t="str">
        <f>IF(AND($A323&lt;&gt;"",ISNUMBER($A323)),VLOOKUP($A323,StudiesDetails!$B:$CW,2,FALSE),"")</f>
        <v>Canaparo</v>
      </c>
      <c r="C323" s="23">
        <f>IF(AND($A323&lt;&gt;"",ISNUMBER($A323)),VLOOKUP($A323,StudiesDetails!$B:$CW,3,FALSE),"")</f>
        <v>2007</v>
      </c>
      <c r="D323" s="23" t="str">
        <f>IF(AND($A323&lt;&gt;"",ISNUMBER($A323)),VLOOKUP($A323,StudiesDetails!$B:$CW,4,FALSE),"")</f>
        <v>https://doi.org/10.1111/j.1440-1681.2007.04691.x</v>
      </c>
      <c r="E323" s="64" t="str">
        <f>IF(AND($A323&lt;&gt;"",ISNUMBER($A323)),VLOOKUP($A323,StudiesDetails!$B:$CW,5,FALSE),"")</f>
        <v>CYP3A4</v>
      </c>
      <c r="F323" s="23" t="str">
        <f>IF(AND($A323&lt;&gt;"",ISNUMBER($A323)),VLOOKUP($A323,StudiesDetails!$B:$CW,6,FALSE),"")</f>
        <v>Stomach--HSM-2-</v>
      </c>
      <c r="G323" s="12" t="s">
        <v>1690</v>
      </c>
      <c r="H323" s="1">
        <v>2</v>
      </c>
      <c r="I323" s="60" t="str">
        <f>IF(AND($A323&lt;&gt;"",ISNUMBER($A323)),VLOOKUP($A323,StudiesDetails!$B:$CW,26,FALSE),"")</f>
        <v>Individual</v>
      </c>
      <c r="J323" s="39">
        <f>IF(AND($A323&lt;&gt;"",ISNUMBER($A323)),VLOOKUP($A323,StudiesDetails!$B:$CW,31,FALSE),"")</f>
        <v>1</v>
      </c>
      <c r="K323" s="2">
        <v>1.8</v>
      </c>
      <c r="L323" s="14" t="s">
        <v>1679</v>
      </c>
      <c r="M323" s="14" t="s">
        <v>768</v>
      </c>
      <c r="V323" s="2">
        <v>0.1</v>
      </c>
      <c r="W323" s="14" t="s">
        <v>1679</v>
      </c>
      <c r="X323" s="52">
        <v>1</v>
      </c>
      <c r="Y323" s="52" t="s">
        <v>1692</v>
      </c>
    </row>
    <row r="324" spans="1:25" x14ac:dyDescent="0.3">
      <c r="A324">
        <v>820</v>
      </c>
      <c r="B324" s="23" t="str">
        <f>IF(AND($A324&lt;&gt;"",ISNUMBER($A324)),VLOOKUP($A324,StudiesDetails!$B:$CW,2,FALSE),"")</f>
        <v>Canaparo</v>
      </c>
      <c r="C324" s="23">
        <f>IF(AND($A324&lt;&gt;"",ISNUMBER($A324)),VLOOKUP($A324,StudiesDetails!$B:$CW,3,FALSE),"")</f>
        <v>2007</v>
      </c>
      <c r="D324" s="23" t="str">
        <f>IF(AND($A324&lt;&gt;"",ISNUMBER($A324)),VLOOKUP($A324,StudiesDetails!$B:$CW,4,FALSE),"")</f>
        <v>https://doi.org/10.1111/j.1440-1681.2007.04691.x</v>
      </c>
      <c r="E324" s="64" t="str">
        <f>IF(AND($A324&lt;&gt;"",ISNUMBER($A324)),VLOOKUP($A324,StudiesDetails!$B:$CW,5,FALSE),"")</f>
        <v>CYP3A4</v>
      </c>
      <c r="F324" s="23" t="str">
        <f>IF(AND($A324&lt;&gt;"",ISNUMBER($A324)),VLOOKUP($A324,StudiesDetails!$B:$CW,6,FALSE),"")</f>
        <v>Stomach--HSM-3-</v>
      </c>
      <c r="G324" s="12" t="s">
        <v>1690</v>
      </c>
      <c r="H324" s="1">
        <v>2</v>
      </c>
      <c r="I324" s="60" t="str">
        <f>IF(AND($A324&lt;&gt;"",ISNUMBER($A324)),VLOOKUP($A324,StudiesDetails!$B:$CW,26,FALSE),"")</f>
        <v>Individual</v>
      </c>
      <c r="J324" s="39">
        <f>IF(AND($A324&lt;&gt;"",ISNUMBER($A324)),VLOOKUP($A324,StudiesDetails!$B:$CW,31,FALSE),"")</f>
        <v>1</v>
      </c>
      <c r="K324" s="2">
        <v>1.9</v>
      </c>
      <c r="L324" s="14" t="s">
        <v>1679</v>
      </c>
      <c r="M324" s="14" t="s">
        <v>768</v>
      </c>
      <c r="V324" s="2">
        <v>0.1</v>
      </c>
      <c r="W324" s="14" t="s">
        <v>1679</v>
      </c>
      <c r="X324" s="52">
        <v>1</v>
      </c>
      <c r="Y324" s="52" t="s">
        <v>1692</v>
      </c>
    </row>
    <row r="325" spans="1:25" x14ac:dyDescent="0.3">
      <c r="A325">
        <v>821</v>
      </c>
      <c r="B325" s="23" t="str">
        <f>IF(AND($A325&lt;&gt;"",ISNUMBER($A325)),VLOOKUP($A325,StudiesDetails!$B:$CW,2,FALSE),"")</f>
        <v>Canaparo</v>
      </c>
      <c r="C325" s="23">
        <f>IF(AND($A325&lt;&gt;"",ISNUMBER($A325)),VLOOKUP($A325,StudiesDetails!$B:$CW,3,FALSE),"")</f>
        <v>2007</v>
      </c>
      <c r="D325" s="23" t="str">
        <f>IF(AND($A325&lt;&gt;"",ISNUMBER($A325)),VLOOKUP($A325,StudiesDetails!$B:$CW,4,FALSE),"")</f>
        <v>https://doi.org/10.1111/j.1440-1681.2007.04691.x</v>
      </c>
      <c r="E325" s="64" t="str">
        <f>IF(AND($A325&lt;&gt;"",ISNUMBER($A325)),VLOOKUP($A325,StudiesDetails!$B:$CW,5,FALSE),"")</f>
        <v>CYP3A4</v>
      </c>
      <c r="F325" s="23" t="str">
        <f>IF(AND($A325&lt;&gt;"",ISNUMBER($A325)),VLOOKUP($A325,StudiesDetails!$B:$CW,6,FALSE),"")</f>
        <v>Stomach--HSM-4-</v>
      </c>
      <c r="G325" s="12" t="s">
        <v>1690</v>
      </c>
      <c r="H325" s="1">
        <v>2</v>
      </c>
      <c r="I325" s="60" t="str">
        <f>IF(AND($A325&lt;&gt;"",ISNUMBER($A325)),VLOOKUP($A325,StudiesDetails!$B:$CW,26,FALSE),"")</f>
        <v>Individual</v>
      </c>
      <c r="J325" s="39">
        <f>IF(AND($A325&lt;&gt;"",ISNUMBER($A325)),VLOOKUP($A325,StudiesDetails!$B:$CW,31,FALSE),"")</f>
        <v>1</v>
      </c>
      <c r="K325" s="2">
        <v>2</v>
      </c>
      <c r="L325" s="14" t="s">
        <v>1679</v>
      </c>
      <c r="M325" s="14" t="s">
        <v>768</v>
      </c>
      <c r="V325" s="2">
        <v>0.1</v>
      </c>
      <c r="W325" s="14" t="s">
        <v>1679</v>
      </c>
      <c r="X325" s="52">
        <v>1</v>
      </c>
      <c r="Y325" s="52" t="s">
        <v>1692</v>
      </c>
    </row>
    <row r="326" spans="1:25" x14ac:dyDescent="0.3">
      <c r="A326">
        <v>822</v>
      </c>
      <c r="B326" s="23" t="str">
        <f>IF(AND($A326&lt;&gt;"",ISNUMBER($A326)),VLOOKUP($A326,StudiesDetails!$B:$CW,2,FALSE),"")</f>
        <v>Canaparo</v>
      </c>
      <c r="C326" s="23">
        <f>IF(AND($A326&lt;&gt;"",ISNUMBER($A326)),VLOOKUP($A326,StudiesDetails!$B:$CW,3,FALSE),"")</f>
        <v>2007</v>
      </c>
      <c r="D326" s="23" t="str">
        <f>IF(AND($A326&lt;&gt;"",ISNUMBER($A326)),VLOOKUP($A326,StudiesDetails!$B:$CW,4,FALSE),"")</f>
        <v>https://doi.org/10.1111/j.1440-1681.2007.04691.x</v>
      </c>
      <c r="E326" s="64" t="str">
        <f>IF(AND($A326&lt;&gt;"",ISNUMBER($A326)),VLOOKUP($A326,StudiesDetails!$B:$CW,5,FALSE),"")</f>
        <v>CYP3A4</v>
      </c>
      <c r="F326" s="23" t="str">
        <f>IF(AND($A326&lt;&gt;"",ISNUMBER($A326)),VLOOKUP($A326,StudiesDetails!$B:$CW,6,FALSE),"")</f>
        <v>Stomach--HSM-5-</v>
      </c>
      <c r="G326" s="12" t="s">
        <v>1690</v>
      </c>
      <c r="H326" s="1">
        <v>2</v>
      </c>
      <c r="I326" s="60" t="str">
        <f>IF(AND($A326&lt;&gt;"",ISNUMBER($A326)),VLOOKUP($A326,StudiesDetails!$B:$CW,26,FALSE),"")</f>
        <v>Individual</v>
      </c>
      <c r="J326" s="39">
        <f>IF(AND($A326&lt;&gt;"",ISNUMBER($A326)),VLOOKUP($A326,StudiesDetails!$B:$CW,31,FALSE),"")</f>
        <v>1</v>
      </c>
      <c r="K326" s="2">
        <v>4.4000000000000004</v>
      </c>
      <c r="L326" s="14" t="s">
        <v>1679</v>
      </c>
      <c r="M326" s="14" t="s">
        <v>768</v>
      </c>
      <c r="V326" s="2">
        <v>0.1</v>
      </c>
      <c r="W326" s="14" t="s">
        <v>1679</v>
      </c>
      <c r="X326" s="52">
        <v>1</v>
      </c>
      <c r="Y326" s="52" t="s">
        <v>1692</v>
      </c>
    </row>
    <row r="327" spans="1:25" x14ac:dyDescent="0.3">
      <c r="A327">
        <v>824</v>
      </c>
      <c r="B327" s="23" t="str">
        <f>IF(AND($A327&lt;&gt;"",ISNUMBER($A327)),VLOOKUP($A327,StudiesDetails!$B:$CW,2,FALSE),"")</f>
        <v>Canaparo</v>
      </c>
      <c r="C327" s="23">
        <f>IF(AND($A327&lt;&gt;"",ISNUMBER($A327)),VLOOKUP($A327,StudiesDetails!$B:$CW,3,FALSE),"")</f>
        <v>2007</v>
      </c>
      <c r="D327" s="23" t="str">
        <f>IF(AND($A327&lt;&gt;"",ISNUMBER($A327)),VLOOKUP($A327,StudiesDetails!$B:$CW,4,FALSE),"")</f>
        <v>https://doi.org/10.1111/j.1440-1681.2007.04691.x</v>
      </c>
      <c r="E327" s="64" t="str">
        <f>IF(AND($A327&lt;&gt;"",ISNUMBER($A327)),VLOOKUP($A327,StudiesDetails!$B:$CW,5,FALSE),"")</f>
        <v>CYP3A5</v>
      </c>
      <c r="F327" s="23" t="str">
        <f>IF(AND($A327&lt;&gt;"",ISNUMBER($A327)),VLOOKUP($A327,StudiesDetails!$B:$CW,6,FALSE),"")</f>
        <v>Stomach--HSM-1-*3/*3</v>
      </c>
      <c r="G327" s="12" t="s">
        <v>1690</v>
      </c>
      <c r="H327" s="1">
        <v>2</v>
      </c>
      <c r="I327" s="60" t="str">
        <f>IF(AND($A327&lt;&gt;"",ISNUMBER($A327)),VLOOKUP($A327,StudiesDetails!$B:$CW,26,FALSE),"")</f>
        <v>Individual</v>
      </c>
      <c r="J327" s="39">
        <f>IF(AND($A327&lt;&gt;"",ISNUMBER($A327)),VLOOKUP($A327,StudiesDetails!$B:$CW,31,FALSE),"")</f>
        <v>1</v>
      </c>
      <c r="K327" s="2" t="s">
        <v>1697</v>
      </c>
      <c r="V327" s="2">
        <v>0.1</v>
      </c>
      <c r="W327" s="14" t="s">
        <v>1679</v>
      </c>
      <c r="X327" s="52">
        <v>1</v>
      </c>
      <c r="Y327" s="52" t="s">
        <v>1697</v>
      </c>
    </row>
    <row r="328" spans="1:25" x14ac:dyDescent="0.3">
      <c r="A328">
        <v>825</v>
      </c>
      <c r="B328" s="23" t="str">
        <f>IF(AND($A328&lt;&gt;"",ISNUMBER($A328)),VLOOKUP($A328,StudiesDetails!$B:$CW,2,FALSE),"")</f>
        <v>Canaparo</v>
      </c>
      <c r="C328" s="23">
        <f>IF(AND($A328&lt;&gt;"",ISNUMBER($A328)),VLOOKUP($A328,StudiesDetails!$B:$CW,3,FALSE),"")</f>
        <v>2007</v>
      </c>
      <c r="D328" s="23" t="str">
        <f>IF(AND($A328&lt;&gt;"",ISNUMBER($A328)),VLOOKUP($A328,StudiesDetails!$B:$CW,4,FALSE),"")</f>
        <v>https://doi.org/10.1111/j.1440-1681.2007.04691.x</v>
      </c>
      <c r="E328" s="64" t="str">
        <f>IF(AND($A328&lt;&gt;"",ISNUMBER($A328)),VLOOKUP($A328,StudiesDetails!$B:$CW,5,FALSE),"")</f>
        <v>CYP3A5</v>
      </c>
      <c r="F328" s="23" t="str">
        <f>IF(AND($A328&lt;&gt;"",ISNUMBER($A328)),VLOOKUP($A328,StudiesDetails!$B:$CW,6,FALSE),"")</f>
        <v>Stomach--HSM-2-*3/*3</v>
      </c>
      <c r="G328" s="12" t="s">
        <v>1690</v>
      </c>
      <c r="H328" s="1">
        <v>2</v>
      </c>
      <c r="I328" s="60" t="str">
        <f>IF(AND($A328&lt;&gt;"",ISNUMBER($A328)),VLOOKUP($A328,StudiesDetails!$B:$CW,26,FALSE),"")</f>
        <v>Individual</v>
      </c>
      <c r="J328" s="39">
        <f>IF(AND($A328&lt;&gt;"",ISNUMBER($A328)),VLOOKUP($A328,StudiesDetails!$B:$CW,31,FALSE),"")</f>
        <v>1</v>
      </c>
      <c r="K328" s="2" t="s">
        <v>1681</v>
      </c>
      <c r="V328" s="2">
        <v>0.1</v>
      </c>
      <c r="W328" s="14" t="s">
        <v>1679</v>
      </c>
      <c r="X328" s="52">
        <v>1</v>
      </c>
      <c r="Y328" s="52" t="s">
        <v>1681</v>
      </c>
    </row>
    <row r="329" spans="1:25" x14ac:dyDescent="0.3">
      <c r="A329">
        <v>826</v>
      </c>
      <c r="B329" s="23" t="str">
        <f>IF(AND($A329&lt;&gt;"",ISNUMBER($A329)),VLOOKUP($A329,StudiesDetails!$B:$CW,2,FALSE),"")</f>
        <v>Canaparo</v>
      </c>
      <c r="C329" s="23">
        <f>IF(AND($A329&lt;&gt;"",ISNUMBER($A329)),VLOOKUP($A329,StudiesDetails!$B:$CW,3,FALSE),"")</f>
        <v>2007</v>
      </c>
      <c r="D329" s="23" t="str">
        <f>IF(AND($A329&lt;&gt;"",ISNUMBER($A329)),VLOOKUP($A329,StudiesDetails!$B:$CW,4,FALSE),"")</f>
        <v>https://doi.org/10.1111/j.1440-1681.2007.04691.x</v>
      </c>
      <c r="E329" s="64" t="str">
        <f>IF(AND($A329&lt;&gt;"",ISNUMBER($A329)),VLOOKUP($A329,StudiesDetails!$B:$CW,5,FALSE),"")</f>
        <v>CYP3A5</v>
      </c>
      <c r="F329" s="23" t="str">
        <f>IF(AND($A329&lt;&gt;"",ISNUMBER($A329)),VLOOKUP($A329,StudiesDetails!$B:$CW,6,FALSE),"")</f>
        <v>Stomach--HSM-3-*3/*3</v>
      </c>
      <c r="G329" s="12" t="s">
        <v>1690</v>
      </c>
      <c r="H329" s="1">
        <v>2</v>
      </c>
      <c r="I329" s="60" t="str">
        <f>IF(AND($A329&lt;&gt;"",ISNUMBER($A329)),VLOOKUP($A329,StudiesDetails!$B:$CW,26,FALSE),"")</f>
        <v>Individual</v>
      </c>
      <c r="J329" s="39">
        <f>IF(AND($A329&lt;&gt;"",ISNUMBER($A329)),VLOOKUP($A329,StudiesDetails!$B:$CW,31,FALSE),"")</f>
        <v>1</v>
      </c>
      <c r="K329" s="2" t="s">
        <v>1681</v>
      </c>
      <c r="V329" s="2">
        <v>0.1</v>
      </c>
      <c r="W329" s="14" t="s">
        <v>1679</v>
      </c>
      <c r="X329" s="52">
        <v>1</v>
      </c>
      <c r="Y329" s="52" t="s">
        <v>1681</v>
      </c>
    </row>
    <row r="330" spans="1:25" x14ac:dyDescent="0.3">
      <c r="A330">
        <v>827</v>
      </c>
      <c r="B330" s="23" t="str">
        <f>IF(AND($A330&lt;&gt;"",ISNUMBER($A330)),VLOOKUP($A330,StudiesDetails!$B:$CW,2,FALSE),"")</f>
        <v>Canaparo</v>
      </c>
      <c r="C330" s="23">
        <f>IF(AND($A330&lt;&gt;"",ISNUMBER($A330)),VLOOKUP($A330,StudiesDetails!$B:$CW,3,FALSE),"")</f>
        <v>2007</v>
      </c>
      <c r="D330" s="23" t="str">
        <f>IF(AND($A330&lt;&gt;"",ISNUMBER($A330)),VLOOKUP($A330,StudiesDetails!$B:$CW,4,FALSE),"")</f>
        <v>https://doi.org/10.1111/j.1440-1681.2007.04691.x</v>
      </c>
      <c r="E330" s="64" t="str">
        <f>IF(AND($A330&lt;&gt;"",ISNUMBER($A330)),VLOOKUP($A330,StudiesDetails!$B:$CW,5,FALSE),"")</f>
        <v>CYP3A5</v>
      </c>
      <c r="F330" s="23" t="str">
        <f>IF(AND($A330&lt;&gt;"",ISNUMBER($A330)),VLOOKUP($A330,StudiesDetails!$B:$CW,6,FALSE),"")</f>
        <v>Stomach--HSM-4-*3/*3</v>
      </c>
      <c r="G330" s="12" t="s">
        <v>1690</v>
      </c>
      <c r="H330" s="1">
        <v>2</v>
      </c>
      <c r="I330" s="60" t="str">
        <f>IF(AND($A330&lt;&gt;"",ISNUMBER($A330)),VLOOKUP($A330,StudiesDetails!$B:$CW,26,FALSE),"")</f>
        <v>Individual</v>
      </c>
      <c r="J330" s="39">
        <f>IF(AND($A330&lt;&gt;"",ISNUMBER($A330)),VLOOKUP($A330,StudiesDetails!$B:$CW,31,FALSE),"")</f>
        <v>1</v>
      </c>
      <c r="K330" s="2">
        <v>0.2</v>
      </c>
      <c r="L330" s="14" t="s">
        <v>1679</v>
      </c>
      <c r="M330" s="14" t="s">
        <v>768</v>
      </c>
      <c r="V330" s="2">
        <v>0.1</v>
      </c>
      <c r="W330" s="14" t="s">
        <v>1679</v>
      </c>
      <c r="X330" s="52">
        <v>1</v>
      </c>
      <c r="Y330" s="52" t="s">
        <v>1692</v>
      </c>
    </row>
    <row r="331" spans="1:25" x14ac:dyDescent="0.3">
      <c r="A331">
        <v>828</v>
      </c>
      <c r="B331" s="23" t="str">
        <f>IF(AND($A331&lt;&gt;"",ISNUMBER($A331)),VLOOKUP($A331,StudiesDetails!$B:$CW,2,FALSE),"")</f>
        <v>Canaparo</v>
      </c>
      <c r="C331" s="23">
        <f>IF(AND($A331&lt;&gt;"",ISNUMBER($A331)),VLOOKUP($A331,StudiesDetails!$B:$CW,3,FALSE),"")</f>
        <v>2007</v>
      </c>
      <c r="D331" s="23" t="str">
        <f>IF(AND($A331&lt;&gt;"",ISNUMBER($A331)),VLOOKUP($A331,StudiesDetails!$B:$CW,4,FALSE),"")</f>
        <v>https://doi.org/10.1111/j.1440-1681.2007.04691.x</v>
      </c>
      <c r="E331" s="64" t="str">
        <f>IF(AND($A331&lt;&gt;"",ISNUMBER($A331)),VLOOKUP($A331,StudiesDetails!$B:$CW,5,FALSE),"")</f>
        <v>CYP3A5</v>
      </c>
      <c r="F331" s="23" t="str">
        <f>IF(AND($A331&lt;&gt;"",ISNUMBER($A331)),VLOOKUP($A331,StudiesDetails!$B:$CW,6,FALSE),"")</f>
        <v>Stomach--HSM-5-*3/*3</v>
      </c>
      <c r="G331" s="12" t="s">
        <v>1690</v>
      </c>
      <c r="H331" s="1">
        <v>2</v>
      </c>
      <c r="I331" s="60" t="str">
        <f>IF(AND($A331&lt;&gt;"",ISNUMBER($A331)),VLOOKUP($A331,StudiesDetails!$B:$CW,26,FALSE),"")</f>
        <v>Individual</v>
      </c>
      <c r="J331" s="39">
        <f>IF(AND($A331&lt;&gt;"",ISNUMBER($A331)),VLOOKUP($A331,StudiesDetails!$B:$CW,31,FALSE),"")</f>
        <v>1</v>
      </c>
      <c r="K331" s="2" t="s">
        <v>1681</v>
      </c>
      <c r="V331" s="2">
        <v>0.1</v>
      </c>
      <c r="W331" s="14" t="s">
        <v>1679</v>
      </c>
      <c r="X331" s="52">
        <v>1</v>
      </c>
      <c r="Y331" s="52" t="s">
        <v>1681</v>
      </c>
    </row>
    <row r="332" spans="1:25" x14ac:dyDescent="0.3">
      <c r="A332">
        <v>830</v>
      </c>
      <c r="B332" s="23" t="str">
        <f>IF(AND($A332&lt;&gt;"",ISNUMBER($A332)),VLOOKUP($A332,StudiesDetails!$B:$CW,2,FALSE),"")</f>
        <v>Canaparo</v>
      </c>
      <c r="C332" s="23">
        <f>IF(AND($A332&lt;&gt;"",ISNUMBER($A332)),VLOOKUP($A332,StudiesDetails!$B:$CW,3,FALSE),"")</f>
        <v>2007</v>
      </c>
      <c r="D332" s="23" t="str">
        <f>IF(AND($A332&lt;&gt;"",ISNUMBER($A332)),VLOOKUP($A332,StudiesDetails!$B:$CW,4,FALSE),"")</f>
        <v>https://doi.org/10.1111/j.1440-1681.2007.04691.x</v>
      </c>
      <c r="E332" s="64" t="str">
        <f>IF(AND($A332&lt;&gt;"",ISNUMBER($A332)),VLOOKUP($A332,StudiesDetails!$B:$CW,5,FALSE),"")</f>
        <v>CYP3A4</v>
      </c>
      <c r="F332" s="23" t="str">
        <f>IF(AND($A332&lt;&gt;"",ISNUMBER($A332)),VLOOKUP($A332,StudiesDetails!$B:$CW,6,FALSE),"")</f>
        <v>Small intestine-Jejunum-HIM-6-</v>
      </c>
      <c r="G332" s="12" t="s">
        <v>1690</v>
      </c>
      <c r="H332" s="1">
        <v>2</v>
      </c>
      <c r="I332" s="60" t="str">
        <f>IF(AND($A332&lt;&gt;"",ISNUMBER($A332)),VLOOKUP($A332,StudiesDetails!$B:$CW,26,FALSE),"")</f>
        <v>Individual</v>
      </c>
      <c r="J332" s="39">
        <f>IF(AND($A332&lt;&gt;"",ISNUMBER($A332)),VLOOKUP($A332,StudiesDetails!$B:$CW,31,FALSE),"")</f>
        <v>1</v>
      </c>
      <c r="K332" s="2">
        <v>193.5</v>
      </c>
      <c r="L332" s="14" t="s">
        <v>1679</v>
      </c>
      <c r="M332" s="14" t="s">
        <v>768</v>
      </c>
      <c r="V332" s="2">
        <v>0.1</v>
      </c>
      <c r="W332" s="14" t="s">
        <v>1679</v>
      </c>
      <c r="X332" s="52">
        <v>0</v>
      </c>
    </row>
    <row r="333" spans="1:25" x14ac:dyDescent="0.3">
      <c r="A333">
        <v>831</v>
      </c>
      <c r="B333" s="23" t="str">
        <f>IF(AND($A333&lt;&gt;"",ISNUMBER($A333)),VLOOKUP($A333,StudiesDetails!$B:$CW,2,FALSE),"")</f>
        <v>Canaparo</v>
      </c>
      <c r="C333" s="23">
        <f>IF(AND($A333&lt;&gt;"",ISNUMBER($A333)),VLOOKUP($A333,StudiesDetails!$B:$CW,3,FALSE),"")</f>
        <v>2007</v>
      </c>
      <c r="D333" s="23" t="str">
        <f>IF(AND($A333&lt;&gt;"",ISNUMBER($A333)),VLOOKUP($A333,StudiesDetails!$B:$CW,4,FALSE),"")</f>
        <v>https://doi.org/10.1111/j.1440-1681.2007.04691.x</v>
      </c>
      <c r="E333" s="64" t="str">
        <f>IF(AND($A333&lt;&gt;"",ISNUMBER($A333)),VLOOKUP($A333,StudiesDetails!$B:$CW,5,FALSE),"")</f>
        <v>CYP3A4</v>
      </c>
      <c r="F333" s="23" t="str">
        <f>IF(AND($A333&lt;&gt;"",ISNUMBER($A333)),VLOOKUP($A333,StudiesDetails!$B:$CW,6,FALSE),"")</f>
        <v>Small intestine-Jejunum-HIM-7-</v>
      </c>
      <c r="G333" s="12" t="s">
        <v>1690</v>
      </c>
      <c r="H333" s="1">
        <v>2</v>
      </c>
      <c r="I333" s="60" t="str">
        <f>IF(AND($A333&lt;&gt;"",ISNUMBER($A333)),VLOOKUP($A333,StudiesDetails!$B:$CW,26,FALSE),"")</f>
        <v>Individual</v>
      </c>
      <c r="J333" s="39">
        <f>IF(AND($A333&lt;&gt;"",ISNUMBER($A333)),VLOOKUP($A333,StudiesDetails!$B:$CW,31,FALSE),"")</f>
        <v>1</v>
      </c>
      <c r="K333" s="2" t="s">
        <v>1697</v>
      </c>
      <c r="V333" s="2">
        <v>0.1</v>
      </c>
      <c r="W333" s="14" t="s">
        <v>1679</v>
      </c>
      <c r="X333" s="52">
        <v>1</v>
      </c>
      <c r="Y333" s="52" t="s">
        <v>1697</v>
      </c>
    </row>
    <row r="334" spans="1:25" x14ac:dyDescent="0.3">
      <c r="A334">
        <v>832</v>
      </c>
      <c r="B334" s="23" t="str">
        <f>IF(AND($A334&lt;&gt;"",ISNUMBER($A334)),VLOOKUP($A334,StudiesDetails!$B:$CW,2,FALSE),"")</f>
        <v>Canaparo</v>
      </c>
      <c r="C334" s="23">
        <f>IF(AND($A334&lt;&gt;"",ISNUMBER($A334)),VLOOKUP($A334,StudiesDetails!$B:$CW,3,FALSE),"")</f>
        <v>2007</v>
      </c>
      <c r="D334" s="23" t="str">
        <f>IF(AND($A334&lt;&gt;"",ISNUMBER($A334)),VLOOKUP($A334,StudiesDetails!$B:$CW,4,FALSE),"")</f>
        <v>https://doi.org/10.1111/j.1440-1681.2007.04691.x</v>
      </c>
      <c r="E334" s="64" t="str">
        <f>IF(AND($A334&lt;&gt;"",ISNUMBER($A334)),VLOOKUP($A334,StudiesDetails!$B:$CW,5,FALSE),"")</f>
        <v>CYP3A4</v>
      </c>
      <c r="F334" s="23" t="str">
        <f>IF(AND($A334&lt;&gt;"",ISNUMBER($A334)),VLOOKUP($A334,StudiesDetails!$B:$CW,6,FALSE),"")</f>
        <v>Small intestine-Jejunum-HIM-8-</v>
      </c>
      <c r="G334" s="12" t="s">
        <v>1690</v>
      </c>
      <c r="H334" s="1">
        <v>2</v>
      </c>
      <c r="I334" s="60" t="str">
        <f>IF(AND($A334&lt;&gt;"",ISNUMBER($A334)),VLOOKUP($A334,StudiesDetails!$B:$CW,26,FALSE),"")</f>
        <v>Individual</v>
      </c>
      <c r="J334" s="39">
        <f>IF(AND($A334&lt;&gt;"",ISNUMBER($A334)),VLOOKUP($A334,StudiesDetails!$B:$CW,31,FALSE),"")</f>
        <v>1</v>
      </c>
      <c r="K334" s="2">
        <v>82.8</v>
      </c>
      <c r="L334" s="14" t="s">
        <v>1679</v>
      </c>
      <c r="M334" s="14" t="s">
        <v>768</v>
      </c>
      <c r="V334" s="2">
        <v>0.1</v>
      </c>
      <c r="W334" s="14" t="s">
        <v>1679</v>
      </c>
      <c r="X334" s="52">
        <v>0</v>
      </c>
    </row>
    <row r="335" spans="1:25" x14ac:dyDescent="0.3">
      <c r="A335">
        <v>833</v>
      </c>
      <c r="B335" s="23" t="str">
        <f>IF(AND($A335&lt;&gt;"",ISNUMBER($A335)),VLOOKUP($A335,StudiesDetails!$B:$CW,2,FALSE),"")</f>
        <v>Canaparo</v>
      </c>
      <c r="C335" s="23">
        <f>IF(AND($A335&lt;&gt;"",ISNUMBER($A335)),VLOOKUP($A335,StudiesDetails!$B:$CW,3,FALSE),"")</f>
        <v>2007</v>
      </c>
      <c r="D335" s="23" t="str">
        <f>IF(AND($A335&lt;&gt;"",ISNUMBER($A335)),VLOOKUP($A335,StudiesDetails!$B:$CW,4,FALSE),"")</f>
        <v>https://doi.org/10.1111/j.1440-1681.2007.04691.x</v>
      </c>
      <c r="E335" s="64" t="str">
        <f>IF(AND($A335&lt;&gt;"",ISNUMBER($A335)),VLOOKUP($A335,StudiesDetails!$B:$CW,5,FALSE),"")</f>
        <v>CYP3A4</v>
      </c>
      <c r="F335" s="23" t="str">
        <f>IF(AND($A335&lt;&gt;"",ISNUMBER($A335)),VLOOKUP($A335,StudiesDetails!$B:$CW,6,FALSE),"")</f>
        <v>Small intestine-Jejunum-HIM-9-</v>
      </c>
      <c r="G335" s="12" t="s">
        <v>1690</v>
      </c>
      <c r="H335" s="1">
        <v>2</v>
      </c>
      <c r="I335" s="60" t="str">
        <f>IF(AND($A335&lt;&gt;"",ISNUMBER($A335)),VLOOKUP($A335,StudiesDetails!$B:$CW,26,FALSE),"")</f>
        <v>Individual</v>
      </c>
      <c r="J335" s="39">
        <f>IF(AND($A335&lt;&gt;"",ISNUMBER($A335)),VLOOKUP($A335,StudiesDetails!$B:$CW,31,FALSE),"")</f>
        <v>1</v>
      </c>
      <c r="K335" s="2">
        <v>11.7</v>
      </c>
      <c r="L335" s="14" t="s">
        <v>1679</v>
      </c>
      <c r="M335" s="14" t="s">
        <v>768</v>
      </c>
      <c r="V335" s="2">
        <v>0.1</v>
      </c>
      <c r="W335" s="14" t="s">
        <v>1679</v>
      </c>
      <c r="X335" s="52">
        <v>0</v>
      </c>
    </row>
    <row r="336" spans="1:25" x14ac:dyDescent="0.3">
      <c r="A336">
        <v>834</v>
      </c>
      <c r="B336" s="23" t="str">
        <f>IF(AND($A336&lt;&gt;"",ISNUMBER($A336)),VLOOKUP($A336,StudiesDetails!$B:$CW,2,FALSE),"")</f>
        <v>Canaparo</v>
      </c>
      <c r="C336" s="23">
        <f>IF(AND($A336&lt;&gt;"",ISNUMBER($A336)),VLOOKUP($A336,StudiesDetails!$B:$CW,3,FALSE),"")</f>
        <v>2007</v>
      </c>
      <c r="D336" s="23" t="str">
        <f>IF(AND($A336&lt;&gt;"",ISNUMBER($A336)),VLOOKUP($A336,StudiesDetails!$B:$CW,4,FALSE),"")</f>
        <v>https://doi.org/10.1111/j.1440-1681.2007.04691.x</v>
      </c>
      <c r="E336" s="64" t="str">
        <f>IF(AND($A336&lt;&gt;"",ISNUMBER($A336)),VLOOKUP($A336,StudiesDetails!$B:$CW,5,FALSE),"")</f>
        <v>CYP3A4</v>
      </c>
      <c r="F336" s="23" t="str">
        <f>IF(AND($A336&lt;&gt;"",ISNUMBER($A336)),VLOOKUP($A336,StudiesDetails!$B:$CW,6,FALSE),"")</f>
        <v>Small intestine-Jejunum-HIM-10-</v>
      </c>
      <c r="G336" s="12" t="s">
        <v>1690</v>
      </c>
      <c r="H336" s="1">
        <v>2</v>
      </c>
      <c r="I336" s="60" t="str">
        <f>IF(AND($A336&lt;&gt;"",ISNUMBER($A336)),VLOOKUP($A336,StudiesDetails!$B:$CW,26,FALSE),"")</f>
        <v>Individual</v>
      </c>
      <c r="J336" s="39">
        <f>IF(AND($A336&lt;&gt;"",ISNUMBER($A336)),VLOOKUP($A336,StudiesDetails!$B:$CW,31,FALSE),"")</f>
        <v>1</v>
      </c>
      <c r="K336" s="2">
        <v>5.9</v>
      </c>
      <c r="L336" s="14" t="s">
        <v>1679</v>
      </c>
      <c r="M336" s="14" t="s">
        <v>768</v>
      </c>
      <c r="V336" s="2">
        <v>0.1</v>
      </c>
      <c r="W336" s="14" t="s">
        <v>1679</v>
      </c>
      <c r="X336" s="52">
        <v>0</v>
      </c>
    </row>
    <row r="337" spans="1:25" x14ac:dyDescent="0.3">
      <c r="A337">
        <v>835</v>
      </c>
      <c r="B337" s="23" t="str">
        <f>IF(AND($A337&lt;&gt;"",ISNUMBER($A337)),VLOOKUP($A337,StudiesDetails!$B:$CW,2,FALSE),"")</f>
        <v>Canaparo</v>
      </c>
      <c r="C337" s="23">
        <f>IF(AND($A337&lt;&gt;"",ISNUMBER($A337)),VLOOKUP($A337,StudiesDetails!$B:$CW,3,FALSE),"")</f>
        <v>2007</v>
      </c>
      <c r="D337" s="23" t="str">
        <f>IF(AND($A337&lt;&gt;"",ISNUMBER($A337)),VLOOKUP($A337,StudiesDetails!$B:$CW,4,FALSE),"")</f>
        <v>https://doi.org/10.1111/j.1440-1681.2007.04691.x</v>
      </c>
      <c r="E337" s="64" t="str">
        <f>IF(AND($A337&lt;&gt;"",ISNUMBER($A337)),VLOOKUP($A337,StudiesDetails!$B:$CW,5,FALSE),"")</f>
        <v>CYP3A4</v>
      </c>
      <c r="F337" s="23" t="str">
        <f>IF(AND($A337&lt;&gt;"",ISNUMBER($A337)),VLOOKUP($A337,StudiesDetails!$B:$CW,6,FALSE),"")</f>
        <v>Small intestine-Jejunum-HIM-11-</v>
      </c>
      <c r="G337" s="12" t="s">
        <v>1690</v>
      </c>
      <c r="H337" s="1">
        <v>2</v>
      </c>
      <c r="I337" s="60" t="str">
        <f>IF(AND($A337&lt;&gt;"",ISNUMBER($A337)),VLOOKUP($A337,StudiesDetails!$B:$CW,26,FALSE),"")</f>
        <v>Individual</v>
      </c>
      <c r="J337" s="39">
        <f>IF(AND($A337&lt;&gt;"",ISNUMBER($A337)),VLOOKUP($A337,StudiesDetails!$B:$CW,31,FALSE),"")</f>
        <v>1</v>
      </c>
      <c r="K337" s="2">
        <v>8.1999999999999993</v>
      </c>
      <c r="L337" s="14" t="s">
        <v>1679</v>
      </c>
      <c r="M337" s="14" t="s">
        <v>768</v>
      </c>
      <c r="V337" s="2">
        <v>0.1</v>
      </c>
      <c r="W337" s="14" t="s">
        <v>1679</v>
      </c>
      <c r="X337" s="52">
        <v>0</v>
      </c>
    </row>
    <row r="338" spans="1:25" x14ac:dyDescent="0.3">
      <c r="A338">
        <v>836</v>
      </c>
      <c r="B338" s="23" t="str">
        <f>IF(AND($A338&lt;&gt;"",ISNUMBER($A338)),VLOOKUP($A338,StudiesDetails!$B:$CW,2,FALSE),"")</f>
        <v>Canaparo</v>
      </c>
      <c r="C338" s="23">
        <f>IF(AND($A338&lt;&gt;"",ISNUMBER($A338)),VLOOKUP($A338,StudiesDetails!$B:$CW,3,FALSE),"")</f>
        <v>2007</v>
      </c>
      <c r="D338" s="23" t="str">
        <f>IF(AND($A338&lt;&gt;"",ISNUMBER($A338)),VLOOKUP($A338,StudiesDetails!$B:$CW,4,FALSE),"")</f>
        <v>https://doi.org/10.1111/j.1440-1681.2007.04691.x</v>
      </c>
      <c r="E338" s="64" t="str">
        <f>IF(AND($A338&lt;&gt;"",ISNUMBER($A338)),VLOOKUP($A338,StudiesDetails!$B:$CW,5,FALSE),"")</f>
        <v>CYP3A4</v>
      </c>
      <c r="F338" s="23" t="str">
        <f>IF(AND($A338&lt;&gt;"",ISNUMBER($A338)),VLOOKUP($A338,StudiesDetails!$B:$CW,6,FALSE),"")</f>
        <v>Small intestine-Jejunum-HIM-12-</v>
      </c>
      <c r="G338" s="12" t="s">
        <v>1690</v>
      </c>
      <c r="H338" s="1">
        <v>2</v>
      </c>
      <c r="I338" s="60" t="str">
        <f>IF(AND($A338&lt;&gt;"",ISNUMBER($A338)),VLOOKUP($A338,StudiesDetails!$B:$CW,26,FALSE),"")</f>
        <v>Individual</v>
      </c>
      <c r="J338" s="39">
        <f>IF(AND($A338&lt;&gt;"",ISNUMBER($A338)),VLOOKUP($A338,StudiesDetails!$B:$CW,31,FALSE),"")</f>
        <v>1</v>
      </c>
      <c r="K338" s="2" t="s">
        <v>1697</v>
      </c>
      <c r="V338" s="2">
        <v>0.1</v>
      </c>
      <c r="W338" s="14" t="s">
        <v>1679</v>
      </c>
      <c r="X338" s="52">
        <v>1</v>
      </c>
      <c r="Y338" s="52" t="s">
        <v>1697</v>
      </c>
    </row>
    <row r="339" spans="1:25" x14ac:dyDescent="0.3">
      <c r="A339">
        <v>838</v>
      </c>
      <c r="B339" s="23" t="str">
        <f>IF(AND($A339&lt;&gt;"",ISNUMBER($A339)),VLOOKUP($A339,StudiesDetails!$B:$CW,2,FALSE),"")</f>
        <v>Canaparo</v>
      </c>
      <c r="C339" s="23">
        <f>IF(AND($A339&lt;&gt;"",ISNUMBER($A339)),VLOOKUP($A339,StudiesDetails!$B:$CW,3,FALSE),"")</f>
        <v>2007</v>
      </c>
      <c r="D339" s="23" t="str">
        <f>IF(AND($A339&lt;&gt;"",ISNUMBER($A339)),VLOOKUP($A339,StudiesDetails!$B:$CW,4,FALSE),"")</f>
        <v>https://doi.org/10.1111/j.1440-1681.2007.04691.x</v>
      </c>
      <c r="E339" s="64" t="str">
        <f>IF(AND($A339&lt;&gt;"",ISNUMBER($A339)),VLOOKUP($A339,StudiesDetails!$B:$CW,5,FALSE),"")</f>
        <v>CYP3A5</v>
      </c>
      <c r="F339" s="23" t="str">
        <f>IF(AND($A339&lt;&gt;"",ISNUMBER($A339)),VLOOKUP($A339,StudiesDetails!$B:$CW,6,FALSE),"")</f>
        <v>Small intestine-Jejunum-HIM-6-*3/*3</v>
      </c>
      <c r="G339" s="12" t="s">
        <v>1690</v>
      </c>
      <c r="H339" s="1">
        <v>2</v>
      </c>
      <c r="I339" s="60" t="str">
        <f>IF(AND($A339&lt;&gt;"",ISNUMBER($A339)),VLOOKUP($A339,StudiesDetails!$B:$CW,26,FALSE),"")</f>
        <v>Individual</v>
      </c>
      <c r="J339" s="39">
        <f>IF(AND($A339&lt;&gt;"",ISNUMBER($A339)),VLOOKUP($A339,StudiesDetails!$B:$CW,31,FALSE),"")</f>
        <v>1</v>
      </c>
      <c r="K339" s="2">
        <v>0.2</v>
      </c>
      <c r="L339" s="14" t="s">
        <v>1679</v>
      </c>
      <c r="M339" s="14" t="s">
        <v>768</v>
      </c>
      <c r="V339" s="2">
        <v>0.1</v>
      </c>
      <c r="W339" s="14" t="s">
        <v>1679</v>
      </c>
      <c r="X339" s="52">
        <v>0</v>
      </c>
    </row>
    <row r="340" spans="1:25" x14ac:dyDescent="0.3">
      <c r="A340">
        <v>839</v>
      </c>
      <c r="B340" s="23" t="str">
        <f>IF(AND($A340&lt;&gt;"",ISNUMBER($A340)),VLOOKUP($A340,StudiesDetails!$B:$CW,2,FALSE),"")</f>
        <v>Canaparo</v>
      </c>
      <c r="C340" s="23">
        <f>IF(AND($A340&lt;&gt;"",ISNUMBER($A340)),VLOOKUP($A340,StudiesDetails!$B:$CW,3,FALSE),"")</f>
        <v>2007</v>
      </c>
      <c r="D340" s="23" t="str">
        <f>IF(AND($A340&lt;&gt;"",ISNUMBER($A340)),VLOOKUP($A340,StudiesDetails!$B:$CW,4,FALSE),"")</f>
        <v>https://doi.org/10.1111/j.1440-1681.2007.04691.x</v>
      </c>
      <c r="E340" s="64" t="str">
        <f>IF(AND($A340&lt;&gt;"",ISNUMBER($A340)),VLOOKUP($A340,StudiesDetails!$B:$CW,5,FALSE),"")</f>
        <v>CYP3A5</v>
      </c>
      <c r="F340" s="23" t="str">
        <f>IF(AND($A340&lt;&gt;"",ISNUMBER($A340)),VLOOKUP($A340,StudiesDetails!$B:$CW,6,FALSE),"")</f>
        <v>Small intestine-Jejunum-HIM-7-*3/*3</v>
      </c>
      <c r="G340" s="12" t="s">
        <v>1690</v>
      </c>
      <c r="H340" s="1">
        <v>2</v>
      </c>
      <c r="I340" s="60" t="str">
        <f>IF(AND($A340&lt;&gt;"",ISNUMBER($A340)),VLOOKUP($A340,StudiesDetails!$B:$CW,26,FALSE),"")</f>
        <v>Individual</v>
      </c>
      <c r="J340" s="39">
        <f>IF(AND($A340&lt;&gt;"",ISNUMBER($A340)),VLOOKUP($A340,StudiesDetails!$B:$CW,31,FALSE),"")</f>
        <v>1</v>
      </c>
      <c r="K340" s="2" t="s">
        <v>1697</v>
      </c>
      <c r="V340" s="2">
        <v>0.1</v>
      </c>
      <c r="W340" s="14" t="s">
        <v>1679</v>
      </c>
      <c r="X340" s="52">
        <v>1</v>
      </c>
      <c r="Y340" s="52" t="s">
        <v>1697</v>
      </c>
    </row>
    <row r="341" spans="1:25" x14ac:dyDescent="0.3">
      <c r="A341">
        <v>840</v>
      </c>
      <c r="B341" s="23" t="str">
        <f>IF(AND($A341&lt;&gt;"",ISNUMBER($A341)),VLOOKUP($A341,StudiesDetails!$B:$CW,2,FALSE),"")</f>
        <v>Canaparo</v>
      </c>
      <c r="C341" s="23">
        <f>IF(AND($A341&lt;&gt;"",ISNUMBER($A341)),VLOOKUP($A341,StudiesDetails!$B:$CW,3,FALSE),"")</f>
        <v>2007</v>
      </c>
      <c r="D341" s="23" t="str">
        <f>IF(AND($A341&lt;&gt;"",ISNUMBER($A341)),VLOOKUP($A341,StudiesDetails!$B:$CW,4,FALSE),"")</f>
        <v>https://doi.org/10.1111/j.1440-1681.2007.04691.x</v>
      </c>
      <c r="E341" s="64" t="str">
        <f>IF(AND($A341&lt;&gt;"",ISNUMBER($A341)),VLOOKUP($A341,StudiesDetails!$B:$CW,5,FALSE),"")</f>
        <v>CYP3A5</v>
      </c>
      <c r="F341" s="23" t="str">
        <f>IF(AND($A341&lt;&gt;"",ISNUMBER($A341)),VLOOKUP($A341,StudiesDetails!$B:$CW,6,FALSE),"")</f>
        <v>Small intestine-Jejunum-HIM-8-*1/*3</v>
      </c>
      <c r="G341" s="12" t="s">
        <v>1690</v>
      </c>
      <c r="H341" s="1">
        <v>2</v>
      </c>
      <c r="I341" s="60" t="str">
        <f>IF(AND($A341&lt;&gt;"",ISNUMBER($A341)),VLOOKUP($A341,StudiesDetails!$B:$CW,26,FALSE),"")</f>
        <v>Individual</v>
      </c>
      <c r="J341" s="39">
        <f>IF(AND($A341&lt;&gt;"",ISNUMBER($A341)),VLOOKUP($A341,StudiesDetails!$B:$CW,31,FALSE),"")</f>
        <v>1</v>
      </c>
      <c r="K341" s="2">
        <v>0.8</v>
      </c>
      <c r="L341" s="14" t="s">
        <v>1679</v>
      </c>
      <c r="M341" s="14" t="s">
        <v>768</v>
      </c>
      <c r="V341" s="2">
        <v>0.1</v>
      </c>
      <c r="W341" s="14" t="s">
        <v>1679</v>
      </c>
      <c r="X341" s="52">
        <v>0</v>
      </c>
    </row>
    <row r="342" spans="1:25" x14ac:dyDescent="0.3">
      <c r="A342">
        <v>841</v>
      </c>
      <c r="B342" s="23" t="str">
        <f>IF(AND($A342&lt;&gt;"",ISNUMBER($A342)),VLOOKUP($A342,StudiesDetails!$B:$CW,2,FALSE),"")</f>
        <v>Canaparo</v>
      </c>
      <c r="C342" s="23">
        <f>IF(AND($A342&lt;&gt;"",ISNUMBER($A342)),VLOOKUP($A342,StudiesDetails!$B:$CW,3,FALSE),"")</f>
        <v>2007</v>
      </c>
      <c r="D342" s="23" t="str">
        <f>IF(AND($A342&lt;&gt;"",ISNUMBER($A342)),VLOOKUP($A342,StudiesDetails!$B:$CW,4,FALSE),"")</f>
        <v>https://doi.org/10.1111/j.1440-1681.2007.04691.x</v>
      </c>
      <c r="E342" s="64" t="str">
        <f>IF(AND($A342&lt;&gt;"",ISNUMBER($A342)),VLOOKUP($A342,StudiesDetails!$B:$CW,5,FALSE),"")</f>
        <v>CYP3A5</v>
      </c>
      <c r="F342" s="23" t="str">
        <f>IF(AND($A342&lt;&gt;"",ISNUMBER($A342)),VLOOKUP($A342,StudiesDetails!$B:$CW,6,FALSE),"")</f>
        <v>Small intestine-Jejunum-HIM-9-*3/*3</v>
      </c>
      <c r="G342" s="12" t="s">
        <v>1690</v>
      </c>
      <c r="H342" s="1">
        <v>2</v>
      </c>
      <c r="I342" s="60" t="str">
        <f>IF(AND($A342&lt;&gt;"",ISNUMBER($A342)),VLOOKUP($A342,StudiesDetails!$B:$CW,26,FALSE),"")</f>
        <v>Individual</v>
      </c>
      <c r="J342" s="39">
        <f>IF(AND($A342&lt;&gt;"",ISNUMBER($A342)),VLOOKUP($A342,StudiesDetails!$B:$CW,31,FALSE),"")</f>
        <v>1</v>
      </c>
      <c r="K342" s="2" t="s">
        <v>1681</v>
      </c>
      <c r="V342" s="2">
        <v>0.1</v>
      </c>
      <c r="W342" s="14" t="s">
        <v>1679</v>
      </c>
      <c r="X342" s="52">
        <v>1</v>
      </c>
      <c r="Y342" s="52" t="s">
        <v>1681</v>
      </c>
    </row>
    <row r="343" spans="1:25" x14ac:dyDescent="0.3">
      <c r="A343">
        <v>842</v>
      </c>
      <c r="B343" s="23" t="str">
        <f>IF(AND($A343&lt;&gt;"",ISNUMBER($A343)),VLOOKUP($A343,StudiesDetails!$B:$CW,2,FALSE),"")</f>
        <v>Canaparo</v>
      </c>
      <c r="C343" s="23">
        <f>IF(AND($A343&lt;&gt;"",ISNUMBER($A343)),VLOOKUP($A343,StudiesDetails!$B:$CW,3,FALSE),"")</f>
        <v>2007</v>
      </c>
      <c r="D343" s="23" t="str">
        <f>IF(AND($A343&lt;&gt;"",ISNUMBER($A343)),VLOOKUP($A343,StudiesDetails!$B:$CW,4,FALSE),"")</f>
        <v>https://doi.org/10.1111/j.1440-1681.2007.04691.x</v>
      </c>
      <c r="E343" s="64" t="str">
        <f>IF(AND($A343&lt;&gt;"",ISNUMBER($A343)),VLOOKUP($A343,StudiesDetails!$B:$CW,5,FALSE),"")</f>
        <v>CYP3A5</v>
      </c>
      <c r="F343" s="23" t="str">
        <f>IF(AND($A343&lt;&gt;"",ISNUMBER($A343)),VLOOKUP($A343,StudiesDetails!$B:$CW,6,FALSE),"")</f>
        <v>Small intestine-Jejunum-HIM-10-*3/*3</v>
      </c>
      <c r="G343" s="12" t="s">
        <v>1690</v>
      </c>
      <c r="H343" s="1">
        <v>2</v>
      </c>
      <c r="I343" s="60" t="str">
        <f>IF(AND($A343&lt;&gt;"",ISNUMBER($A343)),VLOOKUP($A343,StudiesDetails!$B:$CW,26,FALSE),"")</f>
        <v>Individual</v>
      </c>
      <c r="J343" s="39">
        <f>IF(AND($A343&lt;&gt;"",ISNUMBER($A343)),VLOOKUP($A343,StudiesDetails!$B:$CW,31,FALSE),"")</f>
        <v>1</v>
      </c>
      <c r="K343" s="2">
        <v>0.2</v>
      </c>
      <c r="L343" s="14" t="s">
        <v>1679</v>
      </c>
      <c r="M343" s="14" t="s">
        <v>768</v>
      </c>
      <c r="V343" s="2">
        <v>0.1</v>
      </c>
      <c r="W343" s="14" t="s">
        <v>1679</v>
      </c>
      <c r="X343" s="52">
        <v>0</v>
      </c>
    </row>
    <row r="344" spans="1:25" x14ac:dyDescent="0.3">
      <c r="A344">
        <v>843</v>
      </c>
      <c r="B344" s="23" t="str">
        <f>IF(AND($A344&lt;&gt;"",ISNUMBER($A344)),VLOOKUP($A344,StudiesDetails!$B:$CW,2,FALSE),"")</f>
        <v>Canaparo</v>
      </c>
      <c r="C344" s="23">
        <f>IF(AND($A344&lt;&gt;"",ISNUMBER($A344)),VLOOKUP($A344,StudiesDetails!$B:$CW,3,FALSE),"")</f>
        <v>2007</v>
      </c>
      <c r="D344" s="23" t="str">
        <f>IF(AND($A344&lt;&gt;"",ISNUMBER($A344)),VLOOKUP($A344,StudiesDetails!$B:$CW,4,FALSE),"")</f>
        <v>https://doi.org/10.1111/j.1440-1681.2007.04691.x</v>
      </c>
      <c r="E344" s="64" t="str">
        <f>IF(AND($A344&lt;&gt;"",ISNUMBER($A344)),VLOOKUP($A344,StudiesDetails!$B:$CW,5,FALSE),"")</f>
        <v>CYP3A5</v>
      </c>
      <c r="F344" s="23" t="str">
        <f>IF(AND($A344&lt;&gt;"",ISNUMBER($A344)),VLOOKUP($A344,StudiesDetails!$B:$CW,6,FALSE),"")</f>
        <v>Small intestine-Jejunum-HIM-11-*3/*3</v>
      </c>
      <c r="G344" s="12" t="s">
        <v>1690</v>
      </c>
      <c r="H344" s="1">
        <v>2</v>
      </c>
      <c r="I344" s="60" t="str">
        <f>IF(AND($A344&lt;&gt;"",ISNUMBER($A344)),VLOOKUP($A344,StudiesDetails!$B:$CW,26,FALSE),"")</f>
        <v>Individual</v>
      </c>
      <c r="J344" s="39">
        <f>IF(AND($A344&lt;&gt;"",ISNUMBER($A344)),VLOOKUP($A344,StudiesDetails!$B:$CW,31,FALSE),"")</f>
        <v>1</v>
      </c>
      <c r="K344" s="2" t="s">
        <v>1681</v>
      </c>
      <c r="V344" s="2">
        <v>0.1</v>
      </c>
      <c r="W344" s="14" t="s">
        <v>1679</v>
      </c>
      <c r="X344" s="52">
        <v>1</v>
      </c>
      <c r="Y344" s="52" t="s">
        <v>1681</v>
      </c>
    </row>
    <row r="345" spans="1:25" x14ac:dyDescent="0.3">
      <c r="A345">
        <v>844</v>
      </c>
      <c r="B345" s="23" t="str">
        <f>IF(AND($A345&lt;&gt;"",ISNUMBER($A345)),VLOOKUP($A345,StudiesDetails!$B:$CW,2,FALSE),"")</f>
        <v>Canaparo</v>
      </c>
      <c r="C345" s="23">
        <f>IF(AND($A345&lt;&gt;"",ISNUMBER($A345)),VLOOKUP($A345,StudiesDetails!$B:$CW,3,FALSE),"")</f>
        <v>2007</v>
      </c>
      <c r="D345" s="23" t="str">
        <f>IF(AND($A345&lt;&gt;"",ISNUMBER($A345)),VLOOKUP($A345,StudiesDetails!$B:$CW,4,FALSE),"")</f>
        <v>https://doi.org/10.1111/j.1440-1681.2007.04691.x</v>
      </c>
      <c r="E345" s="64" t="str">
        <f>IF(AND($A345&lt;&gt;"",ISNUMBER($A345)),VLOOKUP($A345,StudiesDetails!$B:$CW,5,FALSE),"")</f>
        <v>CYP3A5</v>
      </c>
      <c r="F345" s="23" t="str">
        <f>IF(AND($A345&lt;&gt;"",ISNUMBER($A345)),VLOOKUP($A345,StudiesDetails!$B:$CW,6,FALSE),"")</f>
        <v>Small intestine-Jejunum-HIM-12-*3/*3</v>
      </c>
      <c r="G345" s="12" t="s">
        <v>1690</v>
      </c>
      <c r="H345" s="1">
        <v>2</v>
      </c>
      <c r="I345" s="60" t="str">
        <f>IF(AND($A345&lt;&gt;"",ISNUMBER($A345)),VLOOKUP($A345,StudiesDetails!$B:$CW,26,FALSE),"")</f>
        <v>Individual</v>
      </c>
      <c r="J345" s="39">
        <f>IF(AND($A345&lt;&gt;"",ISNUMBER($A345)),VLOOKUP($A345,StudiesDetails!$B:$CW,31,FALSE),"")</f>
        <v>1</v>
      </c>
      <c r="K345" s="2" t="s">
        <v>1697</v>
      </c>
      <c r="V345" s="2">
        <v>0.1</v>
      </c>
      <c r="W345" s="14" t="s">
        <v>1679</v>
      </c>
      <c r="X345" s="52">
        <v>1</v>
      </c>
      <c r="Y345" s="52" t="s">
        <v>1697</v>
      </c>
    </row>
    <row r="346" spans="1:25" x14ac:dyDescent="0.3">
      <c r="A346">
        <v>846</v>
      </c>
      <c r="B346" s="23" t="str">
        <f>IF(AND($A346&lt;&gt;"",ISNUMBER($A346)),VLOOKUP($A346,StudiesDetails!$B:$CW,2,FALSE),"")</f>
        <v>Canaparo</v>
      </c>
      <c r="C346" s="23">
        <f>IF(AND($A346&lt;&gt;"",ISNUMBER($A346)),VLOOKUP($A346,StudiesDetails!$B:$CW,3,FALSE),"")</f>
        <v>2007</v>
      </c>
      <c r="D346" s="23" t="str">
        <f>IF(AND($A346&lt;&gt;"",ISNUMBER($A346)),VLOOKUP($A346,StudiesDetails!$B:$CW,4,FALSE),"")</f>
        <v>https://doi.org/10.1111/j.1440-1681.2007.04691.x</v>
      </c>
      <c r="E346" s="64" t="str">
        <f>IF(AND($A346&lt;&gt;"",ISNUMBER($A346)),VLOOKUP($A346,StudiesDetails!$B:$CW,5,FALSE),"")</f>
        <v>CYP3A4</v>
      </c>
      <c r="F346" s="23" t="str">
        <f>IF(AND($A346&lt;&gt;"",ISNUMBER($A346)),VLOOKUP($A346,StudiesDetails!$B:$CW,6,FALSE),"")</f>
        <v>Small intestine-Ileum-HIM-13-</v>
      </c>
      <c r="G346" s="12" t="s">
        <v>1690</v>
      </c>
      <c r="H346" s="1">
        <v>2</v>
      </c>
      <c r="I346" s="60" t="str">
        <f>IF(AND($A346&lt;&gt;"",ISNUMBER($A346)),VLOOKUP($A346,StudiesDetails!$B:$CW,26,FALSE),"")</f>
        <v>Individual</v>
      </c>
      <c r="J346" s="39">
        <f>IF(AND($A346&lt;&gt;"",ISNUMBER($A346)),VLOOKUP($A346,StudiesDetails!$B:$CW,31,FALSE),"")</f>
        <v>1</v>
      </c>
      <c r="K346" s="2">
        <v>7.8</v>
      </c>
      <c r="L346" s="14" t="s">
        <v>1679</v>
      </c>
      <c r="M346" s="14" t="s">
        <v>768</v>
      </c>
      <c r="V346" s="2">
        <v>0.1</v>
      </c>
      <c r="W346" s="14" t="s">
        <v>1679</v>
      </c>
      <c r="X346" s="52">
        <v>0</v>
      </c>
    </row>
    <row r="347" spans="1:25" x14ac:dyDescent="0.3">
      <c r="A347">
        <v>847</v>
      </c>
      <c r="B347" s="23" t="str">
        <f>IF(AND($A347&lt;&gt;"",ISNUMBER($A347)),VLOOKUP($A347,StudiesDetails!$B:$CW,2,FALSE),"")</f>
        <v>Canaparo</v>
      </c>
      <c r="C347" s="23">
        <f>IF(AND($A347&lt;&gt;"",ISNUMBER($A347)),VLOOKUP($A347,StudiesDetails!$B:$CW,3,FALSE),"")</f>
        <v>2007</v>
      </c>
      <c r="D347" s="23" t="str">
        <f>IF(AND($A347&lt;&gt;"",ISNUMBER($A347)),VLOOKUP($A347,StudiesDetails!$B:$CW,4,FALSE),"")</f>
        <v>https://doi.org/10.1111/j.1440-1681.2007.04691.x</v>
      </c>
      <c r="E347" s="64" t="str">
        <f>IF(AND($A347&lt;&gt;"",ISNUMBER($A347)),VLOOKUP($A347,StudiesDetails!$B:$CW,5,FALSE),"")</f>
        <v>CYP3A4</v>
      </c>
      <c r="F347" s="23" t="str">
        <f>IF(AND($A347&lt;&gt;"",ISNUMBER($A347)),VLOOKUP($A347,StudiesDetails!$B:$CW,6,FALSE),"")</f>
        <v>Small intestine-Ileum-HIM-14-</v>
      </c>
      <c r="G347" s="12" t="s">
        <v>1690</v>
      </c>
      <c r="H347" s="1">
        <v>2</v>
      </c>
      <c r="I347" s="60" t="str">
        <f>IF(AND($A347&lt;&gt;"",ISNUMBER($A347)),VLOOKUP($A347,StudiesDetails!$B:$CW,26,FALSE),"")</f>
        <v>Individual</v>
      </c>
      <c r="J347" s="39">
        <f>IF(AND($A347&lt;&gt;"",ISNUMBER($A347)),VLOOKUP($A347,StudiesDetails!$B:$CW,31,FALSE),"")</f>
        <v>1</v>
      </c>
      <c r="K347" s="2">
        <v>22.8</v>
      </c>
      <c r="L347" s="14" t="s">
        <v>1679</v>
      </c>
      <c r="M347" s="14" t="s">
        <v>768</v>
      </c>
      <c r="V347" s="2">
        <v>0.1</v>
      </c>
      <c r="W347" s="14" t="s">
        <v>1679</v>
      </c>
      <c r="X347" s="52">
        <v>0</v>
      </c>
    </row>
    <row r="348" spans="1:25" x14ac:dyDescent="0.3">
      <c r="A348">
        <v>848</v>
      </c>
      <c r="B348" s="23" t="str">
        <f>IF(AND($A348&lt;&gt;"",ISNUMBER($A348)),VLOOKUP($A348,StudiesDetails!$B:$CW,2,FALSE),"")</f>
        <v>Canaparo</v>
      </c>
      <c r="C348" s="23">
        <f>IF(AND($A348&lt;&gt;"",ISNUMBER($A348)),VLOOKUP($A348,StudiesDetails!$B:$CW,3,FALSE),"")</f>
        <v>2007</v>
      </c>
      <c r="D348" s="23" t="str">
        <f>IF(AND($A348&lt;&gt;"",ISNUMBER($A348)),VLOOKUP($A348,StudiesDetails!$B:$CW,4,FALSE),"")</f>
        <v>https://doi.org/10.1111/j.1440-1681.2007.04691.x</v>
      </c>
      <c r="E348" s="64" t="str">
        <f>IF(AND($A348&lt;&gt;"",ISNUMBER($A348)),VLOOKUP($A348,StudiesDetails!$B:$CW,5,FALSE),"")</f>
        <v>CYP3A4</v>
      </c>
      <c r="F348" s="23" t="str">
        <f>IF(AND($A348&lt;&gt;"",ISNUMBER($A348)),VLOOKUP($A348,StudiesDetails!$B:$CW,6,FALSE),"")</f>
        <v>Small intestine-Ileum-HIM-15-</v>
      </c>
      <c r="G348" s="12" t="s">
        <v>1690</v>
      </c>
      <c r="H348" s="1">
        <v>2</v>
      </c>
      <c r="I348" s="60" t="str">
        <f>IF(AND($A348&lt;&gt;"",ISNUMBER($A348)),VLOOKUP($A348,StudiesDetails!$B:$CW,26,FALSE),"")</f>
        <v>Individual</v>
      </c>
      <c r="J348" s="39">
        <f>IF(AND($A348&lt;&gt;"",ISNUMBER($A348)),VLOOKUP($A348,StudiesDetails!$B:$CW,31,FALSE),"")</f>
        <v>1</v>
      </c>
      <c r="K348" s="2">
        <v>6.1</v>
      </c>
      <c r="L348" s="14" t="s">
        <v>1679</v>
      </c>
      <c r="M348" s="14" t="s">
        <v>768</v>
      </c>
      <c r="V348" s="2">
        <v>0.1</v>
      </c>
      <c r="W348" s="14" t="s">
        <v>1679</v>
      </c>
      <c r="X348" s="52">
        <v>0</v>
      </c>
    </row>
    <row r="349" spans="1:25" x14ac:dyDescent="0.3">
      <c r="A349">
        <v>849</v>
      </c>
      <c r="B349" s="23" t="str">
        <f>IF(AND($A349&lt;&gt;"",ISNUMBER($A349)),VLOOKUP($A349,StudiesDetails!$B:$CW,2,FALSE),"")</f>
        <v>Canaparo</v>
      </c>
      <c r="C349" s="23">
        <f>IF(AND($A349&lt;&gt;"",ISNUMBER($A349)),VLOOKUP($A349,StudiesDetails!$B:$CW,3,FALSE),"")</f>
        <v>2007</v>
      </c>
      <c r="D349" s="23" t="str">
        <f>IF(AND($A349&lt;&gt;"",ISNUMBER($A349)),VLOOKUP($A349,StudiesDetails!$B:$CW,4,FALSE),"")</f>
        <v>https://doi.org/10.1111/j.1440-1681.2007.04691.x</v>
      </c>
      <c r="E349" s="64" t="str">
        <f>IF(AND($A349&lt;&gt;"",ISNUMBER($A349)),VLOOKUP($A349,StudiesDetails!$B:$CW,5,FALSE),"")</f>
        <v>CYP3A4</v>
      </c>
      <c r="F349" s="23" t="str">
        <f>IF(AND($A349&lt;&gt;"",ISNUMBER($A349)),VLOOKUP($A349,StudiesDetails!$B:$CW,6,FALSE),"")</f>
        <v>Small intestine-Ileum-HIM-16-</v>
      </c>
      <c r="G349" s="12" t="s">
        <v>1690</v>
      </c>
      <c r="H349" s="1">
        <v>2</v>
      </c>
      <c r="I349" s="60" t="str">
        <f>IF(AND($A349&lt;&gt;"",ISNUMBER($A349)),VLOOKUP($A349,StudiesDetails!$B:$CW,26,FALSE),"")</f>
        <v>Individual</v>
      </c>
      <c r="J349" s="39">
        <f>IF(AND($A349&lt;&gt;"",ISNUMBER($A349)),VLOOKUP($A349,StudiesDetails!$B:$CW,31,FALSE),"")</f>
        <v>1</v>
      </c>
      <c r="K349" s="2">
        <v>6.2</v>
      </c>
      <c r="L349" s="14" t="s">
        <v>1679</v>
      </c>
      <c r="M349" s="14" t="s">
        <v>768</v>
      </c>
      <c r="V349" s="2">
        <v>0.1</v>
      </c>
      <c r="W349" s="14" t="s">
        <v>1679</v>
      </c>
      <c r="X349" s="52">
        <v>0</v>
      </c>
    </row>
    <row r="350" spans="1:25" x14ac:dyDescent="0.3">
      <c r="A350">
        <v>850</v>
      </c>
      <c r="B350" s="23" t="str">
        <f>IF(AND($A350&lt;&gt;"",ISNUMBER($A350)),VLOOKUP($A350,StudiesDetails!$B:$CW,2,FALSE),"")</f>
        <v>Canaparo</v>
      </c>
      <c r="C350" s="23">
        <f>IF(AND($A350&lt;&gt;"",ISNUMBER($A350)),VLOOKUP($A350,StudiesDetails!$B:$CW,3,FALSE),"")</f>
        <v>2007</v>
      </c>
      <c r="D350" s="23" t="str">
        <f>IF(AND($A350&lt;&gt;"",ISNUMBER($A350)),VLOOKUP($A350,StudiesDetails!$B:$CW,4,FALSE),"")</f>
        <v>https://doi.org/10.1111/j.1440-1681.2007.04691.x</v>
      </c>
      <c r="E350" s="64" t="str">
        <f>IF(AND($A350&lt;&gt;"",ISNUMBER($A350)),VLOOKUP($A350,StudiesDetails!$B:$CW,5,FALSE),"")</f>
        <v>CYP3A4</v>
      </c>
      <c r="F350" s="23" t="str">
        <f>IF(AND($A350&lt;&gt;"",ISNUMBER($A350)),VLOOKUP($A350,StudiesDetails!$B:$CW,6,FALSE),"")</f>
        <v>Small intestine-Ileum-HIM-17-</v>
      </c>
      <c r="G350" s="12" t="s">
        <v>1690</v>
      </c>
      <c r="H350" s="1">
        <v>2</v>
      </c>
      <c r="I350" s="60" t="str">
        <f>IF(AND($A350&lt;&gt;"",ISNUMBER($A350)),VLOOKUP($A350,StudiesDetails!$B:$CW,26,FALSE),"")</f>
        <v>Individual</v>
      </c>
      <c r="J350" s="39">
        <f>IF(AND($A350&lt;&gt;"",ISNUMBER($A350)),VLOOKUP($A350,StudiesDetails!$B:$CW,31,FALSE),"")</f>
        <v>1</v>
      </c>
      <c r="K350" s="2">
        <v>36</v>
      </c>
      <c r="L350" s="14" t="s">
        <v>1679</v>
      </c>
      <c r="M350" s="14" t="s">
        <v>768</v>
      </c>
      <c r="V350" s="2">
        <v>0.1</v>
      </c>
      <c r="W350" s="14" t="s">
        <v>1679</v>
      </c>
      <c r="X350" s="52">
        <v>0</v>
      </c>
    </row>
    <row r="351" spans="1:25" x14ac:dyDescent="0.3">
      <c r="A351">
        <v>851</v>
      </c>
      <c r="B351" s="23" t="str">
        <f>IF(AND($A351&lt;&gt;"",ISNUMBER($A351)),VLOOKUP($A351,StudiesDetails!$B:$CW,2,FALSE),"")</f>
        <v>Canaparo</v>
      </c>
      <c r="C351" s="23">
        <f>IF(AND($A351&lt;&gt;"",ISNUMBER($A351)),VLOOKUP($A351,StudiesDetails!$B:$CW,3,FALSE),"")</f>
        <v>2007</v>
      </c>
      <c r="D351" s="23" t="str">
        <f>IF(AND($A351&lt;&gt;"",ISNUMBER($A351)),VLOOKUP($A351,StudiesDetails!$B:$CW,4,FALSE),"")</f>
        <v>https://doi.org/10.1111/j.1440-1681.2007.04691.x</v>
      </c>
      <c r="E351" s="64" t="str">
        <f>IF(AND($A351&lt;&gt;"",ISNUMBER($A351)),VLOOKUP($A351,StudiesDetails!$B:$CW,5,FALSE),"")</f>
        <v>CYP3A4</v>
      </c>
      <c r="F351" s="23" t="str">
        <f>IF(AND($A351&lt;&gt;"",ISNUMBER($A351)),VLOOKUP($A351,StudiesDetails!$B:$CW,6,FALSE),"")</f>
        <v>Small intestine-Ileum-HIM-18-</v>
      </c>
      <c r="G351" s="12" t="s">
        <v>1690</v>
      </c>
      <c r="H351" s="1">
        <v>2</v>
      </c>
      <c r="I351" s="60" t="str">
        <f>IF(AND($A351&lt;&gt;"",ISNUMBER($A351)),VLOOKUP($A351,StudiesDetails!$B:$CW,26,FALSE),"")</f>
        <v>Individual</v>
      </c>
      <c r="J351" s="39">
        <f>IF(AND($A351&lt;&gt;"",ISNUMBER($A351)),VLOOKUP($A351,StudiesDetails!$B:$CW,31,FALSE),"")</f>
        <v>1</v>
      </c>
      <c r="K351" s="2">
        <v>17.7</v>
      </c>
      <c r="L351" s="14" t="s">
        <v>1679</v>
      </c>
      <c r="M351" s="14" t="s">
        <v>768</v>
      </c>
      <c r="V351" s="2">
        <v>0.1</v>
      </c>
      <c r="W351" s="14" t="s">
        <v>1679</v>
      </c>
      <c r="X351" s="52">
        <v>0</v>
      </c>
    </row>
    <row r="352" spans="1:25" x14ac:dyDescent="0.3">
      <c r="A352">
        <v>852</v>
      </c>
      <c r="B352" s="23" t="str">
        <f>IF(AND($A352&lt;&gt;"",ISNUMBER($A352)),VLOOKUP($A352,StudiesDetails!$B:$CW,2,FALSE),"")</f>
        <v>Canaparo</v>
      </c>
      <c r="C352" s="23">
        <f>IF(AND($A352&lt;&gt;"",ISNUMBER($A352)),VLOOKUP($A352,StudiesDetails!$B:$CW,3,FALSE),"")</f>
        <v>2007</v>
      </c>
      <c r="D352" s="23" t="str">
        <f>IF(AND($A352&lt;&gt;"",ISNUMBER($A352)),VLOOKUP($A352,StudiesDetails!$B:$CW,4,FALSE),"")</f>
        <v>https://doi.org/10.1111/j.1440-1681.2007.04691.x</v>
      </c>
      <c r="E352" s="64" t="str">
        <f>IF(AND($A352&lt;&gt;"",ISNUMBER($A352)),VLOOKUP($A352,StudiesDetails!$B:$CW,5,FALSE),"")</f>
        <v>CYP3A4</v>
      </c>
      <c r="F352" s="23" t="str">
        <f>IF(AND($A352&lt;&gt;"",ISNUMBER($A352)),VLOOKUP($A352,StudiesDetails!$B:$CW,6,FALSE),"")</f>
        <v>Small intestine-Ileum-HIM-19-</v>
      </c>
      <c r="G352" s="12" t="s">
        <v>1690</v>
      </c>
      <c r="H352" s="1">
        <v>2</v>
      </c>
      <c r="I352" s="60" t="str">
        <f>IF(AND($A352&lt;&gt;"",ISNUMBER($A352)),VLOOKUP($A352,StudiesDetails!$B:$CW,26,FALSE),"")</f>
        <v>Individual</v>
      </c>
      <c r="J352" s="39">
        <f>IF(AND($A352&lt;&gt;"",ISNUMBER($A352)),VLOOKUP($A352,StudiesDetails!$B:$CW,31,FALSE),"")</f>
        <v>1</v>
      </c>
      <c r="K352" s="2">
        <v>4.8</v>
      </c>
      <c r="L352" s="14" t="s">
        <v>1679</v>
      </c>
      <c r="M352" s="14" t="s">
        <v>768</v>
      </c>
      <c r="V352" s="2">
        <v>0.1</v>
      </c>
      <c r="W352" s="14" t="s">
        <v>1679</v>
      </c>
      <c r="X352" s="52">
        <v>0</v>
      </c>
    </row>
    <row r="353" spans="1:25" x14ac:dyDescent="0.3">
      <c r="A353">
        <v>853</v>
      </c>
      <c r="B353" s="23" t="str">
        <f>IF(AND($A353&lt;&gt;"",ISNUMBER($A353)),VLOOKUP($A353,StudiesDetails!$B:$CW,2,FALSE),"")</f>
        <v>Canaparo</v>
      </c>
      <c r="C353" s="23">
        <f>IF(AND($A353&lt;&gt;"",ISNUMBER($A353)),VLOOKUP($A353,StudiesDetails!$B:$CW,3,FALSE),"")</f>
        <v>2007</v>
      </c>
      <c r="D353" s="23" t="str">
        <f>IF(AND($A353&lt;&gt;"",ISNUMBER($A353)),VLOOKUP($A353,StudiesDetails!$B:$CW,4,FALSE),"")</f>
        <v>https://doi.org/10.1111/j.1440-1681.2007.04691.x</v>
      </c>
      <c r="E353" s="64" t="str">
        <f>IF(AND($A353&lt;&gt;"",ISNUMBER($A353)),VLOOKUP($A353,StudiesDetails!$B:$CW,5,FALSE),"")</f>
        <v>CYP3A4</v>
      </c>
      <c r="F353" s="23" t="str">
        <f>IF(AND($A353&lt;&gt;"",ISNUMBER($A353)),VLOOKUP($A353,StudiesDetails!$B:$CW,6,FALSE),"")</f>
        <v>Small intestine-Ileum-HIM-20-</v>
      </c>
      <c r="G353" s="12" t="s">
        <v>1690</v>
      </c>
      <c r="H353" s="1">
        <v>2</v>
      </c>
      <c r="I353" s="60" t="str">
        <f>IF(AND($A353&lt;&gt;"",ISNUMBER($A353)),VLOOKUP($A353,StudiesDetails!$B:$CW,26,FALSE),"")</f>
        <v>Individual</v>
      </c>
      <c r="J353" s="39">
        <f>IF(AND($A353&lt;&gt;"",ISNUMBER($A353)),VLOOKUP($A353,StudiesDetails!$B:$CW,31,FALSE),"")</f>
        <v>1</v>
      </c>
      <c r="K353" s="2">
        <v>7.9</v>
      </c>
      <c r="L353" s="14" t="s">
        <v>1679</v>
      </c>
      <c r="M353" s="14" t="s">
        <v>768</v>
      </c>
      <c r="V353" s="2">
        <v>0.1</v>
      </c>
      <c r="W353" s="14" t="s">
        <v>1679</v>
      </c>
      <c r="X353" s="52">
        <v>0</v>
      </c>
    </row>
    <row r="354" spans="1:25" x14ac:dyDescent="0.3">
      <c r="A354">
        <v>855</v>
      </c>
      <c r="B354" s="23" t="str">
        <f>IF(AND($A354&lt;&gt;"",ISNUMBER($A354)),VLOOKUP($A354,StudiesDetails!$B:$CW,2,FALSE),"")</f>
        <v>Canaparo</v>
      </c>
      <c r="C354" s="23">
        <f>IF(AND($A354&lt;&gt;"",ISNUMBER($A354)),VLOOKUP($A354,StudiesDetails!$B:$CW,3,FALSE),"")</f>
        <v>2007</v>
      </c>
      <c r="D354" s="23" t="str">
        <f>IF(AND($A354&lt;&gt;"",ISNUMBER($A354)),VLOOKUP($A354,StudiesDetails!$B:$CW,4,FALSE),"")</f>
        <v>https://doi.org/10.1111/j.1440-1681.2007.04691.x</v>
      </c>
      <c r="E354" s="64" t="str">
        <f>IF(AND($A354&lt;&gt;"",ISNUMBER($A354)),VLOOKUP($A354,StudiesDetails!$B:$CW,5,FALSE),"")</f>
        <v>CYP3A5</v>
      </c>
      <c r="F354" s="23" t="str">
        <f>IF(AND($A354&lt;&gt;"",ISNUMBER($A354)),VLOOKUP($A354,StudiesDetails!$B:$CW,6,FALSE),"")</f>
        <v>Small intestine-Ileum-HIM-13-*3/*3</v>
      </c>
      <c r="G354" s="12" t="s">
        <v>1690</v>
      </c>
      <c r="H354" s="1">
        <v>2</v>
      </c>
      <c r="I354" s="60" t="str">
        <f>IF(AND($A354&lt;&gt;"",ISNUMBER($A354)),VLOOKUP($A354,StudiesDetails!$B:$CW,26,FALSE),"")</f>
        <v>Individual</v>
      </c>
      <c r="J354" s="39">
        <f>IF(AND($A354&lt;&gt;"",ISNUMBER($A354)),VLOOKUP($A354,StudiesDetails!$B:$CW,31,FALSE),"")</f>
        <v>1</v>
      </c>
      <c r="K354" s="2" t="s">
        <v>1681</v>
      </c>
      <c r="V354" s="2">
        <v>0.1</v>
      </c>
      <c r="W354" s="14" t="s">
        <v>1679</v>
      </c>
      <c r="X354" s="52">
        <v>1</v>
      </c>
      <c r="Y354" s="52" t="s">
        <v>1681</v>
      </c>
    </row>
    <row r="355" spans="1:25" x14ac:dyDescent="0.3">
      <c r="A355">
        <v>856</v>
      </c>
      <c r="B355" s="23" t="str">
        <f>IF(AND($A355&lt;&gt;"",ISNUMBER($A355)),VLOOKUP($A355,StudiesDetails!$B:$CW,2,FALSE),"")</f>
        <v>Canaparo</v>
      </c>
      <c r="C355" s="23">
        <f>IF(AND($A355&lt;&gt;"",ISNUMBER($A355)),VLOOKUP($A355,StudiesDetails!$B:$CW,3,FALSE),"")</f>
        <v>2007</v>
      </c>
      <c r="D355" s="23" t="str">
        <f>IF(AND($A355&lt;&gt;"",ISNUMBER($A355)),VLOOKUP($A355,StudiesDetails!$B:$CW,4,FALSE),"")</f>
        <v>https://doi.org/10.1111/j.1440-1681.2007.04691.x</v>
      </c>
      <c r="E355" s="64" t="str">
        <f>IF(AND($A355&lt;&gt;"",ISNUMBER($A355)),VLOOKUP($A355,StudiesDetails!$B:$CW,5,FALSE),"")</f>
        <v>CYP3A5</v>
      </c>
      <c r="F355" s="23" t="str">
        <f>IF(AND($A355&lt;&gt;"",ISNUMBER($A355)),VLOOKUP($A355,StudiesDetails!$B:$CW,6,FALSE),"")</f>
        <v>Small intestine-Ileum-HIM-14-*3/*3</v>
      </c>
      <c r="G355" s="12" t="s">
        <v>1690</v>
      </c>
      <c r="H355" s="1">
        <v>2</v>
      </c>
      <c r="I355" s="60" t="str">
        <f>IF(AND($A355&lt;&gt;"",ISNUMBER($A355)),VLOOKUP($A355,StudiesDetails!$B:$CW,26,FALSE),"")</f>
        <v>Individual</v>
      </c>
      <c r="J355" s="39">
        <f>IF(AND($A355&lt;&gt;"",ISNUMBER($A355)),VLOOKUP($A355,StudiesDetails!$B:$CW,31,FALSE),"")</f>
        <v>1</v>
      </c>
      <c r="K355" s="2" t="s">
        <v>1681</v>
      </c>
      <c r="V355" s="2">
        <v>0.1</v>
      </c>
      <c r="W355" s="14" t="s">
        <v>1679</v>
      </c>
      <c r="X355" s="52">
        <v>1</v>
      </c>
      <c r="Y355" s="52" t="s">
        <v>1681</v>
      </c>
    </row>
    <row r="356" spans="1:25" x14ac:dyDescent="0.3">
      <c r="A356">
        <v>857</v>
      </c>
      <c r="B356" s="23" t="str">
        <f>IF(AND($A356&lt;&gt;"",ISNUMBER($A356)),VLOOKUP($A356,StudiesDetails!$B:$CW,2,FALSE),"")</f>
        <v>Canaparo</v>
      </c>
      <c r="C356" s="23">
        <f>IF(AND($A356&lt;&gt;"",ISNUMBER($A356)),VLOOKUP($A356,StudiesDetails!$B:$CW,3,FALSE),"")</f>
        <v>2007</v>
      </c>
      <c r="D356" s="23" t="str">
        <f>IF(AND($A356&lt;&gt;"",ISNUMBER($A356)),VLOOKUP($A356,StudiesDetails!$B:$CW,4,FALSE),"")</f>
        <v>https://doi.org/10.1111/j.1440-1681.2007.04691.x</v>
      </c>
      <c r="E356" s="64" t="str">
        <f>IF(AND($A356&lt;&gt;"",ISNUMBER($A356)),VLOOKUP($A356,StudiesDetails!$B:$CW,5,FALSE),"")</f>
        <v>CYP3A5</v>
      </c>
      <c r="F356" s="23" t="str">
        <f>IF(AND($A356&lt;&gt;"",ISNUMBER($A356)),VLOOKUP($A356,StudiesDetails!$B:$CW,6,FALSE),"")</f>
        <v>Small intestine-Ileum-HIM-15-*3/*3</v>
      </c>
      <c r="G356" s="12" t="s">
        <v>1690</v>
      </c>
      <c r="H356" s="1">
        <v>2</v>
      </c>
      <c r="I356" s="60" t="str">
        <f>IF(AND($A356&lt;&gt;"",ISNUMBER($A356)),VLOOKUP($A356,StudiesDetails!$B:$CW,26,FALSE),"")</f>
        <v>Individual</v>
      </c>
      <c r="J356" s="39">
        <f>IF(AND($A356&lt;&gt;"",ISNUMBER($A356)),VLOOKUP($A356,StudiesDetails!$B:$CW,31,FALSE),"")</f>
        <v>1</v>
      </c>
      <c r="K356" s="2" t="s">
        <v>1681</v>
      </c>
      <c r="V356" s="2">
        <v>0.1</v>
      </c>
      <c r="W356" s="14" t="s">
        <v>1679</v>
      </c>
      <c r="X356" s="52">
        <v>1</v>
      </c>
      <c r="Y356" s="52" t="s">
        <v>1681</v>
      </c>
    </row>
    <row r="357" spans="1:25" x14ac:dyDescent="0.3">
      <c r="A357">
        <v>858</v>
      </c>
      <c r="B357" s="23" t="str">
        <f>IF(AND($A357&lt;&gt;"",ISNUMBER($A357)),VLOOKUP($A357,StudiesDetails!$B:$CW,2,FALSE),"")</f>
        <v>Canaparo</v>
      </c>
      <c r="C357" s="23">
        <f>IF(AND($A357&lt;&gt;"",ISNUMBER($A357)),VLOOKUP($A357,StudiesDetails!$B:$CW,3,FALSE),"")</f>
        <v>2007</v>
      </c>
      <c r="D357" s="23" t="str">
        <f>IF(AND($A357&lt;&gt;"",ISNUMBER($A357)),VLOOKUP($A357,StudiesDetails!$B:$CW,4,FALSE),"")</f>
        <v>https://doi.org/10.1111/j.1440-1681.2007.04691.x</v>
      </c>
      <c r="E357" s="64" t="str">
        <f>IF(AND($A357&lt;&gt;"",ISNUMBER($A357)),VLOOKUP($A357,StudiesDetails!$B:$CW,5,FALSE),"")</f>
        <v>CYP3A5</v>
      </c>
      <c r="F357" s="23" t="str">
        <f>IF(AND($A357&lt;&gt;"",ISNUMBER($A357)),VLOOKUP($A357,StudiesDetails!$B:$CW,6,FALSE),"")</f>
        <v>Small intestine-Ileum-HIM-16-*3/*3</v>
      </c>
      <c r="G357" s="12" t="s">
        <v>1690</v>
      </c>
      <c r="H357" s="1">
        <v>2</v>
      </c>
      <c r="I357" s="60" t="str">
        <f>IF(AND($A357&lt;&gt;"",ISNUMBER($A357)),VLOOKUP($A357,StudiesDetails!$B:$CW,26,FALSE),"")</f>
        <v>Individual</v>
      </c>
      <c r="J357" s="39">
        <f>IF(AND($A357&lt;&gt;"",ISNUMBER($A357)),VLOOKUP($A357,StudiesDetails!$B:$CW,31,FALSE),"")</f>
        <v>1</v>
      </c>
      <c r="K357" s="2">
        <v>0.12</v>
      </c>
      <c r="L357" s="14" t="s">
        <v>1679</v>
      </c>
      <c r="M357" s="14" t="s">
        <v>768</v>
      </c>
      <c r="V357" s="2">
        <v>0.1</v>
      </c>
      <c r="W357" s="14" t="s">
        <v>1679</v>
      </c>
      <c r="X357" s="52">
        <v>0</v>
      </c>
    </row>
    <row r="358" spans="1:25" x14ac:dyDescent="0.3">
      <c r="A358">
        <v>859</v>
      </c>
      <c r="B358" s="23" t="str">
        <f>IF(AND($A358&lt;&gt;"",ISNUMBER($A358)),VLOOKUP($A358,StudiesDetails!$B:$CW,2,FALSE),"")</f>
        <v>Canaparo</v>
      </c>
      <c r="C358" s="23">
        <f>IF(AND($A358&lt;&gt;"",ISNUMBER($A358)),VLOOKUP($A358,StudiesDetails!$B:$CW,3,FALSE),"")</f>
        <v>2007</v>
      </c>
      <c r="D358" s="23" t="str">
        <f>IF(AND($A358&lt;&gt;"",ISNUMBER($A358)),VLOOKUP($A358,StudiesDetails!$B:$CW,4,FALSE),"")</f>
        <v>https://doi.org/10.1111/j.1440-1681.2007.04691.x</v>
      </c>
      <c r="E358" s="64" t="str">
        <f>IF(AND($A358&lt;&gt;"",ISNUMBER($A358)),VLOOKUP($A358,StudiesDetails!$B:$CW,5,FALSE),"")</f>
        <v>CYP3A5</v>
      </c>
      <c r="F358" s="23" t="str">
        <f>IF(AND($A358&lt;&gt;"",ISNUMBER($A358)),VLOOKUP($A358,StudiesDetails!$B:$CW,6,FALSE),"")</f>
        <v>Small intestine-Ileum-HIM-17-*3/*3</v>
      </c>
      <c r="G358" s="12" t="s">
        <v>1690</v>
      </c>
      <c r="H358" s="1">
        <v>2</v>
      </c>
      <c r="I358" s="60" t="str">
        <f>IF(AND($A358&lt;&gt;"",ISNUMBER($A358)),VLOOKUP($A358,StudiesDetails!$B:$CW,26,FALSE),"")</f>
        <v>Individual</v>
      </c>
      <c r="J358" s="39">
        <f>IF(AND($A358&lt;&gt;"",ISNUMBER($A358)),VLOOKUP($A358,StudiesDetails!$B:$CW,31,FALSE),"")</f>
        <v>1</v>
      </c>
      <c r="K358" s="2">
        <v>0.11</v>
      </c>
      <c r="L358" s="14" t="s">
        <v>1679</v>
      </c>
      <c r="M358" s="14" t="s">
        <v>768</v>
      </c>
      <c r="V358" s="2">
        <v>0.1</v>
      </c>
      <c r="W358" s="14" t="s">
        <v>1679</v>
      </c>
      <c r="X358" s="52">
        <v>0</v>
      </c>
    </row>
    <row r="359" spans="1:25" x14ac:dyDescent="0.3">
      <c r="A359">
        <v>860</v>
      </c>
      <c r="B359" s="23" t="str">
        <f>IF(AND($A359&lt;&gt;"",ISNUMBER($A359)),VLOOKUP($A359,StudiesDetails!$B:$CW,2,FALSE),"")</f>
        <v>Canaparo</v>
      </c>
      <c r="C359" s="23">
        <f>IF(AND($A359&lt;&gt;"",ISNUMBER($A359)),VLOOKUP($A359,StudiesDetails!$B:$CW,3,FALSE),"")</f>
        <v>2007</v>
      </c>
      <c r="D359" s="23" t="str">
        <f>IF(AND($A359&lt;&gt;"",ISNUMBER($A359)),VLOOKUP($A359,StudiesDetails!$B:$CW,4,FALSE),"")</f>
        <v>https://doi.org/10.1111/j.1440-1681.2007.04691.x</v>
      </c>
      <c r="E359" s="64" t="str">
        <f>IF(AND($A359&lt;&gt;"",ISNUMBER($A359)),VLOOKUP($A359,StudiesDetails!$B:$CW,5,FALSE),"")</f>
        <v>CYP3A5</v>
      </c>
      <c r="F359" s="23" t="str">
        <f>IF(AND($A359&lt;&gt;"",ISNUMBER($A359)),VLOOKUP($A359,StudiesDetails!$B:$CW,6,FALSE),"")</f>
        <v>Small intestine-Ileum-HIM-18-*3/*3</v>
      </c>
      <c r="G359" s="12" t="s">
        <v>1690</v>
      </c>
      <c r="H359" s="1">
        <v>2</v>
      </c>
      <c r="I359" s="60" t="str">
        <f>IF(AND($A359&lt;&gt;"",ISNUMBER($A359)),VLOOKUP($A359,StudiesDetails!$B:$CW,26,FALSE),"")</f>
        <v>Individual</v>
      </c>
      <c r="J359" s="39">
        <f>IF(AND($A359&lt;&gt;"",ISNUMBER($A359)),VLOOKUP($A359,StudiesDetails!$B:$CW,31,FALSE),"")</f>
        <v>1</v>
      </c>
      <c r="K359" s="2" t="s">
        <v>1681</v>
      </c>
      <c r="V359" s="2">
        <v>0.1</v>
      </c>
      <c r="W359" s="14" t="s">
        <v>1679</v>
      </c>
      <c r="X359" s="52">
        <v>1</v>
      </c>
      <c r="Y359" s="52" t="s">
        <v>1681</v>
      </c>
    </row>
    <row r="360" spans="1:25" x14ac:dyDescent="0.3">
      <c r="A360">
        <v>861</v>
      </c>
      <c r="B360" s="23" t="str">
        <f>IF(AND($A360&lt;&gt;"",ISNUMBER($A360)),VLOOKUP($A360,StudiesDetails!$B:$CW,2,FALSE),"")</f>
        <v>Canaparo</v>
      </c>
      <c r="C360" s="23">
        <f>IF(AND($A360&lt;&gt;"",ISNUMBER($A360)),VLOOKUP($A360,StudiesDetails!$B:$CW,3,FALSE),"")</f>
        <v>2007</v>
      </c>
      <c r="D360" s="23" t="str">
        <f>IF(AND($A360&lt;&gt;"",ISNUMBER($A360)),VLOOKUP($A360,StudiesDetails!$B:$CW,4,FALSE),"")</f>
        <v>https://doi.org/10.1111/j.1440-1681.2007.04691.x</v>
      </c>
      <c r="E360" s="64" t="str">
        <f>IF(AND($A360&lt;&gt;"",ISNUMBER($A360)),VLOOKUP($A360,StudiesDetails!$B:$CW,5,FALSE),"")</f>
        <v>CYP3A5</v>
      </c>
      <c r="F360" s="23" t="str">
        <f>IF(AND($A360&lt;&gt;"",ISNUMBER($A360)),VLOOKUP($A360,StudiesDetails!$B:$CW,6,FALSE),"")</f>
        <v>Small intestine-Ileum-HIM-19-*3/*3</v>
      </c>
      <c r="G360" s="12" t="s">
        <v>1690</v>
      </c>
      <c r="H360" s="1">
        <v>2</v>
      </c>
      <c r="I360" s="60" t="str">
        <f>IF(AND($A360&lt;&gt;"",ISNUMBER($A360)),VLOOKUP($A360,StudiesDetails!$B:$CW,26,FALSE),"")</f>
        <v>Individual</v>
      </c>
      <c r="J360" s="39">
        <f>IF(AND($A360&lt;&gt;"",ISNUMBER($A360)),VLOOKUP($A360,StudiesDetails!$B:$CW,31,FALSE),"")</f>
        <v>1</v>
      </c>
      <c r="K360" s="2" t="s">
        <v>1681</v>
      </c>
      <c r="V360" s="2">
        <v>0.1</v>
      </c>
      <c r="W360" s="14" t="s">
        <v>1679</v>
      </c>
      <c r="X360" s="52">
        <v>1</v>
      </c>
      <c r="Y360" s="52" t="s">
        <v>1681</v>
      </c>
    </row>
    <row r="361" spans="1:25" x14ac:dyDescent="0.3">
      <c r="A361">
        <v>862</v>
      </c>
      <c r="B361" s="23" t="str">
        <f>IF(AND($A361&lt;&gt;"",ISNUMBER($A361)),VLOOKUP($A361,StudiesDetails!$B:$CW,2,FALSE),"")</f>
        <v>Canaparo</v>
      </c>
      <c r="C361" s="23">
        <f>IF(AND($A361&lt;&gt;"",ISNUMBER($A361)),VLOOKUP($A361,StudiesDetails!$B:$CW,3,FALSE),"")</f>
        <v>2007</v>
      </c>
      <c r="D361" s="23" t="str">
        <f>IF(AND($A361&lt;&gt;"",ISNUMBER($A361)),VLOOKUP($A361,StudiesDetails!$B:$CW,4,FALSE),"")</f>
        <v>https://doi.org/10.1111/j.1440-1681.2007.04691.x</v>
      </c>
      <c r="E361" s="64" t="str">
        <f>IF(AND($A361&lt;&gt;"",ISNUMBER($A361)),VLOOKUP($A361,StudiesDetails!$B:$CW,5,FALSE),"")</f>
        <v>CYP3A5</v>
      </c>
      <c r="F361" s="23" t="str">
        <f>IF(AND($A361&lt;&gt;"",ISNUMBER($A361)),VLOOKUP($A361,StudiesDetails!$B:$CW,6,FALSE),"")</f>
        <v>Small intestine-Ileum-HIM-20-*3/*3</v>
      </c>
      <c r="G361" s="12" t="s">
        <v>1690</v>
      </c>
      <c r="H361" s="1">
        <v>2</v>
      </c>
      <c r="I361" s="60" t="str">
        <f>IF(AND($A361&lt;&gt;"",ISNUMBER($A361)),VLOOKUP($A361,StudiesDetails!$B:$CW,26,FALSE),"")</f>
        <v>Individual</v>
      </c>
      <c r="J361" s="39">
        <f>IF(AND($A361&lt;&gt;"",ISNUMBER($A361)),VLOOKUP($A361,StudiesDetails!$B:$CW,31,FALSE),"")</f>
        <v>1</v>
      </c>
      <c r="K361" s="2">
        <v>0.11</v>
      </c>
      <c r="L361" s="14" t="s">
        <v>1679</v>
      </c>
      <c r="M361" s="14" t="s">
        <v>768</v>
      </c>
      <c r="V361" s="2">
        <v>0.1</v>
      </c>
      <c r="W361" s="14" t="s">
        <v>1679</v>
      </c>
      <c r="X361" s="52">
        <v>0</v>
      </c>
    </row>
    <row r="362" spans="1:25" x14ac:dyDescent="0.3">
      <c r="A362">
        <v>868</v>
      </c>
      <c r="B362" s="23" t="str">
        <f>IF(AND($A362&lt;&gt;"",ISNUMBER($A362)),VLOOKUP($A362,StudiesDetails!$B:$CW,2,FALSE),"")</f>
        <v>Couto</v>
      </c>
      <c r="C362" s="23">
        <f>IF(AND($A362&lt;&gt;"",ISNUMBER($A362)),VLOOKUP($A362,StudiesDetails!$B:$CW,3,FALSE),"")</f>
        <v>2020</v>
      </c>
      <c r="D362" s="23" t="str">
        <f>IF(AND($A362&lt;&gt;"",ISNUMBER($A362)),VLOOKUP($A362,StudiesDetails!$B:$CW,4,FALSE),"")</f>
        <v>https://doi.org/10.1124/dmd.119.089656</v>
      </c>
      <c r="E362" s="64" t="str">
        <f>IF(AND($A362&lt;&gt;"",ISNUMBER($A362)),VLOOKUP($A362,StudiesDetails!$B:$CW,5,FALSE),"")</f>
        <v>CYP3A4</v>
      </c>
      <c r="F362" s="23" t="str">
        <f>IF(AND($A362&lt;&gt;"",ISNUMBER($A362)),VLOOKUP($A362,StudiesDetails!$B:$CW,6,FALSE),"")</f>
        <v>Small intestine-Jejunum-Intestinal mucosa--</v>
      </c>
      <c r="G362" s="12" t="s">
        <v>1678</v>
      </c>
      <c r="H362" s="1">
        <v>2</v>
      </c>
      <c r="I362" s="60" t="str">
        <f>IF(AND($A362&lt;&gt;"",ISNUMBER($A362)),VLOOKUP($A362,StudiesDetails!$B:$CW,26,FALSE),"")</f>
        <v>Aggregated</v>
      </c>
      <c r="J362" s="39">
        <f>IF(AND($A362&lt;&gt;"",ISNUMBER($A362)),VLOOKUP($A362,StudiesDetails!$B:$CW,31,FALSE),"")</f>
        <v>4</v>
      </c>
      <c r="K362" s="2">
        <v>33.33</v>
      </c>
      <c r="L362" s="14" t="s">
        <v>1698</v>
      </c>
      <c r="M362" s="14" t="s">
        <v>768</v>
      </c>
      <c r="Q362" s="2">
        <v>5.7</v>
      </c>
      <c r="R362" s="14" t="s">
        <v>1699</v>
      </c>
      <c r="S362" s="14" t="s">
        <v>797</v>
      </c>
      <c r="T362" s="58">
        <v>24.8</v>
      </c>
      <c r="U362" s="58">
        <v>36.75</v>
      </c>
      <c r="X362" s="52">
        <v>0</v>
      </c>
    </row>
    <row r="363" spans="1:25" x14ac:dyDescent="0.3">
      <c r="A363">
        <v>873</v>
      </c>
      <c r="B363" s="23" t="str">
        <f>IF(AND($A363&lt;&gt;"",ISNUMBER($A363)),VLOOKUP($A363,StudiesDetails!$B:$CW,2,FALSE),"")</f>
        <v>Couto</v>
      </c>
      <c r="C363" s="23">
        <f>IF(AND($A363&lt;&gt;"",ISNUMBER($A363)),VLOOKUP($A363,StudiesDetails!$B:$CW,3,FALSE),"")</f>
        <v>2020</v>
      </c>
      <c r="D363" s="23" t="str">
        <f>IF(AND($A363&lt;&gt;"",ISNUMBER($A363)),VLOOKUP($A363,StudiesDetails!$B:$CW,4,FALSE),"")</f>
        <v>https://doi.org/10.1124/dmd.119.089656</v>
      </c>
      <c r="E363" s="64" t="str">
        <f>IF(AND($A363&lt;&gt;"",ISNUMBER($A363)),VLOOKUP($A363,StudiesDetails!$B:$CW,5,FALSE),"")</f>
        <v>CYP3A4</v>
      </c>
      <c r="F363" s="23" t="str">
        <f>IF(AND($A363&lt;&gt;"",ISNUMBER($A363)),VLOOKUP($A363,StudiesDetails!$B:$CW,6,FALSE),"")</f>
        <v>Small intestine-Ileum-Intestinal mucosa--</v>
      </c>
      <c r="G363" s="12" t="s">
        <v>1678</v>
      </c>
      <c r="H363" s="1">
        <v>2</v>
      </c>
      <c r="I363" s="60" t="str">
        <f>IF(AND($A363&lt;&gt;"",ISNUMBER($A363)),VLOOKUP($A363,StudiesDetails!$B:$CW,26,FALSE),"")</f>
        <v>Aggregated</v>
      </c>
      <c r="J363" s="39">
        <f>IF(AND($A363&lt;&gt;"",ISNUMBER($A363)),VLOOKUP($A363,StudiesDetails!$B:$CW,31,FALSE),"")</f>
        <v>12</v>
      </c>
      <c r="K363" s="2">
        <v>22.04</v>
      </c>
      <c r="L363" s="14" t="s">
        <v>1698</v>
      </c>
      <c r="M363" s="14" t="s">
        <v>768</v>
      </c>
      <c r="Q363" s="2">
        <v>10.6</v>
      </c>
      <c r="R363" s="14" t="s">
        <v>1699</v>
      </c>
      <c r="S363" s="14" t="s">
        <v>797</v>
      </c>
      <c r="T363" s="58">
        <v>7.58</v>
      </c>
      <c r="U363" s="58">
        <v>34.700000000000003</v>
      </c>
      <c r="X363" s="52">
        <v>1</v>
      </c>
      <c r="Y363" s="52" t="s">
        <v>1683</v>
      </c>
    </row>
    <row r="364" spans="1:25" x14ac:dyDescent="0.3">
      <c r="A364">
        <v>1162</v>
      </c>
      <c r="B364" s="23" t="str">
        <f>IF(AND($A364&lt;&gt;"",ISNUMBER($A364)),VLOOKUP($A364,StudiesDetails!$B:$CW,2,FALSE),"")</f>
        <v>Grangeon</v>
      </c>
      <c r="C364" s="23">
        <f>IF(AND($A364&lt;&gt;"",ISNUMBER($A364)),VLOOKUP($A364,StudiesDetails!$B:$CW,3,FALSE),"")</f>
        <v>2021</v>
      </c>
      <c r="D364" s="23" t="str">
        <f>IF(AND($A364&lt;&gt;"",ISNUMBER($A364)),VLOOKUP($A364,StudiesDetails!$B:$CW,4,FALSE),"")</f>
        <v>https://doi.org/10.3390/ijms222312791</v>
      </c>
      <c r="E364" s="64" t="str">
        <f>IF(AND($A364&lt;&gt;"",ISNUMBER($A364)),VLOOKUP($A364,StudiesDetails!$B:$CW,5,FALSE),"")</f>
        <v>CYP3A4</v>
      </c>
      <c r="F364" s="23" t="str">
        <f>IF(AND($A364&lt;&gt;"",ISNUMBER($A364)),VLOOKUP($A364,StudiesDetails!$B:$CW,6,FALSE),"")</f>
        <v>Small intestine-Duodenum-HIM-IN001-</v>
      </c>
      <c r="G364" s="12" t="s">
        <v>1678</v>
      </c>
      <c r="H364" s="1">
        <v>2</v>
      </c>
      <c r="I364" s="60" t="str">
        <f>IF(AND($A364&lt;&gt;"",ISNUMBER($A364)),VLOOKUP($A364,StudiesDetails!$B:$CW,26,FALSE),"")</f>
        <v>Individual</v>
      </c>
      <c r="J364" s="39">
        <f>IF(AND($A364&lt;&gt;"",ISNUMBER($A364)),VLOOKUP($A364,StudiesDetails!$B:$CW,31,FALSE),"")</f>
        <v>1</v>
      </c>
      <c r="K364" s="2">
        <v>12</v>
      </c>
      <c r="L364" s="14" t="s">
        <v>1679</v>
      </c>
      <c r="M364" s="14" t="s">
        <v>768</v>
      </c>
      <c r="N364" s="58">
        <v>1.5</v>
      </c>
      <c r="O364" s="59" t="s">
        <v>1679</v>
      </c>
      <c r="P364" s="59" t="s">
        <v>797</v>
      </c>
      <c r="X364" s="52">
        <v>0</v>
      </c>
    </row>
    <row r="365" spans="1:25" x14ac:dyDescent="0.3">
      <c r="A365">
        <v>1163</v>
      </c>
      <c r="B365" s="23" t="str">
        <f>IF(AND($A365&lt;&gt;"",ISNUMBER($A365)),VLOOKUP($A365,StudiesDetails!$B:$CW,2,FALSE),"")</f>
        <v>Grangeon</v>
      </c>
      <c r="C365" s="23">
        <f>IF(AND($A365&lt;&gt;"",ISNUMBER($A365)),VLOOKUP($A365,StudiesDetails!$B:$CW,3,FALSE),"")</f>
        <v>2021</v>
      </c>
      <c r="D365" s="23" t="str">
        <f>IF(AND($A365&lt;&gt;"",ISNUMBER($A365)),VLOOKUP($A365,StudiesDetails!$B:$CW,4,FALSE),"")</f>
        <v>https://doi.org/10.3390/ijms222312791</v>
      </c>
      <c r="E365" s="64" t="str">
        <f>IF(AND($A365&lt;&gt;"",ISNUMBER($A365)),VLOOKUP($A365,StudiesDetails!$B:$CW,5,FALSE),"")</f>
        <v>CYP3A4</v>
      </c>
      <c r="F365" s="23" t="str">
        <f>IF(AND($A365&lt;&gt;"",ISNUMBER($A365)),VLOOKUP($A365,StudiesDetails!$B:$CW,6,FALSE),"")</f>
        <v>Small intestine-Duodenum-HIM-IN002-</v>
      </c>
      <c r="G365" s="12" t="s">
        <v>1678</v>
      </c>
      <c r="H365" s="1">
        <v>2</v>
      </c>
      <c r="I365" s="60" t="str">
        <f>IF(AND($A365&lt;&gt;"",ISNUMBER($A365)),VLOOKUP($A365,StudiesDetails!$B:$CW,26,FALSE),"")</f>
        <v>Individual</v>
      </c>
      <c r="J365" s="39">
        <f>IF(AND($A365&lt;&gt;"",ISNUMBER($A365)),VLOOKUP($A365,StudiesDetails!$B:$CW,31,FALSE),"")</f>
        <v>1</v>
      </c>
      <c r="K365" s="2" t="s">
        <v>1697</v>
      </c>
      <c r="O365" s="59"/>
      <c r="P365" s="59"/>
      <c r="X365" s="52">
        <v>1</v>
      </c>
      <c r="Y365" s="52" t="s">
        <v>1697</v>
      </c>
    </row>
    <row r="366" spans="1:25" x14ac:dyDescent="0.3">
      <c r="A366">
        <v>1164</v>
      </c>
      <c r="B366" s="23" t="str">
        <f>IF(AND($A366&lt;&gt;"",ISNUMBER($A366)),VLOOKUP($A366,StudiesDetails!$B:$CW,2,FALSE),"")</f>
        <v>Grangeon</v>
      </c>
      <c r="C366" s="23">
        <f>IF(AND($A366&lt;&gt;"",ISNUMBER($A366)),VLOOKUP($A366,StudiesDetails!$B:$CW,3,FALSE),"")</f>
        <v>2021</v>
      </c>
      <c r="D366" s="23" t="str">
        <f>IF(AND($A366&lt;&gt;"",ISNUMBER($A366)),VLOOKUP($A366,StudiesDetails!$B:$CW,4,FALSE),"")</f>
        <v>https://doi.org/10.3390/ijms222312791</v>
      </c>
      <c r="E366" s="64" t="str">
        <f>IF(AND($A366&lt;&gt;"",ISNUMBER($A366)),VLOOKUP($A366,StudiesDetails!$B:$CW,5,FALSE),"")</f>
        <v>CYP3A4</v>
      </c>
      <c r="F366" s="23" t="str">
        <f>IF(AND($A366&lt;&gt;"",ISNUMBER($A366)),VLOOKUP($A366,StudiesDetails!$B:$CW,6,FALSE),"")</f>
        <v>Small intestine-Duodenum-HIM-IN003-</v>
      </c>
      <c r="G366" s="12" t="s">
        <v>1678</v>
      </c>
      <c r="H366" s="1">
        <v>2</v>
      </c>
      <c r="I366" s="60" t="str">
        <f>IF(AND($A366&lt;&gt;"",ISNUMBER($A366)),VLOOKUP($A366,StudiesDetails!$B:$CW,26,FALSE),"")</f>
        <v>Individual</v>
      </c>
      <c r="J366" s="39">
        <f>IF(AND($A366&lt;&gt;"",ISNUMBER($A366)),VLOOKUP($A366,StudiesDetails!$B:$CW,31,FALSE),"")</f>
        <v>1</v>
      </c>
      <c r="K366" s="2">
        <v>25</v>
      </c>
      <c r="L366" s="14" t="s">
        <v>1679</v>
      </c>
      <c r="M366" s="14" t="s">
        <v>768</v>
      </c>
      <c r="N366" s="58">
        <v>11</v>
      </c>
      <c r="O366" s="59" t="s">
        <v>1679</v>
      </c>
      <c r="P366" s="59" t="s">
        <v>797</v>
      </c>
      <c r="X366" s="52">
        <v>0</v>
      </c>
    </row>
    <row r="367" spans="1:25" x14ac:dyDescent="0.3">
      <c r="A367">
        <v>1165</v>
      </c>
      <c r="B367" s="23" t="str">
        <f>IF(AND($A367&lt;&gt;"",ISNUMBER($A367)),VLOOKUP($A367,StudiesDetails!$B:$CW,2,FALSE),"")</f>
        <v>Grangeon</v>
      </c>
      <c r="C367" s="23">
        <f>IF(AND($A367&lt;&gt;"",ISNUMBER($A367)),VLOOKUP($A367,StudiesDetails!$B:$CW,3,FALSE),"")</f>
        <v>2021</v>
      </c>
      <c r="D367" s="23" t="str">
        <f>IF(AND($A367&lt;&gt;"",ISNUMBER($A367)),VLOOKUP($A367,StudiesDetails!$B:$CW,4,FALSE),"")</f>
        <v>https://doi.org/10.3390/ijms222312791</v>
      </c>
      <c r="E367" s="64" t="str">
        <f>IF(AND($A367&lt;&gt;"",ISNUMBER($A367)),VLOOKUP($A367,StudiesDetails!$B:$CW,5,FALSE),"")</f>
        <v>CYP3A4</v>
      </c>
      <c r="F367" s="23" t="str">
        <f>IF(AND($A367&lt;&gt;"",ISNUMBER($A367)),VLOOKUP($A367,StudiesDetails!$B:$CW,6,FALSE),"")</f>
        <v>Small intestine-Duodenum-HIM-IN004-</v>
      </c>
      <c r="G367" s="12" t="s">
        <v>1678</v>
      </c>
      <c r="H367" s="1">
        <v>2</v>
      </c>
      <c r="I367" s="60" t="str">
        <f>IF(AND($A367&lt;&gt;"",ISNUMBER($A367)),VLOOKUP($A367,StudiesDetails!$B:$CW,26,FALSE),"")</f>
        <v>Individual</v>
      </c>
      <c r="J367" s="39">
        <f>IF(AND($A367&lt;&gt;"",ISNUMBER($A367)),VLOOKUP($A367,StudiesDetails!$B:$CW,31,FALSE),"")</f>
        <v>1</v>
      </c>
      <c r="K367" s="2">
        <v>46</v>
      </c>
      <c r="L367" s="14" t="s">
        <v>1679</v>
      </c>
      <c r="M367" s="14" t="s">
        <v>768</v>
      </c>
      <c r="N367" s="58">
        <v>6.7</v>
      </c>
      <c r="O367" s="59" t="s">
        <v>1679</v>
      </c>
      <c r="P367" s="59" t="s">
        <v>797</v>
      </c>
      <c r="X367" s="52">
        <v>0</v>
      </c>
    </row>
    <row r="368" spans="1:25" x14ac:dyDescent="0.3">
      <c r="A368">
        <v>1166</v>
      </c>
      <c r="B368" s="23" t="str">
        <f>IF(AND($A368&lt;&gt;"",ISNUMBER($A368)),VLOOKUP($A368,StudiesDetails!$B:$CW,2,FALSE),"")</f>
        <v>Grangeon</v>
      </c>
      <c r="C368" s="23">
        <f>IF(AND($A368&lt;&gt;"",ISNUMBER($A368)),VLOOKUP($A368,StudiesDetails!$B:$CW,3,FALSE),"")</f>
        <v>2021</v>
      </c>
      <c r="D368" s="23" t="str">
        <f>IF(AND($A368&lt;&gt;"",ISNUMBER($A368)),VLOOKUP($A368,StudiesDetails!$B:$CW,4,FALSE),"")</f>
        <v>https://doi.org/10.3390/ijms222312791</v>
      </c>
      <c r="E368" s="64" t="str">
        <f>IF(AND($A368&lt;&gt;"",ISNUMBER($A368)),VLOOKUP($A368,StudiesDetails!$B:$CW,5,FALSE),"")</f>
        <v>CYP3A4</v>
      </c>
      <c r="F368" s="23" t="str">
        <f>IF(AND($A368&lt;&gt;"",ISNUMBER($A368)),VLOOKUP($A368,StudiesDetails!$B:$CW,6,FALSE),"")</f>
        <v>Small intestine-Duodenum-HIM-IN005-</v>
      </c>
      <c r="G368" s="12" t="s">
        <v>1678</v>
      </c>
      <c r="H368" s="1">
        <v>2</v>
      </c>
      <c r="I368" s="60" t="str">
        <f>IF(AND($A368&lt;&gt;"",ISNUMBER($A368)),VLOOKUP($A368,StudiesDetails!$B:$CW,26,FALSE),"")</f>
        <v>Individual</v>
      </c>
      <c r="J368" s="39">
        <f>IF(AND($A368&lt;&gt;"",ISNUMBER($A368)),VLOOKUP($A368,StudiesDetails!$B:$CW,31,FALSE),"")</f>
        <v>1</v>
      </c>
      <c r="K368" s="2">
        <v>65</v>
      </c>
      <c r="L368" s="14" t="s">
        <v>1679</v>
      </c>
      <c r="M368" s="14" t="s">
        <v>768</v>
      </c>
      <c r="N368" s="58">
        <v>9.6</v>
      </c>
      <c r="O368" s="59" t="s">
        <v>1679</v>
      </c>
      <c r="P368" s="59" t="s">
        <v>797</v>
      </c>
      <c r="X368" s="52">
        <v>0</v>
      </c>
    </row>
    <row r="369" spans="1:25" x14ac:dyDescent="0.3">
      <c r="A369">
        <v>1167</v>
      </c>
      <c r="B369" s="23" t="str">
        <f>IF(AND($A369&lt;&gt;"",ISNUMBER($A369)),VLOOKUP($A369,StudiesDetails!$B:$CW,2,FALSE),"")</f>
        <v>Grangeon</v>
      </c>
      <c r="C369" s="23">
        <f>IF(AND($A369&lt;&gt;"",ISNUMBER($A369)),VLOOKUP($A369,StudiesDetails!$B:$CW,3,FALSE),"")</f>
        <v>2021</v>
      </c>
      <c r="D369" s="23" t="str">
        <f>IF(AND($A369&lt;&gt;"",ISNUMBER($A369)),VLOOKUP($A369,StudiesDetails!$B:$CW,4,FALSE),"")</f>
        <v>https://doi.org/10.3390/ijms222312791</v>
      </c>
      <c r="E369" s="64" t="str">
        <f>IF(AND($A369&lt;&gt;"",ISNUMBER($A369)),VLOOKUP($A369,StudiesDetails!$B:$CW,5,FALSE),"")</f>
        <v>CYP3A4</v>
      </c>
      <c r="F369" s="23" t="str">
        <f>IF(AND($A369&lt;&gt;"",ISNUMBER($A369)),VLOOKUP($A369,StudiesDetails!$B:$CW,6,FALSE),"")</f>
        <v>Small intestine-Duodenum-HIM-IN006-</v>
      </c>
      <c r="G369" s="12" t="s">
        <v>1678</v>
      </c>
      <c r="H369" s="1">
        <v>2</v>
      </c>
      <c r="I369" s="60" t="str">
        <f>IF(AND($A369&lt;&gt;"",ISNUMBER($A369)),VLOOKUP($A369,StudiesDetails!$B:$CW,26,FALSE),"")</f>
        <v>Individual</v>
      </c>
      <c r="J369" s="39">
        <f>IF(AND($A369&lt;&gt;"",ISNUMBER($A369)),VLOOKUP($A369,StudiesDetails!$B:$CW,31,FALSE),"")</f>
        <v>1</v>
      </c>
      <c r="K369" s="2" t="s">
        <v>1697</v>
      </c>
      <c r="O369" s="59"/>
      <c r="P369" s="59"/>
      <c r="X369" s="52">
        <v>1</v>
      </c>
      <c r="Y369" s="52" t="s">
        <v>1697</v>
      </c>
    </row>
    <row r="370" spans="1:25" x14ac:dyDescent="0.3">
      <c r="A370">
        <v>1168</v>
      </c>
      <c r="B370" s="23" t="str">
        <f>IF(AND($A370&lt;&gt;"",ISNUMBER($A370)),VLOOKUP($A370,StudiesDetails!$B:$CW,2,FALSE),"")</f>
        <v>Grangeon</v>
      </c>
      <c r="C370" s="23">
        <f>IF(AND($A370&lt;&gt;"",ISNUMBER($A370)),VLOOKUP($A370,StudiesDetails!$B:$CW,3,FALSE),"")</f>
        <v>2021</v>
      </c>
      <c r="D370" s="23" t="str">
        <f>IF(AND($A370&lt;&gt;"",ISNUMBER($A370)),VLOOKUP($A370,StudiesDetails!$B:$CW,4,FALSE),"")</f>
        <v>https://doi.org/10.3390/ijms222312791</v>
      </c>
      <c r="E370" s="64" t="str">
        <f>IF(AND($A370&lt;&gt;"",ISNUMBER($A370)),VLOOKUP($A370,StudiesDetails!$B:$CW,5,FALSE),"")</f>
        <v>CYP3A4</v>
      </c>
      <c r="F370" s="23" t="str">
        <f>IF(AND($A370&lt;&gt;"",ISNUMBER($A370)),VLOOKUP($A370,StudiesDetails!$B:$CW,6,FALSE),"")</f>
        <v>Small intestine-Duodenum-HIM-IN007-</v>
      </c>
      <c r="G370" s="12" t="s">
        <v>1678</v>
      </c>
      <c r="H370" s="1">
        <v>2</v>
      </c>
      <c r="I370" s="60" t="str">
        <f>IF(AND($A370&lt;&gt;"",ISNUMBER($A370)),VLOOKUP($A370,StudiesDetails!$B:$CW,26,FALSE),"")</f>
        <v>Individual</v>
      </c>
      <c r="J370" s="39">
        <f>IF(AND($A370&lt;&gt;"",ISNUMBER($A370)),VLOOKUP($A370,StudiesDetails!$B:$CW,31,FALSE),"")</f>
        <v>1</v>
      </c>
      <c r="K370" s="2">
        <v>84</v>
      </c>
      <c r="L370" s="14" t="s">
        <v>1679</v>
      </c>
      <c r="M370" s="14" t="s">
        <v>768</v>
      </c>
      <c r="N370" s="58">
        <v>16</v>
      </c>
      <c r="O370" s="59" t="s">
        <v>1679</v>
      </c>
      <c r="P370" s="59" t="s">
        <v>797</v>
      </c>
      <c r="X370" s="52">
        <v>0</v>
      </c>
    </row>
    <row r="371" spans="1:25" x14ac:dyDescent="0.3">
      <c r="A371">
        <v>1169</v>
      </c>
      <c r="B371" s="23" t="str">
        <f>IF(AND($A371&lt;&gt;"",ISNUMBER($A371)),VLOOKUP($A371,StudiesDetails!$B:$CW,2,FALSE),"")</f>
        <v>Grangeon</v>
      </c>
      <c r="C371" s="23">
        <f>IF(AND($A371&lt;&gt;"",ISNUMBER($A371)),VLOOKUP($A371,StudiesDetails!$B:$CW,3,FALSE),"")</f>
        <v>2021</v>
      </c>
      <c r="D371" s="23" t="str">
        <f>IF(AND($A371&lt;&gt;"",ISNUMBER($A371)),VLOOKUP($A371,StudiesDetails!$B:$CW,4,FALSE),"")</f>
        <v>https://doi.org/10.3390/ijms222312791</v>
      </c>
      <c r="E371" s="64" t="str">
        <f>IF(AND($A371&lt;&gt;"",ISNUMBER($A371)),VLOOKUP($A371,StudiesDetails!$B:$CW,5,FALSE),"")</f>
        <v>CYP3A4</v>
      </c>
      <c r="F371" s="23" t="str">
        <f>IF(AND($A371&lt;&gt;"",ISNUMBER($A371)),VLOOKUP($A371,StudiesDetails!$B:$CW,6,FALSE),"")</f>
        <v>Small intestine-Duodenum-HIM-IN008-</v>
      </c>
      <c r="G371" s="12" t="s">
        <v>1678</v>
      </c>
      <c r="H371" s="1">
        <v>2</v>
      </c>
      <c r="I371" s="60" t="str">
        <f>IF(AND($A371&lt;&gt;"",ISNUMBER($A371)),VLOOKUP($A371,StudiesDetails!$B:$CW,26,FALSE),"")</f>
        <v>Individual</v>
      </c>
      <c r="J371" s="39">
        <f>IF(AND($A371&lt;&gt;"",ISNUMBER($A371)),VLOOKUP($A371,StudiesDetails!$B:$CW,31,FALSE),"")</f>
        <v>1</v>
      </c>
      <c r="K371" s="2">
        <v>48</v>
      </c>
      <c r="L371" s="14" t="s">
        <v>1679</v>
      </c>
      <c r="M371" s="14" t="s">
        <v>768</v>
      </c>
      <c r="N371" s="58">
        <v>5</v>
      </c>
      <c r="O371" s="59" t="s">
        <v>1679</v>
      </c>
      <c r="P371" s="59" t="s">
        <v>797</v>
      </c>
      <c r="X371" s="52">
        <v>0</v>
      </c>
    </row>
    <row r="372" spans="1:25" x14ac:dyDescent="0.3">
      <c r="A372">
        <v>1170</v>
      </c>
      <c r="B372" s="23" t="str">
        <f>IF(AND($A372&lt;&gt;"",ISNUMBER($A372)),VLOOKUP($A372,StudiesDetails!$B:$CW,2,FALSE),"")</f>
        <v>Grangeon</v>
      </c>
      <c r="C372" s="23">
        <f>IF(AND($A372&lt;&gt;"",ISNUMBER($A372)),VLOOKUP($A372,StudiesDetails!$B:$CW,3,FALSE),"")</f>
        <v>2021</v>
      </c>
      <c r="D372" s="23" t="str">
        <f>IF(AND($A372&lt;&gt;"",ISNUMBER($A372)),VLOOKUP($A372,StudiesDetails!$B:$CW,4,FALSE),"")</f>
        <v>https://doi.org/10.3390/ijms222312791</v>
      </c>
      <c r="E372" s="64" t="str">
        <f>IF(AND($A372&lt;&gt;"",ISNUMBER($A372)),VLOOKUP($A372,StudiesDetails!$B:$CW,5,FALSE),"")</f>
        <v>CYP3A4</v>
      </c>
      <c r="F372" s="23" t="str">
        <f>IF(AND($A372&lt;&gt;"",ISNUMBER($A372)),VLOOKUP($A372,StudiesDetails!$B:$CW,6,FALSE),"")</f>
        <v>Small intestine-Duodenum-HIM-IN009-</v>
      </c>
      <c r="G372" s="12" t="s">
        <v>1678</v>
      </c>
      <c r="H372" s="1">
        <v>2</v>
      </c>
      <c r="I372" s="60" t="str">
        <f>IF(AND($A372&lt;&gt;"",ISNUMBER($A372)),VLOOKUP($A372,StudiesDetails!$B:$CW,26,FALSE),"")</f>
        <v>Individual</v>
      </c>
      <c r="J372" s="39">
        <f>IF(AND($A372&lt;&gt;"",ISNUMBER($A372)),VLOOKUP($A372,StudiesDetails!$B:$CW,31,FALSE),"")</f>
        <v>1</v>
      </c>
      <c r="K372" s="2">
        <v>13</v>
      </c>
      <c r="L372" s="14" t="s">
        <v>1679</v>
      </c>
      <c r="M372" s="14" t="s">
        <v>768</v>
      </c>
      <c r="N372" s="58">
        <v>4.3</v>
      </c>
      <c r="O372" s="59" t="s">
        <v>1679</v>
      </c>
      <c r="P372" s="59" t="s">
        <v>797</v>
      </c>
      <c r="X372" s="52">
        <v>1</v>
      </c>
      <c r="Y372" s="52" t="s">
        <v>1683</v>
      </c>
    </row>
    <row r="373" spans="1:25" x14ac:dyDescent="0.3">
      <c r="A373">
        <v>1172</v>
      </c>
      <c r="B373" s="23" t="str">
        <f>IF(AND($A373&lt;&gt;"",ISNUMBER($A373)),VLOOKUP($A373,StudiesDetails!$B:$CW,2,FALSE),"")</f>
        <v>Grangeon</v>
      </c>
      <c r="C373" s="23">
        <f>IF(AND($A373&lt;&gt;"",ISNUMBER($A373)),VLOOKUP($A373,StudiesDetails!$B:$CW,3,FALSE),"")</f>
        <v>2021</v>
      </c>
      <c r="D373" s="23" t="str">
        <f>IF(AND($A373&lt;&gt;"",ISNUMBER($A373)),VLOOKUP($A373,StudiesDetails!$B:$CW,4,FALSE),"")</f>
        <v>https://doi.org/10.3390/ijms222312791</v>
      </c>
      <c r="E373" s="64" t="str">
        <f>IF(AND($A373&lt;&gt;"",ISNUMBER($A373)),VLOOKUP($A373,StudiesDetails!$B:$CW,5,FALSE),"")</f>
        <v>CYP3A4</v>
      </c>
      <c r="F373" s="23" t="str">
        <f>IF(AND($A373&lt;&gt;"",ISNUMBER($A373)),VLOOKUP($A373,StudiesDetails!$B:$CW,6,FALSE),"")</f>
        <v>Small intestine-Proximal Jejunum-HIM-IN001-</v>
      </c>
      <c r="G373" s="12" t="s">
        <v>1678</v>
      </c>
      <c r="H373" s="1">
        <v>2</v>
      </c>
      <c r="I373" s="60" t="str">
        <f>IF(AND($A373&lt;&gt;"",ISNUMBER($A373)),VLOOKUP($A373,StudiesDetails!$B:$CW,26,FALSE),"")</f>
        <v>Individual</v>
      </c>
      <c r="J373" s="39">
        <f>IF(AND($A373&lt;&gt;"",ISNUMBER($A373)),VLOOKUP($A373,StudiesDetails!$B:$CW,31,FALSE),"")</f>
        <v>1</v>
      </c>
      <c r="K373" s="2">
        <v>16</v>
      </c>
      <c r="L373" s="14" t="s">
        <v>1679</v>
      </c>
      <c r="M373" s="14" t="s">
        <v>768</v>
      </c>
      <c r="N373" s="58">
        <v>1.7</v>
      </c>
      <c r="O373" s="59" t="s">
        <v>1679</v>
      </c>
      <c r="P373" s="59" t="s">
        <v>797</v>
      </c>
      <c r="X373" s="52">
        <v>0</v>
      </c>
    </row>
    <row r="374" spans="1:25" x14ac:dyDescent="0.3">
      <c r="A374">
        <v>1173</v>
      </c>
      <c r="B374" s="23" t="str">
        <f>IF(AND($A374&lt;&gt;"",ISNUMBER($A374)),VLOOKUP($A374,StudiesDetails!$B:$CW,2,FALSE),"")</f>
        <v>Grangeon</v>
      </c>
      <c r="C374" s="23">
        <f>IF(AND($A374&lt;&gt;"",ISNUMBER($A374)),VLOOKUP($A374,StudiesDetails!$B:$CW,3,FALSE),"")</f>
        <v>2021</v>
      </c>
      <c r="D374" s="23" t="str">
        <f>IF(AND($A374&lt;&gt;"",ISNUMBER($A374)),VLOOKUP($A374,StudiesDetails!$B:$CW,4,FALSE),"")</f>
        <v>https://doi.org/10.3390/ijms222312791</v>
      </c>
      <c r="E374" s="64" t="str">
        <f>IF(AND($A374&lt;&gt;"",ISNUMBER($A374)),VLOOKUP($A374,StudiesDetails!$B:$CW,5,FALSE),"")</f>
        <v>CYP3A4</v>
      </c>
      <c r="F374" s="23" t="str">
        <f>IF(AND($A374&lt;&gt;"",ISNUMBER($A374)),VLOOKUP($A374,StudiesDetails!$B:$CW,6,FALSE),"")</f>
        <v>Small intestine-Proximal Jejunum-HIM-IN002-</v>
      </c>
      <c r="G374" s="12" t="s">
        <v>1678</v>
      </c>
      <c r="H374" s="1">
        <v>2</v>
      </c>
      <c r="I374" s="60" t="str">
        <f>IF(AND($A374&lt;&gt;"",ISNUMBER($A374)),VLOOKUP($A374,StudiesDetails!$B:$CW,26,FALSE),"")</f>
        <v>Individual</v>
      </c>
      <c r="J374" s="39">
        <f>IF(AND($A374&lt;&gt;"",ISNUMBER($A374)),VLOOKUP($A374,StudiesDetails!$B:$CW,31,FALSE),"")</f>
        <v>1</v>
      </c>
      <c r="K374" s="2">
        <v>55</v>
      </c>
      <c r="L374" s="14" t="s">
        <v>1679</v>
      </c>
      <c r="M374" s="14" t="s">
        <v>768</v>
      </c>
      <c r="N374" s="58">
        <v>4.5</v>
      </c>
      <c r="O374" s="59" t="s">
        <v>1679</v>
      </c>
      <c r="P374" s="59" t="s">
        <v>797</v>
      </c>
      <c r="X374" s="52">
        <v>0</v>
      </c>
    </row>
    <row r="375" spans="1:25" x14ac:dyDescent="0.3">
      <c r="A375">
        <v>1174</v>
      </c>
      <c r="B375" s="23" t="str">
        <f>IF(AND($A375&lt;&gt;"",ISNUMBER($A375)),VLOOKUP($A375,StudiesDetails!$B:$CW,2,FALSE),"")</f>
        <v>Grangeon</v>
      </c>
      <c r="C375" s="23">
        <f>IF(AND($A375&lt;&gt;"",ISNUMBER($A375)),VLOOKUP($A375,StudiesDetails!$B:$CW,3,FALSE),"")</f>
        <v>2021</v>
      </c>
      <c r="D375" s="23" t="str">
        <f>IF(AND($A375&lt;&gt;"",ISNUMBER($A375)),VLOOKUP($A375,StudiesDetails!$B:$CW,4,FALSE),"")</f>
        <v>https://doi.org/10.3390/ijms222312791</v>
      </c>
      <c r="E375" s="64" t="str">
        <f>IF(AND($A375&lt;&gt;"",ISNUMBER($A375)),VLOOKUP($A375,StudiesDetails!$B:$CW,5,FALSE),"")</f>
        <v>CYP3A4</v>
      </c>
      <c r="F375" s="23" t="str">
        <f>IF(AND($A375&lt;&gt;"",ISNUMBER($A375)),VLOOKUP($A375,StudiesDetails!$B:$CW,6,FALSE),"")</f>
        <v>Small intestine-Proximal Jejunum-HIM-IN003-</v>
      </c>
      <c r="G375" s="12" t="s">
        <v>1678</v>
      </c>
      <c r="H375" s="1">
        <v>2</v>
      </c>
      <c r="I375" s="60" t="str">
        <f>IF(AND($A375&lt;&gt;"",ISNUMBER($A375)),VLOOKUP($A375,StudiesDetails!$B:$CW,26,FALSE),"")</f>
        <v>Individual</v>
      </c>
      <c r="J375" s="39">
        <f>IF(AND($A375&lt;&gt;"",ISNUMBER($A375)),VLOOKUP($A375,StudiesDetails!$B:$CW,31,FALSE),"")</f>
        <v>1</v>
      </c>
      <c r="K375" s="2">
        <v>40</v>
      </c>
      <c r="L375" s="14" t="s">
        <v>1679</v>
      </c>
      <c r="M375" s="14" t="s">
        <v>768</v>
      </c>
      <c r="N375" s="58">
        <v>14</v>
      </c>
      <c r="O375" s="59" t="s">
        <v>1679</v>
      </c>
      <c r="P375" s="59" t="s">
        <v>797</v>
      </c>
      <c r="X375" s="52">
        <v>0</v>
      </c>
    </row>
    <row r="376" spans="1:25" x14ac:dyDescent="0.3">
      <c r="A376">
        <v>1175</v>
      </c>
      <c r="B376" s="23" t="str">
        <f>IF(AND($A376&lt;&gt;"",ISNUMBER($A376)),VLOOKUP($A376,StudiesDetails!$B:$CW,2,FALSE),"")</f>
        <v>Grangeon</v>
      </c>
      <c r="C376" s="23">
        <f>IF(AND($A376&lt;&gt;"",ISNUMBER($A376)),VLOOKUP($A376,StudiesDetails!$B:$CW,3,FALSE),"")</f>
        <v>2021</v>
      </c>
      <c r="D376" s="23" t="str">
        <f>IF(AND($A376&lt;&gt;"",ISNUMBER($A376)),VLOOKUP($A376,StudiesDetails!$B:$CW,4,FALSE),"")</f>
        <v>https://doi.org/10.3390/ijms222312791</v>
      </c>
      <c r="E376" s="64" t="str">
        <f>IF(AND($A376&lt;&gt;"",ISNUMBER($A376)),VLOOKUP($A376,StudiesDetails!$B:$CW,5,FALSE),"")</f>
        <v>CYP3A4</v>
      </c>
      <c r="F376" s="23" t="str">
        <f>IF(AND($A376&lt;&gt;"",ISNUMBER($A376)),VLOOKUP($A376,StudiesDetails!$B:$CW,6,FALSE),"")</f>
        <v>Small intestine-Proximal Jejunum-HIM-IN004-</v>
      </c>
      <c r="G376" s="12" t="s">
        <v>1678</v>
      </c>
      <c r="H376" s="1">
        <v>2</v>
      </c>
      <c r="I376" s="60" t="str">
        <f>IF(AND($A376&lt;&gt;"",ISNUMBER($A376)),VLOOKUP($A376,StudiesDetails!$B:$CW,26,FALSE),"")</f>
        <v>Individual</v>
      </c>
      <c r="J376" s="39">
        <f>IF(AND($A376&lt;&gt;"",ISNUMBER($A376)),VLOOKUP($A376,StudiesDetails!$B:$CW,31,FALSE),"")</f>
        <v>1</v>
      </c>
      <c r="K376" s="2">
        <v>36</v>
      </c>
      <c r="L376" s="14" t="s">
        <v>1679</v>
      </c>
      <c r="M376" s="14" t="s">
        <v>768</v>
      </c>
      <c r="N376" s="58">
        <v>6.4</v>
      </c>
      <c r="O376" s="59" t="s">
        <v>1679</v>
      </c>
      <c r="P376" s="59" t="s">
        <v>797</v>
      </c>
      <c r="X376" s="52">
        <v>0</v>
      </c>
    </row>
    <row r="377" spans="1:25" x14ac:dyDescent="0.3">
      <c r="A377">
        <v>1176</v>
      </c>
      <c r="B377" s="23" t="str">
        <f>IF(AND($A377&lt;&gt;"",ISNUMBER($A377)),VLOOKUP($A377,StudiesDetails!$B:$CW,2,FALSE),"")</f>
        <v>Grangeon</v>
      </c>
      <c r="C377" s="23">
        <f>IF(AND($A377&lt;&gt;"",ISNUMBER($A377)),VLOOKUP($A377,StudiesDetails!$B:$CW,3,FALSE),"")</f>
        <v>2021</v>
      </c>
      <c r="D377" s="23" t="str">
        <f>IF(AND($A377&lt;&gt;"",ISNUMBER($A377)),VLOOKUP($A377,StudiesDetails!$B:$CW,4,FALSE),"")</f>
        <v>https://doi.org/10.3390/ijms222312791</v>
      </c>
      <c r="E377" s="64" t="str">
        <f>IF(AND($A377&lt;&gt;"",ISNUMBER($A377)),VLOOKUP($A377,StudiesDetails!$B:$CW,5,FALSE),"")</f>
        <v>CYP3A4</v>
      </c>
      <c r="F377" s="23" t="str">
        <f>IF(AND($A377&lt;&gt;"",ISNUMBER($A377)),VLOOKUP($A377,StudiesDetails!$B:$CW,6,FALSE),"")</f>
        <v>Small intestine-Proximal Jejunum-HIM-IN005-</v>
      </c>
      <c r="G377" s="12" t="s">
        <v>1678</v>
      </c>
      <c r="H377" s="1">
        <v>2</v>
      </c>
      <c r="I377" s="60" t="str">
        <f>IF(AND($A377&lt;&gt;"",ISNUMBER($A377)),VLOOKUP($A377,StudiesDetails!$B:$CW,26,FALSE),"")</f>
        <v>Individual</v>
      </c>
      <c r="J377" s="39">
        <f>IF(AND($A377&lt;&gt;"",ISNUMBER($A377)),VLOOKUP($A377,StudiesDetails!$B:$CW,31,FALSE),"")</f>
        <v>1</v>
      </c>
      <c r="K377" s="2">
        <v>91</v>
      </c>
      <c r="L377" s="14" t="s">
        <v>1679</v>
      </c>
      <c r="M377" s="14" t="s">
        <v>768</v>
      </c>
      <c r="N377" s="58">
        <v>24</v>
      </c>
      <c r="O377" s="59" t="s">
        <v>1679</v>
      </c>
      <c r="P377" s="59" t="s">
        <v>797</v>
      </c>
      <c r="X377" s="52">
        <v>0</v>
      </c>
    </row>
    <row r="378" spans="1:25" x14ac:dyDescent="0.3">
      <c r="A378">
        <v>1177</v>
      </c>
      <c r="B378" s="23" t="str">
        <f>IF(AND($A378&lt;&gt;"",ISNUMBER($A378)),VLOOKUP($A378,StudiesDetails!$B:$CW,2,FALSE),"")</f>
        <v>Grangeon</v>
      </c>
      <c r="C378" s="23">
        <f>IF(AND($A378&lt;&gt;"",ISNUMBER($A378)),VLOOKUP($A378,StudiesDetails!$B:$CW,3,FALSE),"")</f>
        <v>2021</v>
      </c>
      <c r="D378" s="23" t="str">
        <f>IF(AND($A378&lt;&gt;"",ISNUMBER($A378)),VLOOKUP($A378,StudiesDetails!$B:$CW,4,FALSE),"")</f>
        <v>https://doi.org/10.3390/ijms222312791</v>
      </c>
      <c r="E378" s="64" t="str">
        <f>IF(AND($A378&lt;&gt;"",ISNUMBER($A378)),VLOOKUP($A378,StudiesDetails!$B:$CW,5,FALSE),"")</f>
        <v>CYP3A4</v>
      </c>
      <c r="F378" s="23" t="str">
        <f>IF(AND($A378&lt;&gt;"",ISNUMBER($A378)),VLOOKUP($A378,StudiesDetails!$B:$CW,6,FALSE),"")</f>
        <v>Small intestine-Proximal Jejunum-HIM-IN006-</v>
      </c>
      <c r="G378" s="12" t="s">
        <v>1678</v>
      </c>
      <c r="H378" s="1">
        <v>2</v>
      </c>
      <c r="I378" s="60" t="str">
        <f>IF(AND($A378&lt;&gt;"",ISNUMBER($A378)),VLOOKUP($A378,StudiesDetails!$B:$CW,26,FALSE),"")</f>
        <v>Individual</v>
      </c>
      <c r="J378" s="39">
        <f>IF(AND($A378&lt;&gt;"",ISNUMBER($A378)),VLOOKUP($A378,StudiesDetails!$B:$CW,31,FALSE),"")</f>
        <v>1</v>
      </c>
      <c r="K378" s="2">
        <v>44</v>
      </c>
      <c r="L378" s="14" t="s">
        <v>1679</v>
      </c>
      <c r="M378" s="14" t="s">
        <v>768</v>
      </c>
      <c r="N378" s="58">
        <v>7.1</v>
      </c>
      <c r="O378" s="59" t="s">
        <v>1679</v>
      </c>
      <c r="P378" s="59" t="s">
        <v>797</v>
      </c>
      <c r="X378" s="52">
        <v>0</v>
      </c>
    </row>
    <row r="379" spans="1:25" x14ac:dyDescent="0.3">
      <c r="A379">
        <v>1178</v>
      </c>
      <c r="B379" s="23" t="str">
        <f>IF(AND($A379&lt;&gt;"",ISNUMBER($A379)),VLOOKUP($A379,StudiesDetails!$B:$CW,2,FALSE),"")</f>
        <v>Grangeon</v>
      </c>
      <c r="C379" s="23">
        <f>IF(AND($A379&lt;&gt;"",ISNUMBER($A379)),VLOOKUP($A379,StudiesDetails!$B:$CW,3,FALSE),"")</f>
        <v>2021</v>
      </c>
      <c r="D379" s="23" t="str">
        <f>IF(AND($A379&lt;&gt;"",ISNUMBER($A379)),VLOOKUP($A379,StudiesDetails!$B:$CW,4,FALSE),"")</f>
        <v>https://doi.org/10.3390/ijms222312791</v>
      </c>
      <c r="E379" s="64" t="str">
        <f>IF(AND($A379&lt;&gt;"",ISNUMBER($A379)),VLOOKUP($A379,StudiesDetails!$B:$CW,5,FALSE),"")</f>
        <v>CYP3A4</v>
      </c>
      <c r="F379" s="23" t="str">
        <f>IF(AND($A379&lt;&gt;"",ISNUMBER($A379)),VLOOKUP($A379,StudiesDetails!$B:$CW,6,FALSE),"")</f>
        <v>Small intestine-Proximal Jejunum-HIM-IN007-</v>
      </c>
      <c r="G379" s="12" t="s">
        <v>1678</v>
      </c>
      <c r="H379" s="1">
        <v>2</v>
      </c>
      <c r="I379" s="60" t="str">
        <f>IF(AND($A379&lt;&gt;"",ISNUMBER($A379)),VLOOKUP($A379,StudiesDetails!$B:$CW,26,FALSE),"")</f>
        <v>Individual</v>
      </c>
      <c r="J379" s="39">
        <f>IF(AND($A379&lt;&gt;"",ISNUMBER($A379)),VLOOKUP($A379,StudiesDetails!$B:$CW,31,FALSE),"")</f>
        <v>1</v>
      </c>
      <c r="K379" s="2">
        <v>100</v>
      </c>
      <c r="L379" s="14" t="s">
        <v>1679</v>
      </c>
      <c r="M379" s="14" t="s">
        <v>768</v>
      </c>
      <c r="N379" s="58">
        <v>20</v>
      </c>
      <c r="O379" s="59" t="s">
        <v>1679</v>
      </c>
      <c r="P379" s="59" t="s">
        <v>797</v>
      </c>
      <c r="X379" s="52">
        <v>0</v>
      </c>
    </row>
    <row r="380" spans="1:25" x14ac:dyDescent="0.3">
      <c r="A380">
        <v>1179</v>
      </c>
      <c r="B380" s="23" t="str">
        <f>IF(AND($A380&lt;&gt;"",ISNUMBER($A380)),VLOOKUP($A380,StudiesDetails!$B:$CW,2,FALSE),"")</f>
        <v>Grangeon</v>
      </c>
      <c r="C380" s="23">
        <f>IF(AND($A380&lt;&gt;"",ISNUMBER($A380)),VLOOKUP($A380,StudiesDetails!$B:$CW,3,FALSE),"")</f>
        <v>2021</v>
      </c>
      <c r="D380" s="23" t="str">
        <f>IF(AND($A380&lt;&gt;"",ISNUMBER($A380)),VLOOKUP($A380,StudiesDetails!$B:$CW,4,FALSE),"")</f>
        <v>https://doi.org/10.3390/ijms222312791</v>
      </c>
      <c r="E380" s="64" t="str">
        <f>IF(AND($A380&lt;&gt;"",ISNUMBER($A380)),VLOOKUP($A380,StudiesDetails!$B:$CW,5,FALSE),"")</f>
        <v>CYP3A4</v>
      </c>
      <c r="F380" s="23" t="str">
        <f>IF(AND($A380&lt;&gt;"",ISNUMBER($A380)),VLOOKUP($A380,StudiesDetails!$B:$CW,6,FALSE),"")</f>
        <v>Small intestine-Proximal Jejunum-HIM-IN008-</v>
      </c>
      <c r="G380" s="12" t="s">
        <v>1678</v>
      </c>
      <c r="H380" s="1">
        <v>2</v>
      </c>
      <c r="I380" s="60" t="str">
        <f>IF(AND($A380&lt;&gt;"",ISNUMBER($A380)),VLOOKUP($A380,StudiesDetails!$B:$CW,26,FALSE),"")</f>
        <v>Individual</v>
      </c>
      <c r="J380" s="39">
        <f>IF(AND($A380&lt;&gt;"",ISNUMBER($A380)),VLOOKUP($A380,StudiesDetails!$B:$CW,31,FALSE),"")</f>
        <v>1</v>
      </c>
      <c r="K380" s="2">
        <v>70</v>
      </c>
      <c r="L380" s="14" t="s">
        <v>1679</v>
      </c>
      <c r="M380" s="14" t="s">
        <v>768</v>
      </c>
      <c r="N380" s="58">
        <v>8.6</v>
      </c>
      <c r="O380" s="59" t="s">
        <v>1679</v>
      </c>
      <c r="P380" s="59" t="s">
        <v>797</v>
      </c>
      <c r="X380" s="52">
        <v>0</v>
      </c>
    </row>
    <row r="381" spans="1:25" x14ac:dyDescent="0.3">
      <c r="A381">
        <v>1180</v>
      </c>
      <c r="B381" s="23" t="str">
        <f>IF(AND($A381&lt;&gt;"",ISNUMBER($A381)),VLOOKUP($A381,StudiesDetails!$B:$CW,2,FALSE),"")</f>
        <v>Grangeon</v>
      </c>
      <c r="C381" s="23">
        <f>IF(AND($A381&lt;&gt;"",ISNUMBER($A381)),VLOOKUP($A381,StudiesDetails!$B:$CW,3,FALSE),"")</f>
        <v>2021</v>
      </c>
      <c r="D381" s="23" t="str">
        <f>IF(AND($A381&lt;&gt;"",ISNUMBER($A381)),VLOOKUP($A381,StudiesDetails!$B:$CW,4,FALSE),"")</f>
        <v>https://doi.org/10.3390/ijms222312791</v>
      </c>
      <c r="E381" s="64" t="str">
        <f>IF(AND($A381&lt;&gt;"",ISNUMBER($A381)),VLOOKUP($A381,StudiesDetails!$B:$CW,5,FALSE),"")</f>
        <v>CYP3A4</v>
      </c>
      <c r="F381" s="23" t="str">
        <f>IF(AND($A381&lt;&gt;"",ISNUMBER($A381)),VLOOKUP($A381,StudiesDetails!$B:$CW,6,FALSE),"")</f>
        <v>Small intestine-Proximal Jejunum-HIM-IN009-</v>
      </c>
      <c r="G381" s="12" t="s">
        <v>1678</v>
      </c>
      <c r="H381" s="1">
        <v>2</v>
      </c>
      <c r="I381" s="60" t="str">
        <f>IF(AND($A381&lt;&gt;"",ISNUMBER($A381)),VLOOKUP($A381,StudiesDetails!$B:$CW,26,FALSE),"")</f>
        <v>Individual</v>
      </c>
      <c r="J381" s="39">
        <f>IF(AND($A381&lt;&gt;"",ISNUMBER($A381)),VLOOKUP($A381,StudiesDetails!$B:$CW,31,FALSE),"")</f>
        <v>1</v>
      </c>
      <c r="K381" s="2">
        <v>16</v>
      </c>
      <c r="L381" s="14" t="s">
        <v>1679</v>
      </c>
      <c r="M381" s="14" t="s">
        <v>768</v>
      </c>
      <c r="N381" s="58">
        <v>7.8</v>
      </c>
      <c r="O381" s="59" t="s">
        <v>1679</v>
      </c>
      <c r="P381" s="59" t="s">
        <v>797</v>
      </c>
      <c r="X381" s="52">
        <v>1</v>
      </c>
      <c r="Y381" s="52" t="s">
        <v>1683</v>
      </c>
    </row>
    <row r="382" spans="1:25" x14ac:dyDescent="0.3">
      <c r="A382">
        <v>1182</v>
      </c>
      <c r="B382" s="23" t="str">
        <f>IF(AND($A382&lt;&gt;"",ISNUMBER($A382)),VLOOKUP($A382,StudiesDetails!$B:$CW,2,FALSE),"")</f>
        <v>Grangeon</v>
      </c>
      <c r="C382" s="23">
        <f>IF(AND($A382&lt;&gt;"",ISNUMBER($A382)),VLOOKUP($A382,StudiesDetails!$B:$CW,3,FALSE),"")</f>
        <v>2021</v>
      </c>
      <c r="D382" s="23" t="str">
        <f>IF(AND($A382&lt;&gt;"",ISNUMBER($A382)),VLOOKUP($A382,StudiesDetails!$B:$CW,4,FALSE),"")</f>
        <v>https://doi.org/10.3390/ijms222312791</v>
      </c>
      <c r="E382" s="64" t="str">
        <f>IF(AND($A382&lt;&gt;"",ISNUMBER($A382)),VLOOKUP($A382,StudiesDetails!$B:$CW,5,FALSE),"")</f>
        <v>CYP3A4</v>
      </c>
      <c r="F382" s="23" t="str">
        <f>IF(AND($A382&lt;&gt;"",ISNUMBER($A382)),VLOOKUP($A382,StudiesDetails!$B:$CW,6,FALSE),"")</f>
        <v>Small intestine-Medial Jejunum-HIM-IN001-</v>
      </c>
      <c r="G382" s="12" t="s">
        <v>1678</v>
      </c>
      <c r="H382" s="1">
        <v>2</v>
      </c>
      <c r="I382" s="60" t="str">
        <f>IF(AND($A382&lt;&gt;"",ISNUMBER($A382)),VLOOKUP($A382,StudiesDetails!$B:$CW,26,FALSE),"")</f>
        <v>Individual</v>
      </c>
      <c r="J382" s="39">
        <f>IF(AND($A382&lt;&gt;"",ISNUMBER($A382)),VLOOKUP($A382,StudiesDetails!$B:$CW,31,FALSE),"")</f>
        <v>1</v>
      </c>
      <c r="K382" s="2">
        <v>24</v>
      </c>
      <c r="L382" s="14" t="s">
        <v>1679</v>
      </c>
      <c r="M382" s="14" t="s">
        <v>768</v>
      </c>
      <c r="N382" s="58">
        <v>3.1</v>
      </c>
      <c r="O382" s="59" t="s">
        <v>1679</v>
      </c>
      <c r="P382" s="59" t="s">
        <v>797</v>
      </c>
      <c r="X382" s="52">
        <v>0</v>
      </c>
    </row>
    <row r="383" spans="1:25" x14ac:dyDescent="0.3">
      <c r="A383">
        <v>1183</v>
      </c>
      <c r="B383" s="23" t="str">
        <f>IF(AND($A383&lt;&gt;"",ISNUMBER($A383)),VLOOKUP($A383,StudiesDetails!$B:$CW,2,FALSE),"")</f>
        <v>Grangeon</v>
      </c>
      <c r="C383" s="23">
        <f>IF(AND($A383&lt;&gt;"",ISNUMBER($A383)),VLOOKUP($A383,StudiesDetails!$B:$CW,3,FALSE),"")</f>
        <v>2021</v>
      </c>
      <c r="D383" s="23" t="str">
        <f>IF(AND($A383&lt;&gt;"",ISNUMBER($A383)),VLOOKUP($A383,StudiesDetails!$B:$CW,4,FALSE),"")</f>
        <v>https://doi.org/10.3390/ijms222312791</v>
      </c>
      <c r="E383" s="64" t="str">
        <f>IF(AND($A383&lt;&gt;"",ISNUMBER($A383)),VLOOKUP($A383,StudiesDetails!$B:$CW,5,FALSE),"")</f>
        <v>CYP3A4</v>
      </c>
      <c r="F383" s="23" t="str">
        <f>IF(AND($A383&lt;&gt;"",ISNUMBER($A383)),VLOOKUP($A383,StudiesDetails!$B:$CW,6,FALSE),"")</f>
        <v>Small intestine-Medial Jejunum-HIM-IN002-</v>
      </c>
      <c r="G383" s="12" t="s">
        <v>1678</v>
      </c>
      <c r="H383" s="1">
        <v>2</v>
      </c>
      <c r="I383" s="60" t="str">
        <f>IF(AND($A383&lt;&gt;"",ISNUMBER($A383)),VLOOKUP($A383,StudiesDetails!$B:$CW,26,FALSE),"")</f>
        <v>Individual</v>
      </c>
      <c r="J383" s="39">
        <f>IF(AND($A383&lt;&gt;"",ISNUMBER($A383)),VLOOKUP($A383,StudiesDetails!$B:$CW,31,FALSE),"")</f>
        <v>1</v>
      </c>
      <c r="K383" s="2">
        <v>58</v>
      </c>
      <c r="L383" s="14" t="s">
        <v>1679</v>
      </c>
      <c r="M383" s="14" t="s">
        <v>768</v>
      </c>
      <c r="N383" s="58">
        <v>3.8</v>
      </c>
      <c r="O383" s="59" t="s">
        <v>1679</v>
      </c>
      <c r="P383" s="59" t="s">
        <v>797</v>
      </c>
      <c r="X383" s="52">
        <v>0</v>
      </c>
    </row>
    <row r="384" spans="1:25" x14ac:dyDescent="0.3">
      <c r="A384">
        <v>1184</v>
      </c>
      <c r="B384" s="23" t="str">
        <f>IF(AND($A384&lt;&gt;"",ISNUMBER($A384)),VLOOKUP($A384,StudiesDetails!$B:$CW,2,FALSE),"")</f>
        <v>Grangeon</v>
      </c>
      <c r="C384" s="23">
        <f>IF(AND($A384&lt;&gt;"",ISNUMBER($A384)),VLOOKUP($A384,StudiesDetails!$B:$CW,3,FALSE),"")</f>
        <v>2021</v>
      </c>
      <c r="D384" s="23" t="str">
        <f>IF(AND($A384&lt;&gt;"",ISNUMBER($A384)),VLOOKUP($A384,StudiesDetails!$B:$CW,4,FALSE),"")</f>
        <v>https://doi.org/10.3390/ijms222312791</v>
      </c>
      <c r="E384" s="64" t="str">
        <f>IF(AND($A384&lt;&gt;"",ISNUMBER($A384)),VLOOKUP($A384,StudiesDetails!$B:$CW,5,FALSE),"")</f>
        <v>CYP3A4</v>
      </c>
      <c r="F384" s="23" t="str">
        <f>IF(AND($A384&lt;&gt;"",ISNUMBER($A384)),VLOOKUP($A384,StudiesDetails!$B:$CW,6,FALSE),"")</f>
        <v>Small intestine-Medial Jejunum-HIM-IN003-</v>
      </c>
      <c r="G384" s="12" t="s">
        <v>1678</v>
      </c>
      <c r="H384" s="1">
        <v>2</v>
      </c>
      <c r="I384" s="60" t="str">
        <f>IF(AND($A384&lt;&gt;"",ISNUMBER($A384)),VLOOKUP($A384,StudiesDetails!$B:$CW,26,FALSE),"")</f>
        <v>Individual</v>
      </c>
      <c r="J384" s="39">
        <f>IF(AND($A384&lt;&gt;"",ISNUMBER($A384)),VLOOKUP($A384,StudiesDetails!$B:$CW,31,FALSE),"")</f>
        <v>1</v>
      </c>
      <c r="K384" s="2">
        <v>46</v>
      </c>
      <c r="L384" s="14" t="s">
        <v>1679</v>
      </c>
      <c r="M384" s="14" t="s">
        <v>768</v>
      </c>
      <c r="N384" s="58">
        <v>20</v>
      </c>
      <c r="O384" s="59" t="s">
        <v>1679</v>
      </c>
      <c r="P384" s="59" t="s">
        <v>797</v>
      </c>
      <c r="X384" s="52">
        <v>0</v>
      </c>
    </row>
    <row r="385" spans="1:25" x14ac:dyDescent="0.3">
      <c r="A385">
        <v>1185</v>
      </c>
      <c r="B385" s="23" t="str">
        <f>IF(AND($A385&lt;&gt;"",ISNUMBER($A385)),VLOOKUP($A385,StudiesDetails!$B:$CW,2,FALSE),"")</f>
        <v>Grangeon</v>
      </c>
      <c r="C385" s="23">
        <f>IF(AND($A385&lt;&gt;"",ISNUMBER($A385)),VLOOKUP($A385,StudiesDetails!$B:$CW,3,FALSE),"")</f>
        <v>2021</v>
      </c>
      <c r="D385" s="23" t="str">
        <f>IF(AND($A385&lt;&gt;"",ISNUMBER($A385)),VLOOKUP($A385,StudiesDetails!$B:$CW,4,FALSE),"")</f>
        <v>https://doi.org/10.3390/ijms222312791</v>
      </c>
      <c r="E385" s="64" t="str">
        <f>IF(AND($A385&lt;&gt;"",ISNUMBER($A385)),VLOOKUP($A385,StudiesDetails!$B:$CW,5,FALSE),"")</f>
        <v>CYP3A4</v>
      </c>
      <c r="F385" s="23" t="str">
        <f>IF(AND($A385&lt;&gt;"",ISNUMBER($A385)),VLOOKUP($A385,StudiesDetails!$B:$CW,6,FALSE),"")</f>
        <v>Small intestine-Medial Jejunum-HIM-IN004-</v>
      </c>
      <c r="G385" s="12" t="s">
        <v>1678</v>
      </c>
      <c r="H385" s="1">
        <v>2</v>
      </c>
      <c r="I385" s="60" t="str">
        <f>IF(AND($A385&lt;&gt;"",ISNUMBER($A385)),VLOOKUP($A385,StudiesDetails!$B:$CW,26,FALSE),"")</f>
        <v>Individual</v>
      </c>
      <c r="J385" s="39">
        <f>IF(AND($A385&lt;&gt;"",ISNUMBER($A385)),VLOOKUP($A385,StudiesDetails!$B:$CW,31,FALSE),"")</f>
        <v>1</v>
      </c>
      <c r="K385" s="2">
        <v>25</v>
      </c>
      <c r="L385" s="14" t="s">
        <v>1679</v>
      </c>
      <c r="M385" s="14" t="s">
        <v>768</v>
      </c>
      <c r="N385" s="58">
        <v>1.7</v>
      </c>
      <c r="O385" s="59" t="s">
        <v>1679</v>
      </c>
      <c r="P385" s="59" t="s">
        <v>797</v>
      </c>
      <c r="X385" s="52">
        <v>0</v>
      </c>
    </row>
    <row r="386" spans="1:25" x14ac:dyDescent="0.3">
      <c r="A386">
        <v>1186</v>
      </c>
      <c r="B386" s="23" t="str">
        <f>IF(AND($A386&lt;&gt;"",ISNUMBER($A386)),VLOOKUP($A386,StudiesDetails!$B:$CW,2,FALSE),"")</f>
        <v>Grangeon</v>
      </c>
      <c r="C386" s="23">
        <f>IF(AND($A386&lt;&gt;"",ISNUMBER($A386)),VLOOKUP($A386,StudiesDetails!$B:$CW,3,FALSE),"")</f>
        <v>2021</v>
      </c>
      <c r="D386" s="23" t="str">
        <f>IF(AND($A386&lt;&gt;"",ISNUMBER($A386)),VLOOKUP($A386,StudiesDetails!$B:$CW,4,FALSE),"")</f>
        <v>https://doi.org/10.3390/ijms222312791</v>
      </c>
      <c r="E386" s="64" t="str">
        <f>IF(AND($A386&lt;&gt;"",ISNUMBER($A386)),VLOOKUP($A386,StudiesDetails!$B:$CW,5,FALSE),"")</f>
        <v>CYP3A4</v>
      </c>
      <c r="F386" s="23" t="str">
        <f>IF(AND($A386&lt;&gt;"",ISNUMBER($A386)),VLOOKUP($A386,StudiesDetails!$B:$CW,6,FALSE),"")</f>
        <v>Small intestine-Medial Jejunum-HIM-IN005-</v>
      </c>
      <c r="G386" s="12" t="s">
        <v>1678</v>
      </c>
      <c r="H386" s="1">
        <v>2</v>
      </c>
      <c r="I386" s="60" t="str">
        <f>IF(AND($A386&lt;&gt;"",ISNUMBER($A386)),VLOOKUP($A386,StudiesDetails!$B:$CW,26,FALSE),"")</f>
        <v>Individual</v>
      </c>
      <c r="J386" s="39">
        <f>IF(AND($A386&lt;&gt;"",ISNUMBER($A386)),VLOOKUP($A386,StudiesDetails!$B:$CW,31,FALSE),"")</f>
        <v>1</v>
      </c>
      <c r="K386" s="2">
        <v>75</v>
      </c>
      <c r="L386" s="14" t="s">
        <v>1679</v>
      </c>
      <c r="M386" s="14" t="s">
        <v>768</v>
      </c>
      <c r="N386" s="58">
        <v>13</v>
      </c>
      <c r="O386" s="59" t="s">
        <v>1679</v>
      </c>
      <c r="P386" s="59" t="s">
        <v>797</v>
      </c>
      <c r="X386" s="52">
        <v>0</v>
      </c>
    </row>
    <row r="387" spans="1:25" x14ac:dyDescent="0.3">
      <c r="A387">
        <v>1187</v>
      </c>
      <c r="B387" s="23" t="str">
        <f>IF(AND($A387&lt;&gt;"",ISNUMBER($A387)),VLOOKUP($A387,StudiesDetails!$B:$CW,2,FALSE),"")</f>
        <v>Grangeon</v>
      </c>
      <c r="C387" s="23">
        <f>IF(AND($A387&lt;&gt;"",ISNUMBER($A387)),VLOOKUP($A387,StudiesDetails!$B:$CW,3,FALSE),"")</f>
        <v>2021</v>
      </c>
      <c r="D387" s="23" t="str">
        <f>IF(AND($A387&lt;&gt;"",ISNUMBER($A387)),VLOOKUP($A387,StudiesDetails!$B:$CW,4,FALSE),"")</f>
        <v>https://doi.org/10.3390/ijms222312791</v>
      </c>
      <c r="E387" s="64" t="str">
        <f>IF(AND($A387&lt;&gt;"",ISNUMBER($A387)),VLOOKUP($A387,StudiesDetails!$B:$CW,5,FALSE),"")</f>
        <v>CYP3A4</v>
      </c>
      <c r="F387" s="23" t="str">
        <f>IF(AND($A387&lt;&gt;"",ISNUMBER($A387)),VLOOKUP($A387,StudiesDetails!$B:$CW,6,FALSE),"")</f>
        <v>Small intestine-Medial Jejunum-HIM-IN006-</v>
      </c>
      <c r="G387" s="12" t="s">
        <v>1678</v>
      </c>
      <c r="H387" s="1">
        <v>2</v>
      </c>
      <c r="I387" s="60" t="str">
        <f>IF(AND($A387&lt;&gt;"",ISNUMBER($A387)),VLOOKUP($A387,StudiesDetails!$B:$CW,26,FALSE),"")</f>
        <v>Individual</v>
      </c>
      <c r="J387" s="39">
        <f>IF(AND($A387&lt;&gt;"",ISNUMBER($A387)),VLOOKUP($A387,StudiesDetails!$B:$CW,31,FALSE),"")</f>
        <v>1</v>
      </c>
      <c r="K387" s="2">
        <v>57</v>
      </c>
      <c r="L387" s="14" t="s">
        <v>1679</v>
      </c>
      <c r="M387" s="14" t="s">
        <v>768</v>
      </c>
      <c r="N387" s="58">
        <v>17</v>
      </c>
      <c r="O387" s="59" t="s">
        <v>1679</v>
      </c>
      <c r="P387" s="59" t="s">
        <v>797</v>
      </c>
      <c r="X387" s="52">
        <v>0</v>
      </c>
    </row>
    <row r="388" spans="1:25" x14ac:dyDescent="0.3">
      <c r="A388">
        <v>1188</v>
      </c>
      <c r="B388" s="23" t="str">
        <f>IF(AND($A388&lt;&gt;"",ISNUMBER($A388)),VLOOKUP($A388,StudiesDetails!$B:$CW,2,FALSE),"")</f>
        <v>Grangeon</v>
      </c>
      <c r="C388" s="23">
        <f>IF(AND($A388&lt;&gt;"",ISNUMBER($A388)),VLOOKUP($A388,StudiesDetails!$B:$CW,3,FALSE),"")</f>
        <v>2021</v>
      </c>
      <c r="D388" s="23" t="str">
        <f>IF(AND($A388&lt;&gt;"",ISNUMBER($A388)),VLOOKUP($A388,StudiesDetails!$B:$CW,4,FALSE),"")</f>
        <v>https://doi.org/10.3390/ijms222312791</v>
      </c>
      <c r="E388" s="64" t="str">
        <f>IF(AND($A388&lt;&gt;"",ISNUMBER($A388)),VLOOKUP($A388,StudiesDetails!$B:$CW,5,FALSE),"")</f>
        <v>CYP3A4</v>
      </c>
      <c r="F388" s="23" t="str">
        <f>IF(AND($A388&lt;&gt;"",ISNUMBER($A388)),VLOOKUP($A388,StudiesDetails!$B:$CW,6,FALSE),"")</f>
        <v>Small intestine-Medial Jejunum-HIM-IN007-</v>
      </c>
      <c r="G388" s="12" t="s">
        <v>1678</v>
      </c>
      <c r="H388" s="1">
        <v>2</v>
      </c>
      <c r="I388" s="60" t="str">
        <f>IF(AND($A388&lt;&gt;"",ISNUMBER($A388)),VLOOKUP($A388,StudiesDetails!$B:$CW,26,FALSE),"")</f>
        <v>Individual</v>
      </c>
      <c r="J388" s="39">
        <f>IF(AND($A388&lt;&gt;"",ISNUMBER($A388)),VLOOKUP($A388,StudiesDetails!$B:$CW,31,FALSE),"")</f>
        <v>1</v>
      </c>
      <c r="K388" s="2">
        <v>85</v>
      </c>
      <c r="L388" s="14" t="s">
        <v>1679</v>
      </c>
      <c r="M388" s="14" t="s">
        <v>768</v>
      </c>
      <c r="N388" s="58">
        <v>17</v>
      </c>
      <c r="O388" s="59" t="s">
        <v>1679</v>
      </c>
      <c r="P388" s="59" t="s">
        <v>797</v>
      </c>
      <c r="X388" s="52">
        <v>0</v>
      </c>
    </row>
    <row r="389" spans="1:25" x14ac:dyDescent="0.3">
      <c r="A389">
        <v>1189</v>
      </c>
      <c r="B389" s="23" t="str">
        <f>IF(AND($A389&lt;&gt;"",ISNUMBER($A389)),VLOOKUP($A389,StudiesDetails!$B:$CW,2,FALSE),"")</f>
        <v>Grangeon</v>
      </c>
      <c r="C389" s="23">
        <f>IF(AND($A389&lt;&gt;"",ISNUMBER($A389)),VLOOKUP($A389,StudiesDetails!$B:$CW,3,FALSE),"")</f>
        <v>2021</v>
      </c>
      <c r="D389" s="23" t="str">
        <f>IF(AND($A389&lt;&gt;"",ISNUMBER($A389)),VLOOKUP($A389,StudiesDetails!$B:$CW,4,FALSE),"")</f>
        <v>https://doi.org/10.3390/ijms222312791</v>
      </c>
      <c r="E389" s="64" t="str">
        <f>IF(AND($A389&lt;&gt;"",ISNUMBER($A389)),VLOOKUP($A389,StudiesDetails!$B:$CW,5,FALSE),"")</f>
        <v>CYP3A4</v>
      </c>
      <c r="F389" s="23" t="str">
        <f>IF(AND($A389&lt;&gt;"",ISNUMBER($A389)),VLOOKUP($A389,StudiesDetails!$B:$CW,6,FALSE),"")</f>
        <v>Small intestine-Medial Jejunum-HIM-IN008-</v>
      </c>
      <c r="G389" s="12" t="s">
        <v>1678</v>
      </c>
      <c r="H389" s="1">
        <v>2</v>
      </c>
      <c r="I389" s="60" t="str">
        <f>IF(AND($A389&lt;&gt;"",ISNUMBER($A389)),VLOOKUP($A389,StudiesDetails!$B:$CW,26,FALSE),"")</f>
        <v>Individual</v>
      </c>
      <c r="J389" s="39">
        <f>IF(AND($A389&lt;&gt;"",ISNUMBER($A389)),VLOOKUP($A389,StudiesDetails!$B:$CW,31,FALSE),"")</f>
        <v>1</v>
      </c>
      <c r="K389" s="2">
        <v>57</v>
      </c>
      <c r="L389" s="14" t="s">
        <v>1679</v>
      </c>
      <c r="M389" s="14" t="s">
        <v>768</v>
      </c>
      <c r="N389" s="58">
        <v>7.2</v>
      </c>
      <c r="O389" s="59" t="s">
        <v>1679</v>
      </c>
      <c r="P389" s="59" t="s">
        <v>797</v>
      </c>
      <c r="X389" s="52">
        <v>0</v>
      </c>
    </row>
    <row r="390" spans="1:25" x14ac:dyDescent="0.3">
      <c r="A390">
        <v>1190</v>
      </c>
      <c r="B390" s="23" t="str">
        <f>IF(AND($A390&lt;&gt;"",ISNUMBER($A390)),VLOOKUP($A390,StudiesDetails!$B:$CW,2,FALSE),"")</f>
        <v>Grangeon</v>
      </c>
      <c r="C390" s="23">
        <f>IF(AND($A390&lt;&gt;"",ISNUMBER($A390)),VLOOKUP($A390,StudiesDetails!$B:$CW,3,FALSE),"")</f>
        <v>2021</v>
      </c>
      <c r="D390" s="23" t="str">
        <f>IF(AND($A390&lt;&gt;"",ISNUMBER($A390)),VLOOKUP($A390,StudiesDetails!$B:$CW,4,FALSE),"")</f>
        <v>https://doi.org/10.3390/ijms222312791</v>
      </c>
      <c r="E390" s="64" t="str">
        <f>IF(AND($A390&lt;&gt;"",ISNUMBER($A390)),VLOOKUP($A390,StudiesDetails!$B:$CW,5,FALSE),"")</f>
        <v>CYP3A4</v>
      </c>
      <c r="F390" s="23" t="str">
        <f>IF(AND($A390&lt;&gt;"",ISNUMBER($A390)),VLOOKUP($A390,StudiesDetails!$B:$CW,6,FALSE),"")</f>
        <v>Small intestine-Medial Jejunum-HIM-IN009-</v>
      </c>
      <c r="G390" s="12" t="s">
        <v>1678</v>
      </c>
      <c r="H390" s="1">
        <v>2</v>
      </c>
      <c r="I390" s="60" t="str">
        <f>IF(AND($A390&lt;&gt;"",ISNUMBER($A390)),VLOOKUP($A390,StudiesDetails!$B:$CW,26,FALSE),"")</f>
        <v>Individual</v>
      </c>
      <c r="J390" s="39">
        <f>IF(AND($A390&lt;&gt;"",ISNUMBER($A390)),VLOOKUP($A390,StudiesDetails!$B:$CW,31,FALSE),"")</f>
        <v>1</v>
      </c>
      <c r="K390" s="2">
        <v>15</v>
      </c>
      <c r="L390" s="14" t="s">
        <v>1679</v>
      </c>
      <c r="M390" s="14" t="s">
        <v>768</v>
      </c>
      <c r="N390" s="58">
        <v>4.8</v>
      </c>
      <c r="O390" s="59" t="s">
        <v>1679</v>
      </c>
      <c r="P390" s="59" t="s">
        <v>797</v>
      </c>
      <c r="X390" s="52">
        <v>1</v>
      </c>
      <c r="Y390" s="52" t="s">
        <v>1683</v>
      </c>
    </row>
    <row r="391" spans="1:25" x14ac:dyDescent="0.3">
      <c r="A391">
        <v>1192</v>
      </c>
      <c r="B391" s="23" t="str">
        <f>IF(AND($A391&lt;&gt;"",ISNUMBER($A391)),VLOOKUP($A391,StudiesDetails!$B:$CW,2,FALSE),"")</f>
        <v>Grangeon</v>
      </c>
      <c r="C391" s="23">
        <f>IF(AND($A391&lt;&gt;"",ISNUMBER($A391)),VLOOKUP($A391,StudiesDetails!$B:$CW,3,FALSE),"")</f>
        <v>2021</v>
      </c>
      <c r="D391" s="23" t="str">
        <f>IF(AND($A391&lt;&gt;"",ISNUMBER($A391)),VLOOKUP($A391,StudiesDetails!$B:$CW,4,FALSE),"")</f>
        <v>https://doi.org/10.3390/ijms222312791</v>
      </c>
      <c r="E391" s="64" t="str">
        <f>IF(AND($A391&lt;&gt;"",ISNUMBER($A391)),VLOOKUP($A391,StudiesDetails!$B:$CW,5,FALSE),"")</f>
        <v>CYP3A4</v>
      </c>
      <c r="F391" s="23" t="str">
        <f>IF(AND($A391&lt;&gt;"",ISNUMBER($A391)),VLOOKUP($A391,StudiesDetails!$B:$CW,6,FALSE),"")</f>
        <v>Small intestine-Distal Jejunum-HIM-IN001-</v>
      </c>
      <c r="G391" s="12" t="s">
        <v>1678</v>
      </c>
      <c r="H391" s="1">
        <v>2</v>
      </c>
      <c r="I391" s="60" t="str">
        <f>IF(AND($A391&lt;&gt;"",ISNUMBER($A391)),VLOOKUP($A391,StudiesDetails!$B:$CW,26,FALSE),"")</f>
        <v>Individual</v>
      </c>
      <c r="J391" s="39">
        <f>IF(AND($A391&lt;&gt;"",ISNUMBER($A391)),VLOOKUP($A391,StudiesDetails!$B:$CW,31,FALSE),"")</f>
        <v>1</v>
      </c>
      <c r="K391" s="2">
        <v>6.8</v>
      </c>
      <c r="L391" s="14" t="s">
        <v>1679</v>
      </c>
      <c r="M391" s="14" t="s">
        <v>768</v>
      </c>
      <c r="N391" s="58">
        <v>3.3</v>
      </c>
      <c r="O391" s="59" t="s">
        <v>1679</v>
      </c>
      <c r="P391" s="59" t="s">
        <v>797</v>
      </c>
      <c r="X391" s="52">
        <v>0</v>
      </c>
    </row>
    <row r="392" spans="1:25" x14ac:dyDescent="0.3">
      <c r="A392">
        <v>1193</v>
      </c>
      <c r="B392" s="23" t="str">
        <f>IF(AND($A392&lt;&gt;"",ISNUMBER($A392)),VLOOKUP($A392,StudiesDetails!$B:$CW,2,FALSE),"")</f>
        <v>Grangeon</v>
      </c>
      <c r="C392" s="23">
        <f>IF(AND($A392&lt;&gt;"",ISNUMBER($A392)),VLOOKUP($A392,StudiesDetails!$B:$CW,3,FALSE),"")</f>
        <v>2021</v>
      </c>
      <c r="D392" s="23" t="str">
        <f>IF(AND($A392&lt;&gt;"",ISNUMBER($A392)),VLOOKUP($A392,StudiesDetails!$B:$CW,4,FALSE),"")</f>
        <v>https://doi.org/10.3390/ijms222312791</v>
      </c>
      <c r="E392" s="64" t="str">
        <f>IF(AND($A392&lt;&gt;"",ISNUMBER($A392)),VLOOKUP($A392,StudiesDetails!$B:$CW,5,FALSE),"")</f>
        <v>CYP3A4</v>
      </c>
      <c r="F392" s="23" t="str">
        <f>IF(AND($A392&lt;&gt;"",ISNUMBER($A392)),VLOOKUP($A392,StudiesDetails!$B:$CW,6,FALSE),"")</f>
        <v>Small intestine-Distal Jejunum-HIM-IN002-</v>
      </c>
      <c r="G392" s="12" t="s">
        <v>1678</v>
      </c>
      <c r="H392" s="1">
        <v>2</v>
      </c>
      <c r="I392" s="60" t="str">
        <f>IF(AND($A392&lt;&gt;"",ISNUMBER($A392)),VLOOKUP($A392,StudiesDetails!$B:$CW,26,FALSE),"")</f>
        <v>Individual</v>
      </c>
      <c r="J392" s="39">
        <f>IF(AND($A392&lt;&gt;"",ISNUMBER($A392)),VLOOKUP($A392,StudiesDetails!$B:$CW,31,FALSE),"")</f>
        <v>1</v>
      </c>
      <c r="K392" s="2">
        <v>32</v>
      </c>
      <c r="L392" s="14" t="s">
        <v>1679</v>
      </c>
      <c r="M392" s="14" t="s">
        <v>768</v>
      </c>
      <c r="N392" s="58">
        <v>4.2</v>
      </c>
      <c r="O392" s="59" t="s">
        <v>1679</v>
      </c>
      <c r="P392" s="59" t="s">
        <v>797</v>
      </c>
      <c r="X392" s="52">
        <v>0</v>
      </c>
    </row>
    <row r="393" spans="1:25" x14ac:dyDescent="0.3">
      <c r="A393">
        <v>1194</v>
      </c>
      <c r="B393" s="23" t="str">
        <f>IF(AND($A393&lt;&gt;"",ISNUMBER($A393)),VLOOKUP($A393,StudiesDetails!$B:$CW,2,FALSE),"")</f>
        <v>Grangeon</v>
      </c>
      <c r="C393" s="23">
        <f>IF(AND($A393&lt;&gt;"",ISNUMBER($A393)),VLOOKUP($A393,StudiesDetails!$B:$CW,3,FALSE),"")</f>
        <v>2021</v>
      </c>
      <c r="D393" s="23" t="str">
        <f>IF(AND($A393&lt;&gt;"",ISNUMBER($A393)),VLOOKUP($A393,StudiesDetails!$B:$CW,4,FALSE),"")</f>
        <v>https://doi.org/10.3390/ijms222312791</v>
      </c>
      <c r="E393" s="64" t="str">
        <f>IF(AND($A393&lt;&gt;"",ISNUMBER($A393)),VLOOKUP($A393,StudiesDetails!$B:$CW,5,FALSE),"")</f>
        <v>CYP3A4</v>
      </c>
      <c r="F393" s="23" t="str">
        <f>IF(AND($A393&lt;&gt;"",ISNUMBER($A393)),VLOOKUP($A393,StudiesDetails!$B:$CW,6,FALSE),"")</f>
        <v>Small intestine-Distal Jejunum-HIM-IN003-</v>
      </c>
      <c r="G393" s="12" t="s">
        <v>1678</v>
      </c>
      <c r="H393" s="1">
        <v>2</v>
      </c>
      <c r="I393" s="60" t="str">
        <f>IF(AND($A393&lt;&gt;"",ISNUMBER($A393)),VLOOKUP($A393,StudiesDetails!$B:$CW,26,FALSE),"")</f>
        <v>Individual</v>
      </c>
      <c r="J393" s="39">
        <f>IF(AND($A393&lt;&gt;"",ISNUMBER($A393)),VLOOKUP($A393,StudiesDetails!$B:$CW,31,FALSE),"")</f>
        <v>1</v>
      </c>
      <c r="K393" s="2">
        <v>57</v>
      </c>
      <c r="L393" s="14" t="s">
        <v>1679</v>
      </c>
      <c r="M393" s="14" t="s">
        <v>768</v>
      </c>
      <c r="N393" s="58">
        <v>35</v>
      </c>
      <c r="O393" s="59" t="s">
        <v>1679</v>
      </c>
      <c r="P393" s="59" t="s">
        <v>797</v>
      </c>
      <c r="X393" s="52">
        <v>0</v>
      </c>
    </row>
    <row r="394" spans="1:25" x14ac:dyDescent="0.3">
      <c r="A394">
        <v>1195</v>
      </c>
      <c r="B394" s="23" t="str">
        <f>IF(AND($A394&lt;&gt;"",ISNUMBER($A394)),VLOOKUP($A394,StudiesDetails!$B:$CW,2,FALSE),"")</f>
        <v>Grangeon</v>
      </c>
      <c r="C394" s="23">
        <f>IF(AND($A394&lt;&gt;"",ISNUMBER($A394)),VLOOKUP($A394,StudiesDetails!$B:$CW,3,FALSE),"")</f>
        <v>2021</v>
      </c>
      <c r="D394" s="23" t="str">
        <f>IF(AND($A394&lt;&gt;"",ISNUMBER($A394)),VLOOKUP($A394,StudiesDetails!$B:$CW,4,FALSE),"")</f>
        <v>https://doi.org/10.3390/ijms222312791</v>
      </c>
      <c r="E394" s="64" t="str">
        <f>IF(AND($A394&lt;&gt;"",ISNUMBER($A394)),VLOOKUP($A394,StudiesDetails!$B:$CW,5,FALSE),"")</f>
        <v>CYP3A4</v>
      </c>
      <c r="F394" s="23" t="str">
        <f>IF(AND($A394&lt;&gt;"",ISNUMBER($A394)),VLOOKUP($A394,StudiesDetails!$B:$CW,6,FALSE),"")</f>
        <v>Small intestine-Distal Jejunum-HIM-IN004-</v>
      </c>
      <c r="G394" s="12" t="s">
        <v>1678</v>
      </c>
      <c r="H394" s="1">
        <v>2</v>
      </c>
      <c r="I394" s="60" t="str">
        <f>IF(AND($A394&lt;&gt;"",ISNUMBER($A394)),VLOOKUP($A394,StudiesDetails!$B:$CW,26,FALSE),"")</f>
        <v>Individual</v>
      </c>
      <c r="J394" s="39">
        <f>IF(AND($A394&lt;&gt;"",ISNUMBER($A394)),VLOOKUP($A394,StudiesDetails!$B:$CW,31,FALSE),"")</f>
        <v>1</v>
      </c>
      <c r="K394" s="2">
        <v>41</v>
      </c>
      <c r="L394" s="14" t="s">
        <v>1679</v>
      </c>
      <c r="M394" s="14" t="s">
        <v>768</v>
      </c>
      <c r="N394" s="58">
        <v>6.4</v>
      </c>
      <c r="O394" s="59" t="s">
        <v>1679</v>
      </c>
      <c r="P394" s="59" t="s">
        <v>797</v>
      </c>
      <c r="X394" s="52">
        <v>0</v>
      </c>
    </row>
    <row r="395" spans="1:25" x14ac:dyDescent="0.3">
      <c r="A395">
        <v>1196</v>
      </c>
      <c r="B395" s="23" t="str">
        <f>IF(AND($A395&lt;&gt;"",ISNUMBER($A395)),VLOOKUP($A395,StudiesDetails!$B:$CW,2,FALSE),"")</f>
        <v>Grangeon</v>
      </c>
      <c r="C395" s="23">
        <f>IF(AND($A395&lt;&gt;"",ISNUMBER($A395)),VLOOKUP($A395,StudiesDetails!$B:$CW,3,FALSE),"")</f>
        <v>2021</v>
      </c>
      <c r="D395" s="23" t="str">
        <f>IF(AND($A395&lt;&gt;"",ISNUMBER($A395)),VLOOKUP($A395,StudiesDetails!$B:$CW,4,FALSE),"")</f>
        <v>https://doi.org/10.3390/ijms222312791</v>
      </c>
      <c r="E395" s="64" t="str">
        <f>IF(AND($A395&lt;&gt;"",ISNUMBER($A395)),VLOOKUP($A395,StudiesDetails!$B:$CW,5,FALSE),"")</f>
        <v>CYP3A4</v>
      </c>
      <c r="F395" s="23" t="str">
        <f>IF(AND($A395&lt;&gt;"",ISNUMBER($A395)),VLOOKUP($A395,StudiesDetails!$B:$CW,6,FALSE),"")</f>
        <v>Small intestine-Distal Jejunum-HIM-IN005-</v>
      </c>
      <c r="G395" s="12" t="s">
        <v>1678</v>
      </c>
      <c r="H395" s="1">
        <v>2</v>
      </c>
      <c r="I395" s="60" t="str">
        <f>IF(AND($A395&lt;&gt;"",ISNUMBER($A395)),VLOOKUP($A395,StudiesDetails!$B:$CW,26,FALSE),"")</f>
        <v>Individual</v>
      </c>
      <c r="J395" s="39">
        <f>IF(AND($A395&lt;&gt;"",ISNUMBER($A395)),VLOOKUP($A395,StudiesDetails!$B:$CW,31,FALSE),"")</f>
        <v>1</v>
      </c>
      <c r="K395" s="2">
        <v>78</v>
      </c>
      <c r="L395" s="14" t="s">
        <v>1679</v>
      </c>
      <c r="M395" s="14" t="s">
        <v>768</v>
      </c>
      <c r="N395" s="58">
        <v>31</v>
      </c>
      <c r="O395" s="59" t="s">
        <v>1679</v>
      </c>
      <c r="P395" s="59" t="s">
        <v>797</v>
      </c>
      <c r="X395" s="52">
        <v>0</v>
      </c>
    </row>
    <row r="396" spans="1:25" x14ac:dyDescent="0.3">
      <c r="A396">
        <v>1197</v>
      </c>
      <c r="B396" s="23" t="str">
        <f>IF(AND($A396&lt;&gt;"",ISNUMBER($A396)),VLOOKUP($A396,StudiesDetails!$B:$CW,2,FALSE),"")</f>
        <v>Grangeon</v>
      </c>
      <c r="C396" s="23">
        <f>IF(AND($A396&lt;&gt;"",ISNUMBER($A396)),VLOOKUP($A396,StudiesDetails!$B:$CW,3,FALSE),"")</f>
        <v>2021</v>
      </c>
      <c r="D396" s="23" t="str">
        <f>IF(AND($A396&lt;&gt;"",ISNUMBER($A396)),VLOOKUP($A396,StudiesDetails!$B:$CW,4,FALSE),"")</f>
        <v>https://doi.org/10.3390/ijms222312791</v>
      </c>
      <c r="E396" s="64" t="str">
        <f>IF(AND($A396&lt;&gt;"",ISNUMBER($A396)),VLOOKUP($A396,StudiesDetails!$B:$CW,5,FALSE),"")</f>
        <v>CYP3A4</v>
      </c>
      <c r="F396" s="23" t="str">
        <f>IF(AND($A396&lt;&gt;"",ISNUMBER($A396)),VLOOKUP($A396,StudiesDetails!$B:$CW,6,FALSE),"")</f>
        <v>Small intestine-Distal Jejunum-HIM-IN006-</v>
      </c>
      <c r="G396" s="12" t="s">
        <v>1678</v>
      </c>
      <c r="H396" s="1">
        <v>2</v>
      </c>
      <c r="I396" s="60" t="str">
        <f>IF(AND($A396&lt;&gt;"",ISNUMBER($A396)),VLOOKUP($A396,StudiesDetails!$B:$CW,26,FALSE),"")</f>
        <v>Individual</v>
      </c>
      <c r="J396" s="39">
        <f>IF(AND($A396&lt;&gt;"",ISNUMBER($A396)),VLOOKUP($A396,StudiesDetails!$B:$CW,31,FALSE),"")</f>
        <v>1</v>
      </c>
      <c r="K396" s="2">
        <v>45</v>
      </c>
      <c r="L396" s="14" t="s">
        <v>1679</v>
      </c>
      <c r="M396" s="14" t="s">
        <v>768</v>
      </c>
      <c r="N396" s="58">
        <v>16</v>
      </c>
      <c r="O396" s="59" t="s">
        <v>1679</v>
      </c>
      <c r="P396" s="59" t="s">
        <v>797</v>
      </c>
      <c r="X396" s="52">
        <v>0</v>
      </c>
    </row>
    <row r="397" spans="1:25" x14ac:dyDescent="0.3">
      <c r="A397">
        <v>1198</v>
      </c>
      <c r="B397" s="23" t="str">
        <f>IF(AND($A397&lt;&gt;"",ISNUMBER($A397)),VLOOKUP($A397,StudiesDetails!$B:$CW,2,FALSE),"")</f>
        <v>Grangeon</v>
      </c>
      <c r="C397" s="23">
        <f>IF(AND($A397&lt;&gt;"",ISNUMBER($A397)),VLOOKUP($A397,StudiesDetails!$B:$CW,3,FALSE),"")</f>
        <v>2021</v>
      </c>
      <c r="D397" s="23" t="str">
        <f>IF(AND($A397&lt;&gt;"",ISNUMBER($A397)),VLOOKUP($A397,StudiesDetails!$B:$CW,4,FALSE),"")</f>
        <v>https://doi.org/10.3390/ijms222312791</v>
      </c>
      <c r="E397" s="64" t="str">
        <f>IF(AND($A397&lt;&gt;"",ISNUMBER($A397)),VLOOKUP($A397,StudiesDetails!$B:$CW,5,FALSE),"")</f>
        <v>CYP3A4</v>
      </c>
      <c r="F397" s="23" t="str">
        <f>IF(AND($A397&lt;&gt;"",ISNUMBER($A397)),VLOOKUP($A397,StudiesDetails!$B:$CW,6,FALSE),"")</f>
        <v>Small intestine-Distal Jejunum-HIM-IN007-</v>
      </c>
      <c r="G397" s="12" t="s">
        <v>1678</v>
      </c>
      <c r="H397" s="1">
        <v>2</v>
      </c>
      <c r="I397" s="60" t="str">
        <f>IF(AND($A397&lt;&gt;"",ISNUMBER($A397)),VLOOKUP($A397,StudiesDetails!$B:$CW,26,FALSE),"")</f>
        <v>Individual</v>
      </c>
      <c r="J397" s="39">
        <f>IF(AND($A397&lt;&gt;"",ISNUMBER($A397)),VLOOKUP($A397,StudiesDetails!$B:$CW,31,FALSE),"")</f>
        <v>1</v>
      </c>
      <c r="K397" s="2">
        <v>82</v>
      </c>
      <c r="L397" s="14" t="s">
        <v>1679</v>
      </c>
      <c r="M397" s="14" t="s">
        <v>768</v>
      </c>
      <c r="N397" s="58">
        <v>34</v>
      </c>
      <c r="O397" s="59" t="s">
        <v>1679</v>
      </c>
      <c r="P397" s="59" t="s">
        <v>797</v>
      </c>
      <c r="X397" s="52">
        <v>0</v>
      </c>
    </row>
    <row r="398" spans="1:25" x14ac:dyDescent="0.3">
      <c r="A398">
        <v>1199</v>
      </c>
      <c r="B398" s="23" t="str">
        <f>IF(AND($A398&lt;&gt;"",ISNUMBER($A398)),VLOOKUP($A398,StudiesDetails!$B:$CW,2,FALSE),"")</f>
        <v>Grangeon</v>
      </c>
      <c r="C398" s="23">
        <f>IF(AND($A398&lt;&gt;"",ISNUMBER($A398)),VLOOKUP($A398,StudiesDetails!$B:$CW,3,FALSE),"")</f>
        <v>2021</v>
      </c>
      <c r="D398" s="23" t="str">
        <f>IF(AND($A398&lt;&gt;"",ISNUMBER($A398)),VLOOKUP($A398,StudiesDetails!$B:$CW,4,FALSE),"")</f>
        <v>https://doi.org/10.3390/ijms222312791</v>
      </c>
      <c r="E398" s="64" t="str">
        <f>IF(AND($A398&lt;&gt;"",ISNUMBER($A398)),VLOOKUP($A398,StudiesDetails!$B:$CW,5,FALSE),"")</f>
        <v>CYP3A4</v>
      </c>
      <c r="F398" s="23" t="str">
        <f>IF(AND($A398&lt;&gt;"",ISNUMBER($A398)),VLOOKUP($A398,StudiesDetails!$B:$CW,6,FALSE),"")</f>
        <v>Small intestine-Distal Jejunum-HIM-IN008-</v>
      </c>
      <c r="G398" s="12" t="s">
        <v>1678</v>
      </c>
      <c r="H398" s="1">
        <v>2</v>
      </c>
      <c r="I398" s="60" t="str">
        <f>IF(AND($A398&lt;&gt;"",ISNUMBER($A398)),VLOOKUP($A398,StudiesDetails!$B:$CW,26,FALSE),"")</f>
        <v>Individual</v>
      </c>
      <c r="J398" s="39">
        <f>IF(AND($A398&lt;&gt;"",ISNUMBER($A398)),VLOOKUP($A398,StudiesDetails!$B:$CW,31,FALSE),"")</f>
        <v>1</v>
      </c>
      <c r="K398" s="2">
        <v>98</v>
      </c>
      <c r="L398" s="14" t="s">
        <v>1679</v>
      </c>
      <c r="M398" s="14" t="s">
        <v>768</v>
      </c>
      <c r="N398" s="58">
        <v>26</v>
      </c>
      <c r="O398" s="59" t="s">
        <v>1679</v>
      </c>
      <c r="P398" s="59" t="s">
        <v>797</v>
      </c>
      <c r="X398" s="52">
        <v>0</v>
      </c>
    </row>
    <row r="399" spans="1:25" x14ac:dyDescent="0.3">
      <c r="A399">
        <v>1200</v>
      </c>
      <c r="B399" s="23" t="str">
        <f>IF(AND($A399&lt;&gt;"",ISNUMBER($A399)),VLOOKUP($A399,StudiesDetails!$B:$CW,2,FALSE),"")</f>
        <v>Grangeon</v>
      </c>
      <c r="C399" s="23">
        <f>IF(AND($A399&lt;&gt;"",ISNUMBER($A399)),VLOOKUP($A399,StudiesDetails!$B:$CW,3,FALSE),"")</f>
        <v>2021</v>
      </c>
      <c r="D399" s="23" t="str">
        <f>IF(AND($A399&lt;&gt;"",ISNUMBER($A399)),VLOOKUP($A399,StudiesDetails!$B:$CW,4,FALSE),"")</f>
        <v>https://doi.org/10.3390/ijms222312791</v>
      </c>
      <c r="E399" s="64" t="str">
        <f>IF(AND($A399&lt;&gt;"",ISNUMBER($A399)),VLOOKUP($A399,StudiesDetails!$B:$CW,5,FALSE),"")</f>
        <v>CYP3A4</v>
      </c>
      <c r="F399" s="23" t="str">
        <f>IF(AND($A399&lt;&gt;"",ISNUMBER($A399)),VLOOKUP($A399,StudiesDetails!$B:$CW,6,FALSE),"")</f>
        <v>Small intestine-Distal Jejunum-HIM-IN009-</v>
      </c>
      <c r="G399" s="12" t="s">
        <v>1678</v>
      </c>
      <c r="H399" s="1">
        <v>2</v>
      </c>
      <c r="I399" s="60" t="str">
        <f>IF(AND($A399&lt;&gt;"",ISNUMBER($A399)),VLOOKUP($A399,StudiesDetails!$B:$CW,26,FALSE),"")</f>
        <v>Individual</v>
      </c>
      <c r="J399" s="39">
        <f>IF(AND($A399&lt;&gt;"",ISNUMBER($A399)),VLOOKUP($A399,StudiesDetails!$B:$CW,31,FALSE),"")</f>
        <v>1</v>
      </c>
      <c r="K399" s="2">
        <v>8.9</v>
      </c>
      <c r="L399" s="14" t="s">
        <v>1679</v>
      </c>
      <c r="M399" s="14" t="s">
        <v>768</v>
      </c>
      <c r="N399" s="58">
        <v>4.8</v>
      </c>
      <c r="O399" s="59" t="s">
        <v>1679</v>
      </c>
      <c r="P399" s="59" t="s">
        <v>797</v>
      </c>
      <c r="X399" s="52">
        <v>1</v>
      </c>
      <c r="Y399" s="52" t="s">
        <v>1683</v>
      </c>
    </row>
    <row r="400" spans="1:25" x14ac:dyDescent="0.3">
      <c r="A400">
        <v>1203</v>
      </c>
      <c r="B400" s="23" t="str">
        <f>IF(AND($A400&lt;&gt;"",ISNUMBER($A400)),VLOOKUP($A400,StudiesDetails!$B:$CW,2,FALSE),"")</f>
        <v>Grangeon</v>
      </c>
      <c r="C400" s="23">
        <f>IF(AND($A400&lt;&gt;"",ISNUMBER($A400)),VLOOKUP($A400,StudiesDetails!$B:$CW,3,FALSE),"")</f>
        <v>2021</v>
      </c>
      <c r="D400" s="23" t="str">
        <f>IF(AND($A400&lt;&gt;"",ISNUMBER($A400)),VLOOKUP($A400,StudiesDetails!$B:$CW,4,FALSE),"")</f>
        <v>https://doi.org/10.3390/ijms222312791</v>
      </c>
      <c r="E400" s="64" t="str">
        <f>IF(AND($A400&lt;&gt;"",ISNUMBER($A400)),VLOOKUP($A400,StudiesDetails!$B:$CW,5,FALSE),"")</f>
        <v>CYP3A4</v>
      </c>
      <c r="F400" s="23" t="str">
        <f>IF(AND($A400&lt;&gt;"",ISNUMBER($A400)),VLOOKUP($A400,StudiesDetails!$B:$CW,6,FALSE),"")</f>
        <v>Small intestine-Proximal Ileum-HIM-IN001-</v>
      </c>
      <c r="G400" s="12" t="s">
        <v>1678</v>
      </c>
      <c r="H400" s="1">
        <v>2</v>
      </c>
      <c r="I400" s="60" t="str">
        <f>IF(AND($A400&lt;&gt;"",ISNUMBER($A400)),VLOOKUP($A400,StudiesDetails!$B:$CW,26,FALSE),"")</f>
        <v>Individual</v>
      </c>
      <c r="J400" s="39">
        <f>IF(AND($A400&lt;&gt;"",ISNUMBER($A400)),VLOOKUP($A400,StudiesDetails!$B:$CW,31,FALSE),"")</f>
        <v>1</v>
      </c>
      <c r="K400" s="2">
        <v>15</v>
      </c>
      <c r="L400" s="14" t="s">
        <v>1679</v>
      </c>
      <c r="M400" s="14" t="s">
        <v>768</v>
      </c>
      <c r="N400" s="58">
        <v>4.5999999999999996</v>
      </c>
      <c r="O400" s="59" t="s">
        <v>1679</v>
      </c>
      <c r="P400" s="59" t="s">
        <v>797</v>
      </c>
      <c r="X400" s="52">
        <v>0</v>
      </c>
    </row>
    <row r="401" spans="1:25" x14ac:dyDescent="0.3">
      <c r="A401">
        <v>1204</v>
      </c>
      <c r="B401" s="23" t="str">
        <f>IF(AND($A401&lt;&gt;"",ISNUMBER($A401)),VLOOKUP($A401,StudiesDetails!$B:$CW,2,FALSE),"")</f>
        <v>Grangeon</v>
      </c>
      <c r="C401" s="23">
        <f>IF(AND($A401&lt;&gt;"",ISNUMBER($A401)),VLOOKUP($A401,StudiesDetails!$B:$CW,3,FALSE),"")</f>
        <v>2021</v>
      </c>
      <c r="D401" s="23" t="str">
        <f>IF(AND($A401&lt;&gt;"",ISNUMBER($A401)),VLOOKUP($A401,StudiesDetails!$B:$CW,4,FALSE),"")</f>
        <v>https://doi.org/10.3390/ijms222312791</v>
      </c>
      <c r="E401" s="64" t="str">
        <f>IF(AND($A401&lt;&gt;"",ISNUMBER($A401)),VLOOKUP($A401,StudiesDetails!$B:$CW,5,FALSE),"")</f>
        <v>CYP3A4</v>
      </c>
      <c r="F401" s="23" t="str">
        <f>IF(AND($A401&lt;&gt;"",ISNUMBER($A401)),VLOOKUP($A401,StudiesDetails!$B:$CW,6,FALSE),"")</f>
        <v>Small intestine-Proximal Ileum-HIM-IN002-</v>
      </c>
      <c r="G401" s="12" t="s">
        <v>1678</v>
      </c>
      <c r="H401" s="1">
        <v>2</v>
      </c>
      <c r="I401" s="60" t="str">
        <f>IF(AND($A401&lt;&gt;"",ISNUMBER($A401)),VLOOKUP($A401,StudiesDetails!$B:$CW,26,FALSE),"")</f>
        <v>Individual</v>
      </c>
      <c r="J401" s="39">
        <f>IF(AND($A401&lt;&gt;"",ISNUMBER($A401)),VLOOKUP($A401,StudiesDetails!$B:$CW,31,FALSE),"")</f>
        <v>1</v>
      </c>
      <c r="K401" s="2">
        <v>39</v>
      </c>
      <c r="L401" s="14" t="s">
        <v>1679</v>
      </c>
      <c r="M401" s="14" t="s">
        <v>768</v>
      </c>
      <c r="N401" s="58">
        <v>6.6</v>
      </c>
      <c r="O401" s="59" t="s">
        <v>1679</v>
      </c>
      <c r="P401" s="59" t="s">
        <v>797</v>
      </c>
      <c r="X401" s="52">
        <v>0</v>
      </c>
    </row>
    <row r="402" spans="1:25" x14ac:dyDescent="0.3">
      <c r="A402">
        <v>1205</v>
      </c>
      <c r="B402" s="23" t="str">
        <f>IF(AND($A402&lt;&gt;"",ISNUMBER($A402)),VLOOKUP($A402,StudiesDetails!$B:$CW,2,FALSE),"")</f>
        <v>Grangeon</v>
      </c>
      <c r="C402" s="23">
        <f>IF(AND($A402&lt;&gt;"",ISNUMBER($A402)),VLOOKUP($A402,StudiesDetails!$B:$CW,3,FALSE),"")</f>
        <v>2021</v>
      </c>
      <c r="D402" s="23" t="str">
        <f>IF(AND($A402&lt;&gt;"",ISNUMBER($A402)),VLOOKUP($A402,StudiesDetails!$B:$CW,4,FALSE),"")</f>
        <v>https://doi.org/10.3390/ijms222312791</v>
      </c>
      <c r="E402" s="64" t="str">
        <f>IF(AND($A402&lt;&gt;"",ISNUMBER($A402)),VLOOKUP($A402,StudiesDetails!$B:$CW,5,FALSE),"")</f>
        <v>CYP3A4</v>
      </c>
      <c r="F402" s="23" t="str">
        <f>IF(AND($A402&lt;&gt;"",ISNUMBER($A402)),VLOOKUP($A402,StudiesDetails!$B:$CW,6,FALSE),"")</f>
        <v>Small intestine-Proximal Ileum-HIM-IN003-</v>
      </c>
      <c r="G402" s="12" t="s">
        <v>1678</v>
      </c>
      <c r="H402" s="1">
        <v>2</v>
      </c>
      <c r="I402" s="60" t="str">
        <f>IF(AND($A402&lt;&gt;"",ISNUMBER($A402)),VLOOKUP($A402,StudiesDetails!$B:$CW,26,FALSE),"")</f>
        <v>Individual</v>
      </c>
      <c r="J402" s="39">
        <f>IF(AND($A402&lt;&gt;"",ISNUMBER($A402)),VLOOKUP($A402,StudiesDetails!$B:$CW,31,FALSE),"")</f>
        <v>1</v>
      </c>
      <c r="K402" s="2">
        <v>39</v>
      </c>
      <c r="L402" s="14" t="s">
        <v>1679</v>
      </c>
      <c r="M402" s="14" t="s">
        <v>768</v>
      </c>
      <c r="N402" s="58">
        <v>31</v>
      </c>
      <c r="O402" s="59" t="s">
        <v>1679</v>
      </c>
      <c r="P402" s="59" t="s">
        <v>797</v>
      </c>
      <c r="X402" s="52">
        <v>0</v>
      </c>
    </row>
    <row r="403" spans="1:25" x14ac:dyDescent="0.3">
      <c r="A403">
        <v>1206</v>
      </c>
      <c r="B403" s="23" t="str">
        <f>IF(AND($A403&lt;&gt;"",ISNUMBER($A403)),VLOOKUP($A403,StudiesDetails!$B:$CW,2,FALSE),"")</f>
        <v>Grangeon</v>
      </c>
      <c r="C403" s="23">
        <f>IF(AND($A403&lt;&gt;"",ISNUMBER($A403)),VLOOKUP($A403,StudiesDetails!$B:$CW,3,FALSE),"")</f>
        <v>2021</v>
      </c>
      <c r="D403" s="23" t="str">
        <f>IF(AND($A403&lt;&gt;"",ISNUMBER($A403)),VLOOKUP($A403,StudiesDetails!$B:$CW,4,FALSE),"")</f>
        <v>https://doi.org/10.3390/ijms222312791</v>
      </c>
      <c r="E403" s="64" t="str">
        <f>IF(AND($A403&lt;&gt;"",ISNUMBER($A403)),VLOOKUP($A403,StudiesDetails!$B:$CW,5,FALSE),"")</f>
        <v>CYP3A4</v>
      </c>
      <c r="F403" s="23" t="str">
        <f>IF(AND($A403&lt;&gt;"",ISNUMBER($A403)),VLOOKUP($A403,StudiesDetails!$B:$CW,6,FALSE),"")</f>
        <v>Small intestine-Proximal Ileum-HIM-IN004-</v>
      </c>
      <c r="G403" s="12" t="s">
        <v>1678</v>
      </c>
      <c r="H403" s="1">
        <v>2</v>
      </c>
      <c r="I403" s="60" t="str">
        <f>IF(AND($A403&lt;&gt;"",ISNUMBER($A403)),VLOOKUP($A403,StudiesDetails!$B:$CW,26,FALSE),"")</f>
        <v>Individual</v>
      </c>
      <c r="J403" s="39">
        <f>IF(AND($A403&lt;&gt;"",ISNUMBER($A403)),VLOOKUP($A403,StudiesDetails!$B:$CW,31,FALSE),"")</f>
        <v>1</v>
      </c>
      <c r="K403" s="2">
        <v>23</v>
      </c>
      <c r="L403" s="14" t="s">
        <v>1679</v>
      </c>
      <c r="M403" s="14" t="s">
        <v>768</v>
      </c>
      <c r="N403" s="58">
        <v>12</v>
      </c>
      <c r="O403" s="59" t="s">
        <v>1679</v>
      </c>
      <c r="P403" s="59" t="s">
        <v>797</v>
      </c>
      <c r="X403" s="52">
        <v>0</v>
      </c>
    </row>
    <row r="404" spans="1:25" x14ac:dyDescent="0.3">
      <c r="A404">
        <v>1207</v>
      </c>
      <c r="B404" s="23" t="str">
        <f>IF(AND($A404&lt;&gt;"",ISNUMBER($A404)),VLOOKUP($A404,StudiesDetails!$B:$CW,2,FALSE),"")</f>
        <v>Grangeon</v>
      </c>
      <c r="C404" s="23">
        <f>IF(AND($A404&lt;&gt;"",ISNUMBER($A404)),VLOOKUP($A404,StudiesDetails!$B:$CW,3,FALSE),"")</f>
        <v>2021</v>
      </c>
      <c r="D404" s="23" t="str">
        <f>IF(AND($A404&lt;&gt;"",ISNUMBER($A404)),VLOOKUP($A404,StudiesDetails!$B:$CW,4,FALSE),"")</f>
        <v>https://doi.org/10.3390/ijms222312791</v>
      </c>
      <c r="E404" s="64" t="str">
        <f>IF(AND($A404&lt;&gt;"",ISNUMBER($A404)),VLOOKUP($A404,StudiesDetails!$B:$CW,5,FALSE),"")</f>
        <v>CYP3A4</v>
      </c>
      <c r="F404" s="23" t="str">
        <f>IF(AND($A404&lt;&gt;"",ISNUMBER($A404)),VLOOKUP($A404,StudiesDetails!$B:$CW,6,FALSE),"")</f>
        <v>Small intestine-Proximal Ileum-HIM-IN005-</v>
      </c>
      <c r="G404" s="12" t="s">
        <v>1678</v>
      </c>
      <c r="H404" s="1">
        <v>2</v>
      </c>
      <c r="I404" s="60" t="str">
        <f>IF(AND($A404&lt;&gt;"",ISNUMBER($A404)),VLOOKUP($A404,StudiesDetails!$B:$CW,26,FALSE),"")</f>
        <v>Individual</v>
      </c>
      <c r="J404" s="39">
        <f>IF(AND($A404&lt;&gt;"",ISNUMBER($A404)),VLOOKUP($A404,StudiesDetails!$B:$CW,31,FALSE),"")</f>
        <v>1</v>
      </c>
      <c r="K404" s="2">
        <v>75</v>
      </c>
      <c r="L404" s="14" t="s">
        <v>1679</v>
      </c>
      <c r="M404" s="14" t="s">
        <v>768</v>
      </c>
      <c r="N404" s="58">
        <v>24</v>
      </c>
      <c r="O404" s="59" t="s">
        <v>1679</v>
      </c>
      <c r="P404" s="59" t="s">
        <v>797</v>
      </c>
      <c r="X404" s="52">
        <v>0</v>
      </c>
    </row>
    <row r="405" spans="1:25" x14ac:dyDescent="0.3">
      <c r="A405">
        <v>1208</v>
      </c>
      <c r="B405" s="23" t="str">
        <f>IF(AND($A405&lt;&gt;"",ISNUMBER($A405)),VLOOKUP($A405,StudiesDetails!$B:$CW,2,FALSE),"")</f>
        <v>Grangeon</v>
      </c>
      <c r="C405" s="23">
        <f>IF(AND($A405&lt;&gt;"",ISNUMBER($A405)),VLOOKUP($A405,StudiesDetails!$B:$CW,3,FALSE),"")</f>
        <v>2021</v>
      </c>
      <c r="D405" s="23" t="str">
        <f>IF(AND($A405&lt;&gt;"",ISNUMBER($A405)),VLOOKUP($A405,StudiesDetails!$B:$CW,4,FALSE),"")</f>
        <v>https://doi.org/10.3390/ijms222312791</v>
      </c>
      <c r="E405" s="64" t="str">
        <f>IF(AND($A405&lt;&gt;"",ISNUMBER($A405)),VLOOKUP($A405,StudiesDetails!$B:$CW,5,FALSE),"")</f>
        <v>CYP3A4</v>
      </c>
      <c r="F405" s="23" t="str">
        <f>IF(AND($A405&lt;&gt;"",ISNUMBER($A405)),VLOOKUP($A405,StudiesDetails!$B:$CW,6,FALSE),"")</f>
        <v>Small intestine-Proximal Ileum-HIM-IN006-</v>
      </c>
      <c r="G405" s="12" t="s">
        <v>1678</v>
      </c>
      <c r="H405" s="1">
        <v>2</v>
      </c>
      <c r="I405" s="60" t="str">
        <f>IF(AND($A405&lt;&gt;"",ISNUMBER($A405)),VLOOKUP($A405,StudiesDetails!$B:$CW,26,FALSE),"")</f>
        <v>Individual</v>
      </c>
      <c r="J405" s="39">
        <f>IF(AND($A405&lt;&gt;"",ISNUMBER($A405)),VLOOKUP($A405,StudiesDetails!$B:$CW,31,FALSE),"")</f>
        <v>1</v>
      </c>
      <c r="K405" s="2">
        <v>39</v>
      </c>
      <c r="L405" s="14" t="s">
        <v>1679</v>
      </c>
      <c r="M405" s="14" t="s">
        <v>768</v>
      </c>
      <c r="N405" s="58">
        <v>21</v>
      </c>
      <c r="O405" s="59" t="s">
        <v>1679</v>
      </c>
      <c r="P405" s="59" t="s">
        <v>797</v>
      </c>
      <c r="X405" s="52">
        <v>0</v>
      </c>
    </row>
    <row r="406" spans="1:25" x14ac:dyDescent="0.3">
      <c r="A406">
        <v>1209</v>
      </c>
      <c r="B406" s="23" t="str">
        <f>IF(AND($A406&lt;&gt;"",ISNUMBER($A406)),VLOOKUP($A406,StudiesDetails!$B:$CW,2,FALSE),"")</f>
        <v>Grangeon</v>
      </c>
      <c r="C406" s="23">
        <f>IF(AND($A406&lt;&gt;"",ISNUMBER($A406)),VLOOKUP($A406,StudiesDetails!$B:$CW,3,FALSE),"")</f>
        <v>2021</v>
      </c>
      <c r="D406" s="23" t="str">
        <f>IF(AND($A406&lt;&gt;"",ISNUMBER($A406)),VLOOKUP($A406,StudiesDetails!$B:$CW,4,FALSE),"")</f>
        <v>https://doi.org/10.3390/ijms222312791</v>
      </c>
      <c r="E406" s="64" t="str">
        <f>IF(AND($A406&lt;&gt;"",ISNUMBER($A406)),VLOOKUP($A406,StudiesDetails!$B:$CW,5,FALSE),"")</f>
        <v>CYP3A4</v>
      </c>
      <c r="F406" s="23" t="str">
        <f>IF(AND($A406&lt;&gt;"",ISNUMBER($A406)),VLOOKUP($A406,StudiesDetails!$B:$CW,6,FALSE),"")</f>
        <v>Small intestine-Proximal Ileum-HIM-IN007-</v>
      </c>
      <c r="G406" s="12" t="s">
        <v>1678</v>
      </c>
      <c r="H406" s="1">
        <v>2</v>
      </c>
      <c r="I406" s="60" t="str">
        <f>IF(AND($A406&lt;&gt;"",ISNUMBER($A406)),VLOOKUP($A406,StudiesDetails!$B:$CW,26,FALSE),"")</f>
        <v>Individual</v>
      </c>
      <c r="J406" s="39">
        <f>IF(AND($A406&lt;&gt;"",ISNUMBER($A406)),VLOOKUP($A406,StudiesDetails!$B:$CW,31,FALSE),"")</f>
        <v>1</v>
      </c>
      <c r="K406" s="2">
        <v>57</v>
      </c>
      <c r="L406" s="14" t="s">
        <v>1679</v>
      </c>
      <c r="M406" s="14" t="s">
        <v>768</v>
      </c>
      <c r="N406" s="58">
        <v>26</v>
      </c>
      <c r="O406" s="59" t="s">
        <v>1679</v>
      </c>
      <c r="P406" s="59" t="s">
        <v>797</v>
      </c>
      <c r="X406" s="52">
        <v>0</v>
      </c>
    </row>
    <row r="407" spans="1:25" x14ac:dyDescent="0.3">
      <c r="A407">
        <v>1210</v>
      </c>
      <c r="B407" s="23" t="str">
        <f>IF(AND($A407&lt;&gt;"",ISNUMBER($A407)),VLOOKUP($A407,StudiesDetails!$B:$CW,2,FALSE),"")</f>
        <v>Grangeon</v>
      </c>
      <c r="C407" s="23">
        <f>IF(AND($A407&lt;&gt;"",ISNUMBER($A407)),VLOOKUP($A407,StudiesDetails!$B:$CW,3,FALSE),"")</f>
        <v>2021</v>
      </c>
      <c r="D407" s="23" t="str">
        <f>IF(AND($A407&lt;&gt;"",ISNUMBER($A407)),VLOOKUP($A407,StudiesDetails!$B:$CW,4,FALSE),"")</f>
        <v>https://doi.org/10.3390/ijms222312791</v>
      </c>
      <c r="E407" s="64" t="str">
        <f>IF(AND($A407&lt;&gt;"",ISNUMBER($A407)),VLOOKUP($A407,StudiesDetails!$B:$CW,5,FALSE),"")</f>
        <v>CYP3A4</v>
      </c>
      <c r="F407" s="23" t="str">
        <f>IF(AND($A407&lt;&gt;"",ISNUMBER($A407)),VLOOKUP($A407,StudiesDetails!$B:$CW,6,FALSE),"")</f>
        <v>Small intestine-Proximal Ileum-HIM-IN008-</v>
      </c>
      <c r="G407" s="12" t="s">
        <v>1678</v>
      </c>
      <c r="H407" s="1">
        <v>2</v>
      </c>
      <c r="I407" s="60" t="str">
        <f>IF(AND($A407&lt;&gt;"",ISNUMBER($A407)),VLOOKUP($A407,StudiesDetails!$B:$CW,26,FALSE),"")</f>
        <v>Individual</v>
      </c>
      <c r="J407" s="39">
        <f>IF(AND($A407&lt;&gt;"",ISNUMBER($A407)),VLOOKUP($A407,StudiesDetails!$B:$CW,31,FALSE),"")</f>
        <v>1</v>
      </c>
      <c r="K407" s="2">
        <v>46</v>
      </c>
      <c r="L407" s="14" t="s">
        <v>1679</v>
      </c>
      <c r="M407" s="14" t="s">
        <v>768</v>
      </c>
      <c r="N407" s="58">
        <v>2.4</v>
      </c>
      <c r="O407" s="59" t="s">
        <v>1679</v>
      </c>
      <c r="P407" s="59" t="s">
        <v>797</v>
      </c>
      <c r="X407" s="52">
        <v>0</v>
      </c>
    </row>
    <row r="408" spans="1:25" x14ac:dyDescent="0.3">
      <c r="A408">
        <v>1211</v>
      </c>
      <c r="B408" s="23" t="str">
        <f>IF(AND($A408&lt;&gt;"",ISNUMBER($A408)),VLOOKUP($A408,StudiesDetails!$B:$CW,2,FALSE),"")</f>
        <v>Grangeon</v>
      </c>
      <c r="C408" s="23">
        <f>IF(AND($A408&lt;&gt;"",ISNUMBER($A408)),VLOOKUP($A408,StudiesDetails!$B:$CW,3,FALSE),"")</f>
        <v>2021</v>
      </c>
      <c r="D408" s="23" t="str">
        <f>IF(AND($A408&lt;&gt;"",ISNUMBER($A408)),VLOOKUP($A408,StudiesDetails!$B:$CW,4,FALSE),"")</f>
        <v>https://doi.org/10.3390/ijms222312791</v>
      </c>
      <c r="E408" s="64" t="str">
        <f>IF(AND($A408&lt;&gt;"",ISNUMBER($A408)),VLOOKUP($A408,StudiesDetails!$B:$CW,5,FALSE),"")</f>
        <v>CYP3A4</v>
      </c>
      <c r="F408" s="23" t="str">
        <f>IF(AND($A408&lt;&gt;"",ISNUMBER($A408)),VLOOKUP($A408,StudiesDetails!$B:$CW,6,FALSE),"")</f>
        <v>Small intestine-Proximal Ileum-HIM-IN009-</v>
      </c>
      <c r="G408" s="12" t="s">
        <v>1678</v>
      </c>
      <c r="H408" s="1">
        <v>2</v>
      </c>
      <c r="I408" s="60" t="str">
        <f>IF(AND($A408&lt;&gt;"",ISNUMBER($A408)),VLOOKUP($A408,StudiesDetails!$B:$CW,26,FALSE),"")</f>
        <v>Individual</v>
      </c>
      <c r="J408" s="39">
        <f>IF(AND($A408&lt;&gt;"",ISNUMBER($A408)),VLOOKUP($A408,StudiesDetails!$B:$CW,31,FALSE),"")</f>
        <v>1</v>
      </c>
      <c r="K408" s="2">
        <v>9.9</v>
      </c>
      <c r="L408" s="14" t="s">
        <v>1679</v>
      </c>
      <c r="M408" s="14" t="s">
        <v>768</v>
      </c>
      <c r="N408" s="58">
        <v>3.7</v>
      </c>
      <c r="O408" s="59" t="s">
        <v>1679</v>
      </c>
      <c r="P408" s="59" t="s">
        <v>797</v>
      </c>
      <c r="X408" s="52">
        <v>1</v>
      </c>
      <c r="Y408" s="52" t="s">
        <v>1683</v>
      </c>
    </row>
    <row r="409" spans="1:25" x14ac:dyDescent="0.3">
      <c r="A409">
        <v>1213</v>
      </c>
      <c r="B409" s="23" t="str">
        <f>IF(AND($A409&lt;&gt;"",ISNUMBER($A409)),VLOOKUP($A409,StudiesDetails!$B:$CW,2,FALSE),"")</f>
        <v>Grangeon</v>
      </c>
      <c r="C409" s="23">
        <f>IF(AND($A409&lt;&gt;"",ISNUMBER($A409)),VLOOKUP($A409,StudiesDetails!$B:$CW,3,FALSE),"")</f>
        <v>2021</v>
      </c>
      <c r="D409" s="23" t="str">
        <f>IF(AND($A409&lt;&gt;"",ISNUMBER($A409)),VLOOKUP($A409,StudiesDetails!$B:$CW,4,FALSE),"")</f>
        <v>https://doi.org/10.3390/ijms222312791</v>
      </c>
      <c r="E409" s="64" t="str">
        <f>IF(AND($A409&lt;&gt;"",ISNUMBER($A409)),VLOOKUP($A409,StudiesDetails!$B:$CW,5,FALSE),"")</f>
        <v>CYP3A4</v>
      </c>
      <c r="F409" s="23" t="str">
        <f>IF(AND($A409&lt;&gt;"",ISNUMBER($A409)),VLOOKUP($A409,StudiesDetails!$B:$CW,6,FALSE),"")</f>
        <v>Small intestine-Medial Ileum-HIM-IN001-</v>
      </c>
      <c r="G409" s="12" t="s">
        <v>1678</v>
      </c>
      <c r="H409" s="1">
        <v>2</v>
      </c>
      <c r="I409" s="60" t="str">
        <f>IF(AND($A409&lt;&gt;"",ISNUMBER($A409)),VLOOKUP($A409,StudiesDetails!$B:$CW,26,FALSE),"")</f>
        <v>Individual</v>
      </c>
      <c r="J409" s="39">
        <f>IF(AND($A409&lt;&gt;"",ISNUMBER($A409)),VLOOKUP($A409,StudiesDetails!$B:$CW,31,FALSE),"")</f>
        <v>1</v>
      </c>
      <c r="K409" s="2">
        <v>15</v>
      </c>
      <c r="L409" s="14" t="s">
        <v>1679</v>
      </c>
      <c r="M409" s="14" t="s">
        <v>768</v>
      </c>
      <c r="N409" s="58">
        <v>1.1000000000000001</v>
      </c>
      <c r="O409" s="59" t="s">
        <v>1679</v>
      </c>
      <c r="P409" s="59" t="s">
        <v>797</v>
      </c>
      <c r="X409" s="52">
        <v>0</v>
      </c>
    </row>
    <row r="410" spans="1:25" x14ac:dyDescent="0.3">
      <c r="A410">
        <v>1214</v>
      </c>
      <c r="B410" s="23" t="str">
        <f>IF(AND($A410&lt;&gt;"",ISNUMBER($A410)),VLOOKUP($A410,StudiesDetails!$B:$CW,2,FALSE),"")</f>
        <v>Grangeon</v>
      </c>
      <c r="C410" s="23">
        <f>IF(AND($A410&lt;&gt;"",ISNUMBER($A410)),VLOOKUP($A410,StudiesDetails!$B:$CW,3,FALSE),"")</f>
        <v>2021</v>
      </c>
      <c r="D410" s="23" t="str">
        <f>IF(AND($A410&lt;&gt;"",ISNUMBER($A410)),VLOOKUP($A410,StudiesDetails!$B:$CW,4,FALSE),"")</f>
        <v>https://doi.org/10.3390/ijms222312791</v>
      </c>
      <c r="E410" s="64" t="str">
        <f>IF(AND($A410&lt;&gt;"",ISNUMBER($A410)),VLOOKUP($A410,StudiesDetails!$B:$CW,5,FALSE),"")</f>
        <v>CYP3A4</v>
      </c>
      <c r="F410" s="23" t="str">
        <f>IF(AND($A410&lt;&gt;"",ISNUMBER($A410)),VLOOKUP($A410,StudiesDetails!$B:$CW,6,FALSE),"")</f>
        <v>Small intestine-Medial Ileum-HIM-IN002-</v>
      </c>
      <c r="G410" s="12" t="s">
        <v>1678</v>
      </c>
      <c r="H410" s="1">
        <v>2</v>
      </c>
      <c r="I410" s="60" t="str">
        <f>IF(AND($A410&lt;&gt;"",ISNUMBER($A410)),VLOOKUP($A410,StudiesDetails!$B:$CW,26,FALSE),"")</f>
        <v>Individual</v>
      </c>
      <c r="J410" s="39">
        <f>IF(AND($A410&lt;&gt;"",ISNUMBER($A410)),VLOOKUP($A410,StudiesDetails!$B:$CW,31,FALSE),"")</f>
        <v>1</v>
      </c>
      <c r="K410" s="2">
        <v>28</v>
      </c>
      <c r="L410" s="14" t="s">
        <v>1679</v>
      </c>
      <c r="M410" s="14" t="s">
        <v>768</v>
      </c>
      <c r="N410" s="58">
        <v>1.9</v>
      </c>
      <c r="O410" s="59" t="s">
        <v>1679</v>
      </c>
      <c r="P410" s="59" t="s">
        <v>797</v>
      </c>
      <c r="X410" s="52">
        <v>0</v>
      </c>
    </row>
    <row r="411" spans="1:25" x14ac:dyDescent="0.3">
      <c r="A411">
        <v>1215</v>
      </c>
      <c r="B411" s="23" t="str">
        <f>IF(AND($A411&lt;&gt;"",ISNUMBER($A411)),VLOOKUP($A411,StudiesDetails!$B:$CW,2,FALSE),"")</f>
        <v>Grangeon</v>
      </c>
      <c r="C411" s="23">
        <f>IF(AND($A411&lt;&gt;"",ISNUMBER($A411)),VLOOKUP($A411,StudiesDetails!$B:$CW,3,FALSE),"")</f>
        <v>2021</v>
      </c>
      <c r="D411" s="23" t="str">
        <f>IF(AND($A411&lt;&gt;"",ISNUMBER($A411)),VLOOKUP($A411,StudiesDetails!$B:$CW,4,FALSE),"")</f>
        <v>https://doi.org/10.3390/ijms222312791</v>
      </c>
      <c r="E411" s="64" t="str">
        <f>IF(AND($A411&lt;&gt;"",ISNUMBER($A411)),VLOOKUP($A411,StudiesDetails!$B:$CW,5,FALSE),"")</f>
        <v>CYP3A4</v>
      </c>
      <c r="F411" s="23" t="str">
        <f>IF(AND($A411&lt;&gt;"",ISNUMBER($A411)),VLOOKUP($A411,StudiesDetails!$B:$CW,6,FALSE),"")</f>
        <v>Small intestine-Medial Ileum-HIM-IN003-</v>
      </c>
      <c r="G411" s="12" t="s">
        <v>1678</v>
      </c>
      <c r="H411" s="1">
        <v>2</v>
      </c>
      <c r="I411" s="60" t="str">
        <f>IF(AND($A411&lt;&gt;"",ISNUMBER($A411)),VLOOKUP($A411,StudiesDetails!$B:$CW,26,FALSE),"")</f>
        <v>Individual</v>
      </c>
      <c r="J411" s="39">
        <f>IF(AND($A411&lt;&gt;"",ISNUMBER($A411)),VLOOKUP($A411,StudiesDetails!$B:$CW,31,FALSE),"")</f>
        <v>1</v>
      </c>
      <c r="K411" s="2">
        <v>36</v>
      </c>
      <c r="L411" s="14" t="s">
        <v>1679</v>
      </c>
      <c r="M411" s="14" t="s">
        <v>768</v>
      </c>
      <c r="N411" s="58">
        <v>7.2</v>
      </c>
      <c r="O411" s="59" t="s">
        <v>1679</v>
      </c>
      <c r="P411" s="59" t="s">
        <v>797</v>
      </c>
      <c r="X411" s="52">
        <v>0</v>
      </c>
    </row>
    <row r="412" spans="1:25" x14ac:dyDescent="0.3">
      <c r="A412">
        <v>1216</v>
      </c>
      <c r="B412" s="23" t="str">
        <f>IF(AND($A412&lt;&gt;"",ISNUMBER($A412)),VLOOKUP($A412,StudiesDetails!$B:$CW,2,FALSE),"")</f>
        <v>Grangeon</v>
      </c>
      <c r="C412" s="23">
        <f>IF(AND($A412&lt;&gt;"",ISNUMBER($A412)),VLOOKUP($A412,StudiesDetails!$B:$CW,3,FALSE),"")</f>
        <v>2021</v>
      </c>
      <c r="D412" s="23" t="str">
        <f>IF(AND($A412&lt;&gt;"",ISNUMBER($A412)),VLOOKUP($A412,StudiesDetails!$B:$CW,4,FALSE),"")</f>
        <v>https://doi.org/10.3390/ijms222312791</v>
      </c>
      <c r="E412" s="64" t="str">
        <f>IF(AND($A412&lt;&gt;"",ISNUMBER($A412)),VLOOKUP($A412,StudiesDetails!$B:$CW,5,FALSE),"")</f>
        <v>CYP3A4</v>
      </c>
      <c r="F412" s="23" t="str">
        <f>IF(AND($A412&lt;&gt;"",ISNUMBER($A412)),VLOOKUP($A412,StudiesDetails!$B:$CW,6,FALSE),"")</f>
        <v>Small intestine-Medial Ileum-HIM-IN004-</v>
      </c>
      <c r="G412" s="12" t="s">
        <v>1678</v>
      </c>
      <c r="H412" s="1">
        <v>2</v>
      </c>
      <c r="I412" s="60" t="str">
        <f>IF(AND($A412&lt;&gt;"",ISNUMBER($A412)),VLOOKUP($A412,StudiesDetails!$B:$CW,26,FALSE),"")</f>
        <v>Individual</v>
      </c>
      <c r="J412" s="39">
        <f>IF(AND($A412&lt;&gt;"",ISNUMBER($A412)),VLOOKUP($A412,StudiesDetails!$B:$CW,31,FALSE),"")</f>
        <v>1</v>
      </c>
      <c r="K412" s="2">
        <v>25</v>
      </c>
      <c r="L412" s="14" t="s">
        <v>1679</v>
      </c>
      <c r="M412" s="14" t="s">
        <v>768</v>
      </c>
      <c r="N412" s="58">
        <v>3.4</v>
      </c>
      <c r="O412" s="59" t="s">
        <v>1679</v>
      </c>
      <c r="P412" s="59" t="s">
        <v>797</v>
      </c>
      <c r="X412" s="52">
        <v>0</v>
      </c>
    </row>
    <row r="413" spans="1:25" x14ac:dyDescent="0.3">
      <c r="A413">
        <v>1217</v>
      </c>
      <c r="B413" s="23" t="str">
        <f>IF(AND($A413&lt;&gt;"",ISNUMBER($A413)),VLOOKUP($A413,StudiesDetails!$B:$CW,2,FALSE),"")</f>
        <v>Grangeon</v>
      </c>
      <c r="C413" s="23">
        <f>IF(AND($A413&lt;&gt;"",ISNUMBER($A413)),VLOOKUP($A413,StudiesDetails!$B:$CW,3,FALSE),"")</f>
        <v>2021</v>
      </c>
      <c r="D413" s="23" t="str">
        <f>IF(AND($A413&lt;&gt;"",ISNUMBER($A413)),VLOOKUP($A413,StudiesDetails!$B:$CW,4,FALSE),"")</f>
        <v>https://doi.org/10.3390/ijms222312791</v>
      </c>
      <c r="E413" s="64" t="str">
        <f>IF(AND($A413&lt;&gt;"",ISNUMBER($A413)),VLOOKUP($A413,StudiesDetails!$B:$CW,5,FALSE),"")</f>
        <v>CYP3A4</v>
      </c>
      <c r="F413" s="23" t="str">
        <f>IF(AND($A413&lt;&gt;"",ISNUMBER($A413)),VLOOKUP($A413,StudiesDetails!$B:$CW,6,FALSE),"")</f>
        <v>Small intestine-Medial Ileum-HIM-IN005-</v>
      </c>
      <c r="G413" s="12" t="s">
        <v>1678</v>
      </c>
      <c r="H413" s="1">
        <v>2</v>
      </c>
      <c r="I413" s="60" t="str">
        <f>IF(AND($A413&lt;&gt;"",ISNUMBER($A413)),VLOOKUP($A413,StudiesDetails!$B:$CW,26,FALSE),"")</f>
        <v>Individual</v>
      </c>
      <c r="J413" s="39">
        <f>IF(AND($A413&lt;&gt;"",ISNUMBER($A413)),VLOOKUP($A413,StudiesDetails!$B:$CW,31,FALSE),"")</f>
        <v>1</v>
      </c>
      <c r="K413" s="2">
        <v>59</v>
      </c>
      <c r="L413" s="14" t="s">
        <v>1679</v>
      </c>
      <c r="M413" s="14" t="s">
        <v>768</v>
      </c>
      <c r="N413" s="58">
        <v>30</v>
      </c>
      <c r="O413" s="59" t="s">
        <v>1679</v>
      </c>
      <c r="P413" s="59" t="s">
        <v>797</v>
      </c>
      <c r="X413" s="52">
        <v>0</v>
      </c>
    </row>
    <row r="414" spans="1:25" x14ac:dyDescent="0.3">
      <c r="A414">
        <v>1218</v>
      </c>
      <c r="B414" s="23" t="str">
        <f>IF(AND($A414&lt;&gt;"",ISNUMBER($A414)),VLOOKUP($A414,StudiesDetails!$B:$CW,2,FALSE),"")</f>
        <v>Grangeon</v>
      </c>
      <c r="C414" s="23">
        <f>IF(AND($A414&lt;&gt;"",ISNUMBER($A414)),VLOOKUP($A414,StudiesDetails!$B:$CW,3,FALSE),"")</f>
        <v>2021</v>
      </c>
      <c r="D414" s="23" t="str">
        <f>IF(AND($A414&lt;&gt;"",ISNUMBER($A414)),VLOOKUP($A414,StudiesDetails!$B:$CW,4,FALSE),"")</f>
        <v>https://doi.org/10.3390/ijms222312791</v>
      </c>
      <c r="E414" s="64" t="str">
        <f>IF(AND($A414&lt;&gt;"",ISNUMBER($A414)),VLOOKUP($A414,StudiesDetails!$B:$CW,5,FALSE),"")</f>
        <v>CYP3A4</v>
      </c>
      <c r="F414" s="23" t="str">
        <f>IF(AND($A414&lt;&gt;"",ISNUMBER($A414)),VLOOKUP($A414,StudiesDetails!$B:$CW,6,FALSE),"")</f>
        <v>Small intestine-Medial Ileum-HIM-IN006-</v>
      </c>
      <c r="G414" s="12" t="s">
        <v>1678</v>
      </c>
      <c r="H414" s="1">
        <v>2</v>
      </c>
      <c r="I414" s="60" t="str">
        <f>IF(AND($A414&lt;&gt;"",ISNUMBER($A414)),VLOOKUP($A414,StudiesDetails!$B:$CW,26,FALSE),"")</f>
        <v>Individual</v>
      </c>
      <c r="J414" s="39">
        <f>IF(AND($A414&lt;&gt;"",ISNUMBER($A414)),VLOOKUP($A414,StudiesDetails!$B:$CW,31,FALSE),"")</f>
        <v>1</v>
      </c>
      <c r="K414" s="2">
        <v>30</v>
      </c>
      <c r="L414" s="14" t="s">
        <v>1679</v>
      </c>
      <c r="M414" s="14" t="s">
        <v>768</v>
      </c>
      <c r="N414" s="58">
        <v>17</v>
      </c>
      <c r="O414" s="59" t="s">
        <v>1679</v>
      </c>
      <c r="P414" s="59" t="s">
        <v>797</v>
      </c>
      <c r="X414" s="52">
        <v>0</v>
      </c>
    </row>
    <row r="415" spans="1:25" x14ac:dyDescent="0.3">
      <c r="A415">
        <v>1219</v>
      </c>
      <c r="B415" s="23" t="str">
        <f>IF(AND($A415&lt;&gt;"",ISNUMBER($A415)),VLOOKUP($A415,StudiesDetails!$B:$CW,2,FALSE),"")</f>
        <v>Grangeon</v>
      </c>
      <c r="C415" s="23">
        <f>IF(AND($A415&lt;&gt;"",ISNUMBER($A415)),VLOOKUP($A415,StudiesDetails!$B:$CW,3,FALSE),"")</f>
        <v>2021</v>
      </c>
      <c r="D415" s="23" t="str">
        <f>IF(AND($A415&lt;&gt;"",ISNUMBER($A415)),VLOOKUP($A415,StudiesDetails!$B:$CW,4,FALSE),"")</f>
        <v>https://doi.org/10.3390/ijms222312791</v>
      </c>
      <c r="E415" s="64" t="str">
        <f>IF(AND($A415&lt;&gt;"",ISNUMBER($A415)),VLOOKUP($A415,StudiesDetails!$B:$CW,5,FALSE),"")</f>
        <v>CYP3A4</v>
      </c>
      <c r="F415" s="23" t="str">
        <f>IF(AND($A415&lt;&gt;"",ISNUMBER($A415)),VLOOKUP($A415,StudiesDetails!$B:$CW,6,FALSE),"")</f>
        <v>Small intestine-Medial Ileum-HIM-IN007-</v>
      </c>
      <c r="G415" s="12" t="s">
        <v>1678</v>
      </c>
      <c r="H415" s="1">
        <v>2</v>
      </c>
      <c r="I415" s="60" t="str">
        <f>IF(AND($A415&lt;&gt;"",ISNUMBER($A415)),VLOOKUP($A415,StudiesDetails!$B:$CW,26,FALSE),"")</f>
        <v>Individual</v>
      </c>
      <c r="J415" s="39">
        <f>IF(AND($A415&lt;&gt;"",ISNUMBER($A415)),VLOOKUP($A415,StudiesDetails!$B:$CW,31,FALSE),"")</f>
        <v>1</v>
      </c>
      <c r="K415" s="2">
        <v>64</v>
      </c>
      <c r="L415" s="14" t="s">
        <v>1679</v>
      </c>
      <c r="M415" s="14" t="s">
        <v>768</v>
      </c>
      <c r="N415" s="58">
        <v>30</v>
      </c>
      <c r="O415" s="59" t="s">
        <v>1679</v>
      </c>
      <c r="P415" s="59" t="s">
        <v>797</v>
      </c>
      <c r="X415" s="52">
        <v>0</v>
      </c>
    </row>
    <row r="416" spans="1:25" x14ac:dyDescent="0.3">
      <c r="A416">
        <v>1220</v>
      </c>
      <c r="B416" s="23" t="str">
        <f>IF(AND($A416&lt;&gt;"",ISNUMBER($A416)),VLOOKUP($A416,StudiesDetails!$B:$CW,2,FALSE),"")</f>
        <v>Grangeon</v>
      </c>
      <c r="C416" s="23">
        <f>IF(AND($A416&lt;&gt;"",ISNUMBER($A416)),VLOOKUP($A416,StudiesDetails!$B:$CW,3,FALSE),"")</f>
        <v>2021</v>
      </c>
      <c r="D416" s="23" t="str">
        <f>IF(AND($A416&lt;&gt;"",ISNUMBER($A416)),VLOOKUP($A416,StudiesDetails!$B:$CW,4,FALSE),"")</f>
        <v>https://doi.org/10.3390/ijms222312791</v>
      </c>
      <c r="E416" s="64" t="str">
        <f>IF(AND($A416&lt;&gt;"",ISNUMBER($A416)),VLOOKUP($A416,StudiesDetails!$B:$CW,5,FALSE),"")</f>
        <v>CYP3A4</v>
      </c>
      <c r="F416" s="23" t="str">
        <f>IF(AND($A416&lt;&gt;"",ISNUMBER($A416)),VLOOKUP($A416,StudiesDetails!$B:$CW,6,FALSE),"")</f>
        <v>Small intestine-Medial Ileum-HIM-IN008-</v>
      </c>
      <c r="G416" s="12" t="s">
        <v>1678</v>
      </c>
      <c r="H416" s="1">
        <v>2</v>
      </c>
      <c r="I416" s="60" t="str">
        <f>IF(AND($A416&lt;&gt;"",ISNUMBER($A416)),VLOOKUP($A416,StudiesDetails!$B:$CW,26,FALSE),"")</f>
        <v>Individual</v>
      </c>
      <c r="J416" s="39">
        <f>IF(AND($A416&lt;&gt;"",ISNUMBER($A416)),VLOOKUP($A416,StudiesDetails!$B:$CW,31,FALSE),"")</f>
        <v>1</v>
      </c>
      <c r="K416" s="2">
        <v>40</v>
      </c>
      <c r="L416" s="14" t="s">
        <v>1679</v>
      </c>
      <c r="M416" s="14" t="s">
        <v>768</v>
      </c>
      <c r="N416" s="58">
        <v>5</v>
      </c>
      <c r="O416" s="59" t="s">
        <v>1679</v>
      </c>
      <c r="P416" s="59" t="s">
        <v>797</v>
      </c>
      <c r="X416" s="52">
        <v>0</v>
      </c>
    </row>
    <row r="417" spans="1:25" x14ac:dyDescent="0.3">
      <c r="A417">
        <v>1221</v>
      </c>
      <c r="B417" s="23" t="str">
        <f>IF(AND($A417&lt;&gt;"",ISNUMBER($A417)),VLOOKUP($A417,StudiesDetails!$B:$CW,2,FALSE),"")</f>
        <v>Grangeon</v>
      </c>
      <c r="C417" s="23">
        <f>IF(AND($A417&lt;&gt;"",ISNUMBER($A417)),VLOOKUP($A417,StudiesDetails!$B:$CW,3,FALSE),"")</f>
        <v>2021</v>
      </c>
      <c r="D417" s="23" t="str">
        <f>IF(AND($A417&lt;&gt;"",ISNUMBER($A417)),VLOOKUP($A417,StudiesDetails!$B:$CW,4,FALSE),"")</f>
        <v>https://doi.org/10.3390/ijms222312791</v>
      </c>
      <c r="E417" s="64" t="str">
        <f>IF(AND($A417&lt;&gt;"",ISNUMBER($A417)),VLOOKUP($A417,StudiesDetails!$B:$CW,5,FALSE),"")</f>
        <v>CYP3A4</v>
      </c>
      <c r="F417" s="23" t="str">
        <f>IF(AND($A417&lt;&gt;"",ISNUMBER($A417)),VLOOKUP($A417,StudiesDetails!$B:$CW,6,FALSE),"")</f>
        <v>Small intestine-Medial Ileum-HIM-IN009-</v>
      </c>
      <c r="G417" s="12" t="s">
        <v>1678</v>
      </c>
      <c r="H417" s="1">
        <v>2</v>
      </c>
      <c r="I417" s="60" t="str">
        <f>IF(AND($A417&lt;&gt;"",ISNUMBER($A417)),VLOOKUP($A417,StudiesDetails!$B:$CW,26,FALSE),"")</f>
        <v>Individual</v>
      </c>
      <c r="J417" s="39">
        <f>IF(AND($A417&lt;&gt;"",ISNUMBER($A417)),VLOOKUP($A417,StudiesDetails!$B:$CW,31,FALSE),"")</f>
        <v>1</v>
      </c>
      <c r="K417" s="2">
        <v>17</v>
      </c>
      <c r="L417" s="14" t="s">
        <v>1679</v>
      </c>
      <c r="M417" s="14" t="s">
        <v>768</v>
      </c>
      <c r="N417" s="58">
        <v>3.2</v>
      </c>
      <c r="O417" s="59" t="s">
        <v>1679</v>
      </c>
      <c r="P417" s="59" t="s">
        <v>797</v>
      </c>
      <c r="X417" s="52">
        <v>1</v>
      </c>
      <c r="Y417" s="52" t="s">
        <v>1683</v>
      </c>
    </row>
    <row r="418" spans="1:25" x14ac:dyDescent="0.3">
      <c r="A418">
        <v>1223</v>
      </c>
      <c r="B418" s="23" t="str">
        <f>IF(AND($A418&lt;&gt;"",ISNUMBER($A418)),VLOOKUP($A418,StudiesDetails!$B:$CW,2,FALSE),"")</f>
        <v>Grangeon</v>
      </c>
      <c r="C418" s="23">
        <f>IF(AND($A418&lt;&gt;"",ISNUMBER($A418)),VLOOKUP($A418,StudiesDetails!$B:$CW,3,FALSE),"")</f>
        <v>2021</v>
      </c>
      <c r="D418" s="23" t="str">
        <f>IF(AND($A418&lt;&gt;"",ISNUMBER($A418)),VLOOKUP($A418,StudiesDetails!$B:$CW,4,FALSE),"")</f>
        <v>https://doi.org/10.3390/ijms222312791</v>
      </c>
      <c r="E418" s="64" t="str">
        <f>IF(AND($A418&lt;&gt;"",ISNUMBER($A418)),VLOOKUP($A418,StudiesDetails!$B:$CW,5,FALSE),"")</f>
        <v>CYP3A4</v>
      </c>
      <c r="F418" s="23" t="str">
        <f>IF(AND($A418&lt;&gt;"",ISNUMBER($A418)),VLOOKUP($A418,StudiesDetails!$B:$CW,6,FALSE),"")</f>
        <v>Small intestine-Distal Ileum-HIM-IN001-</v>
      </c>
      <c r="G418" s="12" t="s">
        <v>1678</v>
      </c>
      <c r="H418" s="1">
        <v>2</v>
      </c>
      <c r="I418" s="60" t="str">
        <f>IF(AND($A418&lt;&gt;"",ISNUMBER($A418)),VLOOKUP($A418,StudiesDetails!$B:$CW,26,FALSE),"")</f>
        <v>Individual</v>
      </c>
      <c r="J418" s="39">
        <f>IF(AND($A418&lt;&gt;"",ISNUMBER($A418)),VLOOKUP($A418,StudiesDetails!$B:$CW,31,FALSE),"")</f>
        <v>1</v>
      </c>
      <c r="K418" s="2">
        <v>5.3</v>
      </c>
      <c r="L418" s="14" t="s">
        <v>1679</v>
      </c>
      <c r="M418" s="14" t="s">
        <v>768</v>
      </c>
      <c r="N418" s="58">
        <v>0.93</v>
      </c>
      <c r="O418" s="59" t="s">
        <v>1679</v>
      </c>
      <c r="P418" s="59" t="s">
        <v>797</v>
      </c>
      <c r="X418" s="52">
        <v>0</v>
      </c>
    </row>
    <row r="419" spans="1:25" x14ac:dyDescent="0.3">
      <c r="A419">
        <v>1224</v>
      </c>
      <c r="B419" s="23" t="str">
        <f>IF(AND($A419&lt;&gt;"",ISNUMBER($A419)),VLOOKUP($A419,StudiesDetails!$B:$CW,2,FALSE),"")</f>
        <v>Grangeon</v>
      </c>
      <c r="C419" s="23">
        <f>IF(AND($A419&lt;&gt;"",ISNUMBER($A419)),VLOOKUP($A419,StudiesDetails!$B:$CW,3,FALSE),"")</f>
        <v>2021</v>
      </c>
      <c r="D419" s="23" t="str">
        <f>IF(AND($A419&lt;&gt;"",ISNUMBER($A419)),VLOOKUP($A419,StudiesDetails!$B:$CW,4,FALSE),"")</f>
        <v>https://doi.org/10.3390/ijms222312791</v>
      </c>
      <c r="E419" s="64" t="str">
        <f>IF(AND($A419&lt;&gt;"",ISNUMBER($A419)),VLOOKUP($A419,StudiesDetails!$B:$CW,5,FALSE),"")</f>
        <v>CYP3A4</v>
      </c>
      <c r="F419" s="23" t="str">
        <f>IF(AND($A419&lt;&gt;"",ISNUMBER($A419)),VLOOKUP($A419,StudiesDetails!$B:$CW,6,FALSE),"")</f>
        <v>Small intestine-Distal Ileum-HIM-IN002-</v>
      </c>
      <c r="G419" s="12" t="s">
        <v>1678</v>
      </c>
      <c r="H419" s="1">
        <v>2</v>
      </c>
      <c r="I419" s="60" t="str">
        <f>IF(AND($A419&lt;&gt;"",ISNUMBER($A419)),VLOOKUP($A419,StudiesDetails!$B:$CW,26,FALSE),"")</f>
        <v>Individual</v>
      </c>
      <c r="J419" s="39">
        <f>IF(AND($A419&lt;&gt;"",ISNUMBER($A419)),VLOOKUP($A419,StudiesDetails!$B:$CW,31,FALSE),"")</f>
        <v>1</v>
      </c>
      <c r="K419" s="2">
        <v>45</v>
      </c>
      <c r="L419" s="14" t="s">
        <v>1679</v>
      </c>
      <c r="M419" s="14" t="s">
        <v>768</v>
      </c>
      <c r="N419" s="58">
        <v>5.5</v>
      </c>
      <c r="O419" s="59" t="s">
        <v>1679</v>
      </c>
      <c r="P419" s="59" t="s">
        <v>797</v>
      </c>
      <c r="X419" s="52">
        <v>0</v>
      </c>
    </row>
    <row r="420" spans="1:25" x14ac:dyDescent="0.3">
      <c r="A420">
        <v>1225</v>
      </c>
      <c r="B420" s="23" t="str">
        <f>IF(AND($A420&lt;&gt;"",ISNUMBER($A420)),VLOOKUP($A420,StudiesDetails!$B:$CW,2,FALSE),"")</f>
        <v>Grangeon</v>
      </c>
      <c r="C420" s="23">
        <f>IF(AND($A420&lt;&gt;"",ISNUMBER($A420)),VLOOKUP($A420,StudiesDetails!$B:$CW,3,FALSE),"")</f>
        <v>2021</v>
      </c>
      <c r="D420" s="23" t="str">
        <f>IF(AND($A420&lt;&gt;"",ISNUMBER($A420)),VLOOKUP($A420,StudiesDetails!$B:$CW,4,FALSE),"")</f>
        <v>https://doi.org/10.3390/ijms222312791</v>
      </c>
      <c r="E420" s="64" t="str">
        <f>IF(AND($A420&lt;&gt;"",ISNUMBER($A420)),VLOOKUP($A420,StudiesDetails!$B:$CW,5,FALSE),"")</f>
        <v>CYP3A4</v>
      </c>
      <c r="F420" s="23" t="str">
        <f>IF(AND($A420&lt;&gt;"",ISNUMBER($A420)),VLOOKUP($A420,StudiesDetails!$B:$CW,6,FALSE),"")</f>
        <v>Small intestine-Distal Ileum-HIM-IN003-</v>
      </c>
      <c r="G420" s="12" t="s">
        <v>1678</v>
      </c>
      <c r="H420" s="1">
        <v>2</v>
      </c>
      <c r="I420" s="60" t="str">
        <f>IF(AND($A420&lt;&gt;"",ISNUMBER($A420)),VLOOKUP($A420,StudiesDetails!$B:$CW,26,FALSE),"")</f>
        <v>Individual</v>
      </c>
      <c r="J420" s="39">
        <f>IF(AND($A420&lt;&gt;"",ISNUMBER($A420)),VLOOKUP($A420,StudiesDetails!$B:$CW,31,FALSE),"")</f>
        <v>1</v>
      </c>
      <c r="K420" s="2">
        <v>29</v>
      </c>
      <c r="L420" s="14" t="s">
        <v>1679</v>
      </c>
      <c r="M420" s="14" t="s">
        <v>768</v>
      </c>
      <c r="N420" s="58">
        <v>16</v>
      </c>
      <c r="O420" s="59" t="s">
        <v>1679</v>
      </c>
      <c r="P420" s="59" t="s">
        <v>797</v>
      </c>
      <c r="X420" s="52">
        <v>0</v>
      </c>
    </row>
    <row r="421" spans="1:25" x14ac:dyDescent="0.3">
      <c r="A421">
        <v>1226</v>
      </c>
      <c r="B421" s="23" t="str">
        <f>IF(AND($A421&lt;&gt;"",ISNUMBER($A421)),VLOOKUP($A421,StudiesDetails!$B:$CW,2,FALSE),"")</f>
        <v>Grangeon</v>
      </c>
      <c r="C421" s="23">
        <f>IF(AND($A421&lt;&gt;"",ISNUMBER($A421)),VLOOKUP($A421,StudiesDetails!$B:$CW,3,FALSE),"")</f>
        <v>2021</v>
      </c>
      <c r="D421" s="23" t="str">
        <f>IF(AND($A421&lt;&gt;"",ISNUMBER($A421)),VLOOKUP($A421,StudiesDetails!$B:$CW,4,FALSE),"")</f>
        <v>https://doi.org/10.3390/ijms222312791</v>
      </c>
      <c r="E421" s="64" t="str">
        <f>IF(AND($A421&lt;&gt;"",ISNUMBER($A421)),VLOOKUP($A421,StudiesDetails!$B:$CW,5,FALSE),"")</f>
        <v>CYP3A4</v>
      </c>
      <c r="F421" s="23" t="str">
        <f>IF(AND($A421&lt;&gt;"",ISNUMBER($A421)),VLOOKUP($A421,StudiesDetails!$B:$CW,6,FALSE),"")</f>
        <v>Small intestine-Distal Ileum-HIM-IN004-</v>
      </c>
      <c r="G421" s="12" t="s">
        <v>1678</v>
      </c>
      <c r="H421" s="1">
        <v>2</v>
      </c>
      <c r="I421" s="60" t="str">
        <f>IF(AND($A421&lt;&gt;"",ISNUMBER($A421)),VLOOKUP($A421,StudiesDetails!$B:$CW,26,FALSE),"")</f>
        <v>Individual</v>
      </c>
      <c r="J421" s="39">
        <f>IF(AND($A421&lt;&gt;"",ISNUMBER($A421)),VLOOKUP($A421,StudiesDetails!$B:$CW,31,FALSE),"")</f>
        <v>1</v>
      </c>
      <c r="K421" s="2">
        <v>16</v>
      </c>
      <c r="L421" s="14" t="s">
        <v>1679</v>
      </c>
      <c r="M421" s="14" t="s">
        <v>768</v>
      </c>
      <c r="N421" s="58">
        <v>6.7</v>
      </c>
      <c r="O421" s="59" t="s">
        <v>1679</v>
      </c>
      <c r="P421" s="59" t="s">
        <v>797</v>
      </c>
      <c r="X421" s="52">
        <v>0</v>
      </c>
    </row>
    <row r="422" spans="1:25" x14ac:dyDescent="0.3">
      <c r="A422">
        <v>1227</v>
      </c>
      <c r="B422" s="23" t="str">
        <f>IF(AND($A422&lt;&gt;"",ISNUMBER($A422)),VLOOKUP($A422,StudiesDetails!$B:$CW,2,FALSE),"")</f>
        <v>Grangeon</v>
      </c>
      <c r="C422" s="23">
        <f>IF(AND($A422&lt;&gt;"",ISNUMBER($A422)),VLOOKUP($A422,StudiesDetails!$B:$CW,3,FALSE),"")</f>
        <v>2021</v>
      </c>
      <c r="D422" s="23" t="str">
        <f>IF(AND($A422&lt;&gt;"",ISNUMBER($A422)),VLOOKUP($A422,StudiesDetails!$B:$CW,4,FALSE),"")</f>
        <v>https://doi.org/10.3390/ijms222312791</v>
      </c>
      <c r="E422" s="64" t="str">
        <f>IF(AND($A422&lt;&gt;"",ISNUMBER($A422)),VLOOKUP($A422,StudiesDetails!$B:$CW,5,FALSE),"")</f>
        <v>CYP3A4</v>
      </c>
      <c r="F422" s="23" t="str">
        <f>IF(AND($A422&lt;&gt;"",ISNUMBER($A422)),VLOOKUP($A422,StudiesDetails!$B:$CW,6,FALSE),"")</f>
        <v>Small intestine-Distal Ileum-HIM-IN005-</v>
      </c>
      <c r="G422" s="12" t="s">
        <v>1678</v>
      </c>
      <c r="H422" s="1">
        <v>2</v>
      </c>
      <c r="I422" s="60" t="str">
        <f>IF(AND($A422&lt;&gt;"",ISNUMBER($A422)),VLOOKUP($A422,StudiesDetails!$B:$CW,26,FALSE),"")</f>
        <v>Individual</v>
      </c>
      <c r="J422" s="39">
        <f>IF(AND($A422&lt;&gt;"",ISNUMBER($A422)),VLOOKUP($A422,StudiesDetails!$B:$CW,31,FALSE),"")</f>
        <v>1</v>
      </c>
      <c r="K422" s="2">
        <v>54</v>
      </c>
      <c r="L422" s="14" t="s">
        <v>1679</v>
      </c>
      <c r="M422" s="14" t="s">
        <v>768</v>
      </c>
      <c r="N422" s="58">
        <v>9</v>
      </c>
      <c r="O422" s="59" t="s">
        <v>1679</v>
      </c>
      <c r="P422" s="59" t="s">
        <v>797</v>
      </c>
      <c r="X422" s="52">
        <v>0</v>
      </c>
    </row>
    <row r="423" spans="1:25" x14ac:dyDescent="0.3">
      <c r="A423">
        <v>1228</v>
      </c>
      <c r="B423" s="23" t="str">
        <f>IF(AND($A423&lt;&gt;"",ISNUMBER($A423)),VLOOKUP($A423,StudiesDetails!$B:$CW,2,FALSE),"")</f>
        <v>Grangeon</v>
      </c>
      <c r="C423" s="23">
        <f>IF(AND($A423&lt;&gt;"",ISNUMBER($A423)),VLOOKUP($A423,StudiesDetails!$B:$CW,3,FALSE),"")</f>
        <v>2021</v>
      </c>
      <c r="D423" s="23" t="str">
        <f>IF(AND($A423&lt;&gt;"",ISNUMBER($A423)),VLOOKUP($A423,StudiesDetails!$B:$CW,4,FALSE),"")</f>
        <v>https://doi.org/10.3390/ijms222312791</v>
      </c>
      <c r="E423" s="64" t="str">
        <f>IF(AND($A423&lt;&gt;"",ISNUMBER($A423)),VLOOKUP($A423,StudiesDetails!$B:$CW,5,FALSE),"")</f>
        <v>CYP3A4</v>
      </c>
      <c r="F423" s="23" t="str">
        <f>IF(AND($A423&lt;&gt;"",ISNUMBER($A423)),VLOOKUP($A423,StudiesDetails!$B:$CW,6,FALSE),"")</f>
        <v>Small intestine-Distal Ileum-HIM-IN006-</v>
      </c>
      <c r="G423" s="12" t="s">
        <v>1678</v>
      </c>
      <c r="H423" s="1">
        <v>2</v>
      </c>
      <c r="I423" s="60" t="str">
        <f>IF(AND($A423&lt;&gt;"",ISNUMBER($A423)),VLOOKUP($A423,StudiesDetails!$B:$CW,26,FALSE),"")</f>
        <v>Individual</v>
      </c>
      <c r="J423" s="39">
        <f>IF(AND($A423&lt;&gt;"",ISNUMBER($A423)),VLOOKUP($A423,StudiesDetails!$B:$CW,31,FALSE),"")</f>
        <v>1</v>
      </c>
      <c r="K423" s="2">
        <v>44</v>
      </c>
      <c r="L423" s="14" t="s">
        <v>1679</v>
      </c>
      <c r="M423" s="14" t="s">
        <v>768</v>
      </c>
      <c r="N423" s="58">
        <v>10</v>
      </c>
      <c r="O423" s="59" t="s">
        <v>1679</v>
      </c>
      <c r="P423" s="59" t="s">
        <v>797</v>
      </c>
      <c r="X423" s="52">
        <v>0</v>
      </c>
    </row>
    <row r="424" spans="1:25" x14ac:dyDescent="0.3">
      <c r="A424">
        <v>1229</v>
      </c>
      <c r="B424" s="23" t="str">
        <f>IF(AND($A424&lt;&gt;"",ISNUMBER($A424)),VLOOKUP($A424,StudiesDetails!$B:$CW,2,FALSE),"")</f>
        <v>Grangeon</v>
      </c>
      <c r="C424" s="23">
        <f>IF(AND($A424&lt;&gt;"",ISNUMBER($A424)),VLOOKUP($A424,StudiesDetails!$B:$CW,3,FALSE),"")</f>
        <v>2021</v>
      </c>
      <c r="D424" s="23" t="str">
        <f>IF(AND($A424&lt;&gt;"",ISNUMBER($A424)),VLOOKUP($A424,StudiesDetails!$B:$CW,4,FALSE),"")</f>
        <v>https://doi.org/10.3390/ijms222312791</v>
      </c>
      <c r="E424" s="64" t="str">
        <f>IF(AND($A424&lt;&gt;"",ISNUMBER($A424)),VLOOKUP($A424,StudiesDetails!$B:$CW,5,FALSE),"")</f>
        <v>CYP3A4</v>
      </c>
      <c r="F424" s="23" t="str">
        <f>IF(AND($A424&lt;&gt;"",ISNUMBER($A424)),VLOOKUP($A424,StudiesDetails!$B:$CW,6,FALSE),"")</f>
        <v>Small intestine-Distal Ileum-HIM-IN007-</v>
      </c>
      <c r="G424" s="12" t="s">
        <v>1678</v>
      </c>
      <c r="H424" s="1">
        <v>2</v>
      </c>
      <c r="I424" s="60" t="str">
        <f>IF(AND($A424&lt;&gt;"",ISNUMBER($A424)),VLOOKUP($A424,StudiesDetails!$B:$CW,26,FALSE),"")</f>
        <v>Individual</v>
      </c>
      <c r="J424" s="39">
        <f>IF(AND($A424&lt;&gt;"",ISNUMBER($A424)),VLOOKUP($A424,StudiesDetails!$B:$CW,31,FALSE),"")</f>
        <v>1</v>
      </c>
      <c r="K424" s="2">
        <v>58</v>
      </c>
      <c r="L424" s="14" t="s">
        <v>1679</v>
      </c>
      <c r="M424" s="14" t="s">
        <v>768</v>
      </c>
      <c r="N424" s="58">
        <v>6.5</v>
      </c>
      <c r="O424" s="59" t="s">
        <v>1679</v>
      </c>
      <c r="P424" s="59" t="s">
        <v>797</v>
      </c>
      <c r="X424" s="52">
        <v>0</v>
      </c>
    </row>
    <row r="425" spans="1:25" x14ac:dyDescent="0.3">
      <c r="A425">
        <v>1230</v>
      </c>
      <c r="B425" s="23" t="str">
        <f>IF(AND($A425&lt;&gt;"",ISNUMBER($A425)),VLOOKUP($A425,StudiesDetails!$B:$CW,2,FALSE),"")</f>
        <v>Grangeon</v>
      </c>
      <c r="C425" s="23">
        <f>IF(AND($A425&lt;&gt;"",ISNUMBER($A425)),VLOOKUP($A425,StudiesDetails!$B:$CW,3,FALSE),"")</f>
        <v>2021</v>
      </c>
      <c r="D425" s="23" t="str">
        <f>IF(AND($A425&lt;&gt;"",ISNUMBER($A425)),VLOOKUP($A425,StudiesDetails!$B:$CW,4,FALSE),"")</f>
        <v>https://doi.org/10.3390/ijms222312791</v>
      </c>
      <c r="E425" s="64" t="str">
        <f>IF(AND($A425&lt;&gt;"",ISNUMBER($A425)),VLOOKUP($A425,StudiesDetails!$B:$CW,5,FALSE),"")</f>
        <v>CYP3A4</v>
      </c>
      <c r="F425" s="23" t="str">
        <f>IF(AND($A425&lt;&gt;"",ISNUMBER($A425)),VLOOKUP($A425,StudiesDetails!$B:$CW,6,FALSE),"")</f>
        <v>Small intestine-Distal Ileum-HIM-IN008-</v>
      </c>
      <c r="G425" s="12" t="s">
        <v>1678</v>
      </c>
      <c r="H425" s="1">
        <v>2</v>
      </c>
      <c r="I425" s="60" t="str">
        <f>IF(AND($A425&lt;&gt;"",ISNUMBER($A425)),VLOOKUP($A425,StudiesDetails!$B:$CW,26,FALSE),"")</f>
        <v>Individual</v>
      </c>
      <c r="J425" s="39">
        <f>IF(AND($A425&lt;&gt;"",ISNUMBER($A425)),VLOOKUP($A425,StudiesDetails!$B:$CW,31,FALSE),"")</f>
        <v>1</v>
      </c>
      <c r="K425" s="2">
        <v>40</v>
      </c>
      <c r="L425" s="14" t="s">
        <v>1679</v>
      </c>
      <c r="M425" s="14" t="s">
        <v>768</v>
      </c>
      <c r="N425" s="58">
        <v>5.3</v>
      </c>
      <c r="O425" s="59" t="s">
        <v>1679</v>
      </c>
      <c r="P425" s="59" t="s">
        <v>797</v>
      </c>
      <c r="X425" s="52">
        <v>0</v>
      </c>
    </row>
    <row r="426" spans="1:25" x14ac:dyDescent="0.3">
      <c r="A426">
        <v>1231</v>
      </c>
      <c r="B426" s="23" t="str">
        <f>IF(AND($A426&lt;&gt;"",ISNUMBER($A426)),VLOOKUP($A426,StudiesDetails!$B:$CW,2,FALSE),"")</f>
        <v>Grangeon</v>
      </c>
      <c r="C426" s="23">
        <f>IF(AND($A426&lt;&gt;"",ISNUMBER($A426)),VLOOKUP($A426,StudiesDetails!$B:$CW,3,FALSE),"")</f>
        <v>2021</v>
      </c>
      <c r="D426" s="23" t="str">
        <f>IF(AND($A426&lt;&gt;"",ISNUMBER($A426)),VLOOKUP($A426,StudiesDetails!$B:$CW,4,FALSE),"")</f>
        <v>https://doi.org/10.3390/ijms222312791</v>
      </c>
      <c r="E426" s="64" t="str">
        <f>IF(AND($A426&lt;&gt;"",ISNUMBER($A426)),VLOOKUP($A426,StudiesDetails!$B:$CW,5,FALSE),"")</f>
        <v>CYP3A4</v>
      </c>
      <c r="F426" s="23" t="str">
        <f>IF(AND($A426&lt;&gt;"",ISNUMBER($A426)),VLOOKUP($A426,StudiesDetails!$B:$CW,6,FALSE),"")</f>
        <v>Small intestine-Distal Ileum-HIM-IN009-</v>
      </c>
      <c r="G426" s="12" t="s">
        <v>1678</v>
      </c>
      <c r="H426" s="1">
        <v>2</v>
      </c>
      <c r="I426" s="60" t="str">
        <f>IF(AND($A426&lt;&gt;"",ISNUMBER($A426)),VLOOKUP($A426,StudiesDetails!$B:$CW,26,FALSE),"")</f>
        <v>Individual</v>
      </c>
      <c r="J426" s="39">
        <f>IF(AND($A426&lt;&gt;"",ISNUMBER($A426)),VLOOKUP($A426,StudiesDetails!$B:$CW,31,FALSE),"")</f>
        <v>1</v>
      </c>
      <c r="K426" s="2">
        <v>12</v>
      </c>
      <c r="L426" s="14" t="s">
        <v>1679</v>
      </c>
      <c r="M426" s="14" t="s">
        <v>768</v>
      </c>
      <c r="N426" s="58">
        <v>4</v>
      </c>
      <c r="O426" s="59" t="s">
        <v>1679</v>
      </c>
      <c r="P426" s="59" t="s">
        <v>797</v>
      </c>
      <c r="X426" s="52">
        <v>1</v>
      </c>
      <c r="Y426" s="52" t="s">
        <v>1683</v>
      </c>
    </row>
    <row r="427" spans="1:25" x14ac:dyDescent="0.3">
      <c r="A427">
        <v>1234</v>
      </c>
      <c r="B427" s="23" t="str">
        <f>IF(AND($A427&lt;&gt;"",ISNUMBER($A427)),VLOOKUP($A427,StudiesDetails!$B:$CW,2,FALSE),"")</f>
        <v>Grangeon</v>
      </c>
      <c r="C427" s="23">
        <f>IF(AND($A427&lt;&gt;"",ISNUMBER($A427)),VLOOKUP($A427,StudiesDetails!$B:$CW,3,FALSE),"")</f>
        <v>2021</v>
      </c>
      <c r="D427" s="23" t="str">
        <f>IF(AND($A427&lt;&gt;"",ISNUMBER($A427)),VLOOKUP($A427,StudiesDetails!$B:$CW,4,FALSE),"")</f>
        <v>https://doi.org/10.3390/ijms222312791</v>
      </c>
      <c r="E427" s="64" t="str">
        <f>IF(AND($A427&lt;&gt;"",ISNUMBER($A427)),VLOOKUP($A427,StudiesDetails!$B:$CW,5,FALSE),"")</f>
        <v>CYP3A5</v>
      </c>
      <c r="F427" s="23" t="str">
        <f>IF(AND($A427&lt;&gt;"",ISNUMBER($A427)),VLOOKUP($A427,StudiesDetails!$B:$CW,6,FALSE),"")</f>
        <v>Small intestine-Duodenum-HIM-IN001-</v>
      </c>
      <c r="G427" s="12" t="s">
        <v>1678</v>
      </c>
      <c r="H427" s="1">
        <v>2</v>
      </c>
      <c r="I427" s="60" t="str">
        <f>IF(AND($A427&lt;&gt;"",ISNUMBER($A427)),VLOOKUP($A427,StudiesDetails!$B:$CW,26,FALSE),"")</f>
        <v>Individual</v>
      </c>
      <c r="J427" s="39">
        <f>IF(AND($A427&lt;&gt;"",ISNUMBER($A427)),VLOOKUP($A427,StudiesDetails!$B:$CW,31,FALSE),"")</f>
        <v>1</v>
      </c>
      <c r="K427" s="2">
        <v>0.28000000000000003</v>
      </c>
      <c r="L427" s="14" t="s">
        <v>1679</v>
      </c>
      <c r="M427" s="14" t="s">
        <v>768</v>
      </c>
      <c r="N427" s="58">
        <v>0.08</v>
      </c>
      <c r="O427" s="59" t="s">
        <v>1679</v>
      </c>
      <c r="P427" s="59" t="s">
        <v>797</v>
      </c>
      <c r="X427" s="52">
        <v>0</v>
      </c>
    </row>
    <row r="428" spans="1:25" x14ac:dyDescent="0.3">
      <c r="A428">
        <v>1235</v>
      </c>
      <c r="B428" s="23" t="str">
        <f>IF(AND($A428&lt;&gt;"",ISNUMBER($A428)),VLOOKUP($A428,StudiesDetails!$B:$CW,2,FALSE),"")</f>
        <v>Grangeon</v>
      </c>
      <c r="C428" s="23">
        <f>IF(AND($A428&lt;&gt;"",ISNUMBER($A428)),VLOOKUP($A428,StudiesDetails!$B:$CW,3,FALSE),"")</f>
        <v>2021</v>
      </c>
      <c r="D428" s="23" t="str">
        <f>IF(AND($A428&lt;&gt;"",ISNUMBER($A428)),VLOOKUP($A428,StudiesDetails!$B:$CW,4,FALSE),"")</f>
        <v>https://doi.org/10.3390/ijms222312791</v>
      </c>
      <c r="E428" s="64" t="str">
        <f>IF(AND($A428&lt;&gt;"",ISNUMBER($A428)),VLOOKUP($A428,StudiesDetails!$B:$CW,5,FALSE),"")</f>
        <v>CYP3A5</v>
      </c>
      <c r="F428" s="23" t="str">
        <f>IF(AND($A428&lt;&gt;"",ISNUMBER($A428)),VLOOKUP($A428,StudiesDetails!$B:$CW,6,FALSE),"")</f>
        <v>Small intestine-Duodenum-HIM-IN002-</v>
      </c>
      <c r="G428" s="12" t="s">
        <v>1678</v>
      </c>
      <c r="H428" s="1">
        <v>2</v>
      </c>
      <c r="I428" s="60" t="str">
        <f>IF(AND($A428&lt;&gt;"",ISNUMBER($A428)),VLOOKUP($A428,StudiesDetails!$B:$CW,26,FALSE),"")</f>
        <v>Individual</v>
      </c>
      <c r="J428" s="39">
        <f>IF(AND($A428&lt;&gt;"",ISNUMBER($A428)),VLOOKUP($A428,StudiesDetails!$B:$CW,31,FALSE),"")</f>
        <v>1</v>
      </c>
      <c r="K428" s="2" t="s">
        <v>1697</v>
      </c>
      <c r="O428" s="59"/>
      <c r="P428" s="59"/>
      <c r="X428" s="52">
        <v>1</v>
      </c>
      <c r="Y428" s="52" t="s">
        <v>1697</v>
      </c>
    </row>
    <row r="429" spans="1:25" x14ac:dyDescent="0.3">
      <c r="A429">
        <v>1236</v>
      </c>
      <c r="B429" s="23" t="str">
        <f>IF(AND($A429&lt;&gt;"",ISNUMBER($A429)),VLOOKUP($A429,StudiesDetails!$B:$CW,2,FALSE),"")</f>
        <v>Grangeon</v>
      </c>
      <c r="C429" s="23">
        <f>IF(AND($A429&lt;&gt;"",ISNUMBER($A429)),VLOOKUP($A429,StudiesDetails!$B:$CW,3,FALSE),"")</f>
        <v>2021</v>
      </c>
      <c r="D429" s="23" t="str">
        <f>IF(AND($A429&lt;&gt;"",ISNUMBER($A429)),VLOOKUP($A429,StudiesDetails!$B:$CW,4,FALSE),"")</f>
        <v>https://doi.org/10.3390/ijms222312791</v>
      </c>
      <c r="E429" s="64" t="str">
        <f>IF(AND($A429&lt;&gt;"",ISNUMBER($A429)),VLOOKUP($A429,StudiesDetails!$B:$CW,5,FALSE),"")</f>
        <v>CYP3A5</v>
      </c>
      <c r="F429" s="23" t="str">
        <f>IF(AND($A429&lt;&gt;"",ISNUMBER($A429)),VLOOKUP($A429,StudiesDetails!$B:$CW,6,FALSE),"")</f>
        <v>Small intestine-Duodenum-HIM-IN003-</v>
      </c>
      <c r="G429" s="12" t="s">
        <v>1678</v>
      </c>
      <c r="H429" s="1">
        <v>2</v>
      </c>
      <c r="I429" s="60" t="str">
        <f>IF(AND($A429&lt;&gt;"",ISNUMBER($A429)),VLOOKUP($A429,StudiesDetails!$B:$CW,26,FALSE),"")</f>
        <v>Individual</v>
      </c>
      <c r="J429" s="39">
        <f>IF(AND($A429&lt;&gt;"",ISNUMBER($A429)),VLOOKUP($A429,StudiesDetails!$B:$CW,31,FALSE),"")</f>
        <v>1</v>
      </c>
      <c r="K429" s="2">
        <v>0.19</v>
      </c>
      <c r="L429" s="14" t="s">
        <v>1679</v>
      </c>
      <c r="M429" s="14" t="s">
        <v>768</v>
      </c>
      <c r="N429" s="58">
        <v>0.16</v>
      </c>
      <c r="O429" s="59" t="s">
        <v>1679</v>
      </c>
      <c r="P429" s="59" t="s">
        <v>797</v>
      </c>
      <c r="X429" s="52">
        <v>0</v>
      </c>
    </row>
    <row r="430" spans="1:25" x14ac:dyDescent="0.3">
      <c r="A430">
        <v>1237</v>
      </c>
      <c r="B430" s="23" t="str">
        <f>IF(AND($A430&lt;&gt;"",ISNUMBER($A430)),VLOOKUP($A430,StudiesDetails!$B:$CW,2,FALSE),"")</f>
        <v>Grangeon</v>
      </c>
      <c r="C430" s="23">
        <f>IF(AND($A430&lt;&gt;"",ISNUMBER($A430)),VLOOKUP($A430,StudiesDetails!$B:$CW,3,FALSE),"")</f>
        <v>2021</v>
      </c>
      <c r="D430" s="23" t="str">
        <f>IF(AND($A430&lt;&gt;"",ISNUMBER($A430)),VLOOKUP($A430,StudiesDetails!$B:$CW,4,FALSE),"")</f>
        <v>https://doi.org/10.3390/ijms222312791</v>
      </c>
      <c r="E430" s="64" t="str">
        <f>IF(AND($A430&lt;&gt;"",ISNUMBER($A430)),VLOOKUP($A430,StudiesDetails!$B:$CW,5,FALSE),"")</f>
        <v>CYP3A5</v>
      </c>
      <c r="F430" s="23" t="str">
        <f>IF(AND($A430&lt;&gt;"",ISNUMBER($A430)),VLOOKUP($A430,StudiesDetails!$B:$CW,6,FALSE),"")</f>
        <v>Small intestine-Duodenum-HIM-IN004-</v>
      </c>
      <c r="G430" s="12" t="s">
        <v>1678</v>
      </c>
      <c r="H430" s="1">
        <v>2</v>
      </c>
      <c r="I430" s="60" t="str">
        <f>IF(AND($A430&lt;&gt;"",ISNUMBER($A430)),VLOOKUP($A430,StudiesDetails!$B:$CW,26,FALSE),"")</f>
        <v>Individual</v>
      </c>
      <c r="J430" s="39">
        <f>IF(AND($A430&lt;&gt;"",ISNUMBER($A430)),VLOOKUP($A430,StudiesDetails!$B:$CW,31,FALSE),"")</f>
        <v>1</v>
      </c>
      <c r="K430" s="2">
        <v>0.74</v>
      </c>
      <c r="L430" s="14" t="s">
        <v>1679</v>
      </c>
      <c r="M430" s="14" t="s">
        <v>768</v>
      </c>
      <c r="N430" s="58">
        <v>0.34</v>
      </c>
      <c r="O430" s="59" t="s">
        <v>1679</v>
      </c>
      <c r="P430" s="59" t="s">
        <v>797</v>
      </c>
      <c r="X430" s="52">
        <v>0</v>
      </c>
    </row>
    <row r="431" spans="1:25" x14ac:dyDescent="0.3">
      <c r="A431">
        <v>1238</v>
      </c>
      <c r="B431" s="23" t="str">
        <f>IF(AND($A431&lt;&gt;"",ISNUMBER($A431)),VLOOKUP($A431,StudiesDetails!$B:$CW,2,FALSE),"")</f>
        <v>Grangeon</v>
      </c>
      <c r="C431" s="23">
        <f>IF(AND($A431&lt;&gt;"",ISNUMBER($A431)),VLOOKUP($A431,StudiesDetails!$B:$CW,3,FALSE),"")</f>
        <v>2021</v>
      </c>
      <c r="D431" s="23" t="str">
        <f>IF(AND($A431&lt;&gt;"",ISNUMBER($A431)),VLOOKUP($A431,StudiesDetails!$B:$CW,4,FALSE),"")</f>
        <v>https://doi.org/10.3390/ijms222312791</v>
      </c>
      <c r="E431" s="64" t="str">
        <f>IF(AND($A431&lt;&gt;"",ISNUMBER($A431)),VLOOKUP($A431,StudiesDetails!$B:$CW,5,FALSE),"")</f>
        <v>CYP3A5</v>
      </c>
      <c r="F431" s="23" t="str">
        <f>IF(AND($A431&lt;&gt;"",ISNUMBER($A431)),VLOOKUP($A431,StudiesDetails!$B:$CW,6,FALSE),"")</f>
        <v>Small intestine-Duodenum-HIM-IN005-</v>
      </c>
      <c r="G431" s="12" t="s">
        <v>1678</v>
      </c>
      <c r="H431" s="1">
        <v>2</v>
      </c>
      <c r="I431" s="60" t="str">
        <f>IF(AND($A431&lt;&gt;"",ISNUMBER($A431)),VLOOKUP($A431,StudiesDetails!$B:$CW,26,FALSE),"")</f>
        <v>Individual</v>
      </c>
      <c r="J431" s="39">
        <f>IF(AND($A431&lt;&gt;"",ISNUMBER($A431)),VLOOKUP($A431,StudiesDetails!$B:$CW,31,FALSE),"")</f>
        <v>1</v>
      </c>
      <c r="K431" s="2">
        <v>0.63</v>
      </c>
      <c r="L431" s="14" t="s">
        <v>1679</v>
      </c>
      <c r="M431" s="14" t="s">
        <v>768</v>
      </c>
      <c r="N431" s="58">
        <v>0.18</v>
      </c>
      <c r="O431" s="59" t="s">
        <v>1679</v>
      </c>
      <c r="P431" s="59" t="s">
        <v>797</v>
      </c>
      <c r="X431" s="52">
        <v>0</v>
      </c>
    </row>
    <row r="432" spans="1:25" x14ac:dyDescent="0.3">
      <c r="A432">
        <v>1239</v>
      </c>
      <c r="B432" s="23" t="str">
        <f>IF(AND($A432&lt;&gt;"",ISNUMBER($A432)),VLOOKUP($A432,StudiesDetails!$B:$CW,2,FALSE),"")</f>
        <v>Grangeon</v>
      </c>
      <c r="C432" s="23">
        <f>IF(AND($A432&lt;&gt;"",ISNUMBER($A432)),VLOOKUP($A432,StudiesDetails!$B:$CW,3,FALSE),"")</f>
        <v>2021</v>
      </c>
      <c r="D432" s="23" t="str">
        <f>IF(AND($A432&lt;&gt;"",ISNUMBER($A432)),VLOOKUP($A432,StudiesDetails!$B:$CW,4,FALSE),"")</f>
        <v>https://doi.org/10.3390/ijms222312791</v>
      </c>
      <c r="E432" s="64" t="str">
        <f>IF(AND($A432&lt;&gt;"",ISNUMBER($A432)),VLOOKUP($A432,StudiesDetails!$B:$CW,5,FALSE),"")</f>
        <v>CYP3A5</v>
      </c>
      <c r="F432" s="23" t="str">
        <f>IF(AND($A432&lt;&gt;"",ISNUMBER($A432)),VLOOKUP($A432,StudiesDetails!$B:$CW,6,FALSE),"")</f>
        <v>Small intestine-Duodenum-HIM-IN006-</v>
      </c>
      <c r="G432" s="12" t="s">
        <v>1678</v>
      </c>
      <c r="H432" s="1">
        <v>2</v>
      </c>
      <c r="I432" s="60" t="str">
        <f>IF(AND($A432&lt;&gt;"",ISNUMBER($A432)),VLOOKUP($A432,StudiesDetails!$B:$CW,26,FALSE),"")</f>
        <v>Individual</v>
      </c>
      <c r="J432" s="39">
        <f>IF(AND($A432&lt;&gt;"",ISNUMBER($A432)),VLOOKUP($A432,StudiesDetails!$B:$CW,31,FALSE),"")</f>
        <v>1</v>
      </c>
      <c r="K432" s="2" t="s">
        <v>1697</v>
      </c>
      <c r="O432" s="59"/>
      <c r="P432" s="59"/>
      <c r="X432" s="52">
        <v>1</v>
      </c>
      <c r="Y432" s="52" t="s">
        <v>1697</v>
      </c>
    </row>
    <row r="433" spans="1:25" x14ac:dyDescent="0.3">
      <c r="A433">
        <v>1240</v>
      </c>
      <c r="B433" s="23" t="str">
        <f>IF(AND($A433&lt;&gt;"",ISNUMBER($A433)),VLOOKUP($A433,StudiesDetails!$B:$CW,2,FALSE),"")</f>
        <v>Grangeon</v>
      </c>
      <c r="C433" s="23">
        <f>IF(AND($A433&lt;&gt;"",ISNUMBER($A433)),VLOOKUP($A433,StudiesDetails!$B:$CW,3,FALSE),"")</f>
        <v>2021</v>
      </c>
      <c r="D433" s="23" t="str">
        <f>IF(AND($A433&lt;&gt;"",ISNUMBER($A433)),VLOOKUP($A433,StudiesDetails!$B:$CW,4,FALSE),"")</f>
        <v>https://doi.org/10.3390/ijms222312791</v>
      </c>
      <c r="E433" s="64" t="str">
        <f>IF(AND($A433&lt;&gt;"",ISNUMBER($A433)),VLOOKUP($A433,StudiesDetails!$B:$CW,5,FALSE),"")</f>
        <v>CYP3A5</v>
      </c>
      <c r="F433" s="23" t="str">
        <f>IF(AND($A433&lt;&gt;"",ISNUMBER($A433)),VLOOKUP($A433,StudiesDetails!$B:$CW,6,FALSE),"")</f>
        <v>Small intestine-Duodenum-HIM-IN007-</v>
      </c>
      <c r="G433" s="12" t="s">
        <v>1678</v>
      </c>
      <c r="H433" s="1">
        <v>2</v>
      </c>
      <c r="I433" s="60" t="str">
        <f>IF(AND($A433&lt;&gt;"",ISNUMBER($A433)),VLOOKUP($A433,StudiesDetails!$B:$CW,26,FALSE),"")</f>
        <v>Individual</v>
      </c>
      <c r="J433" s="39">
        <f>IF(AND($A433&lt;&gt;"",ISNUMBER($A433)),VLOOKUP($A433,StudiesDetails!$B:$CW,31,FALSE),"")</f>
        <v>1</v>
      </c>
      <c r="K433" s="2">
        <v>0.57999999999999996</v>
      </c>
      <c r="L433" s="14" t="s">
        <v>1679</v>
      </c>
      <c r="M433" s="14" t="s">
        <v>768</v>
      </c>
      <c r="N433" s="58">
        <v>0.13</v>
      </c>
      <c r="O433" s="59" t="s">
        <v>1679</v>
      </c>
      <c r="P433" s="59" t="s">
        <v>797</v>
      </c>
      <c r="X433" s="52">
        <v>0</v>
      </c>
    </row>
    <row r="434" spans="1:25" x14ac:dyDescent="0.3">
      <c r="A434">
        <v>1241</v>
      </c>
      <c r="B434" s="23" t="str">
        <f>IF(AND($A434&lt;&gt;"",ISNUMBER($A434)),VLOOKUP($A434,StudiesDetails!$B:$CW,2,FALSE),"")</f>
        <v>Grangeon</v>
      </c>
      <c r="C434" s="23">
        <f>IF(AND($A434&lt;&gt;"",ISNUMBER($A434)),VLOOKUP($A434,StudiesDetails!$B:$CW,3,FALSE),"")</f>
        <v>2021</v>
      </c>
      <c r="D434" s="23" t="str">
        <f>IF(AND($A434&lt;&gt;"",ISNUMBER($A434)),VLOOKUP($A434,StudiesDetails!$B:$CW,4,FALSE),"")</f>
        <v>https://doi.org/10.3390/ijms222312791</v>
      </c>
      <c r="E434" s="64" t="str">
        <f>IF(AND($A434&lt;&gt;"",ISNUMBER($A434)),VLOOKUP($A434,StudiesDetails!$B:$CW,5,FALSE),"")</f>
        <v>CYP3A5</v>
      </c>
      <c r="F434" s="23" t="str">
        <f>IF(AND($A434&lt;&gt;"",ISNUMBER($A434)),VLOOKUP($A434,StudiesDetails!$B:$CW,6,FALSE),"")</f>
        <v>Small intestine-Duodenum-HIM-IN008-</v>
      </c>
      <c r="G434" s="12" t="s">
        <v>1678</v>
      </c>
      <c r="H434" s="1">
        <v>2</v>
      </c>
      <c r="I434" s="60" t="str">
        <f>IF(AND($A434&lt;&gt;"",ISNUMBER($A434)),VLOOKUP($A434,StudiesDetails!$B:$CW,26,FALSE),"")</f>
        <v>Individual</v>
      </c>
      <c r="J434" s="39">
        <f>IF(AND($A434&lt;&gt;"",ISNUMBER($A434)),VLOOKUP($A434,StudiesDetails!$B:$CW,31,FALSE),"")</f>
        <v>1</v>
      </c>
      <c r="K434" s="2">
        <v>0.69</v>
      </c>
      <c r="L434" s="14" t="s">
        <v>1679</v>
      </c>
      <c r="M434" s="14" t="s">
        <v>768</v>
      </c>
      <c r="N434" s="58">
        <v>0.19</v>
      </c>
      <c r="O434" s="59" t="s">
        <v>1679</v>
      </c>
      <c r="P434" s="59" t="s">
        <v>797</v>
      </c>
      <c r="X434" s="52">
        <v>0</v>
      </c>
    </row>
    <row r="435" spans="1:25" x14ac:dyDescent="0.3">
      <c r="A435">
        <v>1242</v>
      </c>
      <c r="B435" s="23" t="str">
        <f>IF(AND($A435&lt;&gt;"",ISNUMBER($A435)),VLOOKUP($A435,StudiesDetails!$B:$CW,2,FALSE),"")</f>
        <v>Grangeon</v>
      </c>
      <c r="C435" s="23">
        <f>IF(AND($A435&lt;&gt;"",ISNUMBER($A435)),VLOOKUP($A435,StudiesDetails!$B:$CW,3,FALSE),"")</f>
        <v>2021</v>
      </c>
      <c r="D435" s="23" t="str">
        <f>IF(AND($A435&lt;&gt;"",ISNUMBER($A435)),VLOOKUP($A435,StudiesDetails!$B:$CW,4,FALSE),"")</f>
        <v>https://doi.org/10.3390/ijms222312791</v>
      </c>
      <c r="E435" s="64" t="str">
        <f>IF(AND($A435&lt;&gt;"",ISNUMBER($A435)),VLOOKUP($A435,StudiesDetails!$B:$CW,5,FALSE),"")</f>
        <v>CYP3A5</v>
      </c>
      <c r="F435" s="23" t="str">
        <f>IF(AND($A435&lt;&gt;"",ISNUMBER($A435)),VLOOKUP($A435,StudiesDetails!$B:$CW,6,FALSE),"")</f>
        <v>Small intestine-Duodenum-HIM-IN009-</v>
      </c>
      <c r="G435" s="12" t="s">
        <v>1678</v>
      </c>
      <c r="H435" s="1">
        <v>2</v>
      </c>
      <c r="I435" s="60" t="str">
        <f>IF(AND($A435&lt;&gt;"",ISNUMBER($A435)),VLOOKUP($A435,StudiesDetails!$B:$CW,26,FALSE),"")</f>
        <v>Individual</v>
      </c>
      <c r="J435" s="39">
        <f>IF(AND($A435&lt;&gt;"",ISNUMBER($A435)),VLOOKUP($A435,StudiesDetails!$B:$CW,31,FALSE),"")</f>
        <v>1</v>
      </c>
      <c r="K435" s="2">
        <v>0.5</v>
      </c>
      <c r="L435" s="14" t="s">
        <v>1679</v>
      </c>
      <c r="M435" s="14" t="s">
        <v>768</v>
      </c>
      <c r="N435" s="58">
        <v>0.09</v>
      </c>
      <c r="O435" s="59" t="s">
        <v>1679</v>
      </c>
      <c r="P435" s="59" t="s">
        <v>797</v>
      </c>
      <c r="X435" s="52">
        <v>1</v>
      </c>
      <c r="Y435" s="52" t="s">
        <v>1683</v>
      </c>
    </row>
    <row r="436" spans="1:25" x14ac:dyDescent="0.3">
      <c r="A436">
        <v>1244</v>
      </c>
      <c r="B436" s="23" t="str">
        <f>IF(AND($A436&lt;&gt;"",ISNUMBER($A436)),VLOOKUP($A436,StudiesDetails!$B:$CW,2,FALSE),"")</f>
        <v>Grangeon</v>
      </c>
      <c r="C436" s="23">
        <f>IF(AND($A436&lt;&gt;"",ISNUMBER($A436)),VLOOKUP($A436,StudiesDetails!$B:$CW,3,FALSE),"")</f>
        <v>2021</v>
      </c>
      <c r="D436" s="23" t="str">
        <f>IF(AND($A436&lt;&gt;"",ISNUMBER($A436)),VLOOKUP($A436,StudiesDetails!$B:$CW,4,FALSE),"")</f>
        <v>https://doi.org/10.3390/ijms222312791</v>
      </c>
      <c r="E436" s="64" t="str">
        <f>IF(AND($A436&lt;&gt;"",ISNUMBER($A436)),VLOOKUP($A436,StudiesDetails!$B:$CW,5,FALSE),"")</f>
        <v>CYP3A5</v>
      </c>
      <c r="F436" s="23" t="str">
        <f>IF(AND($A436&lt;&gt;"",ISNUMBER($A436)),VLOOKUP($A436,StudiesDetails!$B:$CW,6,FALSE),"")</f>
        <v>Small intestine-Proximal Jejunum-HIM-IN001-</v>
      </c>
      <c r="G436" s="12" t="s">
        <v>1678</v>
      </c>
      <c r="H436" s="1">
        <v>2</v>
      </c>
      <c r="I436" s="60" t="str">
        <f>IF(AND($A436&lt;&gt;"",ISNUMBER($A436)),VLOOKUP($A436,StudiesDetails!$B:$CW,26,FALSE),"")</f>
        <v>Individual</v>
      </c>
      <c r="J436" s="39">
        <f>IF(AND($A436&lt;&gt;"",ISNUMBER($A436)),VLOOKUP($A436,StudiesDetails!$B:$CW,31,FALSE),"")</f>
        <v>1</v>
      </c>
      <c r="K436" s="2">
        <v>0.49</v>
      </c>
      <c r="L436" s="14" t="s">
        <v>1679</v>
      </c>
      <c r="M436" s="14" t="s">
        <v>768</v>
      </c>
      <c r="N436" s="58">
        <v>0.08</v>
      </c>
      <c r="O436" s="59" t="s">
        <v>1679</v>
      </c>
      <c r="P436" s="59" t="s">
        <v>797</v>
      </c>
      <c r="X436" s="52">
        <v>0</v>
      </c>
    </row>
    <row r="437" spans="1:25" x14ac:dyDescent="0.3">
      <c r="A437">
        <v>1245</v>
      </c>
      <c r="B437" s="23" t="str">
        <f>IF(AND($A437&lt;&gt;"",ISNUMBER($A437)),VLOOKUP($A437,StudiesDetails!$B:$CW,2,FALSE),"")</f>
        <v>Grangeon</v>
      </c>
      <c r="C437" s="23">
        <f>IF(AND($A437&lt;&gt;"",ISNUMBER($A437)),VLOOKUP($A437,StudiesDetails!$B:$CW,3,FALSE),"")</f>
        <v>2021</v>
      </c>
      <c r="D437" s="23" t="str">
        <f>IF(AND($A437&lt;&gt;"",ISNUMBER($A437)),VLOOKUP($A437,StudiesDetails!$B:$CW,4,FALSE),"")</f>
        <v>https://doi.org/10.3390/ijms222312791</v>
      </c>
      <c r="E437" s="64" t="str">
        <f>IF(AND($A437&lt;&gt;"",ISNUMBER($A437)),VLOOKUP($A437,StudiesDetails!$B:$CW,5,FALSE),"")</f>
        <v>CYP3A5</v>
      </c>
      <c r="F437" s="23" t="str">
        <f>IF(AND($A437&lt;&gt;"",ISNUMBER($A437)),VLOOKUP($A437,StudiesDetails!$B:$CW,6,FALSE),"")</f>
        <v>Small intestine-Proximal Jejunum-HIM-IN002-</v>
      </c>
      <c r="G437" s="12" t="s">
        <v>1678</v>
      </c>
      <c r="H437" s="1">
        <v>2</v>
      </c>
      <c r="I437" s="60" t="str">
        <f>IF(AND($A437&lt;&gt;"",ISNUMBER($A437)),VLOOKUP($A437,StudiesDetails!$B:$CW,26,FALSE),"")</f>
        <v>Individual</v>
      </c>
      <c r="J437" s="39">
        <f>IF(AND($A437&lt;&gt;"",ISNUMBER($A437)),VLOOKUP($A437,StudiesDetails!$B:$CW,31,FALSE),"")</f>
        <v>1</v>
      </c>
      <c r="K437" s="2">
        <v>0.95</v>
      </c>
      <c r="L437" s="14" t="s">
        <v>1679</v>
      </c>
      <c r="M437" s="14" t="s">
        <v>768</v>
      </c>
      <c r="N437" s="58">
        <v>0.11</v>
      </c>
      <c r="O437" s="59" t="s">
        <v>1679</v>
      </c>
      <c r="P437" s="59" t="s">
        <v>797</v>
      </c>
      <c r="X437" s="52">
        <v>0</v>
      </c>
    </row>
    <row r="438" spans="1:25" x14ac:dyDescent="0.3">
      <c r="A438">
        <v>1246</v>
      </c>
      <c r="B438" s="23" t="str">
        <f>IF(AND($A438&lt;&gt;"",ISNUMBER($A438)),VLOOKUP($A438,StudiesDetails!$B:$CW,2,FALSE),"")</f>
        <v>Grangeon</v>
      </c>
      <c r="C438" s="23">
        <f>IF(AND($A438&lt;&gt;"",ISNUMBER($A438)),VLOOKUP($A438,StudiesDetails!$B:$CW,3,FALSE),"")</f>
        <v>2021</v>
      </c>
      <c r="D438" s="23" t="str">
        <f>IF(AND($A438&lt;&gt;"",ISNUMBER($A438)),VLOOKUP($A438,StudiesDetails!$B:$CW,4,FALSE),"")</f>
        <v>https://doi.org/10.3390/ijms222312791</v>
      </c>
      <c r="E438" s="64" t="str">
        <f>IF(AND($A438&lt;&gt;"",ISNUMBER($A438)),VLOOKUP($A438,StudiesDetails!$B:$CW,5,FALSE),"")</f>
        <v>CYP3A5</v>
      </c>
      <c r="F438" s="23" t="str">
        <f>IF(AND($A438&lt;&gt;"",ISNUMBER($A438)),VLOOKUP($A438,StudiesDetails!$B:$CW,6,FALSE),"")</f>
        <v>Small intestine-Proximal Jejunum-HIM-IN003-</v>
      </c>
      <c r="G438" s="12" t="s">
        <v>1678</v>
      </c>
      <c r="H438" s="1">
        <v>2</v>
      </c>
      <c r="I438" s="60" t="str">
        <f>IF(AND($A438&lt;&gt;"",ISNUMBER($A438)),VLOOKUP($A438,StudiesDetails!$B:$CW,26,FALSE),"")</f>
        <v>Individual</v>
      </c>
      <c r="J438" s="39">
        <f>IF(AND($A438&lt;&gt;"",ISNUMBER($A438)),VLOOKUP($A438,StudiesDetails!$B:$CW,31,FALSE),"")</f>
        <v>1</v>
      </c>
      <c r="K438" s="2">
        <v>0.38</v>
      </c>
      <c r="L438" s="14" t="s">
        <v>1679</v>
      </c>
      <c r="M438" s="14" t="s">
        <v>768</v>
      </c>
      <c r="N438" s="58">
        <v>0.13</v>
      </c>
      <c r="O438" s="59" t="s">
        <v>1679</v>
      </c>
      <c r="P438" s="59" t="s">
        <v>797</v>
      </c>
      <c r="X438" s="52">
        <v>0</v>
      </c>
    </row>
    <row r="439" spans="1:25" x14ac:dyDescent="0.3">
      <c r="A439">
        <v>1247</v>
      </c>
      <c r="B439" s="23" t="str">
        <f>IF(AND($A439&lt;&gt;"",ISNUMBER($A439)),VLOOKUP($A439,StudiesDetails!$B:$CW,2,FALSE),"")</f>
        <v>Grangeon</v>
      </c>
      <c r="C439" s="23">
        <f>IF(AND($A439&lt;&gt;"",ISNUMBER($A439)),VLOOKUP($A439,StudiesDetails!$B:$CW,3,FALSE),"")</f>
        <v>2021</v>
      </c>
      <c r="D439" s="23" t="str">
        <f>IF(AND($A439&lt;&gt;"",ISNUMBER($A439)),VLOOKUP($A439,StudiesDetails!$B:$CW,4,FALSE),"")</f>
        <v>https://doi.org/10.3390/ijms222312791</v>
      </c>
      <c r="E439" s="64" t="str">
        <f>IF(AND($A439&lt;&gt;"",ISNUMBER($A439)),VLOOKUP($A439,StudiesDetails!$B:$CW,5,FALSE),"")</f>
        <v>CYP3A5</v>
      </c>
      <c r="F439" s="23" t="str">
        <f>IF(AND($A439&lt;&gt;"",ISNUMBER($A439)),VLOOKUP($A439,StudiesDetails!$B:$CW,6,FALSE),"")</f>
        <v>Small intestine-Proximal Jejunum-HIM-IN004-</v>
      </c>
      <c r="G439" s="12" t="s">
        <v>1678</v>
      </c>
      <c r="H439" s="1">
        <v>2</v>
      </c>
      <c r="I439" s="60" t="str">
        <f>IF(AND($A439&lt;&gt;"",ISNUMBER($A439)),VLOOKUP($A439,StudiesDetails!$B:$CW,26,FALSE),"")</f>
        <v>Individual</v>
      </c>
      <c r="J439" s="39">
        <f>IF(AND($A439&lt;&gt;"",ISNUMBER($A439)),VLOOKUP($A439,StudiesDetails!$B:$CW,31,FALSE),"")</f>
        <v>1</v>
      </c>
      <c r="K439" s="2">
        <v>0.71</v>
      </c>
      <c r="L439" s="14" t="s">
        <v>1679</v>
      </c>
      <c r="M439" s="14" t="s">
        <v>768</v>
      </c>
      <c r="N439" s="58">
        <v>0.31</v>
      </c>
      <c r="O439" s="59" t="s">
        <v>1679</v>
      </c>
      <c r="P439" s="59" t="s">
        <v>797</v>
      </c>
      <c r="X439" s="52">
        <v>0</v>
      </c>
    </row>
    <row r="440" spans="1:25" x14ac:dyDescent="0.3">
      <c r="A440">
        <v>1248</v>
      </c>
      <c r="B440" s="23" t="str">
        <f>IF(AND($A440&lt;&gt;"",ISNUMBER($A440)),VLOOKUP($A440,StudiesDetails!$B:$CW,2,FALSE),"")</f>
        <v>Grangeon</v>
      </c>
      <c r="C440" s="23">
        <f>IF(AND($A440&lt;&gt;"",ISNUMBER($A440)),VLOOKUP($A440,StudiesDetails!$B:$CW,3,FALSE),"")</f>
        <v>2021</v>
      </c>
      <c r="D440" s="23" t="str">
        <f>IF(AND($A440&lt;&gt;"",ISNUMBER($A440)),VLOOKUP($A440,StudiesDetails!$B:$CW,4,FALSE),"")</f>
        <v>https://doi.org/10.3390/ijms222312791</v>
      </c>
      <c r="E440" s="64" t="str">
        <f>IF(AND($A440&lt;&gt;"",ISNUMBER($A440)),VLOOKUP($A440,StudiesDetails!$B:$CW,5,FALSE),"")</f>
        <v>CYP3A5</v>
      </c>
      <c r="F440" s="23" t="str">
        <f>IF(AND($A440&lt;&gt;"",ISNUMBER($A440)),VLOOKUP($A440,StudiesDetails!$B:$CW,6,FALSE),"")</f>
        <v>Small intestine-Proximal Jejunum-HIM-IN005-</v>
      </c>
      <c r="G440" s="12" t="s">
        <v>1678</v>
      </c>
      <c r="H440" s="1">
        <v>2</v>
      </c>
      <c r="I440" s="60" t="str">
        <f>IF(AND($A440&lt;&gt;"",ISNUMBER($A440)),VLOOKUP($A440,StudiesDetails!$B:$CW,26,FALSE),"")</f>
        <v>Individual</v>
      </c>
      <c r="J440" s="39">
        <f>IF(AND($A440&lt;&gt;"",ISNUMBER($A440)),VLOOKUP($A440,StudiesDetails!$B:$CW,31,FALSE),"")</f>
        <v>1</v>
      </c>
      <c r="K440" s="2">
        <v>0.87</v>
      </c>
      <c r="L440" s="14" t="s">
        <v>1679</v>
      </c>
      <c r="M440" s="14" t="s">
        <v>768</v>
      </c>
      <c r="N440" s="58">
        <v>0.22</v>
      </c>
      <c r="O440" s="59" t="s">
        <v>1679</v>
      </c>
      <c r="P440" s="59" t="s">
        <v>797</v>
      </c>
      <c r="X440" s="52">
        <v>0</v>
      </c>
    </row>
    <row r="441" spans="1:25" x14ac:dyDescent="0.3">
      <c r="A441">
        <v>1249</v>
      </c>
      <c r="B441" s="23" t="str">
        <f>IF(AND($A441&lt;&gt;"",ISNUMBER($A441)),VLOOKUP($A441,StudiesDetails!$B:$CW,2,FALSE),"")</f>
        <v>Grangeon</v>
      </c>
      <c r="C441" s="23">
        <f>IF(AND($A441&lt;&gt;"",ISNUMBER($A441)),VLOOKUP($A441,StudiesDetails!$B:$CW,3,FALSE),"")</f>
        <v>2021</v>
      </c>
      <c r="D441" s="23" t="str">
        <f>IF(AND($A441&lt;&gt;"",ISNUMBER($A441)),VLOOKUP($A441,StudiesDetails!$B:$CW,4,FALSE),"")</f>
        <v>https://doi.org/10.3390/ijms222312791</v>
      </c>
      <c r="E441" s="64" t="str">
        <f>IF(AND($A441&lt;&gt;"",ISNUMBER($A441)),VLOOKUP($A441,StudiesDetails!$B:$CW,5,FALSE),"")</f>
        <v>CYP3A5</v>
      </c>
      <c r="F441" s="23" t="str">
        <f>IF(AND($A441&lt;&gt;"",ISNUMBER($A441)),VLOOKUP($A441,StudiesDetails!$B:$CW,6,FALSE),"")</f>
        <v>Small intestine-Proximal Jejunum-HIM-IN006-</v>
      </c>
      <c r="G441" s="12" t="s">
        <v>1678</v>
      </c>
      <c r="H441" s="1">
        <v>2</v>
      </c>
      <c r="I441" s="60" t="str">
        <f>IF(AND($A441&lt;&gt;"",ISNUMBER($A441)),VLOOKUP($A441,StudiesDetails!$B:$CW,26,FALSE),"")</f>
        <v>Individual</v>
      </c>
      <c r="J441" s="39">
        <f>IF(AND($A441&lt;&gt;"",ISNUMBER($A441)),VLOOKUP($A441,StudiesDetails!$B:$CW,31,FALSE),"")</f>
        <v>1</v>
      </c>
      <c r="K441" s="2">
        <v>0.53</v>
      </c>
      <c r="L441" s="14" t="s">
        <v>1679</v>
      </c>
      <c r="M441" s="14" t="s">
        <v>768</v>
      </c>
      <c r="N441" s="58">
        <v>0.53</v>
      </c>
      <c r="O441" s="59" t="s">
        <v>1679</v>
      </c>
      <c r="P441" s="59" t="s">
        <v>797</v>
      </c>
      <c r="X441" s="52">
        <v>0</v>
      </c>
    </row>
    <row r="442" spans="1:25" x14ac:dyDescent="0.3">
      <c r="A442">
        <v>1250</v>
      </c>
      <c r="B442" s="23" t="str">
        <f>IF(AND($A442&lt;&gt;"",ISNUMBER($A442)),VLOOKUP($A442,StudiesDetails!$B:$CW,2,FALSE),"")</f>
        <v>Grangeon</v>
      </c>
      <c r="C442" s="23">
        <f>IF(AND($A442&lt;&gt;"",ISNUMBER($A442)),VLOOKUP($A442,StudiesDetails!$B:$CW,3,FALSE),"")</f>
        <v>2021</v>
      </c>
      <c r="D442" s="23" t="str">
        <f>IF(AND($A442&lt;&gt;"",ISNUMBER($A442)),VLOOKUP($A442,StudiesDetails!$B:$CW,4,FALSE),"")</f>
        <v>https://doi.org/10.3390/ijms222312791</v>
      </c>
      <c r="E442" s="64" t="str">
        <f>IF(AND($A442&lt;&gt;"",ISNUMBER($A442)),VLOOKUP($A442,StudiesDetails!$B:$CW,5,FALSE),"")</f>
        <v>CYP3A5</v>
      </c>
      <c r="F442" s="23" t="str">
        <f>IF(AND($A442&lt;&gt;"",ISNUMBER($A442)),VLOOKUP($A442,StudiesDetails!$B:$CW,6,FALSE),"")</f>
        <v>Small intestine-Proximal Jejunum-HIM-IN007-</v>
      </c>
      <c r="G442" s="12" t="s">
        <v>1678</v>
      </c>
      <c r="H442" s="1">
        <v>2</v>
      </c>
      <c r="I442" s="60" t="str">
        <f>IF(AND($A442&lt;&gt;"",ISNUMBER($A442)),VLOOKUP($A442,StudiesDetails!$B:$CW,26,FALSE),"")</f>
        <v>Individual</v>
      </c>
      <c r="J442" s="39">
        <f>IF(AND($A442&lt;&gt;"",ISNUMBER($A442)),VLOOKUP($A442,StudiesDetails!$B:$CW,31,FALSE),"")</f>
        <v>1</v>
      </c>
      <c r="K442" s="2">
        <v>0.56000000000000005</v>
      </c>
      <c r="L442" s="14" t="s">
        <v>1679</v>
      </c>
      <c r="M442" s="14" t="s">
        <v>768</v>
      </c>
      <c r="N442" s="63">
        <v>0.2</v>
      </c>
      <c r="O442" s="59" t="s">
        <v>1679</v>
      </c>
      <c r="P442" s="59" t="s">
        <v>797</v>
      </c>
      <c r="X442" s="52">
        <v>0</v>
      </c>
    </row>
    <row r="443" spans="1:25" x14ac:dyDescent="0.3">
      <c r="A443">
        <v>1251</v>
      </c>
      <c r="B443" s="23" t="str">
        <f>IF(AND($A443&lt;&gt;"",ISNUMBER($A443)),VLOOKUP($A443,StudiesDetails!$B:$CW,2,FALSE),"")</f>
        <v>Grangeon</v>
      </c>
      <c r="C443" s="23">
        <f>IF(AND($A443&lt;&gt;"",ISNUMBER($A443)),VLOOKUP($A443,StudiesDetails!$B:$CW,3,FALSE),"")</f>
        <v>2021</v>
      </c>
      <c r="D443" s="23" t="str">
        <f>IF(AND($A443&lt;&gt;"",ISNUMBER($A443)),VLOOKUP($A443,StudiesDetails!$B:$CW,4,FALSE),"")</f>
        <v>https://doi.org/10.3390/ijms222312791</v>
      </c>
      <c r="E443" s="64" t="str">
        <f>IF(AND($A443&lt;&gt;"",ISNUMBER($A443)),VLOOKUP($A443,StudiesDetails!$B:$CW,5,FALSE),"")</f>
        <v>CYP3A5</v>
      </c>
      <c r="F443" s="23" t="str">
        <f>IF(AND($A443&lt;&gt;"",ISNUMBER($A443)),VLOOKUP($A443,StudiesDetails!$B:$CW,6,FALSE),"")</f>
        <v>Small intestine-Proximal Jejunum-HIM-IN008-</v>
      </c>
      <c r="G443" s="12" t="s">
        <v>1678</v>
      </c>
      <c r="H443" s="1">
        <v>2</v>
      </c>
      <c r="I443" s="60" t="str">
        <f>IF(AND($A443&lt;&gt;"",ISNUMBER($A443)),VLOOKUP($A443,StudiesDetails!$B:$CW,26,FALSE),"")</f>
        <v>Individual</v>
      </c>
      <c r="J443" s="39">
        <f>IF(AND($A443&lt;&gt;"",ISNUMBER($A443)),VLOOKUP($A443,StudiesDetails!$B:$CW,31,FALSE),"")</f>
        <v>1</v>
      </c>
      <c r="K443" s="2">
        <v>0.79</v>
      </c>
      <c r="L443" s="14" t="s">
        <v>1679</v>
      </c>
      <c r="M443" s="14" t="s">
        <v>768</v>
      </c>
      <c r="N443" s="58">
        <v>0.18</v>
      </c>
      <c r="O443" s="59" t="s">
        <v>1679</v>
      </c>
      <c r="P443" s="59" t="s">
        <v>797</v>
      </c>
      <c r="X443" s="52">
        <v>0</v>
      </c>
    </row>
    <row r="444" spans="1:25" x14ac:dyDescent="0.3">
      <c r="A444">
        <v>1252</v>
      </c>
      <c r="B444" s="23" t="str">
        <f>IF(AND($A444&lt;&gt;"",ISNUMBER($A444)),VLOOKUP($A444,StudiesDetails!$B:$CW,2,FALSE),"")</f>
        <v>Grangeon</v>
      </c>
      <c r="C444" s="23">
        <f>IF(AND($A444&lt;&gt;"",ISNUMBER($A444)),VLOOKUP($A444,StudiesDetails!$B:$CW,3,FALSE),"")</f>
        <v>2021</v>
      </c>
      <c r="D444" s="23" t="str">
        <f>IF(AND($A444&lt;&gt;"",ISNUMBER($A444)),VLOOKUP($A444,StudiesDetails!$B:$CW,4,FALSE),"")</f>
        <v>https://doi.org/10.3390/ijms222312791</v>
      </c>
      <c r="E444" s="64" t="str">
        <f>IF(AND($A444&lt;&gt;"",ISNUMBER($A444)),VLOOKUP($A444,StudiesDetails!$B:$CW,5,FALSE),"")</f>
        <v>CYP3A5</v>
      </c>
      <c r="F444" s="23" t="str">
        <f>IF(AND($A444&lt;&gt;"",ISNUMBER($A444)),VLOOKUP($A444,StudiesDetails!$B:$CW,6,FALSE),"")</f>
        <v>Small intestine-Proximal Jejunum-HIM-IN009-</v>
      </c>
      <c r="G444" s="12" t="s">
        <v>1678</v>
      </c>
      <c r="H444" s="1">
        <v>2</v>
      </c>
      <c r="I444" s="60" t="str">
        <f>IF(AND($A444&lt;&gt;"",ISNUMBER($A444)),VLOOKUP($A444,StudiesDetails!$B:$CW,26,FALSE),"")</f>
        <v>Individual</v>
      </c>
      <c r="J444" s="39">
        <f>IF(AND($A444&lt;&gt;"",ISNUMBER($A444)),VLOOKUP($A444,StudiesDetails!$B:$CW,31,FALSE),"")</f>
        <v>1</v>
      </c>
      <c r="K444" s="2">
        <v>0.52</v>
      </c>
      <c r="L444" s="14" t="s">
        <v>1679</v>
      </c>
      <c r="M444" s="14" t="s">
        <v>768</v>
      </c>
      <c r="N444" s="58">
        <v>0.24</v>
      </c>
      <c r="O444" s="59" t="s">
        <v>1679</v>
      </c>
      <c r="P444" s="59" t="s">
        <v>797</v>
      </c>
      <c r="X444" s="52">
        <v>1</v>
      </c>
      <c r="Y444" s="52" t="s">
        <v>1683</v>
      </c>
    </row>
    <row r="445" spans="1:25" x14ac:dyDescent="0.3">
      <c r="A445">
        <v>1254</v>
      </c>
      <c r="B445" s="23" t="str">
        <f>IF(AND($A445&lt;&gt;"",ISNUMBER($A445)),VLOOKUP($A445,StudiesDetails!$B:$CW,2,FALSE),"")</f>
        <v>Grangeon</v>
      </c>
      <c r="C445" s="23">
        <f>IF(AND($A445&lt;&gt;"",ISNUMBER($A445)),VLOOKUP($A445,StudiesDetails!$B:$CW,3,FALSE),"")</f>
        <v>2021</v>
      </c>
      <c r="D445" s="23" t="str">
        <f>IF(AND($A445&lt;&gt;"",ISNUMBER($A445)),VLOOKUP($A445,StudiesDetails!$B:$CW,4,FALSE),"")</f>
        <v>https://doi.org/10.3390/ijms222312791</v>
      </c>
      <c r="E445" s="64" t="str">
        <f>IF(AND($A445&lt;&gt;"",ISNUMBER($A445)),VLOOKUP($A445,StudiesDetails!$B:$CW,5,FALSE),"")</f>
        <v>CYP3A5</v>
      </c>
      <c r="F445" s="23" t="str">
        <f>IF(AND($A445&lt;&gt;"",ISNUMBER($A445)),VLOOKUP($A445,StudiesDetails!$B:$CW,6,FALSE),"")</f>
        <v>Small intestine-Medial Jejunum-HIM-IN001-</v>
      </c>
      <c r="G445" s="12" t="s">
        <v>1678</v>
      </c>
      <c r="H445" s="1">
        <v>2</v>
      </c>
      <c r="I445" s="60" t="str">
        <f>IF(AND($A445&lt;&gt;"",ISNUMBER($A445)),VLOOKUP($A445,StudiesDetails!$B:$CW,26,FALSE),"")</f>
        <v>Individual</v>
      </c>
      <c r="J445" s="39">
        <f>IF(AND($A445&lt;&gt;"",ISNUMBER($A445)),VLOOKUP($A445,StudiesDetails!$B:$CW,31,FALSE),"")</f>
        <v>1</v>
      </c>
      <c r="K445" s="2">
        <v>0.89</v>
      </c>
      <c r="L445" s="14" t="s">
        <v>1679</v>
      </c>
      <c r="M445" s="14" t="s">
        <v>768</v>
      </c>
      <c r="N445" s="58">
        <v>0.15</v>
      </c>
      <c r="O445" s="59" t="s">
        <v>1679</v>
      </c>
      <c r="P445" s="59" t="s">
        <v>797</v>
      </c>
      <c r="X445" s="52">
        <v>0</v>
      </c>
    </row>
    <row r="446" spans="1:25" x14ac:dyDescent="0.3">
      <c r="A446">
        <v>1255</v>
      </c>
      <c r="B446" s="23" t="str">
        <f>IF(AND($A446&lt;&gt;"",ISNUMBER($A446)),VLOOKUP($A446,StudiesDetails!$B:$CW,2,FALSE),"")</f>
        <v>Grangeon</v>
      </c>
      <c r="C446" s="23">
        <f>IF(AND($A446&lt;&gt;"",ISNUMBER($A446)),VLOOKUP($A446,StudiesDetails!$B:$CW,3,FALSE),"")</f>
        <v>2021</v>
      </c>
      <c r="D446" s="23" t="str">
        <f>IF(AND($A446&lt;&gt;"",ISNUMBER($A446)),VLOOKUP($A446,StudiesDetails!$B:$CW,4,FALSE),"")</f>
        <v>https://doi.org/10.3390/ijms222312791</v>
      </c>
      <c r="E446" s="64" t="str">
        <f>IF(AND($A446&lt;&gt;"",ISNUMBER($A446)),VLOOKUP($A446,StudiesDetails!$B:$CW,5,FALSE),"")</f>
        <v>CYP3A5</v>
      </c>
      <c r="F446" s="23" t="str">
        <f>IF(AND($A446&lt;&gt;"",ISNUMBER($A446)),VLOOKUP($A446,StudiesDetails!$B:$CW,6,FALSE),"")</f>
        <v>Small intestine-Medial Jejunum-HIM-IN002-</v>
      </c>
      <c r="G446" s="12" t="s">
        <v>1678</v>
      </c>
      <c r="H446" s="1">
        <v>2</v>
      </c>
      <c r="I446" s="60" t="str">
        <f>IF(AND($A446&lt;&gt;"",ISNUMBER($A446)),VLOOKUP($A446,StudiesDetails!$B:$CW,26,FALSE),"")</f>
        <v>Individual</v>
      </c>
      <c r="J446" s="39">
        <f>IF(AND($A446&lt;&gt;"",ISNUMBER($A446)),VLOOKUP($A446,StudiesDetails!$B:$CW,31,FALSE),"")</f>
        <v>1</v>
      </c>
      <c r="K446" s="2">
        <v>0.93</v>
      </c>
      <c r="L446" s="14" t="s">
        <v>1679</v>
      </c>
      <c r="M446" s="14" t="s">
        <v>768</v>
      </c>
      <c r="N446" s="58">
        <v>0.22</v>
      </c>
      <c r="O446" s="59" t="s">
        <v>1679</v>
      </c>
      <c r="P446" s="59" t="s">
        <v>797</v>
      </c>
      <c r="X446" s="52">
        <v>0</v>
      </c>
    </row>
    <row r="447" spans="1:25" x14ac:dyDescent="0.3">
      <c r="A447">
        <v>1256</v>
      </c>
      <c r="B447" s="23" t="str">
        <f>IF(AND($A447&lt;&gt;"",ISNUMBER($A447)),VLOOKUP($A447,StudiesDetails!$B:$CW,2,FALSE),"")</f>
        <v>Grangeon</v>
      </c>
      <c r="C447" s="23">
        <f>IF(AND($A447&lt;&gt;"",ISNUMBER($A447)),VLOOKUP($A447,StudiesDetails!$B:$CW,3,FALSE),"")</f>
        <v>2021</v>
      </c>
      <c r="D447" s="23" t="str">
        <f>IF(AND($A447&lt;&gt;"",ISNUMBER($A447)),VLOOKUP($A447,StudiesDetails!$B:$CW,4,FALSE),"")</f>
        <v>https://doi.org/10.3390/ijms222312791</v>
      </c>
      <c r="E447" s="64" t="str">
        <f>IF(AND($A447&lt;&gt;"",ISNUMBER($A447)),VLOOKUP($A447,StudiesDetails!$B:$CW,5,FALSE),"")</f>
        <v>CYP3A5</v>
      </c>
      <c r="F447" s="23" t="str">
        <f>IF(AND($A447&lt;&gt;"",ISNUMBER($A447)),VLOOKUP($A447,StudiesDetails!$B:$CW,6,FALSE),"")</f>
        <v>Small intestine-Medial Jejunum-HIM-IN003-</v>
      </c>
      <c r="G447" s="12" t="s">
        <v>1678</v>
      </c>
      <c r="H447" s="1">
        <v>2</v>
      </c>
      <c r="I447" s="60" t="str">
        <f>IF(AND($A447&lt;&gt;"",ISNUMBER($A447)),VLOOKUP($A447,StudiesDetails!$B:$CW,26,FALSE),"")</f>
        <v>Individual</v>
      </c>
      <c r="J447" s="39">
        <f>IF(AND($A447&lt;&gt;"",ISNUMBER($A447)),VLOOKUP($A447,StudiesDetails!$B:$CW,31,FALSE),"")</f>
        <v>1</v>
      </c>
      <c r="K447" s="2">
        <v>0.35</v>
      </c>
      <c r="L447" s="14" t="s">
        <v>1679</v>
      </c>
      <c r="M447" s="14" t="s">
        <v>768</v>
      </c>
      <c r="N447" s="58">
        <v>0.15</v>
      </c>
      <c r="O447" s="59" t="s">
        <v>1679</v>
      </c>
      <c r="P447" s="59" t="s">
        <v>797</v>
      </c>
      <c r="X447" s="52">
        <v>0</v>
      </c>
    </row>
    <row r="448" spans="1:25" x14ac:dyDescent="0.3">
      <c r="A448">
        <v>1257</v>
      </c>
      <c r="B448" s="23" t="str">
        <f>IF(AND($A448&lt;&gt;"",ISNUMBER($A448)),VLOOKUP($A448,StudiesDetails!$B:$CW,2,FALSE),"")</f>
        <v>Grangeon</v>
      </c>
      <c r="C448" s="23">
        <f>IF(AND($A448&lt;&gt;"",ISNUMBER($A448)),VLOOKUP($A448,StudiesDetails!$B:$CW,3,FALSE),"")</f>
        <v>2021</v>
      </c>
      <c r="D448" s="23" t="str">
        <f>IF(AND($A448&lt;&gt;"",ISNUMBER($A448)),VLOOKUP($A448,StudiesDetails!$B:$CW,4,FALSE),"")</f>
        <v>https://doi.org/10.3390/ijms222312791</v>
      </c>
      <c r="E448" s="64" t="str">
        <f>IF(AND($A448&lt;&gt;"",ISNUMBER($A448)),VLOOKUP($A448,StudiesDetails!$B:$CW,5,FALSE),"")</f>
        <v>CYP3A5</v>
      </c>
      <c r="F448" s="23" t="str">
        <f>IF(AND($A448&lt;&gt;"",ISNUMBER($A448)),VLOOKUP($A448,StudiesDetails!$B:$CW,6,FALSE),"")</f>
        <v>Small intestine-Medial Jejunum-HIM-IN004-</v>
      </c>
      <c r="G448" s="12" t="s">
        <v>1678</v>
      </c>
      <c r="H448" s="1">
        <v>2</v>
      </c>
      <c r="I448" s="60" t="str">
        <f>IF(AND($A448&lt;&gt;"",ISNUMBER($A448)),VLOOKUP($A448,StudiesDetails!$B:$CW,26,FALSE),"")</f>
        <v>Individual</v>
      </c>
      <c r="J448" s="39">
        <f>IF(AND($A448&lt;&gt;"",ISNUMBER($A448)),VLOOKUP($A448,StudiesDetails!$B:$CW,31,FALSE),"")</f>
        <v>1</v>
      </c>
      <c r="K448" s="2">
        <v>0.67</v>
      </c>
      <c r="L448" s="14" t="s">
        <v>1679</v>
      </c>
      <c r="M448" s="14" t="s">
        <v>768</v>
      </c>
      <c r="N448" s="58">
        <v>0.19</v>
      </c>
      <c r="O448" s="59" t="s">
        <v>1679</v>
      </c>
      <c r="P448" s="59" t="s">
        <v>797</v>
      </c>
      <c r="X448" s="52">
        <v>0</v>
      </c>
    </row>
    <row r="449" spans="1:25" x14ac:dyDescent="0.3">
      <c r="A449">
        <v>1258</v>
      </c>
      <c r="B449" s="23" t="str">
        <f>IF(AND($A449&lt;&gt;"",ISNUMBER($A449)),VLOOKUP($A449,StudiesDetails!$B:$CW,2,FALSE),"")</f>
        <v>Grangeon</v>
      </c>
      <c r="C449" s="23">
        <f>IF(AND($A449&lt;&gt;"",ISNUMBER($A449)),VLOOKUP($A449,StudiesDetails!$B:$CW,3,FALSE),"")</f>
        <v>2021</v>
      </c>
      <c r="D449" s="23" t="str">
        <f>IF(AND($A449&lt;&gt;"",ISNUMBER($A449)),VLOOKUP($A449,StudiesDetails!$B:$CW,4,FALSE),"")</f>
        <v>https://doi.org/10.3390/ijms222312791</v>
      </c>
      <c r="E449" s="64" t="str">
        <f>IF(AND($A449&lt;&gt;"",ISNUMBER($A449)),VLOOKUP($A449,StudiesDetails!$B:$CW,5,FALSE),"")</f>
        <v>CYP3A5</v>
      </c>
      <c r="F449" s="23" t="str">
        <f>IF(AND($A449&lt;&gt;"",ISNUMBER($A449)),VLOOKUP($A449,StudiesDetails!$B:$CW,6,FALSE),"")</f>
        <v>Small intestine-Medial Jejunum-HIM-IN005-</v>
      </c>
      <c r="G449" s="12" t="s">
        <v>1678</v>
      </c>
      <c r="H449" s="1">
        <v>2</v>
      </c>
      <c r="I449" s="60" t="str">
        <f>IF(AND($A449&lt;&gt;"",ISNUMBER($A449)),VLOOKUP($A449,StudiesDetails!$B:$CW,26,FALSE),"")</f>
        <v>Individual</v>
      </c>
      <c r="J449" s="39">
        <f>IF(AND($A449&lt;&gt;"",ISNUMBER($A449)),VLOOKUP($A449,StudiesDetails!$B:$CW,31,FALSE),"")</f>
        <v>1</v>
      </c>
      <c r="K449" s="2">
        <v>0.59</v>
      </c>
      <c r="L449" s="14" t="s">
        <v>1679</v>
      </c>
      <c r="M449" s="14" t="s">
        <v>768</v>
      </c>
      <c r="N449" s="58">
        <v>0.11</v>
      </c>
      <c r="O449" s="59" t="s">
        <v>1679</v>
      </c>
      <c r="P449" s="59" t="s">
        <v>797</v>
      </c>
      <c r="X449" s="52">
        <v>0</v>
      </c>
    </row>
    <row r="450" spans="1:25" x14ac:dyDescent="0.3">
      <c r="A450">
        <v>1259</v>
      </c>
      <c r="B450" s="23" t="str">
        <f>IF(AND($A450&lt;&gt;"",ISNUMBER($A450)),VLOOKUP($A450,StudiesDetails!$B:$CW,2,FALSE),"")</f>
        <v>Grangeon</v>
      </c>
      <c r="C450" s="23">
        <f>IF(AND($A450&lt;&gt;"",ISNUMBER($A450)),VLOOKUP($A450,StudiesDetails!$B:$CW,3,FALSE),"")</f>
        <v>2021</v>
      </c>
      <c r="D450" s="23" t="str">
        <f>IF(AND($A450&lt;&gt;"",ISNUMBER($A450)),VLOOKUP($A450,StudiesDetails!$B:$CW,4,FALSE),"")</f>
        <v>https://doi.org/10.3390/ijms222312791</v>
      </c>
      <c r="E450" s="64" t="str">
        <f>IF(AND($A450&lt;&gt;"",ISNUMBER($A450)),VLOOKUP($A450,StudiesDetails!$B:$CW,5,FALSE),"")</f>
        <v>CYP3A5</v>
      </c>
      <c r="F450" s="23" t="str">
        <f>IF(AND($A450&lt;&gt;"",ISNUMBER($A450)),VLOOKUP($A450,StudiesDetails!$B:$CW,6,FALSE),"")</f>
        <v>Small intestine-Medial Jejunum-HIM-IN006-</v>
      </c>
      <c r="G450" s="12" t="s">
        <v>1678</v>
      </c>
      <c r="H450" s="1">
        <v>2</v>
      </c>
      <c r="I450" s="60" t="str">
        <f>IF(AND($A450&lt;&gt;"",ISNUMBER($A450)),VLOOKUP($A450,StudiesDetails!$B:$CW,26,FALSE),"")</f>
        <v>Individual</v>
      </c>
      <c r="J450" s="39">
        <f>IF(AND($A450&lt;&gt;"",ISNUMBER($A450)),VLOOKUP($A450,StudiesDetails!$B:$CW,31,FALSE),"")</f>
        <v>1</v>
      </c>
      <c r="K450" s="2">
        <v>0.77</v>
      </c>
      <c r="L450" s="14" t="s">
        <v>1679</v>
      </c>
      <c r="M450" s="14" t="s">
        <v>768</v>
      </c>
      <c r="N450" s="58">
        <v>0.76</v>
      </c>
      <c r="O450" s="59" t="s">
        <v>1679</v>
      </c>
      <c r="P450" s="59" t="s">
        <v>797</v>
      </c>
      <c r="X450" s="52">
        <v>0</v>
      </c>
    </row>
    <row r="451" spans="1:25" x14ac:dyDescent="0.3">
      <c r="A451">
        <v>1260</v>
      </c>
      <c r="B451" s="23" t="str">
        <f>IF(AND($A451&lt;&gt;"",ISNUMBER($A451)),VLOOKUP($A451,StudiesDetails!$B:$CW,2,FALSE),"")</f>
        <v>Grangeon</v>
      </c>
      <c r="C451" s="23">
        <f>IF(AND($A451&lt;&gt;"",ISNUMBER($A451)),VLOOKUP($A451,StudiesDetails!$B:$CW,3,FALSE),"")</f>
        <v>2021</v>
      </c>
      <c r="D451" s="23" t="str">
        <f>IF(AND($A451&lt;&gt;"",ISNUMBER($A451)),VLOOKUP($A451,StudiesDetails!$B:$CW,4,FALSE),"")</f>
        <v>https://doi.org/10.3390/ijms222312791</v>
      </c>
      <c r="E451" s="64" t="str">
        <f>IF(AND($A451&lt;&gt;"",ISNUMBER($A451)),VLOOKUP($A451,StudiesDetails!$B:$CW,5,FALSE),"")</f>
        <v>CYP3A5</v>
      </c>
      <c r="F451" s="23" t="str">
        <f>IF(AND($A451&lt;&gt;"",ISNUMBER($A451)),VLOOKUP($A451,StudiesDetails!$B:$CW,6,FALSE),"")</f>
        <v>Small intestine-Medial Jejunum-HIM-IN007-</v>
      </c>
      <c r="G451" s="12" t="s">
        <v>1678</v>
      </c>
      <c r="H451" s="1">
        <v>2</v>
      </c>
      <c r="I451" s="60" t="str">
        <f>IF(AND($A451&lt;&gt;"",ISNUMBER($A451)),VLOOKUP($A451,StudiesDetails!$B:$CW,26,FALSE),"")</f>
        <v>Individual</v>
      </c>
      <c r="J451" s="39">
        <f>IF(AND($A451&lt;&gt;"",ISNUMBER($A451)),VLOOKUP($A451,StudiesDetails!$B:$CW,31,FALSE),"")</f>
        <v>1</v>
      </c>
      <c r="K451" s="2">
        <v>0.57999999999999996</v>
      </c>
      <c r="L451" s="14" t="s">
        <v>1679</v>
      </c>
      <c r="M451" s="14" t="s">
        <v>768</v>
      </c>
      <c r="N451" s="58">
        <v>7.0000000000000007E-2</v>
      </c>
      <c r="O451" s="59" t="s">
        <v>1679</v>
      </c>
      <c r="P451" s="59" t="s">
        <v>797</v>
      </c>
      <c r="X451" s="52">
        <v>0</v>
      </c>
    </row>
    <row r="452" spans="1:25" x14ac:dyDescent="0.3">
      <c r="A452">
        <v>1261</v>
      </c>
      <c r="B452" s="23" t="str">
        <f>IF(AND($A452&lt;&gt;"",ISNUMBER($A452)),VLOOKUP($A452,StudiesDetails!$B:$CW,2,FALSE),"")</f>
        <v>Grangeon</v>
      </c>
      <c r="C452" s="23">
        <f>IF(AND($A452&lt;&gt;"",ISNUMBER($A452)),VLOOKUP($A452,StudiesDetails!$B:$CW,3,FALSE),"")</f>
        <v>2021</v>
      </c>
      <c r="D452" s="23" t="str">
        <f>IF(AND($A452&lt;&gt;"",ISNUMBER($A452)),VLOOKUP($A452,StudiesDetails!$B:$CW,4,FALSE),"")</f>
        <v>https://doi.org/10.3390/ijms222312791</v>
      </c>
      <c r="E452" s="64" t="str">
        <f>IF(AND($A452&lt;&gt;"",ISNUMBER($A452)),VLOOKUP($A452,StudiesDetails!$B:$CW,5,FALSE),"")</f>
        <v>CYP3A5</v>
      </c>
      <c r="F452" s="23" t="str">
        <f>IF(AND($A452&lt;&gt;"",ISNUMBER($A452)),VLOOKUP($A452,StudiesDetails!$B:$CW,6,FALSE),"")</f>
        <v>Small intestine-Medial Jejunum-HIM-IN008-</v>
      </c>
      <c r="G452" s="12" t="s">
        <v>1678</v>
      </c>
      <c r="H452" s="1">
        <v>2</v>
      </c>
      <c r="I452" s="60" t="str">
        <f>IF(AND($A452&lt;&gt;"",ISNUMBER($A452)),VLOOKUP($A452,StudiesDetails!$B:$CW,26,FALSE),"")</f>
        <v>Individual</v>
      </c>
      <c r="J452" s="39">
        <f>IF(AND($A452&lt;&gt;"",ISNUMBER($A452)),VLOOKUP($A452,StudiesDetails!$B:$CW,31,FALSE),"")</f>
        <v>1</v>
      </c>
      <c r="K452" s="2">
        <v>0.51</v>
      </c>
      <c r="L452" s="14" t="s">
        <v>1679</v>
      </c>
      <c r="M452" s="14" t="s">
        <v>768</v>
      </c>
      <c r="N452" s="58">
        <v>0.27</v>
      </c>
      <c r="O452" s="59" t="s">
        <v>1679</v>
      </c>
      <c r="P452" s="59" t="s">
        <v>797</v>
      </c>
      <c r="X452" s="52">
        <v>0</v>
      </c>
    </row>
    <row r="453" spans="1:25" x14ac:dyDescent="0.3">
      <c r="A453">
        <v>1262</v>
      </c>
      <c r="B453" s="23" t="str">
        <f>IF(AND($A453&lt;&gt;"",ISNUMBER($A453)),VLOOKUP($A453,StudiesDetails!$B:$CW,2,FALSE),"")</f>
        <v>Grangeon</v>
      </c>
      <c r="C453" s="23">
        <f>IF(AND($A453&lt;&gt;"",ISNUMBER($A453)),VLOOKUP($A453,StudiesDetails!$B:$CW,3,FALSE),"")</f>
        <v>2021</v>
      </c>
      <c r="D453" s="23" t="str">
        <f>IF(AND($A453&lt;&gt;"",ISNUMBER($A453)),VLOOKUP($A453,StudiesDetails!$B:$CW,4,FALSE),"")</f>
        <v>https://doi.org/10.3390/ijms222312791</v>
      </c>
      <c r="E453" s="64" t="str">
        <f>IF(AND($A453&lt;&gt;"",ISNUMBER($A453)),VLOOKUP($A453,StudiesDetails!$B:$CW,5,FALSE),"")</f>
        <v>CYP3A5</v>
      </c>
      <c r="F453" s="23" t="str">
        <f>IF(AND($A453&lt;&gt;"",ISNUMBER($A453)),VLOOKUP($A453,StudiesDetails!$B:$CW,6,FALSE),"")</f>
        <v>Small intestine-Medial Jejunum-HIM-IN009-</v>
      </c>
      <c r="G453" s="12" t="s">
        <v>1678</v>
      </c>
      <c r="H453" s="1">
        <v>2</v>
      </c>
      <c r="I453" s="60" t="str">
        <f>IF(AND($A453&lt;&gt;"",ISNUMBER($A453)),VLOOKUP($A453,StudiesDetails!$B:$CW,26,FALSE),"")</f>
        <v>Individual</v>
      </c>
      <c r="J453" s="39">
        <f>IF(AND($A453&lt;&gt;"",ISNUMBER($A453)),VLOOKUP($A453,StudiesDetails!$B:$CW,31,FALSE),"")</f>
        <v>1</v>
      </c>
      <c r="K453" s="2">
        <v>0.56000000000000005</v>
      </c>
      <c r="L453" s="14" t="s">
        <v>1679</v>
      </c>
      <c r="M453" s="14" t="s">
        <v>768</v>
      </c>
      <c r="N453" s="58">
        <v>0.11</v>
      </c>
      <c r="O453" s="59" t="s">
        <v>1679</v>
      </c>
      <c r="P453" s="59" t="s">
        <v>797</v>
      </c>
      <c r="X453" s="52">
        <v>1</v>
      </c>
      <c r="Y453" s="52" t="s">
        <v>1683</v>
      </c>
    </row>
    <row r="454" spans="1:25" x14ac:dyDescent="0.3">
      <c r="A454">
        <v>1264</v>
      </c>
      <c r="B454" s="23" t="str">
        <f>IF(AND($A454&lt;&gt;"",ISNUMBER($A454)),VLOOKUP($A454,StudiesDetails!$B:$CW,2,FALSE),"")</f>
        <v>Grangeon</v>
      </c>
      <c r="C454" s="23">
        <f>IF(AND($A454&lt;&gt;"",ISNUMBER($A454)),VLOOKUP($A454,StudiesDetails!$B:$CW,3,FALSE),"")</f>
        <v>2021</v>
      </c>
      <c r="D454" s="23" t="str">
        <f>IF(AND($A454&lt;&gt;"",ISNUMBER($A454)),VLOOKUP($A454,StudiesDetails!$B:$CW,4,FALSE),"")</f>
        <v>https://doi.org/10.3390/ijms222312791</v>
      </c>
      <c r="E454" s="64" t="str">
        <f>IF(AND($A454&lt;&gt;"",ISNUMBER($A454)),VLOOKUP($A454,StudiesDetails!$B:$CW,5,FALSE),"")</f>
        <v>CYP3A5</v>
      </c>
      <c r="F454" s="23" t="str">
        <f>IF(AND($A454&lt;&gt;"",ISNUMBER($A454)),VLOOKUP($A454,StudiesDetails!$B:$CW,6,FALSE),"")</f>
        <v>Small intestine-Distal Jejunum-HIM-IN001-</v>
      </c>
      <c r="G454" s="12" t="s">
        <v>1678</v>
      </c>
      <c r="H454" s="1">
        <v>2</v>
      </c>
      <c r="I454" s="60" t="str">
        <f>IF(AND($A454&lt;&gt;"",ISNUMBER($A454)),VLOOKUP($A454,StudiesDetails!$B:$CW,26,FALSE),"")</f>
        <v>Individual</v>
      </c>
      <c r="J454" s="39">
        <f>IF(AND($A454&lt;&gt;"",ISNUMBER($A454)),VLOOKUP($A454,StudiesDetails!$B:$CW,31,FALSE),"")</f>
        <v>1</v>
      </c>
      <c r="K454" s="2">
        <v>0.64</v>
      </c>
      <c r="L454" s="14" t="s">
        <v>1679</v>
      </c>
      <c r="M454" s="14" t="s">
        <v>768</v>
      </c>
      <c r="N454" s="58">
        <v>0.28999999999999998</v>
      </c>
      <c r="O454" s="59" t="s">
        <v>1679</v>
      </c>
      <c r="P454" s="59" t="s">
        <v>797</v>
      </c>
      <c r="X454" s="52">
        <v>0</v>
      </c>
    </row>
    <row r="455" spans="1:25" x14ac:dyDescent="0.3">
      <c r="A455">
        <v>1265</v>
      </c>
      <c r="B455" s="23" t="str">
        <f>IF(AND($A455&lt;&gt;"",ISNUMBER($A455)),VLOOKUP($A455,StudiesDetails!$B:$CW,2,FALSE),"")</f>
        <v>Grangeon</v>
      </c>
      <c r="C455" s="23">
        <f>IF(AND($A455&lt;&gt;"",ISNUMBER($A455)),VLOOKUP($A455,StudiesDetails!$B:$CW,3,FALSE),"")</f>
        <v>2021</v>
      </c>
      <c r="D455" s="23" t="str">
        <f>IF(AND($A455&lt;&gt;"",ISNUMBER($A455)),VLOOKUP($A455,StudiesDetails!$B:$CW,4,FALSE),"")</f>
        <v>https://doi.org/10.3390/ijms222312791</v>
      </c>
      <c r="E455" s="64" t="str">
        <f>IF(AND($A455&lt;&gt;"",ISNUMBER($A455)),VLOOKUP($A455,StudiesDetails!$B:$CW,5,FALSE),"")</f>
        <v>CYP3A5</v>
      </c>
      <c r="F455" s="23" t="str">
        <f>IF(AND($A455&lt;&gt;"",ISNUMBER($A455)),VLOOKUP($A455,StudiesDetails!$B:$CW,6,FALSE),"")</f>
        <v>Small intestine-Distal Jejunum-HIM-IN002-</v>
      </c>
      <c r="G455" s="12" t="s">
        <v>1678</v>
      </c>
      <c r="H455" s="1">
        <v>2</v>
      </c>
      <c r="I455" s="60" t="str">
        <f>IF(AND($A455&lt;&gt;"",ISNUMBER($A455)),VLOOKUP($A455,StudiesDetails!$B:$CW,26,FALSE),"")</f>
        <v>Individual</v>
      </c>
      <c r="J455" s="39">
        <f>IF(AND($A455&lt;&gt;"",ISNUMBER($A455)),VLOOKUP($A455,StudiesDetails!$B:$CW,31,FALSE),"")</f>
        <v>1</v>
      </c>
      <c r="K455" s="2">
        <v>0.52</v>
      </c>
      <c r="L455" s="14" t="s">
        <v>1679</v>
      </c>
      <c r="M455" s="14" t="s">
        <v>768</v>
      </c>
      <c r="N455" s="58">
        <v>0.13</v>
      </c>
      <c r="O455" s="59" t="s">
        <v>1679</v>
      </c>
      <c r="P455" s="59" t="s">
        <v>797</v>
      </c>
      <c r="X455" s="52">
        <v>0</v>
      </c>
    </row>
    <row r="456" spans="1:25" x14ac:dyDescent="0.3">
      <c r="A456">
        <v>1266</v>
      </c>
      <c r="B456" s="23" t="str">
        <f>IF(AND($A456&lt;&gt;"",ISNUMBER($A456)),VLOOKUP($A456,StudiesDetails!$B:$CW,2,FALSE),"")</f>
        <v>Grangeon</v>
      </c>
      <c r="C456" s="23">
        <f>IF(AND($A456&lt;&gt;"",ISNUMBER($A456)),VLOOKUP($A456,StudiesDetails!$B:$CW,3,FALSE),"")</f>
        <v>2021</v>
      </c>
      <c r="D456" s="23" t="str">
        <f>IF(AND($A456&lt;&gt;"",ISNUMBER($A456)),VLOOKUP($A456,StudiesDetails!$B:$CW,4,FALSE),"")</f>
        <v>https://doi.org/10.3390/ijms222312791</v>
      </c>
      <c r="E456" s="64" t="str">
        <f>IF(AND($A456&lt;&gt;"",ISNUMBER($A456)),VLOOKUP($A456,StudiesDetails!$B:$CW,5,FALSE),"")</f>
        <v>CYP3A5</v>
      </c>
      <c r="F456" s="23" t="str">
        <f>IF(AND($A456&lt;&gt;"",ISNUMBER($A456)),VLOOKUP($A456,StudiesDetails!$B:$CW,6,FALSE),"")</f>
        <v>Small intestine-Distal Jejunum-HIM-IN003-</v>
      </c>
      <c r="G456" s="12" t="s">
        <v>1678</v>
      </c>
      <c r="H456" s="1">
        <v>2</v>
      </c>
      <c r="I456" s="60" t="str">
        <f>IF(AND($A456&lt;&gt;"",ISNUMBER($A456)),VLOOKUP($A456,StudiesDetails!$B:$CW,26,FALSE),"")</f>
        <v>Individual</v>
      </c>
      <c r="J456" s="39">
        <f>IF(AND($A456&lt;&gt;"",ISNUMBER($A456)),VLOOKUP($A456,StudiesDetails!$B:$CW,31,FALSE),"")</f>
        <v>1</v>
      </c>
      <c r="K456" s="2">
        <v>0.64</v>
      </c>
      <c r="L456" s="14" t="s">
        <v>1679</v>
      </c>
      <c r="M456" s="14" t="s">
        <v>768</v>
      </c>
      <c r="N456" s="58">
        <v>0.47</v>
      </c>
      <c r="O456" s="59" t="s">
        <v>1679</v>
      </c>
      <c r="P456" s="59" t="s">
        <v>797</v>
      </c>
      <c r="X456" s="52">
        <v>0</v>
      </c>
    </row>
    <row r="457" spans="1:25" x14ac:dyDescent="0.3">
      <c r="A457">
        <v>1267</v>
      </c>
      <c r="B457" s="23" t="str">
        <f>IF(AND($A457&lt;&gt;"",ISNUMBER($A457)),VLOOKUP($A457,StudiesDetails!$B:$CW,2,FALSE),"")</f>
        <v>Grangeon</v>
      </c>
      <c r="C457" s="23">
        <f>IF(AND($A457&lt;&gt;"",ISNUMBER($A457)),VLOOKUP($A457,StudiesDetails!$B:$CW,3,FALSE),"")</f>
        <v>2021</v>
      </c>
      <c r="D457" s="23" t="str">
        <f>IF(AND($A457&lt;&gt;"",ISNUMBER($A457)),VLOOKUP($A457,StudiesDetails!$B:$CW,4,FALSE),"")</f>
        <v>https://doi.org/10.3390/ijms222312791</v>
      </c>
      <c r="E457" s="64" t="str">
        <f>IF(AND($A457&lt;&gt;"",ISNUMBER($A457)),VLOOKUP($A457,StudiesDetails!$B:$CW,5,FALSE),"")</f>
        <v>CYP3A5</v>
      </c>
      <c r="F457" s="23" t="str">
        <f>IF(AND($A457&lt;&gt;"",ISNUMBER($A457)),VLOOKUP($A457,StudiesDetails!$B:$CW,6,FALSE),"")</f>
        <v>Small intestine-Distal Jejunum-HIM-IN004-</v>
      </c>
      <c r="G457" s="12" t="s">
        <v>1678</v>
      </c>
      <c r="H457" s="1">
        <v>2</v>
      </c>
      <c r="I457" s="60" t="str">
        <f>IF(AND($A457&lt;&gt;"",ISNUMBER($A457)),VLOOKUP($A457,StudiesDetails!$B:$CW,26,FALSE),"")</f>
        <v>Individual</v>
      </c>
      <c r="J457" s="39">
        <f>IF(AND($A457&lt;&gt;"",ISNUMBER($A457)),VLOOKUP($A457,StudiesDetails!$B:$CW,31,FALSE),"")</f>
        <v>1</v>
      </c>
      <c r="K457" s="2">
        <v>0.62</v>
      </c>
      <c r="L457" s="14" t="s">
        <v>1679</v>
      </c>
      <c r="M457" s="14" t="s">
        <v>768</v>
      </c>
      <c r="N457" s="58">
        <v>0.28999999999999998</v>
      </c>
      <c r="O457" s="59" t="s">
        <v>1679</v>
      </c>
      <c r="P457" s="59" t="s">
        <v>797</v>
      </c>
      <c r="X457" s="52">
        <v>0</v>
      </c>
    </row>
    <row r="458" spans="1:25" x14ac:dyDescent="0.3">
      <c r="A458">
        <v>1268</v>
      </c>
      <c r="B458" s="23" t="str">
        <f>IF(AND($A458&lt;&gt;"",ISNUMBER($A458)),VLOOKUP($A458,StudiesDetails!$B:$CW,2,FALSE),"")</f>
        <v>Grangeon</v>
      </c>
      <c r="C458" s="23">
        <f>IF(AND($A458&lt;&gt;"",ISNUMBER($A458)),VLOOKUP($A458,StudiesDetails!$B:$CW,3,FALSE),"")</f>
        <v>2021</v>
      </c>
      <c r="D458" s="23" t="str">
        <f>IF(AND($A458&lt;&gt;"",ISNUMBER($A458)),VLOOKUP($A458,StudiesDetails!$B:$CW,4,FALSE),"")</f>
        <v>https://doi.org/10.3390/ijms222312791</v>
      </c>
      <c r="E458" s="64" t="str">
        <f>IF(AND($A458&lt;&gt;"",ISNUMBER($A458)),VLOOKUP($A458,StudiesDetails!$B:$CW,5,FALSE),"")</f>
        <v>CYP3A5</v>
      </c>
      <c r="F458" s="23" t="str">
        <f>IF(AND($A458&lt;&gt;"",ISNUMBER($A458)),VLOOKUP($A458,StudiesDetails!$B:$CW,6,FALSE),"")</f>
        <v>Small intestine-Distal Jejunum-HIM-IN005-</v>
      </c>
      <c r="G458" s="12" t="s">
        <v>1678</v>
      </c>
      <c r="H458" s="1">
        <v>2</v>
      </c>
      <c r="I458" s="60" t="str">
        <f>IF(AND($A458&lt;&gt;"",ISNUMBER($A458)),VLOOKUP($A458,StudiesDetails!$B:$CW,26,FALSE),"")</f>
        <v>Individual</v>
      </c>
      <c r="J458" s="39">
        <f>IF(AND($A458&lt;&gt;"",ISNUMBER($A458)),VLOOKUP($A458,StudiesDetails!$B:$CW,31,FALSE),"")</f>
        <v>1</v>
      </c>
      <c r="K458" s="2">
        <v>0.75</v>
      </c>
      <c r="L458" s="14" t="s">
        <v>1679</v>
      </c>
      <c r="M458" s="14" t="s">
        <v>768</v>
      </c>
      <c r="N458" s="58">
        <v>0.12</v>
      </c>
      <c r="O458" s="59" t="s">
        <v>1679</v>
      </c>
      <c r="P458" s="59" t="s">
        <v>797</v>
      </c>
      <c r="X458" s="52">
        <v>0</v>
      </c>
    </row>
    <row r="459" spans="1:25" x14ac:dyDescent="0.3">
      <c r="A459">
        <v>1269</v>
      </c>
      <c r="B459" s="23" t="str">
        <f>IF(AND($A459&lt;&gt;"",ISNUMBER($A459)),VLOOKUP($A459,StudiesDetails!$B:$CW,2,FALSE),"")</f>
        <v>Grangeon</v>
      </c>
      <c r="C459" s="23">
        <f>IF(AND($A459&lt;&gt;"",ISNUMBER($A459)),VLOOKUP($A459,StudiesDetails!$B:$CW,3,FALSE),"")</f>
        <v>2021</v>
      </c>
      <c r="D459" s="23" t="str">
        <f>IF(AND($A459&lt;&gt;"",ISNUMBER($A459)),VLOOKUP($A459,StudiesDetails!$B:$CW,4,FALSE),"")</f>
        <v>https://doi.org/10.3390/ijms222312791</v>
      </c>
      <c r="E459" s="64" t="str">
        <f>IF(AND($A459&lt;&gt;"",ISNUMBER($A459)),VLOOKUP($A459,StudiesDetails!$B:$CW,5,FALSE),"")</f>
        <v>CYP3A5</v>
      </c>
      <c r="F459" s="23" t="str">
        <f>IF(AND($A459&lt;&gt;"",ISNUMBER($A459)),VLOOKUP($A459,StudiesDetails!$B:$CW,6,FALSE),"")</f>
        <v>Small intestine-Distal Jejunum-HIM-IN006-</v>
      </c>
      <c r="G459" s="12" t="s">
        <v>1678</v>
      </c>
      <c r="H459" s="1">
        <v>2</v>
      </c>
      <c r="I459" s="60" t="str">
        <f>IF(AND($A459&lt;&gt;"",ISNUMBER($A459)),VLOOKUP($A459,StudiesDetails!$B:$CW,26,FALSE),"")</f>
        <v>Individual</v>
      </c>
      <c r="J459" s="39">
        <f>IF(AND($A459&lt;&gt;"",ISNUMBER($A459)),VLOOKUP($A459,StudiesDetails!$B:$CW,31,FALSE),"")</f>
        <v>1</v>
      </c>
      <c r="K459" s="2">
        <v>0.62</v>
      </c>
      <c r="L459" s="14" t="s">
        <v>1679</v>
      </c>
      <c r="M459" s="14" t="s">
        <v>768</v>
      </c>
      <c r="N459" s="58">
        <v>0.64</v>
      </c>
      <c r="O459" s="59" t="s">
        <v>1679</v>
      </c>
      <c r="P459" s="59" t="s">
        <v>797</v>
      </c>
      <c r="X459" s="52">
        <v>0</v>
      </c>
    </row>
    <row r="460" spans="1:25" x14ac:dyDescent="0.3">
      <c r="A460">
        <v>1270</v>
      </c>
      <c r="B460" s="23" t="str">
        <f>IF(AND($A460&lt;&gt;"",ISNUMBER($A460)),VLOOKUP($A460,StudiesDetails!$B:$CW,2,FALSE),"")</f>
        <v>Grangeon</v>
      </c>
      <c r="C460" s="23">
        <f>IF(AND($A460&lt;&gt;"",ISNUMBER($A460)),VLOOKUP($A460,StudiesDetails!$B:$CW,3,FALSE),"")</f>
        <v>2021</v>
      </c>
      <c r="D460" s="23" t="str">
        <f>IF(AND($A460&lt;&gt;"",ISNUMBER($A460)),VLOOKUP($A460,StudiesDetails!$B:$CW,4,FALSE),"")</f>
        <v>https://doi.org/10.3390/ijms222312791</v>
      </c>
      <c r="E460" s="64" t="str">
        <f>IF(AND($A460&lt;&gt;"",ISNUMBER($A460)),VLOOKUP($A460,StudiesDetails!$B:$CW,5,FALSE),"")</f>
        <v>CYP3A5</v>
      </c>
      <c r="F460" s="23" t="str">
        <f>IF(AND($A460&lt;&gt;"",ISNUMBER($A460)),VLOOKUP($A460,StudiesDetails!$B:$CW,6,FALSE),"")</f>
        <v>Small intestine-Distal Jejunum-HIM-IN007-</v>
      </c>
      <c r="G460" s="12" t="s">
        <v>1678</v>
      </c>
      <c r="H460" s="1">
        <v>2</v>
      </c>
      <c r="I460" s="60" t="str">
        <f>IF(AND($A460&lt;&gt;"",ISNUMBER($A460)),VLOOKUP($A460,StudiesDetails!$B:$CW,26,FALSE),"")</f>
        <v>Individual</v>
      </c>
      <c r="J460" s="39">
        <f>IF(AND($A460&lt;&gt;"",ISNUMBER($A460)),VLOOKUP($A460,StudiesDetails!$B:$CW,31,FALSE),"")</f>
        <v>1</v>
      </c>
      <c r="K460" s="2">
        <v>0.71</v>
      </c>
      <c r="L460" s="14" t="s">
        <v>1679</v>
      </c>
      <c r="M460" s="14" t="s">
        <v>768</v>
      </c>
      <c r="N460" s="58">
        <v>0.17</v>
      </c>
      <c r="O460" s="59" t="s">
        <v>1679</v>
      </c>
      <c r="P460" s="59" t="s">
        <v>797</v>
      </c>
      <c r="X460" s="52">
        <v>0</v>
      </c>
    </row>
    <row r="461" spans="1:25" x14ac:dyDescent="0.3">
      <c r="A461">
        <v>1271</v>
      </c>
      <c r="B461" s="23" t="str">
        <f>IF(AND($A461&lt;&gt;"",ISNUMBER($A461)),VLOOKUP($A461,StudiesDetails!$B:$CW,2,FALSE),"")</f>
        <v>Grangeon</v>
      </c>
      <c r="C461" s="23">
        <f>IF(AND($A461&lt;&gt;"",ISNUMBER($A461)),VLOOKUP($A461,StudiesDetails!$B:$CW,3,FALSE),"")</f>
        <v>2021</v>
      </c>
      <c r="D461" s="23" t="str">
        <f>IF(AND($A461&lt;&gt;"",ISNUMBER($A461)),VLOOKUP($A461,StudiesDetails!$B:$CW,4,FALSE),"")</f>
        <v>https://doi.org/10.3390/ijms222312791</v>
      </c>
      <c r="E461" s="64" t="str">
        <f>IF(AND($A461&lt;&gt;"",ISNUMBER($A461)),VLOOKUP($A461,StudiesDetails!$B:$CW,5,FALSE),"")</f>
        <v>CYP3A5</v>
      </c>
      <c r="F461" s="23" t="str">
        <f>IF(AND($A461&lt;&gt;"",ISNUMBER($A461)),VLOOKUP($A461,StudiesDetails!$B:$CW,6,FALSE),"")</f>
        <v>Small intestine-Distal Jejunum-HIM-IN008-</v>
      </c>
      <c r="G461" s="12" t="s">
        <v>1678</v>
      </c>
      <c r="H461" s="1">
        <v>2</v>
      </c>
      <c r="I461" s="60" t="str">
        <f>IF(AND($A461&lt;&gt;"",ISNUMBER($A461)),VLOOKUP($A461,StudiesDetails!$B:$CW,26,FALSE),"")</f>
        <v>Individual</v>
      </c>
      <c r="J461" s="39">
        <f>IF(AND($A461&lt;&gt;"",ISNUMBER($A461)),VLOOKUP($A461,StudiesDetails!$B:$CW,31,FALSE),"")</f>
        <v>1</v>
      </c>
      <c r="K461" s="2">
        <v>0.88</v>
      </c>
      <c r="L461" s="14" t="s">
        <v>1679</v>
      </c>
      <c r="M461" s="14" t="s">
        <v>768</v>
      </c>
      <c r="N461" s="58">
        <v>0.43</v>
      </c>
      <c r="O461" s="59" t="s">
        <v>1679</v>
      </c>
      <c r="P461" s="59" t="s">
        <v>797</v>
      </c>
      <c r="X461" s="52">
        <v>0</v>
      </c>
    </row>
    <row r="462" spans="1:25" x14ac:dyDescent="0.3">
      <c r="A462">
        <v>1272</v>
      </c>
      <c r="B462" s="23" t="str">
        <f>IF(AND($A462&lt;&gt;"",ISNUMBER($A462)),VLOOKUP($A462,StudiesDetails!$B:$CW,2,FALSE),"")</f>
        <v>Grangeon</v>
      </c>
      <c r="C462" s="23">
        <f>IF(AND($A462&lt;&gt;"",ISNUMBER($A462)),VLOOKUP($A462,StudiesDetails!$B:$CW,3,FALSE),"")</f>
        <v>2021</v>
      </c>
      <c r="D462" s="23" t="str">
        <f>IF(AND($A462&lt;&gt;"",ISNUMBER($A462)),VLOOKUP($A462,StudiesDetails!$B:$CW,4,FALSE),"")</f>
        <v>https://doi.org/10.3390/ijms222312791</v>
      </c>
      <c r="E462" s="64" t="str">
        <f>IF(AND($A462&lt;&gt;"",ISNUMBER($A462)),VLOOKUP($A462,StudiesDetails!$B:$CW,5,FALSE),"")</f>
        <v>CYP3A5</v>
      </c>
      <c r="F462" s="23" t="str">
        <f>IF(AND($A462&lt;&gt;"",ISNUMBER($A462)),VLOOKUP($A462,StudiesDetails!$B:$CW,6,FALSE),"")</f>
        <v>Small intestine-Distal Jejunum-HIM-IN009-</v>
      </c>
      <c r="G462" s="12" t="s">
        <v>1678</v>
      </c>
      <c r="H462" s="1">
        <v>2</v>
      </c>
      <c r="I462" s="60" t="str">
        <f>IF(AND($A462&lt;&gt;"",ISNUMBER($A462)),VLOOKUP($A462,StudiesDetails!$B:$CW,26,FALSE),"")</f>
        <v>Individual</v>
      </c>
      <c r="J462" s="39">
        <f>IF(AND($A462&lt;&gt;"",ISNUMBER($A462)),VLOOKUP($A462,StudiesDetails!$B:$CW,31,FALSE),"")</f>
        <v>1</v>
      </c>
      <c r="K462" s="2">
        <v>0.39</v>
      </c>
      <c r="L462" s="14" t="s">
        <v>1679</v>
      </c>
      <c r="M462" s="14" t="s">
        <v>768</v>
      </c>
      <c r="N462" s="58">
        <v>0.08</v>
      </c>
      <c r="O462" s="59" t="s">
        <v>1679</v>
      </c>
      <c r="P462" s="59" t="s">
        <v>797</v>
      </c>
      <c r="X462" s="52">
        <v>1</v>
      </c>
      <c r="Y462" s="52" t="s">
        <v>1683</v>
      </c>
    </row>
    <row r="463" spans="1:25" x14ac:dyDescent="0.3">
      <c r="A463">
        <v>1275</v>
      </c>
      <c r="B463" s="23" t="str">
        <f>IF(AND($A463&lt;&gt;"",ISNUMBER($A463)),VLOOKUP($A463,StudiesDetails!$B:$CW,2,FALSE),"")</f>
        <v>Grangeon</v>
      </c>
      <c r="C463" s="23">
        <f>IF(AND($A463&lt;&gt;"",ISNUMBER($A463)),VLOOKUP($A463,StudiesDetails!$B:$CW,3,FALSE),"")</f>
        <v>2021</v>
      </c>
      <c r="D463" s="23" t="str">
        <f>IF(AND($A463&lt;&gt;"",ISNUMBER($A463)),VLOOKUP($A463,StudiesDetails!$B:$CW,4,FALSE),"")</f>
        <v>https://doi.org/10.3390/ijms222312791</v>
      </c>
      <c r="E463" s="64" t="str">
        <f>IF(AND($A463&lt;&gt;"",ISNUMBER($A463)),VLOOKUP($A463,StudiesDetails!$B:$CW,5,FALSE),"")</f>
        <v>CYP3A5</v>
      </c>
      <c r="F463" s="23" t="str">
        <f>IF(AND($A463&lt;&gt;"",ISNUMBER($A463)),VLOOKUP($A463,StudiesDetails!$B:$CW,6,FALSE),"")</f>
        <v>Small intestine-Proximal Ileum-HIM-IN001-</v>
      </c>
      <c r="G463" s="12" t="s">
        <v>1678</v>
      </c>
      <c r="H463" s="1">
        <v>2</v>
      </c>
      <c r="I463" s="60" t="str">
        <f>IF(AND($A463&lt;&gt;"",ISNUMBER($A463)),VLOOKUP($A463,StudiesDetails!$B:$CW,26,FALSE),"")</f>
        <v>Individual</v>
      </c>
      <c r="J463" s="39">
        <f>IF(AND($A463&lt;&gt;"",ISNUMBER($A463)),VLOOKUP($A463,StudiesDetails!$B:$CW,31,FALSE),"")</f>
        <v>1</v>
      </c>
      <c r="K463" s="2">
        <v>0.76</v>
      </c>
      <c r="L463" s="14" t="s">
        <v>1679</v>
      </c>
      <c r="M463" s="14" t="s">
        <v>768</v>
      </c>
      <c r="N463" s="58">
        <v>0.39</v>
      </c>
      <c r="O463" s="59" t="s">
        <v>1679</v>
      </c>
      <c r="P463" s="59" t="s">
        <v>797</v>
      </c>
      <c r="X463" s="52">
        <v>0</v>
      </c>
    </row>
    <row r="464" spans="1:25" x14ac:dyDescent="0.3">
      <c r="A464">
        <v>1276</v>
      </c>
      <c r="B464" s="23" t="str">
        <f>IF(AND($A464&lt;&gt;"",ISNUMBER($A464)),VLOOKUP($A464,StudiesDetails!$B:$CW,2,FALSE),"")</f>
        <v>Grangeon</v>
      </c>
      <c r="C464" s="23">
        <f>IF(AND($A464&lt;&gt;"",ISNUMBER($A464)),VLOOKUP($A464,StudiesDetails!$B:$CW,3,FALSE),"")</f>
        <v>2021</v>
      </c>
      <c r="D464" s="23" t="str">
        <f>IF(AND($A464&lt;&gt;"",ISNUMBER($A464)),VLOOKUP($A464,StudiesDetails!$B:$CW,4,FALSE),"")</f>
        <v>https://doi.org/10.3390/ijms222312791</v>
      </c>
      <c r="E464" s="64" t="str">
        <f>IF(AND($A464&lt;&gt;"",ISNUMBER($A464)),VLOOKUP($A464,StudiesDetails!$B:$CW,5,FALSE),"")</f>
        <v>CYP3A5</v>
      </c>
      <c r="F464" s="23" t="str">
        <f>IF(AND($A464&lt;&gt;"",ISNUMBER($A464)),VLOOKUP($A464,StudiesDetails!$B:$CW,6,FALSE),"")</f>
        <v>Small intestine-Proximal Ileum-HIM-IN002-</v>
      </c>
      <c r="G464" s="12" t="s">
        <v>1678</v>
      </c>
      <c r="H464" s="1">
        <v>2</v>
      </c>
      <c r="I464" s="60" t="str">
        <f>IF(AND($A464&lt;&gt;"",ISNUMBER($A464)),VLOOKUP($A464,StudiesDetails!$B:$CW,26,FALSE),"")</f>
        <v>Individual</v>
      </c>
      <c r="J464" s="39">
        <f>IF(AND($A464&lt;&gt;"",ISNUMBER($A464)),VLOOKUP($A464,StudiesDetails!$B:$CW,31,FALSE),"")</f>
        <v>1</v>
      </c>
      <c r="K464" s="2">
        <v>0.49</v>
      </c>
      <c r="L464" s="14" t="s">
        <v>1679</v>
      </c>
      <c r="M464" s="14" t="s">
        <v>768</v>
      </c>
      <c r="N464" s="58">
        <v>0.32</v>
      </c>
      <c r="O464" s="59" t="s">
        <v>1679</v>
      </c>
      <c r="P464" s="59" t="s">
        <v>797</v>
      </c>
      <c r="X464" s="52">
        <v>0</v>
      </c>
    </row>
    <row r="465" spans="1:25" x14ac:dyDescent="0.3">
      <c r="A465">
        <v>1277</v>
      </c>
      <c r="B465" s="23" t="str">
        <f>IF(AND($A465&lt;&gt;"",ISNUMBER($A465)),VLOOKUP($A465,StudiesDetails!$B:$CW,2,FALSE),"")</f>
        <v>Grangeon</v>
      </c>
      <c r="C465" s="23">
        <f>IF(AND($A465&lt;&gt;"",ISNUMBER($A465)),VLOOKUP($A465,StudiesDetails!$B:$CW,3,FALSE),"")</f>
        <v>2021</v>
      </c>
      <c r="D465" s="23" t="str">
        <f>IF(AND($A465&lt;&gt;"",ISNUMBER($A465)),VLOOKUP($A465,StudiesDetails!$B:$CW,4,FALSE),"")</f>
        <v>https://doi.org/10.3390/ijms222312791</v>
      </c>
      <c r="E465" s="64" t="str">
        <f>IF(AND($A465&lt;&gt;"",ISNUMBER($A465)),VLOOKUP($A465,StudiesDetails!$B:$CW,5,FALSE),"")</f>
        <v>CYP3A5</v>
      </c>
      <c r="F465" s="23" t="str">
        <f>IF(AND($A465&lt;&gt;"",ISNUMBER($A465)),VLOOKUP($A465,StudiesDetails!$B:$CW,6,FALSE),"")</f>
        <v>Small intestine-Proximal Ileum-HIM-IN003-</v>
      </c>
      <c r="G465" s="12" t="s">
        <v>1678</v>
      </c>
      <c r="H465" s="1">
        <v>2</v>
      </c>
      <c r="I465" s="60" t="str">
        <f>IF(AND($A465&lt;&gt;"",ISNUMBER($A465)),VLOOKUP($A465,StudiesDetails!$B:$CW,26,FALSE),"")</f>
        <v>Individual</v>
      </c>
      <c r="J465" s="39">
        <f>IF(AND($A465&lt;&gt;"",ISNUMBER($A465)),VLOOKUP($A465,StudiesDetails!$B:$CW,31,FALSE),"")</f>
        <v>1</v>
      </c>
      <c r="K465" s="2">
        <v>0.48</v>
      </c>
      <c r="L465" s="14" t="s">
        <v>1679</v>
      </c>
      <c r="M465" s="14" t="s">
        <v>768</v>
      </c>
      <c r="N465" s="63">
        <v>0.4</v>
      </c>
      <c r="O465" s="59" t="s">
        <v>1679</v>
      </c>
      <c r="P465" s="59" t="s">
        <v>797</v>
      </c>
      <c r="X465" s="52">
        <v>0</v>
      </c>
    </row>
    <row r="466" spans="1:25" x14ac:dyDescent="0.3">
      <c r="A466">
        <v>1278</v>
      </c>
      <c r="B466" s="23" t="str">
        <f>IF(AND($A466&lt;&gt;"",ISNUMBER($A466)),VLOOKUP($A466,StudiesDetails!$B:$CW,2,FALSE),"")</f>
        <v>Grangeon</v>
      </c>
      <c r="C466" s="23">
        <f>IF(AND($A466&lt;&gt;"",ISNUMBER($A466)),VLOOKUP($A466,StudiesDetails!$B:$CW,3,FALSE),"")</f>
        <v>2021</v>
      </c>
      <c r="D466" s="23" t="str">
        <f>IF(AND($A466&lt;&gt;"",ISNUMBER($A466)),VLOOKUP($A466,StudiesDetails!$B:$CW,4,FALSE),"")</f>
        <v>https://doi.org/10.3390/ijms222312791</v>
      </c>
      <c r="E466" s="64" t="str">
        <f>IF(AND($A466&lt;&gt;"",ISNUMBER($A466)),VLOOKUP($A466,StudiesDetails!$B:$CW,5,FALSE),"")</f>
        <v>CYP3A5</v>
      </c>
      <c r="F466" s="23" t="str">
        <f>IF(AND($A466&lt;&gt;"",ISNUMBER($A466)),VLOOKUP($A466,StudiesDetails!$B:$CW,6,FALSE),"")</f>
        <v>Small intestine-Proximal Ileum-HIM-IN004-</v>
      </c>
      <c r="G466" s="12" t="s">
        <v>1678</v>
      </c>
      <c r="H466" s="1">
        <v>2</v>
      </c>
      <c r="I466" s="60" t="str">
        <f>IF(AND($A466&lt;&gt;"",ISNUMBER($A466)),VLOOKUP($A466,StudiesDetails!$B:$CW,26,FALSE),"")</f>
        <v>Individual</v>
      </c>
      <c r="J466" s="39">
        <f>IF(AND($A466&lt;&gt;"",ISNUMBER($A466)),VLOOKUP($A466,StudiesDetails!$B:$CW,31,FALSE),"")</f>
        <v>1</v>
      </c>
      <c r="K466" s="2">
        <v>0.73</v>
      </c>
      <c r="L466" s="14" t="s">
        <v>1679</v>
      </c>
      <c r="M466" s="14" t="s">
        <v>768</v>
      </c>
      <c r="N466" s="58">
        <v>0.55000000000000004</v>
      </c>
      <c r="O466" s="59" t="s">
        <v>1679</v>
      </c>
      <c r="P466" s="59" t="s">
        <v>797</v>
      </c>
      <c r="X466" s="52">
        <v>0</v>
      </c>
    </row>
    <row r="467" spans="1:25" x14ac:dyDescent="0.3">
      <c r="A467">
        <v>1279</v>
      </c>
      <c r="B467" s="23" t="str">
        <f>IF(AND($A467&lt;&gt;"",ISNUMBER($A467)),VLOOKUP($A467,StudiesDetails!$B:$CW,2,FALSE),"")</f>
        <v>Grangeon</v>
      </c>
      <c r="C467" s="23">
        <f>IF(AND($A467&lt;&gt;"",ISNUMBER($A467)),VLOOKUP($A467,StudiesDetails!$B:$CW,3,FALSE),"")</f>
        <v>2021</v>
      </c>
      <c r="D467" s="23" t="str">
        <f>IF(AND($A467&lt;&gt;"",ISNUMBER($A467)),VLOOKUP($A467,StudiesDetails!$B:$CW,4,FALSE),"")</f>
        <v>https://doi.org/10.3390/ijms222312791</v>
      </c>
      <c r="E467" s="64" t="str">
        <f>IF(AND($A467&lt;&gt;"",ISNUMBER($A467)),VLOOKUP($A467,StudiesDetails!$B:$CW,5,FALSE),"")</f>
        <v>CYP3A5</v>
      </c>
      <c r="F467" s="23" t="str">
        <f>IF(AND($A467&lt;&gt;"",ISNUMBER($A467)),VLOOKUP($A467,StudiesDetails!$B:$CW,6,FALSE),"")</f>
        <v>Small intestine-Proximal Ileum-HIM-IN005-</v>
      </c>
      <c r="G467" s="12" t="s">
        <v>1678</v>
      </c>
      <c r="H467" s="1">
        <v>2</v>
      </c>
      <c r="I467" s="60" t="str">
        <f>IF(AND($A467&lt;&gt;"",ISNUMBER($A467)),VLOOKUP($A467,StudiesDetails!$B:$CW,26,FALSE),"")</f>
        <v>Individual</v>
      </c>
      <c r="J467" s="39">
        <f>IF(AND($A467&lt;&gt;"",ISNUMBER($A467)),VLOOKUP($A467,StudiesDetails!$B:$CW,31,FALSE),"")</f>
        <v>1</v>
      </c>
      <c r="K467" s="2">
        <v>0.99</v>
      </c>
      <c r="L467" s="14" t="s">
        <v>1679</v>
      </c>
      <c r="M467" s="14" t="s">
        <v>768</v>
      </c>
      <c r="N467" s="58">
        <v>0.23</v>
      </c>
      <c r="O467" s="59" t="s">
        <v>1679</v>
      </c>
      <c r="P467" s="59" t="s">
        <v>797</v>
      </c>
      <c r="X467" s="52">
        <v>0</v>
      </c>
    </row>
    <row r="468" spans="1:25" x14ac:dyDescent="0.3">
      <c r="A468">
        <v>1280</v>
      </c>
      <c r="B468" s="23" t="str">
        <f>IF(AND($A468&lt;&gt;"",ISNUMBER($A468)),VLOOKUP($A468,StudiesDetails!$B:$CW,2,FALSE),"")</f>
        <v>Grangeon</v>
      </c>
      <c r="C468" s="23">
        <f>IF(AND($A468&lt;&gt;"",ISNUMBER($A468)),VLOOKUP($A468,StudiesDetails!$B:$CW,3,FALSE),"")</f>
        <v>2021</v>
      </c>
      <c r="D468" s="23" t="str">
        <f>IF(AND($A468&lt;&gt;"",ISNUMBER($A468)),VLOOKUP($A468,StudiesDetails!$B:$CW,4,FALSE),"")</f>
        <v>https://doi.org/10.3390/ijms222312791</v>
      </c>
      <c r="E468" s="64" t="str">
        <f>IF(AND($A468&lt;&gt;"",ISNUMBER($A468)),VLOOKUP($A468,StudiesDetails!$B:$CW,5,FALSE),"")</f>
        <v>CYP3A5</v>
      </c>
      <c r="F468" s="23" t="str">
        <f>IF(AND($A468&lt;&gt;"",ISNUMBER($A468)),VLOOKUP($A468,StudiesDetails!$B:$CW,6,FALSE),"")</f>
        <v>Small intestine-Proximal Ileum-HIM-IN006-</v>
      </c>
      <c r="G468" s="12" t="s">
        <v>1678</v>
      </c>
      <c r="H468" s="1">
        <v>2</v>
      </c>
      <c r="I468" s="60" t="str">
        <f>IF(AND($A468&lt;&gt;"",ISNUMBER($A468)),VLOOKUP($A468,StudiesDetails!$B:$CW,26,FALSE),"")</f>
        <v>Individual</v>
      </c>
      <c r="J468" s="39">
        <f>IF(AND($A468&lt;&gt;"",ISNUMBER($A468)),VLOOKUP($A468,StudiesDetails!$B:$CW,31,FALSE),"")</f>
        <v>1</v>
      </c>
      <c r="K468" s="2">
        <v>0.72</v>
      </c>
      <c r="L468" s="14" t="s">
        <v>1679</v>
      </c>
      <c r="M468" s="14" t="s">
        <v>768</v>
      </c>
      <c r="N468" s="58">
        <v>0.53</v>
      </c>
      <c r="O468" s="59" t="s">
        <v>1679</v>
      </c>
      <c r="P468" s="59" t="s">
        <v>797</v>
      </c>
      <c r="X468" s="52">
        <v>0</v>
      </c>
    </row>
    <row r="469" spans="1:25" x14ac:dyDescent="0.3">
      <c r="A469">
        <v>1281</v>
      </c>
      <c r="B469" s="23" t="str">
        <f>IF(AND($A469&lt;&gt;"",ISNUMBER($A469)),VLOOKUP($A469,StudiesDetails!$B:$CW,2,FALSE),"")</f>
        <v>Grangeon</v>
      </c>
      <c r="C469" s="23">
        <f>IF(AND($A469&lt;&gt;"",ISNUMBER($A469)),VLOOKUP($A469,StudiesDetails!$B:$CW,3,FALSE),"")</f>
        <v>2021</v>
      </c>
      <c r="D469" s="23" t="str">
        <f>IF(AND($A469&lt;&gt;"",ISNUMBER($A469)),VLOOKUP($A469,StudiesDetails!$B:$CW,4,FALSE),"")</f>
        <v>https://doi.org/10.3390/ijms222312791</v>
      </c>
      <c r="E469" s="64" t="str">
        <f>IF(AND($A469&lt;&gt;"",ISNUMBER($A469)),VLOOKUP($A469,StudiesDetails!$B:$CW,5,FALSE),"")</f>
        <v>CYP3A5</v>
      </c>
      <c r="F469" s="23" t="str">
        <f>IF(AND($A469&lt;&gt;"",ISNUMBER($A469)),VLOOKUP($A469,StudiesDetails!$B:$CW,6,FALSE),"")</f>
        <v>Small intestine-Proximal Ileum-HIM-IN007-</v>
      </c>
      <c r="G469" s="12" t="s">
        <v>1678</v>
      </c>
      <c r="H469" s="1">
        <v>2</v>
      </c>
      <c r="I469" s="60" t="str">
        <f>IF(AND($A469&lt;&gt;"",ISNUMBER($A469)),VLOOKUP($A469,StudiesDetails!$B:$CW,26,FALSE),"")</f>
        <v>Individual</v>
      </c>
      <c r="J469" s="39">
        <f>IF(AND($A469&lt;&gt;"",ISNUMBER($A469)),VLOOKUP($A469,StudiesDetails!$B:$CW,31,FALSE),"")</f>
        <v>1</v>
      </c>
      <c r="K469" s="2">
        <v>0.48</v>
      </c>
      <c r="L469" s="14" t="s">
        <v>1679</v>
      </c>
      <c r="M469" s="14" t="s">
        <v>768</v>
      </c>
      <c r="N469" s="58">
        <v>0.26</v>
      </c>
      <c r="O469" s="59" t="s">
        <v>1679</v>
      </c>
      <c r="P469" s="59" t="s">
        <v>797</v>
      </c>
      <c r="X469" s="52">
        <v>0</v>
      </c>
    </row>
    <row r="470" spans="1:25" x14ac:dyDescent="0.3">
      <c r="A470">
        <v>1282</v>
      </c>
      <c r="B470" s="23" t="str">
        <f>IF(AND($A470&lt;&gt;"",ISNUMBER($A470)),VLOOKUP($A470,StudiesDetails!$B:$CW,2,FALSE),"")</f>
        <v>Grangeon</v>
      </c>
      <c r="C470" s="23">
        <f>IF(AND($A470&lt;&gt;"",ISNUMBER($A470)),VLOOKUP($A470,StudiesDetails!$B:$CW,3,FALSE),"")</f>
        <v>2021</v>
      </c>
      <c r="D470" s="23" t="str">
        <f>IF(AND($A470&lt;&gt;"",ISNUMBER($A470)),VLOOKUP($A470,StudiesDetails!$B:$CW,4,FALSE),"")</f>
        <v>https://doi.org/10.3390/ijms222312791</v>
      </c>
      <c r="E470" s="64" t="str">
        <f>IF(AND($A470&lt;&gt;"",ISNUMBER($A470)),VLOOKUP($A470,StudiesDetails!$B:$CW,5,FALSE),"")</f>
        <v>CYP3A5</v>
      </c>
      <c r="F470" s="23" t="str">
        <f>IF(AND($A470&lt;&gt;"",ISNUMBER($A470)),VLOOKUP($A470,StudiesDetails!$B:$CW,6,FALSE),"")</f>
        <v>Small intestine-Proximal Ileum-HIM-IN008-</v>
      </c>
      <c r="G470" s="12" t="s">
        <v>1678</v>
      </c>
      <c r="H470" s="1">
        <v>2</v>
      </c>
      <c r="I470" s="60" t="str">
        <f>IF(AND($A470&lt;&gt;"",ISNUMBER($A470)),VLOOKUP($A470,StudiesDetails!$B:$CW,26,FALSE),"")</f>
        <v>Individual</v>
      </c>
      <c r="J470" s="39">
        <f>IF(AND($A470&lt;&gt;"",ISNUMBER($A470)),VLOOKUP($A470,StudiesDetails!$B:$CW,31,FALSE),"")</f>
        <v>1</v>
      </c>
      <c r="K470" s="2">
        <v>0.61</v>
      </c>
      <c r="L470" s="14" t="s">
        <v>1679</v>
      </c>
      <c r="M470" s="14" t="s">
        <v>768</v>
      </c>
      <c r="N470" s="58">
        <v>0.27</v>
      </c>
      <c r="O470" s="59" t="s">
        <v>1679</v>
      </c>
      <c r="P470" s="59" t="s">
        <v>797</v>
      </c>
      <c r="X470" s="52">
        <v>0</v>
      </c>
    </row>
    <row r="471" spans="1:25" x14ac:dyDescent="0.3">
      <c r="A471">
        <v>1283</v>
      </c>
      <c r="B471" s="23" t="str">
        <f>IF(AND($A471&lt;&gt;"",ISNUMBER($A471)),VLOOKUP($A471,StudiesDetails!$B:$CW,2,FALSE),"")</f>
        <v>Grangeon</v>
      </c>
      <c r="C471" s="23">
        <f>IF(AND($A471&lt;&gt;"",ISNUMBER($A471)),VLOOKUP($A471,StudiesDetails!$B:$CW,3,FALSE),"")</f>
        <v>2021</v>
      </c>
      <c r="D471" s="23" t="str">
        <f>IF(AND($A471&lt;&gt;"",ISNUMBER($A471)),VLOOKUP($A471,StudiesDetails!$B:$CW,4,FALSE),"")</f>
        <v>https://doi.org/10.3390/ijms222312791</v>
      </c>
      <c r="E471" s="64" t="str">
        <f>IF(AND($A471&lt;&gt;"",ISNUMBER($A471)),VLOOKUP($A471,StudiesDetails!$B:$CW,5,FALSE),"")</f>
        <v>CYP3A5</v>
      </c>
      <c r="F471" s="23" t="str">
        <f>IF(AND($A471&lt;&gt;"",ISNUMBER($A471)),VLOOKUP($A471,StudiesDetails!$B:$CW,6,FALSE),"")</f>
        <v>Small intestine-Proximal Ileum-HIM-IN009-</v>
      </c>
      <c r="G471" s="12" t="s">
        <v>1678</v>
      </c>
      <c r="H471" s="1">
        <v>2</v>
      </c>
      <c r="I471" s="60" t="str">
        <f>IF(AND($A471&lt;&gt;"",ISNUMBER($A471)),VLOOKUP($A471,StudiesDetails!$B:$CW,26,FALSE),"")</f>
        <v>Individual</v>
      </c>
      <c r="J471" s="39">
        <f>IF(AND($A471&lt;&gt;"",ISNUMBER($A471)),VLOOKUP($A471,StudiesDetails!$B:$CW,31,FALSE),"")</f>
        <v>1</v>
      </c>
      <c r="K471" s="2">
        <v>0.28999999999999998</v>
      </c>
      <c r="L471" s="14" t="s">
        <v>1679</v>
      </c>
      <c r="M471" s="14" t="s">
        <v>768</v>
      </c>
      <c r="N471" s="58">
        <v>0.26</v>
      </c>
      <c r="O471" s="59" t="s">
        <v>1679</v>
      </c>
      <c r="P471" s="59" t="s">
        <v>797</v>
      </c>
      <c r="X471" s="52">
        <v>1</v>
      </c>
      <c r="Y471" s="52" t="s">
        <v>1683</v>
      </c>
    </row>
    <row r="472" spans="1:25" x14ac:dyDescent="0.3">
      <c r="A472">
        <v>1285</v>
      </c>
      <c r="B472" s="23" t="str">
        <f>IF(AND($A472&lt;&gt;"",ISNUMBER($A472)),VLOOKUP($A472,StudiesDetails!$B:$CW,2,FALSE),"")</f>
        <v>Grangeon</v>
      </c>
      <c r="C472" s="23">
        <f>IF(AND($A472&lt;&gt;"",ISNUMBER($A472)),VLOOKUP($A472,StudiesDetails!$B:$CW,3,FALSE),"")</f>
        <v>2021</v>
      </c>
      <c r="D472" s="23" t="str">
        <f>IF(AND($A472&lt;&gt;"",ISNUMBER($A472)),VLOOKUP($A472,StudiesDetails!$B:$CW,4,FALSE),"")</f>
        <v>https://doi.org/10.3390/ijms222312791</v>
      </c>
      <c r="E472" s="64" t="str">
        <f>IF(AND($A472&lt;&gt;"",ISNUMBER($A472)),VLOOKUP($A472,StudiesDetails!$B:$CW,5,FALSE),"")</f>
        <v>CYP3A5</v>
      </c>
      <c r="F472" s="23" t="str">
        <f>IF(AND($A472&lt;&gt;"",ISNUMBER($A472)),VLOOKUP($A472,StudiesDetails!$B:$CW,6,FALSE),"")</f>
        <v>Small intestine-Medial Ileum-HIM-IN001-</v>
      </c>
      <c r="G472" s="12" t="s">
        <v>1678</v>
      </c>
      <c r="H472" s="1">
        <v>2</v>
      </c>
      <c r="I472" s="60" t="str">
        <f>IF(AND($A472&lt;&gt;"",ISNUMBER($A472)),VLOOKUP($A472,StudiesDetails!$B:$CW,26,FALSE),"")</f>
        <v>Individual</v>
      </c>
      <c r="J472" s="39">
        <f>IF(AND($A472&lt;&gt;"",ISNUMBER($A472)),VLOOKUP($A472,StudiesDetails!$B:$CW,31,FALSE),"")</f>
        <v>1</v>
      </c>
      <c r="K472" s="2">
        <v>1.1000000000000001</v>
      </c>
      <c r="L472" s="14" t="s">
        <v>1679</v>
      </c>
      <c r="M472" s="14" t="s">
        <v>768</v>
      </c>
      <c r="N472" s="58">
        <v>0.38</v>
      </c>
      <c r="O472" s="59" t="s">
        <v>1679</v>
      </c>
      <c r="P472" s="59" t="s">
        <v>797</v>
      </c>
      <c r="X472" s="52">
        <v>0</v>
      </c>
    </row>
    <row r="473" spans="1:25" x14ac:dyDescent="0.3">
      <c r="A473">
        <v>1286</v>
      </c>
      <c r="B473" s="23" t="str">
        <f>IF(AND($A473&lt;&gt;"",ISNUMBER($A473)),VLOOKUP($A473,StudiesDetails!$B:$CW,2,FALSE),"")</f>
        <v>Grangeon</v>
      </c>
      <c r="C473" s="23">
        <f>IF(AND($A473&lt;&gt;"",ISNUMBER($A473)),VLOOKUP($A473,StudiesDetails!$B:$CW,3,FALSE),"")</f>
        <v>2021</v>
      </c>
      <c r="D473" s="23" t="str">
        <f>IF(AND($A473&lt;&gt;"",ISNUMBER($A473)),VLOOKUP($A473,StudiesDetails!$B:$CW,4,FALSE),"")</f>
        <v>https://doi.org/10.3390/ijms222312791</v>
      </c>
      <c r="E473" s="64" t="str">
        <f>IF(AND($A473&lt;&gt;"",ISNUMBER($A473)),VLOOKUP($A473,StudiesDetails!$B:$CW,5,FALSE),"")</f>
        <v>CYP3A5</v>
      </c>
      <c r="F473" s="23" t="str">
        <f>IF(AND($A473&lt;&gt;"",ISNUMBER($A473)),VLOOKUP($A473,StudiesDetails!$B:$CW,6,FALSE),"")</f>
        <v>Small intestine-Medial Ileum-HIM-IN002-</v>
      </c>
      <c r="G473" s="12" t="s">
        <v>1678</v>
      </c>
      <c r="H473" s="1">
        <v>2</v>
      </c>
      <c r="I473" s="60" t="str">
        <f>IF(AND($A473&lt;&gt;"",ISNUMBER($A473)),VLOOKUP($A473,StudiesDetails!$B:$CW,26,FALSE),"")</f>
        <v>Individual</v>
      </c>
      <c r="J473" s="39">
        <f>IF(AND($A473&lt;&gt;"",ISNUMBER($A473)),VLOOKUP($A473,StudiesDetails!$B:$CW,31,FALSE),"")</f>
        <v>1</v>
      </c>
      <c r="K473" s="62">
        <v>0.8</v>
      </c>
      <c r="L473" s="14" t="s">
        <v>1679</v>
      </c>
      <c r="M473" s="14" t="s">
        <v>768</v>
      </c>
      <c r="N473" s="58">
        <v>0.37</v>
      </c>
      <c r="O473" s="59" t="s">
        <v>1679</v>
      </c>
      <c r="P473" s="59" t="s">
        <v>797</v>
      </c>
      <c r="X473" s="52">
        <v>0</v>
      </c>
    </row>
    <row r="474" spans="1:25" x14ac:dyDescent="0.3">
      <c r="A474">
        <v>1287</v>
      </c>
      <c r="B474" s="23" t="str">
        <f>IF(AND($A474&lt;&gt;"",ISNUMBER($A474)),VLOOKUP($A474,StudiesDetails!$B:$CW,2,FALSE),"")</f>
        <v>Grangeon</v>
      </c>
      <c r="C474" s="23">
        <f>IF(AND($A474&lt;&gt;"",ISNUMBER($A474)),VLOOKUP($A474,StudiesDetails!$B:$CW,3,FALSE),"")</f>
        <v>2021</v>
      </c>
      <c r="D474" s="23" t="str">
        <f>IF(AND($A474&lt;&gt;"",ISNUMBER($A474)),VLOOKUP($A474,StudiesDetails!$B:$CW,4,FALSE),"")</f>
        <v>https://doi.org/10.3390/ijms222312791</v>
      </c>
      <c r="E474" s="64" t="str">
        <f>IF(AND($A474&lt;&gt;"",ISNUMBER($A474)),VLOOKUP($A474,StudiesDetails!$B:$CW,5,FALSE),"")</f>
        <v>CYP3A5</v>
      </c>
      <c r="F474" s="23" t="str">
        <f>IF(AND($A474&lt;&gt;"",ISNUMBER($A474)),VLOOKUP($A474,StudiesDetails!$B:$CW,6,FALSE),"")</f>
        <v>Small intestine-Medial Ileum-HIM-IN003-</v>
      </c>
      <c r="G474" s="12" t="s">
        <v>1678</v>
      </c>
      <c r="H474" s="1">
        <v>2</v>
      </c>
      <c r="I474" s="60" t="str">
        <f>IF(AND($A474&lt;&gt;"",ISNUMBER($A474)),VLOOKUP($A474,StudiesDetails!$B:$CW,26,FALSE),"")</f>
        <v>Individual</v>
      </c>
      <c r="J474" s="39">
        <f>IF(AND($A474&lt;&gt;"",ISNUMBER($A474)),VLOOKUP($A474,StudiesDetails!$B:$CW,31,FALSE),"")</f>
        <v>1</v>
      </c>
      <c r="K474" s="62">
        <v>0.6</v>
      </c>
      <c r="L474" s="14" t="s">
        <v>1679</v>
      </c>
      <c r="M474" s="62" t="s">
        <v>768</v>
      </c>
      <c r="N474" s="63">
        <v>0.3</v>
      </c>
      <c r="O474" s="59" t="s">
        <v>1679</v>
      </c>
      <c r="P474" s="59" t="s">
        <v>797</v>
      </c>
      <c r="X474" s="52">
        <v>0</v>
      </c>
    </row>
    <row r="475" spans="1:25" x14ac:dyDescent="0.3">
      <c r="A475">
        <v>1288</v>
      </c>
      <c r="B475" s="23" t="str">
        <f>IF(AND($A475&lt;&gt;"",ISNUMBER($A475)),VLOOKUP($A475,StudiesDetails!$B:$CW,2,FALSE),"")</f>
        <v>Grangeon</v>
      </c>
      <c r="C475" s="23">
        <f>IF(AND($A475&lt;&gt;"",ISNUMBER($A475)),VLOOKUP($A475,StudiesDetails!$B:$CW,3,FALSE),"")</f>
        <v>2021</v>
      </c>
      <c r="D475" s="23" t="str">
        <f>IF(AND($A475&lt;&gt;"",ISNUMBER($A475)),VLOOKUP($A475,StudiesDetails!$B:$CW,4,FALSE),"")</f>
        <v>https://doi.org/10.3390/ijms222312791</v>
      </c>
      <c r="E475" s="64" t="str">
        <f>IF(AND($A475&lt;&gt;"",ISNUMBER($A475)),VLOOKUP($A475,StudiesDetails!$B:$CW,5,FALSE),"")</f>
        <v>CYP3A5</v>
      </c>
      <c r="F475" s="23" t="str">
        <f>IF(AND($A475&lt;&gt;"",ISNUMBER($A475)),VLOOKUP($A475,StudiesDetails!$B:$CW,6,FALSE),"")</f>
        <v>Small intestine-Medial Ileum-HIM-IN004-</v>
      </c>
      <c r="G475" s="12" t="s">
        <v>1678</v>
      </c>
      <c r="H475" s="1">
        <v>2</v>
      </c>
      <c r="I475" s="60" t="str">
        <f>IF(AND($A475&lt;&gt;"",ISNUMBER($A475)),VLOOKUP($A475,StudiesDetails!$B:$CW,26,FALSE),"")</f>
        <v>Individual</v>
      </c>
      <c r="J475" s="39">
        <f>IF(AND($A475&lt;&gt;"",ISNUMBER($A475)),VLOOKUP($A475,StudiesDetails!$B:$CW,31,FALSE),"")</f>
        <v>1</v>
      </c>
      <c r="K475" s="2">
        <v>0.75</v>
      </c>
      <c r="L475" s="14" t="s">
        <v>1679</v>
      </c>
      <c r="M475" s="14" t="s">
        <v>768</v>
      </c>
      <c r="N475" s="58">
        <v>0.43</v>
      </c>
      <c r="O475" s="59" t="s">
        <v>1679</v>
      </c>
      <c r="P475" s="59" t="s">
        <v>797</v>
      </c>
      <c r="X475" s="52">
        <v>0</v>
      </c>
    </row>
    <row r="476" spans="1:25" x14ac:dyDescent="0.3">
      <c r="A476">
        <v>1289</v>
      </c>
      <c r="B476" s="23" t="str">
        <f>IF(AND($A476&lt;&gt;"",ISNUMBER($A476)),VLOOKUP($A476,StudiesDetails!$B:$CW,2,FALSE),"")</f>
        <v>Grangeon</v>
      </c>
      <c r="C476" s="23">
        <f>IF(AND($A476&lt;&gt;"",ISNUMBER($A476)),VLOOKUP($A476,StudiesDetails!$B:$CW,3,FALSE),"")</f>
        <v>2021</v>
      </c>
      <c r="D476" s="23" t="str">
        <f>IF(AND($A476&lt;&gt;"",ISNUMBER($A476)),VLOOKUP($A476,StudiesDetails!$B:$CW,4,FALSE),"")</f>
        <v>https://doi.org/10.3390/ijms222312791</v>
      </c>
      <c r="E476" s="64" t="str">
        <f>IF(AND($A476&lt;&gt;"",ISNUMBER($A476)),VLOOKUP($A476,StudiesDetails!$B:$CW,5,FALSE),"")</f>
        <v>CYP3A5</v>
      </c>
      <c r="F476" s="23" t="str">
        <f>IF(AND($A476&lt;&gt;"",ISNUMBER($A476)),VLOOKUP($A476,StudiesDetails!$B:$CW,6,FALSE),"")</f>
        <v>Small intestine-Medial Ileum-HIM-IN005-</v>
      </c>
      <c r="G476" s="12" t="s">
        <v>1678</v>
      </c>
      <c r="H476" s="1">
        <v>2</v>
      </c>
      <c r="I476" s="60" t="str">
        <f>IF(AND($A476&lt;&gt;"",ISNUMBER($A476)),VLOOKUP($A476,StudiesDetails!$B:$CW,26,FALSE),"")</f>
        <v>Individual</v>
      </c>
      <c r="J476" s="39">
        <f>IF(AND($A476&lt;&gt;"",ISNUMBER($A476)),VLOOKUP($A476,StudiesDetails!$B:$CW,31,FALSE),"")</f>
        <v>1</v>
      </c>
      <c r="K476" s="2">
        <v>1.4</v>
      </c>
      <c r="L476" s="14" t="s">
        <v>1679</v>
      </c>
      <c r="M476" s="14" t="s">
        <v>768</v>
      </c>
      <c r="N476" s="63">
        <v>0.5</v>
      </c>
      <c r="O476" s="59" t="s">
        <v>1679</v>
      </c>
      <c r="P476" s="59" t="s">
        <v>797</v>
      </c>
      <c r="X476" s="52">
        <v>0</v>
      </c>
    </row>
    <row r="477" spans="1:25" x14ac:dyDescent="0.3">
      <c r="A477">
        <v>1290</v>
      </c>
      <c r="B477" s="23" t="str">
        <f>IF(AND($A477&lt;&gt;"",ISNUMBER($A477)),VLOOKUP($A477,StudiesDetails!$B:$CW,2,FALSE),"")</f>
        <v>Grangeon</v>
      </c>
      <c r="C477" s="23">
        <f>IF(AND($A477&lt;&gt;"",ISNUMBER($A477)),VLOOKUP($A477,StudiesDetails!$B:$CW,3,FALSE),"")</f>
        <v>2021</v>
      </c>
      <c r="D477" s="23" t="str">
        <f>IF(AND($A477&lt;&gt;"",ISNUMBER($A477)),VLOOKUP($A477,StudiesDetails!$B:$CW,4,FALSE),"")</f>
        <v>https://doi.org/10.3390/ijms222312791</v>
      </c>
      <c r="E477" s="64" t="str">
        <f>IF(AND($A477&lt;&gt;"",ISNUMBER($A477)),VLOOKUP($A477,StudiesDetails!$B:$CW,5,FALSE),"")</f>
        <v>CYP3A5</v>
      </c>
      <c r="F477" s="23" t="str">
        <f>IF(AND($A477&lt;&gt;"",ISNUMBER($A477)),VLOOKUP($A477,StudiesDetails!$B:$CW,6,FALSE),"")</f>
        <v>Small intestine-Medial Ileum-HIM-IN006-</v>
      </c>
      <c r="G477" s="12" t="s">
        <v>1678</v>
      </c>
      <c r="H477" s="1">
        <v>2</v>
      </c>
      <c r="I477" s="60" t="str">
        <f>IF(AND($A477&lt;&gt;"",ISNUMBER($A477)),VLOOKUP($A477,StudiesDetails!$B:$CW,26,FALSE),"")</f>
        <v>Individual</v>
      </c>
      <c r="J477" s="39">
        <f>IF(AND($A477&lt;&gt;"",ISNUMBER($A477)),VLOOKUP($A477,StudiesDetails!$B:$CW,31,FALSE),"")</f>
        <v>1</v>
      </c>
      <c r="K477" s="2">
        <v>0.75</v>
      </c>
      <c r="L477" s="14" t="s">
        <v>1679</v>
      </c>
      <c r="M477" s="14" t="s">
        <v>768</v>
      </c>
      <c r="N477" s="58">
        <v>0.53</v>
      </c>
      <c r="O477" s="59" t="s">
        <v>1679</v>
      </c>
      <c r="P477" s="59" t="s">
        <v>797</v>
      </c>
      <c r="X477" s="52">
        <v>0</v>
      </c>
    </row>
    <row r="478" spans="1:25" x14ac:dyDescent="0.3">
      <c r="A478">
        <v>1291</v>
      </c>
      <c r="B478" s="23" t="str">
        <f>IF(AND($A478&lt;&gt;"",ISNUMBER($A478)),VLOOKUP($A478,StudiesDetails!$B:$CW,2,FALSE),"")</f>
        <v>Grangeon</v>
      </c>
      <c r="C478" s="23">
        <f>IF(AND($A478&lt;&gt;"",ISNUMBER($A478)),VLOOKUP($A478,StudiesDetails!$B:$CW,3,FALSE),"")</f>
        <v>2021</v>
      </c>
      <c r="D478" s="23" t="str">
        <f>IF(AND($A478&lt;&gt;"",ISNUMBER($A478)),VLOOKUP($A478,StudiesDetails!$B:$CW,4,FALSE),"")</f>
        <v>https://doi.org/10.3390/ijms222312791</v>
      </c>
      <c r="E478" s="64" t="str">
        <f>IF(AND($A478&lt;&gt;"",ISNUMBER($A478)),VLOOKUP($A478,StudiesDetails!$B:$CW,5,FALSE),"")</f>
        <v>CYP3A5</v>
      </c>
      <c r="F478" s="23" t="str">
        <f>IF(AND($A478&lt;&gt;"",ISNUMBER($A478)),VLOOKUP($A478,StudiesDetails!$B:$CW,6,FALSE),"")</f>
        <v>Small intestine-Medial Ileum-HIM-IN007-</v>
      </c>
      <c r="G478" s="12" t="s">
        <v>1678</v>
      </c>
      <c r="H478" s="1">
        <v>2</v>
      </c>
      <c r="I478" s="60" t="str">
        <f>IF(AND($A478&lt;&gt;"",ISNUMBER($A478)),VLOOKUP($A478,StudiesDetails!$B:$CW,26,FALSE),"")</f>
        <v>Individual</v>
      </c>
      <c r="J478" s="39">
        <f>IF(AND($A478&lt;&gt;"",ISNUMBER($A478)),VLOOKUP($A478,StudiesDetails!$B:$CW,31,FALSE),"")</f>
        <v>1</v>
      </c>
      <c r="K478" s="2">
        <v>0.56999999999999995</v>
      </c>
      <c r="L478" s="14" t="s">
        <v>1679</v>
      </c>
      <c r="M478" s="14" t="s">
        <v>768</v>
      </c>
      <c r="N478" s="58">
        <v>0.51</v>
      </c>
      <c r="O478" s="59" t="s">
        <v>1679</v>
      </c>
      <c r="P478" s="59" t="s">
        <v>797</v>
      </c>
      <c r="X478" s="52">
        <v>0</v>
      </c>
    </row>
    <row r="479" spans="1:25" x14ac:dyDescent="0.3">
      <c r="A479">
        <v>1292</v>
      </c>
      <c r="B479" s="23" t="str">
        <f>IF(AND($A479&lt;&gt;"",ISNUMBER($A479)),VLOOKUP($A479,StudiesDetails!$B:$CW,2,FALSE),"")</f>
        <v>Grangeon</v>
      </c>
      <c r="C479" s="23">
        <f>IF(AND($A479&lt;&gt;"",ISNUMBER($A479)),VLOOKUP($A479,StudiesDetails!$B:$CW,3,FALSE),"")</f>
        <v>2021</v>
      </c>
      <c r="D479" s="23" t="str">
        <f>IF(AND($A479&lt;&gt;"",ISNUMBER($A479)),VLOOKUP($A479,StudiesDetails!$B:$CW,4,FALSE),"")</f>
        <v>https://doi.org/10.3390/ijms222312791</v>
      </c>
      <c r="E479" s="64" t="str">
        <f>IF(AND($A479&lt;&gt;"",ISNUMBER($A479)),VLOOKUP($A479,StudiesDetails!$B:$CW,5,FALSE),"")</f>
        <v>CYP3A5</v>
      </c>
      <c r="F479" s="23" t="str">
        <f>IF(AND($A479&lt;&gt;"",ISNUMBER($A479)),VLOOKUP($A479,StudiesDetails!$B:$CW,6,FALSE),"")</f>
        <v>Small intestine-Medial Ileum-HIM-IN008-</v>
      </c>
      <c r="G479" s="12" t="s">
        <v>1678</v>
      </c>
      <c r="H479" s="1">
        <v>2</v>
      </c>
      <c r="I479" s="60" t="str">
        <f>IF(AND($A479&lt;&gt;"",ISNUMBER($A479)),VLOOKUP($A479,StudiesDetails!$B:$CW,26,FALSE),"")</f>
        <v>Individual</v>
      </c>
      <c r="J479" s="39">
        <f>IF(AND($A479&lt;&gt;"",ISNUMBER($A479)),VLOOKUP($A479,StudiesDetails!$B:$CW,31,FALSE),"")</f>
        <v>1</v>
      </c>
      <c r="K479" s="2">
        <v>0.76</v>
      </c>
      <c r="L479" s="14" t="s">
        <v>1679</v>
      </c>
      <c r="M479" s="14" t="s">
        <v>768</v>
      </c>
      <c r="N479" s="58">
        <v>0.31</v>
      </c>
      <c r="O479" s="59" t="s">
        <v>1679</v>
      </c>
      <c r="P479" s="59" t="s">
        <v>797</v>
      </c>
      <c r="X479" s="52">
        <v>0</v>
      </c>
    </row>
    <row r="480" spans="1:25" x14ac:dyDescent="0.3">
      <c r="A480">
        <v>1293</v>
      </c>
      <c r="B480" s="23" t="str">
        <f>IF(AND($A480&lt;&gt;"",ISNUMBER($A480)),VLOOKUP($A480,StudiesDetails!$B:$CW,2,FALSE),"")</f>
        <v>Grangeon</v>
      </c>
      <c r="C480" s="23">
        <f>IF(AND($A480&lt;&gt;"",ISNUMBER($A480)),VLOOKUP($A480,StudiesDetails!$B:$CW,3,FALSE),"")</f>
        <v>2021</v>
      </c>
      <c r="D480" s="23" t="str">
        <f>IF(AND($A480&lt;&gt;"",ISNUMBER($A480)),VLOOKUP($A480,StudiesDetails!$B:$CW,4,FALSE),"")</f>
        <v>https://doi.org/10.3390/ijms222312791</v>
      </c>
      <c r="E480" s="64" t="str">
        <f>IF(AND($A480&lt;&gt;"",ISNUMBER($A480)),VLOOKUP($A480,StudiesDetails!$B:$CW,5,FALSE),"")</f>
        <v>CYP3A5</v>
      </c>
      <c r="F480" s="23" t="str">
        <f>IF(AND($A480&lt;&gt;"",ISNUMBER($A480)),VLOOKUP($A480,StudiesDetails!$B:$CW,6,FALSE),"")</f>
        <v>Small intestine-Medial Ileum-HIM-IN009-</v>
      </c>
      <c r="G480" s="12" t="s">
        <v>1678</v>
      </c>
      <c r="H480" s="1">
        <v>2</v>
      </c>
      <c r="I480" s="60" t="str">
        <f>IF(AND($A480&lt;&gt;"",ISNUMBER($A480)),VLOOKUP($A480,StudiesDetails!$B:$CW,26,FALSE),"")</f>
        <v>Individual</v>
      </c>
      <c r="J480" s="39">
        <f>IF(AND($A480&lt;&gt;"",ISNUMBER($A480)),VLOOKUP($A480,StudiesDetails!$B:$CW,31,FALSE),"")</f>
        <v>1</v>
      </c>
      <c r="K480" s="2">
        <v>0.82</v>
      </c>
      <c r="L480" s="14" t="s">
        <v>1679</v>
      </c>
      <c r="M480" s="14" t="s">
        <v>768</v>
      </c>
      <c r="N480" s="58">
        <v>0.45</v>
      </c>
      <c r="O480" s="59" t="s">
        <v>1679</v>
      </c>
      <c r="P480" s="59" t="s">
        <v>797</v>
      </c>
      <c r="X480" s="52">
        <v>1</v>
      </c>
      <c r="Y480" s="52" t="s">
        <v>1683</v>
      </c>
    </row>
    <row r="481" spans="1:25" x14ac:dyDescent="0.3">
      <c r="A481">
        <v>1295</v>
      </c>
      <c r="B481" s="23" t="str">
        <f>IF(AND($A481&lt;&gt;"",ISNUMBER($A481)),VLOOKUP($A481,StudiesDetails!$B:$CW,2,FALSE),"")</f>
        <v>Grangeon</v>
      </c>
      <c r="C481" s="23">
        <f>IF(AND($A481&lt;&gt;"",ISNUMBER($A481)),VLOOKUP($A481,StudiesDetails!$B:$CW,3,FALSE),"")</f>
        <v>2021</v>
      </c>
      <c r="D481" s="23" t="str">
        <f>IF(AND($A481&lt;&gt;"",ISNUMBER($A481)),VLOOKUP($A481,StudiesDetails!$B:$CW,4,FALSE),"")</f>
        <v>https://doi.org/10.3390/ijms222312791</v>
      </c>
      <c r="E481" s="64" t="str">
        <f>IF(AND($A481&lt;&gt;"",ISNUMBER($A481)),VLOOKUP($A481,StudiesDetails!$B:$CW,5,FALSE),"")</f>
        <v>CYP3A5</v>
      </c>
      <c r="F481" s="23" t="str">
        <f>IF(AND($A481&lt;&gt;"",ISNUMBER($A481)),VLOOKUP($A481,StudiesDetails!$B:$CW,6,FALSE),"")</f>
        <v>Small intestine-Distal Ileum-HIM-IN001-</v>
      </c>
      <c r="G481" s="12" t="s">
        <v>1678</v>
      </c>
      <c r="H481" s="1">
        <v>2</v>
      </c>
      <c r="I481" s="60" t="str">
        <f>IF(AND($A481&lt;&gt;"",ISNUMBER($A481)),VLOOKUP($A481,StudiesDetails!$B:$CW,26,FALSE),"")</f>
        <v>Individual</v>
      </c>
      <c r="J481" s="39">
        <f>IF(AND($A481&lt;&gt;"",ISNUMBER($A481)),VLOOKUP($A481,StudiesDetails!$B:$CW,31,FALSE),"")</f>
        <v>1</v>
      </c>
      <c r="K481" s="2">
        <v>0.64</v>
      </c>
      <c r="L481" s="14" t="s">
        <v>1679</v>
      </c>
      <c r="M481" s="14" t="s">
        <v>768</v>
      </c>
      <c r="N481" s="58">
        <v>0.19</v>
      </c>
      <c r="O481" s="59" t="s">
        <v>1679</v>
      </c>
      <c r="P481" s="59" t="s">
        <v>797</v>
      </c>
      <c r="X481" s="52">
        <v>0</v>
      </c>
    </row>
    <row r="482" spans="1:25" x14ac:dyDescent="0.3">
      <c r="A482">
        <v>1296</v>
      </c>
      <c r="B482" s="23" t="str">
        <f>IF(AND($A482&lt;&gt;"",ISNUMBER($A482)),VLOOKUP($A482,StudiesDetails!$B:$CW,2,FALSE),"")</f>
        <v>Grangeon</v>
      </c>
      <c r="C482" s="23">
        <f>IF(AND($A482&lt;&gt;"",ISNUMBER($A482)),VLOOKUP($A482,StudiesDetails!$B:$CW,3,FALSE),"")</f>
        <v>2021</v>
      </c>
      <c r="D482" s="23" t="str">
        <f>IF(AND($A482&lt;&gt;"",ISNUMBER($A482)),VLOOKUP($A482,StudiesDetails!$B:$CW,4,FALSE),"")</f>
        <v>https://doi.org/10.3390/ijms222312791</v>
      </c>
      <c r="E482" s="64" t="str">
        <f>IF(AND($A482&lt;&gt;"",ISNUMBER($A482)),VLOOKUP($A482,StudiesDetails!$B:$CW,5,FALSE),"")</f>
        <v>CYP3A5</v>
      </c>
      <c r="F482" s="23" t="str">
        <f>IF(AND($A482&lt;&gt;"",ISNUMBER($A482)),VLOOKUP($A482,StudiesDetails!$B:$CW,6,FALSE),"")</f>
        <v>Small intestine-Distal Ileum-HIM-IN002-</v>
      </c>
      <c r="G482" s="12" t="s">
        <v>1678</v>
      </c>
      <c r="H482" s="1">
        <v>2</v>
      </c>
      <c r="I482" s="60" t="str">
        <f>IF(AND($A482&lt;&gt;"",ISNUMBER($A482)),VLOOKUP($A482,StudiesDetails!$B:$CW,26,FALSE),"")</f>
        <v>Individual</v>
      </c>
      <c r="J482" s="39">
        <f>IF(AND($A482&lt;&gt;"",ISNUMBER($A482)),VLOOKUP($A482,StudiesDetails!$B:$CW,31,FALSE),"")</f>
        <v>1</v>
      </c>
      <c r="K482" s="2">
        <v>0.72</v>
      </c>
      <c r="L482" s="14" t="s">
        <v>1679</v>
      </c>
      <c r="M482" s="14" t="s">
        <v>768</v>
      </c>
      <c r="N482" s="63">
        <v>0.6</v>
      </c>
      <c r="O482" s="59" t="s">
        <v>1679</v>
      </c>
      <c r="P482" s="59" t="s">
        <v>797</v>
      </c>
      <c r="X482" s="52">
        <v>0</v>
      </c>
    </row>
    <row r="483" spans="1:25" x14ac:dyDescent="0.3">
      <c r="A483">
        <v>1297</v>
      </c>
      <c r="B483" s="23" t="str">
        <f>IF(AND($A483&lt;&gt;"",ISNUMBER($A483)),VLOOKUP($A483,StudiesDetails!$B:$CW,2,FALSE),"")</f>
        <v>Grangeon</v>
      </c>
      <c r="C483" s="23">
        <f>IF(AND($A483&lt;&gt;"",ISNUMBER($A483)),VLOOKUP($A483,StudiesDetails!$B:$CW,3,FALSE),"")</f>
        <v>2021</v>
      </c>
      <c r="D483" s="23" t="str">
        <f>IF(AND($A483&lt;&gt;"",ISNUMBER($A483)),VLOOKUP($A483,StudiesDetails!$B:$CW,4,FALSE),"")</f>
        <v>https://doi.org/10.3390/ijms222312791</v>
      </c>
      <c r="E483" s="64" t="str">
        <f>IF(AND($A483&lt;&gt;"",ISNUMBER($A483)),VLOOKUP($A483,StudiesDetails!$B:$CW,5,FALSE),"")</f>
        <v>CYP3A5</v>
      </c>
      <c r="F483" s="23" t="str">
        <f>IF(AND($A483&lt;&gt;"",ISNUMBER($A483)),VLOOKUP($A483,StudiesDetails!$B:$CW,6,FALSE),"")</f>
        <v>Small intestine-Distal Ileum-HIM-IN003-</v>
      </c>
      <c r="G483" s="12" t="s">
        <v>1678</v>
      </c>
      <c r="H483" s="1">
        <v>2</v>
      </c>
      <c r="I483" s="60" t="str">
        <f>IF(AND($A483&lt;&gt;"",ISNUMBER($A483)),VLOOKUP($A483,StudiesDetails!$B:$CW,26,FALSE),"")</f>
        <v>Individual</v>
      </c>
      <c r="J483" s="39">
        <f>IF(AND($A483&lt;&gt;"",ISNUMBER($A483)),VLOOKUP($A483,StudiesDetails!$B:$CW,31,FALSE),"")</f>
        <v>1</v>
      </c>
      <c r="K483" s="62">
        <v>0.5</v>
      </c>
      <c r="L483" s="14" t="s">
        <v>1679</v>
      </c>
      <c r="M483" s="62" t="s">
        <v>768</v>
      </c>
      <c r="N483" s="63">
        <v>0.4</v>
      </c>
      <c r="O483" s="59" t="s">
        <v>1679</v>
      </c>
      <c r="P483" s="59" t="s">
        <v>797</v>
      </c>
      <c r="X483" s="52">
        <v>0</v>
      </c>
    </row>
    <row r="484" spans="1:25" x14ac:dyDescent="0.3">
      <c r="A484">
        <v>1298</v>
      </c>
      <c r="B484" s="23" t="str">
        <f>IF(AND($A484&lt;&gt;"",ISNUMBER($A484)),VLOOKUP($A484,StudiesDetails!$B:$CW,2,FALSE),"")</f>
        <v>Grangeon</v>
      </c>
      <c r="C484" s="23">
        <f>IF(AND($A484&lt;&gt;"",ISNUMBER($A484)),VLOOKUP($A484,StudiesDetails!$B:$CW,3,FALSE),"")</f>
        <v>2021</v>
      </c>
      <c r="D484" s="23" t="str">
        <f>IF(AND($A484&lt;&gt;"",ISNUMBER($A484)),VLOOKUP($A484,StudiesDetails!$B:$CW,4,FALSE),"")</f>
        <v>https://doi.org/10.3390/ijms222312791</v>
      </c>
      <c r="E484" s="64" t="str">
        <f>IF(AND($A484&lt;&gt;"",ISNUMBER($A484)),VLOOKUP($A484,StudiesDetails!$B:$CW,5,FALSE),"")</f>
        <v>CYP3A5</v>
      </c>
      <c r="F484" s="23" t="str">
        <f>IF(AND($A484&lt;&gt;"",ISNUMBER($A484)),VLOOKUP($A484,StudiesDetails!$B:$CW,6,FALSE),"")</f>
        <v>Small intestine-Distal Ileum-HIM-IN004-</v>
      </c>
      <c r="G484" s="12" t="s">
        <v>1678</v>
      </c>
      <c r="H484" s="1">
        <v>2</v>
      </c>
      <c r="I484" s="60" t="str">
        <f>IF(AND($A484&lt;&gt;"",ISNUMBER($A484)),VLOOKUP($A484,StudiesDetails!$B:$CW,26,FALSE),"")</f>
        <v>Individual</v>
      </c>
      <c r="J484" s="39">
        <f>IF(AND($A484&lt;&gt;"",ISNUMBER($A484)),VLOOKUP($A484,StudiesDetails!$B:$CW,31,FALSE),"")</f>
        <v>1</v>
      </c>
      <c r="K484" s="2">
        <v>0.64</v>
      </c>
      <c r="L484" s="14" t="s">
        <v>1679</v>
      </c>
      <c r="M484" s="14" t="s">
        <v>768</v>
      </c>
      <c r="N484" s="58">
        <v>0.31</v>
      </c>
      <c r="O484" s="59" t="s">
        <v>1679</v>
      </c>
      <c r="P484" s="59" t="s">
        <v>797</v>
      </c>
      <c r="X484" s="52">
        <v>0</v>
      </c>
    </row>
    <row r="485" spans="1:25" x14ac:dyDescent="0.3">
      <c r="A485">
        <v>1299</v>
      </c>
      <c r="B485" s="23" t="str">
        <f>IF(AND($A485&lt;&gt;"",ISNUMBER($A485)),VLOOKUP($A485,StudiesDetails!$B:$CW,2,FALSE),"")</f>
        <v>Grangeon</v>
      </c>
      <c r="C485" s="23">
        <f>IF(AND($A485&lt;&gt;"",ISNUMBER($A485)),VLOOKUP($A485,StudiesDetails!$B:$CW,3,FALSE),"")</f>
        <v>2021</v>
      </c>
      <c r="D485" s="23" t="str">
        <f>IF(AND($A485&lt;&gt;"",ISNUMBER($A485)),VLOOKUP($A485,StudiesDetails!$B:$CW,4,FALSE),"")</f>
        <v>https://doi.org/10.3390/ijms222312791</v>
      </c>
      <c r="E485" s="64" t="str">
        <f>IF(AND($A485&lt;&gt;"",ISNUMBER($A485)),VLOOKUP($A485,StudiesDetails!$B:$CW,5,FALSE),"")</f>
        <v>CYP3A5</v>
      </c>
      <c r="F485" s="23" t="str">
        <f>IF(AND($A485&lt;&gt;"",ISNUMBER($A485)),VLOOKUP($A485,StudiesDetails!$B:$CW,6,FALSE),"")</f>
        <v>Small intestine-Distal Ileum-HIM-IN005-</v>
      </c>
      <c r="G485" s="12" t="s">
        <v>1678</v>
      </c>
      <c r="H485" s="1">
        <v>2</v>
      </c>
      <c r="I485" s="60" t="str">
        <f>IF(AND($A485&lt;&gt;"",ISNUMBER($A485)),VLOOKUP($A485,StudiesDetails!$B:$CW,26,FALSE),"")</f>
        <v>Individual</v>
      </c>
      <c r="J485" s="39">
        <f>IF(AND($A485&lt;&gt;"",ISNUMBER($A485)),VLOOKUP($A485,StudiesDetails!$B:$CW,31,FALSE),"")</f>
        <v>1</v>
      </c>
      <c r="K485" s="2">
        <v>1.3</v>
      </c>
      <c r="L485" s="14" t="s">
        <v>1679</v>
      </c>
      <c r="M485" s="14" t="s">
        <v>768</v>
      </c>
      <c r="N485" s="58">
        <v>0.53</v>
      </c>
      <c r="O485" s="59" t="s">
        <v>1679</v>
      </c>
      <c r="P485" s="59" t="s">
        <v>797</v>
      </c>
      <c r="X485" s="52">
        <v>0</v>
      </c>
    </row>
    <row r="486" spans="1:25" x14ac:dyDescent="0.3">
      <c r="A486">
        <v>1300</v>
      </c>
      <c r="B486" s="23" t="str">
        <f>IF(AND($A486&lt;&gt;"",ISNUMBER($A486)),VLOOKUP($A486,StudiesDetails!$B:$CW,2,FALSE),"")</f>
        <v>Grangeon</v>
      </c>
      <c r="C486" s="23">
        <f>IF(AND($A486&lt;&gt;"",ISNUMBER($A486)),VLOOKUP($A486,StudiesDetails!$B:$CW,3,FALSE),"")</f>
        <v>2021</v>
      </c>
      <c r="D486" s="23" t="str">
        <f>IF(AND($A486&lt;&gt;"",ISNUMBER($A486)),VLOOKUP($A486,StudiesDetails!$B:$CW,4,FALSE),"")</f>
        <v>https://doi.org/10.3390/ijms222312791</v>
      </c>
      <c r="E486" s="64" t="str">
        <f>IF(AND($A486&lt;&gt;"",ISNUMBER($A486)),VLOOKUP($A486,StudiesDetails!$B:$CW,5,FALSE),"")</f>
        <v>CYP3A5</v>
      </c>
      <c r="F486" s="23" t="str">
        <f>IF(AND($A486&lt;&gt;"",ISNUMBER($A486)),VLOOKUP($A486,StudiesDetails!$B:$CW,6,FALSE),"")</f>
        <v>Small intestine-Distal Ileum-HIM-IN006-</v>
      </c>
      <c r="G486" s="12" t="s">
        <v>1678</v>
      </c>
      <c r="H486" s="1">
        <v>2</v>
      </c>
      <c r="I486" s="60" t="str">
        <f>IF(AND($A486&lt;&gt;"",ISNUMBER($A486)),VLOOKUP($A486,StudiesDetails!$B:$CW,26,FALSE),"")</f>
        <v>Individual</v>
      </c>
      <c r="J486" s="39">
        <f>IF(AND($A486&lt;&gt;"",ISNUMBER($A486)),VLOOKUP($A486,StudiesDetails!$B:$CW,31,FALSE),"")</f>
        <v>1</v>
      </c>
      <c r="K486" s="62">
        <v>0.8</v>
      </c>
      <c r="L486" s="14" t="s">
        <v>1679</v>
      </c>
      <c r="M486" s="14" t="s">
        <v>768</v>
      </c>
      <c r="N486" s="58">
        <v>0.59</v>
      </c>
      <c r="O486" s="59" t="s">
        <v>1679</v>
      </c>
      <c r="P486" s="59" t="s">
        <v>797</v>
      </c>
      <c r="X486" s="52">
        <v>0</v>
      </c>
    </row>
    <row r="487" spans="1:25" x14ac:dyDescent="0.3">
      <c r="A487">
        <v>1301</v>
      </c>
      <c r="B487" s="23" t="str">
        <f>IF(AND($A487&lt;&gt;"",ISNUMBER($A487)),VLOOKUP($A487,StudiesDetails!$B:$CW,2,FALSE),"")</f>
        <v>Grangeon</v>
      </c>
      <c r="C487" s="23">
        <f>IF(AND($A487&lt;&gt;"",ISNUMBER($A487)),VLOOKUP($A487,StudiesDetails!$B:$CW,3,FALSE),"")</f>
        <v>2021</v>
      </c>
      <c r="D487" s="23" t="str">
        <f>IF(AND($A487&lt;&gt;"",ISNUMBER($A487)),VLOOKUP($A487,StudiesDetails!$B:$CW,4,FALSE),"")</f>
        <v>https://doi.org/10.3390/ijms222312791</v>
      </c>
      <c r="E487" s="64" t="str">
        <f>IF(AND($A487&lt;&gt;"",ISNUMBER($A487)),VLOOKUP($A487,StudiesDetails!$B:$CW,5,FALSE),"")</f>
        <v>CYP3A5</v>
      </c>
      <c r="F487" s="23" t="str">
        <f>IF(AND($A487&lt;&gt;"",ISNUMBER($A487)),VLOOKUP($A487,StudiesDetails!$B:$CW,6,FALSE),"")</f>
        <v>Small intestine-Distal Ileum-HIM-IN007-</v>
      </c>
      <c r="G487" s="12" t="s">
        <v>1678</v>
      </c>
      <c r="H487" s="1">
        <v>2</v>
      </c>
      <c r="I487" s="60" t="str">
        <f>IF(AND($A487&lt;&gt;"",ISNUMBER($A487)),VLOOKUP($A487,StudiesDetails!$B:$CW,26,FALSE),"")</f>
        <v>Individual</v>
      </c>
      <c r="J487" s="39">
        <f>IF(AND($A487&lt;&gt;"",ISNUMBER($A487)),VLOOKUP($A487,StudiesDetails!$B:$CW,31,FALSE),"")</f>
        <v>1</v>
      </c>
      <c r="K487" s="2">
        <v>0.54</v>
      </c>
      <c r="L487" s="14" t="s">
        <v>1679</v>
      </c>
      <c r="M487" s="14" t="s">
        <v>768</v>
      </c>
      <c r="N487" s="58">
        <v>0.44</v>
      </c>
      <c r="O487" s="59" t="s">
        <v>1679</v>
      </c>
      <c r="P487" s="59" t="s">
        <v>797</v>
      </c>
      <c r="X487" s="52">
        <v>0</v>
      </c>
    </row>
    <row r="488" spans="1:25" x14ac:dyDescent="0.3">
      <c r="A488">
        <v>1302</v>
      </c>
      <c r="B488" s="23" t="str">
        <f>IF(AND($A488&lt;&gt;"",ISNUMBER($A488)),VLOOKUP($A488,StudiesDetails!$B:$CW,2,FALSE),"")</f>
        <v>Grangeon</v>
      </c>
      <c r="C488" s="23">
        <f>IF(AND($A488&lt;&gt;"",ISNUMBER($A488)),VLOOKUP($A488,StudiesDetails!$B:$CW,3,FALSE),"")</f>
        <v>2021</v>
      </c>
      <c r="D488" s="23" t="str">
        <f>IF(AND($A488&lt;&gt;"",ISNUMBER($A488)),VLOOKUP($A488,StudiesDetails!$B:$CW,4,FALSE),"")</f>
        <v>https://doi.org/10.3390/ijms222312791</v>
      </c>
      <c r="E488" s="64" t="str">
        <f>IF(AND($A488&lt;&gt;"",ISNUMBER($A488)),VLOOKUP($A488,StudiesDetails!$B:$CW,5,FALSE),"")</f>
        <v>CYP3A5</v>
      </c>
      <c r="F488" s="23" t="str">
        <f>IF(AND($A488&lt;&gt;"",ISNUMBER($A488)),VLOOKUP($A488,StudiesDetails!$B:$CW,6,FALSE),"")</f>
        <v>Small intestine-Distal Ileum-HIM-IN008-</v>
      </c>
      <c r="G488" s="12" t="s">
        <v>1678</v>
      </c>
      <c r="H488" s="1">
        <v>2</v>
      </c>
      <c r="I488" s="60" t="str">
        <f>IF(AND($A488&lt;&gt;"",ISNUMBER($A488)),VLOOKUP($A488,StudiesDetails!$B:$CW,26,FALSE),"")</f>
        <v>Individual</v>
      </c>
      <c r="J488" s="39">
        <f>IF(AND($A488&lt;&gt;"",ISNUMBER($A488)),VLOOKUP($A488,StudiesDetails!$B:$CW,31,FALSE),"")</f>
        <v>1</v>
      </c>
      <c r="K488" s="2">
        <v>0.8</v>
      </c>
      <c r="L488" s="14" t="s">
        <v>1679</v>
      </c>
      <c r="M488" s="14" t="s">
        <v>768</v>
      </c>
      <c r="N488" s="58">
        <v>0.32</v>
      </c>
      <c r="O488" s="59" t="s">
        <v>1679</v>
      </c>
      <c r="P488" s="59" t="s">
        <v>797</v>
      </c>
      <c r="X488" s="52">
        <v>0</v>
      </c>
    </row>
    <row r="489" spans="1:25" x14ac:dyDescent="0.3">
      <c r="A489">
        <v>1303</v>
      </c>
      <c r="B489" s="23" t="str">
        <f>IF(AND($A489&lt;&gt;"",ISNUMBER($A489)),VLOOKUP($A489,StudiesDetails!$B:$CW,2,FALSE),"")</f>
        <v>Grangeon</v>
      </c>
      <c r="C489" s="23">
        <f>IF(AND($A489&lt;&gt;"",ISNUMBER($A489)),VLOOKUP($A489,StudiesDetails!$B:$CW,3,FALSE),"")</f>
        <v>2021</v>
      </c>
      <c r="D489" s="23" t="str">
        <f>IF(AND($A489&lt;&gt;"",ISNUMBER($A489)),VLOOKUP($A489,StudiesDetails!$B:$CW,4,FALSE),"")</f>
        <v>https://doi.org/10.3390/ijms222312791</v>
      </c>
      <c r="E489" s="64" t="str">
        <f>IF(AND($A489&lt;&gt;"",ISNUMBER($A489)),VLOOKUP($A489,StudiesDetails!$B:$CW,5,FALSE),"")</f>
        <v>CYP3A5</v>
      </c>
      <c r="F489" s="23" t="str">
        <f>IF(AND($A489&lt;&gt;"",ISNUMBER($A489)),VLOOKUP($A489,StudiesDetails!$B:$CW,6,FALSE),"")</f>
        <v>Small intestine-Distal Ileum-HIM-IN009-</v>
      </c>
      <c r="G489" s="12" t="s">
        <v>1678</v>
      </c>
      <c r="H489" s="1">
        <v>2</v>
      </c>
      <c r="I489" s="60" t="str">
        <f>IF(AND($A489&lt;&gt;"",ISNUMBER($A489)),VLOOKUP($A489,StudiesDetails!$B:$CW,26,FALSE),"")</f>
        <v>Individual</v>
      </c>
      <c r="J489" s="39">
        <f>IF(AND($A489&lt;&gt;"",ISNUMBER($A489)),VLOOKUP($A489,StudiesDetails!$B:$CW,31,FALSE),"")</f>
        <v>1</v>
      </c>
      <c r="K489" s="2">
        <v>0.51</v>
      </c>
      <c r="L489" s="14" t="s">
        <v>1679</v>
      </c>
      <c r="M489" s="14" t="s">
        <v>768</v>
      </c>
      <c r="N489" s="58">
        <v>0.28999999999999998</v>
      </c>
      <c r="O489" s="59" t="s">
        <v>1679</v>
      </c>
      <c r="P489" s="59" t="s">
        <v>797</v>
      </c>
      <c r="X489" s="52">
        <v>1</v>
      </c>
      <c r="Y489" s="52" t="s">
        <v>1683</v>
      </c>
    </row>
    <row r="490" spans="1:25" x14ac:dyDescent="0.3">
      <c r="A490">
        <v>1386</v>
      </c>
      <c r="B490" s="23" t="str">
        <f>IF(AND($A490&lt;&gt;"",ISNUMBER($A490)),VLOOKUP($A490,StudiesDetails!$B:$CW,2,FALSE),"")</f>
        <v>Paine</v>
      </c>
      <c r="C490" s="23">
        <f>IF(AND($A490&lt;&gt;"",ISNUMBER($A490)),VLOOKUP($A490,StudiesDetails!$B:$CW,3,FALSE),"")</f>
        <v>2006</v>
      </c>
      <c r="D490" s="23" t="str">
        <f>IF(AND($A490&lt;&gt;"",ISNUMBER($A490)),VLOOKUP($A490,StudiesDetails!$B:$CW,4,FALSE),"")</f>
        <v>https://doi.org/10.1124/dmd.105.008672</v>
      </c>
      <c r="E490" s="64" t="str">
        <f>IF(AND($A490&lt;&gt;"",ISNUMBER($A490)),VLOOKUP($A490,StudiesDetails!$B:$CW,5,FALSE),"")</f>
        <v>CYP3A4</v>
      </c>
      <c r="F490" s="23" t="str">
        <f>IF(AND($A490&lt;&gt;"",ISNUMBER($A490)),VLOOKUP($A490,StudiesDetails!$B:$CW,6,FALSE),"")</f>
        <v>Small intestine-Duodenum/Proximal jejunum-HIM--</v>
      </c>
      <c r="G490" s="12" t="s">
        <v>1690</v>
      </c>
      <c r="I490" s="60" t="str">
        <f>IF(AND($A490&lt;&gt;"",ISNUMBER($A490)),VLOOKUP($A490,StudiesDetails!$B:$CW,26,FALSE),"")</f>
        <v>Aggregated</v>
      </c>
      <c r="J490" s="39">
        <f>IF(AND($A490&lt;&gt;"",ISNUMBER($A490)),VLOOKUP($A490,StudiesDetails!$B:$CW,31,FALSE),"")</f>
        <v>31</v>
      </c>
      <c r="K490" s="2">
        <v>43</v>
      </c>
      <c r="L490" s="14" t="s">
        <v>1679</v>
      </c>
      <c r="M490" s="14" t="s">
        <v>768</v>
      </c>
      <c r="T490" s="58">
        <v>8.8000000000000007</v>
      </c>
      <c r="U490" s="58">
        <v>150</v>
      </c>
      <c r="V490" s="2">
        <v>8</v>
      </c>
      <c r="W490" s="14" t="s">
        <v>1679</v>
      </c>
      <c r="X490" s="52">
        <v>0</v>
      </c>
    </row>
    <row r="491" spans="1:25" x14ac:dyDescent="0.3">
      <c r="A491">
        <v>1387</v>
      </c>
      <c r="B491" s="23" t="str">
        <f>IF(AND($A491&lt;&gt;"",ISNUMBER($A491)),VLOOKUP($A491,StudiesDetails!$B:$CW,2,FALSE),"")</f>
        <v>Paine</v>
      </c>
      <c r="C491" s="23">
        <f>IF(AND($A491&lt;&gt;"",ISNUMBER($A491)),VLOOKUP($A491,StudiesDetails!$B:$CW,3,FALSE),"")</f>
        <v>2006</v>
      </c>
      <c r="D491" s="23" t="str">
        <f>IF(AND($A491&lt;&gt;"",ISNUMBER($A491)),VLOOKUP($A491,StudiesDetails!$B:$CW,4,FALSE),"")</f>
        <v>https://doi.org/10.1124/dmd.105.008672</v>
      </c>
      <c r="E491" s="64" t="str">
        <f>IF(AND($A491&lt;&gt;"",ISNUMBER($A491)),VLOOKUP($A491,StudiesDetails!$B:$CW,5,FALSE),"")</f>
        <v>CYP3A5</v>
      </c>
      <c r="F491" s="23" t="str">
        <f>IF(AND($A491&lt;&gt;"",ISNUMBER($A491)),VLOOKUP($A491,StudiesDetails!$B:$CW,6,FALSE),"")</f>
        <v>Small intestine-Duodenum/Proximal jejunum-HIM--</v>
      </c>
      <c r="G491" s="12" t="s">
        <v>1690</v>
      </c>
      <c r="I491" s="60" t="str">
        <f>IF(AND($A491&lt;&gt;"",ISNUMBER($A491)),VLOOKUP($A491,StudiesDetails!$B:$CW,26,FALSE),"")</f>
        <v>Aggregated</v>
      </c>
      <c r="J491" s="39">
        <f>IF(AND($A491&lt;&gt;"",ISNUMBER($A491)),VLOOKUP($A491,StudiesDetails!$B:$CW,31,FALSE),"")</f>
        <v>11</v>
      </c>
      <c r="K491" s="2">
        <v>16</v>
      </c>
      <c r="L491" s="14" t="s">
        <v>1679</v>
      </c>
      <c r="M491" s="14" t="s">
        <v>768</v>
      </c>
      <c r="T491" s="58">
        <v>4.9000000000000004</v>
      </c>
      <c r="U491" s="58">
        <v>25</v>
      </c>
      <c r="V491" s="2">
        <v>4</v>
      </c>
      <c r="W491" s="14" t="s">
        <v>1679</v>
      </c>
      <c r="X491" s="52">
        <v>0</v>
      </c>
    </row>
    <row r="492" spans="1:25" x14ac:dyDescent="0.3">
      <c r="A492">
        <v>1396</v>
      </c>
      <c r="B492" s="23" t="str">
        <f>IF(AND($A492&lt;&gt;"",ISNUMBER($A492)),VLOOKUP($A492,StudiesDetails!$B:$CW,2,FALSE),"")</f>
        <v>Paine</v>
      </c>
      <c r="C492" s="23">
        <f>IF(AND($A492&lt;&gt;"",ISNUMBER($A492)),VLOOKUP($A492,StudiesDetails!$B:$CW,3,FALSE),"")</f>
        <v>2006</v>
      </c>
      <c r="D492" s="23" t="str">
        <f>IF(AND($A492&lt;&gt;"",ISNUMBER($A492)),VLOOKUP($A492,StudiesDetails!$B:$CW,4,FALSE),"")</f>
        <v>https://doi.org/10.1124/dmd.105.008672</v>
      </c>
      <c r="E492" s="64" t="str">
        <f>IF(AND($A492&lt;&gt;"",ISNUMBER($A492)),VLOOKUP($A492,StudiesDetails!$B:$CW,5,FALSE),"")</f>
        <v>CYP3A4</v>
      </c>
      <c r="F492" s="23" t="str">
        <f>IF(AND($A492&lt;&gt;"",ISNUMBER($A492)),VLOOKUP($A492,StudiesDetails!$B:$CW,6,FALSE),"")</f>
        <v>Small intestine-Duodenum/Proximal jejunum-HIM--</v>
      </c>
      <c r="G492" s="12" t="s">
        <v>1690</v>
      </c>
      <c r="H492" s="1">
        <v>3</v>
      </c>
      <c r="I492" s="60" t="str">
        <f>IF(AND($A492&lt;&gt;"",ISNUMBER($A492)),VLOOKUP($A492,StudiesDetails!$B:$CW,26,FALSE),"")</f>
        <v>Pooled</v>
      </c>
      <c r="J492" s="39">
        <f>IF(AND($A492&lt;&gt;"",ISNUMBER($A492)),VLOOKUP($A492,StudiesDetails!$B:$CW,31,FALSE),"")</f>
        <v>31</v>
      </c>
      <c r="K492" s="2">
        <v>58</v>
      </c>
      <c r="L492" s="14" t="s">
        <v>1679</v>
      </c>
      <c r="M492" s="14" t="s">
        <v>768</v>
      </c>
      <c r="N492" s="67">
        <v>1</v>
      </c>
      <c r="O492" s="59" t="s">
        <v>1679</v>
      </c>
      <c r="P492" s="59" t="s">
        <v>797</v>
      </c>
      <c r="V492" s="2">
        <v>8</v>
      </c>
      <c r="W492" s="14" t="s">
        <v>1679</v>
      </c>
      <c r="X492" s="52">
        <v>0</v>
      </c>
    </row>
    <row r="493" spans="1:25" x14ac:dyDescent="0.3">
      <c r="A493">
        <v>1397</v>
      </c>
      <c r="B493" s="23" t="str">
        <f>IF(AND($A493&lt;&gt;"",ISNUMBER($A493)),VLOOKUP($A493,StudiesDetails!$B:$CW,2,FALSE),"")</f>
        <v>Paine</v>
      </c>
      <c r="C493" s="23">
        <f>IF(AND($A493&lt;&gt;"",ISNUMBER($A493)),VLOOKUP($A493,StudiesDetails!$B:$CW,3,FALSE),"")</f>
        <v>2006</v>
      </c>
      <c r="D493" s="23" t="str">
        <f>IF(AND($A493&lt;&gt;"",ISNUMBER($A493)),VLOOKUP($A493,StudiesDetails!$B:$CW,4,FALSE),"")</f>
        <v>https://doi.org/10.1124/dmd.105.008672</v>
      </c>
      <c r="E493" s="64" t="str">
        <f>IF(AND($A493&lt;&gt;"",ISNUMBER($A493)),VLOOKUP($A493,StudiesDetails!$B:$CW,5,FALSE),"")</f>
        <v>CYP3A5</v>
      </c>
      <c r="F493" s="23" t="str">
        <f>IF(AND($A493&lt;&gt;"",ISNUMBER($A493)),VLOOKUP($A493,StudiesDetails!$B:$CW,6,FALSE),"")</f>
        <v>Small intestine-Duodenum/Proximal jejunum-HIM--</v>
      </c>
      <c r="G493" s="12" t="s">
        <v>1690</v>
      </c>
      <c r="H493" s="1">
        <v>3</v>
      </c>
      <c r="I493" s="60" t="str">
        <f>IF(AND($A493&lt;&gt;"",ISNUMBER($A493)),VLOOKUP($A493,StudiesDetails!$B:$CW,26,FALSE),"")</f>
        <v>Pooled</v>
      </c>
      <c r="J493" s="39">
        <f>IF(AND($A493&lt;&gt;"",ISNUMBER($A493)),VLOOKUP($A493,StudiesDetails!$B:$CW,31,FALSE),"")</f>
        <v>11</v>
      </c>
      <c r="K493" s="2">
        <v>16</v>
      </c>
      <c r="L493" s="14" t="s">
        <v>1679</v>
      </c>
      <c r="M493" s="14" t="s">
        <v>768</v>
      </c>
      <c r="N493" s="58">
        <v>0.3</v>
      </c>
      <c r="O493" s="59" t="s">
        <v>1679</v>
      </c>
      <c r="P493" s="59" t="s">
        <v>797</v>
      </c>
      <c r="V493" s="2">
        <v>4</v>
      </c>
      <c r="W493" s="14" t="s">
        <v>1679</v>
      </c>
      <c r="X493" s="52">
        <v>0</v>
      </c>
    </row>
    <row r="494" spans="1:25" x14ac:dyDescent="0.3">
      <c r="A494">
        <v>1398</v>
      </c>
      <c r="B494" s="23" t="str">
        <f>IF(AND($A494&lt;&gt;"",ISNUMBER($A494)),VLOOKUP($A494,StudiesDetails!$B:$CW,2,FALSE),"")</f>
        <v>Paine</v>
      </c>
      <c r="C494" s="23">
        <f>IF(AND($A494&lt;&gt;"",ISNUMBER($A494)),VLOOKUP($A494,StudiesDetails!$B:$CW,3,FALSE),"")</f>
        <v>1997</v>
      </c>
      <c r="D494" s="23" t="str">
        <f>IF(AND($A494&lt;&gt;"",ISNUMBER($A494)),VLOOKUP($A494,StudiesDetails!$B:$CW,4,FALSE),"")</f>
        <v>https://pubmed.ncbi.nlm.nih.gov/9400033/</v>
      </c>
      <c r="E494" s="64" t="str">
        <f>IF(AND($A494&lt;&gt;"",ISNUMBER($A494)),VLOOKUP($A494,StudiesDetails!$B:$CW,5,FALSE),"")</f>
        <v>CYP3A</v>
      </c>
      <c r="F494" s="23" t="str">
        <f>IF(AND($A494&lt;&gt;"",ISNUMBER($A494)),VLOOKUP($A494,StudiesDetails!$B:$CW,6,FALSE),"")</f>
        <v>Liver--HLM--</v>
      </c>
      <c r="G494" s="12" t="s">
        <v>1690</v>
      </c>
      <c r="I494" s="60" t="str">
        <f>IF(AND($A494&lt;&gt;"",ISNUMBER($A494)),VLOOKUP($A494,StudiesDetails!$B:$CW,26,FALSE),"")</f>
        <v>Aggregated</v>
      </c>
      <c r="J494" s="39">
        <f>IF(AND($A494&lt;&gt;"",ISNUMBER($A494)),VLOOKUP($A494,StudiesDetails!$B:$CW,31,FALSE),"")</f>
        <v>20</v>
      </c>
      <c r="K494" s="2">
        <v>69.7</v>
      </c>
      <c r="L494" s="14" t="s">
        <v>1679</v>
      </c>
      <c r="M494" s="14" t="s">
        <v>1069</v>
      </c>
      <c r="T494" s="58">
        <v>4.0999999999999996</v>
      </c>
      <c r="U494" s="67">
        <v>262</v>
      </c>
      <c r="X494" s="52">
        <v>0</v>
      </c>
    </row>
    <row r="495" spans="1:25" x14ac:dyDescent="0.3">
      <c r="A495">
        <v>1399</v>
      </c>
      <c r="B495" s="23" t="str">
        <f>IF(AND($A495&lt;&gt;"",ISNUMBER($A495)),VLOOKUP($A495,StudiesDetails!$B:$CW,2,FALSE),"")</f>
        <v>Paine</v>
      </c>
      <c r="C495" s="23">
        <f>IF(AND($A495&lt;&gt;"",ISNUMBER($A495)),VLOOKUP($A495,StudiesDetails!$B:$CW,3,FALSE),"")</f>
        <v>1997</v>
      </c>
      <c r="D495" s="23" t="str">
        <f>IF(AND($A495&lt;&gt;"",ISNUMBER($A495)),VLOOKUP($A495,StudiesDetails!$B:$CW,4,FALSE),"")</f>
        <v>https://pubmed.ncbi.nlm.nih.gov/9400033/</v>
      </c>
      <c r="E495" s="64" t="str">
        <f>IF(AND($A495&lt;&gt;"",ISNUMBER($A495)),VLOOKUP($A495,StudiesDetails!$B:$CW,5,FALSE),"")</f>
        <v>CYP3A</v>
      </c>
      <c r="F495" s="23" t="str">
        <f>IF(AND($A495&lt;&gt;"",ISNUMBER($A495)),VLOOKUP($A495,StudiesDetails!$B:$CW,6,FALSE),"")</f>
        <v>Small intestine-Duodenum-HIM--</v>
      </c>
      <c r="G495" s="12" t="s">
        <v>1690</v>
      </c>
      <c r="I495" s="60" t="str">
        <f>IF(AND($A495&lt;&gt;"",ISNUMBER($A495)),VLOOKUP($A495,StudiesDetails!$B:$CW,26,FALSE),"")</f>
        <v>Aggregated</v>
      </c>
      <c r="J495" s="39">
        <f>IF(AND($A495&lt;&gt;"",ISNUMBER($A495)),VLOOKUP($A495,StudiesDetails!$B:$CW,31,FALSE),"")</f>
        <v>20</v>
      </c>
      <c r="K495" s="2">
        <v>30.6</v>
      </c>
      <c r="L495" s="14" t="s">
        <v>1679</v>
      </c>
      <c r="M495" s="14" t="s">
        <v>1069</v>
      </c>
      <c r="T495" s="67">
        <v>3</v>
      </c>
      <c r="U495" s="58">
        <v>90.8</v>
      </c>
      <c r="X495" s="52">
        <v>0</v>
      </c>
    </row>
    <row r="496" spans="1:25" x14ac:dyDescent="0.3">
      <c r="A496">
        <v>1400</v>
      </c>
      <c r="B496" s="23" t="str">
        <f>IF(AND($A496&lt;&gt;"",ISNUMBER($A496)),VLOOKUP($A496,StudiesDetails!$B:$CW,2,FALSE),"")</f>
        <v>Paine</v>
      </c>
      <c r="C496" s="23">
        <f>IF(AND($A496&lt;&gt;"",ISNUMBER($A496)),VLOOKUP($A496,StudiesDetails!$B:$CW,3,FALSE),"")</f>
        <v>1997</v>
      </c>
      <c r="D496" s="23" t="str">
        <f>IF(AND($A496&lt;&gt;"",ISNUMBER($A496)),VLOOKUP($A496,StudiesDetails!$B:$CW,4,FALSE),"")</f>
        <v>https://pubmed.ncbi.nlm.nih.gov/9400033/</v>
      </c>
      <c r="E496" s="64" t="str">
        <f>IF(AND($A496&lt;&gt;"",ISNUMBER($A496)),VLOOKUP($A496,StudiesDetails!$B:$CW,5,FALSE),"")</f>
        <v>CYP3A</v>
      </c>
      <c r="F496" s="23" t="str">
        <f>IF(AND($A496&lt;&gt;"",ISNUMBER($A496)),VLOOKUP($A496,StudiesDetails!$B:$CW,6,FALSE),"")</f>
        <v>Small intestine-Jejunum-HIM--</v>
      </c>
      <c r="G496" s="12" t="s">
        <v>1690</v>
      </c>
      <c r="I496" s="60" t="str">
        <f>IF(AND($A496&lt;&gt;"",ISNUMBER($A496)),VLOOKUP($A496,StudiesDetails!$B:$CW,26,FALSE),"")</f>
        <v>Aggregated</v>
      </c>
      <c r="J496" s="39">
        <f>IF(AND($A496&lt;&gt;"",ISNUMBER($A496)),VLOOKUP($A496,StudiesDetails!$B:$CW,31,FALSE),"")</f>
        <v>20</v>
      </c>
      <c r="K496" s="2">
        <v>22.6</v>
      </c>
      <c r="L496" s="14" t="s">
        <v>1679</v>
      </c>
      <c r="M496" s="14" t="s">
        <v>1069</v>
      </c>
      <c r="T496" s="58">
        <v>2.1</v>
      </c>
      <c r="U496" s="67">
        <v>98</v>
      </c>
      <c r="X496" s="52">
        <v>0</v>
      </c>
    </row>
    <row r="497" spans="1:25" x14ac:dyDescent="0.3">
      <c r="A497">
        <v>1401</v>
      </c>
      <c r="B497" s="23" t="str">
        <f>IF(AND($A497&lt;&gt;"",ISNUMBER($A497)),VLOOKUP($A497,StudiesDetails!$B:$CW,2,FALSE),"")</f>
        <v>Paine</v>
      </c>
      <c r="C497" s="23">
        <f>IF(AND($A497&lt;&gt;"",ISNUMBER($A497)),VLOOKUP($A497,StudiesDetails!$B:$CW,3,FALSE),"")</f>
        <v>1997</v>
      </c>
      <c r="D497" s="23" t="str">
        <f>IF(AND($A497&lt;&gt;"",ISNUMBER($A497)),VLOOKUP($A497,StudiesDetails!$B:$CW,4,FALSE),"")</f>
        <v>https://pubmed.ncbi.nlm.nih.gov/9400033/</v>
      </c>
      <c r="E497" s="64" t="str">
        <f>IF(AND($A497&lt;&gt;"",ISNUMBER($A497)),VLOOKUP($A497,StudiesDetails!$B:$CW,5,FALSE),"")</f>
        <v>CYP3A</v>
      </c>
      <c r="F497" s="23" t="str">
        <f>IF(AND($A497&lt;&gt;"",ISNUMBER($A497)),VLOOKUP($A497,StudiesDetails!$B:$CW,6,FALSE),"")</f>
        <v>Small intestine-Ileum-HIM--</v>
      </c>
      <c r="G497" s="12" t="s">
        <v>1690</v>
      </c>
      <c r="I497" s="60" t="str">
        <f>IF(AND($A497&lt;&gt;"",ISNUMBER($A497)),VLOOKUP($A497,StudiesDetails!$B:$CW,26,FALSE),"")</f>
        <v>Aggregated</v>
      </c>
      <c r="J497" s="39">
        <f>IF(AND($A497&lt;&gt;"",ISNUMBER($A497)),VLOOKUP($A497,StudiesDetails!$B:$CW,31,FALSE),"")</f>
        <v>20</v>
      </c>
      <c r="K497" s="2">
        <v>16.600000000000001</v>
      </c>
      <c r="L497" s="14" t="s">
        <v>1679</v>
      </c>
      <c r="M497" s="14" t="s">
        <v>1069</v>
      </c>
      <c r="T497" s="58">
        <v>1.9</v>
      </c>
      <c r="U497" s="58">
        <v>59.5</v>
      </c>
      <c r="X497" s="52">
        <v>0</v>
      </c>
    </row>
    <row r="498" spans="1:25" x14ac:dyDescent="0.3">
      <c r="A498">
        <v>1402</v>
      </c>
      <c r="B498" s="23" t="str">
        <f>IF(AND($A498&lt;&gt;"",ISNUMBER($A498)),VLOOKUP($A498,StudiesDetails!$B:$CW,2,FALSE),"")</f>
        <v>von Richter</v>
      </c>
      <c r="C498" s="23">
        <f>IF(AND($A498&lt;&gt;"",ISNUMBER($A498)),VLOOKUP($A498,StudiesDetails!$B:$CW,3,FALSE),"")</f>
        <v>2004</v>
      </c>
      <c r="D498" s="23" t="str">
        <f>IF(AND($A498&lt;&gt;"",ISNUMBER($A498)),VLOOKUP($A498,StudiesDetails!$B:$CW,4,FALSE),"")</f>
        <v>https://doi.org/10.1016/j.clpt.2003.10.008</v>
      </c>
      <c r="E498" s="64" t="str">
        <f>IF(AND($A498&lt;&gt;"",ISNUMBER($A498)),VLOOKUP($A498,StudiesDetails!$B:$CW,5,FALSE),"")</f>
        <v>CYP3A4</v>
      </c>
      <c r="F498" s="23" t="str">
        <f>IF(AND($A498&lt;&gt;"",ISNUMBER($A498)),VLOOKUP($A498,StudiesDetails!$B:$CW,6,FALSE),"")</f>
        <v>Small intestine--Homogenate-1-</v>
      </c>
      <c r="G498" s="12" t="s">
        <v>1690</v>
      </c>
      <c r="H498" s="1">
        <v>2</v>
      </c>
      <c r="I498" s="60" t="str">
        <f>IF(AND($A498&lt;&gt;"",ISNUMBER($A498)),VLOOKUP($A498,StudiesDetails!$B:$CW,26,FALSE),"")</f>
        <v>Individual</v>
      </c>
      <c r="J498" s="39">
        <f>IF(AND($A498&lt;&gt;"",ISNUMBER($A498)),VLOOKUP($A498,StudiesDetails!$B:$CW,31,FALSE),"")</f>
        <v>1</v>
      </c>
      <c r="K498" s="2">
        <v>70.2</v>
      </c>
      <c r="L498" s="14" t="s">
        <v>1700</v>
      </c>
      <c r="M498" s="14" t="s">
        <v>768</v>
      </c>
      <c r="V498" s="2">
        <v>0.25</v>
      </c>
      <c r="W498" s="14" t="s">
        <v>1700</v>
      </c>
      <c r="X498" s="52">
        <v>1</v>
      </c>
      <c r="Y498" s="52" t="s">
        <v>1683</v>
      </c>
    </row>
    <row r="499" spans="1:25" x14ac:dyDescent="0.3">
      <c r="A499">
        <v>1403</v>
      </c>
      <c r="B499" s="23" t="str">
        <f>IF(AND($A499&lt;&gt;"",ISNUMBER($A499)),VLOOKUP($A499,StudiesDetails!$B:$CW,2,FALSE),"")</f>
        <v>von Richter</v>
      </c>
      <c r="C499" s="23">
        <f>IF(AND($A499&lt;&gt;"",ISNUMBER($A499)),VLOOKUP($A499,StudiesDetails!$B:$CW,3,FALSE),"")</f>
        <v>2004</v>
      </c>
      <c r="D499" s="23" t="str">
        <f>IF(AND($A499&lt;&gt;"",ISNUMBER($A499)),VLOOKUP($A499,StudiesDetails!$B:$CW,4,FALSE),"")</f>
        <v>https://doi.org/10.1016/j.clpt.2003.10.008</v>
      </c>
      <c r="E499" s="64" t="str">
        <f>IF(AND($A499&lt;&gt;"",ISNUMBER($A499)),VLOOKUP($A499,StudiesDetails!$B:$CW,5,FALSE),"")</f>
        <v>CYP3A4</v>
      </c>
      <c r="F499" s="23" t="str">
        <f>IF(AND($A499&lt;&gt;"",ISNUMBER($A499)),VLOOKUP($A499,StudiesDetails!$B:$CW,6,FALSE),"")</f>
        <v>Small intestine--Homogenate-2-</v>
      </c>
      <c r="G499" s="12" t="s">
        <v>1690</v>
      </c>
      <c r="H499" s="1">
        <v>2</v>
      </c>
      <c r="I499" s="60" t="str">
        <f>IF(AND($A499&lt;&gt;"",ISNUMBER($A499)),VLOOKUP($A499,StudiesDetails!$B:$CW,26,FALSE),"")</f>
        <v>Individual</v>
      </c>
      <c r="J499" s="39">
        <f>IF(AND($A499&lt;&gt;"",ISNUMBER($A499)),VLOOKUP($A499,StudiesDetails!$B:$CW,31,FALSE),"")</f>
        <v>1</v>
      </c>
      <c r="K499" s="2">
        <v>19.2</v>
      </c>
      <c r="L499" s="14" t="s">
        <v>1700</v>
      </c>
      <c r="M499" s="14" t="s">
        <v>768</v>
      </c>
      <c r="V499" s="2">
        <v>0.25</v>
      </c>
      <c r="W499" s="14" t="s">
        <v>1700</v>
      </c>
      <c r="X499" s="52">
        <v>1</v>
      </c>
      <c r="Y499" s="52" t="s">
        <v>1692</v>
      </c>
    </row>
    <row r="500" spans="1:25" x14ac:dyDescent="0.3">
      <c r="A500">
        <v>1404</v>
      </c>
      <c r="B500" s="23" t="str">
        <f>IF(AND($A500&lt;&gt;"",ISNUMBER($A500)),VLOOKUP($A500,StudiesDetails!$B:$CW,2,FALSE),"")</f>
        <v>von Richter</v>
      </c>
      <c r="C500" s="23">
        <f>IF(AND($A500&lt;&gt;"",ISNUMBER($A500)),VLOOKUP($A500,StudiesDetails!$B:$CW,3,FALSE),"")</f>
        <v>2004</v>
      </c>
      <c r="D500" s="23" t="str">
        <f>IF(AND($A500&lt;&gt;"",ISNUMBER($A500)),VLOOKUP($A500,StudiesDetails!$B:$CW,4,FALSE),"")</f>
        <v>https://doi.org/10.1016/j.clpt.2003.10.008</v>
      </c>
      <c r="E500" s="64" t="str">
        <f>IF(AND($A500&lt;&gt;"",ISNUMBER($A500)),VLOOKUP($A500,StudiesDetails!$B:$CW,5,FALSE),"")</f>
        <v>CYP3A4</v>
      </c>
      <c r="F500" s="23" t="str">
        <f>IF(AND($A500&lt;&gt;"",ISNUMBER($A500)),VLOOKUP($A500,StudiesDetails!$B:$CW,6,FALSE),"")</f>
        <v>Small intestine--Homogenate-3-</v>
      </c>
      <c r="G500" s="12" t="s">
        <v>1690</v>
      </c>
      <c r="H500" s="1">
        <v>2</v>
      </c>
      <c r="I500" s="60" t="str">
        <f>IF(AND($A500&lt;&gt;"",ISNUMBER($A500)),VLOOKUP($A500,StudiesDetails!$B:$CW,26,FALSE),"")</f>
        <v>Individual</v>
      </c>
      <c r="J500" s="39">
        <f>IF(AND($A500&lt;&gt;"",ISNUMBER($A500)),VLOOKUP($A500,StudiesDetails!$B:$CW,31,FALSE),"")</f>
        <v>1</v>
      </c>
      <c r="K500" s="2">
        <v>94.2</v>
      </c>
      <c r="L500" s="14" t="s">
        <v>1700</v>
      </c>
      <c r="M500" s="14" t="s">
        <v>768</v>
      </c>
      <c r="V500" s="2">
        <v>0.25</v>
      </c>
      <c r="W500" s="14" t="s">
        <v>1700</v>
      </c>
      <c r="X500" s="52">
        <v>1</v>
      </c>
      <c r="Y500" s="52" t="s">
        <v>1683</v>
      </c>
    </row>
    <row r="501" spans="1:25" x14ac:dyDescent="0.3">
      <c r="A501">
        <v>1405</v>
      </c>
      <c r="B501" s="23" t="str">
        <f>IF(AND($A501&lt;&gt;"",ISNUMBER($A501)),VLOOKUP($A501,StudiesDetails!$B:$CW,2,FALSE),"")</f>
        <v>von Richter</v>
      </c>
      <c r="C501" s="23">
        <f>IF(AND($A501&lt;&gt;"",ISNUMBER($A501)),VLOOKUP($A501,StudiesDetails!$B:$CW,3,FALSE),"")</f>
        <v>2004</v>
      </c>
      <c r="D501" s="23" t="str">
        <f>IF(AND($A501&lt;&gt;"",ISNUMBER($A501)),VLOOKUP($A501,StudiesDetails!$B:$CW,4,FALSE),"")</f>
        <v>https://doi.org/10.1016/j.clpt.2003.10.008</v>
      </c>
      <c r="E501" s="64" t="str">
        <f>IF(AND($A501&lt;&gt;"",ISNUMBER($A501)),VLOOKUP($A501,StudiesDetails!$B:$CW,5,FALSE),"")</f>
        <v>CYP3A4</v>
      </c>
      <c r="F501" s="23" t="str">
        <f>IF(AND($A501&lt;&gt;"",ISNUMBER($A501)),VLOOKUP($A501,StudiesDetails!$B:$CW,6,FALSE),"")</f>
        <v>Small intestine--Homogenate-4-</v>
      </c>
      <c r="G501" s="12" t="s">
        <v>1690</v>
      </c>
      <c r="H501" s="1">
        <v>2</v>
      </c>
      <c r="I501" s="60" t="str">
        <f>IF(AND($A501&lt;&gt;"",ISNUMBER($A501)),VLOOKUP($A501,StudiesDetails!$B:$CW,26,FALSE),"")</f>
        <v>Individual</v>
      </c>
      <c r="J501" s="39">
        <f>IF(AND($A501&lt;&gt;"",ISNUMBER($A501)),VLOOKUP($A501,StudiesDetails!$B:$CW,31,FALSE),"")</f>
        <v>1</v>
      </c>
      <c r="K501" s="2">
        <v>157.19999999999999</v>
      </c>
      <c r="L501" s="14" t="s">
        <v>1700</v>
      </c>
      <c r="M501" s="14" t="s">
        <v>768</v>
      </c>
      <c r="V501" s="2">
        <v>0.25</v>
      </c>
      <c r="W501" s="14" t="s">
        <v>1700</v>
      </c>
      <c r="X501" s="52">
        <v>1</v>
      </c>
      <c r="Y501" s="52" t="s">
        <v>1692</v>
      </c>
    </row>
    <row r="502" spans="1:25" x14ac:dyDescent="0.3">
      <c r="A502">
        <v>1406</v>
      </c>
      <c r="B502" s="23" t="str">
        <f>IF(AND($A502&lt;&gt;"",ISNUMBER($A502)),VLOOKUP($A502,StudiesDetails!$B:$CW,2,FALSE),"")</f>
        <v>von Richter</v>
      </c>
      <c r="C502" s="23">
        <f>IF(AND($A502&lt;&gt;"",ISNUMBER($A502)),VLOOKUP($A502,StudiesDetails!$B:$CW,3,FALSE),"")</f>
        <v>2004</v>
      </c>
      <c r="D502" s="23" t="str">
        <f>IF(AND($A502&lt;&gt;"",ISNUMBER($A502)),VLOOKUP($A502,StudiesDetails!$B:$CW,4,FALSE),"")</f>
        <v>https://doi.org/10.1016/j.clpt.2003.10.008</v>
      </c>
      <c r="E502" s="64" t="str">
        <f>IF(AND($A502&lt;&gt;"",ISNUMBER($A502)),VLOOKUP($A502,StudiesDetails!$B:$CW,5,FALSE),"")</f>
        <v>CYP3A4</v>
      </c>
      <c r="F502" s="23" t="str">
        <f>IF(AND($A502&lt;&gt;"",ISNUMBER($A502)),VLOOKUP($A502,StudiesDetails!$B:$CW,6,FALSE),"")</f>
        <v>Small intestine--Homogenate-5-</v>
      </c>
      <c r="G502" s="12" t="s">
        <v>1690</v>
      </c>
      <c r="H502" s="1">
        <v>2</v>
      </c>
      <c r="I502" s="60" t="str">
        <f>IF(AND($A502&lt;&gt;"",ISNUMBER($A502)),VLOOKUP($A502,StudiesDetails!$B:$CW,26,FALSE),"")</f>
        <v>Individual</v>
      </c>
      <c r="J502" s="39">
        <f>IF(AND($A502&lt;&gt;"",ISNUMBER($A502)),VLOOKUP($A502,StudiesDetails!$B:$CW,31,FALSE),"")</f>
        <v>1</v>
      </c>
      <c r="K502" s="85">
        <v>69</v>
      </c>
      <c r="L502" s="14" t="s">
        <v>1700</v>
      </c>
      <c r="M502" s="14" t="s">
        <v>768</v>
      </c>
      <c r="V502" s="2">
        <v>0.25</v>
      </c>
      <c r="W502" s="14" t="s">
        <v>1700</v>
      </c>
      <c r="X502" s="52">
        <v>1</v>
      </c>
      <c r="Y502" s="52" t="s">
        <v>1683</v>
      </c>
    </row>
    <row r="503" spans="1:25" x14ac:dyDescent="0.3">
      <c r="A503">
        <v>1407</v>
      </c>
      <c r="B503" s="23" t="str">
        <f>IF(AND($A503&lt;&gt;"",ISNUMBER($A503)),VLOOKUP($A503,StudiesDetails!$B:$CW,2,FALSE),"")</f>
        <v>von Richter</v>
      </c>
      <c r="C503" s="23">
        <f>IF(AND($A503&lt;&gt;"",ISNUMBER($A503)),VLOOKUP($A503,StudiesDetails!$B:$CW,3,FALSE),"")</f>
        <v>2004</v>
      </c>
      <c r="D503" s="23" t="str">
        <f>IF(AND($A503&lt;&gt;"",ISNUMBER($A503)),VLOOKUP($A503,StudiesDetails!$B:$CW,4,FALSE),"")</f>
        <v>https://doi.org/10.1016/j.clpt.2003.10.008</v>
      </c>
      <c r="E503" s="64" t="str">
        <f>IF(AND($A503&lt;&gt;"",ISNUMBER($A503)),VLOOKUP($A503,StudiesDetails!$B:$CW,5,FALSE),"")</f>
        <v>CYP3A4</v>
      </c>
      <c r="F503" s="23" t="str">
        <f>IF(AND($A503&lt;&gt;"",ISNUMBER($A503)),VLOOKUP($A503,StudiesDetails!$B:$CW,6,FALSE),"")</f>
        <v>Small intestine--Homogenate-6-</v>
      </c>
      <c r="G503" s="12" t="s">
        <v>1690</v>
      </c>
      <c r="H503" s="1">
        <v>2</v>
      </c>
      <c r="I503" s="60" t="str">
        <f>IF(AND($A503&lt;&gt;"",ISNUMBER($A503)),VLOOKUP($A503,StudiesDetails!$B:$CW,26,FALSE),"")</f>
        <v>Individual</v>
      </c>
      <c r="J503" s="39">
        <f>IF(AND($A503&lt;&gt;"",ISNUMBER($A503)),VLOOKUP($A503,StudiesDetails!$B:$CW,31,FALSE),"")</f>
        <v>1</v>
      </c>
      <c r="K503" s="2">
        <v>96.5</v>
      </c>
      <c r="L503" s="14" t="s">
        <v>1700</v>
      </c>
      <c r="M503" s="14" t="s">
        <v>768</v>
      </c>
      <c r="V503" s="2">
        <v>0.25</v>
      </c>
      <c r="W503" s="14" t="s">
        <v>1700</v>
      </c>
      <c r="X503" s="52">
        <v>1</v>
      </c>
      <c r="Y503" s="52" t="s">
        <v>1683</v>
      </c>
    </row>
    <row r="504" spans="1:25" x14ac:dyDescent="0.3">
      <c r="A504">
        <v>1408</v>
      </c>
      <c r="B504" s="23" t="str">
        <f>IF(AND($A504&lt;&gt;"",ISNUMBER($A504)),VLOOKUP($A504,StudiesDetails!$B:$CW,2,FALSE),"")</f>
        <v>von Richter</v>
      </c>
      <c r="C504" s="23">
        <f>IF(AND($A504&lt;&gt;"",ISNUMBER($A504)),VLOOKUP($A504,StudiesDetails!$B:$CW,3,FALSE),"")</f>
        <v>2004</v>
      </c>
      <c r="D504" s="23" t="str">
        <f>IF(AND($A504&lt;&gt;"",ISNUMBER($A504)),VLOOKUP($A504,StudiesDetails!$B:$CW,4,FALSE),"")</f>
        <v>https://doi.org/10.1016/j.clpt.2003.10.008</v>
      </c>
      <c r="E504" s="64" t="str">
        <f>IF(AND($A504&lt;&gt;"",ISNUMBER($A504)),VLOOKUP($A504,StudiesDetails!$B:$CW,5,FALSE),"")</f>
        <v>CYP3A4</v>
      </c>
      <c r="F504" s="23" t="str">
        <f>IF(AND($A504&lt;&gt;"",ISNUMBER($A504)),VLOOKUP($A504,StudiesDetails!$B:$CW,6,FALSE),"")</f>
        <v>Small intestine--Homogenate-7-</v>
      </c>
      <c r="G504" s="12" t="s">
        <v>1690</v>
      </c>
      <c r="H504" s="1">
        <v>2</v>
      </c>
      <c r="I504" s="60" t="str">
        <f>IF(AND($A504&lt;&gt;"",ISNUMBER($A504)),VLOOKUP($A504,StudiesDetails!$B:$CW,26,FALSE),"")</f>
        <v>Individual</v>
      </c>
      <c r="J504" s="39">
        <f>IF(AND($A504&lt;&gt;"",ISNUMBER($A504)),VLOOKUP($A504,StudiesDetails!$B:$CW,31,FALSE),"")</f>
        <v>1</v>
      </c>
      <c r="K504" s="2">
        <v>122.6</v>
      </c>
      <c r="L504" s="14" t="s">
        <v>1700</v>
      </c>
      <c r="M504" s="14" t="s">
        <v>768</v>
      </c>
      <c r="V504" s="2">
        <v>0.25</v>
      </c>
      <c r="W504" s="14" t="s">
        <v>1700</v>
      </c>
      <c r="X504" s="52">
        <v>1</v>
      </c>
      <c r="Y504" s="52" t="s">
        <v>1683</v>
      </c>
    </row>
    <row r="505" spans="1:25" x14ac:dyDescent="0.3">
      <c r="A505">
        <v>1409</v>
      </c>
      <c r="B505" s="23" t="str">
        <f>IF(AND($A505&lt;&gt;"",ISNUMBER($A505)),VLOOKUP($A505,StudiesDetails!$B:$CW,2,FALSE),"")</f>
        <v>von Richter</v>
      </c>
      <c r="C505" s="23">
        <f>IF(AND($A505&lt;&gt;"",ISNUMBER($A505)),VLOOKUP($A505,StudiesDetails!$B:$CW,3,FALSE),"")</f>
        <v>2004</v>
      </c>
      <c r="D505" s="23" t="str">
        <f>IF(AND($A505&lt;&gt;"",ISNUMBER($A505)),VLOOKUP($A505,StudiesDetails!$B:$CW,4,FALSE),"")</f>
        <v>https://doi.org/10.1016/j.clpt.2003.10.008</v>
      </c>
      <c r="E505" s="64" t="str">
        <f>IF(AND($A505&lt;&gt;"",ISNUMBER($A505)),VLOOKUP($A505,StudiesDetails!$B:$CW,5,FALSE),"")</f>
        <v>CYP3A4</v>
      </c>
      <c r="F505" s="23" t="str">
        <f>IF(AND($A505&lt;&gt;"",ISNUMBER($A505)),VLOOKUP($A505,StudiesDetails!$B:$CW,6,FALSE),"")</f>
        <v>Small intestine--Homogenate-8-</v>
      </c>
      <c r="G505" s="12" t="s">
        <v>1690</v>
      </c>
      <c r="H505" s="1">
        <v>2</v>
      </c>
      <c r="I505" s="60" t="str">
        <f>IF(AND($A505&lt;&gt;"",ISNUMBER($A505)),VLOOKUP($A505,StudiesDetails!$B:$CW,26,FALSE),"")</f>
        <v>Individual</v>
      </c>
      <c r="J505" s="39">
        <f>IF(AND($A505&lt;&gt;"",ISNUMBER($A505)),VLOOKUP($A505,StudiesDetails!$B:$CW,31,FALSE),"")</f>
        <v>1</v>
      </c>
      <c r="K505" s="2">
        <v>51.9</v>
      </c>
      <c r="L505" s="14" t="s">
        <v>1700</v>
      </c>
      <c r="M505" s="14" t="s">
        <v>768</v>
      </c>
      <c r="V505" s="2">
        <v>0.25</v>
      </c>
      <c r="W505" s="14" t="s">
        <v>1700</v>
      </c>
      <c r="X505" s="52">
        <v>1</v>
      </c>
      <c r="Y505" s="52" t="s">
        <v>1683</v>
      </c>
    </row>
    <row r="506" spans="1:25" x14ac:dyDescent="0.3">
      <c r="A506">
        <v>1410</v>
      </c>
      <c r="B506" s="23" t="str">
        <f>IF(AND($A506&lt;&gt;"",ISNUMBER($A506)),VLOOKUP($A506,StudiesDetails!$B:$CW,2,FALSE),"")</f>
        <v>von Richter</v>
      </c>
      <c r="C506" s="23">
        <f>IF(AND($A506&lt;&gt;"",ISNUMBER($A506)),VLOOKUP($A506,StudiesDetails!$B:$CW,3,FALSE),"")</f>
        <v>2004</v>
      </c>
      <c r="D506" s="23" t="str">
        <f>IF(AND($A506&lt;&gt;"",ISNUMBER($A506)),VLOOKUP($A506,StudiesDetails!$B:$CW,4,FALSE),"")</f>
        <v>https://doi.org/10.1016/j.clpt.2003.10.008</v>
      </c>
      <c r="E506" s="64" t="str">
        <f>IF(AND($A506&lt;&gt;"",ISNUMBER($A506)),VLOOKUP($A506,StudiesDetails!$B:$CW,5,FALSE),"")</f>
        <v>CYP3A4</v>
      </c>
      <c r="F506" s="23" t="str">
        <f>IF(AND($A506&lt;&gt;"",ISNUMBER($A506)),VLOOKUP($A506,StudiesDetails!$B:$CW,6,FALSE),"")</f>
        <v>Small intestine--Homogenate-9-</v>
      </c>
      <c r="G506" s="12" t="s">
        <v>1690</v>
      </c>
      <c r="H506" s="1">
        <v>2</v>
      </c>
      <c r="I506" s="60" t="str">
        <f>IF(AND($A506&lt;&gt;"",ISNUMBER($A506)),VLOOKUP($A506,StudiesDetails!$B:$CW,26,FALSE),"")</f>
        <v>Individual</v>
      </c>
      <c r="J506" s="39">
        <f>IF(AND($A506&lt;&gt;"",ISNUMBER($A506)),VLOOKUP($A506,StudiesDetails!$B:$CW,31,FALSE),"")</f>
        <v>1</v>
      </c>
      <c r="K506" s="2">
        <v>173.9</v>
      </c>
      <c r="L506" s="14" t="s">
        <v>1700</v>
      </c>
      <c r="M506" s="14" t="s">
        <v>768</v>
      </c>
      <c r="V506" s="2">
        <v>0.25</v>
      </c>
      <c r="W506" s="14" t="s">
        <v>1700</v>
      </c>
      <c r="X506" s="52">
        <v>1</v>
      </c>
      <c r="Y506" s="52" t="s">
        <v>1683</v>
      </c>
    </row>
    <row r="507" spans="1:25" x14ac:dyDescent="0.3">
      <c r="A507">
        <v>1411</v>
      </c>
      <c r="B507" s="23" t="str">
        <f>IF(AND($A507&lt;&gt;"",ISNUMBER($A507)),VLOOKUP($A507,StudiesDetails!$B:$CW,2,FALSE),"")</f>
        <v>von Richter</v>
      </c>
      <c r="C507" s="23">
        <f>IF(AND($A507&lt;&gt;"",ISNUMBER($A507)),VLOOKUP($A507,StudiesDetails!$B:$CW,3,FALSE),"")</f>
        <v>2004</v>
      </c>
      <c r="D507" s="23" t="str">
        <f>IF(AND($A507&lt;&gt;"",ISNUMBER($A507)),VLOOKUP($A507,StudiesDetails!$B:$CW,4,FALSE),"")</f>
        <v>https://doi.org/10.1016/j.clpt.2003.10.008</v>
      </c>
      <c r="E507" s="64" t="str">
        <f>IF(AND($A507&lt;&gt;"",ISNUMBER($A507)),VLOOKUP($A507,StudiesDetails!$B:$CW,5,FALSE),"")</f>
        <v>CYP3A4</v>
      </c>
      <c r="F507" s="23" t="str">
        <f>IF(AND($A507&lt;&gt;"",ISNUMBER($A507)),VLOOKUP($A507,StudiesDetails!$B:$CW,6,FALSE),"")</f>
        <v>Small intestine--Homogenate-10-</v>
      </c>
      <c r="G507" s="12" t="s">
        <v>1690</v>
      </c>
      <c r="H507" s="1">
        <v>2</v>
      </c>
      <c r="I507" s="60" t="str">
        <f>IF(AND($A507&lt;&gt;"",ISNUMBER($A507)),VLOOKUP($A507,StudiesDetails!$B:$CW,26,FALSE),"")</f>
        <v>Individual</v>
      </c>
      <c r="J507" s="39">
        <f>IF(AND($A507&lt;&gt;"",ISNUMBER($A507)),VLOOKUP($A507,StudiesDetails!$B:$CW,31,FALSE),"")</f>
        <v>1</v>
      </c>
      <c r="K507" s="2">
        <v>37.299999999999997</v>
      </c>
      <c r="L507" s="14" t="s">
        <v>1700</v>
      </c>
      <c r="M507" s="14" t="s">
        <v>768</v>
      </c>
      <c r="V507" s="2">
        <v>0.25</v>
      </c>
      <c r="W507" s="14" t="s">
        <v>1700</v>
      </c>
      <c r="X507" s="52">
        <v>1</v>
      </c>
      <c r="Y507" s="52" t="s">
        <v>1683</v>
      </c>
    </row>
    <row r="508" spans="1:25" x14ac:dyDescent="0.3">
      <c r="A508">
        <v>1412</v>
      </c>
      <c r="B508" s="23" t="str">
        <f>IF(AND($A508&lt;&gt;"",ISNUMBER($A508)),VLOOKUP($A508,StudiesDetails!$B:$CW,2,FALSE),"")</f>
        <v>von Richter</v>
      </c>
      <c r="C508" s="23">
        <f>IF(AND($A508&lt;&gt;"",ISNUMBER($A508)),VLOOKUP($A508,StudiesDetails!$B:$CW,3,FALSE),"")</f>
        <v>2004</v>
      </c>
      <c r="D508" s="23" t="str">
        <f>IF(AND($A508&lt;&gt;"",ISNUMBER($A508)),VLOOKUP($A508,StudiesDetails!$B:$CW,4,FALSE),"")</f>
        <v>https://doi.org/10.1016/j.clpt.2003.10.008</v>
      </c>
      <c r="E508" s="64" t="str">
        <f>IF(AND($A508&lt;&gt;"",ISNUMBER($A508)),VLOOKUP($A508,StudiesDetails!$B:$CW,5,FALSE),"")</f>
        <v>CYP3A4</v>
      </c>
      <c r="F508" s="23" t="str">
        <f>IF(AND($A508&lt;&gt;"",ISNUMBER($A508)),VLOOKUP($A508,StudiesDetails!$B:$CW,6,FALSE),"")</f>
        <v>Small intestine--Homogenate-11-</v>
      </c>
      <c r="G508" s="12" t="s">
        <v>1690</v>
      </c>
      <c r="H508" s="1">
        <v>2</v>
      </c>
      <c r="I508" s="60" t="str">
        <f>IF(AND($A508&lt;&gt;"",ISNUMBER($A508)),VLOOKUP($A508,StudiesDetails!$B:$CW,26,FALSE),"")</f>
        <v>Individual</v>
      </c>
      <c r="J508" s="39">
        <f>IF(AND($A508&lt;&gt;"",ISNUMBER($A508)),VLOOKUP($A508,StudiesDetails!$B:$CW,31,FALSE),"")</f>
        <v>1</v>
      </c>
      <c r="K508" s="2">
        <v>21.6</v>
      </c>
      <c r="L508" s="14" t="s">
        <v>1700</v>
      </c>
      <c r="M508" s="14" t="s">
        <v>768</v>
      </c>
      <c r="V508" s="2">
        <v>0.25</v>
      </c>
      <c r="W508" s="14" t="s">
        <v>1700</v>
      </c>
      <c r="X508" s="52">
        <v>1</v>
      </c>
      <c r="Y508" s="52" t="s">
        <v>1683</v>
      </c>
    </row>
    <row r="509" spans="1:25" x14ac:dyDescent="0.3">
      <c r="A509">
        <v>1413</v>
      </c>
      <c r="B509" s="23" t="str">
        <f>IF(AND($A509&lt;&gt;"",ISNUMBER($A509)),VLOOKUP($A509,StudiesDetails!$B:$CW,2,FALSE),"")</f>
        <v>von Richter</v>
      </c>
      <c r="C509" s="23">
        <f>IF(AND($A509&lt;&gt;"",ISNUMBER($A509)),VLOOKUP($A509,StudiesDetails!$B:$CW,3,FALSE),"")</f>
        <v>2004</v>
      </c>
      <c r="D509" s="23" t="str">
        <f>IF(AND($A509&lt;&gt;"",ISNUMBER($A509)),VLOOKUP($A509,StudiesDetails!$B:$CW,4,FALSE),"")</f>
        <v>https://doi.org/10.1016/j.clpt.2003.10.008</v>
      </c>
      <c r="E509" s="64" t="str">
        <f>IF(AND($A509&lt;&gt;"",ISNUMBER($A509)),VLOOKUP($A509,StudiesDetails!$B:$CW,5,FALSE),"")</f>
        <v>CYP3A4</v>
      </c>
      <c r="F509" s="23" t="str">
        <f>IF(AND($A509&lt;&gt;"",ISNUMBER($A509)),VLOOKUP($A509,StudiesDetails!$B:$CW,6,FALSE),"")</f>
        <v>Small intestine--Homogenate-12-</v>
      </c>
      <c r="G509" s="12" t="s">
        <v>1690</v>
      </c>
      <c r="H509" s="1">
        <v>2</v>
      </c>
      <c r="I509" s="60" t="str">
        <f>IF(AND($A509&lt;&gt;"",ISNUMBER($A509)),VLOOKUP($A509,StudiesDetails!$B:$CW,26,FALSE),"")</f>
        <v>Individual</v>
      </c>
      <c r="J509" s="39">
        <f>IF(AND($A509&lt;&gt;"",ISNUMBER($A509)),VLOOKUP($A509,StudiesDetails!$B:$CW,31,FALSE),"")</f>
        <v>1</v>
      </c>
      <c r="K509" s="2">
        <v>41.2</v>
      </c>
      <c r="L509" s="14" t="s">
        <v>1700</v>
      </c>
      <c r="M509" s="14" t="s">
        <v>768</v>
      </c>
      <c r="V509" s="2">
        <v>0.25</v>
      </c>
      <c r="W509" s="14" t="s">
        <v>1700</v>
      </c>
      <c r="X509" s="52">
        <v>1</v>
      </c>
      <c r="Y509" s="52" t="s">
        <v>1683</v>
      </c>
    </row>
    <row r="510" spans="1:25" x14ac:dyDescent="0.3">
      <c r="A510">
        <v>1414</v>
      </c>
      <c r="B510" s="23" t="str">
        <f>IF(AND($A510&lt;&gt;"",ISNUMBER($A510)),VLOOKUP($A510,StudiesDetails!$B:$CW,2,FALSE),"")</f>
        <v>von Richter</v>
      </c>
      <c r="C510" s="23">
        <f>IF(AND($A510&lt;&gt;"",ISNUMBER($A510)),VLOOKUP($A510,StudiesDetails!$B:$CW,3,FALSE),"")</f>
        <v>2004</v>
      </c>
      <c r="D510" s="23" t="str">
        <f>IF(AND($A510&lt;&gt;"",ISNUMBER($A510)),VLOOKUP($A510,StudiesDetails!$B:$CW,4,FALSE),"")</f>
        <v>https://doi.org/10.1016/j.clpt.2003.10.008</v>
      </c>
      <c r="E510" s="64" t="str">
        <f>IF(AND($A510&lt;&gt;"",ISNUMBER($A510)),VLOOKUP($A510,StudiesDetails!$B:$CW,5,FALSE),"")</f>
        <v>CYP3A4</v>
      </c>
      <c r="F510" s="23" t="str">
        <f>IF(AND($A510&lt;&gt;"",ISNUMBER($A510)),VLOOKUP($A510,StudiesDetails!$B:$CW,6,FALSE),"")</f>
        <v>Small intestine--Homogenate-13-</v>
      </c>
      <c r="G510" s="12" t="s">
        <v>1690</v>
      </c>
      <c r="H510" s="1">
        <v>2</v>
      </c>
      <c r="I510" s="60" t="str">
        <f>IF(AND($A510&lt;&gt;"",ISNUMBER($A510)),VLOOKUP($A510,StudiesDetails!$B:$CW,26,FALSE),"")</f>
        <v>Individual</v>
      </c>
      <c r="J510" s="39">
        <f>IF(AND($A510&lt;&gt;"",ISNUMBER($A510)),VLOOKUP($A510,StudiesDetails!$B:$CW,31,FALSE),"")</f>
        <v>1</v>
      </c>
      <c r="K510" s="85">
        <v>128</v>
      </c>
      <c r="L510" s="14" t="s">
        <v>1700</v>
      </c>
      <c r="M510" s="14" t="s">
        <v>768</v>
      </c>
      <c r="V510" s="2">
        <v>0.25</v>
      </c>
      <c r="W510" s="14" t="s">
        <v>1700</v>
      </c>
      <c r="X510" s="52">
        <v>1</v>
      </c>
      <c r="Y510" s="52" t="s">
        <v>1683</v>
      </c>
    </row>
    <row r="511" spans="1:25" x14ac:dyDescent="0.3">
      <c r="A511">
        <v>1415</v>
      </c>
      <c r="B511" s="23" t="str">
        <f>IF(AND($A511&lt;&gt;"",ISNUMBER($A511)),VLOOKUP($A511,StudiesDetails!$B:$CW,2,FALSE),"")</f>
        <v>von Richter</v>
      </c>
      <c r="C511" s="23">
        <f>IF(AND($A511&lt;&gt;"",ISNUMBER($A511)),VLOOKUP($A511,StudiesDetails!$B:$CW,3,FALSE),"")</f>
        <v>2004</v>
      </c>
      <c r="D511" s="23" t="str">
        <f>IF(AND($A511&lt;&gt;"",ISNUMBER($A511)),VLOOKUP($A511,StudiesDetails!$B:$CW,4,FALSE),"")</f>
        <v>https://doi.org/10.1016/j.clpt.2003.10.008</v>
      </c>
      <c r="E511" s="64" t="str">
        <f>IF(AND($A511&lt;&gt;"",ISNUMBER($A511)),VLOOKUP($A511,StudiesDetails!$B:$CW,5,FALSE),"")</f>
        <v>CYP3A4</v>
      </c>
      <c r="F511" s="23" t="str">
        <f>IF(AND($A511&lt;&gt;"",ISNUMBER($A511)),VLOOKUP($A511,StudiesDetails!$B:$CW,6,FALSE),"")</f>
        <v>Small intestine--Homogenate-14-</v>
      </c>
      <c r="G511" s="12" t="s">
        <v>1690</v>
      </c>
      <c r="H511" s="1">
        <v>2</v>
      </c>
      <c r="I511" s="60" t="str">
        <f>IF(AND($A511&lt;&gt;"",ISNUMBER($A511)),VLOOKUP($A511,StudiesDetails!$B:$CW,26,FALSE),"")</f>
        <v>Individual</v>
      </c>
      <c r="J511" s="39">
        <f>IF(AND($A511&lt;&gt;"",ISNUMBER($A511)),VLOOKUP($A511,StudiesDetails!$B:$CW,31,FALSE),"")</f>
        <v>1</v>
      </c>
      <c r="K511" s="2">
        <v>35.200000000000003</v>
      </c>
      <c r="L511" s="14" t="s">
        <v>1700</v>
      </c>
      <c r="M511" s="14" t="s">
        <v>768</v>
      </c>
      <c r="V511" s="2">
        <v>0.25</v>
      </c>
      <c r="W511" s="14" t="s">
        <v>1700</v>
      </c>
      <c r="X511" s="52">
        <v>1</v>
      </c>
      <c r="Y511" s="52" t="s">
        <v>1683</v>
      </c>
    </row>
    <row r="512" spans="1:25" x14ac:dyDescent="0.3">
      <c r="A512">
        <v>1416</v>
      </c>
      <c r="B512" s="23" t="str">
        <f>IF(AND($A512&lt;&gt;"",ISNUMBER($A512)),VLOOKUP($A512,StudiesDetails!$B:$CW,2,FALSE),"")</f>
        <v>von Richter</v>
      </c>
      <c r="C512" s="23">
        <f>IF(AND($A512&lt;&gt;"",ISNUMBER($A512)),VLOOKUP($A512,StudiesDetails!$B:$CW,3,FALSE),"")</f>
        <v>2004</v>
      </c>
      <c r="D512" s="23" t="str">
        <f>IF(AND($A512&lt;&gt;"",ISNUMBER($A512)),VLOOKUP($A512,StudiesDetails!$B:$CW,4,FALSE),"")</f>
        <v>https://doi.org/10.1016/j.clpt.2003.10.008</v>
      </c>
      <c r="E512" s="64" t="str">
        <f>IF(AND($A512&lt;&gt;"",ISNUMBER($A512)),VLOOKUP($A512,StudiesDetails!$B:$CW,5,FALSE),"")</f>
        <v>CYP3A4</v>
      </c>
      <c r="F512" s="23" t="str">
        <f>IF(AND($A512&lt;&gt;"",ISNUMBER($A512)),VLOOKUP($A512,StudiesDetails!$B:$CW,6,FALSE),"")</f>
        <v>Small intestine--Homogenate-15-</v>
      </c>
      <c r="G512" s="12" t="s">
        <v>1690</v>
      </c>
      <c r="H512" s="1">
        <v>2</v>
      </c>
      <c r="I512" s="60" t="str">
        <f>IF(AND($A512&lt;&gt;"",ISNUMBER($A512)),VLOOKUP($A512,StudiesDetails!$B:$CW,26,FALSE),"")</f>
        <v>Individual</v>
      </c>
      <c r="J512" s="39">
        <f>IF(AND($A512&lt;&gt;"",ISNUMBER($A512)),VLOOKUP($A512,StudiesDetails!$B:$CW,31,FALSE),"")</f>
        <v>1</v>
      </c>
      <c r="K512" s="2">
        <v>22.6</v>
      </c>
      <c r="L512" s="14" t="s">
        <v>1700</v>
      </c>
      <c r="M512" s="14" t="s">
        <v>768</v>
      </c>
      <c r="V512" s="2">
        <v>0.25</v>
      </c>
      <c r="W512" s="14" t="s">
        <v>1700</v>
      </c>
      <c r="X512" s="52">
        <v>1</v>
      </c>
      <c r="Y512" s="52" t="s">
        <v>1683</v>
      </c>
    </row>
    <row r="513" spans="1:25" x14ac:dyDescent="0.3">
      <c r="A513">
        <v>1418</v>
      </c>
      <c r="B513" s="23" t="str">
        <f>IF(AND($A513&lt;&gt;"",ISNUMBER($A513)),VLOOKUP($A513,StudiesDetails!$B:$CW,2,FALSE),"")</f>
        <v>von Richter</v>
      </c>
      <c r="C513" s="23">
        <f>IF(AND($A513&lt;&gt;"",ISNUMBER($A513)),VLOOKUP($A513,StudiesDetails!$B:$CW,3,FALSE),"")</f>
        <v>2004</v>
      </c>
      <c r="D513" s="23" t="str">
        <f>IF(AND($A513&lt;&gt;"",ISNUMBER($A513)),VLOOKUP($A513,StudiesDetails!$B:$CW,4,FALSE),"")</f>
        <v>https://doi.org/10.1016/j.clpt.2003.10.008</v>
      </c>
      <c r="E513" s="64" t="str">
        <f>IF(AND($A513&lt;&gt;"",ISNUMBER($A513)),VLOOKUP($A513,StudiesDetails!$B:$CW,5,FALSE),"")</f>
        <v>CYP3A5</v>
      </c>
      <c r="F513" s="23" t="str">
        <f>IF(AND($A513&lt;&gt;"",ISNUMBER($A513)),VLOOKUP($A513,StudiesDetails!$B:$CW,6,FALSE),"")</f>
        <v>Small intestine--Homogenate-1-</v>
      </c>
      <c r="G513" s="12" t="s">
        <v>1690</v>
      </c>
      <c r="H513" s="1">
        <v>2</v>
      </c>
      <c r="I513" s="60" t="str">
        <f>IF(AND($A513&lt;&gt;"",ISNUMBER($A513)),VLOOKUP($A513,StudiesDetails!$B:$CW,26,FALSE),"")</f>
        <v>Individual</v>
      </c>
      <c r="J513" s="39">
        <f>IF(AND($A513&lt;&gt;"",ISNUMBER($A513)),VLOOKUP($A513,StudiesDetails!$B:$CW,31,FALSE),"")</f>
        <v>1</v>
      </c>
      <c r="K513" s="2" t="s">
        <v>1681</v>
      </c>
      <c r="V513" s="2">
        <v>0.25</v>
      </c>
      <c r="W513" s="14" t="s">
        <v>1700</v>
      </c>
      <c r="X513" s="52">
        <v>1</v>
      </c>
      <c r="Y513" s="52" t="s">
        <v>1684</v>
      </c>
    </row>
    <row r="514" spans="1:25" x14ac:dyDescent="0.3">
      <c r="A514">
        <v>1419</v>
      </c>
      <c r="B514" s="23" t="str">
        <f>IF(AND($A514&lt;&gt;"",ISNUMBER($A514)),VLOOKUP($A514,StudiesDetails!$B:$CW,2,FALSE),"")</f>
        <v>von Richter</v>
      </c>
      <c r="C514" s="23">
        <f>IF(AND($A514&lt;&gt;"",ISNUMBER($A514)),VLOOKUP($A514,StudiesDetails!$B:$CW,3,FALSE),"")</f>
        <v>2004</v>
      </c>
      <c r="D514" s="23" t="str">
        <f>IF(AND($A514&lt;&gt;"",ISNUMBER($A514)),VLOOKUP($A514,StudiesDetails!$B:$CW,4,FALSE),"")</f>
        <v>https://doi.org/10.1016/j.clpt.2003.10.008</v>
      </c>
      <c r="E514" s="64" t="str">
        <f>IF(AND($A514&lt;&gt;"",ISNUMBER($A514)),VLOOKUP($A514,StudiesDetails!$B:$CW,5,FALSE),"")</f>
        <v>CYP3A5</v>
      </c>
      <c r="F514" s="23" t="str">
        <f>IF(AND($A514&lt;&gt;"",ISNUMBER($A514)),VLOOKUP($A514,StudiesDetails!$B:$CW,6,FALSE),"")</f>
        <v>Small intestine--Homogenate-2-</v>
      </c>
      <c r="G514" s="12" t="s">
        <v>1690</v>
      </c>
      <c r="H514" s="1">
        <v>2</v>
      </c>
      <c r="I514" s="60" t="str">
        <f>IF(AND($A514&lt;&gt;"",ISNUMBER($A514)),VLOOKUP($A514,StudiesDetails!$B:$CW,26,FALSE),"")</f>
        <v>Individual</v>
      </c>
      <c r="J514" s="39">
        <f>IF(AND($A514&lt;&gt;"",ISNUMBER($A514)),VLOOKUP($A514,StudiesDetails!$B:$CW,31,FALSE),"")</f>
        <v>1</v>
      </c>
      <c r="K514" s="2" t="s">
        <v>1681</v>
      </c>
      <c r="V514" s="2">
        <v>0.25</v>
      </c>
      <c r="W514" s="14" t="s">
        <v>1700</v>
      </c>
      <c r="X514" s="52">
        <v>1</v>
      </c>
      <c r="Y514" s="52" t="s">
        <v>1681</v>
      </c>
    </row>
    <row r="515" spans="1:25" x14ac:dyDescent="0.3">
      <c r="A515">
        <v>1420</v>
      </c>
      <c r="B515" s="23" t="str">
        <f>IF(AND($A515&lt;&gt;"",ISNUMBER($A515)),VLOOKUP($A515,StudiesDetails!$B:$CW,2,FALSE),"")</f>
        <v>von Richter</v>
      </c>
      <c r="C515" s="23">
        <f>IF(AND($A515&lt;&gt;"",ISNUMBER($A515)),VLOOKUP($A515,StudiesDetails!$B:$CW,3,FALSE),"")</f>
        <v>2004</v>
      </c>
      <c r="D515" s="23" t="str">
        <f>IF(AND($A515&lt;&gt;"",ISNUMBER($A515)),VLOOKUP($A515,StudiesDetails!$B:$CW,4,FALSE),"")</f>
        <v>https://doi.org/10.1016/j.clpt.2003.10.008</v>
      </c>
      <c r="E515" s="64" t="str">
        <f>IF(AND($A515&lt;&gt;"",ISNUMBER($A515)),VLOOKUP($A515,StudiesDetails!$B:$CW,5,FALSE),"")</f>
        <v>CYP3A5</v>
      </c>
      <c r="F515" s="23" t="str">
        <f>IF(AND($A515&lt;&gt;"",ISNUMBER($A515)),VLOOKUP($A515,StudiesDetails!$B:$CW,6,FALSE),"")</f>
        <v>Small intestine--Homogenate-3-</v>
      </c>
      <c r="G515" s="12" t="s">
        <v>1690</v>
      </c>
      <c r="H515" s="1">
        <v>2</v>
      </c>
      <c r="I515" s="60" t="str">
        <f>IF(AND($A515&lt;&gt;"",ISNUMBER($A515)),VLOOKUP($A515,StudiesDetails!$B:$CW,26,FALSE),"")</f>
        <v>Individual</v>
      </c>
      <c r="J515" s="39">
        <f>IF(AND($A515&lt;&gt;"",ISNUMBER($A515)),VLOOKUP($A515,StudiesDetails!$B:$CW,31,FALSE),"")</f>
        <v>1</v>
      </c>
      <c r="K515" s="2">
        <v>0.3</v>
      </c>
      <c r="L515" s="14" t="s">
        <v>1700</v>
      </c>
      <c r="M515" s="14" t="s">
        <v>768</v>
      </c>
      <c r="V515" s="2">
        <v>0.25</v>
      </c>
      <c r="W515" s="14" t="s">
        <v>1700</v>
      </c>
      <c r="X515" s="52">
        <v>1</v>
      </c>
      <c r="Y515" s="52" t="s">
        <v>1683</v>
      </c>
    </row>
    <row r="516" spans="1:25" x14ac:dyDescent="0.3">
      <c r="A516">
        <v>1421</v>
      </c>
      <c r="B516" s="23" t="str">
        <f>IF(AND($A516&lt;&gt;"",ISNUMBER($A516)),VLOOKUP($A516,StudiesDetails!$B:$CW,2,FALSE),"")</f>
        <v>von Richter</v>
      </c>
      <c r="C516" s="23">
        <f>IF(AND($A516&lt;&gt;"",ISNUMBER($A516)),VLOOKUP($A516,StudiesDetails!$B:$CW,3,FALSE),"")</f>
        <v>2004</v>
      </c>
      <c r="D516" s="23" t="str">
        <f>IF(AND($A516&lt;&gt;"",ISNUMBER($A516)),VLOOKUP($A516,StudiesDetails!$B:$CW,4,FALSE),"")</f>
        <v>https://doi.org/10.1016/j.clpt.2003.10.008</v>
      </c>
      <c r="E516" s="64" t="str">
        <f>IF(AND($A516&lt;&gt;"",ISNUMBER($A516)),VLOOKUP($A516,StudiesDetails!$B:$CW,5,FALSE),"")</f>
        <v>CYP3A5</v>
      </c>
      <c r="F516" s="23" t="str">
        <f>IF(AND($A516&lt;&gt;"",ISNUMBER($A516)),VLOOKUP($A516,StudiesDetails!$B:$CW,6,FALSE),"")</f>
        <v>Small intestine--Homogenate-4-</v>
      </c>
      <c r="G516" s="12" t="s">
        <v>1690</v>
      </c>
      <c r="H516" s="1">
        <v>2</v>
      </c>
      <c r="I516" s="60" t="str">
        <f>IF(AND($A516&lt;&gt;"",ISNUMBER($A516)),VLOOKUP($A516,StudiesDetails!$B:$CW,26,FALSE),"")</f>
        <v>Individual</v>
      </c>
      <c r="J516" s="39">
        <f>IF(AND($A516&lt;&gt;"",ISNUMBER($A516)),VLOOKUP($A516,StudiesDetails!$B:$CW,31,FALSE),"")</f>
        <v>1</v>
      </c>
      <c r="K516" s="2">
        <v>0.6</v>
      </c>
      <c r="L516" s="14" t="s">
        <v>1700</v>
      </c>
      <c r="M516" s="14" t="s">
        <v>768</v>
      </c>
      <c r="V516" s="2">
        <v>0.25</v>
      </c>
      <c r="W516" s="14" t="s">
        <v>1700</v>
      </c>
      <c r="X516" s="52">
        <v>1</v>
      </c>
      <c r="Y516" s="52" t="s">
        <v>1692</v>
      </c>
    </row>
    <row r="517" spans="1:25" x14ac:dyDescent="0.3">
      <c r="A517">
        <v>1422</v>
      </c>
      <c r="B517" s="23" t="str">
        <f>IF(AND($A517&lt;&gt;"",ISNUMBER($A517)),VLOOKUP($A517,StudiesDetails!$B:$CW,2,FALSE),"")</f>
        <v>von Richter</v>
      </c>
      <c r="C517" s="23">
        <f>IF(AND($A517&lt;&gt;"",ISNUMBER($A517)),VLOOKUP($A517,StudiesDetails!$B:$CW,3,FALSE),"")</f>
        <v>2004</v>
      </c>
      <c r="D517" s="23" t="str">
        <f>IF(AND($A517&lt;&gt;"",ISNUMBER($A517)),VLOOKUP($A517,StudiesDetails!$B:$CW,4,FALSE),"")</f>
        <v>https://doi.org/10.1016/j.clpt.2003.10.008</v>
      </c>
      <c r="E517" s="64" t="str">
        <f>IF(AND($A517&lt;&gt;"",ISNUMBER($A517)),VLOOKUP($A517,StudiesDetails!$B:$CW,5,FALSE),"")</f>
        <v>CYP3A5</v>
      </c>
      <c r="F517" s="23" t="str">
        <f>IF(AND($A517&lt;&gt;"",ISNUMBER($A517)),VLOOKUP($A517,StudiesDetails!$B:$CW,6,FALSE),"")</f>
        <v>Small intestine--Homogenate-5-</v>
      </c>
      <c r="G517" s="12" t="s">
        <v>1690</v>
      </c>
      <c r="H517" s="1">
        <v>2</v>
      </c>
      <c r="I517" s="60" t="str">
        <f>IF(AND($A517&lt;&gt;"",ISNUMBER($A517)),VLOOKUP($A517,StudiesDetails!$B:$CW,26,FALSE),"")</f>
        <v>Individual</v>
      </c>
      <c r="J517" s="39">
        <f>IF(AND($A517&lt;&gt;"",ISNUMBER($A517)),VLOOKUP($A517,StudiesDetails!$B:$CW,31,FALSE),"")</f>
        <v>1</v>
      </c>
      <c r="K517" s="2" t="s">
        <v>1681</v>
      </c>
      <c r="V517" s="2">
        <v>0.25</v>
      </c>
      <c r="W517" s="14" t="s">
        <v>1700</v>
      </c>
      <c r="X517" s="52">
        <v>1</v>
      </c>
      <c r="Y517" s="52" t="s">
        <v>1684</v>
      </c>
    </row>
    <row r="518" spans="1:25" x14ac:dyDescent="0.3">
      <c r="A518">
        <v>1423</v>
      </c>
      <c r="B518" s="23" t="str">
        <f>IF(AND($A518&lt;&gt;"",ISNUMBER($A518)),VLOOKUP($A518,StudiesDetails!$B:$CW,2,FALSE),"")</f>
        <v>von Richter</v>
      </c>
      <c r="C518" s="23">
        <f>IF(AND($A518&lt;&gt;"",ISNUMBER($A518)),VLOOKUP($A518,StudiesDetails!$B:$CW,3,FALSE),"")</f>
        <v>2004</v>
      </c>
      <c r="D518" s="23" t="str">
        <f>IF(AND($A518&lt;&gt;"",ISNUMBER($A518)),VLOOKUP($A518,StudiesDetails!$B:$CW,4,FALSE),"")</f>
        <v>https://doi.org/10.1016/j.clpt.2003.10.008</v>
      </c>
      <c r="E518" s="64" t="str">
        <f>IF(AND($A518&lt;&gt;"",ISNUMBER($A518)),VLOOKUP($A518,StudiesDetails!$B:$CW,5,FALSE),"")</f>
        <v>CYP3A5</v>
      </c>
      <c r="F518" s="23" t="str">
        <f>IF(AND($A518&lt;&gt;"",ISNUMBER($A518)),VLOOKUP($A518,StudiesDetails!$B:$CW,6,FALSE),"")</f>
        <v>Small intestine--Homogenate-6-</v>
      </c>
      <c r="G518" s="12" t="s">
        <v>1690</v>
      </c>
      <c r="H518" s="1">
        <v>2</v>
      </c>
      <c r="I518" s="60" t="str">
        <f>IF(AND($A518&lt;&gt;"",ISNUMBER($A518)),VLOOKUP($A518,StudiesDetails!$B:$CW,26,FALSE),"")</f>
        <v>Individual</v>
      </c>
      <c r="J518" s="39">
        <f>IF(AND($A518&lt;&gt;"",ISNUMBER($A518)),VLOOKUP($A518,StudiesDetails!$B:$CW,31,FALSE),"")</f>
        <v>1</v>
      </c>
      <c r="K518" s="2">
        <v>0.3</v>
      </c>
      <c r="L518" s="14" t="s">
        <v>1700</v>
      </c>
      <c r="M518" s="14" t="s">
        <v>768</v>
      </c>
      <c r="V518" s="2">
        <v>0.25</v>
      </c>
      <c r="W518" s="14" t="s">
        <v>1700</v>
      </c>
      <c r="X518" s="52">
        <v>1</v>
      </c>
      <c r="Y518" s="52" t="s">
        <v>1683</v>
      </c>
    </row>
    <row r="519" spans="1:25" x14ac:dyDescent="0.3">
      <c r="A519">
        <v>1424</v>
      </c>
      <c r="B519" s="23" t="str">
        <f>IF(AND($A519&lt;&gt;"",ISNUMBER($A519)),VLOOKUP($A519,StudiesDetails!$B:$CW,2,FALSE),"")</f>
        <v>von Richter</v>
      </c>
      <c r="C519" s="23">
        <f>IF(AND($A519&lt;&gt;"",ISNUMBER($A519)),VLOOKUP($A519,StudiesDetails!$B:$CW,3,FALSE),"")</f>
        <v>2004</v>
      </c>
      <c r="D519" s="23" t="str">
        <f>IF(AND($A519&lt;&gt;"",ISNUMBER($A519)),VLOOKUP($A519,StudiesDetails!$B:$CW,4,FALSE),"")</f>
        <v>https://doi.org/10.1016/j.clpt.2003.10.008</v>
      </c>
      <c r="E519" s="64" t="str">
        <f>IF(AND($A519&lt;&gt;"",ISNUMBER($A519)),VLOOKUP($A519,StudiesDetails!$B:$CW,5,FALSE),"")</f>
        <v>CYP3A5</v>
      </c>
      <c r="F519" s="23" t="str">
        <f>IF(AND($A519&lt;&gt;"",ISNUMBER($A519)),VLOOKUP($A519,StudiesDetails!$B:$CW,6,FALSE),"")</f>
        <v>Small intestine--Homogenate-7-</v>
      </c>
      <c r="G519" s="12" t="s">
        <v>1690</v>
      </c>
      <c r="H519" s="1">
        <v>2</v>
      </c>
      <c r="I519" s="60" t="str">
        <f>IF(AND($A519&lt;&gt;"",ISNUMBER($A519)),VLOOKUP($A519,StudiesDetails!$B:$CW,26,FALSE),"")</f>
        <v>Individual</v>
      </c>
      <c r="J519" s="39">
        <f>IF(AND($A519&lt;&gt;"",ISNUMBER($A519)),VLOOKUP($A519,StudiesDetails!$B:$CW,31,FALSE),"")</f>
        <v>1</v>
      </c>
      <c r="K519" s="2" t="s">
        <v>1681</v>
      </c>
      <c r="V519" s="2">
        <v>0.25</v>
      </c>
      <c r="W519" s="14" t="s">
        <v>1700</v>
      </c>
      <c r="X519" s="52">
        <v>1</v>
      </c>
      <c r="Y519" s="52" t="s">
        <v>1684</v>
      </c>
    </row>
    <row r="520" spans="1:25" x14ac:dyDescent="0.3">
      <c r="A520">
        <v>1425</v>
      </c>
      <c r="B520" s="23" t="str">
        <f>IF(AND($A520&lt;&gt;"",ISNUMBER($A520)),VLOOKUP($A520,StudiesDetails!$B:$CW,2,FALSE),"")</f>
        <v>von Richter</v>
      </c>
      <c r="C520" s="23">
        <f>IF(AND($A520&lt;&gt;"",ISNUMBER($A520)),VLOOKUP($A520,StudiesDetails!$B:$CW,3,FALSE),"")</f>
        <v>2004</v>
      </c>
      <c r="D520" s="23" t="str">
        <f>IF(AND($A520&lt;&gt;"",ISNUMBER($A520)),VLOOKUP($A520,StudiesDetails!$B:$CW,4,FALSE),"")</f>
        <v>https://doi.org/10.1016/j.clpt.2003.10.008</v>
      </c>
      <c r="E520" s="64" t="str">
        <f>IF(AND($A520&lt;&gt;"",ISNUMBER($A520)),VLOOKUP($A520,StudiesDetails!$B:$CW,5,FALSE),"")</f>
        <v>CYP3A5</v>
      </c>
      <c r="F520" s="23" t="str">
        <f>IF(AND($A520&lt;&gt;"",ISNUMBER($A520)),VLOOKUP($A520,StudiesDetails!$B:$CW,6,FALSE),"")</f>
        <v>Small intestine--Homogenate-8-</v>
      </c>
      <c r="G520" s="12" t="s">
        <v>1690</v>
      </c>
      <c r="H520" s="1">
        <v>2</v>
      </c>
      <c r="I520" s="60" t="str">
        <f>IF(AND($A520&lt;&gt;"",ISNUMBER($A520)),VLOOKUP($A520,StudiesDetails!$B:$CW,26,FALSE),"")</f>
        <v>Individual</v>
      </c>
      <c r="J520" s="39">
        <f>IF(AND($A520&lt;&gt;"",ISNUMBER($A520)),VLOOKUP($A520,StudiesDetails!$B:$CW,31,FALSE),"")</f>
        <v>1</v>
      </c>
      <c r="K520" s="2">
        <v>2</v>
      </c>
      <c r="L520" s="14" t="s">
        <v>1700</v>
      </c>
      <c r="M520" s="14" t="s">
        <v>768</v>
      </c>
      <c r="V520" s="2">
        <v>0.25</v>
      </c>
      <c r="W520" s="14" t="s">
        <v>1700</v>
      </c>
      <c r="X520" s="52">
        <v>1</v>
      </c>
      <c r="Y520" s="52" t="s">
        <v>1683</v>
      </c>
    </row>
    <row r="521" spans="1:25" x14ac:dyDescent="0.3">
      <c r="A521">
        <v>1426</v>
      </c>
      <c r="B521" s="23" t="str">
        <f>IF(AND($A521&lt;&gt;"",ISNUMBER($A521)),VLOOKUP($A521,StudiesDetails!$B:$CW,2,FALSE),"")</f>
        <v>von Richter</v>
      </c>
      <c r="C521" s="23">
        <f>IF(AND($A521&lt;&gt;"",ISNUMBER($A521)),VLOOKUP($A521,StudiesDetails!$B:$CW,3,FALSE),"")</f>
        <v>2004</v>
      </c>
      <c r="D521" s="23" t="str">
        <f>IF(AND($A521&lt;&gt;"",ISNUMBER($A521)),VLOOKUP($A521,StudiesDetails!$B:$CW,4,FALSE),"")</f>
        <v>https://doi.org/10.1016/j.clpt.2003.10.008</v>
      </c>
      <c r="E521" s="64" t="str">
        <f>IF(AND($A521&lt;&gt;"",ISNUMBER($A521)),VLOOKUP($A521,StudiesDetails!$B:$CW,5,FALSE),"")</f>
        <v>CYP3A5</v>
      </c>
      <c r="F521" s="23" t="str">
        <f>IF(AND($A521&lt;&gt;"",ISNUMBER($A521)),VLOOKUP($A521,StudiesDetails!$B:$CW,6,FALSE),"")</f>
        <v>Small intestine--Homogenate-9-</v>
      </c>
      <c r="G521" s="12" t="s">
        <v>1690</v>
      </c>
      <c r="H521" s="1">
        <v>2</v>
      </c>
      <c r="I521" s="60" t="str">
        <f>IF(AND($A521&lt;&gt;"",ISNUMBER($A521)),VLOOKUP($A521,StudiesDetails!$B:$CW,26,FALSE),"")</f>
        <v>Individual</v>
      </c>
      <c r="J521" s="39">
        <f>IF(AND($A521&lt;&gt;"",ISNUMBER($A521)),VLOOKUP($A521,StudiesDetails!$B:$CW,31,FALSE),"")</f>
        <v>1</v>
      </c>
      <c r="K521" s="2">
        <v>0.6</v>
      </c>
      <c r="L521" s="14" t="s">
        <v>1700</v>
      </c>
      <c r="M521" s="14" t="s">
        <v>768</v>
      </c>
      <c r="V521" s="2">
        <v>0.25</v>
      </c>
      <c r="W521" s="14" t="s">
        <v>1700</v>
      </c>
      <c r="X521" s="52">
        <v>1</v>
      </c>
      <c r="Y521" s="52" t="s">
        <v>1683</v>
      </c>
    </row>
    <row r="522" spans="1:25" x14ac:dyDescent="0.3">
      <c r="A522">
        <v>1427</v>
      </c>
      <c r="B522" s="23" t="str">
        <f>IF(AND($A522&lt;&gt;"",ISNUMBER($A522)),VLOOKUP($A522,StudiesDetails!$B:$CW,2,FALSE),"")</f>
        <v>von Richter</v>
      </c>
      <c r="C522" s="23">
        <f>IF(AND($A522&lt;&gt;"",ISNUMBER($A522)),VLOOKUP($A522,StudiesDetails!$B:$CW,3,FALSE),"")</f>
        <v>2004</v>
      </c>
      <c r="D522" s="23" t="str">
        <f>IF(AND($A522&lt;&gt;"",ISNUMBER($A522)),VLOOKUP($A522,StudiesDetails!$B:$CW,4,FALSE),"")</f>
        <v>https://doi.org/10.1016/j.clpt.2003.10.008</v>
      </c>
      <c r="E522" s="64" t="str">
        <f>IF(AND($A522&lt;&gt;"",ISNUMBER($A522)),VLOOKUP($A522,StudiesDetails!$B:$CW,5,FALSE),"")</f>
        <v>CYP3A5</v>
      </c>
      <c r="F522" s="23" t="str">
        <f>IF(AND($A522&lt;&gt;"",ISNUMBER($A522)),VLOOKUP($A522,StudiesDetails!$B:$CW,6,FALSE),"")</f>
        <v>Small intestine--Homogenate-10-</v>
      </c>
      <c r="G522" s="12" t="s">
        <v>1690</v>
      </c>
      <c r="H522" s="1">
        <v>2</v>
      </c>
      <c r="I522" s="60" t="str">
        <f>IF(AND($A522&lt;&gt;"",ISNUMBER($A522)),VLOOKUP($A522,StudiesDetails!$B:$CW,26,FALSE),"")</f>
        <v>Individual</v>
      </c>
      <c r="J522" s="39">
        <f>IF(AND($A522&lt;&gt;"",ISNUMBER($A522)),VLOOKUP($A522,StudiesDetails!$B:$CW,31,FALSE),"")</f>
        <v>1</v>
      </c>
      <c r="K522" s="2" t="s">
        <v>1681</v>
      </c>
      <c r="V522" s="2">
        <v>0.25</v>
      </c>
      <c r="W522" s="14" t="s">
        <v>1700</v>
      </c>
      <c r="X522" s="52">
        <v>1</v>
      </c>
      <c r="Y522" s="52" t="s">
        <v>1684</v>
      </c>
    </row>
    <row r="523" spans="1:25" x14ac:dyDescent="0.3">
      <c r="A523">
        <v>1428</v>
      </c>
      <c r="B523" s="23" t="str">
        <f>IF(AND($A523&lt;&gt;"",ISNUMBER($A523)),VLOOKUP($A523,StudiesDetails!$B:$CW,2,FALSE),"")</f>
        <v>von Richter</v>
      </c>
      <c r="C523" s="23">
        <f>IF(AND($A523&lt;&gt;"",ISNUMBER($A523)),VLOOKUP($A523,StudiesDetails!$B:$CW,3,FALSE),"")</f>
        <v>2004</v>
      </c>
      <c r="D523" s="23" t="str">
        <f>IF(AND($A523&lt;&gt;"",ISNUMBER($A523)),VLOOKUP($A523,StudiesDetails!$B:$CW,4,FALSE),"")</f>
        <v>https://doi.org/10.1016/j.clpt.2003.10.008</v>
      </c>
      <c r="E523" s="64" t="str">
        <f>IF(AND($A523&lt;&gt;"",ISNUMBER($A523)),VLOOKUP($A523,StudiesDetails!$B:$CW,5,FALSE),"")</f>
        <v>CYP3A5</v>
      </c>
      <c r="F523" s="23" t="str">
        <f>IF(AND($A523&lt;&gt;"",ISNUMBER($A523)),VLOOKUP($A523,StudiesDetails!$B:$CW,6,FALSE),"")</f>
        <v>Small intestine--Homogenate-11-</v>
      </c>
      <c r="G523" s="12" t="s">
        <v>1690</v>
      </c>
      <c r="H523" s="1">
        <v>2</v>
      </c>
      <c r="I523" s="60" t="str">
        <f>IF(AND($A523&lt;&gt;"",ISNUMBER($A523)),VLOOKUP($A523,StudiesDetails!$B:$CW,26,FALSE),"")</f>
        <v>Individual</v>
      </c>
      <c r="J523" s="39">
        <f>IF(AND($A523&lt;&gt;"",ISNUMBER($A523)),VLOOKUP($A523,StudiesDetails!$B:$CW,31,FALSE),"")</f>
        <v>1</v>
      </c>
      <c r="K523" s="2" t="s">
        <v>1681</v>
      </c>
      <c r="V523" s="2">
        <v>0.25</v>
      </c>
      <c r="W523" s="14" t="s">
        <v>1700</v>
      </c>
      <c r="X523" s="52">
        <v>1</v>
      </c>
      <c r="Y523" s="52" t="s">
        <v>1684</v>
      </c>
    </row>
    <row r="524" spans="1:25" x14ac:dyDescent="0.3">
      <c r="A524">
        <v>1429</v>
      </c>
      <c r="B524" s="23" t="str">
        <f>IF(AND($A524&lt;&gt;"",ISNUMBER($A524)),VLOOKUP($A524,StudiesDetails!$B:$CW,2,FALSE),"")</f>
        <v>von Richter</v>
      </c>
      <c r="C524" s="23">
        <f>IF(AND($A524&lt;&gt;"",ISNUMBER($A524)),VLOOKUP($A524,StudiesDetails!$B:$CW,3,FALSE),"")</f>
        <v>2004</v>
      </c>
      <c r="D524" s="23" t="str">
        <f>IF(AND($A524&lt;&gt;"",ISNUMBER($A524)),VLOOKUP($A524,StudiesDetails!$B:$CW,4,FALSE),"")</f>
        <v>https://doi.org/10.1016/j.clpt.2003.10.008</v>
      </c>
      <c r="E524" s="64" t="str">
        <f>IF(AND($A524&lt;&gt;"",ISNUMBER($A524)),VLOOKUP($A524,StudiesDetails!$B:$CW,5,FALSE),"")</f>
        <v>CYP3A5</v>
      </c>
      <c r="F524" s="23" t="str">
        <f>IF(AND($A524&lt;&gt;"",ISNUMBER($A524)),VLOOKUP($A524,StudiesDetails!$B:$CW,6,FALSE),"")</f>
        <v>Small intestine--Homogenate-12-</v>
      </c>
      <c r="G524" s="12" t="s">
        <v>1690</v>
      </c>
      <c r="H524" s="1">
        <v>2</v>
      </c>
      <c r="I524" s="60" t="str">
        <f>IF(AND($A524&lt;&gt;"",ISNUMBER($A524)),VLOOKUP($A524,StudiesDetails!$B:$CW,26,FALSE),"")</f>
        <v>Individual</v>
      </c>
      <c r="J524" s="39">
        <f>IF(AND($A524&lt;&gt;"",ISNUMBER($A524)),VLOOKUP($A524,StudiesDetails!$B:$CW,31,FALSE),"")</f>
        <v>1</v>
      </c>
      <c r="K524" s="2" t="s">
        <v>1681</v>
      </c>
      <c r="V524" s="2">
        <v>0.25</v>
      </c>
      <c r="W524" s="14" t="s">
        <v>1700</v>
      </c>
      <c r="X524" s="52">
        <v>1</v>
      </c>
      <c r="Y524" s="52" t="s">
        <v>1684</v>
      </c>
    </row>
    <row r="525" spans="1:25" x14ac:dyDescent="0.3">
      <c r="A525">
        <v>1430</v>
      </c>
      <c r="B525" s="23" t="str">
        <f>IF(AND($A525&lt;&gt;"",ISNUMBER($A525)),VLOOKUP($A525,StudiesDetails!$B:$CW,2,FALSE),"")</f>
        <v>von Richter</v>
      </c>
      <c r="C525" s="23">
        <f>IF(AND($A525&lt;&gt;"",ISNUMBER($A525)),VLOOKUP($A525,StudiesDetails!$B:$CW,3,FALSE),"")</f>
        <v>2004</v>
      </c>
      <c r="D525" s="23" t="str">
        <f>IF(AND($A525&lt;&gt;"",ISNUMBER($A525)),VLOOKUP($A525,StudiesDetails!$B:$CW,4,FALSE),"")</f>
        <v>https://doi.org/10.1016/j.clpt.2003.10.008</v>
      </c>
      <c r="E525" s="64" t="str">
        <f>IF(AND($A525&lt;&gt;"",ISNUMBER($A525)),VLOOKUP($A525,StudiesDetails!$B:$CW,5,FALSE),"")</f>
        <v>CYP3A5</v>
      </c>
      <c r="F525" s="23" t="str">
        <f>IF(AND($A525&lt;&gt;"",ISNUMBER($A525)),VLOOKUP($A525,StudiesDetails!$B:$CW,6,FALSE),"")</f>
        <v>Small intestine--Homogenate-13-</v>
      </c>
      <c r="G525" s="12" t="s">
        <v>1690</v>
      </c>
      <c r="H525" s="1">
        <v>2</v>
      </c>
      <c r="I525" s="60" t="str">
        <f>IF(AND($A525&lt;&gt;"",ISNUMBER($A525)),VLOOKUP($A525,StudiesDetails!$B:$CW,26,FALSE),"")</f>
        <v>Individual</v>
      </c>
      <c r="J525" s="39">
        <f>IF(AND($A525&lt;&gt;"",ISNUMBER($A525)),VLOOKUP($A525,StudiesDetails!$B:$CW,31,FALSE),"")</f>
        <v>1</v>
      </c>
      <c r="K525" s="2">
        <v>0.6</v>
      </c>
      <c r="L525" s="14" t="s">
        <v>1700</v>
      </c>
      <c r="M525" s="14" t="s">
        <v>768</v>
      </c>
      <c r="V525" s="2">
        <v>0.25</v>
      </c>
      <c r="W525" s="14" t="s">
        <v>1700</v>
      </c>
      <c r="X525" s="52">
        <v>1</v>
      </c>
      <c r="Y525" s="52" t="s">
        <v>1683</v>
      </c>
    </row>
    <row r="526" spans="1:25" x14ac:dyDescent="0.3">
      <c r="A526">
        <v>1431</v>
      </c>
      <c r="B526" s="23" t="str">
        <f>IF(AND($A526&lt;&gt;"",ISNUMBER($A526)),VLOOKUP($A526,StudiesDetails!$B:$CW,2,FALSE),"")</f>
        <v>von Richter</v>
      </c>
      <c r="C526" s="23">
        <f>IF(AND($A526&lt;&gt;"",ISNUMBER($A526)),VLOOKUP($A526,StudiesDetails!$B:$CW,3,FALSE),"")</f>
        <v>2004</v>
      </c>
      <c r="D526" s="23" t="str">
        <f>IF(AND($A526&lt;&gt;"",ISNUMBER($A526)),VLOOKUP($A526,StudiesDetails!$B:$CW,4,FALSE),"")</f>
        <v>https://doi.org/10.1016/j.clpt.2003.10.008</v>
      </c>
      <c r="E526" s="64" t="str">
        <f>IF(AND($A526&lt;&gt;"",ISNUMBER($A526)),VLOOKUP($A526,StudiesDetails!$B:$CW,5,FALSE),"")</f>
        <v>CYP3A5</v>
      </c>
      <c r="F526" s="23" t="str">
        <f>IF(AND($A526&lt;&gt;"",ISNUMBER($A526)),VLOOKUP($A526,StudiesDetails!$B:$CW,6,FALSE),"")</f>
        <v>Small intestine--Homogenate-14-</v>
      </c>
      <c r="G526" s="12" t="s">
        <v>1690</v>
      </c>
      <c r="H526" s="1">
        <v>2</v>
      </c>
      <c r="I526" s="60" t="str">
        <f>IF(AND($A526&lt;&gt;"",ISNUMBER($A526)),VLOOKUP($A526,StudiesDetails!$B:$CW,26,FALSE),"")</f>
        <v>Individual</v>
      </c>
      <c r="J526" s="39">
        <f>IF(AND($A526&lt;&gt;"",ISNUMBER($A526)),VLOOKUP($A526,StudiesDetails!$B:$CW,31,FALSE),"")</f>
        <v>1</v>
      </c>
      <c r="K526" s="2" t="s">
        <v>1681</v>
      </c>
      <c r="V526" s="2">
        <v>0.25</v>
      </c>
      <c r="W526" s="14" t="s">
        <v>1700</v>
      </c>
      <c r="X526" s="52">
        <v>1</v>
      </c>
      <c r="Y526" s="52" t="s">
        <v>1684</v>
      </c>
    </row>
    <row r="527" spans="1:25" x14ac:dyDescent="0.3">
      <c r="A527">
        <v>1432</v>
      </c>
      <c r="B527" s="23" t="str">
        <f>IF(AND($A527&lt;&gt;"",ISNUMBER($A527)),VLOOKUP($A527,StudiesDetails!$B:$CW,2,FALSE),"")</f>
        <v>von Richter</v>
      </c>
      <c r="C527" s="23">
        <f>IF(AND($A527&lt;&gt;"",ISNUMBER($A527)),VLOOKUP($A527,StudiesDetails!$B:$CW,3,FALSE),"")</f>
        <v>2004</v>
      </c>
      <c r="D527" s="23" t="str">
        <f>IF(AND($A527&lt;&gt;"",ISNUMBER($A527)),VLOOKUP($A527,StudiesDetails!$B:$CW,4,FALSE),"")</f>
        <v>https://doi.org/10.1016/j.clpt.2003.10.008</v>
      </c>
      <c r="E527" s="64" t="str">
        <f>IF(AND($A527&lt;&gt;"",ISNUMBER($A527)),VLOOKUP($A527,StudiesDetails!$B:$CW,5,FALSE),"")</f>
        <v>CYP3A5</v>
      </c>
      <c r="F527" s="23" t="str">
        <f>IF(AND($A527&lt;&gt;"",ISNUMBER($A527)),VLOOKUP($A527,StudiesDetails!$B:$CW,6,FALSE),"")</f>
        <v>Small intestine--Homogenate-15-</v>
      </c>
      <c r="G527" s="12" t="s">
        <v>1690</v>
      </c>
      <c r="H527" s="1">
        <v>2</v>
      </c>
      <c r="I527" s="60" t="str">
        <f>IF(AND($A527&lt;&gt;"",ISNUMBER($A527)),VLOOKUP($A527,StudiesDetails!$B:$CW,26,FALSE),"")</f>
        <v>Individual</v>
      </c>
      <c r="J527" s="39">
        <f>IF(AND($A527&lt;&gt;"",ISNUMBER($A527)),VLOOKUP($A527,StudiesDetails!$B:$CW,31,FALSE),"")</f>
        <v>1</v>
      </c>
      <c r="K527" s="2">
        <v>0.3</v>
      </c>
      <c r="L527" s="14" t="s">
        <v>1700</v>
      </c>
      <c r="M527" s="14" t="s">
        <v>768</v>
      </c>
      <c r="V527" s="2">
        <v>0.25</v>
      </c>
      <c r="W527" s="14" t="s">
        <v>1700</v>
      </c>
      <c r="X527" s="52">
        <v>1</v>
      </c>
      <c r="Y527" s="52" t="s">
        <v>1683</v>
      </c>
    </row>
    <row r="528" spans="1:25" x14ac:dyDescent="0.3">
      <c r="A528">
        <v>1433</v>
      </c>
      <c r="B528" s="23" t="str">
        <f>IF(AND($A528&lt;&gt;"",ISNUMBER($A528)),VLOOKUP($A528,StudiesDetails!$B:$CW,2,FALSE),"")</f>
        <v>von Richter</v>
      </c>
      <c r="C528" s="23">
        <f>IF(AND($A528&lt;&gt;"",ISNUMBER($A528)),VLOOKUP($A528,StudiesDetails!$B:$CW,3,FALSE),"")</f>
        <v>2004</v>
      </c>
      <c r="D528" s="23" t="str">
        <f>IF(AND($A528&lt;&gt;"",ISNUMBER($A528)),VLOOKUP($A528,StudiesDetails!$B:$CW,4,FALSE),"")</f>
        <v>https://doi.org/10.1016/j.clpt.2003.10.008</v>
      </c>
      <c r="E528" s="64" t="str">
        <f>IF(AND($A528&lt;&gt;"",ISNUMBER($A528)),VLOOKUP($A528,StudiesDetails!$B:$CW,5,FALSE),"")</f>
        <v>CYP3A4</v>
      </c>
      <c r="F528" s="23" t="str">
        <f>IF(AND($A528&lt;&gt;"",ISNUMBER($A528)),VLOOKUP($A528,StudiesDetails!$B:$CW,6,FALSE),"")</f>
        <v>Liver--Homogenate-1-</v>
      </c>
      <c r="G528" s="12" t="s">
        <v>1690</v>
      </c>
      <c r="H528" s="1">
        <v>2</v>
      </c>
      <c r="I528" s="60" t="str">
        <f>IF(AND($A528&lt;&gt;"",ISNUMBER($A528)),VLOOKUP($A528,StudiesDetails!$B:$CW,26,FALSE),"")</f>
        <v>Individual</v>
      </c>
      <c r="J528" s="39">
        <f>IF(AND($A528&lt;&gt;"",ISNUMBER($A528)),VLOOKUP($A528,StudiesDetails!$B:$CW,31,FALSE),"")</f>
        <v>1</v>
      </c>
      <c r="K528" s="2">
        <v>10.7</v>
      </c>
      <c r="L528" s="14" t="s">
        <v>1700</v>
      </c>
      <c r="M528" s="14" t="s">
        <v>768</v>
      </c>
      <c r="V528" s="2">
        <v>0.25</v>
      </c>
      <c r="W528" s="14" t="s">
        <v>1700</v>
      </c>
      <c r="X528" s="52">
        <v>1</v>
      </c>
      <c r="Y528" s="52" t="s">
        <v>1683</v>
      </c>
    </row>
    <row r="529" spans="1:25" x14ac:dyDescent="0.3">
      <c r="A529">
        <v>1434</v>
      </c>
      <c r="B529" s="23" t="str">
        <f>IF(AND($A529&lt;&gt;"",ISNUMBER($A529)),VLOOKUP($A529,StudiesDetails!$B:$CW,2,FALSE),"")</f>
        <v>von Richter</v>
      </c>
      <c r="C529" s="23">
        <f>IF(AND($A529&lt;&gt;"",ISNUMBER($A529)),VLOOKUP($A529,StudiesDetails!$B:$CW,3,FALSE),"")</f>
        <v>2004</v>
      </c>
      <c r="D529" s="23" t="str">
        <f>IF(AND($A529&lt;&gt;"",ISNUMBER($A529)),VLOOKUP($A529,StudiesDetails!$B:$CW,4,FALSE),"")</f>
        <v>https://doi.org/10.1016/j.clpt.2003.10.008</v>
      </c>
      <c r="E529" s="64" t="str">
        <f>IF(AND($A529&lt;&gt;"",ISNUMBER($A529)),VLOOKUP($A529,StudiesDetails!$B:$CW,5,FALSE),"")</f>
        <v>CYP3A4</v>
      </c>
      <c r="F529" s="23" t="str">
        <f>IF(AND($A529&lt;&gt;"",ISNUMBER($A529)),VLOOKUP($A529,StudiesDetails!$B:$CW,6,FALSE),"")</f>
        <v>Liver--Homogenate-2-</v>
      </c>
      <c r="G529" s="12" t="s">
        <v>1690</v>
      </c>
      <c r="H529" s="1">
        <v>2</v>
      </c>
      <c r="I529" s="60" t="str">
        <f>IF(AND($A529&lt;&gt;"",ISNUMBER($A529)),VLOOKUP($A529,StudiesDetails!$B:$CW,26,FALSE),"")</f>
        <v>Individual</v>
      </c>
      <c r="J529" s="39">
        <f>IF(AND($A529&lt;&gt;"",ISNUMBER($A529)),VLOOKUP($A529,StudiesDetails!$B:$CW,31,FALSE),"")</f>
        <v>1</v>
      </c>
      <c r="K529" s="2">
        <v>5.0999999999999996</v>
      </c>
      <c r="L529" s="14" t="s">
        <v>1700</v>
      </c>
      <c r="M529" s="14" t="s">
        <v>768</v>
      </c>
      <c r="V529" s="2">
        <v>0.25</v>
      </c>
      <c r="W529" s="14" t="s">
        <v>1700</v>
      </c>
      <c r="X529" s="52">
        <v>1</v>
      </c>
      <c r="Y529" s="52" t="s">
        <v>1692</v>
      </c>
    </row>
    <row r="530" spans="1:25" x14ac:dyDescent="0.3">
      <c r="A530">
        <v>1435</v>
      </c>
      <c r="B530" s="23" t="str">
        <f>IF(AND($A530&lt;&gt;"",ISNUMBER($A530)),VLOOKUP($A530,StudiesDetails!$B:$CW,2,FALSE),"")</f>
        <v>von Richter</v>
      </c>
      <c r="C530" s="23">
        <f>IF(AND($A530&lt;&gt;"",ISNUMBER($A530)),VLOOKUP($A530,StudiesDetails!$B:$CW,3,FALSE),"")</f>
        <v>2004</v>
      </c>
      <c r="D530" s="23" t="str">
        <f>IF(AND($A530&lt;&gt;"",ISNUMBER($A530)),VLOOKUP($A530,StudiesDetails!$B:$CW,4,FALSE),"")</f>
        <v>https://doi.org/10.1016/j.clpt.2003.10.008</v>
      </c>
      <c r="E530" s="64" t="str">
        <f>IF(AND($A530&lt;&gt;"",ISNUMBER($A530)),VLOOKUP($A530,StudiesDetails!$B:$CW,5,FALSE),"")</f>
        <v>CYP3A4</v>
      </c>
      <c r="F530" s="23" t="str">
        <f>IF(AND($A530&lt;&gt;"",ISNUMBER($A530)),VLOOKUP($A530,StudiesDetails!$B:$CW,6,FALSE),"")</f>
        <v>Liver--Homogenate-3-</v>
      </c>
      <c r="G530" s="12" t="s">
        <v>1690</v>
      </c>
      <c r="H530" s="1">
        <v>2</v>
      </c>
      <c r="I530" s="60" t="str">
        <f>IF(AND($A530&lt;&gt;"",ISNUMBER($A530)),VLOOKUP($A530,StudiesDetails!$B:$CW,26,FALSE),"")</f>
        <v>Individual</v>
      </c>
      <c r="J530" s="39">
        <f>IF(AND($A530&lt;&gt;"",ISNUMBER($A530)),VLOOKUP($A530,StudiesDetails!$B:$CW,31,FALSE),"")</f>
        <v>1</v>
      </c>
      <c r="K530" s="2">
        <v>2.4</v>
      </c>
      <c r="L530" s="14" t="s">
        <v>1700</v>
      </c>
      <c r="M530" s="14" t="s">
        <v>768</v>
      </c>
      <c r="V530" s="2">
        <v>0.25</v>
      </c>
      <c r="W530" s="14" t="s">
        <v>1700</v>
      </c>
      <c r="X530" s="52">
        <v>1</v>
      </c>
      <c r="Y530" s="52" t="s">
        <v>1683</v>
      </c>
    </row>
    <row r="531" spans="1:25" x14ac:dyDescent="0.3">
      <c r="A531">
        <v>1436</v>
      </c>
      <c r="B531" s="23" t="str">
        <f>IF(AND($A531&lt;&gt;"",ISNUMBER($A531)),VLOOKUP($A531,StudiesDetails!$B:$CW,2,FALSE),"")</f>
        <v>von Richter</v>
      </c>
      <c r="C531" s="23">
        <f>IF(AND($A531&lt;&gt;"",ISNUMBER($A531)),VLOOKUP($A531,StudiesDetails!$B:$CW,3,FALSE),"")</f>
        <v>2004</v>
      </c>
      <c r="D531" s="23" t="str">
        <f>IF(AND($A531&lt;&gt;"",ISNUMBER($A531)),VLOOKUP($A531,StudiesDetails!$B:$CW,4,FALSE),"")</f>
        <v>https://doi.org/10.1016/j.clpt.2003.10.008</v>
      </c>
      <c r="E531" s="64" t="str">
        <f>IF(AND($A531&lt;&gt;"",ISNUMBER($A531)),VLOOKUP($A531,StudiesDetails!$B:$CW,5,FALSE),"")</f>
        <v>CYP3A4</v>
      </c>
      <c r="F531" s="23" t="str">
        <f>IF(AND($A531&lt;&gt;"",ISNUMBER($A531)),VLOOKUP($A531,StudiesDetails!$B:$CW,6,FALSE),"")</f>
        <v>Liver--Homogenate-4-</v>
      </c>
      <c r="G531" s="12" t="s">
        <v>1690</v>
      </c>
      <c r="H531" s="1">
        <v>2</v>
      </c>
      <c r="I531" s="60" t="str">
        <f>IF(AND($A531&lt;&gt;"",ISNUMBER($A531)),VLOOKUP($A531,StudiesDetails!$B:$CW,26,FALSE),"")</f>
        <v>Individual</v>
      </c>
      <c r="J531" s="39">
        <f>IF(AND($A531&lt;&gt;"",ISNUMBER($A531)),VLOOKUP($A531,StudiesDetails!$B:$CW,31,FALSE),"")</f>
        <v>1</v>
      </c>
      <c r="K531" s="2">
        <v>35.799999999999997</v>
      </c>
      <c r="L531" s="14" t="s">
        <v>1700</v>
      </c>
      <c r="M531" s="14" t="s">
        <v>768</v>
      </c>
      <c r="V531" s="2">
        <v>0.25</v>
      </c>
      <c r="W531" s="14" t="s">
        <v>1700</v>
      </c>
      <c r="X531" s="52">
        <v>1</v>
      </c>
      <c r="Y531" s="52" t="s">
        <v>1692</v>
      </c>
    </row>
    <row r="532" spans="1:25" x14ac:dyDescent="0.3">
      <c r="A532">
        <v>1437</v>
      </c>
      <c r="B532" s="23" t="str">
        <f>IF(AND($A532&lt;&gt;"",ISNUMBER($A532)),VLOOKUP($A532,StudiesDetails!$B:$CW,2,FALSE),"")</f>
        <v>von Richter</v>
      </c>
      <c r="C532" s="23">
        <f>IF(AND($A532&lt;&gt;"",ISNUMBER($A532)),VLOOKUP($A532,StudiesDetails!$B:$CW,3,FALSE),"")</f>
        <v>2004</v>
      </c>
      <c r="D532" s="23" t="str">
        <f>IF(AND($A532&lt;&gt;"",ISNUMBER($A532)),VLOOKUP($A532,StudiesDetails!$B:$CW,4,FALSE),"")</f>
        <v>https://doi.org/10.1016/j.clpt.2003.10.008</v>
      </c>
      <c r="E532" s="64" t="str">
        <f>IF(AND($A532&lt;&gt;"",ISNUMBER($A532)),VLOOKUP($A532,StudiesDetails!$B:$CW,5,FALSE),"")</f>
        <v>CYP3A4</v>
      </c>
      <c r="F532" s="23" t="str">
        <f>IF(AND($A532&lt;&gt;"",ISNUMBER($A532)),VLOOKUP($A532,StudiesDetails!$B:$CW,6,FALSE),"")</f>
        <v>Liver--Homogenate-5-</v>
      </c>
      <c r="G532" s="12" t="s">
        <v>1690</v>
      </c>
      <c r="H532" s="1">
        <v>2</v>
      </c>
      <c r="I532" s="60" t="str">
        <f>IF(AND($A532&lt;&gt;"",ISNUMBER($A532)),VLOOKUP($A532,StudiesDetails!$B:$CW,26,FALSE),"")</f>
        <v>Individual</v>
      </c>
      <c r="J532" s="39">
        <f>IF(AND($A532&lt;&gt;"",ISNUMBER($A532)),VLOOKUP($A532,StudiesDetails!$B:$CW,31,FALSE),"")</f>
        <v>1</v>
      </c>
      <c r="K532" s="2">
        <v>13.6</v>
      </c>
      <c r="L532" s="14" t="s">
        <v>1700</v>
      </c>
      <c r="M532" s="14" t="s">
        <v>768</v>
      </c>
      <c r="V532" s="2">
        <v>0.25</v>
      </c>
      <c r="W532" s="14" t="s">
        <v>1700</v>
      </c>
      <c r="X532" s="52">
        <v>1</v>
      </c>
      <c r="Y532" s="52" t="s">
        <v>1683</v>
      </c>
    </row>
    <row r="533" spans="1:25" x14ac:dyDescent="0.3">
      <c r="A533">
        <v>1438</v>
      </c>
      <c r="B533" s="23" t="str">
        <f>IF(AND($A533&lt;&gt;"",ISNUMBER($A533)),VLOOKUP($A533,StudiesDetails!$B:$CW,2,FALSE),"")</f>
        <v>von Richter</v>
      </c>
      <c r="C533" s="23">
        <f>IF(AND($A533&lt;&gt;"",ISNUMBER($A533)),VLOOKUP($A533,StudiesDetails!$B:$CW,3,FALSE),"")</f>
        <v>2004</v>
      </c>
      <c r="D533" s="23" t="str">
        <f>IF(AND($A533&lt;&gt;"",ISNUMBER($A533)),VLOOKUP($A533,StudiesDetails!$B:$CW,4,FALSE),"")</f>
        <v>https://doi.org/10.1016/j.clpt.2003.10.008</v>
      </c>
      <c r="E533" s="64" t="str">
        <f>IF(AND($A533&lt;&gt;"",ISNUMBER($A533)),VLOOKUP($A533,StudiesDetails!$B:$CW,5,FALSE),"")</f>
        <v>CYP3A4</v>
      </c>
      <c r="F533" s="23" t="str">
        <f>IF(AND($A533&lt;&gt;"",ISNUMBER($A533)),VLOOKUP($A533,StudiesDetails!$B:$CW,6,FALSE),"")</f>
        <v>Liver--Homogenate-6-</v>
      </c>
      <c r="G533" s="12" t="s">
        <v>1690</v>
      </c>
      <c r="H533" s="1">
        <v>2</v>
      </c>
      <c r="I533" s="60" t="str">
        <f>IF(AND($A533&lt;&gt;"",ISNUMBER($A533)),VLOOKUP($A533,StudiesDetails!$B:$CW,26,FALSE),"")</f>
        <v>Individual</v>
      </c>
      <c r="J533" s="39">
        <f>IF(AND($A533&lt;&gt;"",ISNUMBER($A533)),VLOOKUP($A533,StudiesDetails!$B:$CW,31,FALSE),"")</f>
        <v>1</v>
      </c>
      <c r="K533" s="2">
        <v>25.3</v>
      </c>
      <c r="L533" s="14" t="s">
        <v>1700</v>
      </c>
      <c r="M533" s="14" t="s">
        <v>768</v>
      </c>
      <c r="V533" s="2">
        <v>0.25</v>
      </c>
      <c r="W533" s="14" t="s">
        <v>1700</v>
      </c>
      <c r="X533" s="52">
        <v>1</v>
      </c>
      <c r="Y533" s="52" t="s">
        <v>1683</v>
      </c>
    </row>
    <row r="534" spans="1:25" x14ac:dyDescent="0.3">
      <c r="A534">
        <v>1439</v>
      </c>
      <c r="B534" s="23" t="str">
        <f>IF(AND($A534&lt;&gt;"",ISNUMBER($A534)),VLOOKUP($A534,StudiesDetails!$B:$CW,2,FALSE),"")</f>
        <v>von Richter</v>
      </c>
      <c r="C534" s="23">
        <f>IF(AND($A534&lt;&gt;"",ISNUMBER($A534)),VLOOKUP($A534,StudiesDetails!$B:$CW,3,FALSE),"")</f>
        <v>2004</v>
      </c>
      <c r="D534" s="23" t="str">
        <f>IF(AND($A534&lt;&gt;"",ISNUMBER($A534)),VLOOKUP($A534,StudiesDetails!$B:$CW,4,FALSE),"")</f>
        <v>https://doi.org/10.1016/j.clpt.2003.10.008</v>
      </c>
      <c r="E534" s="64" t="str">
        <f>IF(AND($A534&lt;&gt;"",ISNUMBER($A534)),VLOOKUP($A534,StudiesDetails!$B:$CW,5,FALSE),"")</f>
        <v>CYP3A4</v>
      </c>
      <c r="F534" s="23" t="str">
        <f>IF(AND($A534&lt;&gt;"",ISNUMBER($A534)),VLOOKUP($A534,StudiesDetails!$B:$CW,6,FALSE),"")</f>
        <v>Liver--Homogenate-7-</v>
      </c>
      <c r="G534" s="12" t="s">
        <v>1690</v>
      </c>
      <c r="H534" s="1">
        <v>2</v>
      </c>
      <c r="I534" s="60" t="str">
        <f>IF(AND($A534&lt;&gt;"",ISNUMBER($A534)),VLOOKUP($A534,StudiesDetails!$B:$CW,26,FALSE),"")</f>
        <v>Individual</v>
      </c>
      <c r="J534" s="39">
        <f>IF(AND($A534&lt;&gt;"",ISNUMBER($A534)),VLOOKUP($A534,StudiesDetails!$B:$CW,31,FALSE),"")</f>
        <v>1</v>
      </c>
      <c r="K534" s="2">
        <v>32.299999999999997</v>
      </c>
      <c r="L534" s="14" t="s">
        <v>1700</v>
      </c>
      <c r="M534" s="14" t="s">
        <v>768</v>
      </c>
      <c r="V534" s="2">
        <v>0.25</v>
      </c>
      <c r="W534" s="14" t="s">
        <v>1700</v>
      </c>
      <c r="X534" s="52">
        <v>1</v>
      </c>
      <c r="Y534" s="52" t="s">
        <v>1683</v>
      </c>
    </row>
    <row r="535" spans="1:25" x14ac:dyDescent="0.3">
      <c r="A535">
        <v>1440</v>
      </c>
      <c r="B535" s="23" t="str">
        <f>IF(AND($A535&lt;&gt;"",ISNUMBER($A535)),VLOOKUP($A535,StudiesDetails!$B:$CW,2,FALSE),"")</f>
        <v>von Richter</v>
      </c>
      <c r="C535" s="23">
        <f>IF(AND($A535&lt;&gt;"",ISNUMBER($A535)),VLOOKUP($A535,StudiesDetails!$B:$CW,3,FALSE),"")</f>
        <v>2004</v>
      </c>
      <c r="D535" s="23" t="str">
        <f>IF(AND($A535&lt;&gt;"",ISNUMBER($A535)),VLOOKUP($A535,StudiesDetails!$B:$CW,4,FALSE),"")</f>
        <v>https://doi.org/10.1016/j.clpt.2003.10.008</v>
      </c>
      <c r="E535" s="64" t="str">
        <f>IF(AND($A535&lt;&gt;"",ISNUMBER($A535)),VLOOKUP($A535,StudiesDetails!$B:$CW,5,FALSE),"")</f>
        <v>CYP3A4</v>
      </c>
      <c r="F535" s="23" t="str">
        <f>IF(AND($A535&lt;&gt;"",ISNUMBER($A535)),VLOOKUP($A535,StudiesDetails!$B:$CW,6,FALSE),"")</f>
        <v>Liver--Homogenate-8-</v>
      </c>
      <c r="G535" s="12" t="s">
        <v>1690</v>
      </c>
      <c r="H535" s="1">
        <v>2</v>
      </c>
      <c r="I535" s="60" t="str">
        <f>IF(AND($A535&lt;&gt;"",ISNUMBER($A535)),VLOOKUP($A535,StudiesDetails!$B:$CW,26,FALSE),"")</f>
        <v>Individual</v>
      </c>
      <c r="J535" s="39">
        <f>IF(AND($A535&lt;&gt;"",ISNUMBER($A535)),VLOOKUP($A535,StudiesDetails!$B:$CW,31,FALSE),"")</f>
        <v>1</v>
      </c>
      <c r="K535" s="2">
        <v>0.9</v>
      </c>
      <c r="L535" s="14" t="s">
        <v>1700</v>
      </c>
      <c r="M535" s="14" t="s">
        <v>768</v>
      </c>
      <c r="V535" s="2">
        <v>0.25</v>
      </c>
      <c r="W535" s="14" t="s">
        <v>1700</v>
      </c>
      <c r="X535" s="52">
        <v>1</v>
      </c>
      <c r="Y535" s="52" t="s">
        <v>1683</v>
      </c>
    </row>
    <row r="536" spans="1:25" x14ac:dyDescent="0.3">
      <c r="A536">
        <v>1441</v>
      </c>
      <c r="B536" s="23" t="str">
        <f>IF(AND($A536&lt;&gt;"",ISNUMBER($A536)),VLOOKUP($A536,StudiesDetails!$B:$CW,2,FALSE),"")</f>
        <v>von Richter</v>
      </c>
      <c r="C536" s="23">
        <f>IF(AND($A536&lt;&gt;"",ISNUMBER($A536)),VLOOKUP($A536,StudiesDetails!$B:$CW,3,FALSE),"")</f>
        <v>2004</v>
      </c>
      <c r="D536" s="23" t="str">
        <f>IF(AND($A536&lt;&gt;"",ISNUMBER($A536)),VLOOKUP($A536,StudiesDetails!$B:$CW,4,FALSE),"")</f>
        <v>https://doi.org/10.1016/j.clpt.2003.10.008</v>
      </c>
      <c r="E536" s="64" t="str">
        <f>IF(AND($A536&lt;&gt;"",ISNUMBER($A536)),VLOOKUP($A536,StudiesDetails!$B:$CW,5,FALSE),"")</f>
        <v>CYP3A4</v>
      </c>
      <c r="F536" s="23" t="str">
        <f>IF(AND($A536&lt;&gt;"",ISNUMBER($A536)),VLOOKUP($A536,StudiesDetails!$B:$CW,6,FALSE),"")</f>
        <v>Liver--Homogenate-9-</v>
      </c>
      <c r="G536" s="12" t="s">
        <v>1690</v>
      </c>
      <c r="H536" s="1">
        <v>2</v>
      </c>
      <c r="I536" s="60" t="str">
        <f>IF(AND($A536&lt;&gt;"",ISNUMBER($A536)),VLOOKUP($A536,StudiesDetails!$B:$CW,26,FALSE),"")</f>
        <v>Individual</v>
      </c>
      <c r="J536" s="39">
        <f>IF(AND($A536&lt;&gt;"",ISNUMBER($A536)),VLOOKUP($A536,StudiesDetails!$B:$CW,31,FALSE),"")</f>
        <v>1</v>
      </c>
      <c r="K536" s="2">
        <v>11.1</v>
      </c>
      <c r="L536" s="14" t="s">
        <v>1700</v>
      </c>
      <c r="M536" s="14" t="s">
        <v>768</v>
      </c>
      <c r="V536" s="2">
        <v>0.25</v>
      </c>
      <c r="W536" s="14" t="s">
        <v>1700</v>
      </c>
      <c r="X536" s="52">
        <v>1</v>
      </c>
      <c r="Y536" s="52" t="s">
        <v>1683</v>
      </c>
    </row>
    <row r="537" spans="1:25" x14ac:dyDescent="0.3">
      <c r="A537">
        <v>1442</v>
      </c>
      <c r="B537" s="23" t="str">
        <f>IF(AND($A537&lt;&gt;"",ISNUMBER($A537)),VLOOKUP($A537,StudiesDetails!$B:$CW,2,FALSE),"")</f>
        <v>von Richter</v>
      </c>
      <c r="C537" s="23">
        <f>IF(AND($A537&lt;&gt;"",ISNUMBER($A537)),VLOOKUP($A537,StudiesDetails!$B:$CW,3,FALSE),"")</f>
        <v>2004</v>
      </c>
      <c r="D537" s="23" t="str">
        <f>IF(AND($A537&lt;&gt;"",ISNUMBER($A537)),VLOOKUP($A537,StudiesDetails!$B:$CW,4,FALSE),"")</f>
        <v>https://doi.org/10.1016/j.clpt.2003.10.008</v>
      </c>
      <c r="E537" s="64" t="str">
        <f>IF(AND($A537&lt;&gt;"",ISNUMBER($A537)),VLOOKUP($A537,StudiesDetails!$B:$CW,5,FALSE),"")</f>
        <v>CYP3A4</v>
      </c>
      <c r="F537" s="23" t="str">
        <f>IF(AND($A537&lt;&gt;"",ISNUMBER($A537)),VLOOKUP($A537,StudiesDetails!$B:$CW,6,FALSE),"")</f>
        <v>Liver--Homogenate-10-</v>
      </c>
      <c r="G537" s="12" t="s">
        <v>1690</v>
      </c>
      <c r="H537" s="1">
        <v>2</v>
      </c>
      <c r="I537" s="60" t="str">
        <f>IF(AND($A537&lt;&gt;"",ISNUMBER($A537)),VLOOKUP($A537,StudiesDetails!$B:$CW,26,FALSE),"")</f>
        <v>Individual</v>
      </c>
      <c r="J537" s="39">
        <f>IF(AND($A537&lt;&gt;"",ISNUMBER($A537)),VLOOKUP($A537,StudiesDetails!$B:$CW,31,FALSE),"")</f>
        <v>1</v>
      </c>
      <c r="K537" s="2">
        <v>16.7</v>
      </c>
      <c r="L537" s="14" t="s">
        <v>1700</v>
      </c>
      <c r="M537" s="14" t="s">
        <v>768</v>
      </c>
      <c r="V537" s="2">
        <v>0.25</v>
      </c>
      <c r="W537" s="14" t="s">
        <v>1700</v>
      </c>
      <c r="X537" s="52">
        <v>1</v>
      </c>
      <c r="Y537" s="52" t="s">
        <v>1683</v>
      </c>
    </row>
    <row r="538" spans="1:25" x14ac:dyDescent="0.3">
      <c r="A538">
        <v>1443</v>
      </c>
      <c r="B538" s="23" t="str">
        <f>IF(AND($A538&lt;&gt;"",ISNUMBER($A538)),VLOOKUP($A538,StudiesDetails!$B:$CW,2,FALSE),"")</f>
        <v>von Richter</v>
      </c>
      <c r="C538" s="23">
        <f>IF(AND($A538&lt;&gt;"",ISNUMBER($A538)),VLOOKUP($A538,StudiesDetails!$B:$CW,3,FALSE),"")</f>
        <v>2004</v>
      </c>
      <c r="D538" s="23" t="str">
        <f>IF(AND($A538&lt;&gt;"",ISNUMBER($A538)),VLOOKUP($A538,StudiesDetails!$B:$CW,4,FALSE),"")</f>
        <v>https://doi.org/10.1016/j.clpt.2003.10.008</v>
      </c>
      <c r="E538" s="64" t="str">
        <f>IF(AND($A538&lt;&gt;"",ISNUMBER($A538)),VLOOKUP($A538,StudiesDetails!$B:$CW,5,FALSE),"")</f>
        <v>CYP3A4</v>
      </c>
      <c r="F538" s="23" t="str">
        <f>IF(AND($A538&lt;&gt;"",ISNUMBER($A538)),VLOOKUP($A538,StudiesDetails!$B:$CW,6,FALSE),"")</f>
        <v>Liver--Homogenate-11-</v>
      </c>
      <c r="G538" s="12" t="s">
        <v>1690</v>
      </c>
      <c r="H538" s="1">
        <v>2</v>
      </c>
      <c r="I538" s="60" t="str">
        <f>IF(AND($A538&lt;&gt;"",ISNUMBER($A538)),VLOOKUP($A538,StudiesDetails!$B:$CW,26,FALSE),"")</f>
        <v>Individual</v>
      </c>
      <c r="J538" s="39">
        <f>IF(AND($A538&lt;&gt;"",ISNUMBER($A538)),VLOOKUP($A538,StudiesDetails!$B:$CW,31,FALSE),"")</f>
        <v>1</v>
      </c>
      <c r="K538" s="85">
        <v>29</v>
      </c>
      <c r="L538" s="14" t="s">
        <v>1700</v>
      </c>
      <c r="M538" s="14" t="s">
        <v>768</v>
      </c>
      <c r="V538" s="2">
        <v>0.25</v>
      </c>
      <c r="W538" s="14" t="s">
        <v>1700</v>
      </c>
      <c r="X538" s="52">
        <v>1</v>
      </c>
      <c r="Y538" s="52" t="s">
        <v>1683</v>
      </c>
    </row>
    <row r="539" spans="1:25" x14ac:dyDescent="0.3">
      <c r="A539">
        <v>1444</v>
      </c>
      <c r="B539" s="23" t="str">
        <f>IF(AND($A539&lt;&gt;"",ISNUMBER($A539)),VLOOKUP($A539,StudiesDetails!$B:$CW,2,FALSE),"")</f>
        <v>von Richter</v>
      </c>
      <c r="C539" s="23">
        <f>IF(AND($A539&lt;&gt;"",ISNUMBER($A539)),VLOOKUP($A539,StudiesDetails!$B:$CW,3,FALSE),"")</f>
        <v>2004</v>
      </c>
      <c r="D539" s="23" t="str">
        <f>IF(AND($A539&lt;&gt;"",ISNUMBER($A539)),VLOOKUP($A539,StudiesDetails!$B:$CW,4,FALSE),"")</f>
        <v>https://doi.org/10.1016/j.clpt.2003.10.008</v>
      </c>
      <c r="E539" s="64" t="str">
        <f>IF(AND($A539&lt;&gt;"",ISNUMBER($A539)),VLOOKUP($A539,StudiesDetails!$B:$CW,5,FALSE),"")</f>
        <v>CYP3A4</v>
      </c>
      <c r="F539" s="23" t="str">
        <f>IF(AND($A539&lt;&gt;"",ISNUMBER($A539)),VLOOKUP($A539,StudiesDetails!$B:$CW,6,FALSE),"")</f>
        <v>Liver--Homogenate-12-</v>
      </c>
      <c r="G539" s="12" t="s">
        <v>1690</v>
      </c>
      <c r="H539" s="1">
        <v>2</v>
      </c>
      <c r="I539" s="60" t="str">
        <f>IF(AND($A539&lt;&gt;"",ISNUMBER($A539)),VLOOKUP($A539,StudiesDetails!$B:$CW,26,FALSE),"")</f>
        <v>Individual</v>
      </c>
      <c r="J539" s="39">
        <f>IF(AND($A539&lt;&gt;"",ISNUMBER($A539)),VLOOKUP($A539,StudiesDetails!$B:$CW,31,FALSE),"")</f>
        <v>1</v>
      </c>
      <c r="K539" s="2">
        <v>21.8</v>
      </c>
      <c r="L539" s="14" t="s">
        <v>1700</v>
      </c>
      <c r="M539" s="14" t="s">
        <v>768</v>
      </c>
      <c r="V539" s="2">
        <v>0.25</v>
      </c>
      <c r="W539" s="14" t="s">
        <v>1700</v>
      </c>
      <c r="X539" s="52">
        <v>1</v>
      </c>
      <c r="Y539" s="52" t="s">
        <v>1683</v>
      </c>
    </row>
    <row r="540" spans="1:25" x14ac:dyDescent="0.3">
      <c r="A540">
        <v>1445</v>
      </c>
      <c r="B540" s="23" t="str">
        <f>IF(AND($A540&lt;&gt;"",ISNUMBER($A540)),VLOOKUP($A540,StudiesDetails!$B:$CW,2,FALSE),"")</f>
        <v>von Richter</v>
      </c>
      <c r="C540" s="23">
        <f>IF(AND($A540&lt;&gt;"",ISNUMBER($A540)),VLOOKUP($A540,StudiesDetails!$B:$CW,3,FALSE),"")</f>
        <v>2004</v>
      </c>
      <c r="D540" s="23" t="str">
        <f>IF(AND($A540&lt;&gt;"",ISNUMBER($A540)),VLOOKUP($A540,StudiesDetails!$B:$CW,4,FALSE),"")</f>
        <v>https://doi.org/10.1016/j.clpt.2003.10.008</v>
      </c>
      <c r="E540" s="64" t="str">
        <f>IF(AND($A540&lt;&gt;"",ISNUMBER($A540)),VLOOKUP($A540,StudiesDetails!$B:$CW,5,FALSE),"")</f>
        <v>CYP3A4</v>
      </c>
      <c r="F540" s="23" t="str">
        <f>IF(AND($A540&lt;&gt;"",ISNUMBER($A540)),VLOOKUP($A540,StudiesDetails!$B:$CW,6,FALSE),"")</f>
        <v>Liver--Homogenate-13-</v>
      </c>
      <c r="G540" s="12" t="s">
        <v>1690</v>
      </c>
      <c r="H540" s="1">
        <v>2</v>
      </c>
      <c r="I540" s="60" t="str">
        <f>IF(AND($A540&lt;&gt;"",ISNUMBER($A540)),VLOOKUP($A540,StudiesDetails!$B:$CW,26,FALSE),"")</f>
        <v>Individual</v>
      </c>
      <c r="J540" s="39">
        <f>IF(AND($A540&lt;&gt;"",ISNUMBER($A540)),VLOOKUP($A540,StudiesDetails!$B:$CW,31,FALSE),"")</f>
        <v>1</v>
      </c>
      <c r="K540" s="2">
        <v>58.8</v>
      </c>
      <c r="L540" s="14" t="s">
        <v>1700</v>
      </c>
      <c r="M540" s="14" t="s">
        <v>768</v>
      </c>
      <c r="V540" s="2">
        <v>0.25</v>
      </c>
      <c r="W540" s="14" t="s">
        <v>1700</v>
      </c>
      <c r="X540" s="52">
        <v>1</v>
      </c>
      <c r="Y540" s="52" t="s">
        <v>1683</v>
      </c>
    </row>
    <row r="541" spans="1:25" x14ac:dyDescent="0.3">
      <c r="A541">
        <v>1446</v>
      </c>
      <c r="B541" s="23" t="str">
        <f>IF(AND($A541&lt;&gt;"",ISNUMBER($A541)),VLOOKUP($A541,StudiesDetails!$B:$CW,2,FALSE),"")</f>
        <v>von Richter</v>
      </c>
      <c r="C541" s="23">
        <f>IF(AND($A541&lt;&gt;"",ISNUMBER($A541)),VLOOKUP($A541,StudiesDetails!$B:$CW,3,FALSE),"")</f>
        <v>2004</v>
      </c>
      <c r="D541" s="23" t="str">
        <f>IF(AND($A541&lt;&gt;"",ISNUMBER($A541)),VLOOKUP($A541,StudiesDetails!$B:$CW,4,FALSE),"")</f>
        <v>https://doi.org/10.1016/j.clpt.2003.10.008</v>
      </c>
      <c r="E541" s="64" t="str">
        <f>IF(AND($A541&lt;&gt;"",ISNUMBER($A541)),VLOOKUP($A541,StudiesDetails!$B:$CW,5,FALSE),"")</f>
        <v>CYP3A4</v>
      </c>
      <c r="F541" s="23" t="str">
        <f>IF(AND($A541&lt;&gt;"",ISNUMBER($A541)),VLOOKUP($A541,StudiesDetails!$B:$CW,6,FALSE),"")</f>
        <v>Liver--Homogenate-14-</v>
      </c>
      <c r="G541" s="12" t="s">
        <v>1690</v>
      </c>
      <c r="H541" s="1">
        <v>2</v>
      </c>
      <c r="I541" s="60" t="str">
        <f>IF(AND($A541&lt;&gt;"",ISNUMBER($A541)),VLOOKUP($A541,StudiesDetails!$B:$CW,26,FALSE),"")</f>
        <v>Individual</v>
      </c>
      <c r="J541" s="39">
        <f>IF(AND($A541&lt;&gt;"",ISNUMBER($A541)),VLOOKUP($A541,StudiesDetails!$B:$CW,31,FALSE),"")</f>
        <v>1</v>
      </c>
      <c r="K541" s="2">
        <v>45.4</v>
      </c>
      <c r="L541" s="14" t="s">
        <v>1700</v>
      </c>
      <c r="M541" s="14" t="s">
        <v>768</v>
      </c>
      <c r="V541" s="2">
        <v>0.25</v>
      </c>
      <c r="W541" s="14" t="s">
        <v>1700</v>
      </c>
      <c r="X541" s="52">
        <v>1</v>
      </c>
      <c r="Y541" s="52" t="s">
        <v>1683</v>
      </c>
    </row>
    <row r="542" spans="1:25" x14ac:dyDescent="0.3">
      <c r="A542">
        <v>1447</v>
      </c>
      <c r="B542" s="23" t="str">
        <f>IF(AND($A542&lt;&gt;"",ISNUMBER($A542)),VLOOKUP($A542,StudiesDetails!$B:$CW,2,FALSE),"")</f>
        <v>von Richter</v>
      </c>
      <c r="C542" s="23">
        <f>IF(AND($A542&lt;&gt;"",ISNUMBER($A542)),VLOOKUP($A542,StudiesDetails!$B:$CW,3,FALSE),"")</f>
        <v>2004</v>
      </c>
      <c r="D542" s="23" t="str">
        <f>IF(AND($A542&lt;&gt;"",ISNUMBER($A542)),VLOOKUP($A542,StudiesDetails!$B:$CW,4,FALSE),"")</f>
        <v>https://doi.org/10.1016/j.clpt.2003.10.008</v>
      </c>
      <c r="E542" s="64" t="str">
        <f>IF(AND($A542&lt;&gt;"",ISNUMBER($A542)),VLOOKUP($A542,StudiesDetails!$B:$CW,5,FALSE),"")</f>
        <v>CYP3A4</v>
      </c>
      <c r="F542" s="23" t="str">
        <f>IF(AND($A542&lt;&gt;"",ISNUMBER($A542)),VLOOKUP($A542,StudiesDetails!$B:$CW,6,FALSE),"")</f>
        <v>Liver--Homogenate-15-</v>
      </c>
      <c r="G542" s="12" t="s">
        <v>1690</v>
      </c>
      <c r="H542" s="1">
        <v>2</v>
      </c>
      <c r="I542" s="60" t="str">
        <f>IF(AND($A542&lt;&gt;"",ISNUMBER($A542)),VLOOKUP($A542,StudiesDetails!$B:$CW,26,FALSE),"")</f>
        <v>Individual</v>
      </c>
      <c r="J542" s="39">
        <f>IF(AND($A542&lt;&gt;"",ISNUMBER($A542)),VLOOKUP($A542,StudiesDetails!$B:$CW,31,FALSE),"")</f>
        <v>1</v>
      </c>
      <c r="K542" s="2">
        <v>45.8</v>
      </c>
      <c r="L542" s="14" t="s">
        <v>1700</v>
      </c>
      <c r="M542" s="14" t="s">
        <v>768</v>
      </c>
      <c r="V542" s="2">
        <v>0.25</v>
      </c>
      <c r="W542" s="14" t="s">
        <v>1700</v>
      </c>
      <c r="X542" s="52">
        <v>1</v>
      </c>
      <c r="Y542" s="52" t="s">
        <v>1683</v>
      </c>
    </row>
    <row r="543" spans="1:25" x14ac:dyDescent="0.3">
      <c r="A543">
        <v>1449</v>
      </c>
      <c r="B543" s="23" t="str">
        <f>IF(AND($A543&lt;&gt;"",ISNUMBER($A543)),VLOOKUP($A543,StudiesDetails!$B:$CW,2,FALSE),"")</f>
        <v>von Richter</v>
      </c>
      <c r="C543" s="23">
        <f>IF(AND($A543&lt;&gt;"",ISNUMBER($A543)),VLOOKUP($A543,StudiesDetails!$B:$CW,3,FALSE),"")</f>
        <v>2004</v>
      </c>
      <c r="D543" s="23" t="str">
        <f>IF(AND($A543&lt;&gt;"",ISNUMBER($A543)),VLOOKUP($A543,StudiesDetails!$B:$CW,4,FALSE),"")</f>
        <v>https://doi.org/10.1016/j.clpt.2003.10.008</v>
      </c>
      <c r="E543" s="64" t="str">
        <f>IF(AND($A543&lt;&gt;"",ISNUMBER($A543)),VLOOKUP($A543,StudiesDetails!$B:$CW,5,FALSE),"")</f>
        <v>CYP3A5</v>
      </c>
      <c r="F543" s="23" t="str">
        <f>IF(AND($A543&lt;&gt;"",ISNUMBER($A543)),VLOOKUP($A543,StudiesDetails!$B:$CW,6,FALSE),"")</f>
        <v>Liver--Homogenate-1-</v>
      </c>
      <c r="G543" s="12" t="s">
        <v>1690</v>
      </c>
      <c r="H543" s="1">
        <v>2</v>
      </c>
      <c r="I543" s="60" t="str">
        <f>IF(AND($A543&lt;&gt;"",ISNUMBER($A543)),VLOOKUP($A543,StudiesDetails!$B:$CW,26,FALSE),"")</f>
        <v>Individual</v>
      </c>
      <c r="J543" s="39">
        <f>IF(AND($A543&lt;&gt;"",ISNUMBER($A543)),VLOOKUP($A543,StudiesDetails!$B:$CW,31,FALSE),"")</f>
        <v>1</v>
      </c>
      <c r="K543" s="2" t="s">
        <v>1681</v>
      </c>
      <c r="V543" s="2">
        <v>0.25</v>
      </c>
      <c r="W543" s="14" t="s">
        <v>1700</v>
      </c>
      <c r="X543" s="52">
        <v>1</v>
      </c>
      <c r="Y543" s="52" t="s">
        <v>1684</v>
      </c>
    </row>
    <row r="544" spans="1:25" x14ac:dyDescent="0.3">
      <c r="A544">
        <v>1450</v>
      </c>
      <c r="B544" s="23" t="str">
        <f>IF(AND($A544&lt;&gt;"",ISNUMBER($A544)),VLOOKUP($A544,StudiesDetails!$B:$CW,2,FALSE),"")</f>
        <v>von Richter</v>
      </c>
      <c r="C544" s="23">
        <f>IF(AND($A544&lt;&gt;"",ISNUMBER($A544)),VLOOKUP($A544,StudiesDetails!$B:$CW,3,FALSE),"")</f>
        <v>2004</v>
      </c>
      <c r="D544" s="23" t="str">
        <f>IF(AND($A544&lt;&gt;"",ISNUMBER($A544)),VLOOKUP($A544,StudiesDetails!$B:$CW,4,FALSE),"")</f>
        <v>https://doi.org/10.1016/j.clpt.2003.10.008</v>
      </c>
      <c r="E544" s="64" t="str">
        <f>IF(AND($A544&lt;&gt;"",ISNUMBER($A544)),VLOOKUP($A544,StudiesDetails!$B:$CW,5,FALSE),"")</f>
        <v>CYP3A5</v>
      </c>
      <c r="F544" s="23" t="str">
        <f>IF(AND($A544&lt;&gt;"",ISNUMBER($A544)),VLOOKUP($A544,StudiesDetails!$B:$CW,6,FALSE),"")</f>
        <v>Liver--Homogenate-2-</v>
      </c>
      <c r="G544" s="12" t="s">
        <v>1690</v>
      </c>
      <c r="H544" s="1">
        <v>2</v>
      </c>
      <c r="I544" s="60" t="str">
        <f>IF(AND($A544&lt;&gt;"",ISNUMBER($A544)),VLOOKUP($A544,StudiesDetails!$B:$CW,26,FALSE),"")</f>
        <v>Individual</v>
      </c>
      <c r="J544" s="39">
        <f>IF(AND($A544&lt;&gt;"",ISNUMBER($A544)),VLOOKUP($A544,StudiesDetails!$B:$CW,31,FALSE),"")</f>
        <v>1</v>
      </c>
      <c r="K544" s="2" t="s">
        <v>1681</v>
      </c>
      <c r="V544" s="2">
        <v>0.25</v>
      </c>
      <c r="W544" s="14" t="s">
        <v>1700</v>
      </c>
      <c r="X544" s="52">
        <v>1</v>
      </c>
      <c r="Y544" s="52" t="s">
        <v>1681</v>
      </c>
    </row>
    <row r="545" spans="1:25" x14ac:dyDescent="0.3">
      <c r="A545">
        <v>1451</v>
      </c>
      <c r="B545" s="23" t="str">
        <f>IF(AND($A545&lt;&gt;"",ISNUMBER($A545)),VLOOKUP($A545,StudiesDetails!$B:$CW,2,FALSE),"")</f>
        <v>von Richter</v>
      </c>
      <c r="C545" s="23">
        <f>IF(AND($A545&lt;&gt;"",ISNUMBER($A545)),VLOOKUP($A545,StudiesDetails!$B:$CW,3,FALSE),"")</f>
        <v>2004</v>
      </c>
      <c r="D545" s="23" t="str">
        <f>IF(AND($A545&lt;&gt;"",ISNUMBER($A545)),VLOOKUP($A545,StudiesDetails!$B:$CW,4,FALSE),"")</f>
        <v>https://doi.org/10.1016/j.clpt.2003.10.008</v>
      </c>
      <c r="E545" s="64" t="str">
        <f>IF(AND($A545&lt;&gt;"",ISNUMBER($A545)),VLOOKUP($A545,StudiesDetails!$B:$CW,5,FALSE),"")</f>
        <v>CYP3A5</v>
      </c>
      <c r="F545" s="23" t="str">
        <f>IF(AND($A545&lt;&gt;"",ISNUMBER($A545)),VLOOKUP($A545,StudiesDetails!$B:$CW,6,FALSE),"")</f>
        <v>Liver--Homogenate-3-</v>
      </c>
      <c r="G545" s="12" t="s">
        <v>1690</v>
      </c>
      <c r="H545" s="1">
        <v>2</v>
      </c>
      <c r="I545" s="60" t="str">
        <f>IF(AND($A545&lt;&gt;"",ISNUMBER($A545)),VLOOKUP($A545,StudiesDetails!$B:$CW,26,FALSE),"")</f>
        <v>Individual</v>
      </c>
      <c r="J545" s="39">
        <f>IF(AND($A545&lt;&gt;"",ISNUMBER($A545)),VLOOKUP($A545,StudiesDetails!$B:$CW,31,FALSE),"")</f>
        <v>1</v>
      </c>
      <c r="K545" s="2" t="s">
        <v>1681</v>
      </c>
      <c r="V545" s="2">
        <v>0.25</v>
      </c>
      <c r="W545" s="14" t="s">
        <v>1700</v>
      </c>
      <c r="X545" s="52">
        <v>1</v>
      </c>
      <c r="Y545" s="52" t="s">
        <v>1684</v>
      </c>
    </row>
    <row r="546" spans="1:25" x14ac:dyDescent="0.3">
      <c r="A546">
        <v>1452</v>
      </c>
      <c r="B546" s="23" t="str">
        <f>IF(AND($A546&lt;&gt;"",ISNUMBER($A546)),VLOOKUP($A546,StudiesDetails!$B:$CW,2,FALSE),"")</f>
        <v>von Richter</v>
      </c>
      <c r="C546" s="23">
        <f>IF(AND($A546&lt;&gt;"",ISNUMBER($A546)),VLOOKUP($A546,StudiesDetails!$B:$CW,3,FALSE),"")</f>
        <v>2004</v>
      </c>
      <c r="D546" s="23" t="str">
        <f>IF(AND($A546&lt;&gt;"",ISNUMBER($A546)),VLOOKUP($A546,StudiesDetails!$B:$CW,4,FALSE),"")</f>
        <v>https://doi.org/10.1016/j.clpt.2003.10.008</v>
      </c>
      <c r="E546" s="64" t="str">
        <f>IF(AND($A546&lt;&gt;"",ISNUMBER($A546)),VLOOKUP($A546,StudiesDetails!$B:$CW,5,FALSE),"")</f>
        <v>CYP3A5</v>
      </c>
      <c r="F546" s="23" t="str">
        <f>IF(AND($A546&lt;&gt;"",ISNUMBER($A546)),VLOOKUP($A546,StudiesDetails!$B:$CW,6,FALSE),"")</f>
        <v>Liver--Homogenate-4-</v>
      </c>
      <c r="G546" s="12" t="s">
        <v>1690</v>
      </c>
      <c r="H546" s="1">
        <v>2</v>
      </c>
      <c r="I546" s="60" t="str">
        <f>IF(AND($A546&lt;&gt;"",ISNUMBER($A546)),VLOOKUP($A546,StudiesDetails!$B:$CW,26,FALSE),"")</f>
        <v>Individual</v>
      </c>
      <c r="J546" s="39">
        <f>IF(AND($A546&lt;&gt;"",ISNUMBER($A546)),VLOOKUP($A546,StudiesDetails!$B:$CW,31,FALSE),"")</f>
        <v>1</v>
      </c>
      <c r="K546" s="2" t="s">
        <v>1681</v>
      </c>
      <c r="V546" s="2">
        <v>0.25</v>
      </c>
      <c r="W546" s="14" t="s">
        <v>1700</v>
      </c>
      <c r="X546" s="52">
        <v>1</v>
      </c>
      <c r="Y546" s="52" t="s">
        <v>1681</v>
      </c>
    </row>
    <row r="547" spans="1:25" x14ac:dyDescent="0.3">
      <c r="A547">
        <v>1453</v>
      </c>
      <c r="B547" s="23" t="str">
        <f>IF(AND($A547&lt;&gt;"",ISNUMBER($A547)),VLOOKUP($A547,StudiesDetails!$B:$CW,2,FALSE),"")</f>
        <v>von Richter</v>
      </c>
      <c r="C547" s="23">
        <f>IF(AND($A547&lt;&gt;"",ISNUMBER($A547)),VLOOKUP($A547,StudiesDetails!$B:$CW,3,FALSE),"")</f>
        <v>2004</v>
      </c>
      <c r="D547" s="23" t="str">
        <f>IF(AND($A547&lt;&gt;"",ISNUMBER($A547)),VLOOKUP($A547,StudiesDetails!$B:$CW,4,FALSE),"")</f>
        <v>https://doi.org/10.1016/j.clpt.2003.10.008</v>
      </c>
      <c r="E547" s="64" t="str">
        <f>IF(AND($A547&lt;&gt;"",ISNUMBER($A547)),VLOOKUP($A547,StudiesDetails!$B:$CW,5,FALSE),"")</f>
        <v>CYP3A5</v>
      </c>
      <c r="F547" s="23" t="str">
        <f>IF(AND($A547&lt;&gt;"",ISNUMBER($A547)),VLOOKUP($A547,StudiesDetails!$B:$CW,6,FALSE),"")</f>
        <v>Liver--Homogenate-5-</v>
      </c>
      <c r="G547" s="12" t="s">
        <v>1690</v>
      </c>
      <c r="H547" s="1">
        <v>2</v>
      </c>
      <c r="I547" s="60" t="str">
        <f>IF(AND($A547&lt;&gt;"",ISNUMBER($A547)),VLOOKUP($A547,StudiesDetails!$B:$CW,26,FALSE),"")</f>
        <v>Individual</v>
      </c>
      <c r="J547" s="39">
        <f>IF(AND($A547&lt;&gt;"",ISNUMBER($A547)),VLOOKUP($A547,StudiesDetails!$B:$CW,31,FALSE),"")</f>
        <v>1</v>
      </c>
      <c r="K547" s="2" t="s">
        <v>1681</v>
      </c>
      <c r="V547" s="2">
        <v>0.25</v>
      </c>
      <c r="W547" s="14" t="s">
        <v>1700</v>
      </c>
      <c r="X547" s="52">
        <v>1</v>
      </c>
      <c r="Y547" s="52" t="s">
        <v>1684</v>
      </c>
    </row>
    <row r="548" spans="1:25" x14ac:dyDescent="0.3">
      <c r="A548">
        <v>1454</v>
      </c>
      <c r="B548" s="23" t="str">
        <f>IF(AND($A548&lt;&gt;"",ISNUMBER($A548)),VLOOKUP($A548,StudiesDetails!$B:$CW,2,FALSE),"")</f>
        <v>von Richter</v>
      </c>
      <c r="C548" s="23">
        <f>IF(AND($A548&lt;&gt;"",ISNUMBER($A548)),VLOOKUP($A548,StudiesDetails!$B:$CW,3,FALSE),"")</f>
        <v>2004</v>
      </c>
      <c r="D548" s="23" t="str">
        <f>IF(AND($A548&lt;&gt;"",ISNUMBER($A548)),VLOOKUP($A548,StudiesDetails!$B:$CW,4,FALSE),"")</f>
        <v>https://doi.org/10.1016/j.clpt.2003.10.008</v>
      </c>
      <c r="E548" s="64" t="str">
        <f>IF(AND($A548&lt;&gt;"",ISNUMBER($A548)),VLOOKUP($A548,StudiesDetails!$B:$CW,5,FALSE),"")</f>
        <v>CYP3A5</v>
      </c>
      <c r="F548" s="23" t="str">
        <f>IF(AND($A548&lt;&gt;"",ISNUMBER($A548)),VLOOKUP($A548,StudiesDetails!$B:$CW,6,FALSE),"")</f>
        <v>Liver--Homogenate-6-</v>
      </c>
      <c r="G548" s="12" t="s">
        <v>1690</v>
      </c>
      <c r="H548" s="1">
        <v>2</v>
      </c>
      <c r="I548" s="60" t="str">
        <f>IF(AND($A548&lt;&gt;"",ISNUMBER($A548)),VLOOKUP($A548,StudiesDetails!$B:$CW,26,FALSE),"")</f>
        <v>Individual</v>
      </c>
      <c r="J548" s="39">
        <f>IF(AND($A548&lt;&gt;"",ISNUMBER($A548)),VLOOKUP($A548,StudiesDetails!$B:$CW,31,FALSE),"")</f>
        <v>1</v>
      </c>
      <c r="K548" s="2" t="s">
        <v>1681</v>
      </c>
      <c r="V548" s="2">
        <v>0.25</v>
      </c>
      <c r="W548" s="14" t="s">
        <v>1700</v>
      </c>
      <c r="X548" s="52">
        <v>1</v>
      </c>
      <c r="Y548" s="52" t="s">
        <v>1684</v>
      </c>
    </row>
    <row r="549" spans="1:25" x14ac:dyDescent="0.3">
      <c r="A549">
        <v>1455</v>
      </c>
      <c r="B549" s="23" t="str">
        <f>IF(AND($A549&lt;&gt;"",ISNUMBER($A549)),VLOOKUP($A549,StudiesDetails!$B:$CW,2,FALSE),"")</f>
        <v>von Richter</v>
      </c>
      <c r="C549" s="23">
        <f>IF(AND($A549&lt;&gt;"",ISNUMBER($A549)),VLOOKUP($A549,StudiesDetails!$B:$CW,3,FALSE),"")</f>
        <v>2004</v>
      </c>
      <c r="D549" s="23" t="str">
        <f>IF(AND($A549&lt;&gt;"",ISNUMBER($A549)),VLOOKUP($A549,StudiesDetails!$B:$CW,4,FALSE),"")</f>
        <v>https://doi.org/10.1016/j.clpt.2003.10.008</v>
      </c>
      <c r="E549" s="64" t="str">
        <f>IF(AND($A549&lt;&gt;"",ISNUMBER($A549)),VLOOKUP($A549,StudiesDetails!$B:$CW,5,FALSE),"")</f>
        <v>CYP3A5</v>
      </c>
      <c r="F549" s="23" t="str">
        <f>IF(AND($A549&lt;&gt;"",ISNUMBER($A549)),VLOOKUP($A549,StudiesDetails!$B:$CW,6,FALSE),"")</f>
        <v>Liver--Homogenate-7-</v>
      </c>
      <c r="G549" s="12" t="s">
        <v>1690</v>
      </c>
      <c r="H549" s="1">
        <v>2</v>
      </c>
      <c r="I549" s="60" t="str">
        <f>IF(AND($A549&lt;&gt;"",ISNUMBER($A549)),VLOOKUP($A549,StudiesDetails!$B:$CW,26,FALSE),"")</f>
        <v>Individual</v>
      </c>
      <c r="J549" s="39">
        <f>IF(AND($A549&lt;&gt;"",ISNUMBER($A549)),VLOOKUP($A549,StudiesDetails!$B:$CW,31,FALSE),"")</f>
        <v>1</v>
      </c>
      <c r="K549" s="2" t="s">
        <v>1681</v>
      </c>
      <c r="V549" s="2">
        <v>0.25</v>
      </c>
      <c r="W549" s="14" t="s">
        <v>1700</v>
      </c>
      <c r="X549" s="52">
        <v>1</v>
      </c>
      <c r="Y549" s="52" t="s">
        <v>1684</v>
      </c>
    </row>
    <row r="550" spans="1:25" x14ac:dyDescent="0.3">
      <c r="A550">
        <v>1456</v>
      </c>
      <c r="B550" s="23" t="str">
        <f>IF(AND($A550&lt;&gt;"",ISNUMBER($A550)),VLOOKUP($A550,StudiesDetails!$B:$CW,2,FALSE),"")</f>
        <v>von Richter</v>
      </c>
      <c r="C550" s="23">
        <f>IF(AND($A550&lt;&gt;"",ISNUMBER($A550)),VLOOKUP($A550,StudiesDetails!$B:$CW,3,FALSE),"")</f>
        <v>2004</v>
      </c>
      <c r="D550" s="23" t="str">
        <f>IF(AND($A550&lt;&gt;"",ISNUMBER($A550)),VLOOKUP($A550,StudiesDetails!$B:$CW,4,FALSE),"")</f>
        <v>https://doi.org/10.1016/j.clpt.2003.10.008</v>
      </c>
      <c r="E550" s="64" t="str">
        <f>IF(AND($A550&lt;&gt;"",ISNUMBER($A550)),VLOOKUP($A550,StudiesDetails!$B:$CW,5,FALSE),"")</f>
        <v>CYP3A5</v>
      </c>
      <c r="F550" s="23" t="str">
        <f>IF(AND($A550&lt;&gt;"",ISNUMBER($A550)),VLOOKUP($A550,StudiesDetails!$B:$CW,6,FALSE),"")</f>
        <v>Liver--Homogenate-8-</v>
      </c>
      <c r="G550" s="12" t="s">
        <v>1690</v>
      </c>
      <c r="H550" s="1">
        <v>2</v>
      </c>
      <c r="I550" s="60" t="str">
        <f>IF(AND($A550&lt;&gt;"",ISNUMBER($A550)),VLOOKUP($A550,StudiesDetails!$B:$CW,26,FALSE),"")</f>
        <v>Individual</v>
      </c>
      <c r="J550" s="39">
        <f>IF(AND($A550&lt;&gt;"",ISNUMBER($A550)),VLOOKUP($A550,StudiesDetails!$B:$CW,31,FALSE),"")</f>
        <v>1</v>
      </c>
      <c r="K550" s="2">
        <v>2.6</v>
      </c>
      <c r="L550" s="14" t="s">
        <v>1700</v>
      </c>
      <c r="M550" s="14" t="s">
        <v>768</v>
      </c>
      <c r="V550" s="2">
        <v>0.25</v>
      </c>
      <c r="W550" s="14" t="s">
        <v>1700</v>
      </c>
      <c r="X550" s="52">
        <v>1</v>
      </c>
      <c r="Y550" s="52" t="s">
        <v>1683</v>
      </c>
    </row>
    <row r="551" spans="1:25" x14ac:dyDescent="0.3">
      <c r="A551">
        <v>1457</v>
      </c>
      <c r="B551" s="23" t="str">
        <f>IF(AND($A551&lt;&gt;"",ISNUMBER($A551)),VLOOKUP($A551,StudiesDetails!$B:$CW,2,FALSE),"")</f>
        <v>von Richter</v>
      </c>
      <c r="C551" s="23">
        <f>IF(AND($A551&lt;&gt;"",ISNUMBER($A551)),VLOOKUP($A551,StudiesDetails!$B:$CW,3,FALSE),"")</f>
        <v>2004</v>
      </c>
      <c r="D551" s="23" t="str">
        <f>IF(AND($A551&lt;&gt;"",ISNUMBER($A551)),VLOOKUP($A551,StudiesDetails!$B:$CW,4,FALSE),"")</f>
        <v>https://doi.org/10.1016/j.clpt.2003.10.008</v>
      </c>
      <c r="E551" s="64" t="str">
        <f>IF(AND($A551&lt;&gt;"",ISNUMBER($A551)),VLOOKUP($A551,StudiesDetails!$B:$CW,5,FALSE),"")</f>
        <v>CYP3A5</v>
      </c>
      <c r="F551" s="23" t="str">
        <f>IF(AND($A551&lt;&gt;"",ISNUMBER($A551)),VLOOKUP($A551,StudiesDetails!$B:$CW,6,FALSE),"")</f>
        <v>Liver--Homogenate-9-</v>
      </c>
      <c r="G551" s="12" t="s">
        <v>1690</v>
      </c>
      <c r="H551" s="1">
        <v>2</v>
      </c>
      <c r="I551" s="60" t="str">
        <f>IF(AND($A551&lt;&gt;"",ISNUMBER($A551)),VLOOKUP($A551,StudiesDetails!$B:$CW,26,FALSE),"")</f>
        <v>Individual</v>
      </c>
      <c r="J551" s="39">
        <f>IF(AND($A551&lt;&gt;"",ISNUMBER($A551)),VLOOKUP($A551,StudiesDetails!$B:$CW,31,FALSE),"")</f>
        <v>1</v>
      </c>
      <c r="K551" s="2" t="s">
        <v>1681</v>
      </c>
      <c r="V551" s="2">
        <v>0.25</v>
      </c>
      <c r="W551" s="14" t="s">
        <v>1700</v>
      </c>
      <c r="X551" s="52">
        <v>1</v>
      </c>
      <c r="Y551" s="52" t="s">
        <v>1684</v>
      </c>
    </row>
    <row r="552" spans="1:25" x14ac:dyDescent="0.3">
      <c r="A552">
        <v>1458</v>
      </c>
      <c r="B552" s="23" t="str">
        <f>IF(AND($A552&lt;&gt;"",ISNUMBER($A552)),VLOOKUP($A552,StudiesDetails!$B:$CW,2,FALSE),"")</f>
        <v>von Richter</v>
      </c>
      <c r="C552" s="23">
        <f>IF(AND($A552&lt;&gt;"",ISNUMBER($A552)),VLOOKUP($A552,StudiesDetails!$B:$CW,3,FALSE),"")</f>
        <v>2004</v>
      </c>
      <c r="D552" s="23" t="str">
        <f>IF(AND($A552&lt;&gt;"",ISNUMBER($A552)),VLOOKUP($A552,StudiesDetails!$B:$CW,4,FALSE),"")</f>
        <v>https://doi.org/10.1016/j.clpt.2003.10.008</v>
      </c>
      <c r="E552" s="64" t="str">
        <f>IF(AND($A552&lt;&gt;"",ISNUMBER($A552)),VLOOKUP($A552,StudiesDetails!$B:$CW,5,FALSE),"")</f>
        <v>CYP3A5</v>
      </c>
      <c r="F552" s="23" t="str">
        <f>IF(AND($A552&lt;&gt;"",ISNUMBER($A552)),VLOOKUP($A552,StudiesDetails!$B:$CW,6,FALSE),"")</f>
        <v>Liver--Homogenate-10-</v>
      </c>
      <c r="G552" s="12" t="s">
        <v>1690</v>
      </c>
      <c r="H552" s="1">
        <v>2</v>
      </c>
      <c r="I552" s="60" t="str">
        <f>IF(AND($A552&lt;&gt;"",ISNUMBER($A552)),VLOOKUP($A552,StudiesDetails!$B:$CW,26,FALSE),"")</f>
        <v>Individual</v>
      </c>
      <c r="J552" s="39">
        <f>IF(AND($A552&lt;&gt;"",ISNUMBER($A552)),VLOOKUP($A552,StudiesDetails!$B:$CW,31,FALSE),"")</f>
        <v>1</v>
      </c>
      <c r="K552" s="2" t="s">
        <v>1681</v>
      </c>
      <c r="V552" s="2">
        <v>0.25</v>
      </c>
      <c r="W552" s="14" t="s">
        <v>1700</v>
      </c>
      <c r="X552" s="52">
        <v>1</v>
      </c>
      <c r="Y552" s="52" t="s">
        <v>1684</v>
      </c>
    </row>
    <row r="553" spans="1:25" x14ac:dyDescent="0.3">
      <c r="A553">
        <v>1459</v>
      </c>
      <c r="B553" s="23" t="str">
        <f>IF(AND($A553&lt;&gt;"",ISNUMBER($A553)),VLOOKUP($A553,StudiesDetails!$B:$CW,2,FALSE),"")</f>
        <v>von Richter</v>
      </c>
      <c r="C553" s="23">
        <f>IF(AND($A553&lt;&gt;"",ISNUMBER($A553)),VLOOKUP($A553,StudiesDetails!$B:$CW,3,FALSE),"")</f>
        <v>2004</v>
      </c>
      <c r="D553" s="23" t="str">
        <f>IF(AND($A553&lt;&gt;"",ISNUMBER($A553)),VLOOKUP($A553,StudiesDetails!$B:$CW,4,FALSE),"")</f>
        <v>https://doi.org/10.1016/j.clpt.2003.10.008</v>
      </c>
      <c r="E553" s="64" t="str">
        <f>IF(AND($A553&lt;&gt;"",ISNUMBER($A553)),VLOOKUP($A553,StudiesDetails!$B:$CW,5,FALSE),"")</f>
        <v>CYP3A5</v>
      </c>
      <c r="F553" s="23" t="str">
        <f>IF(AND($A553&lt;&gt;"",ISNUMBER($A553)),VLOOKUP($A553,StudiesDetails!$B:$CW,6,FALSE),"")</f>
        <v>Liver--Homogenate-11-</v>
      </c>
      <c r="G553" s="12" t="s">
        <v>1690</v>
      </c>
      <c r="H553" s="1">
        <v>2</v>
      </c>
      <c r="I553" s="60" t="str">
        <f>IF(AND($A553&lt;&gt;"",ISNUMBER($A553)),VLOOKUP($A553,StudiesDetails!$B:$CW,26,FALSE),"")</f>
        <v>Individual</v>
      </c>
      <c r="J553" s="39">
        <f>IF(AND($A553&lt;&gt;"",ISNUMBER($A553)),VLOOKUP($A553,StudiesDetails!$B:$CW,31,FALSE),"")</f>
        <v>1</v>
      </c>
      <c r="K553" s="2" t="s">
        <v>1681</v>
      </c>
      <c r="V553" s="2">
        <v>0.25</v>
      </c>
      <c r="W553" s="14" t="s">
        <v>1700</v>
      </c>
      <c r="X553" s="52">
        <v>1</v>
      </c>
      <c r="Y553" s="52" t="s">
        <v>1684</v>
      </c>
    </row>
    <row r="554" spans="1:25" x14ac:dyDescent="0.3">
      <c r="A554">
        <v>1460</v>
      </c>
      <c r="B554" s="23" t="str">
        <f>IF(AND($A554&lt;&gt;"",ISNUMBER($A554)),VLOOKUP($A554,StudiesDetails!$B:$CW,2,FALSE),"")</f>
        <v>von Richter</v>
      </c>
      <c r="C554" s="23">
        <f>IF(AND($A554&lt;&gt;"",ISNUMBER($A554)),VLOOKUP($A554,StudiesDetails!$B:$CW,3,FALSE),"")</f>
        <v>2004</v>
      </c>
      <c r="D554" s="23" t="str">
        <f>IF(AND($A554&lt;&gt;"",ISNUMBER($A554)),VLOOKUP($A554,StudiesDetails!$B:$CW,4,FALSE),"")</f>
        <v>https://doi.org/10.1016/j.clpt.2003.10.008</v>
      </c>
      <c r="E554" s="64" t="str">
        <f>IF(AND($A554&lt;&gt;"",ISNUMBER($A554)),VLOOKUP($A554,StudiesDetails!$B:$CW,5,FALSE),"")</f>
        <v>CYP3A5</v>
      </c>
      <c r="F554" s="23" t="str">
        <f>IF(AND($A554&lt;&gt;"",ISNUMBER($A554)),VLOOKUP($A554,StudiesDetails!$B:$CW,6,FALSE),"")</f>
        <v>Liver--Homogenate-12-</v>
      </c>
      <c r="G554" s="12" t="s">
        <v>1690</v>
      </c>
      <c r="H554" s="1">
        <v>2</v>
      </c>
      <c r="I554" s="60" t="str">
        <f>IF(AND($A554&lt;&gt;"",ISNUMBER($A554)),VLOOKUP($A554,StudiesDetails!$B:$CW,26,FALSE),"")</f>
        <v>Individual</v>
      </c>
      <c r="J554" s="39">
        <f>IF(AND($A554&lt;&gt;"",ISNUMBER($A554)),VLOOKUP($A554,StudiesDetails!$B:$CW,31,FALSE),"")</f>
        <v>1</v>
      </c>
      <c r="K554" s="2" t="s">
        <v>1681</v>
      </c>
      <c r="V554" s="2">
        <v>0.25</v>
      </c>
      <c r="W554" s="14" t="s">
        <v>1700</v>
      </c>
      <c r="X554" s="52">
        <v>1</v>
      </c>
      <c r="Y554" s="52" t="s">
        <v>1684</v>
      </c>
    </row>
    <row r="555" spans="1:25" x14ac:dyDescent="0.3">
      <c r="A555">
        <v>1461</v>
      </c>
      <c r="B555" s="23" t="str">
        <f>IF(AND($A555&lt;&gt;"",ISNUMBER($A555)),VLOOKUP($A555,StudiesDetails!$B:$CW,2,FALSE),"")</f>
        <v>von Richter</v>
      </c>
      <c r="C555" s="23">
        <f>IF(AND($A555&lt;&gt;"",ISNUMBER($A555)),VLOOKUP($A555,StudiesDetails!$B:$CW,3,FALSE),"")</f>
        <v>2004</v>
      </c>
      <c r="D555" s="23" t="str">
        <f>IF(AND($A555&lt;&gt;"",ISNUMBER($A555)),VLOOKUP($A555,StudiesDetails!$B:$CW,4,FALSE),"")</f>
        <v>https://doi.org/10.1016/j.clpt.2003.10.008</v>
      </c>
      <c r="E555" s="64" t="str">
        <f>IF(AND($A555&lt;&gt;"",ISNUMBER($A555)),VLOOKUP($A555,StudiesDetails!$B:$CW,5,FALSE),"")</f>
        <v>CYP3A5</v>
      </c>
      <c r="F555" s="23" t="str">
        <f>IF(AND($A555&lt;&gt;"",ISNUMBER($A555)),VLOOKUP($A555,StudiesDetails!$B:$CW,6,FALSE),"")</f>
        <v>Liver--Homogenate-13-</v>
      </c>
      <c r="G555" s="12" t="s">
        <v>1690</v>
      </c>
      <c r="H555" s="1">
        <v>2</v>
      </c>
      <c r="I555" s="60" t="str">
        <f>IF(AND($A555&lt;&gt;"",ISNUMBER($A555)),VLOOKUP($A555,StudiesDetails!$B:$CW,26,FALSE),"")</f>
        <v>Individual</v>
      </c>
      <c r="J555" s="39">
        <f>IF(AND($A555&lt;&gt;"",ISNUMBER($A555)),VLOOKUP($A555,StudiesDetails!$B:$CW,31,FALSE),"")</f>
        <v>1</v>
      </c>
      <c r="K555" s="2">
        <v>2.9</v>
      </c>
      <c r="L555" s="14" t="s">
        <v>1700</v>
      </c>
      <c r="M555" s="14" t="s">
        <v>768</v>
      </c>
      <c r="V555" s="2">
        <v>0.25</v>
      </c>
      <c r="W555" s="14" t="s">
        <v>1700</v>
      </c>
      <c r="X555" s="52">
        <v>1</v>
      </c>
      <c r="Y555" s="52" t="s">
        <v>1683</v>
      </c>
    </row>
    <row r="556" spans="1:25" x14ac:dyDescent="0.3">
      <c r="A556">
        <v>1462</v>
      </c>
      <c r="B556" s="23" t="str">
        <f>IF(AND($A556&lt;&gt;"",ISNUMBER($A556)),VLOOKUP($A556,StudiesDetails!$B:$CW,2,FALSE),"")</f>
        <v>von Richter</v>
      </c>
      <c r="C556" s="23">
        <f>IF(AND($A556&lt;&gt;"",ISNUMBER($A556)),VLOOKUP($A556,StudiesDetails!$B:$CW,3,FALSE),"")</f>
        <v>2004</v>
      </c>
      <c r="D556" s="23" t="str">
        <f>IF(AND($A556&lt;&gt;"",ISNUMBER($A556)),VLOOKUP($A556,StudiesDetails!$B:$CW,4,FALSE),"")</f>
        <v>https://doi.org/10.1016/j.clpt.2003.10.008</v>
      </c>
      <c r="E556" s="64" t="str">
        <f>IF(AND($A556&lt;&gt;"",ISNUMBER($A556)),VLOOKUP($A556,StudiesDetails!$B:$CW,5,FALSE),"")</f>
        <v>CYP3A5</v>
      </c>
      <c r="F556" s="23" t="str">
        <f>IF(AND($A556&lt;&gt;"",ISNUMBER($A556)),VLOOKUP($A556,StudiesDetails!$B:$CW,6,FALSE),"")</f>
        <v>Liver--Homogenate-14-</v>
      </c>
      <c r="G556" s="12" t="s">
        <v>1690</v>
      </c>
      <c r="H556" s="1">
        <v>2</v>
      </c>
      <c r="I556" s="60" t="str">
        <f>IF(AND($A556&lt;&gt;"",ISNUMBER($A556)),VLOOKUP($A556,StudiesDetails!$B:$CW,26,FALSE),"")</f>
        <v>Individual</v>
      </c>
      <c r="J556" s="39">
        <f>IF(AND($A556&lt;&gt;"",ISNUMBER($A556)),VLOOKUP($A556,StudiesDetails!$B:$CW,31,FALSE),"")</f>
        <v>1</v>
      </c>
      <c r="K556" s="2" t="s">
        <v>1681</v>
      </c>
      <c r="V556" s="2">
        <v>0.25</v>
      </c>
      <c r="W556" s="14" t="s">
        <v>1700</v>
      </c>
      <c r="X556" s="52">
        <v>1</v>
      </c>
      <c r="Y556" s="52" t="s">
        <v>1684</v>
      </c>
    </row>
    <row r="557" spans="1:25" x14ac:dyDescent="0.3">
      <c r="A557">
        <v>1463</v>
      </c>
      <c r="B557" s="23" t="str">
        <f>IF(AND($A557&lt;&gt;"",ISNUMBER($A557)),VLOOKUP($A557,StudiesDetails!$B:$CW,2,FALSE),"")</f>
        <v>von Richter</v>
      </c>
      <c r="C557" s="23">
        <f>IF(AND($A557&lt;&gt;"",ISNUMBER($A557)),VLOOKUP($A557,StudiesDetails!$B:$CW,3,FALSE),"")</f>
        <v>2004</v>
      </c>
      <c r="D557" s="23" t="str">
        <f>IF(AND($A557&lt;&gt;"",ISNUMBER($A557)),VLOOKUP($A557,StudiesDetails!$B:$CW,4,FALSE),"")</f>
        <v>https://doi.org/10.1016/j.clpt.2003.10.008</v>
      </c>
      <c r="E557" s="64" t="str">
        <f>IF(AND($A557&lt;&gt;"",ISNUMBER($A557)),VLOOKUP($A557,StudiesDetails!$B:$CW,5,FALSE),"")</f>
        <v>CYP3A5</v>
      </c>
      <c r="F557" s="23" t="str">
        <f>IF(AND($A557&lt;&gt;"",ISNUMBER($A557)),VLOOKUP($A557,StudiesDetails!$B:$CW,6,FALSE),"")</f>
        <v>Liver--Homogenate-15-</v>
      </c>
      <c r="G557" s="12" t="s">
        <v>1690</v>
      </c>
      <c r="H557" s="1">
        <v>2</v>
      </c>
      <c r="I557" s="60" t="str">
        <f>IF(AND($A557&lt;&gt;"",ISNUMBER($A557)),VLOOKUP($A557,StudiesDetails!$B:$CW,26,FALSE),"")</f>
        <v>Individual</v>
      </c>
      <c r="J557" s="39">
        <f>IF(AND($A557&lt;&gt;"",ISNUMBER($A557)),VLOOKUP($A557,StudiesDetails!$B:$CW,31,FALSE),"")</f>
        <v>1</v>
      </c>
      <c r="K557" s="2" t="s">
        <v>1681</v>
      </c>
      <c r="V557" s="2">
        <v>0.25</v>
      </c>
      <c r="W557" s="14" t="s">
        <v>1700</v>
      </c>
      <c r="X557" s="52">
        <v>1</v>
      </c>
      <c r="Y557" s="52" t="s">
        <v>1684</v>
      </c>
    </row>
    <row r="558" spans="1:25" x14ac:dyDescent="0.3">
      <c r="A558">
        <v>1464</v>
      </c>
      <c r="B558" s="23" t="str">
        <f>IF(AND($A558&lt;&gt;"",ISNUMBER($A558)),VLOOKUP($A558,StudiesDetails!$B:$CW,2,FALSE),"")</f>
        <v>Akazawa</v>
      </c>
      <c r="C558" s="23">
        <f>IF(AND($A558&lt;&gt;"",ISNUMBER($A558)),VLOOKUP($A558,StudiesDetails!$B:$CW,3,FALSE),"")</f>
        <v>2018</v>
      </c>
      <c r="D558" s="23" t="str">
        <f>IF(AND($A558&lt;&gt;"",ISNUMBER($A558)),VLOOKUP($A558,StudiesDetails!$B:$CW,4,FALSE),"")</f>
        <v>https://doi.org/10.1021/acs.molpharmaceut.7b00772</v>
      </c>
      <c r="E558" s="64" t="str">
        <f>IF(AND($A558&lt;&gt;"",ISNUMBER($A558)),VLOOKUP($A558,StudiesDetails!$B:$CW,5,FALSE),"")</f>
        <v>CYP3A4</v>
      </c>
      <c r="F558" s="23" t="str">
        <f>IF(AND($A558&lt;&gt;"",ISNUMBER($A558)),VLOOKUP($A558,StudiesDetails!$B:$CW,6,FALSE),"")</f>
        <v>Small intestine-Jejunum-HIM-#1-</v>
      </c>
      <c r="G558" s="12" t="s">
        <v>1678</v>
      </c>
      <c r="H558" s="34" t="str">
        <f>"3-4"</f>
        <v>3-4</v>
      </c>
      <c r="I558" s="60" t="str">
        <f>IF(AND($A558&lt;&gt;"",ISNUMBER($A558)),VLOOKUP($A558,StudiesDetails!$B:$CW,26,FALSE),"")</f>
        <v>Individual</v>
      </c>
      <c r="J558" s="39">
        <f>IF(AND($A558&lt;&gt;"",ISNUMBER($A558)),VLOOKUP($A558,StudiesDetails!$B:$CW,31,FALSE),"")</f>
        <v>1</v>
      </c>
      <c r="K558" s="2">
        <v>6.2</v>
      </c>
      <c r="L558" s="14" t="s">
        <v>1701</v>
      </c>
      <c r="M558" s="14" t="s">
        <v>796</v>
      </c>
      <c r="N558" s="58">
        <v>0.36</v>
      </c>
      <c r="O558" s="59" t="s">
        <v>1701</v>
      </c>
      <c r="P558" s="58" t="s">
        <v>1686</v>
      </c>
      <c r="X558" s="52">
        <v>0</v>
      </c>
    </row>
    <row r="559" spans="1:25" x14ac:dyDescent="0.3">
      <c r="A559">
        <v>1465</v>
      </c>
      <c r="B559" s="23" t="str">
        <f>IF(AND($A559&lt;&gt;"",ISNUMBER($A559)),VLOOKUP($A559,StudiesDetails!$B:$CW,2,FALSE),"")</f>
        <v>Akazawa</v>
      </c>
      <c r="C559" s="23">
        <f>IF(AND($A559&lt;&gt;"",ISNUMBER($A559)),VLOOKUP($A559,StudiesDetails!$B:$CW,3,FALSE),"")</f>
        <v>2018</v>
      </c>
      <c r="D559" s="23" t="str">
        <f>IF(AND($A559&lt;&gt;"",ISNUMBER($A559)),VLOOKUP($A559,StudiesDetails!$B:$CW,4,FALSE),"")</f>
        <v>https://doi.org/10.1021/acs.molpharmaceut.7b00772</v>
      </c>
      <c r="E559" s="64" t="str">
        <f>IF(AND($A559&lt;&gt;"",ISNUMBER($A559)),VLOOKUP($A559,StudiesDetails!$B:$CW,5,FALSE),"")</f>
        <v>CYP3A4</v>
      </c>
      <c r="F559" s="23" t="str">
        <f>IF(AND($A559&lt;&gt;"",ISNUMBER($A559)),VLOOKUP($A559,StudiesDetails!$B:$CW,6,FALSE),"")</f>
        <v>Small intestine-Ileum-HIM-#1-</v>
      </c>
      <c r="G559" s="12" t="s">
        <v>1678</v>
      </c>
      <c r="H559" s="34" t="str">
        <f>"3-4"</f>
        <v>3-4</v>
      </c>
      <c r="I559" s="60" t="str">
        <f>IF(AND($A559&lt;&gt;"",ISNUMBER($A559)),VLOOKUP($A559,StudiesDetails!$B:$CW,26,FALSE),"")</f>
        <v>Individual</v>
      </c>
      <c r="J559" s="39">
        <f>IF(AND($A559&lt;&gt;"",ISNUMBER($A559)),VLOOKUP($A559,StudiesDetails!$B:$CW,31,FALSE),"")</f>
        <v>1</v>
      </c>
      <c r="K559" s="2">
        <v>8.0299999999999994</v>
      </c>
      <c r="L559" s="14" t="s">
        <v>1701</v>
      </c>
      <c r="M559" s="14" t="s">
        <v>796</v>
      </c>
      <c r="N559" s="63">
        <v>0.4</v>
      </c>
      <c r="O559" s="59" t="s">
        <v>1701</v>
      </c>
      <c r="P559" s="58" t="s">
        <v>1686</v>
      </c>
      <c r="X559" s="52">
        <v>0</v>
      </c>
    </row>
    <row r="560" spans="1:25" x14ac:dyDescent="0.3">
      <c r="A560">
        <v>1466</v>
      </c>
      <c r="B560" s="23" t="str">
        <f>IF(AND($A560&lt;&gt;"",ISNUMBER($A560)),VLOOKUP($A560,StudiesDetails!$B:$CW,2,FALSE),"")</f>
        <v>Akazawa</v>
      </c>
      <c r="C560" s="23">
        <f>IF(AND($A560&lt;&gt;"",ISNUMBER($A560)),VLOOKUP($A560,StudiesDetails!$B:$CW,3,FALSE),"")</f>
        <v>2018</v>
      </c>
      <c r="D560" s="23" t="str">
        <f>IF(AND($A560&lt;&gt;"",ISNUMBER($A560)),VLOOKUP($A560,StudiesDetails!$B:$CW,4,FALSE),"")</f>
        <v>https://doi.org/10.1021/acs.molpharmaceut.7b00772</v>
      </c>
      <c r="E560" s="64" t="str">
        <f>IF(AND($A560&lt;&gt;"",ISNUMBER($A560)),VLOOKUP($A560,StudiesDetails!$B:$CW,5,FALSE),"")</f>
        <v>CYP3A4</v>
      </c>
      <c r="F560" s="23" t="str">
        <f>IF(AND($A560&lt;&gt;"",ISNUMBER($A560)),VLOOKUP($A560,StudiesDetails!$B:$CW,6,FALSE),"")</f>
        <v>Small intestine-Jejunum-HIM-#2-</v>
      </c>
      <c r="G560" s="12" t="s">
        <v>1678</v>
      </c>
      <c r="H560" s="34" t="str">
        <f>"3-4"</f>
        <v>3-4</v>
      </c>
      <c r="I560" s="60" t="str">
        <f>IF(AND($A560&lt;&gt;"",ISNUMBER($A560)),VLOOKUP($A560,StudiesDetails!$B:$CW,26,FALSE),"")</f>
        <v>Individual</v>
      </c>
      <c r="J560" s="39">
        <f>IF(AND($A560&lt;&gt;"",ISNUMBER($A560)),VLOOKUP($A560,StudiesDetails!$B:$CW,31,FALSE),"")</f>
        <v>1</v>
      </c>
      <c r="K560" s="2">
        <v>9.84</v>
      </c>
      <c r="L560" s="14" t="s">
        <v>1701</v>
      </c>
      <c r="M560" s="14" t="s">
        <v>796</v>
      </c>
      <c r="N560" s="58">
        <v>0.43</v>
      </c>
      <c r="O560" s="59" t="s">
        <v>1701</v>
      </c>
      <c r="P560" s="58" t="s">
        <v>1686</v>
      </c>
      <c r="X560" s="52">
        <v>0</v>
      </c>
    </row>
    <row r="561" spans="1:25" x14ac:dyDescent="0.3">
      <c r="A561">
        <v>1467</v>
      </c>
      <c r="B561" s="23" t="str">
        <f>IF(AND($A561&lt;&gt;"",ISNUMBER($A561)),VLOOKUP($A561,StudiesDetails!$B:$CW,2,FALSE),"")</f>
        <v>Akazawa</v>
      </c>
      <c r="C561" s="23">
        <f>IF(AND($A561&lt;&gt;"",ISNUMBER($A561)),VLOOKUP($A561,StudiesDetails!$B:$CW,3,FALSE),"")</f>
        <v>2018</v>
      </c>
      <c r="D561" s="23" t="str">
        <f>IF(AND($A561&lt;&gt;"",ISNUMBER($A561)),VLOOKUP($A561,StudiesDetails!$B:$CW,4,FALSE),"")</f>
        <v>https://doi.org/10.1021/acs.molpharmaceut.7b00772</v>
      </c>
      <c r="E561" s="64" t="str">
        <f>IF(AND($A561&lt;&gt;"",ISNUMBER($A561)),VLOOKUP($A561,StudiesDetails!$B:$CW,5,FALSE),"")</f>
        <v>CYP3A4</v>
      </c>
      <c r="F561" s="23" t="str">
        <f>IF(AND($A561&lt;&gt;"",ISNUMBER($A561)),VLOOKUP($A561,StudiesDetails!$B:$CW,6,FALSE),"")</f>
        <v>Small intestine-Ileum-HIM-#2-</v>
      </c>
      <c r="G561" s="12" t="s">
        <v>1678</v>
      </c>
      <c r="H561" s="34" t="str">
        <f>"3-4"</f>
        <v>3-4</v>
      </c>
      <c r="I561" s="60" t="str">
        <f>IF(AND($A561&lt;&gt;"",ISNUMBER($A561)),VLOOKUP($A561,StudiesDetails!$B:$CW,26,FALSE),"")</f>
        <v>Individual</v>
      </c>
      <c r="J561" s="39">
        <f>IF(AND($A561&lt;&gt;"",ISNUMBER($A561)),VLOOKUP($A561,StudiesDetails!$B:$CW,31,FALSE),"")</f>
        <v>1</v>
      </c>
      <c r="K561" s="2">
        <v>12.9</v>
      </c>
      <c r="L561" s="14" t="s">
        <v>1701</v>
      </c>
      <c r="M561" s="14" t="s">
        <v>796</v>
      </c>
      <c r="N561" s="58">
        <v>0.5</v>
      </c>
      <c r="O561" s="59" t="s">
        <v>1701</v>
      </c>
      <c r="P561" s="58" t="s">
        <v>1686</v>
      </c>
      <c r="X561" s="52">
        <v>0</v>
      </c>
    </row>
    <row r="562" spans="1:25" x14ac:dyDescent="0.3">
      <c r="A562">
        <v>1468</v>
      </c>
      <c r="B562" s="23" t="str">
        <f>IF(AND($A562&lt;&gt;"",ISNUMBER($A562)),VLOOKUP($A562,StudiesDetails!$B:$CW,2,FALSE),"")</f>
        <v>Lloret-Linares</v>
      </c>
      <c r="C562" s="23">
        <f>IF(AND($A562&lt;&gt;"",ISNUMBER($A562)),VLOOKUP($A562,StudiesDetails!$B:$CW,3,FALSE),"")</f>
        <v>2016</v>
      </c>
      <c r="D562" s="23" t="str">
        <f>IF(AND($A562&lt;&gt;"",ISNUMBER($A562)),VLOOKUP($A562,StudiesDetails!$B:$CW,4,FALSE),"")</f>
        <v>https://doi.org/10.1021/acs.molpharmaceut.5b00656</v>
      </c>
      <c r="E562" s="64" t="str">
        <f>IF(AND($A562&lt;&gt;"",ISNUMBER($A562)),VLOOKUP($A562,StudiesDetails!$B:$CW,5,FALSE),"")</f>
        <v>CYP3A4</v>
      </c>
      <c r="F562" s="23" t="str">
        <f>IF(AND($A562&lt;&gt;"",ISNUMBER($A562)),VLOOKUP($A562,StudiesDetails!$B:$CW,6,FALSE),"")</f>
        <v>Small intestine-Jejunum-HIM--</v>
      </c>
      <c r="G562" s="12" t="s">
        <v>1678</v>
      </c>
      <c r="H562" s="1">
        <v>4</v>
      </c>
      <c r="I562" s="60" t="str">
        <f>IF(AND($A562&lt;&gt;"",ISNUMBER($A562)),VLOOKUP($A562,StudiesDetails!$B:$CW,26,FALSE),"")</f>
        <v>Aggregated</v>
      </c>
      <c r="J562" s="39">
        <f>IF(AND($A562&lt;&gt;"",ISNUMBER($A562)),VLOOKUP($A562,StudiesDetails!$B:$CW,31,FALSE),"")</f>
        <v>28</v>
      </c>
      <c r="K562" s="2">
        <v>23.4</v>
      </c>
      <c r="L562" s="14" t="s">
        <v>1701</v>
      </c>
      <c r="M562" s="14" t="s">
        <v>768</v>
      </c>
      <c r="O562" s="59"/>
      <c r="Q562" s="2">
        <v>8.4</v>
      </c>
      <c r="R562" s="14" t="s">
        <v>1701</v>
      </c>
      <c r="S562" s="14" t="s">
        <v>797</v>
      </c>
      <c r="T562" s="58">
        <v>8.76</v>
      </c>
      <c r="U562" s="58">
        <v>41.6</v>
      </c>
      <c r="V562" s="2">
        <v>0.79700000000000004</v>
      </c>
      <c r="W562" s="14" t="s">
        <v>1701</v>
      </c>
      <c r="X562" s="52">
        <v>1</v>
      </c>
      <c r="Y562" s="52" t="s">
        <v>1683</v>
      </c>
    </row>
    <row r="563" spans="1:25" x14ac:dyDescent="0.3">
      <c r="A563">
        <v>1469</v>
      </c>
      <c r="B563" s="23" t="str">
        <f>IF(AND($A563&lt;&gt;"",ISNUMBER($A563)),VLOOKUP($A563,StudiesDetails!$B:$CW,2,FALSE),"")</f>
        <v>Miyauchi</v>
      </c>
      <c r="C563" s="23">
        <f>IF(AND($A563&lt;&gt;"",ISNUMBER($A563)),VLOOKUP($A563,StudiesDetails!$B:$CW,3,FALSE),"")</f>
        <v>2016</v>
      </c>
      <c r="D563" s="23" t="str">
        <f>IF(AND($A563&lt;&gt;"",ISNUMBER($A563)),VLOOKUP($A563,StudiesDetails!$B:$CW,4,FALSE),"")</f>
        <v>https://doi.org/10.1021/acs.molpharmaceut.6b00085</v>
      </c>
      <c r="E563" s="64" t="str">
        <f>IF(AND($A563&lt;&gt;"",ISNUMBER($A563)),VLOOKUP($A563,StudiesDetails!$B:$CW,5,FALSE),"")</f>
        <v>CYP3A5</v>
      </c>
      <c r="F563" s="23" t="str">
        <f>IF(AND($A563&lt;&gt;"",ISNUMBER($A563)),VLOOKUP($A563,StudiesDetails!$B:$CW,6,FALSE),"")</f>
        <v>Small intestine-Jejunum-HIM-1-</v>
      </c>
      <c r="G563" s="12" t="s">
        <v>1678</v>
      </c>
      <c r="H563" s="1">
        <v>4</v>
      </c>
      <c r="I563" s="60" t="str">
        <f>IF(AND($A563&lt;&gt;"",ISNUMBER($A563)),VLOOKUP($A563,StudiesDetails!$B:$CW,26,FALSE),"")</f>
        <v>Individual</v>
      </c>
      <c r="J563" s="39">
        <f>IF(AND($A563&lt;&gt;"",ISNUMBER($A563)),VLOOKUP($A563,StudiesDetails!$B:$CW,31,FALSE),"")</f>
        <v>1</v>
      </c>
      <c r="K563" s="2">
        <v>0.28199999999999997</v>
      </c>
      <c r="L563" s="14" t="s">
        <v>1701</v>
      </c>
      <c r="M563" s="14" t="s">
        <v>768</v>
      </c>
      <c r="N563" s="58">
        <v>2.5000000000000001E-2</v>
      </c>
      <c r="O563" s="59" t="s">
        <v>1701</v>
      </c>
      <c r="P563" s="58" t="s">
        <v>1686</v>
      </c>
      <c r="X563" s="52">
        <v>1</v>
      </c>
      <c r="Y563" s="52" t="s">
        <v>1683</v>
      </c>
    </row>
    <row r="564" spans="1:25" x14ac:dyDescent="0.3">
      <c r="A564">
        <v>1470</v>
      </c>
      <c r="B564" s="23" t="str">
        <f>IF(AND($A564&lt;&gt;"",ISNUMBER($A564)),VLOOKUP($A564,StudiesDetails!$B:$CW,2,FALSE),"")</f>
        <v>Miyauchi</v>
      </c>
      <c r="C564" s="23">
        <f>IF(AND($A564&lt;&gt;"",ISNUMBER($A564)),VLOOKUP($A564,StudiesDetails!$B:$CW,3,FALSE),"")</f>
        <v>2016</v>
      </c>
      <c r="D564" s="23" t="str">
        <f>IF(AND($A564&lt;&gt;"",ISNUMBER($A564)),VLOOKUP($A564,StudiesDetails!$B:$CW,4,FALSE),"")</f>
        <v>https://doi.org/10.1021/acs.molpharmaceut.6b00085</v>
      </c>
      <c r="E564" s="64" t="str">
        <f>IF(AND($A564&lt;&gt;"",ISNUMBER($A564)),VLOOKUP($A564,StudiesDetails!$B:$CW,5,FALSE),"")</f>
        <v>CYP3A5</v>
      </c>
      <c r="F564" s="23" t="str">
        <f>IF(AND($A564&lt;&gt;"",ISNUMBER($A564)),VLOOKUP($A564,StudiesDetails!$B:$CW,6,FALSE),"")</f>
        <v>Small intestine-Jejunum-HIM-2-</v>
      </c>
      <c r="G564" s="12" t="s">
        <v>1678</v>
      </c>
      <c r="H564" s="1">
        <v>4</v>
      </c>
      <c r="I564" s="60" t="str">
        <f>IF(AND($A564&lt;&gt;"",ISNUMBER($A564)),VLOOKUP($A564,StudiesDetails!$B:$CW,26,FALSE),"")</f>
        <v>Individual</v>
      </c>
      <c r="J564" s="39">
        <f>IF(AND($A564&lt;&gt;"",ISNUMBER($A564)),VLOOKUP($A564,StudiesDetails!$B:$CW,31,FALSE),"")</f>
        <v>1</v>
      </c>
      <c r="K564" s="62">
        <v>4.0999999999999996</v>
      </c>
      <c r="L564" s="14" t="s">
        <v>1701</v>
      </c>
      <c r="M564" s="14" t="s">
        <v>768</v>
      </c>
      <c r="N564" s="58">
        <v>0.2</v>
      </c>
      <c r="O564" s="59" t="s">
        <v>1701</v>
      </c>
      <c r="P564" s="58" t="s">
        <v>1686</v>
      </c>
      <c r="X564" s="52">
        <v>1</v>
      </c>
      <c r="Y564" s="52" t="s">
        <v>1683</v>
      </c>
    </row>
    <row r="565" spans="1:25" x14ac:dyDescent="0.3">
      <c r="A565">
        <v>1471</v>
      </c>
      <c r="B565" s="23" t="str">
        <f>IF(AND($A565&lt;&gt;"",ISNUMBER($A565)),VLOOKUP($A565,StudiesDetails!$B:$CW,2,FALSE),"")</f>
        <v>Miyauchi</v>
      </c>
      <c r="C565" s="23">
        <f>IF(AND($A565&lt;&gt;"",ISNUMBER($A565)),VLOOKUP($A565,StudiesDetails!$B:$CW,3,FALSE),"")</f>
        <v>2016</v>
      </c>
      <c r="D565" s="23" t="str">
        <f>IF(AND($A565&lt;&gt;"",ISNUMBER($A565)),VLOOKUP($A565,StudiesDetails!$B:$CW,4,FALSE),"")</f>
        <v>https://doi.org/10.1021/acs.molpharmaceut.6b00085</v>
      </c>
      <c r="E565" s="64" t="str">
        <f>IF(AND($A565&lt;&gt;"",ISNUMBER($A565)),VLOOKUP($A565,StudiesDetails!$B:$CW,5,FALSE),"")</f>
        <v>CYP3A5</v>
      </c>
      <c r="F565" s="23" t="str">
        <f>IF(AND($A565&lt;&gt;"",ISNUMBER($A565)),VLOOKUP($A565,StudiesDetails!$B:$CW,6,FALSE),"")</f>
        <v>Small intestine-Jejunum-HIM-3-</v>
      </c>
      <c r="G565" s="12" t="s">
        <v>1678</v>
      </c>
      <c r="H565" s="1">
        <v>4</v>
      </c>
      <c r="I565" s="60" t="str">
        <f>IF(AND($A565&lt;&gt;"",ISNUMBER($A565)),VLOOKUP($A565,StudiesDetails!$B:$CW,26,FALSE),"")</f>
        <v>Individual</v>
      </c>
      <c r="J565" s="39">
        <f>IF(AND($A565&lt;&gt;"",ISNUMBER($A565)),VLOOKUP($A565,StudiesDetails!$B:$CW,31,FALSE),"")</f>
        <v>1</v>
      </c>
      <c r="K565" s="2">
        <v>0.57299999999999995</v>
      </c>
      <c r="L565" s="14" t="s">
        <v>1701</v>
      </c>
      <c r="M565" s="14" t="s">
        <v>768</v>
      </c>
      <c r="N565" s="58">
        <v>2.3E-2</v>
      </c>
      <c r="O565" s="59" t="s">
        <v>1701</v>
      </c>
      <c r="P565" s="58" t="s">
        <v>1686</v>
      </c>
      <c r="X565" s="52">
        <v>1</v>
      </c>
      <c r="Y565" s="52" t="s">
        <v>1683</v>
      </c>
    </row>
    <row r="566" spans="1:25" x14ac:dyDescent="0.3">
      <c r="A566">
        <v>1472</v>
      </c>
      <c r="B566" s="23" t="str">
        <f>IF(AND($A566&lt;&gt;"",ISNUMBER($A566)),VLOOKUP($A566,StudiesDetails!$B:$CW,2,FALSE),"")</f>
        <v>Miyauchi</v>
      </c>
      <c r="C566" s="23">
        <f>IF(AND($A566&lt;&gt;"",ISNUMBER($A566)),VLOOKUP($A566,StudiesDetails!$B:$CW,3,FALSE),"")</f>
        <v>2016</v>
      </c>
      <c r="D566" s="23" t="str">
        <f>IF(AND($A566&lt;&gt;"",ISNUMBER($A566)),VLOOKUP($A566,StudiesDetails!$B:$CW,4,FALSE),"")</f>
        <v>https://doi.org/10.1021/acs.molpharmaceut.6b00085</v>
      </c>
      <c r="E566" s="64" t="str">
        <f>IF(AND($A566&lt;&gt;"",ISNUMBER($A566)),VLOOKUP($A566,StudiesDetails!$B:$CW,5,FALSE),"")</f>
        <v>CYP3A5</v>
      </c>
      <c r="F566" s="23" t="str">
        <f>IF(AND($A566&lt;&gt;"",ISNUMBER($A566)),VLOOKUP($A566,StudiesDetails!$B:$CW,6,FALSE),"")</f>
        <v>Small intestine-Jejunum-HIM-4-</v>
      </c>
      <c r="G566" s="12" t="s">
        <v>1678</v>
      </c>
      <c r="H566" s="1">
        <v>4</v>
      </c>
      <c r="I566" s="60" t="str">
        <f>IF(AND($A566&lt;&gt;"",ISNUMBER($A566)),VLOOKUP($A566,StudiesDetails!$B:$CW,26,FALSE),"")</f>
        <v>Individual</v>
      </c>
      <c r="J566" s="39">
        <f>IF(AND($A566&lt;&gt;"",ISNUMBER($A566)),VLOOKUP($A566,StudiesDetails!$B:$CW,31,FALSE),"")</f>
        <v>1</v>
      </c>
      <c r="K566" s="2">
        <v>0.435</v>
      </c>
      <c r="L566" s="14" t="s">
        <v>1701</v>
      </c>
      <c r="M566" s="14" t="s">
        <v>768</v>
      </c>
      <c r="N566" s="58">
        <v>2.7E-2</v>
      </c>
      <c r="O566" s="59" t="s">
        <v>1701</v>
      </c>
      <c r="P566" s="58" t="s">
        <v>1686</v>
      </c>
      <c r="X566" s="52">
        <v>1</v>
      </c>
      <c r="Y566" s="52" t="s">
        <v>1683</v>
      </c>
    </row>
    <row r="567" spans="1:25" x14ac:dyDescent="0.3">
      <c r="A567">
        <v>1473</v>
      </c>
      <c r="B567" s="23" t="str">
        <f>IF(AND($A567&lt;&gt;"",ISNUMBER($A567)),VLOOKUP($A567,StudiesDetails!$B:$CW,2,FALSE),"")</f>
        <v>Miyauchi</v>
      </c>
      <c r="C567" s="23">
        <f>IF(AND($A567&lt;&gt;"",ISNUMBER($A567)),VLOOKUP($A567,StudiesDetails!$B:$CW,3,FALSE),"")</f>
        <v>2016</v>
      </c>
      <c r="D567" s="23" t="str">
        <f>IF(AND($A567&lt;&gt;"",ISNUMBER($A567)),VLOOKUP($A567,StudiesDetails!$B:$CW,4,FALSE),"")</f>
        <v>https://doi.org/10.1021/acs.molpharmaceut.6b00085</v>
      </c>
      <c r="E567" s="64" t="str">
        <f>IF(AND($A567&lt;&gt;"",ISNUMBER($A567)),VLOOKUP($A567,StudiesDetails!$B:$CW,5,FALSE),"")</f>
        <v>CYP3A5</v>
      </c>
      <c r="F567" s="23" t="str">
        <f>IF(AND($A567&lt;&gt;"",ISNUMBER($A567)),VLOOKUP($A567,StudiesDetails!$B:$CW,6,FALSE),"")</f>
        <v>Small intestine-Jejunum-HIM-5-</v>
      </c>
      <c r="G567" s="12" t="s">
        <v>1678</v>
      </c>
      <c r="H567" s="1">
        <v>4</v>
      </c>
      <c r="I567" s="60" t="str">
        <f>IF(AND($A567&lt;&gt;"",ISNUMBER($A567)),VLOOKUP($A567,StudiesDetails!$B:$CW,26,FALSE),"")</f>
        <v>Individual</v>
      </c>
      <c r="J567" s="39">
        <f>IF(AND($A567&lt;&gt;"",ISNUMBER($A567)),VLOOKUP($A567,StudiesDetails!$B:$CW,31,FALSE),"")</f>
        <v>1</v>
      </c>
      <c r="K567" s="2">
        <v>0.83199999999999996</v>
      </c>
      <c r="L567" s="14" t="s">
        <v>1701</v>
      </c>
      <c r="M567" s="14" t="s">
        <v>768</v>
      </c>
      <c r="N567" s="58">
        <v>2.4E-2</v>
      </c>
      <c r="O567" s="59" t="s">
        <v>1701</v>
      </c>
      <c r="P567" s="58" t="s">
        <v>1686</v>
      </c>
      <c r="X567" s="52">
        <v>1</v>
      </c>
      <c r="Y567" s="52" t="s">
        <v>1683</v>
      </c>
    </row>
    <row r="568" spans="1:25" x14ac:dyDescent="0.3">
      <c r="A568">
        <v>1474</v>
      </c>
      <c r="B568" s="23" t="str">
        <f>IF(AND($A568&lt;&gt;"",ISNUMBER($A568)),VLOOKUP($A568,StudiesDetails!$B:$CW,2,FALSE),"")</f>
        <v>Miyauchi</v>
      </c>
      <c r="C568" s="23">
        <f>IF(AND($A568&lt;&gt;"",ISNUMBER($A568)),VLOOKUP($A568,StudiesDetails!$B:$CW,3,FALSE),"")</f>
        <v>2016</v>
      </c>
      <c r="D568" s="23" t="str">
        <f>IF(AND($A568&lt;&gt;"",ISNUMBER($A568)),VLOOKUP($A568,StudiesDetails!$B:$CW,4,FALSE),"")</f>
        <v>https://doi.org/10.1021/acs.molpharmaceut.6b00085</v>
      </c>
      <c r="E568" s="64" t="str">
        <f>IF(AND($A568&lt;&gt;"",ISNUMBER($A568)),VLOOKUP($A568,StudiesDetails!$B:$CW,5,FALSE),"")</f>
        <v>CYP3A5</v>
      </c>
      <c r="F568" s="23" t="str">
        <f>IF(AND($A568&lt;&gt;"",ISNUMBER($A568)),VLOOKUP($A568,StudiesDetails!$B:$CW,6,FALSE),"")</f>
        <v>Small intestine-Jejunum-HIM-6-</v>
      </c>
      <c r="G568" s="12" t="s">
        <v>1678</v>
      </c>
      <c r="H568" s="1">
        <v>4</v>
      </c>
      <c r="I568" s="60" t="str">
        <f>IF(AND($A568&lt;&gt;"",ISNUMBER($A568)),VLOOKUP($A568,StudiesDetails!$B:$CW,26,FALSE),"")</f>
        <v>Individual</v>
      </c>
      <c r="J568" s="39">
        <f>IF(AND($A568&lt;&gt;"",ISNUMBER($A568)),VLOOKUP($A568,StudiesDetails!$B:$CW,31,FALSE),"")</f>
        <v>1</v>
      </c>
      <c r="K568" s="62">
        <v>2.9</v>
      </c>
      <c r="L568" s="14" t="s">
        <v>1701</v>
      </c>
      <c r="M568" s="14" t="s">
        <v>768</v>
      </c>
      <c r="N568" s="58">
        <v>0.12</v>
      </c>
      <c r="O568" s="59" t="s">
        <v>1701</v>
      </c>
      <c r="P568" s="58" t="s">
        <v>1686</v>
      </c>
      <c r="X568" s="52">
        <v>1</v>
      </c>
      <c r="Y568" s="52" t="s">
        <v>1683</v>
      </c>
    </row>
    <row r="569" spans="1:25" x14ac:dyDescent="0.3">
      <c r="A569">
        <v>1475</v>
      </c>
      <c r="B569" s="23" t="str">
        <f>IF(AND($A569&lt;&gt;"",ISNUMBER($A569)),VLOOKUP($A569,StudiesDetails!$B:$CW,2,FALSE),"")</f>
        <v>Miyauchi</v>
      </c>
      <c r="C569" s="23">
        <f>IF(AND($A569&lt;&gt;"",ISNUMBER($A569)),VLOOKUP($A569,StudiesDetails!$B:$CW,3,FALSE),"")</f>
        <v>2016</v>
      </c>
      <c r="D569" s="23" t="str">
        <f>IF(AND($A569&lt;&gt;"",ISNUMBER($A569)),VLOOKUP($A569,StudiesDetails!$B:$CW,4,FALSE),"")</f>
        <v>https://doi.org/10.1021/acs.molpharmaceut.6b00085</v>
      </c>
      <c r="E569" s="64" t="str">
        <f>IF(AND($A569&lt;&gt;"",ISNUMBER($A569)),VLOOKUP($A569,StudiesDetails!$B:$CW,5,FALSE),"")</f>
        <v>CYP3A5</v>
      </c>
      <c r="F569" s="23" t="str">
        <f>IF(AND($A569&lt;&gt;"",ISNUMBER($A569)),VLOOKUP($A569,StudiesDetails!$B:$CW,6,FALSE),"")</f>
        <v>Small intestine-Jejunum-HIM-7-</v>
      </c>
      <c r="G569" s="12" t="s">
        <v>1678</v>
      </c>
      <c r="H569" s="1">
        <v>4</v>
      </c>
      <c r="I569" s="60" t="str">
        <f>IF(AND($A569&lt;&gt;"",ISNUMBER($A569)),VLOOKUP($A569,StudiesDetails!$B:$CW,26,FALSE),"")</f>
        <v>Individual</v>
      </c>
      <c r="J569" s="39">
        <f>IF(AND($A569&lt;&gt;"",ISNUMBER($A569)),VLOOKUP($A569,StudiesDetails!$B:$CW,31,FALSE),"")</f>
        <v>1</v>
      </c>
      <c r="K569" s="2">
        <v>0.27400000000000002</v>
      </c>
      <c r="L569" s="14" t="s">
        <v>1701</v>
      </c>
      <c r="M569" s="14" t="s">
        <v>768</v>
      </c>
      <c r="N569" s="58">
        <v>8.9999999999999993E-3</v>
      </c>
      <c r="O569" s="59" t="s">
        <v>1701</v>
      </c>
      <c r="P569" s="58" t="s">
        <v>1686</v>
      </c>
      <c r="X569" s="52">
        <v>1</v>
      </c>
      <c r="Y569" s="52" t="s">
        <v>1683</v>
      </c>
    </row>
    <row r="570" spans="1:25" x14ac:dyDescent="0.3">
      <c r="A570">
        <v>1476</v>
      </c>
      <c r="B570" s="23" t="str">
        <f>IF(AND($A570&lt;&gt;"",ISNUMBER($A570)),VLOOKUP($A570,StudiesDetails!$B:$CW,2,FALSE),"")</f>
        <v>Miyauchi</v>
      </c>
      <c r="C570" s="23">
        <f>IF(AND($A570&lt;&gt;"",ISNUMBER($A570)),VLOOKUP($A570,StudiesDetails!$B:$CW,3,FALSE),"")</f>
        <v>2016</v>
      </c>
      <c r="D570" s="23" t="str">
        <f>IF(AND($A570&lt;&gt;"",ISNUMBER($A570)),VLOOKUP($A570,StudiesDetails!$B:$CW,4,FALSE),"")</f>
        <v>https://doi.org/10.1021/acs.molpharmaceut.6b00085</v>
      </c>
      <c r="E570" s="64" t="str">
        <f>IF(AND($A570&lt;&gt;"",ISNUMBER($A570)),VLOOKUP($A570,StudiesDetails!$B:$CW,5,FALSE),"")</f>
        <v>CYP3A5</v>
      </c>
      <c r="F570" s="23" t="str">
        <f>IF(AND($A570&lt;&gt;"",ISNUMBER($A570)),VLOOKUP($A570,StudiesDetails!$B:$CW,6,FALSE),"")</f>
        <v>Small intestine-Jejunum-HIM-8-</v>
      </c>
      <c r="G570" s="12" t="s">
        <v>1678</v>
      </c>
      <c r="H570" s="1">
        <v>4</v>
      </c>
      <c r="I570" s="60" t="str">
        <f>IF(AND($A570&lt;&gt;"",ISNUMBER($A570)),VLOOKUP($A570,StudiesDetails!$B:$CW,26,FALSE),"")</f>
        <v>Individual</v>
      </c>
      <c r="J570" s="39">
        <f>IF(AND($A570&lt;&gt;"",ISNUMBER($A570)),VLOOKUP($A570,StudiesDetails!$B:$CW,31,FALSE),"")</f>
        <v>1</v>
      </c>
      <c r="K570" s="2">
        <v>0.38100000000000001</v>
      </c>
      <c r="L570" s="14" t="s">
        <v>1701</v>
      </c>
      <c r="M570" s="14" t="s">
        <v>768</v>
      </c>
      <c r="N570" s="58">
        <v>3.6999999999999998E-2</v>
      </c>
      <c r="O570" s="59" t="s">
        <v>1701</v>
      </c>
      <c r="P570" s="58" t="s">
        <v>1686</v>
      </c>
      <c r="X570" s="52">
        <v>1</v>
      </c>
      <c r="Y570" s="52" t="s">
        <v>1683</v>
      </c>
    </row>
    <row r="571" spans="1:25" x14ac:dyDescent="0.3">
      <c r="A571">
        <v>1477</v>
      </c>
      <c r="B571" s="23" t="str">
        <f>IF(AND($A571&lt;&gt;"",ISNUMBER($A571)),VLOOKUP($A571,StudiesDetails!$B:$CW,2,FALSE),"")</f>
        <v>Miyauchi</v>
      </c>
      <c r="C571" s="23">
        <f>IF(AND($A571&lt;&gt;"",ISNUMBER($A571)),VLOOKUP($A571,StudiesDetails!$B:$CW,3,FALSE),"")</f>
        <v>2016</v>
      </c>
      <c r="D571" s="23" t="str">
        <f>IF(AND($A571&lt;&gt;"",ISNUMBER($A571)),VLOOKUP($A571,StudiesDetails!$B:$CW,4,FALSE),"")</f>
        <v>https://doi.org/10.1021/acs.molpharmaceut.6b00085</v>
      </c>
      <c r="E571" s="64" t="str">
        <f>IF(AND($A571&lt;&gt;"",ISNUMBER($A571)),VLOOKUP($A571,StudiesDetails!$B:$CW,5,FALSE),"")</f>
        <v>CYP3A5</v>
      </c>
      <c r="F571" s="23" t="str">
        <f>IF(AND($A571&lt;&gt;"",ISNUMBER($A571)),VLOOKUP($A571,StudiesDetails!$B:$CW,6,FALSE),"")</f>
        <v>Small intestine-Jejunum-HIM-9-</v>
      </c>
      <c r="G571" s="12" t="s">
        <v>1678</v>
      </c>
      <c r="H571" s="1">
        <v>4</v>
      </c>
      <c r="I571" s="60" t="str">
        <f>IF(AND($A571&lt;&gt;"",ISNUMBER($A571)),VLOOKUP($A571,StudiesDetails!$B:$CW,26,FALSE),"")</f>
        <v>Individual</v>
      </c>
      <c r="J571" s="39">
        <f>IF(AND($A571&lt;&gt;"",ISNUMBER($A571)),VLOOKUP($A571,StudiesDetails!$B:$CW,31,FALSE),"")</f>
        <v>1</v>
      </c>
      <c r="K571" s="62">
        <v>2.6</v>
      </c>
      <c r="L571" s="14" t="s">
        <v>1701</v>
      </c>
      <c r="M571" s="14" t="s">
        <v>768</v>
      </c>
      <c r="N571" s="58">
        <v>0.08</v>
      </c>
      <c r="O571" s="59" t="s">
        <v>1701</v>
      </c>
      <c r="P571" s="58" t="s">
        <v>1686</v>
      </c>
      <c r="X571" s="52">
        <v>1</v>
      </c>
      <c r="Y571" s="52" t="s">
        <v>1683</v>
      </c>
    </row>
    <row r="572" spans="1:25" x14ac:dyDescent="0.3">
      <c r="A572">
        <v>1478</v>
      </c>
      <c r="B572" s="23" t="str">
        <f>IF(AND($A572&lt;&gt;"",ISNUMBER($A572)),VLOOKUP($A572,StudiesDetails!$B:$CW,2,FALSE),"")</f>
        <v>Miyauchi</v>
      </c>
      <c r="C572" s="23">
        <f>IF(AND($A572&lt;&gt;"",ISNUMBER($A572)),VLOOKUP($A572,StudiesDetails!$B:$CW,3,FALSE),"")</f>
        <v>2016</v>
      </c>
      <c r="D572" s="23" t="str">
        <f>IF(AND($A572&lt;&gt;"",ISNUMBER($A572)),VLOOKUP($A572,StudiesDetails!$B:$CW,4,FALSE),"")</f>
        <v>https://doi.org/10.1021/acs.molpharmaceut.6b00085</v>
      </c>
      <c r="E572" s="64" t="str">
        <f>IF(AND($A572&lt;&gt;"",ISNUMBER($A572)),VLOOKUP($A572,StudiesDetails!$B:$CW,5,FALSE),"")</f>
        <v>CYP3A5</v>
      </c>
      <c r="F572" s="23" t="str">
        <f>IF(AND($A572&lt;&gt;"",ISNUMBER($A572)),VLOOKUP($A572,StudiesDetails!$B:$CW,6,FALSE),"")</f>
        <v>Small intestine-Jejunum-HIM-11-</v>
      </c>
      <c r="G572" s="12" t="s">
        <v>1678</v>
      </c>
      <c r="H572" s="1">
        <v>4</v>
      </c>
      <c r="I572" s="60" t="str">
        <f>IF(AND($A572&lt;&gt;"",ISNUMBER($A572)),VLOOKUP($A572,StudiesDetails!$B:$CW,26,FALSE),"")</f>
        <v>Individual</v>
      </c>
      <c r="J572" s="39">
        <f>IF(AND($A572&lt;&gt;"",ISNUMBER($A572)),VLOOKUP($A572,StudiesDetails!$B:$CW,31,FALSE),"")</f>
        <v>1</v>
      </c>
      <c r="K572" s="2">
        <v>2.76</v>
      </c>
      <c r="L572" s="14" t="s">
        <v>1701</v>
      </c>
      <c r="M572" s="14" t="s">
        <v>768</v>
      </c>
      <c r="N572" s="58">
        <v>7.0000000000000007E-2</v>
      </c>
      <c r="O572" s="59" t="s">
        <v>1701</v>
      </c>
      <c r="P572" s="58" t="s">
        <v>1686</v>
      </c>
      <c r="X572" s="52">
        <v>1</v>
      </c>
      <c r="Y572" s="52" t="s">
        <v>1683</v>
      </c>
    </row>
    <row r="573" spans="1:25" x14ac:dyDescent="0.3">
      <c r="A573">
        <v>1479</v>
      </c>
      <c r="B573" s="23" t="str">
        <f>IF(AND($A573&lt;&gt;"",ISNUMBER($A573)),VLOOKUP($A573,StudiesDetails!$B:$CW,2,FALSE),"")</f>
        <v>Miyauchi</v>
      </c>
      <c r="C573" s="23">
        <f>IF(AND($A573&lt;&gt;"",ISNUMBER($A573)),VLOOKUP($A573,StudiesDetails!$B:$CW,3,FALSE),"")</f>
        <v>2016</v>
      </c>
      <c r="D573" s="23" t="str">
        <f>IF(AND($A573&lt;&gt;"",ISNUMBER($A573)),VLOOKUP($A573,StudiesDetails!$B:$CW,4,FALSE),"")</f>
        <v>https://doi.org/10.1021/acs.molpharmaceut.6b00085</v>
      </c>
      <c r="E573" s="64" t="str">
        <f>IF(AND($A573&lt;&gt;"",ISNUMBER($A573)),VLOOKUP($A573,StudiesDetails!$B:$CW,5,FALSE),"")</f>
        <v>CYP3A5</v>
      </c>
      <c r="F573" s="23" t="str">
        <f>IF(AND($A573&lt;&gt;"",ISNUMBER($A573)),VLOOKUP($A573,StudiesDetails!$B:$CW,6,FALSE),"")</f>
        <v>Small intestine-Jejunum-HIM-12-</v>
      </c>
      <c r="G573" s="12" t="s">
        <v>1678</v>
      </c>
      <c r="H573" s="1">
        <v>4</v>
      </c>
      <c r="I573" s="60" t="str">
        <f>IF(AND($A573&lt;&gt;"",ISNUMBER($A573)),VLOOKUP($A573,StudiesDetails!$B:$CW,26,FALSE),"")</f>
        <v>Individual</v>
      </c>
      <c r="J573" s="39">
        <f>IF(AND($A573&lt;&gt;"",ISNUMBER($A573)),VLOOKUP($A573,StudiesDetails!$B:$CW,31,FALSE),"")</f>
        <v>1</v>
      </c>
      <c r="K573" s="2">
        <v>3.27</v>
      </c>
      <c r="L573" s="14" t="s">
        <v>1701</v>
      </c>
      <c r="M573" s="14" t="s">
        <v>768</v>
      </c>
      <c r="N573" s="58">
        <v>0.21</v>
      </c>
      <c r="O573" s="59" t="s">
        <v>1701</v>
      </c>
      <c r="P573" s="58" t="s">
        <v>1686</v>
      </c>
      <c r="X573" s="52">
        <v>1</v>
      </c>
      <c r="Y573" s="52" t="s">
        <v>1683</v>
      </c>
    </row>
    <row r="574" spans="1:25" x14ac:dyDescent="0.3">
      <c r="A574">
        <v>1480</v>
      </c>
      <c r="B574" s="23" t="str">
        <f>IF(AND($A574&lt;&gt;"",ISNUMBER($A574)),VLOOKUP($A574,StudiesDetails!$B:$CW,2,FALSE),"")</f>
        <v>Miyauchi</v>
      </c>
      <c r="C574" s="23">
        <f>IF(AND($A574&lt;&gt;"",ISNUMBER($A574)),VLOOKUP($A574,StudiesDetails!$B:$CW,3,FALSE),"")</f>
        <v>2016</v>
      </c>
      <c r="D574" s="23" t="str">
        <f>IF(AND($A574&lt;&gt;"",ISNUMBER($A574)),VLOOKUP($A574,StudiesDetails!$B:$CW,4,FALSE),"")</f>
        <v>https://doi.org/10.1021/acs.molpharmaceut.6b00085</v>
      </c>
      <c r="E574" s="64" t="str">
        <f>IF(AND($A574&lt;&gt;"",ISNUMBER($A574)),VLOOKUP($A574,StudiesDetails!$B:$CW,5,FALSE),"")</f>
        <v>CYP3A5</v>
      </c>
      <c r="F574" s="23" t="str">
        <f>IF(AND($A574&lt;&gt;"",ISNUMBER($A574)),VLOOKUP($A574,StudiesDetails!$B:$CW,6,FALSE),"")</f>
        <v>Small intestine-Jejunum-HIM-13-</v>
      </c>
      <c r="G574" s="12" t="s">
        <v>1678</v>
      </c>
      <c r="H574" s="1">
        <v>4</v>
      </c>
      <c r="I574" s="60" t="str">
        <f>IF(AND($A574&lt;&gt;"",ISNUMBER($A574)),VLOOKUP($A574,StudiesDetails!$B:$CW,26,FALSE),"")</f>
        <v>Individual</v>
      </c>
      <c r="J574" s="39">
        <f>IF(AND($A574&lt;&gt;"",ISNUMBER($A574)),VLOOKUP($A574,StudiesDetails!$B:$CW,31,FALSE),"")</f>
        <v>1</v>
      </c>
      <c r="K574" s="2">
        <v>0.40500000000000003</v>
      </c>
      <c r="L574" s="14" t="s">
        <v>1701</v>
      </c>
      <c r="M574" s="14" t="s">
        <v>768</v>
      </c>
      <c r="N574" s="58">
        <v>2.3E-2</v>
      </c>
      <c r="O574" s="59" t="s">
        <v>1701</v>
      </c>
      <c r="P574" s="58" t="s">
        <v>1686</v>
      </c>
      <c r="X574" s="52">
        <v>1</v>
      </c>
      <c r="Y574" s="52" t="s">
        <v>1683</v>
      </c>
    </row>
    <row r="575" spans="1:25" x14ac:dyDescent="0.3">
      <c r="A575">
        <v>1481</v>
      </c>
      <c r="B575" s="23" t="str">
        <f>IF(AND($A575&lt;&gt;"",ISNUMBER($A575)),VLOOKUP($A575,StudiesDetails!$B:$CW,2,FALSE),"")</f>
        <v>Miyauchi</v>
      </c>
      <c r="C575" s="23">
        <f>IF(AND($A575&lt;&gt;"",ISNUMBER($A575)),VLOOKUP($A575,StudiesDetails!$B:$CW,3,FALSE),"")</f>
        <v>2016</v>
      </c>
      <c r="D575" s="23" t="str">
        <f>IF(AND($A575&lt;&gt;"",ISNUMBER($A575)),VLOOKUP($A575,StudiesDetails!$B:$CW,4,FALSE),"")</f>
        <v>https://doi.org/10.1021/acs.molpharmaceut.6b00085</v>
      </c>
      <c r="E575" s="64" t="str">
        <f>IF(AND($A575&lt;&gt;"",ISNUMBER($A575)),VLOOKUP($A575,StudiesDetails!$B:$CW,5,FALSE),"")</f>
        <v>CYP3A5</v>
      </c>
      <c r="F575" s="23" t="str">
        <f>IF(AND($A575&lt;&gt;"",ISNUMBER($A575)),VLOOKUP($A575,StudiesDetails!$B:$CW,6,FALSE),"")</f>
        <v>Small intestine-Jejunum-HIM-14-</v>
      </c>
      <c r="G575" s="12" t="s">
        <v>1678</v>
      </c>
      <c r="H575" s="1">
        <v>4</v>
      </c>
      <c r="I575" s="60" t="str">
        <f>IF(AND($A575&lt;&gt;"",ISNUMBER($A575)),VLOOKUP($A575,StudiesDetails!$B:$CW,26,FALSE),"")</f>
        <v>Individual</v>
      </c>
      <c r="J575" s="39">
        <f>IF(AND($A575&lt;&gt;"",ISNUMBER($A575)),VLOOKUP($A575,StudiesDetails!$B:$CW,31,FALSE),"")</f>
        <v>1</v>
      </c>
      <c r="K575" s="2">
        <v>3.33</v>
      </c>
      <c r="L575" s="14" t="s">
        <v>1701</v>
      </c>
      <c r="M575" s="14" t="s">
        <v>768</v>
      </c>
      <c r="N575" s="58">
        <v>0.32</v>
      </c>
      <c r="O575" s="59" t="s">
        <v>1701</v>
      </c>
      <c r="P575" s="58" t="s">
        <v>1686</v>
      </c>
      <c r="X575" s="52">
        <v>1</v>
      </c>
      <c r="Y575" s="52" t="s">
        <v>1683</v>
      </c>
    </row>
    <row r="576" spans="1:25" x14ac:dyDescent="0.3">
      <c r="A576">
        <v>1482</v>
      </c>
      <c r="B576" s="23" t="str">
        <f>IF(AND($A576&lt;&gt;"",ISNUMBER($A576)),VLOOKUP($A576,StudiesDetails!$B:$CW,2,FALSE),"")</f>
        <v>Miyauchi</v>
      </c>
      <c r="C576" s="23">
        <f>IF(AND($A576&lt;&gt;"",ISNUMBER($A576)),VLOOKUP($A576,StudiesDetails!$B:$CW,3,FALSE),"")</f>
        <v>2016</v>
      </c>
      <c r="D576" s="23" t="str">
        <f>IF(AND($A576&lt;&gt;"",ISNUMBER($A576)),VLOOKUP($A576,StudiesDetails!$B:$CW,4,FALSE),"")</f>
        <v>https://doi.org/10.1021/acs.molpharmaceut.6b00085</v>
      </c>
      <c r="E576" s="64" t="str">
        <f>IF(AND($A576&lt;&gt;"",ISNUMBER($A576)),VLOOKUP($A576,StudiesDetails!$B:$CW,5,FALSE),"")</f>
        <v>CYP3A5</v>
      </c>
      <c r="F576" s="23" t="str">
        <f>IF(AND($A576&lt;&gt;"",ISNUMBER($A576)),VLOOKUP($A576,StudiesDetails!$B:$CW,6,FALSE),"")</f>
        <v>Small intestine-Jejunum-HIM-15-</v>
      </c>
      <c r="G576" s="12" t="s">
        <v>1678</v>
      </c>
      <c r="H576" s="1">
        <v>4</v>
      </c>
      <c r="I576" s="60" t="str">
        <f>IF(AND($A576&lt;&gt;"",ISNUMBER($A576)),VLOOKUP($A576,StudiesDetails!$B:$CW,26,FALSE),"")</f>
        <v>Individual</v>
      </c>
      <c r="J576" s="39">
        <f>IF(AND($A576&lt;&gt;"",ISNUMBER($A576)),VLOOKUP($A576,StudiesDetails!$B:$CW,31,FALSE),"")</f>
        <v>1</v>
      </c>
      <c r="K576" s="2">
        <v>0.441</v>
      </c>
      <c r="L576" s="14" t="s">
        <v>1701</v>
      </c>
      <c r="M576" s="14" t="s">
        <v>768</v>
      </c>
      <c r="N576" s="58">
        <v>2.1999999999999999E-2</v>
      </c>
      <c r="O576" s="59" t="s">
        <v>1701</v>
      </c>
      <c r="P576" s="58" t="s">
        <v>1686</v>
      </c>
      <c r="X576" s="52">
        <v>1</v>
      </c>
      <c r="Y576" s="52" t="s">
        <v>1683</v>
      </c>
    </row>
    <row r="577" spans="1:25" x14ac:dyDescent="0.3">
      <c r="A577">
        <v>1483</v>
      </c>
      <c r="B577" s="23" t="str">
        <f>IF(AND($A577&lt;&gt;"",ISNUMBER($A577)),VLOOKUP($A577,StudiesDetails!$B:$CW,2,FALSE),"")</f>
        <v>Miyauchi</v>
      </c>
      <c r="C577" s="23">
        <f>IF(AND($A577&lt;&gt;"",ISNUMBER($A577)),VLOOKUP($A577,StudiesDetails!$B:$CW,3,FALSE),"")</f>
        <v>2016</v>
      </c>
      <c r="D577" s="23" t="str">
        <f>IF(AND($A577&lt;&gt;"",ISNUMBER($A577)),VLOOKUP($A577,StudiesDetails!$B:$CW,4,FALSE),"")</f>
        <v>https://doi.org/10.1021/acs.molpharmaceut.6b00085</v>
      </c>
      <c r="E577" s="64" t="str">
        <f>IF(AND($A577&lt;&gt;"",ISNUMBER($A577)),VLOOKUP($A577,StudiesDetails!$B:$CW,5,FALSE),"")</f>
        <v>CYP3A5</v>
      </c>
      <c r="F577" s="23" t="str">
        <f>IF(AND($A577&lt;&gt;"",ISNUMBER($A577)),VLOOKUP($A577,StudiesDetails!$B:$CW,6,FALSE),"")</f>
        <v>Small intestine-Jejunum-HIM-16-</v>
      </c>
      <c r="G577" s="12" t="s">
        <v>1678</v>
      </c>
      <c r="H577" s="1">
        <v>4</v>
      </c>
      <c r="I577" s="60" t="str">
        <f>IF(AND($A577&lt;&gt;"",ISNUMBER($A577)),VLOOKUP($A577,StudiesDetails!$B:$CW,26,FALSE),"")</f>
        <v>Individual</v>
      </c>
      <c r="J577" s="39">
        <f>IF(AND($A577&lt;&gt;"",ISNUMBER($A577)),VLOOKUP($A577,StudiesDetails!$B:$CW,31,FALSE),"")</f>
        <v>1</v>
      </c>
      <c r="K577" s="2">
        <v>0.33200000000000002</v>
      </c>
      <c r="L577" s="14" t="s">
        <v>1701</v>
      </c>
      <c r="M577" s="14" t="s">
        <v>768</v>
      </c>
      <c r="N577" s="58">
        <v>1.7000000000000001E-2</v>
      </c>
      <c r="O577" s="59" t="s">
        <v>1701</v>
      </c>
      <c r="P577" s="58" t="s">
        <v>1686</v>
      </c>
      <c r="X577" s="52">
        <v>1</v>
      </c>
      <c r="Y577" s="52" t="s">
        <v>1683</v>
      </c>
    </row>
    <row r="578" spans="1:25" x14ac:dyDescent="0.3">
      <c r="A578">
        <v>1484</v>
      </c>
      <c r="B578" s="23" t="str">
        <f>IF(AND($A578&lt;&gt;"",ISNUMBER($A578)),VLOOKUP($A578,StudiesDetails!$B:$CW,2,FALSE),"")</f>
        <v>Miyauchi</v>
      </c>
      <c r="C578" s="23">
        <f>IF(AND($A578&lt;&gt;"",ISNUMBER($A578)),VLOOKUP($A578,StudiesDetails!$B:$CW,3,FALSE),"")</f>
        <v>2016</v>
      </c>
      <c r="D578" s="23" t="str">
        <f>IF(AND($A578&lt;&gt;"",ISNUMBER($A578)),VLOOKUP($A578,StudiesDetails!$B:$CW,4,FALSE),"")</f>
        <v>https://doi.org/10.1021/acs.molpharmaceut.6b00085</v>
      </c>
      <c r="E578" s="64" t="str">
        <f>IF(AND($A578&lt;&gt;"",ISNUMBER($A578)),VLOOKUP($A578,StudiesDetails!$B:$CW,5,FALSE),"")</f>
        <v>CYP3A5</v>
      </c>
      <c r="F578" s="23" t="str">
        <f>IF(AND($A578&lt;&gt;"",ISNUMBER($A578)),VLOOKUP($A578,StudiesDetails!$B:$CW,6,FALSE),"")</f>
        <v>Small intestine-Jejunum-HIM-17-</v>
      </c>
      <c r="G578" s="12" t="s">
        <v>1678</v>
      </c>
      <c r="H578" s="1">
        <v>4</v>
      </c>
      <c r="I578" s="60" t="str">
        <f>IF(AND($A578&lt;&gt;"",ISNUMBER($A578)),VLOOKUP($A578,StudiesDetails!$B:$CW,26,FALSE),"")</f>
        <v>Individual</v>
      </c>
      <c r="J578" s="39">
        <f>IF(AND($A578&lt;&gt;"",ISNUMBER($A578)),VLOOKUP($A578,StudiesDetails!$B:$CW,31,FALSE),"")</f>
        <v>1</v>
      </c>
      <c r="K578" s="2">
        <v>1.61</v>
      </c>
      <c r="L578" s="14" t="s">
        <v>1701</v>
      </c>
      <c r="M578" s="14" t="s">
        <v>768</v>
      </c>
      <c r="N578" s="58">
        <v>7.0000000000000007E-2</v>
      </c>
      <c r="O578" s="59" t="s">
        <v>1701</v>
      </c>
      <c r="P578" s="58" t="s">
        <v>1686</v>
      </c>
      <c r="X578" s="52">
        <v>1</v>
      </c>
      <c r="Y578" s="52" t="s">
        <v>1683</v>
      </c>
    </row>
    <row r="579" spans="1:25" x14ac:dyDescent="0.3">
      <c r="A579">
        <v>1485</v>
      </c>
      <c r="B579" s="23" t="str">
        <f>IF(AND($A579&lt;&gt;"",ISNUMBER($A579)),VLOOKUP($A579,StudiesDetails!$B:$CW,2,FALSE),"")</f>
        <v>Miyauchi</v>
      </c>
      <c r="C579" s="23">
        <f>IF(AND($A579&lt;&gt;"",ISNUMBER($A579)),VLOOKUP($A579,StudiesDetails!$B:$CW,3,FALSE),"")</f>
        <v>2016</v>
      </c>
      <c r="D579" s="23" t="str">
        <f>IF(AND($A579&lt;&gt;"",ISNUMBER($A579)),VLOOKUP($A579,StudiesDetails!$B:$CW,4,FALSE),"")</f>
        <v>https://doi.org/10.1021/acs.molpharmaceut.6b00085</v>
      </c>
      <c r="E579" s="64" t="str">
        <f>IF(AND($A579&lt;&gt;"",ISNUMBER($A579)),VLOOKUP($A579,StudiesDetails!$B:$CW,5,FALSE),"")</f>
        <v>CYP3A5</v>
      </c>
      <c r="F579" s="23" t="str">
        <f>IF(AND($A579&lt;&gt;"",ISNUMBER($A579)),VLOOKUP($A579,StudiesDetails!$B:$CW,6,FALSE),"")</f>
        <v>Small intestine-Jejunum-HIM-18-</v>
      </c>
      <c r="G579" s="12" t="s">
        <v>1678</v>
      </c>
      <c r="H579" s="1">
        <v>4</v>
      </c>
      <c r="I579" s="60" t="str">
        <f>IF(AND($A579&lt;&gt;"",ISNUMBER($A579)),VLOOKUP($A579,StudiesDetails!$B:$CW,26,FALSE),"")</f>
        <v>Individual</v>
      </c>
      <c r="J579" s="39">
        <f>IF(AND($A579&lt;&gt;"",ISNUMBER($A579)),VLOOKUP($A579,StudiesDetails!$B:$CW,31,FALSE),"")</f>
        <v>1</v>
      </c>
      <c r="K579" s="2">
        <v>2.63</v>
      </c>
      <c r="L579" s="14" t="s">
        <v>1701</v>
      </c>
      <c r="M579" s="14" t="s">
        <v>768</v>
      </c>
      <c r="N579" s="63">
        <v>0.1</v>
      </c>
      <c r="O579" s="59" t="s">
        <v>1701</v>
      </c>
      <c r="P579" s="58" t="s">
        <v>1686</v>
      </c>
      <c r="X579" s="52">
        <v>1</v>
      </c>
      <c r="Y579" s="52" t="s">
        <v>1683</v>
      </c>
    </row>
    <row r="580" spans="1:25" x14ac:dyDescent="0.3">
      <c r="A580">
        <v>1486</v>
      </c>
      <c r="B580" s="23" t="str">
        <f>IF(AND($A580&lt;&gt;"",ISNUMBER($A580)),VLOOKUP($A580,StudiesDetails!$B:$CW,2,FALSE),"")</f>
        <v>Miyauchi</v>
      </c>
      <c r="C580" s="23">
        <f>IF(AND($A580&lt;&gt;"",ISNUMBER($A580)),VLOOKUP($A580,StudiesDetails!$B:$CW,3,FALSE),"")</f>
        <v>2016</v>
      </c>
      <c r="D580" s="23" t="str">
        <f>IF(AND($A580&lt;&gt;"",ISNUMBER($A580)),VLOOKUP($A580,StudiesDetails!$B:$CW,4,FALSE),"")</f>
        <v>https://doi.org/10.1021/acs.molpharmaceut.6b00085</v>
      </c>
      <c r="E580" s="64" t="str">
        <f>IF(AND($A580&lt;&gt;"",ISNUMBER($A580)),VLOOKUP($A580,StudiesDetails!$B:$CW,5,FALSE),"")</f>
        <v>CYP3A5</v>
      </c>
      <c r="F580" s="23" t="str">
        <f>IF(AND($A580&lt;&gt;"",ISNUMBER($A580)),VLOOKUP($A580,StudiesDetails!$B:$CW,6,FALSE),"")</f>
        <v>Small intestine-Jejunum-HIM-19-</v>
      </c>
      <c r="G580" s="12" t="s">
        <v>1678</v>
      </c>
      <c r="H580" s="1">
        <v>4</v>
      </c>
      <c r="I580" s="60" t="str">
        <f>IF(AND($A580&lt;&gt;"",ISNUMBER($A580)),VLOOKUP($A580,StudiesDetails!$B:$CW,26,FALSE),"")</f>
        <v>Individual</v>
      </c>
      <c r="J580" s="39">
        <f>IF(AND($A580&lt;&gt;"",ISNUMBER($A580)),VLOOKUP($A580,StudiesDetails!$B:$CW,31,FALSE),"")</f>
        <v>1</v>
      </c>
      <c r="K580" s="2">
        <v>0.98699999999999999</v>
      </c>
      <c r="L580" s="14" t="s">
        <v>1701</v>
      </c>
      <c r="M580" s="14" t="s">
        <v>768</v>
      </c>
      <c r="N580" s="58">
        <v>7.5999999999999998E-2</v>
      </c>
      <c r="O580" s="59" t="s">
        <v>1701</v>
      </c>
      <c r="P580" s="58" t="s">
        <v>1686</v>
      </c>
      <c r="X580" s="52">
        <v>1</v>
      </c>
      <c r="Y580" s="52" t="s">
        <v>1683</v>
      </c>
    </row>
    <row r="581" spans="1:25" x14ac:dyDescent="0.3">
      <c r="A581">
        <v>1487</v>
      </c>
      <c r="B581" s="23" t="str">
        <f>IF(AND($A581&lt;&gt;"",ISNUMBER($A581)),VLOOKUP($A581,StudiesDetails!$B:$CW,2,FALSE),"")</f>
        <v>Miyauchi</v>
      </c>
      <c r="C581" s="23">
        <f>IF(AND($A581&lt;&gt;"",ISNUMBER($A581)),VLOOKUP($A581,StudiesDetails!$B:$CW,3,FALSE),"")</f>
        <v>2016</v>
      </c>
      <c r="D581" s="23" t="str">
        <f>IF(AND($A581&lt;&gt;"",ISNUMBER($A581)),VLOOKUP($A581,StudiesDetails!$B:$CW,4,FALSE),"")</f>
        <v>https://doi.org/10.1021/acs.molpharmaceut.6b00085</v>
      </c>
      <c r="E581" s="64" t="str">
        <f>IF(AND($A581&lt;&gt;"",ISNUMBER($A581)),VLOOKUP($A581,StudiesDetails!$B:$CW,5,FALSE),"")</f>
        <v>CYP3A5</v>
      </c>
      <c r="F581" s="23" t="str">
        <f>IF(AND($A581&lt;&gt;"",ISNUMBER($A581)),VLOOKUP($A581,StudiesDetails!$B:$CW,6,FALSE),"")</f>
        <v>Small intestine-Jejunum-HIM-20-</v>
      </c>
      <c r="G581" s="12" t="s">
        <v>1678</v>
      </c>
      <c r="H581" s="1">
        <v>4</v>
      </c>
      <c r="I581" s="60" t="str">
        <f>IF(AND($A581&lt;&gt;"",ISNUMBER($A581)),VLOOKUP($A581,StudiesDetails!$B:$CW,26,FALSE),"")</f>
        <v>Individual</v>
      </c>
      <c r="J581" s="39">
        <f>IF(AND($A581&lt;&gt;"",ISNUMBER($A581)),VLOOKUP($A581,StudiesDetails!$B:$CW,31,FALSE),"")</f>
        <v>1</v>
      </c>
      <c r="K581" s="2">
        <v>0.35299999999999998</v>
      </c>
      <c r="L581" s="14" t="s">
        <v>1701</v>
      </c>
      <c r="M581" s="14" t="s">
        <v>768</v>
      </c>
      <c r="N581" s="58">
        <v>3.7999999999999999E-2</v>
      </c>
      <c r="O581" s="59" t="s">
        <v>1701</v>
      </c>
      <c r="P581" s="58" t="s">
        <v>1686</v>
      </c>
      <c r="X581" s="52">
        <v>1</v>
      </c>
      <c r="Y581" s="52" t="s">
        <v>1683</v>
      </c>
    </row>
    <row r="582" spans="1:25" x14ac:dyDescent="0.3">
      <c r="A582">
        <v>1488</v>
      </c>
      <c r="B582" s="23" t="str">
        <f>IF(AND($A582&lt;&gt;"",ISNUMBER($A582)),VLOOKUP($A582,StudiesDetails!$B:$CW,2,FALSE),"")</f>
        <v>Miyauchi</v>
      </c>
      <c r="C582" s="23">
        <f>IF(AND($A582&lt;&gt;"",ISNUMBER($A582)),VLOOKUP($A582,StudiesDetails!$B:$CW,3,FALSE),"")</f>
        <v>2016</v>
      </c>
      <c r="D582" s="23" t="str">
        <f>IF(AND($A582&lt;&gt;"",ISNUMBER($A582)),VLOOKUP($A582,StudiesDetails!$B:$CW,4,FALSE),"")</f>
        <v>https://doi.org/10.1021/acs.molpharmaceut.6b00085</v>
      </c>
      <c r="E582" s="64" t="str">
        <f>IF(AND($A582&lt;&gt;"",ISNUMBER($A582)),VLOOKUP($A582,StudiesDetails!$B:$CW,5,FALSE),"")</f>
        <v>CYP3A5</v>
      </c>
      <c r="F582" s="23" t="str">
        <f>IF(AND($A582&lt;&gt;"",ISNUMBER($A582)),VLOOKUP($A582,StudiesDetails!$B:$CW,6,FALSE),"")</f>
        <v>Small intestine-Jejunum-HIM-21-</v>
      </c>
      <c r="G582" s="12" t="s">
        <v>1678</v>
      </c>
      <c r="H582" s="1">
        <v>4</v>
      </c>
      <c r="I582" s="60" t="str">
        <f>IF(AND($A582&lt;&gt;"",ISNUMBER($A582)),VLOOKUP($A582,StudiesDetails!$B:$CW,26,FALSE),"")</f>
        <v>Individual</v>
      </c>
      <c r="J582" s="39">
        <f>IF(AND($A582&lt;&gt;"",ISNUMBER($A582)),VLOOKUP($A582,StudiesDetails!$B:$CW,31,FALSE),"")</f>
        <v>1</v>
      </c>
      <c r="K582" s="2">
        <v>0.46200000000000002</v>
      </c>
      <c r="L582" s="14" t="s">
        <v>1701</v>
      </c>
      <c r="M582" s="14" t="s">
        <v>768</v>
      </c>
      <c r="N582" s="58">
        <v>3.4000000000000002E-2</v>
      </c>
      <c r="O582" s="59" t="s">
        <v>1701</v>
      </c>
      <c r="P582" s="58" t="s">
        <v>1686</v>
      </c>
      <c r="X582" s="52">
        <v>1</v>
      </c>
      <c r="Y582" s="52" t="s">
        <v>1683</v>
      </c>
    </row>
    <row r="583" spans="1:25" x14ac:dyDescent="0.3">
      <c r="A583">
        <v>1489</v>
      </c>
      <c r="B583" s="23" t="str">
        <f>IF(AND($A583&lt;&gt;"",ISNUMBER($A583)),VLOOKUP($A583,StudiesDetails!$B:$CW,2,FALSE),"")</f>
        <v>Miyauchi</v>
      </c>
      <c r="C583" s="23">
        <f>IF(AND($A583&lt;&gt;"",ISNUMBER($A583)),VLOOKUP($A583,StudiesDetails!$B:$CW,3,FALSE),"")</f>
        <v>2016</v>
      </c>
      <c r="D583" s="23" t="str">
        <f>IF(AND($A583&lt;&gt;"",ISNUMBER($A583)),VLOOKUP($A583,StudiesDetails!$B:$CW,4,FALSE),"")</f>
        <v>https://doi.org/10.1021/acs.molpharmaceut.6b00085</v>
      </c>
      <c r="E583" s="64" t="str">
        <f>IF(AND($A583&lt;&gt;"",ISNUMBER($A583)),VLOOKUP($A583,StudiesDetails!$B:$CW,5,FALSE),"")</f>
        <v>CYP3A5</v>
      </c>
      <c r="F583" s="23" t="str">
        <f>IF(AND($A583&lt;&gt;"",ISNUMBER($A583)),VLOOKUP($A583,StudiesDetails!$B:$CW,6,FALSE),"")</f>
        <v>Small intestine-Jejunum-HIM-22-</v>
      </c>
      <c r="G583" s="12" t="s">
        <v>1678</v>
      </c>
      <c r="H583" s="1">
        <v>4</v>
      </c>
      <c r="I583" s="60" t="str">
        <f>IF(AND($A583&lt;&gt;"",ISNUMBER($A583)),VLOOKUP($A583,StudiesDetails!$B:$CW,26,FALSE),"")</f>
        <v>Individual</v>
      </c>
      <c r="J583" s="39">
        <f>IF(AND($A583&lt;&gt;"",ISNUMBER($A583)),VLOOKUP($A583,StudiesDetails!$B:$CW,31,FALSE),"")</f>
        <v>1</v>
      </c>
      <c r="K583" s="2">
        <v>0.23799999999999999</v>
      </c>
      <c r="L583" s="14" t="s">
        <v>1701</v>
      </c>
      <c r="M583" s="14" t="s">
        <v>768</v>
      </c>
      <c r="N583" s="58">
        <v>4.3999999999999997E-2</v>
      </c>
      <c r="O583" s="59" t="s">
        <v>1701</v>
      </c>
      <c r="P583" s="58" t="s">
        <v>1686</v>
      </c>
      <c r="X583" s="52">
        <v>1</v>
      </c>
      <c r="Y583" s="52" t="s">
        <v>1683</v>
      </c>
    </row>
    <row r="584" spans="1:25" x14ac:dyDescent="0.3">
      <c r="A584">
        <v>1490</v>
      </c>
      <c r="B584" s="23" t="str">
        <f>IF(AND($A584&lt;&gt;"",ISNUMBER($A584)),VLOOKUP($A584,StudiesDetails!$B:$CW,2,FALSE),"")</f>
        <v>Miyauchi</v>
      </c>
      <c r="C584" s="23">
        <f>IF(AND($A584&lt;&gt;"",ISNUMBER($A584)),VLOOKUP($A584,StudiesDetails!$B:$CW,3,FALSE),"")</f>
        <v>2016</v>
      </c>
      <c r="D584" s="23" t="str">
        <f>IF(AND($A584&lt;&gt;"",ISNUMBER($A584)),VLOOKUP($A584,StudiesDetails!$B:$CW,4,FALSE),"")</f>
        <v>https://doi.org/10.1021/acs.molpharmaceut.6b00085</v>
      </c>
      <c r="E584" s="64" t="str">
        <f>IF(AND($A584&lt;&gt;"",ISNUMBER($A584)),VLOOKUP($A584,StudiesDetails!$B:$CW,5,FALSE),"")</f>
        <v>CYP3A5</v>
      </c>
      <c r="F584" s="23" t="str">
        <f>IF(AND($A584&lt;&gt;"",ISNUMBER($A584)),VLOOKUP($A584,StudiesDetails!$B:$CW,6,FALSE),"")</f>
        <v>Small intestine-Jejunum-HIM-23-</v>
      </c>
      <c r="G584" s="12" t="s">
        <v>1678</v>
      </c>
      <c r="H584" s="1">
        <v>4</v>
      </c>
      <c r="I584" s="60" t="str">
        <f>IF(AND($A584&lt;&gt;"",ISNUMBER($A584)),VLOOKUP($A584,StudiesDetails!$B:$CW,26,FALSE),"")</f>
        <v>Individual</v>
      </c>
      <c r="J584" s="39">
        <f>IF(AND($A584&lt;&gt;"",ISNUMBER($A584)),VLOOKUP($A584,StudiesDetails!$B:$CW,31,FALSE),"")</f>
        <v>1</v>
      </c>
      <c r="K584" s="2">
        <v>0.38100000000000001</v>
      </c>
      <c r="L584" s="14" t="s">
        <v>1701</v>
      </c>
      <c r="M584" s="14" t="s">
        <v>768</v>
      </c>
      <c r="N584" s="58">
        <v>2.5000000000000001E-2</v>
      </c>
      <c r="O584" s="59" t="s">
        <v>1701</v>
      </c>
      <c r="P584" s="58" t="s">
        <v>1686</v>
      </c>
      <c r="X584" s="52">
        <v>1</v>
      </c>
      <c r="Y584" s="52" t="s">
        <v>1683</v>
      </c>
    </row>
    <row r="585" spans="1:25" x14ac:dyDescent="0.3">
      <c r="A585">
        <v>1491</v>
      </c>
      <c r="B585" s="23" t="str">
        <f>IF(AND($A585&lt;&gt;"",ISNUMBER($A585)),VLOOKUP($A585,StudiesDetails!$B:$CW,2,FALSE),"")</f>
        <v>Miyauchi</v>
      </c>
      <c r="C585" s="23">
        <f>IF(AND($A585&lt;&gt;"",ISNUMBER($A585)),VLOOKUP($A585,StudiesDetails!$B:$CW,3,FALSE),"")</f>
        <v>2016</v>
      </c>
      <c r="D585" s="23" t="str">
        <f>IF(AND($A585&lt;&gt;"",ISNUMBER($A585)),VLOOKUP($A585,StudiesDetails!$B:$CW,4,FALSE),"")</f>
        <v>https://doi.org/10.1021/acs.molpharmaceut.6b00085</v>
      </c>
      <c r="E585" s="64" t="str">
        <f>IF(AND($A585&lt;&gt;"",ISNUMBER($A585)),VLOOKUP($A585,StudiesDetails!$B:$CW,5,FALSE),"")</f>
        <v>CYP3A5</v>
      </c>
      <c r="F585" s="23" t="str">
        <f>IF(AND($A585&lt;&gt;"",ISNUMBER($A585)),VLOOKUP($A585,StudiesDetails!$B:$CW,6,FALSE),"")</f>
        <v>Small intestine-Jejunum-HIM-24-</v>
      </c>
      <c r="G585" s="12" t="s">
        <v>1678</v>
      </c>
      <c r="H585" s="1">
        <v>4</v>
      </c>
      <c r="I585" s="60" t="str">
        <f>IF(AND($A585&lt;&gt;"",ISNUMBER($A585)),VLOOKUP($A585,StudiesDetails!$B:$CW,26,FALSE),"")</f>
        <v>Individual</v>
      </c>
      <c r="J585" s="39">
        <f>IF(AND($A585&lt;&gt;"",ISNUMBER($A585)),VLOOKUP($A585,StudiesDetails!$B:$CW,31,FALSE),"")</f>
        <v>1</v>
      </c>
      <c r="K585" s="2">
        <v>0.33400000000000002</v>
      </c>
      <c r="L585" s="14" t="s">
        <v>1701</v>
      </c>
      <c r="M585" s="14" t="s">
        <v>768</v>
      </c>
      <c r="N585" s="58">
        <v>3.2000000000000001E-2</v>
      </c>
      <c r="O585" s="59" t="s">
        <v>1701</v>
      </c>
      <c r="P585" s="58" t="s">
        <v>1686</v>
      </c>
      <c r="X585" s="52">
        <v>1</v>
      </c>
      <c r="Y585" s="52" t="s">
        <v>1683</v>
      </c>
    </row>
    <row r="586" spans="1:25" x14ac:dyDescent="0.3">
      <c r="A586">
        <v>1492</v>
      </c>
      <c r="B586" s="23" t="str">
        <f>IF(AND($A586&lt;&gt;"",ISNUMBER($A586)),VLOOKUP($A586,StudiesDetails!$B:$CW,2,FALSE),"")</f>
        <v>Miyauchi</v>
      </c>
      <c r="C586" s="23">
        <f>IF(AND($A586&lt;&gt;"",ISNUMBER($A586)),VLOOKUP($A586,StudiesDetails!$B:$CW,3,FALSE),"")</f>
        <v>2016</v>
      </c>
      <c r="D586" s="23" t="str">
        <f>IF(AND($A586&lt;&gt;"",ISNUMBER($A586)),VLOOKUP($A586,StudiesDetails!$B:$CW,4,FALSE),"")</f>
        <v>https://doi.org/10.1021/acs.molpharmaceut.6b00085</v>
      </c>
      <c r="E586" s="64" t="str">
        <f>IF(AND($A586&lt;&gt;"",ISNUMBER($A586)),VLOOKUP($A586,StudiesDetails!$B:$CW,5,FALSE),"")</f>
        <v>CYP3A5</v>
      </c>
      <c r="F586" s="23" t="str">
        <f>IF(AND($A586&lt;&gt;"",ISNUMBER($A586)),VLOOKUP($A586,StudiesDetails!$B:$CW,6,FALSE),"")</f>
        <v>Small intestine-Jejunum-HIM-25-</v>
      </c>
      <c r="G586" s="12" t="s">
        <v>1678</v>
      </c>
      <c r="H586" s="1">
        <v>4</v>
      </c>
      <c r="I586" s="60" t="str">
        <f>IF(AND($A586&lt;&gt;"",ISNUMBER($A586)),VLOOKUP($A586,StudiesDetails!$B:$CW,26,FALSE),"")</f>
        <v>Individual</v>
      </c>
      <c r="J586" s="39">
        <f>IF(AND($A586&lt;&gt;"",ISNUMBER($A586)),VLOOKUP($A586,StudiesDetails!$B:$CW,31,FALSE),"")</f>
        <v>1</v>
      </c>
      <c r="K586" s="2">
        <v>0.38500000000000001</v>
      </c>
      <c r="L586" s="14" t="s">
        <v>1701</v>
      </c>
      <c r="M586" s="14" t="s">
        <v>768</v>
      </c>
      <c r="N586" s="58">
        <v>6.7000000000000004E-2</v>
      </c>
      <c r="O586" s="59" t="s">
        <v>1701</v>
      </c>
      <c r="P586" s="58" t="s">
        <v>1686</v>
      </c>
      <c r="X586" s="52">
        <v>1</v>
      </c>
      <c r="Y586" s="52" t="s">
        <v>1683</v>
      </c>
    </row>
    <row r="587" spans="1:25" x14ac:dyDescent="0.3">
      <c r="A587">
        <v>1493</v>
      </c>
      <c r="B587" s="23" t="str">
        <f>IF(AND($A587&lt;&gt;"",ISNUMBER($A587)),VLOOKUP($A587,StudiesDetails!$B:$CW,2,FALSE),"")</f>
        <v>Miyauchi</v>
      </c>
      <c r="C587" s="23">
        <f>IF(AND($A587&lt;&gt;"",ISNUMBER($A587)),VLOOKUP($A587,StudiesDetails!$B:$CW,3,FALSE),"")</f>
        <v>2016</v>
      </c>
      <c r="D587" s="23" t="str">
        <f>IF(AND($A587&lt;&gt;"",ISNUMBER($A587)),VLOOKUP($A587,StudiesDetails!$B:$CW,4,FALSE),"")</f>
        <v>https://doi.org/10.1021/acs.molpharmaceut.6b00085</v>
      </c>
      <c r="E587" s="64" t="str">
        <f>IF(AND($A587&lt;&gt;"",ISNUMBER($A587)),VLOOKUP($A587,StudiesDetails!$B:$CW,5,FALSE),"")</f>
        <v>CYP3A5</v>
      </c>
      <c r="F587" s="23" t="str">
        <f>IF(AND($A587&lt;&gt;"",ISNUMBER($A587)),VLOOKUP($A587,StudiesDetails!$B:$CW,6,FALSE),"")</f>
        <v>Small intestine-Jejunum-HIM-26-</v>
      </c>
      <c r="G587" s="12" t="s">
        <v>1678</v>
      </c>
      <c r="H587" s="1">
        <v>4</v>
      </c>
      <c r="I587" s="60" t="str">
        <f>IF(AND($A587&lt;&gt;"",ISNUMBER($A587)),VLOOKUP($A587,StudiesDetails!$B:$CW,26,FALSE),"")</f>
        <v>Individual</v>
      </c>
      <c r="J587" s="39">
        <f>IF(AND($A587&lt;&gt;"",ISNUMBER($A587)),VLOOKUP($A587,StudiesDetails!$B:$CW,31,FALSE),"")</f>
        <v>1</v>
      </c>
      <c r="K587" s="2">
        <v>0.255</v>
      </c>
      <c r="L587" s="14" t="s">
        <v>1701</v>
      </c>
      <c r="M587" s="14" t="s">
        <v>768</v>
      </c>
      <c r="N587" s="58">
        <v>4.2000000000000003E-2</v>
      </c>
      <c r="O587" s="59" t="s">
        <v>1701</v>
      </c>
      <c r="P587" s="58" t="s">
        <v>1686</v>
      </c>
      <c r="X587" s="52">
        <v>1</v>
      </c>
      <c r="Y587" s="52" t="s">
        <v>1683</v>
      </c>
    </row>
    <row r="588" spans="1:25" x14ac:dyDescent="0.3">
      <c r="A588">
        <v>1494</v>
      </c>
      <c r="B588" s="23" t="str">
        <f>IF(AND($A588&lt;&gt;"",ISNUMBER($A588)),VLOOKUP($A588,StudiesDetails!$B:$CW,2,FALSE),"")</f>
        <v>Miyauchi</v>
      </c>
      <c r="C588" s="23">
        <f>IF(AND($A588&lt;&gt;"",ISNUMBER($A588)),VLOOKUP($A588,StudiesDetails!$B:$CW,3,FALSE),"")</f>
        <v>2016</v>
      </c>
      <c r="D588" s="23" t="str">
        <f>IF(AND($A588&lt;&gt;"",ISNUMBER($A588)),VLOOKUP($A588,StudiesDetails!$B:$CW,4,FALSE),"")</f>
        <v>https://doi.org/10.1021/acs.molpharmaceut.6b00085</v>
      </c>
      <c r="E588" s="64" t="str">
        <f>IF(AND($A588&lt;&gt;"",ISNUMBER($A588)),VLOOKUP($A588,StudiesDetails!$B:$CW,5,FALSE),"")</f>
        <v>CYP3A5</v>
      </c>
      <c r="F588" s="23" t="str">
        <f>IF(AND($A588&lt;&gt;"",ISNUMBER($A588)),VLOOKUP($A588,StudiesDetails!$B:$CW,6,FALSE),"")</f>
        <v>Small intestine-Jejunum-HIM-27-</v>
      </c>
      <c r="G588" s="12" t="s">
        <v>1678</v>
      </c>
      <c r="H588" s="1">
        <v>4</v>
      </c>
      <c r="I588" s="60" t="str">
        <f>IF(AND($A588&lt;&gt;"",ISNUMBER($A588)),VLOOKUP($A588,StudiesDetails!$B:$CW,26,FALSE),"")</f>
        <v>Individual</v>
      </c>
      <c r="J588" s="39">
        <f>IF(AND($A588&lt;&gt;"",ISNUMBER($A588)),VLOOKUP($A588,StudiesDetails!$B:$CW,31,FALSE),"")</f>
        <v>1</v>
      </c>
      <c r="K588" s="2">
        <v>4.74</v>
      </c>
      <c r="L588" s="14" t="s">
        <v>1701</v>
      </c>
      <c r="M588" s="14" t="s">
        <v>768</v>
      </c>
      <c r="N588" s="58">
        <v>0.35</v>
      </c>
      <c r="O588" s="59" t="s">
        <v>1701</v>
      </c>
      <c r="P588" s="58" t="s">
        <v>1686</v>
      </c>
      <c r="X588" s="52">
        <v>1</v>
      </c>
      <c r="Y588" s="52" t="s">
        <v>1683</v>
      </c>
    </row>
    <row r="589" spans="1:25" x14ac:dyDescent="0.3">
      <c r="A589">
        <v>1495</v>
      </c>
      <c r="B589" s="23" t="str">
        <f>IF(AND($A589&lt;&gt;"",ISNUMBER($A589)),VLOOKUP($A589,StudiesDetails!$B:$CW,2,FALSE),"")</f>
        <v>Miyauchi</v>
      </c>
      <c r="C589" s="23">
        <f>IF(AND($A589&lt;&gt;"",ISNUMBER($A589)),VLOOKUP($A589,StudiesDetails!$B:$CW,3,FALSE),"")</f>
        <v>2016</v>
      </c>
      <c r="D589" s="23" t="str">
        <f>IF(AND($A589&lt;&gt;"",ISNUMBER($A589)),VLOOKUP($A589,StudiesDetails!$B:$CW,4,FALSE),"")</f>
        <v>https://doi.org/10.1021/acs.molpharmaceut.6b00085</v>
      </c>
      <c r="E589" s="64" t="str">
        <f>IF(AND($A589&lt;&gt;"",ISNUMBER($A589)),VLOOKUP($A589,StudiesDetails!$B:$CW,5,FALSE),"")</f>
        <v>CYP3A5</v>
      </c>
      <c r="F589" s="23" t="str">
        <f>IF(AND($A589&lt;&gt;"",ISNUMBER($A589)),VLOOKUP($A589,StudiesDetails!$B:$CW,6,FALSE),"")</f>
        <v>Small intestine-Jejunum-HIM-30-</v>
      </c>
      <c r="G589" s="12" t="s">
        <v>1678</v>
      </c>
      <c r="H589" s="1">
        <v>4</v>
      </c>
      <c r="I589" s="60" t="str">
        <f>IF(AND($A589&lt;&gt;"",ISNUMBER($A589)),VLOOKUP($A589,StudiesDetails!$B:$CW,26,FALSE),"")</f>
        <v>Individual</v>
      </c>
      <c r="J589" s="39">
        <f>IF(AND($A589&lt;&gt;"",ISNUMBER($A589)),VLOOKUP($A589,StudiesDetails!$B:$CW,31,FALSE),"")</f>
        <v>1</v>
      </c>
      <c r="K589" s="2">
        <v>0.48899999999999999</v>
      </c>
      <c r="L589" s="14" t="s">
        <v>1701</v>
      </c>
      <c r="M589" s="14" t="s">
        <v>768</v>
      </c>
      <c r="N589" s="58">
        <v>3.7999999999999999E-2</v>
      </c>
      <c r="O589" s="59" t="s">
        <v>1701</v>
      </c>
      <c r="P589" s="58" t="s">
        <v>1686</v>
      </c>
      <c r="X589" s="52">
        <v>1</v>
      </c>
      <c r="Y589" s="52" t="s">
        <v>1683</v>
      </c>
    </row>
    <row r="590" spans="1:25" x14ac:dyDescent="0.3">
      <c r="A590">
        <v>1496</v>
      </c>
      <c r="B590" s="23" t="str">
        <f>IF(AND($A590&lt;&gt;"",ISNUMBER($A590)),VLOOKUP($A590,StudiesDetails!$B:$CW,2,FALSE),"")</f>
        <v>Miyauchi</v>
      </c>
      <c r="C590" s="23">
        <f>IF(AND($A590&lt;&gt;"",ISNUMBER($A590)),VLOOKUP($A590,StudiesDetails!$B:$CW,3,FALSE),"")</f>
        <v>2016</v>
      </c>
      <c r="D590" s="23" t="str">
        <f>IF(AND($A590&lt;&gt;"",ISNUMBER($A590)),VLOOKUP($A590,StudiesDetails!$B:$CW,4,FALSE),"")</f>
        <v>https://doi.org/10.1021/acs.molpharmaceut.6b00085</v>
      </c>
      <c r="E590" s="64" t="str">
        <f>IF(AND($A590&lt;&gt;"",ISNUMBER($A590)),VLOOKUP($A590,StudiesDetails!$B:$CW,5,FALSE),"")</f>
        <v>CYP3A5</v>
      </c>
      <c r="F590" s="23" t="str">
        <f>IF(AND($A590&lt;&gt;"",ISNUMBER($A590)),VLOOKUP($A590,StudiesDetails!$B:$CW,6,FALSE),"")</f>
        <v>Small intestine-Jejunum-HIM-31-</v>
      </c>
      <c r="G590" s="12" t="s">
        <v>1678</v>
      </c>
      <c r="H590" s="1">
        <v>4</v>
      </c>
      <c r="I590" s="60" t="str">
        <f>IF(AND($A590&lt;&gt;"",ISNUMBER($A590)),VLOOKUP($A590,StudiesDetails!$B:$CW,26,FALSE),"")</f>
        <v>Individual</v>
      </c>
      <c r="J590" s="39">
        <f>IF(AND($A590&lt;&gt;"",ISNUMBER($A590)),VLOOKUP($A590,StudiesDetails!$B:$CW,31,FALSE),"")</f>
        <v>1</v>
      </c>
      <c r="K590" s="2">
        <v>0.495</v>
      </c>
      <c r="L590" s="14" t="s">
        <v>1701</v>
      </c>
      <c r="M590" s="14" t="s">
        <v>768</v>
      </c>
      <c r="N590" s="58">
        <v>0.04</v>
      </c>
      <c r="O590" s="59" t="s">
        <v>1701</v>
      </c>
      <c r="P590" s="58" t="s">
        <v>1686</v>
      </c>
      <c r="X590" s="52">
        <v>1</v>
      </c>
      <c r="Y590" s="52" t="s">
        <v>1683</v>
      </c>
    </row>
    <row r="591" spans="1:25" x14ac:dyDescent="0.3">
      <c r="A591">
        <v>1498</v>
      </c>
      <c r="B591" s="23" t="str">
        <f>IF(AND($A591&lt;&gt;"",ISNUMBER($A591)),VLOOKUP($A591,StudiesDetails!$B:$CW,2,FALSE),"")</f>
        <v>Miyauchi</v>
      </c>
      <c r="C591" s="23">
        <f>IF(AND($A591&lt;&gt;"",ISNUMBER($A591)),VLOOKUP($A591,StudiesDetails!$B:$CW,3,FALSE),"")</f>
        <v>2016</v>
      </c>
      <c r="D591" s="23" t="str">
        <f>IF(AND($A591&lt;&gt;"",ISNUMBER($A591)),VLOOKUP($A591,StudiesDetails!$B:$CW,4,FALSE),"")</f>
        <v>https://doi.org/10.1021/acs.molpharmaceut.6b00085</v>
      </c>
      <c r="E591" s="64" t="str">
        <f>IF(AND($A591&lt;&gt;"",ISNUMBER($A591)),VLOOKUP($A591,StudiesDetails!$B:$CW,5,FALSE),"")</f>
        <v>CYP3A7</v>
      </c>
      <c r="F591" s="23" t="str">
        <f>IF(AND($A591&lt;&gt;"",ISNUMBER($A591)),VLOOKUP($A591,StudiesDetails!$B:$CW,6,FALSE),"")</f>
        <v>Small intestine-Jejunum-HIM-1-</v>
      </c>
      <c r="G591" s="12" t="s">
        <v>1678</v>
      </c>
      <c r="H591" s="1">
        <v>4</v>
      </c>
      <c r="I591" s="60" t="str">
        <f>IF(AND($A591&lt;&gt;"",ISNUMBER($A591)),VLOOKUP($A591,StudiesDetails!$B:$CW,26,FALSE),"")</f>
        <v>Individual</v>
      </c>
      <c r="J591" s="39">
        <f>IF(AND($A591&lt;&gt;"",ISNUMBER($A591)),VLOOKUP($A591,StudiesDetails!$B:$CW,31,FALSE),"")</f>
        <v>1</v>
      </c>
      <c r="K591" s="2">
        <v>0.154</v>
      </c>
      <c r="L591" s="14" t="s">
        <v>1701</v>
      </c>
      <c r="M591" s="14" t="s">
        <v>768</v>
      </c>
      <c r="N591" s="58">
        <v>5.0000000000000001E-3</v>
      </c>
      <c r="O591" s="59" t="s">
        <v>1701</v>
      </c>
      <c r="P591" s="58" t="s">
        <v>1686</v>
      </c>
      <c r="X591" s="52">
        <v>1</v>
      </c>
      <c r="Y591" s="52" t="s">
        <v>1683</v>
      </c>
    </row>
    <row r="592" spans="1:25" x14ac:dyDescent="0.3">
      <c r="A592">
        <v>1499</v>
      </c>
      <c r="B592" s="23" t="str">
        <f>IF(AND($A592&lt;&gt;"",ISNUMBER($A592)),VLOOKUP($A592,StudiesDetails!$B:$CW,2,FALSE),"")</f>
        <v>Miyauchi</v>
      </c>
      <c r="C592" s="23">
        <f>IF(AND($A592&lt;&gt;"",ISNUMBER($A592)),VLOOKUP($A592,StudiesDetails!$B:$CW,3,FALSE),"")</f>
        <v>2016</v>
      </c>
      <c r="D592" s="23" t="str">
        <f>IF(AND($A592&lt;&gt;"",ISNUMBER($A592)),VLOOKUP($A592,StudiesDetails!$B:$CW,4,FALSE),"")</f>
        <v>https://doi.org/10.1021/acs.molpharmaceut.6b00085</v>
      </c>
      <c r="E592" s="64" t="str">
        <f>IF(AND($A592&lt;&gt;"",ISNUMBER($A592)),VLOOKUP($A592,StudiesDetails!$B:$CW,5,FALSE),"")</f>
        <v>CYP3A7</v>
      </c>
      <c r="F592" s="23" t="str">
        <f>IF(AND($A592&lt;&gt;"",ISNUMBER($A592)),VLOOKUP($A592,StudiesDetails!$B:$CW,6,FALSE),"")</f>
        <v>Small intestine-Jejunum-HIM-2-</v>
      </c>
      <c r="G592" s="12" t="s">
        <v>1678</v>
      </c>
      <c r="H592" s="1">
        <v>4</v>
      </c>
      <c r="I592" s="60" t="str">
        <f>IF(AND($A592&lt;&gt;"",ISNUMBER($A592)),VLOOKUP($A592,StudiesDetails!$B:$CW,26,FALSE),"")</f>
        <v>Individual</v>
      </c>
      <c r="J592" s="39">
        <f>IF(AND($A592&lt;&gt;"",ISNUMBER($A592)),VLOOKUP($A592,StudiesDetails!$B:$CW,31,FALSE),"")</f>
        <v>1</v>
      </c>
      <c r="K592" s="86">
        <v>0.12</v>
      </c>
      <c r="L592" s="14" t="s">
        <v>1701</v>
      </c>
      <c r="M592" s="14" t="s">
        <v>768</v>
      </c>
      <c r="N592" s="58">
        <v>7.0000000000000001E-3</v>
      </c>
      <c r="O592" s="59" t="s">
        <v>1701</v>
      </c>
      <c r="P592" s="58" t="s">
        <v>1686</v>
      </c>
      <c r="X592" s="52">
        <v>1</v>
      </c>
      <c r="Y592" s="52" t="s">
        <v>1683</v>
      </c>
    </row>
    <row r="593" spans="1:25" x14ac:dyDescent="0.3">
      <c r="A593">
        <v>1500</v>
      </c>
      <c r="B593" s="23" t="str">
        <f>IF(AND($A593&lt;&gt;"",ISNUMBER($A593)),VLOOKUP($A593,StudiesDetails!$B:$CW,2,FALSE),"")</f>
        <v>Miyauchi</v>
      </c>
      <c r="C593" s="23">
        <f>IF(AND($A593&lt;&gt;"",ISNUMBER($A593)),VLOOKUP($A593,StudiesDetails!$B:$CW,3,FALSE),"")</f>
        <v>2016</v>
      </c>
      <c r="D593" s="23" t="str">
        <f>IF(AND($A593&lt;&gt;"",ISNUMBER($A593)),VLOOKUP($A593,StudiesDetails!$B:$CW,4,FALSE),"")</f>
        <v>https://doi.org/10.1021/acs.molpharmaceut.6b00085</v>
      </c>
      <c r="E593" s="64" t="str">
        <f>IF(AND($A593&lt;&gt;"",ISNUMBER($A593)),VLOOKUP($A593,StudiesDetails!$B:$CW,5,FALSE),"")</f>
        <v>CYP3A7</v>
      </c>
      <c r="F593" s="23" t="str">
        <f>IF(AND($A593&lt;&gt;"",ISNUMBER($A593)),VLOOKUP($A593,StudiesDetails!$B:$CW,6,FALSE),"")</f>
        <v>Small intestine-Jejunum-HIM-3-</v>
      </c>
      <c r="G593" s="12" t="s">
        <v>1678</v>
      </c>
      <c r="H593" s="1">
        <v>4</v>
      </c>
      <c r="I593" s="60" t="str">
        <f>IF(AND($A593&lt;&gt;"",ISNUMBER($A593)),VLOOKUP($A593,StudiesDetails!$B:$CW,26,FALSE),"")</f>
        <v>Individual</v>
      </c>
      <c r="J593" s="39">
        <f>IF(AND($A593&lt;&gt;"",ISNUMBER($A593)),VLOOKUP($A593,StudiesDetails!$B:$CW,31,FALSE),"")</f>
        <v>1</v>
      </c>
      <c r="K593" s="2" t="s">
        <v>1681</v>
      </c>
      <c r="O593" s="59"/>
      <c r="V593" s="2">
        <v>0.107</v>
      </c>
      <c r="W593" s="14" t="s">
        <v>1701</v>
      </c>
      <c r="X593" s="52">
        <v>1</v>
      </c>
      <c r="Y593" s="52" t="s">
        <v>1684</v>
      </c>
    </row>
    <row r="594" spans="1:25" x14ac:dyDescent="0.3">
      <c r="A594">
        <v>1501</v>
      </c>
      <c r="B594" s="23" t="str">
        <f>IF(AND($A594&lt;&gt;"",ISNUMBER($A594)),VLOOKUP($A594,StudiesDetails!$B:$CW,2,FALSE),"")</f>
        <v>Miyauchi</v>
      </c>
      <c r="C594" s="23">
        <f>IF(AND($A594&lt;&gt;"",ISNUMBER($A594)),VLOOKUP($A594,StudiesDetails!$B:$CW,3,FALSE),"")</f>
        <v>2016</v>
      </c>
      <c r="D594" s="23" t="str">
        <f>IF(AND($A594&lt;&gt;"",ISNUMBER($A594)),VLOOKUP($A594,StudiesDetails!$B:$CW,4,FALSE),"")</f>
        <v>https://doi.org/10.1021/acs.molpharmaceut.6b00085</v>
      </c>
      <c r="E594" s="64" t="str">
        <f>IF(AND($A594&lt;&gt;"",ISNUMBER($A594)),VLOOKUP($A594,StudiesDetails!$B:$CW,5,FALSE),"")</f>
        <v>CYP3A7</v>
      </c>
      <c r="F594" s="23" t="str">
        <f>IF(AND($A594&lt;&gt;"",ISNUMBER($A594)),VLOOKUP($A594,StudiesDetails!$B:$CW,6,FALSE),"")</f>
        <v>Small intestine-Jejunum-HIM-4-</v>
      </c>
      <c r="G594" s="12" t="s">
        <v>1678</v>
      </c>
      <c r="H594" s="1">
        <v>4</v>
      </c>
      <c r="I594" s="60" t="str">
        <f>IF(AND($A594&lt;&gt;"",ISNUMBER($A594)),VLOOKUP($A594,StudiesDetails!$B:$CW,26,FALSE),"")</f>
        <v>Individual</v>
      </c>
      <c r="J594" s="39">
        <f>IF(AND($A594&lt;&gt;"",ISNUMBER($A594)),VLOOKUP($A594,StudiesDetails!$B:$CW,31,FALSE),"")</f>
        <v>1</v>
      </c>
      <c r="K594" s="2">
        <v>0.113</v>
      </c>
      <c r="L594" s="14" t="s">
        <v>1701</v>
      </c>
      <c r="M594" s="14" t="s">
        <v>768</v>
      </c>
      <c r="N594" s="58">
        <v>7.0000000000000001E-3</v>
      </c>
      <c r="O594" s="59" t="s">
        <v>1701</v>
      </c>
      <c r="P594" s="58" t="s">
        <v>1686</v>
      </c>
      <c r="X594" s="52">
        <v>1</v>
      </c>
      <c r="Y594" s="52" t="s">
        <v>1683</v>
      </c>
    </row>
    <row r="595" spans="1:25" x14ac:dyDescent="0.3">
      <c r="A595">
        <v>1502</v>
      </c>
      <c r="B595" s="23" t="str">
        <f>IF(AND($A595&lt;&gt;"",ISNUMBER($A595)),VLOOKUP($A595,StudiesDetails!$B:$CW,2,FALSE),"")</f>
        <v>Miyauchi</v>
      </c>
      <c r="C595" s="23">
        <f>IF(AND($A595&lt;&gt;"",ISNUMBER($A595)),VLOOKUP($A595,StudiesDetails!$B:$CW,3,FALSE),"")</f>
        <v>2016</v>
      </c>
      <c r="D595" s="23" t="str">
        <f>IF(AND($A595&lt;&gt;"",ISNUMBER($A595)),VLOOKUP($A595,StudiesDetails!$B:$CW,4,FALSE),"")</f>
        <v>https://doi.org/10.1021/acs.molpharmaceut.6b00085</v>
      </c>
      <c r="E595" s="64" t="str">
        <f>IF(AND($A595&lt;&gt;"",ISNUMBER($A595)),VLOOKUP($A595,StudiesDetails!$B:$CW,5,FALSE),"")</f>
        <v>CYP3A7</v>
      </c>
      <c r="F595" s="23" t="str">
        <f>IF(AND($A595&lt;&gt;"",ISNUMBER($A595)),VLOOKUP($A595,StudiesDetails!$B:$CW,6,FALSE),"")</f>
        <v>Small intestine-Jejunum-HIM-5-</v>
      </c>
      <c r="G595" s="12" t="s">
        <v>1678</v>
      </c>
      <c r="H595" s="1">
        <v>4</v>
      </c>
      <c r="I595" s="60" t="str">
        <f>IF(AND($A595&lt;&gt;"",ISNUMBER($A595)),VLOOKUP($A595,StudiesDetails!$B:$CW,26,FALSE),"")</f>
        <v>Individual</v>
      </c>
      <c r="J595" s="39">
        <f>IF(AND($A595&lt;&gt;"",ISNUMBER($A595)),VLOOKUP($A595,StudiesDetails!$B:$CW,31,FALSE),"")</f>
        <v>1</v>
      </c>
      <c r="K595" s="2" t="s">
        <v>1681</v>
      </c>
      <c r="O595" s="59"/>
      <c r="V595" s="2">
        <v>0.125</v>
      </c>
      <c r="W595" s="14" t="s">
        <v>1701</v>
      </c>
      <c r="X595" s="52">
        <v>1</v>
      </c>
      <c r="Y595" s="52" t="s">
        <v>1684</v>
      </c>
    </row>
    <row r="596" spans="1:25" x14ac:dyDescent="0.3">
      <c r="A596">
        <v>1503</v>
      </c>
      <c r="B596" s="23" t="str">
        <f>IF(AND($A596&lt;&gt;"",ISNUMBER($A596)),VLOOKUP($A596,StudiesDetails!$B:$CW,2,FALSE),"")</f>
        <v>Miyauchi</v>
      </c>
      <c r="C596" s="23">
        <f>IF(AND($A596&lt;&gt;"",ISNUMBER($A596)),VLOOKUP($A596,StudiesDetails!$B:$CW,3,FALSE),"")</f>
        <v>2016</v>
      </c>
      <c r="D596" s="23" t="str">
        <f>IF(AND($A596&lt;&gt;"",ISNUMBER($A596)),VLOOKUP($A596,StudiesDetails!$B:$CW,4,FALSE),"")</f>
        <v>https://doi.org/10.1021/acs.molpharmaceut.6b00085</v>
      </c>
      <c r="E596" s="64" t="str">
        <f>IF(AND($A596&lt;&gt;"",ISNUMBER($A596)),VLOOKUP($A596,StudiesDetails!$B:$CW,5,FALSE),"")</f>
        <v>CYP3A7</v>
      </c>
      <c r="F596" s="23" t="str">
        <f>IF(AND($A596&lt;&gt;"",ISNUMBER($A596)),VLOOKUP($A596,StudiesDetails!$B:$CW,6,FALSE),"")</f>
        <v>Small intestine-Jejunum-HIM-6-</v>
      </c>
      <c r="G596" s="12" t="s">
        <v>1678</v>
      </c>
      <c r="H596" s="1">
        <v>4</v>
      </c>
      <c r="I596" s="60" t="str">
        <f>IF(AND($A596&lt;&gt;"",ISNUMBER($A596)),VLOOKUP($A596,StudiesDetails!$B:$CW,26,FALSE),"")</f>
        <v>Individual</v>
      </c>
      <c r="J596" s="39">
        <f>IF(AND($A596&lt;&gt;"",ISNUMBER($A596)),VLOOKUP($A596,StudiesDetails!$B:$CW,31,FALSE),"")</f>
        <v>1</v>
      </c>
      <c r="K596" s="2">
        <v>6.9800000000000001E-2</v>
      </c>
      <c r="L596" s="14" t="s">
        <v>1701</v>
      </c>
      <c r="M596" s="14" t="s">
        <v>768</v>
      </c>
      <c r="N596" s="58">
        <v>6.1000000000000004E-3</v>
      </c>
      <c r="O596" s="59" t="s">
        <v>1701</v>
      </c>
      <c r="P596" s="58" t="s">
        <v>1686</v>
      </c>
      <c r="X596" s="52">
        <v>1</v>
      </c>
      <c r="Y596" s="52" t="s">
        <v>1683</v>
      </c>
    </row>
    <row r="597" spans="1:25" x14ac:dyDescent="0.3">
      <c r="A597">
        <v>1504</v>
      </c>
      <c r="B597" s="23" t="str">
        <f>IF(AND($A597&lt;&gt;"",ISNUMBER($A597)),VLOOKUP($A597,StudiesDetails!$B:$CW,2,FALSE),"")</f>
        <v>Miyauchi</v>
      </c>
      <c r="C597" s="23">
        <f>IF(AND($A597&lt;&gt;"",ISNUMBER($A597)),VLOOKUP($A597,StudiesDetails!$B:$CW,3,FALSE),"")</f>
        <v>2016</v>
      </c>
      <c r="D597" s="23" t="str">
        <f>IF(AND($A597&lt;&gt;"",ISNUMBER($A597)),VLOOKUP($A597,StudiesDetails!$B:$CW,4,FALSE),"")</f>
        <v>https://doi.org/10.1021/acs.molpharmaceut.6b00085</v>
      </c>
      <c r="E597" s="64" t="str">
        <f>IF(AND($A597&lt;&gt;"",ISNUMBER($A597)),VLOOKUP($A597,StudiesDetails!$B:$CW,5,FALSE),"")</f>
        <v>CYP3A7</v>
      </c>
      <c r="F597" s="23" t="str">
        <f>IF(AND($A597&lt;&gt;"",ISNUMBER($A597)),VLOOKUP($A597,StudiesDetails!$B:$CW,6,FALSE),"")</f>
        <v>Small intestine-Jejunum-HIM-7-</v>
      </c>
      <c r="G597" s="12" t="s">
        <v>1678</v>
      </c>
      <c r="H597" s="1">
        <v>4</v>
      </c>
      <c r="I597" s="60" t="str">
        <f>IF(AND($A597&lt;&gt;"",ISNUMBER($A597)),VLOOKUP($A597,StudiesDetails!$B:$CW,26,FALSE),"")</f>
        <v>Individual</v>
      </c>
      <c r="J597" s="39">
        <f>IF(AND($A597&lt;&gt;"",ISNUMBER($A597)),VLOOKUP($A597,StudiesDetails!$B:$CW,31,FALSE),"")</f>
        <v>1</v>
      </c>
      <c r="K597" s="2">
        <v>8.14E-2</v>
      </c>
      <c r="L597" s="14" t="s">
        <v>1701</v>
      </c>
      <c r="M597" s="14" t="s">
        <v>768</v>
      </c>
      <c r="N597" s="58">
        <v>6.6E-3</v>
      </c>
      <c r="O597" s="59" t="s">
        <v>1701</v>
      </c>
      <c r="P597" s="58" t="s">
        <v>1686</v>
      </c>
      <c r="X597" s="52">
        <v>1</v>
      </c>
      <c r="Y597" s="52" t="s">
        <v>1683</v>
      </c>
    </row>
    <row r="598" spans="1:25" x14ac:dyDescent="0.3">
      <c r="A598">
        <v>1505</v>
      </c>
      <c r="B598" s="23" t="str">
        <f>IF(AND($A598&lt;&gt;"",ISNUMBER($A598)),VLOOKUP($A598,StudiesDetails!$B:$CW,2,FALSE),"")</f>
        <v>Miyauchi</v>
      </c>
      <c r="C598" s="23">
        <f>IF(AND($A598&lt;&gt;"",ISNUMBER($A598)),VLOOKUP($A598,StudiesDetails!$B:$CW,3,FALSE),"")</f>
        <v>2016</v>
      </c>
      <c r="D598" s="23" t="str">
        <f>IF(AND($A598&lt;&gt;"",ISNUMBER($A598)),VLOOKUP($A598,StudiesDetails!$B:$CW,4,FALSE),"")</f>
        <v>https://doi.org/10.1021/acs.molpharmaceut.6b00085</v>
      </c>
      <c r="E598" s="64" t="str">
        <f>IF(AND($A598&lt;&gt;"",ISNUMBER($A598)),VLOOKUP($A598,StudiesDetails!$B:$CW,5,FALSE),"")</f>
        <v>CYP3A7</v>
      </c>
      <c r="F598" s="23" t="str">
        <f>IF(AND($A598&lt;&gt;"",ISNUMBER($A598)),VLOOKUP($A598,StudiesDetails!$B:$CW,6,FALSE),"")</f>
        <v>Small intestine-Jejunum-HIM-8-</v>
      </c>
      <c r="G598" s="12" t="s">
        <v>1678</v>
      </c>
      <c r="H598" s="1">
        <v>4</v>
      </c>
      <c r="I598" s="60" t="str">
        <f>IF(AND($A598&lt;&gt;"",ISNUMBER($A598)),VLOOKUP($A598,StudiesDetails!$B:$CW,26,FALSE),"")</f>
        <v>Individual</v>
      </c>
      <c r="J598" s="39">
        <f>IF(AND($A598&lt;&gt;"",ISNUMBER($A598)),VLOOKUP($A598,StudiesDetails!$B:$CW,31,FALSE),"")</f>
        <v>1</v>
      </c>
      <c r="K598" s="2">
        <v>0.109</v>
      </c>
      <c r="L598" s="14" t="s">
        <v>1701</v>
      </c>
      <c r="M598" s="14" t="s">
        <v>768</v>
      </c>
      <c r="N598" s="58">
        <v>1.4999999999999999E-2</v>
      </c>
      <c r="O598" s="59" t="s">
        <v>1701</v>
      </c>
      <c r="P598" s="58" t="s">
        <v>1686</v>
      </c>
      <c r="X598" s="52">
        <v>1</v>
      </c>
      <c r="Y598" s="52" t="s">
        <v>1683</v>
      </c>
    </row>
    <row r="599" spans="1:25" x14ac:dyDescent="0.3">
      <c r="A599">
        <v>1506</v>
      </c>
      <c r="B599" s="23" t="str">
        <f>IF(AND($A599&lt;&gt;"",ISNUMBER($A599)),VLOOKUP($A599,StudiesDetails!$B:$CW,2,FALSE),"")</f>
        <v>Miyauchi</v>
      </c>
      <c r="C599" s="23">
        <f>IF(AND($A599&lt;&gt;"",ISNUMBER($A599)),VLOOKUP($A599,StudiesDetails!$B:$CW,3,FALSE),"")</f>
        <v>2016</v>
      </c>
      <c r="D599" s="23" t="str">
        <f>IF(AND($A599&lt;&gt;"",ISNUMBER($A599)),VLOOKUP($A599,StudiesDetails!$B:$CW,4,FALSE),"")</f>
        <v>https://doi.org/10.1021/acs.molpharmaceut.6b00085</v>
      </c>
      <c r="E599" s="64" t="str">
        <f>IF(AND($A599&lt;&gt;"",ISNUMBER($A599)),VLOOKUP($A599,StudiesDetails!$B:$CW,5,FALSE),"")</f>
        <v>CYP3A7</v>
      </c>
      <c r="F599" s="23" t="str">
        <f>IF(AND($A599&lt;&gt;"",ISNUMBER($A599)),VLOOKUP($A599,StudiesDetails!$B:$CW,6,FALSE),"")</f>
        <v>Small intestine-Jejunum-HIM-9-</v>
      </c>
      <c r="G599" s="12" t="s">
        <v>1678</v>
      </c>
      <c r="H599" s="1">
        <v>4</v>
      </c>
      <c r="I599" s="60" t="str">
        <f>IF(AND($A599&lt;&gt;"",ISNUMBER($A599)),VLOOKUP($A599,StudiesDetails!$B:$CW,26,FALSE),"")</f>
        <v>Individual</v>
      </c>
      <c r="J599" s="39">
        <f>IF(AND($A599&lt;&gt;"",ISNUMBER($A599)),VLOOKUP($A599,StudiesDetails!$B:$CW,31,FALSE),"")</f>
        <v>1</v>
      </c>
      <c r="K599" s="2">
        <v>0.104</v>
      </c>
      <c r="L599" s="14" t="s">
        <v>1701</v>
      </c>
      <c r="M599" s="14" t="s">
        <v>768</v>
      </c>
      <c r="N599" s="58">
        <v>2.5999999999999999E-2</v>
      </c>
      <c r="O599" s="59" t="s">
        <v>1701</v>
      </c>
      <c r="P599" s="58" t="s">
        <v>1686</v>
      </c>
      <c r="X599" s="52">
        <v>1</v>
      </c>
      <c r="Y599" s="52" t="s">
        <v>1683</v>
      </c>
    </row>
    <row r="600" spans="1:25" x14ac:dyDescent="0.3">
      <c r="A600">
        <v>1507</v>
      </c>
      <c r="B600" s="23" t="str">
        <f>IF(AND($A600&lt;&gt;"",ISNUMBER($A600)),VLOOKUP($A600,StudiesDetails!$B:$CW,2,FALSE),"")</f>
        <v>Miyauchi</v>
      </c>
      <c r="C600" s="23">
        <f>IF(AND($A600&lt;&gt;"",ISNUMBER($A600)),VLOOKUP($A600,StudiesDetails!$B:$CW,3,FALSE),"")</f>
        <v>2016</v>
      </c>
      <c r="D600" s="23" t="str">
        <f>IF(AND($A600&lt;&gt;"",ISNUMBER($A600)),VLOOKUP($A600,StudiesDetails!$B:$CW,4,FALSE),"")</f>
        <v>https://doi.org/10.1021/acs.molpharmaceut.6b00085</v>
      </c>
      <c r="E600" s="64" t="str">
        <f>IF(AND($A600&lt;&gt;"",ISNUMBER($A600)),VLOOKUP($A600,StudiesDetails!$B:$CW,5,FALSE),"")</f>
        <v>CYP3A7</v>
      </c>
      <c r="F600" s="23" t="str">
        <f>IF(AND($A600&lt;&gt;"",ISNUMBER($A600)),VLOOKUP($A600,StudiesDetails!$B:$CW,6,FALSE),"")</f>
        <v>Small intestine-Jejunum-HIM-11-</v>
      </c>
      <c r="G600" s="12" t="s">
        <v>1678</v>
      </c>
      <c r="H600" s="1">
        <v>2</v>
      </c>
      <c r="I600" s="60" t="str">
        <f>IF(AND($A600&lt;&gt;"",ISNUMBER($A600)),VLOOKUP($A600,StudiesDetails!$B:$CW,26,FALSE),"")</f>
        <v>Individual</v>
      </c>
      <c r="J600" s="39">
        <f>IF(AND($A600&lt;&gt;"",ISNUMBER($A600)),VLOOKUP($A600,StudiesDetails!$B:$CW,31,FALSE),"")</f>
        <v>1</v>
      </c>
      <c r="K600" s="2">
        <v>0.11899999999999999</v>
      </c>
      <c r="L600" s="14" t="s">
        <v>1701</v>
      </c>
      <c r="M600" s="14" t="s">
        <v>768</v>
      </c>
      <c r="O600" s="59" t="s">
        <v>1701</v>
      </c>
      <c r="X600" s="52">
        <v>1</v>
      </c>
      <c r="Y600" s="52" t="s">
        <v>1683</v>
      </c>
    </row>
    <row r="601" spans="1:25" x14ac:dyDescent="0.3">
      <c r="A601">
        <v>1508</v>
      </c>
      <c r="B601" s="23" t="str">
        <f>IF(AND($A601&lt;&gt;"",ISNUMBER($A601)),VLOOKUP($A601,StudiesDetails!$B:$CW,2,FALSE),"")</f>
        <v>Miyauchi</v>
      </c>
      <c r="C601" s="23">
        <f>IF(AND($A601&lt;&gt;"",ISNUMBER($A601)),VLOOKUP($A601,StudiesDetails!$B:$CW,3,FALSE),"")</f>
        <v>2016</v>
      </c>
      <c r="D601" s="23" t="str">
        <f>IF(AND($A601&lt;&gt;"",ISNUMBER($A601)),VLOOKUP($A601,StudiesDetails!$B:$CW,4,FALSE),"")</f>
        <v>https://doi.org/10.1021/acs.molpharmaceut.6b00085</v>
      </c>
      <c r="E601" s="64" t="str">
        <f>IF(AND($A601&lt;&gt;"",ISNUMBER($A601)),VLOOKUP($A601,StudiesDetails!$B:$CW,5,FALSE),"")</f>
        <v>CYP3A7</v>
      </c>
      <c r="F601" s="23" t="str">
        <f>IF(AND($A601&lt;&gt;"",ISNUMBER($A601)),VLOOKUP($A601,StudiesDetails!$B:$CW,6,FALSE),"")</f>
        <v>Small intestine-Jejunum-HIM-12-</v>
      </c>
      <c r="G601" s="12" t="s">
        <v>1678</v>
      </c>
      <c r="H601" s="1">
        <v>4</v>
      </c>
      <c r="I601" s="60" t="str">
        <f>IF(AND($A601&lt;&gt;"",ISNUMBER($A601)),VLOOKUP($A601,StudiesDetails!$B:$CW,26,FALSE),"")</f>
        <v>Individual</v>
      </c>
      <c r="J601" s="39">
        <f>IF(AND($A601&lt;&gt;"",ISNUMBER($A601)),VLOOKUP($A601,StudiesDetails!$B:$CW,31,FALSE),"")</f>
        <v>1</v>
      </c>
      <c r="K601" s="2" t="s">
        <v>1681</v>
      </c>
      <c r="O601" s="59"/>
      <c r="V601" s="2">
        <v>0.27900000000000003</v>
      </c>
      <c r="W601" s="14" t="s">
        <v>1701</v>
      </c>
      <c r="X601" s="52">
        <v>1</v>
      </c>
      <c r="Y601" s="52" t="s">
        <v>1684</v>
      </c>
    </row>
    <row r="602" spans="1:25" x14ac:dyDescent="0.3">
      <c r="A602">
        <v>1509</v>
      </c>
      <c r="B602" s="23" t="str">
        <f>IF(AND($A602&lt;&gt;"",ISNUMBER($A602)),VLOOKUP($A602,StudiesDetails!$B:$CW,2,FALSE),"")</f>
        <v>Miyauchi</v>
      </c>
      <c r="C602" s="23">
        <f>IF(AND($A602&lt;&gt;"",ISNUMBER($A602)),VLOOKUP($A602,StudiesDetails!$B:$CW,3,FALSE),"")</f>
        <v>2016</v>
      </c>
      <c r="D602" s="23" t="str">
        <f>IF(AND($A602&lt;&gt;"",ISNUMBER($A602)),VLOOKUP($A602,StudiesDetails!$B:$CW,4,FALSE),"")</f>
        <v>https://doi.org/10.1021/acs.molpharmaceut.6b00085</v>
      </c>
      <c r="E602" s="64" t="str">
        <f>IF(AND($A602&lt;&gt;"",ISNUMBER($A602)),VLOOKUP($A602,StudiesDetails!$B:$CW,5,FALSE),"")</f>
        <v>CYP3A7</v>
      </c>
      <c r="F602" s="23" t="str">
        <f>IF(AND($A602&lt;&gt;"",ISNUMBER($A602)),VLOOKUP($A602,StudiesDetails!$B:$CW,6,FALSE),"")</f>
        <v>Small intestine-Jejunum-HIM-13-</v>
      </c>
      <c r="G602" s="12" t="s">
        <v>1678</v>
      </c>
      <c r="H602" s="1">
        <v>4</v>
      </c>
      <c r="I602" s="60" t="str">
        <f>IF(AND($A602&lt;&gt;"",ISNUMBER($A602)),VLOOKUP($A602,StudiesDetails!$B:$CW,26,FALSE),"")</f>
        <v>Individual</v>
      </c>
      <c r="J602" s="39">
        <f>IF(AND($A602&lt;&gt;"",ISNUMBER($A602)),VLOOKUP($A602,StudiesDetails!$B:$CW,31,FALSE),"")</f>
        <v>1</v>
      </c>
      <c r="K602" s="2">
        <v>8.09E-2</v>
      </c>
      <c r="L602" s="14" t="s">
        <v>1701</v>
      </c>
      <c r="M602" s="14" t="s">
        <v>768</v>
      </c>
      <c r="N602" s="58">
        <v>7.4000000000000003E-3</v>
      </c>
      <c r="O602" s="59" t="s">
        <v>1701</v>
      </c>
      <c r="P602" s="58" t="s">
        <v>1686</v>
      </c>
      <c r="X602" s="52">
        <v>1</v>
      </c>
      <c r="Y602" s="52" t="s">
        <v>1683</v>
      </c>
    </row>
    <row r="603" spans="1:25" x14ac:dyDescent="0.3">
      <c r="A603">
        <v>1510</v>
      </c>
      <c r="B603" s="23" t="str">
        <f>IF(AND($A603&lt;&gt;"",ISNUMBER($A603)),VLOOKUP($A603,StudiesDetails!$B:$CW,2,FALSE),"")</f>
        <v>Miyauchi</v>
      </c>
      <c r="C603" s="23">
        <f>IF(AND($A603&lt;&gt;"",ISNUMBER($A603)),VLOOKUP($A603,StudiesDetails!$B:$CW,3,FALSE),"")</f>
        <v>2016</v>
      </c>
      <c r="D603" s="23" t="str">
        <f>IF(AND($A603&lt;&gt;"",ISNUMBER($A603)),VLOOKUP($A603,StudiesDetails!$B:$CW,4,FALSE),"")</f>
        <v>https://doi.org/10.1021/acs.molpharmaceut.6b00085</v>
      </c>
      <c r="E603" s="64" t="str">
        <f>IF(AND($A603&lt;&gt;"",ISNUMBER($A603)),VLOOKUP($A603,StudiesDetails!$B:$CW,5,FALSE),"")</f>
        <v>CYP3A7</v>
      </c>
      <c r="F603" s="23" t="str">
        <f>IF(AND($A603&lt;&gt;"",ISNUMBER($A603)),VLOOKUP($A603,StudiesDetails!$B:$CW,6,FALSE),"")</f>
        <v>Small intestine-Jejunum-HIM-14-</v>
      </c>
      <c r="G603" s="12" t="s">
        <v>1678</v>
      </c>
      <c r="H603" s="1">
        <v>4</v>
      </c>
      <c r="I603" s="60" t="str">
        <f>IF(AND($A603&lt;&gt;"",ISNUMBER($A603)),VLOOKUP($A603,StudiesDetails!$B:$CW,26,FALSE),"")</f>
        <v>Individual</v>
      </c>
      <c r="J603" s="39">
        <f>IF(AND($A603&lt;&gt;"",ISNUMBER($A603)),VLOOKUP($A603,StudiesDetails!$B:$CW,31,FALSE),"")</f>
        <v>1</v>
      </c>
      <c r="K603" s="2" t="s">
        <v>1681</v>
      </c>
      <c r="O603" s="59"/>
      <c r="V603" s="2">
        <v>0.315</v>
      </c>
      <c r="W603" s="14" t="s">
        <v>1701</v>
      </c>
      <c r="X603" s="52">
        <v>1</v>
      </c>
      <c r="Y603" s="52" t="s">
        <v>1684</v>
      </c>
    </row>
    <row r="604" spans="1:25" x14ac:dyDescent="0.3">
      <c r="A604">
        <v>1511</v>
      </c>
      <c r="B604" s="23" t="str">
        <f>IF(AND($A604&lt;&gt;"",ISNUMBER($A604)),VLOOKUP($A604,StudiesDetails!$B:$CW,2,FALSE),"")</f>
        <v>Miyauchi</v>
      </c>
      <c r="C604" s="23">
        <f>IF(AND($A604&lt;&gt;"",ISNUMBER($A604)),VLOOKUP($A604,StudiesDetails!$B:$CW,3,FALSE),"")</f>
        <v>2016</v>
      </c>
      <c r="D604" s="23" t="str">
        <f>IF(AND($A604&lt;&gt;"",ISNUMBER($A604)),VLOOKUP($A604,StudiesDetails!$B:$CW,4,FALSE),"")</f>
        <v>https://doi.org/10.1021/acs.molpharmaceut.6b00085</v>
      </c>
      <c r="E604" s="64" t="str">
        <f>IF(AND($A604&lt;&gt;"",ISNUMBER($A604)),VLOOKUP($A604,StudiesDetails!$B:$CW,5,FALSE),"")</f>
        <v>CYP3A7</v>
      </c>
      <c r="F604" s="23" t="str">
        <f>IF(AND($A604&lt;&gt;"",ISNUMBER($A604)),VLOOKUP($A604,StudiesDetails!$B:$CW,6,FALSE),"")</f>
        <v>Small intestine-Jejunum-HIM-15-</v>
      </c>
      <c r="G604" s="12" t="s">
        <v>1678</v>
      </c>
      <c r="H604" s="1">
        <v>4</v>
      </c>
      <c r="I604" s="60" t="str">
        <f>IF(AND($A604&lt;&gt;"",ISNUMBER($A604)),VLOOKUP($A604,StudiesDetails!$B:$CW,26,FALSE),"")</f>
        <v>Individual</v>
      </c>
      <c r="J604" s="39">
        <f>IF(AND($A604&lt;&gt;"",ISNUMBER($A604)),VLOOKUP($A604,StudiesDetails!$B:$CW,31,FALSE),"")</f>
        <v>1</v>
      </c>
      <c r="K604" s="2" t="s">
        <v>1681</v>
      </c>
      <c r="O604" s="59"/>
      <c r="V604" s="2">
        <v>0.33900000000000002</v>
      </c>
      <c r="W604" s="14" t="s">
        <v>1701</v>
      </c>
      <c r="X604" s="52">
        <v>1</v>
      </c>
      <c r="Y604" s="52" t="s">
        <v>1684</v>
      </c>
    </row>
    <row r="605" spans="1:25" x14ac:dyDescent="0.3">
      <c r="A605">
        <v>1512</v>
      </c>
      <c r="B605" s="23" t="str">
        <f>IF(AND($A605&lt;&gt;"",ISNUMBER($A605)),VLOOKUP($A605,StudiesDetails!$B:$CW,2,FALSE),"")</f>
        <v>Miyauchi</v>
      </c>
      <c r="C605" s="23">
        <f>IF(AND($A605&lt;&gt;"",ISNUMBER($A605)),VLOOKUP($A605,StudiesDetails!$B:$CW,3,FALSE),"")</f>
        <v>2016</v>
      </c>
      <c r="D605" s="23" t="str">
        <f>IF(AND($A605&lt;&gt;"",ISNUMBER($A605)),VLOOKUP($A605,StudiesDetails!$B:$CW,4,FALSE),"")</f>
        <v>https://doi.org/10.1021/acs.molpharmaceut.6b00085</v>
      </c>
      <c r="E605" s="64" t="str">
        <f>IF(AND($A605&lt;&gt;"",ISNUMBER($A605)),VLOOKUP($A605,StudiesDetails!$B:$CW,5,FALSE),"")</f>
        <v>CYP3A7</v>
      </c>
      <c r="F605" s="23" t="str">
        <f>IF(AND($A605&lt;&gt;"",ISNUMBER($A605)),VLOOKUP($A605,StudiesDetails!$B:$CW,6,FALSE),"")</f>
        <v>Small intestine-Jejunum-HIM-16-</v>
      </c>
      <c r="G605" s="12" t="s">
        <v>1678</v>
      </c>
      <c r="H605" s="1">
        <v>4</v>
      </c>
      <c r="I605" s="60" t="str">
        <f>IF(AND($A605&lt;&gt;"",ISNUMBER($A605)),VLOOKUP($A605,StudiesDetails!$B:$CW,26,FALSE),"")</f>
        <v>Individual</v>
      </c>
      <c r="J605" s="39">
        <f>IF(AND($A605&lt;&gt;"",ISNUMBER($A605)),VLOOKUP($A605,StudiesDetails!$B:$CW,31,FALSE),"")</f>
        <v>1</v>
      </c>
      <c r="K605" s="2" t="s">
        <v>1681</v>
      </c>
      <c r="O605" s="59"/>
      <c r="V605" s="2">
        <v>0.121</v>
      </c>
      <c r="W605" s="14" t="s">
        <v>1701</v>
      </c>
      <c r="X605" s="52">
        <v>1</v>
      </c>
      <c r="Y605" s="52" t="s">
        <v>1684</v>
      </c>
    </row>
    <row r="606" spans="1:25" x14ac:dyDescent="0.3">
      <c r="A606">
        <v>1513</v>
      </c>
      <c r="B606" s="23" t="str">
        <f>IF(AND($A606&lt;&gt;"",ISNUMBER($A606)),VLOOKUP($A606,StudiesDetails!$B:$CW,2,FALSE),"")</f>
        <v>Miyauchi</v>
      </c>
      <c r="C606" s="23">
        <f>IF(AND($A606&lt;&gt;"",ISNUMBER($A606)),VLOOKUP($A606,StudiesDetails!$B:$CW,3,FALSE),"")</f>
        <v>2016</v>
      </c>
      <c r="D606" s="23" t="str">
        <f>IF(AND($A606&lt;&gt;"",ISNUMBER($A606)),VLOOKUP($A606,StudiesDetails!$B:$CW,4,FALSE),"")</f>
        <v>https://doi.org/10.1021/acs.molpharmaceut.6b00085</v>
      </c>
      <c r="E606" s="64" t="str">
        <f>IF(AND($A606&lt;&gt;"",ISNUMBER($A606)),VLOOKUP($A606,StudiesDetails!$B:$CW,5,FALSE),"")</f>
        <v>CYP3A7</v>
      </c>
      <c r="F606" s="23" t="str">
        <f>IF(AND($A606&lt;&gt;"",ISNUMBER($A606)),VLOOKUP($A606,StudiesDetails!$B:$CW,6,FALSE),"")</f>
        <v>Small intestine-Jejunum-HIM-17-</v>
      </c>
      <c r="G606" s="12" t="s">
        <v>1678</v>
      </c>
      <c r="H606" s="1">
        <v>4</v>
      </c>
      <c r="I606" s="60" t="str">
        <f>IF(AND($A606&lt;&gt;"",ISNUMBER($A606)),VLOOKUP($A606,StudiesDetails!$B:$CW,26,FALSE),"")</f>
        <v>Individual</v>
      </c>
      <c r="J606" s="39">
        <f>IF(AND($A606&lt;&gt;"",ISNUMBER($A606)),VLOOKUP($A606,StudiesDetails!$B:$CW,31,FALSE),"")</f>
        <v>1</v>
      </c>
      <c r="K606" s="2" t="s">
        <v>1681</v>
      </c>
      <c r="O606" s="59"/>
      <c r="V606" s="2">
        <v>0.27800000000000002</v>
      </c>
      <c r="W606" s="14" t="s">
        <v>1701</v>
      </c>
      <c r="X606" s="52">
        <v>1</v>
      </c>
      <c r="Y606" s="52" t="s">
        <v>1684</v>
      </c>
    </row>
    <row r="607" spans="1:25" x14ac:dyDescent="0.3">
      <c r="A607">
        <v>1514</v>
      </c>
      <c r="B607" s="23" t="str">
        <f>IF(AND($A607&lt;&gt;"",ISNUMBER($A607)),VLOOKUP($A607,StudiesDetails!$B:$CW,2,FALSE),"")</f>
        <v>Miyauchi</v>
      </c>
      <c r="C607" s="23">
        <f>IF(AND($A607&lt;&gt;"",ISNUMBER($A607)),VLOOKUP($A607,StudiesDetails!$B:$CW,3,FALSE),"")</f>
        <v>2016</v>
      </c>
      <c r="D607" s="23" t="str">
        <f>IF(AND($A607&lt;&gt;"",ISNUMBER($A607)),VLOOKUP($A607,StudiesDetails!$B:$CW,4,FALSE),"")</f>
        <v>https://doi.org/10.1021/acs.molpharmaceut.6b00085</v>
      </c>
      <c r="E607" s="64" t="str">
        <f>IF(AND($A607&lt;&gt;"",ISNUMBER($A607)),VLOOKUP($A607,StudiesDetails!$B:$CW,5,FALSE),"")</f>
        <v>CYP3A7</v>
      </c>
      <c r="F607" s="23" t="str">
        <f>IF(AND($A607&lt;&gt;"",ISNUMBER($A607)),VLOOKUP($A607,StudiesDetails!$B:$CW,6,FALSE),"")</f>
        <v>Small intestine-Jejunum-HIM-18-</v>
      </c>
      <c r="G607" s="12" t="s">
        <v>1678</v>
      </c>
      <c r="H607" s="1">
        <v>4</v>
      </c>
      <c r="I607" s="60" t="str">
        <f>IF(AND($A607&lt;&gt;"",ISNUMBER($A607)),VLOOKUP($A607,StudiesDetails!$B:$CW,26,FALSE),"")</f>
        <v>Individual</v>
      </c>
      <c r="J607" s="39">
        <f>IF(AND($A607&lt;&gt;"",ISNUMBER($A607)),VLOOKUP($A607,StudiesDetails!$B:$CW,31,FALSE),"")</f>
        <v>1</v>
      </c>
      <c r="K607" s="2" t="s">
        <v>1681</v>
      </c>
      <c r="O607" s="59"/>
      <c r="V607" s="2">
        <v>0.34699999999999998</v>
      </c>
      <c r="W607" s="14" t="s">
        <v>1701</v>
      </c>
      <c r="X607" s="52">
        <v>1</v>
      </c>
      <c r="Y607" s="52" t="s">
        <v>1684</v>
      </c>
    </row>
    <row r="608" spans="1:25" x14ac:dyDescent="0.3">
      <c r="A608">
        <v>1515</v>
      </c>
      <c r="B608" s="23" t="str">
        <f>IF(AND($A608&lt;&gt;"",ISNUMBER($A608)),VLOOKUP($A608,StudiesDetails!$B:$CW,2,FALSE),"")</f>
        <v>Miyauchi</v>
      </c>
      <c r="C608" s="23">
        <f>IF(AND($A608&lt;&gt;"",ISNUMBER($A608)),VLOOKUP($A608,StudiesDetails!$B:$CW,3,FALSE),"")</f>
        <v>2016</v>
      </c>
      <c r="D608" s="23" t="str">
        <f>IF(AND($A608&lt;&gt;"",ISNUMBER($A608)),VLOOKUP($A608,StudiesDetails!$B:$CW,4,FALSE),"")</f>
        <v>https://doi.org/10.1021/acs.molpharmaceut.6b00085</v>
      </c>
      <c r="E608" s="64" t="str">
        <f>IF(AND($A608&lt;&gt;"",ISNUMBER($A608)),VLOOKUP($A608,StudiesDetails!$B:$CW,5,FALSE),"")</f>
        <v>CYP3A7</v>
      </c>
      <c r="F608" s="23" t="str">
        <f>IF(AND($A608&lt;&gt;"",ISNUMBER($A608)),VLOOKUP($A608,StudiesDetails!$B:$CW,6,FALSE),"")</f>
        <v>Small intestine-Jejunum-HIM-19-</v>
      </c>
      <c r="G608" s="12" t="s">
        <v>1678</v>
      </c>
      <c r="H608" s="1">
        <v>4</v>
      </c>
      <c r="I608" s="60" t="str">
        <f>IF(AND($A608&lt;&gt;"",ISNUMBER($A608)),VLOOKUP($A608,StudiesDetails!$B:$CW,26,FALSE),"")</f>
        <v>Individual</v>
      </c>
      <c r="J608" s="39">
        <f>IF(AND($A608&lt;&gt;"",ISNUMBER($A608)),VLOOKUP($A608,StudiesDetails!$B:$CW,31,FALSE),"")</f>
        <v>1</v>
      </c>
      <c r="K608" s="2" t="s">
        <v>1681</v>
      </c>
      <c r="O608" s="59"/>
      <c r="V608" s="2">
        <v>0.315</v>
      </c>
      <c r="W608" s="14" t="s">
        <v>1701</v>
      </c>
      <c r="X608" s="52">
        <v>1</v>
      </c>
      <c r="Y608" s="52" t="s">
        <v>1684</v>
      </c>
    </row>
    <row r="609" spans="1:25" x14ac:dyDescent="0.3">
      <c r="A609">
        <v>1516</v>
      </c>
      <c r="B609" s="23" t="str">
        <f>IF(AND($A609&lt;&gt;"",ISNUMBER($A609)),VLOOKUP($A609,StudiesDetails!$B:$CW,2,FALSE),"")</f>
        <v>Miyauchi</v>
      </c>
      <c r="C609" s="23">
        <f>IF(AND($A609&lt;&gt;"",ISNUMBER($A609)),VLOOKUP($A609,StudiesDetails!$B:$CW,3,FALSE),"")</f>
        <v>2016</v>
      </c>
      <c r="D609" s="23" t="str">
        <f>IF(AND($A609&lt;&gt;"",ISNUMBER($A609)),VLOOKUP($A609,StudiesDetails!$B:$CW,4,FALSE),"")</f>
        <v>https://doi.org/10.1021/acs.molpharmaceut.6b00085</v>
      </c>
      <c r="E609" s="64" t="str">
        <f>IF(AND($A609&lt;&gt;"",ISNUMBER($A609)),VLOOKUP($A609,StudiesDetails!$B:$CW,5,FALSE),"")</f>
        <v>CYP3A7</v>
      </c>
      <c r="F609" s="23" t="str">
        <f>IF(AND($A609&lt;&gt;"",ISNUMBER($A609)),VLOOKUP($A609,StudiesDetails!$B:$CW,6,FALSE),"")</f>
        <v>Small intestine-Jejunum-HIM-20-</v>
      </c>
      <c r="G609" s="12" t="s">
        <v>1678</v>
      </c>
      <c r="H609" s="1">
        <v>4</v>
      </c>
      <c r="I609" s="60" t="str">
        <f>IF(AND($A609&lt;&gt;"",ISNUMBER($A609)),VLOOKUP($A609,StudiesDetails!$B:$CW,26,FALSE),"")</f>
        <v>Individual</v>
      </c>
      <c r="J609" s="39">
        <f>IF(AND($A609&lt;&gt;"",ISNUMBER($A609)),VLOOKUP($A609,StudiesDetails!$B:$CW,31,FALSE),"")</f>
        <v>1</v>
      </c>
      <c r="K609" s="2" t="s">
        <v>1681</v>
      </c>
      <c r="O609" s="59"/>
      <c r="V609" s="2">
        <v>0.13900000000000001</v>
      </c>
      <c r="W609" s="14" t="s">
        <v>1701</v>
      </c>
      <c r="X609" s="52">
        <v>1</v>
      </c>
      <c r="Y609" s="52" t="s">
        <v>1684</v>
      </c>
    </row>
    <row r="610" spans="1:25" x14ac:dyDescent="0.3">
      <c r="A610">
        <v>1517</v>
      </c>
      <c r="B610" s="23" t="str">
        <f>IF(AND($A610&lt;&gt;"",ISNUMBER($A610)),VLOOKUP($A610,StudiesDetails!$B:$CW,2,FALSE),"")</f>
        <v>Miyauchi</v>
      </c>
      <c r="C610" s="23">
        <f>IF(AND($A610&lt;&gt;"",ISNUMBER($A610)),VLOOKUP($A610,StudiesDetails!$B:$CW,3,FALSE),"")</f>
        <v>2016</v>
      </c>
      <c r="D610" s="23" t="str">
        <f>IF(AND($A610&lt;&gt;"",ISNUMBER($A610)),VLOOKUP($A610,StudiesDetails!$B:$CW,4,FALSE),"")</f>
        <v>https://doi.org/10.1021/acs.molpharmaceut.6b00085</v>
      </c>
      <c r="E610" s="64" t="str">
        <f>IF(AND($A610&lt;&gt;"",ISNUMBER($A610)),VLOOKUP($A610,StudiesDetails!$B:$CW,5,FALSE),"")</f>
        <v>CYP3A7</v>
      </c>
      <c r="F610" s="23" t="str">
        <f>IF(AND($A610&lt;&gt;"",ISNUMBER($A610)),VLOOKUP($A610,StudiesDetails!$B:$CW,6,FALSE),"")</f>
        <v>Small intestine-Jejunum-HIM-21-</v>
      </c>
      <c r="G610" s="12" t="s">
        <v>1678</v>
      </c>
      <c r="H610" s="1">
        <v>4</v>
      </c>
      <c r="I610" s="60" t="str">
        <f>IF(AND($A610&lt;&gt;"",ISNUMBER($A610)),VLOOKUP($A610,StudiesDetails!$B:$CW,26,FALSE),"")</f>
        <v>Individual</v>
      </c>
      <c r="J610" s="39">
        <f>IF(AND($A610&lt;&gt;"",ISNUMBER($A610)),VLOOKUP($A610,StudiesDetails!$B:$CW,31,FALSE),"")</f>
        <v>1</v>
      </c>
      <c r="K610" s="2" t="s">
        <v>1681</v>
      </c>
      <c r="O610" s="59"/>
      <c r="V610" s="2">
        <v>0.33100000000000002</v>
      </c>
      <c r="W610" s="14" t="s">
        <v>1701</v>
      </c>
      <c r="X610" s="52">
        <v>1</v>
      </c>
      <c r="Y610" s="52" t="s">
        <v>1684</v>
      </c>
    </row>
    <row r="611" spans="1:25" x14ac:dyDescent="0.3">
      <c r="A611">
        <v>1518</v>
      </c>
      <c r="B611" s="23" t="str">
        <f>IF(AND($A611&lt;&gt;"",ISNUMBER($A611)),VLOOKUP($A611,StudiesDetails!$B:$CW,2,FALSE),"")</f>
        <v>Miyauchi</v>
      </c>
      <c r="C611" s="23">
        <f>IF(AND($A611&lt;&gt;"",ISNUMBER($A611)),VLOOKUP($A611,StudiesDetails!$B:$CW,3,FALSE),"")</f>
        <v>2016</v>
      </c>
      <c r="D611" s="23" t="str">
        <f>IF(AND($A611&lt;&gt;"",ISNUMBER($A611)),VLOOKUP($A611,StudiesDetails!$B:$CW,4,FALSE),"")</f>
        <v>https://doi.org/10.1021/acs.molpharmaceut.6b00085</v>
      </c>
      <c r="E611" s="64" t="str">
        <f>IF(AND($A611&lt;&gt;"",ISNUMBER($A611)),VLOOKUP($A611,StudiesDetails!$B:$CW,5,FALSE),"")</f>
        <v>CYP3A7</v>
      </c>
      <c r="F611" s="23" t="str">
        <f>IF(AND($A611&lt;&gt;"",ISNUMBER($A611)),VLOOKUP($A611,StudiesDetails!$B:$CW,6,FALSE),"")</f>
        <v>Small intestine-Jejunum-HIM-22-</v>
      </c>
      <c r="G611" s="12" t="s">
        <v>1678</v>
      </c>
      <c r="H611" s="1">
        <v>2</v>
      </c>
      <c r="I611" s="60" t="str">
        <f>IF(AND($A611&lt;&gt;"",ISNUMBER($A611)),VLOOKUP($A611,StudiesDetails!$B:$CW,26,FALSE),"")</f>
        <v>Individual</v>
      </c>
      <c r="J611" s="39">
        <f>IF(AND($A611&lt;&gt;"",ISNUMBER($A611)),VLOOKUP($A611,StudiesDetails!$B:$CW,31,FALSE),"")</f>
        <v>1</v>
      </c>
      <c r="K611" s="2">
        <v>0.13200000000000001</v>
      </c>
      <c r="L611" s="14" t="s">
        <v>1701</v>
      </c>
      <c r="M611" s="14" t="s">
        <v>768</v>
      </c>
      <c r="O611" s="59"/>
      <c r="X611" s="52">
        <v>1</v>
      </c>
      <c r="Y611" s="52" t="s">
        <v>1683</v>
      </c>
    </row>
    <row r="612" spans="1:25" x14ac:dyDescent="0.3">
      <c r="A612">
        <v>1519</v>
      </c>
      <c r="B612" s="23" t="str">
        <f>IF(AND($A612&lt;&gt;"",ISNUMBER($A612)),VLOOKUP($A612,StudiesDetails!$B:$CW,2,FALSE),"")</f>
        <v>Miyauchi</v>
      </c>
      <c r="C612" s="23">
        <f>IF(AND($A612&lt;&gt;"",ISNUMBER($A612)),VLOOKUP($A612,StudiesDetails!$B:$CW,3,FALSE),"")</f>
        <v>2016</v>
      </c>
      <c r="D612" s="23" t="str">
        <f>IF(AND($A612&lt;&gt;"",ISNUMBER($A612)),VLOOKUP($A612,StudiesDetails!$B:$CW,4,FALSE),"")</f>
        <v>https://doi.org/10.1021/acs.molpharmaceut.6b00085</v>
      </c>
      <c r="E612" s="64" t="str">
        <f>IF(AND($A612&lt;&gt;"",ISNUMBER($A612)),VLOOKUP($A612,StudiesDetails!$B:$CW,5,FALSE),"")</f>
        <v>CYP3A7</v>
      </c>
      <c r="F612" s="23" t="str">
        <f>IF(AND($A612&lt;&gt;"",ISNUMBER($A612)),VLOOKUP($A612,StudiesDetails!$B:$CW,6,FALSE),"")</f>
        <v>Small intestine-Jejunum-HIM-23-</v>
      </c>
      <c r="G612" s="12" t="s">
        <v>1678</v>
      </c>
      <c r="H612" s="1">
        <v>4</v>
      </c>
      <c r="I612" s="60" t="str">
        <f>IF(AND($A612&lt;&gt;"",ISNUMBER($A612)),VLOOKUP($A612,StudiesDetails!$B:$CW,26,FALSE),"")</f>
        <v>Individual</v>
      </c>
      <c r="J612" s="39">
        <f>IF(AND($A612&lt;&gt;"",ISNUMBER($A612)),VLOOKUP($A612,StudiesDetails!$B:$CW,31,FALSE),"")</f>
        <v>1</v>
      </c>
      <c r="K612" s="2" t="s">
        <v>1681</v>
      </c>
      <c r="O612" s="59"/>
      <c r="V612" s="2">
        <v>0.32100000000000001</v>
      </c>
      <c r="W612" s="14" t="s">
        <v>1701</v>
      </c>
      <c r="X612" s="52">
        <v>1</v>
      </c>
      <c r="Y612" s="52" t="s">
        <v>1684</v>
      </c>
    </row>
    <row r="613" spans="1:25" x14ac:dyDescent="0.3">
      <c r="A613">
        <v>1520</v>
      </c>
      <c r="B613" s="23" t="str">
        <f>IF(AND($A613&lt;&gt;"",ISNUMBER($A613)),VLOOKUP($A613,StudiesDetails!$B:$CW,2,FALSE),"")</f>
        <v>Miyauchi</v>
      </c>
      <c r="C613" s="23">
        <f>IF(AND($A613&lt;&gt;"",ISNUMBER($A613)),VLOOKUP($A613,StudiesDetails!$B:$CW,3,FALSE),"")</f>
        <v>2016</v>
      </c>
      <c r="D613" s="23" t="str">
        <f>IF(AND($A613&lt;&gt;"",ISNUMBER($A613)),VLOOKUP($A613,StudiesDetails!$B:$CW,4,FALSE),"")</f>
        <v>https://doi.org/10.1021/acs.molpharmaceut.6b00085</v>
      </c>
      <c r="E613" s="64" t="str">
        <f>IF(AND($A613&lt;&gt;"",ISNUMBER($A613)),VLOOKUP($A613,StudiesDetails!$B:$CW,5,FALSE),"")</f>
        <v>CYP3A7</v>
      </c>
      <c r="F613" s="23" t="str">
        <f>IF(AND($A613&lt;&gt;"",ISNUMBER($A613)),VLOOKUP($A613,StudiesDetails!$B:$CW,6,FALSE),"")</f>
        <v>Small intestine-Jejunum-HIM-24-</v>
      </c>
      <c r="G613" s="12" t="s">
        <v>1678</v>
      </c>
      <c r="H613" s="1">
        <v>2</v>
      </c>
      <c r="I613" s="60" t="str">
        <f>IF(AND($A613&lt;&gt;"",ISNUMBER($A613)),VLOOKUP($A613,StudiesDetails!$B:$CW,26,FALSE),"")</f>
        <v>Individual</v>
      </c>
      <c r="J613" s="39">
        <f>IF(AND($A613&lt;&gt;"",ISNUMBER($A613)),VLOOKUP($A613,StudiesDetails!$B:$CW,31,FALSE),"")</f>
        <v>1</v>
      </c>
      <c r="K613" s="2">
        <v>7.1099999999999997E-2</v>
      </c>
      <c r="L613" s="14" t="s">
        <v>1701</v>
      </c>
      <c r="M613" s="14" t="s">
        <v>768</v>
      </c>
      <c r="O613" s="59"/>
      <c r="X613" s="52">
        <v>1</v>
      </c>
      <c r="Y613" s="52" t="s">
        <v>1683</v>
      </c>
    </row>
    <row r="614" spans="1:25" x14ac:dyDescent="0.3">
      <c r="A614">
        <v>1521</v>
      </c>
      <c r="B614" s="23" t="str">
        <f>IF(AND($A614&lt;&gt;"",ISNUMBER($A614)),VLOOKUP($A614,StudiesDetails!$B:$CW,2,FALSE),"")</f>
        <v>Miyauchi</v>
      </c>
      <c r="C614" s="23">
        <f>IF(AND($A614&lt;&gt;"",ISNUMBER($A614)),VLOOKUP($A614,StudiesDetails!$B:$CW,3,FALSE),"")</f>
        <v>2016</v>
      </c>
      <c r="D614" s="23" t="str">
        <f>IF(AND($A614&lt;&gt;"",ISNUMBER($A614)),VLOOKUP($A614,StudiesDetails!$B:$CW,4,FALSE),"")</f>
        <v>https://doi.org/10.1021/acs.molpharmaceut.6b00085</v>
      </c>
      <c r="E614" s="64" t="str">
        <f>IF(AND($A614&lt;&gt;"",ISNUMBER($A614)),VLOOKUP($A614,StudiesDetails!$B:$CW,5,FALSE),"")</f>
        <v>CYP3A7</v>
      </c>
      <c r="F614" s="23" t="str">
        <f>IF(AND($A614&lt;&gt;"",ISNUMBER($A614)),VLOOKUP($A614,StudiesDetails!$B:$CW,6,FALSE),"")</f>
        <v>Small intestine-Jejunum-HIM-25-</v>
      </c>
      <c r="G614" s="12" t="s">
        <v>1678</v>
      </c>
      <c r="H614" s="1">
        <v>4</v>
      </c>
      <c r="I614" s="60" t="str">
        <f>IF(AND($A614&lt;&gt;"",ISNUMBER($A614)),VLOOKUP($A614,StudiesDetails!$B:$CW,26,FALSE),"")</f>
        <v>Individual</v>
      </c>
      <c r="J614" s="39">
        <f>IF(AND($A614&lt;&gt;"",ISNUMBER($A614)),VLOOKUP($A614,StudiesDetails!$B:$CW,31,FALSE),"")</f>
        <v>1</v>
      </c>
      <c r="K614" s="2" t="s">
        <v>1681</v>
      </c>
      <c r="O614" s="59"/>
      <c r="V614" s="2">
        <v>0.255</v>
      </c>
      <c r="W614" s="14" t="s">
        <v>1701</v>
      </c>
      <c r="X614" s="52">
        <v>1</v>
      </c>
      <c r="Y614" s="52" t="s">
        <v>1684</v>
      </c>
    </row>
    <row r="615" spans="1:25" x14ac:dyDescent="0.3">
      <c r="A615">
        <v>1522</v>
      </c>
      <c r="B615" s="23" t="str">
        <f>IF(AND($A615&lt;&gt;"",ISNUMBER($A615)),VLOOKUP($A615,StudiesDetails!$B:$CW,2,FALSE),"")</f>
        <v>Miyauchi</v>
      </c>
      <c r="C615" s="23">
        <f>IF(AND($A615&lt;&gt;"",ISNUMBER($A615)),VLOOKUP($A615,StudiesDetails!$B:$CW,3,FALSE),"")</f>
        <v>2016</v>
      </c>
      <c r="D615" s="23" t="str">
        <f>IF(AND($A615&lt;&gt;"",ISNUMBER($A615)),VLOOKUP($A615,StudiesDetails!$B:$CW,4,FALSE),"")</f>
        <v>https://doi.org/10.1021/acs.molpharmaceut.6b00085</v>
      </c>
      <c r="E615" s="64" t="str">
        <f>IF(AND($A615&lt;&gt;"",ISNUMBER($A615)),VLOOKUP($A615,StudiesDetails!$B:$CW,5,FALSE),"")</f>
        <v>CYP3A7</v>
      </c>
      <c r="F615" s="23" t="str">
        <f>IF(AND($A615&lt;&gt;"",ISNUMBER($A615)),VLOOKUP($A615,StudiesDetails!$B:$CW,6,FALSE),"")</f>
        <v>Small intestine-Jejunum-HIM-26-</v>
      </c>
      <c r="G615" s="12" t="s">
        <v>1678</v>
      </c>
      <c r="H615" s="1">
        <v>2</v>
      </c>
      <c r="I615" s="60" t="str">
        <f>IF(AND($A615&lt;&gt;"",ISNUMBER($A615)),VLOOKUP($A615,StudiesDetails!$B:$CW,26,FALSE),"")</f>
        <v>Individual</v>
      </c>
      <c r="J615" s="39">
        <f>IF(AND($A615&lt;&gt;"",ISNUMBER($A615)),VLOOKUP($A615,StudiesDetails!$B:$CW,31,FALSE),"")</f>
        <v>1</v>
      </c>
      <c r="K615" s="87">
        <v>7.8E-2</v>
      </c>
      <c r="L615" s="14" t="s">
        <v>1701</v>
      </c>
      <c r="M615" s="14" t="s">
        <v>768</v>
      </c>
      <c r="O615" s="59"/>
      <c r="X615" s="52">
        <v>1</v>
      </c>
      <c r="Y615" s="52" t="s">
        <v>1683</v>
      </c>
    </row>
    <row r="616" spans="1:25" x14ac:dyDescent="0.3">
      <c r="A616">
        <v>1523</v>
      </c>
      <c r="B616" s="23" t="str">
        <f>IF(AND($A616&lt;&gt;"",ISNUMBER($A616)),VLOOKUP($A616,StudiesDetails!$B:$CW,2,FALSE),"")</f>
        <v>Miyauchi</v>
      </c>
      <c r="C616" s="23">
        <f>IF(AND($A616&lt;&gt;"",ISNUMBER($A616)),VLOOKUP($A616,StudiesDetails!$B:$CW,3,FALSE),"")</f>
        <v>2016</v>
      </c>
      <c r="D616" s="23" t="str">
        <f>IF(AND($A616&lt;&gt;"",ISNUMBER($A616)),VLOOKUP($A616,StudiesDetails!$B:$CW,4,FALSE),"")</f>
        <v>https://doi.org/10.1021/acs.molpharmaceut.6b00085</v>
      </c>
      <c r="E616" s="64" t="str">
        <f>IF(AND($A616&lt;&gt;"",ISNUMBER($A616)),VLOOKUP($A616,StudiesDetails!$B:$CW,5,FALSE),"")</f>
        <v>CYP3A7</v>
      </c>
      <c r="F616" s="23" t="str">
        <f>IF(AND($A616&lt;&gt;"",ISNUMBER($A616)),VLOOKUP($A616,StudiesDetails!$B:$CW,6,FALSE),"")</f>
        <v>Small intestine-Jejunum-HIM-27-</v>
      </c>
      <c r="G616" s="12" t="s">
        <v>1678</v>
      </c>
      <c r="H616" s="1">
        <v>4</v>
      </c>
      <c r="I616" s="60" t="str">
        <f>IF(AND($A616&lt;&gt;"",ISNUMBER($A616)),VLOOKUP($A616,StudiesDetails!$B:$CW,26,FALSE),"")</f>
        <v>Individual</v>
      </c>
      <c r="J616" s="39">
        <f>IF(AND($A616&lt;&gt;"",ISNUMBER($A616)),VLOOKUP($A616,StudiesDetails!$B:$CW,31,FALSE),"")</f>
        <v>1</v>
      </c>
      <c r="K616" s="2" t="s">
        <v>1681</v>
      </c>
      <c r="O616" s="59"/>
      <c r="V616" s="2">
        <v>0.26600000000000001</v>
      </c>
      <c r="W616" s="14" t="s">
        <v>1701</v>
      </c>
      <c r="X616" s="52">
        <v>1</v>
      </c>
      <c r="Y616" s="52" t="s">
        <v>1684</v>
      </c>
    </row>
    <row r="617" spans="1:25" x14ac:dyDescent="0.3">
      <c r="A617">
        <v>1524</v>
      </c>
      <c r="B617" s="23" t="str">
        <f>IF(AND($A617&lt;&gt;"",ISNUMBER($A617)),VLOOKUP($A617,StudiesDetails!$B:$CW,2,FALSE),"")</f>
        <v>Miyauchi</v>
      </c>
      <c r="C617" s="23">
        <f>IF(AND($A617&lt;&gt;"",ISNUMBER($A617)),VLOOKUP($A617,StudiesDetails!$B:$CW,3,FALSE),"")</f>
        <v>2016</v>
      </c>
      <c r="D617" s="23" t="str">
        <f>IF(AND($A617&lt;&gt;"",ISNUMBER($A617)),VLOOKUP($A617,StudiesDetails!$B:$CW,4,FALSE),"")</f>
        <v>https://doi.org/10.1021/acs.molpharmaceut.6b00085</v>
      </c>
      <c r="E617" s="64" t="str">
        <f>IF(AND($A617&lt;&gt;"",ISNUMBER($A617)),VLOOKUP($A617,StudiesDetails!$B:$CW,5,FALSE),"")</f>
        <v>CYP3A7</v>
      </c>
      <c r="F617" s="23" t="str">
        <f>IF(AND($A617&lt;&gt;"",ISNUMBER($A617)),VLOOKUP($A617,StudiesDetails!$B:$CW,6,FALSE),"")</f>
        <v>Small intestine-Jejunum-HIM-30-</v>
      </c>
      <c r="G617" s="12" t="s">
        <v>1678</v>
      </c>
      <c r="H617" s="1">
        <v>4</v>
      </c>
      <c r="I617" s="60" t="str">
        <f>IF(AND($A617&lt;&gt;"",ISNUMBER($A617)),VLOOKUP($A617,StudiesDetails!$B:$CW,26,FALSE),"")</f>
        <v>Individual</v>
      </c>
      <c r="J617" s="39">
        <f>IF(AND($A617&lt;&gt;"",ISNUMBER($A617)),VLOOKUP($A617,StudiesDetails!$B:$CW,31,FALSE),"")</f>
        <v>1</v>
      </c>
      <c r="K617" s="86">
        <v>0.15</v>
      </c>
      <c r="L617" s="14" t="s">
        <v>1701</v>
      </c>
      <c r="M617" s="14" t="s">
        <v>768</v>
      </c>
      <c r="N617" s="58">
        <v>7.0000000000000001E-3</v>
      </c>
      <c r="O617" s="59" t="s">
        <v>1701</v>
      </c>
      <c r="P617" s="58" t="s">
        <v>1686</v>
      </c>
      <c r="X617" s="52">
        <v>1</v>
      </c>
      <c r="Y617" s="52" t="s">
        <v>1683</v>
      </c>
    </row>
    <row r="618" spans="1:25" x14ac:dyDescent="0.3">
      <c r="A618">
        <v>1525</v>
      </c>
      <c r="B618" s="23" t="str">
        <f>IF(AND($A618&lt;&gt;"",ISNUMBER($A618)),VLOOKUP($A618,StudiesDetails!$B:$CW,2,FALSE),"")</f>
        <v>Miyauchi</v>
      </c>
      <c r="C618" s="23">
        <f>IF(AND($A618&lt;&gt;"",ISNUMBER($A618)),VLOOKUP($A618,StudiesDetails!$B:$CW,3,FALSE),"")</f>
        <v>2016</v>
      </c>
      <c r="D618" s="23" t="str">
        <f>IF(AND($A618&lt;&gt;"",ISNUMBER($A618)),VLOOKUP($A618,StudiesDetails!$B:$CW,4,FALSE),"")</f>
        <v>https://doi.org/10.1021/acs.molpharmaceut.6b00085</v>
      </c>
      <c r="E618" s="64" t="str">
        <f>IF(AND($A618&lt;&gt;"",ISNUMBER($A618)),VLOOKUP($A618,StudiesDetails!$B:$CW,5,FALSE),"")</f>
        <v>CYP3A7</v>
      </c>
      <c r="F618" s="23" t="str">
        <f>IF(AND($A618&lt;&gt;"",ISNUMBER($A618)),VLOOKUP($A618,StudiesDetails!$B:$CW,6,FALSE),"")</f>
        <v>Small intestine-Jejunum-HIM-31-</v>
      </c>
      <c r="G618" s="12" t="s">
        <v>1678</v>
      </c>
      <c r="H618" s="1">
        <v>4</v>
      </c>
      <c r="I618" s="60" t="str">
        <f>IF(AND($A618&lt;&gt;"",ISNUMBER($A618)),VLOOKUP($A618,StudiesDetails!$B:$CW,26,FALSE),"")</f>
        <v>Individual</v>
      </c>
      <c r="J618" s="39">
        <f>IF(AND($A618&lt;&gt;"",ISNUMBER($A618)),VLOOKUP($A618,StudiesDetails!$B:$CW,31,FALSE),"")</f>
        <v>1</v>
      </c>
      <c r="K618" s="2" t="s">
        <v>1681</v>
      </c>
      <c r="O618" s="59"/>
      <c r="V618" s="2">
        <v>0.14599999999999999</v>
      </c>
      <c r="W618" s="14" t="s">
        <v>1701</v>
      </c>
      <c r="X618" s="52">
        <v>1</v>
      </c>
      <c r="Y618" s="52" t="s">
        <v>1684</v>
      </c>
    </row>
    <row r="619" spans="1:25" x14ac:dyDescent="0.3">
      <c r="A619">
        <v>1527</v>
      </c>
      <c r="B619" s="23" t="str">
        <f>IF(AND($A619&lt;&gt;"",ISNUMBER($A619)),VLOOKUP($A619,StudiesDetails!$B:$CW,2,FALSE),"")</f>
        <v>Barter</v>
      </c>
      <c r="C619" s="23">
        <f>IF(AND($A619&lt;&gt;"",ISNUMBER($A619)),VLOOKUP($A619,StudiesDetails!$B:$CW,3,FALSE),"")</f>
        <v>2010</v>
      </c>
      <c r="D619" s="23" t="str">
        <f>IF(AND($A619&lt;&gt;"",ISNUMBER($A619)),VLOOKUP($A619,StudiesDetails!$B:$CW,4,FALSE),"")</f>
        <v>https://dx.doi.org/10.1002/bdd.732</v>
      </c>
      <c r="E619" s="64" t="str">
        <f>IF(AND($A619&lt;&gt;"",ISNUMBER($A619)),VLOOKUP($A619,StudiesDetails!$B:$CW,5,FALSE),"")</f>
        <v>CYP3A4</v>
      </c>
      <c r="F619" s="23" t="str">
        <f>IF(AND($A619&lt;&gt;"",ISNUMBER($A619)),VLOOKUP($A619,StudiesDetails!$B:$CW,6,FALSE),"")</f>
        <v>Liver--HLM-ELISA-</v>
      </c>
      <c r="G619" s="12" t="s">
        <v>1085</v>
      </c>
      <c r="H619" s="1">
        <v>3</v>
      </c>
      <c r="I619" s="60" t="str">
        <f>IF(AND($A619&lt;&gt;"",ISNUMBER($A619)),VLOOKUP($A619,StudiesDetails!$B:$CW,26,FALSE),"")</f>
        <v>Aggregated</v>
      </c>
      <c r="J619" s="39">
        <f>IF(AND($A619&lt;&gt;"",ISNUMBER($A619)),VLOOKUP($A619,StudiesDetails!$B:$CW,31,FALSE),"")</f>
        <v>20</v>
      </c>
      <c r="K619" s="2">
        <v>83</v>
      </c>
      <c r="L619" s="14" t="s">
        <v>1679</v>
      </c>
      <c r="M619" s="14" t="s">
        <v>796</v>
      </c>
      <c r="Q619" s="2">
        <v>51</v>
      </c>
      <c r="R619" s="14" t="s">
        <v>1679</v>
      </c>
      <c r="S619" s="14" t="s">
        <v>797</v>
      </c>
      <c r="X619" s="52">
        <v>0</v>
      </c>
    </row>
    <row r="620" spans="1:25" x14ac:dyDescent="0.3">
      <c r="A620">
        <v>1528</v>
      </c>
      <c r="B620" s="23" t="str">
        <f>IF(AND($A620&lt;&gt;"",ISNUMBER($A620)),VLOOKUP($A620,StudiesDetails!$B:$CW,2,FALSE),"")</f>
        <v>Barter</v>
      </c>
      <c r="C620" s="23">
        <f>IF(AND($A620&lt;&gt;"",ISNUMBER($A620)),VLOOKUP($A620,StudiesDetails!$B:$CW,3,FALSE),"")</f>
        <v>2010</v>
      </c>
      <c r="D620" s="23" t="str">
        <f>IF(AND($A620&lt;&gt;"",ISNUMBER($A620)),VLOOKUP($A620,StudiesDetails!$B:$CW,4,FALSE),"")</f>
        <v>https://dx.doi.org/10.1002/bdd.732</v>
      </c>
      <c r="E620" s="64" t="str">
        <f>IF(AND($A620&lt;&gt;"",ISNUMBER($A620)),VLOOKUP($A620,StudiesDetails!$B:$CW,5,FALSE),"")</f>
        <v>CYP3A4</v>
      </c>
      <c r="F620" s="23" t="str">
        <f>IF(AND($A620&lt;&gt;"",ISNUMBER($A620)),VLOOKUP($A620,StudiesDetails!$B:$CW,6,FALSE),"")</f>
        <v>Liver--HLM-WB-</v>
      </c>
      <c r="G620" s="12" t="s">
        <v>1690</v>
      </c>
      <c r="H620" s="1">
        <v>2</v>
      </c>
      <c r="I620" s="60" t="str">
        <f>IF(AND($A620&lt;&gt;"",ISNUMBER($A620)),VLOOKUP($A620,StudiesDetails!$B:$CW,26,FALSE),"")</f>
        <v>Aggregated</v>
      </c>
      <c r="J620" s="39">
        <f>IF(AND($A620&lt;&gt;"",ISNUMBER($A620)),VLOOKUP($A620,StudiesDetails!$B:$CW,31,FALSE),"")</f>
        <v>20</v>
      </c>
      <c r="K620" s="2">
        <v>76</v>
      </c>
      <c r="L620" s="14" t="s">
        <v>1679</v>
      </c>
      <c r="M620" s="14" t="s">
        <v>796</v>
      </c>
      <c r="Q620" s="2">
        <v>43</v>
      </c>
      <c r="R620" s="14" t="s">
        <v>1679</v>
      </c>
      <c r="S620" s="14" t="s">
        <v>797</v>
      </c>
      <c r="X620" s="52">
        <v>0</v>
      </c>
    </row>
    <row r="621" spans="1:25" x14ac:dyDescent="0.3">
      <c r="A621">
        <v>1529</v>
      </c>
      <c r="B621" s="23" t="str">
        <f>IF(AND($A621&lt;&gt;"",ISNUMBER($A621)),VLOOKUP($A621,StudiesDetails!$B:$CW,2,FALSE),"")</f>
        <v>Barter</v>
      </c>
      <c r="C621" s="23">
        <f>IF(AND($A621&lt;&gt;"",ISNUMBER($A621)),VLOOKUP($A621,StudiesDetails!$B:$CW,3,FALSE),"")</f>
        <v>2010</v>
      </c>
      <c r="D621" s="23" t="str">
        <f>IF(AND($A621&lt;&gt;"",ISNUMBER($A621)),VLOOKUP($A621,StudiesDetails!$B:$CW,4,FALSE),"")</f>
        <v>https://dx.doi.org/10.1002/bdd.732</v>
      </c>
      <c r="E621" s="64" t="str">
        <f>IF(AND($A621&lt;&gt;"",ISNUMBER($A621)),VLOOKUP($A621,StudiesDetails!$B:$CW,5,FALSE),"")</f>
        <v>CYP3A5</v>
      </c>
      <c r="F621" s="23" t="str">
        <f>IF(AND($A621&lt;&gt;"",ISNUMBER($A621)),VLOOKUP($A621,StudiesDetails!$B:$CW,6,FALSE),"")</f>
        <v>Liver--HLM-ELISA-*1/*3</v>
      </c>
      <c r="G621" s="12" t="s">
        <v>1085</v>
      </c>
      <c r="H621" s="1">
        <v>3</v>
      </c>
      <c r="I621" s="60" t="str">
        <f>IF(AND($A621&lt;&gt;"",ISNUMBER($A621)),VLOOKUP($A621,StudiesDetails!$B:$CW,26,FALSE),"")</f>
        <v>Aggregated</v>
      </c>
      <c r="J621" s="39">
        <f>IF(AND($A621&lt;&gt;"",ISNUMBER($A621)),VLOOKUP($A621,StudiesDetails!$B:$CW,31,FALSE),"")</f>
        <v>6</v>
      </c>
      <c r="K621" s="2">
        <v>85</v>
      </c>
      <c r="L621" s="14" t="s">
        <v>1679</v>
      </c>
      <c r="M621" s="14" t="s">
        <v>796</v>
      </c>
      <c r="Q621" s="2">
        <v>27</v>
      </c>
      <c r="R621" s="14" t="s">
        <v>1679</v>
      </c>
      <c r="S621" s="14" t="s">
        <v>797</v>
      </c>
      <c r="X621" s="52">
        <v>0</v>
      </c>
    </row>
    <row r="622" spans="1:25" x14ac:dyDescent="0.3">
      <c r="A622">
        <v>1530</v>
      </c>
      <c r="B622" s="23" t="str">
        <f>IF(AND($A622&lt;&gt;"",ISNUMBER($A622)),VLOOKUP($A622,StudiesDetails!$B:$CW,2,FALSE),"")</f>
        <v>Barter</v>
      </c>
      <c r="C622" s="23">
        <f>IF(AND($A622&lt;&gt;"",ISNUMBER($A622)),VLOOKUP($A622,StudiesDetails!$B:$CW,3,FALSE),"")</f>
        <v>2010</v>
      </c>
      <c r="D622" s="23" t="str">
        <f>IF(AND($A622&lt;&gt;"",ISNUMBER($A622)),VLOOKUP($A622,StudiesDetails!$B:$CW,4,FALSE),"")</f>
        <v>https://dx.doi.org/10.1002/bdd.732</v>
      </c>
      <c r="E622" s="64" t="str">
        <f>IF(AND($A622&lt;&gt;"",ISNUMBER($A622)),VLOOKUP($A622,StudiesDetails!$B:$CW,5,FALSE),"")</f>
        <v>CYP3A5</v>
      </c>
      <c r="F622" s="23" t="str">
        <f>IF(AND($A622&lt;&gt;"",ISNUMBER($A622)),VLOOKUP($A622,StudiesDetails!$B:$CW,6,FALSE),"")</f>
        <v>Liver--HLM-WB-*1/*3</v>
      </c>
      <c r="G622" s="12" t="s">
        <v>1690</v>
      </c>
      <c r="H622" s="1">
        <v>2</v>
      </c>
      <c r="I622" s="60" t="str">
        <f>IF(AND($A622&lt;&gt;"",ISNUMBER($A622)),VLOOKUP($A622,StudiesDetails!$B:$CW,26,FALSE),"")</f>
        <v>Aggregated</v>
      </c>
      <c r="J622" s="39">
        <f>IF(AND($A622&lt;&gt;"",ISNUMBER($A622)),VLOOKUP($A622,StudiesDetails!$B:$CW,31,FALSE),"")</f>
        <v>6</v>
      </c>
      <c r="K622" s="2">
        <v>88</v>
      </c>
      <c r="L622" s="14" t="s">
        <v>1679</v>
      </c>
      <c r="M622" s="14" t="s">
        <v>796</v>
      </c>
      <c r="Q622" s="2">
        <v>34</v>
      </c>
      <c r="R622" s="14" t="s">
        <v>1679</v>
      </c>
      <c r="S622" s="14" t="s">
        <v>797</v>
      </c>
      <c r="X622" s="52">
        <v>0</v>
      </c>
    </row>
    <row r="623" spans="1:25" x14ac:dyDescent="0.3">
      <c r="A623">
        <v>1531</v>
      </c>
      <c r="B623" s="23" t="str">
        <f>IF(AND($A623&lt;&gt;"",ISNUMBER($A623)),VLOOKUP($A623,StudiesDetails!$B:$CW,2,FALSE),"")</f>
        <v>Lipscomb</v>
      </c>
      <c r="C623" s="23">
        <f>IF(AND($A623&lt;&gt;"",ISNUMBER($A623)),VLOOKUP($A623,StudiesDetails!$B:$CW,3,FALSE),"")</f>
        <v>2003</v>
      </c>
      <c r="D623" s="23" t="str">
        <f>IF(AND($A623&lt;&gt;"",ISNUMBER($A623)),VLOOKUP($A623,StudiesDetails!$B:$CW,4,FALSE),"")</f>
        <v>https://dx.doi.org/10.1080/15376510309821</v>
      </c>
      <c r="E623" s="64" t="str">
        <f>IF(AND($A623&lt;&gt;"",ISNUMBER($A623)),VLOOKUP($A623,StudiesDetails!$B:$CW,5,FALSE),"")</f>
        <v>CYP3A</v>
      </c>
      <c r="F623" s="23" t="str">
        <f>IF(AND($A623&lt;&gt;"",ISNUMBER($A623)),VLOOKUP($A623,StudiesDetails!$B:$CW,6,FALSE),"")</f>
        <v>Liver--HLM-628951-</v>
      </c>
      <c r="G623" s="12" t="s">
        <v>1085</v>
      </c>
      <c r="H623" s="1">
        <v>2</v>
      </c>
      <c r="I623" s="60" t="str">
        <f>IF(AND($A623&lt;&gt;"",ISNUMBER($A623)),VLOOKUP($A623,StudiesDetails!$B:$CW,26,FALSE),"")</f>
        <v>Individual</v>
      </c>
      <c r="J623" s="39">
        <f>IF(AND($A623&lt;&gt;"",ISNUMBER($A623)),VLOOKUP($A623,StudiesDetails!$B:$CW,31,FALSE),"")</f>
        <v>1</v>
      </c>
      <c r="K623" s="2">
        <v>123</v>
      </c>
      <c r="L623" s="14" t="s">
        <v>1679</v>
      </c>
      <c r="M623" s="104" t="s">
        <v>988</v>
      </c>
      <c r="X623" s="52">
        <v>0</v>
      </c>
    </row>
    <row r="624" spans="1:25" x14ac:dyDescent="0.3">
      <c r="A624">
        <v>1532</v>
      </c>
      <c r="B624" s="23" t="str">
        <f>IF(AND($A624&lt;&gt;"",ISNUMBER($A624)),VLOOKUP($A624,StudiesDetails!$B:$CW,2,FALSE),"")</f>
        <v>Lipscomb</v>
      </c>
      <c r="C624" s="23">
        <f>IF(AND($A624&lt;&gt;"",ISNUMBER($A624)),VLOOKUP($A624,StudiesDetails!$B:$CW,3,FALSE),"")</f>
        <v>2003</v>
      </c>
      <c r="D624" s="23" t="str">
        <f>IF(AND($A624&lt;&gt;"",ISNUMBER($A624)),VLOOKUP($A624,StudiesDetails!$B:$CW,4,FALSE),"")</f>
        <v>https://dx.doi.org/10.1080/15376510309821</v>
      </c>
      <c r="E624" s="64" t="str">
        <f>IF(AND($A624&lt;&gt;"",ISNUMBER($A624)),VLOOKUP($A624,StudiesDetails!$B:$CW,5,FALSE),"")</f>
        <v>CYP3A</v>
      </c>
      <c r="F624" s="23" t="str">
        <f>IF(AND($A624&lt;&gt;"",ISNUMBER($A624)),VLOOKUP($A624,StudiesDetails!$B:$CW,6,FALSE),"")</f>
        <v>Liver--HLM-625961-</v>
      </c>
      <c r="G624" s="12" t="s">
        <v>1085</v>
      </c>
      <c r="H624" s="1">
        <v>2</v>
      </c>
      <c r="I624" s="60" t="str">
        <f>IF(AND($A624&lt;&gt;"",ISNUMBER($A624)),VLOOKUP($A624,StudiesDetails!$B:$CW,26,FALSE),"")</f>
        <v>Individual</v>
      </c>
      <c r="J624" s="39">
        <f>IF(AND($A624&lt;&gt;"",ISNUMBER($A624)),VLOOKUP($A624,StudiesDetails!$B:$CW,31,FALSE),"")</f>
        <v>1</v>
      </c>
      <c r="K624" s="2">
        <v>75</v>
      </c>
      <c r="L624" s="14" t="s">
        <v>1679</v>
      </c>
      <c r="M624" s="104" t="s">
        <v>988</v>
      </c>
      <c r="X624" s="52">
        <v>0</v>
      </c>
    </row>
    <row r="625" spans="1:24" x14ac:dyDescent="0.3">
      <c r="A625">
        <v>1533</v>
      </c>
      <c r="B625" s="23" t="str">
        <f>IF(AND($A625&lt;&gt;"",ISNUMBER($A625)),VLOOKUP($A625,StudiesDetails!$B:$CW,2,FALSE),"")</f>
        <v>Lipscomb</v>
      </c>
      <c r="C625" s="23">
        <f>IF(AND($A625&lt;&gt;"",ISNUMBER($A625)),VLOOKUP($A625,StudiesDetails!$B:$CW,3,FALSE),"")</f>
        <v>2003</v>
      </c>
      <c r="D625" s="23" t="str">
        <f>IF(AND($A625&lt;&gt;"",ISNUMBER($A625)),VLOOKUP($A625,StudiesDetails!$B:$CW,4,FALSE),"")</f>
        <v>https://dx.doi.org/10.1080/15376510309821</v>
      </c>
      <c r="E625" s="64" t="str">
        <f>IF(AND($A625&lt;&gt;"",ISNUMBER($A625)),VLOOKUP($A625,StudiesDetails!$B:$CW,5,FALSE),"")</f>
        <v>CYP3A</v>
      </c>
      <c r="F625" s="23" t="str">
        <f>IF(AND($A625&lt;&gt;"",ISNUMBER($A625)),VLOOKUP($A625,StudiesDetails!$B:$CW,6,FALSE),"")</f>
        <v>Liver--HLM-7330961-</v>
      </c>
      <c r="G625" s="12" t="s">
        <v>1085</v>
      </c>
      <c r="H625" s="1">
        <v>2</v>
      </c>
      <c r="I625" s="60" t="str">
        <f>IF(AND($A625&lt;&gt;"",ISNUMBER($A625)),VLOOKUP($A625,StudiesDetails!$B:$CW,26,FALSE),"")</f>
        <v>Individual</v>
      </c>
      <c r="J625" s="39">
        <f>IF(AND($A625&lt;&gt;"",ISNUMBER($A625)),VLOOKUP($A625,StudiesDetails!$B:$CW,31,FALSE),"")</f>
        <v>1</v>
      </c>
      <c r="K625" s="2">
        <v>120</v>
      </c>
      <c r="L625" s="14" t="s">
        <v>1679</v>
      </c>
      <c r="M625" s="104" t="s">
        <v>988</v>
      </c>
      <c r="X625" s="52">
        <v>0</v>
      </c>
    </row>
    <row r="626" spans="1:24" x14ac:dyDescent="0.3">
      <c r="A626">
        <v>1534</v>
      </c>
      <c r="B626" s="23" t="str">
        <f>IF(AND($A626&lt;&gt;"",ISNUMBER($A626)),VLOOKUP($A626,StudiesDetails!$B:$CW,2,FALSE),"")</f>
        <v>Lipscomb</v>
      </c>
      <c r="C626" s="23">
        <f>IF(AND($A626&lt;&gt;"",ISNUMBER($A626)),VLOOKUP($A626,StudiesDetails!$B:$CW,3,FALSE),"")</f>
        <v>2003</v>
      </c>
      <c r="D626" s="23" t="str">
        <f>IF(AND($A626&lt;&gt;"",ISNUMBER($A626)),VLOOKUP($A626,StudiesDetails!$B:$CW,4,FALSE),"")</f>
        <v>https://dx.doi.org/10.1080/15376510309821</v>
      </c>
      <c r="E626" s="64" t="str">
        <f>IF(AND($A626&lt;&gt;"",ISNUMBER($A626)),VLOOKUP($A626,StudiesDetails!$B:$CW,5,FALSE),"")</f>
        <v>CYP3A</v>
      </c>
      <c r="F626" s="23" t="str">
        <f>IF(AND($A626&lt;&gt;"",ISNUMBER($A626)),VLOOKUP($A626,StudiesDetails!$B:$CW,6,FALSE),"")</f>
        <v>Liver--HLM-513941-</v>
      </c>
      <c r="G626" s="12" t="s">
        <v>1085</v>
      </c>
      <c r="H626" s="1">
        <v>2</v>
      </c>
      <c r="I626" s="60" t="str">
        <f>IF(AND($A626&lt;&gt;"",ISNUMBER($A626)),VLOOKUP($A626,StudiesDetails!$B:$CW,26,FALSE),"")</f>
        <v>Individual</v>
      </c>
      <c r="J626" s="39">
        <f>IF(AND($A626&lt;&gt;"",ISNUMBER($A626)),VLOOKUP($A626,StudiesDetails!$B:$CW,31,FALSE),"")</f>
        <v>1</v>
      </c>
      <c r="K626" s="2">
        <v>137</v>
      </c>
      <c r="L626" s="14" t="s">
        <v>1679</v>
      </c>
      <c r="M626" s="104" t="s">
        <v>988</v>
      </c>
      <c r="X626" s="52">
        <v>0</v>
      </c>
    </row>
    <row r="627" spans="1:24" x14ac:dyDescent="0.3">
      <c r="A627">
        <v>1535</v>
      </c>
      <c r="B627" s="23" t="str">
        <f>IF(AND($A627&lt;&gt;"",ISNUMBER($A627)),VLOOKUP($A627,StudiesDetails!$B:$CW,2,FALSE),"")</f>
        <v>Lipscomb</v>
      </c>
      <c r="C627" s="23">
        <f>IF(AND($A627&lt;&gt;"",ISNUMBER($A627)),VLOOKUP($A627,StudiesDetails!$B:$CW,3,FALSE),"")</f>
        <v>2003</v>
      </c>
      <c r="D627" s="23" t="str">
        <f>IF(AND($A627&lt;&gt;"",ISNUMBER($A627)),VLOOKUP($A627,StudiesDetails!$B:$CW,4,FALSE),"")</f>
        <v>https://dx.doi.org/10.1080/15376510309821</v>
      </c>
      <c r="E627" s="64" t="str">
        <f>IF(AND($A627&lt;&gt;"",ISNUMBER($A627)),VLOOKUP($A627,StudiesDetails!$B:$CW,5,FALSE),"")</f>
        <v>CYP3A</v>
      </c>
      <c r="F627" s="23" t="str">
        <f>IF(AND($A627&lt;&gt;"",ISNUMBER($A627)),VLOOKUP($A627,StudiesDetails!$B:$CW,6,FALSE),"")</f>
        <v>Liver--HLM-1103911-</v>
      </c>
      <c r="G627" s="12" t="s">
        <v>1085</v>
      </c>
      <c r="H627" s="1">
        <v>2</v>
      </c>
      <c r="I627" s="60" t="str">
        <f>IF(AND($A627&lt;&gt;"",ISNUMBER($A627)),VLOOKUP($A627,StudiesDetails!$B:$CW,26,FALSE),"")</f>
        <v>Individual</v>
      </c>
      <c r="J627" s="39">
        <f>IF(AND($A627&lt;&gt;"",ISNUMBER($A627)),VLOOKUP($A627,StudiesDetails!$B:$CW,31,FALSE),"")</f>
        <v>1</v>
      </c>
      <c r="K627" s="2">
        <v>73</v>
      </c>
      <c r="L627" s="14" t="s">
        <v>1679</v>
      </c>
      <c r="M627" s="104" t="s">
        <v>988</v>
      </c>
      <c r="X627" s="52">
        <v>0</v>
      </c>
    </row>
    <row r="628" spans="1:24" x14ac:dyDescent="0.3">
      <c r="A628">
        <v>1536</v>
      </c>
      <c r="B628" s="23" t="str">
        <f>IF(AND($A628&lt;&gt;"",ISNUMBER($A628)),VLOOKUP($A628,StudiesDetails!$B:$CW,2,FALSE),"")</f>
        <v>Lipscomb</v>
      </c>
      <c r="C628" s="23">
        <f>IF(AND($A628&lt;&gt;"",ISNUMBER($A628)),VLOOKUP($A628,StudiesDetails!$B:$CW,3,FALSE),"")</f>
        <v>2003</v>
      </c>
      <c r="D628" s="23" t="str">
        <f>IF(AND($A628&lt;&gt;"",ISNUMBER($A628)),VLOOKUP($A628,StudiesDetails!$B:$CW,4,FALSE),"")</f>
        <v>https://dx.doi.org/10.1080/15376510309821</v>
      </c>
      <c r="E628" s="64" t="str">
        <f>IF(AND($A628&lt;&gt;"",ISNUMBER($A628)),VLOOKUP($A628,StudiesDetails!$B:$CW,5,FALSE),"")</f>
        <v>CYP3A</v>
      </c>
      <c r="F628" s="23" t="str">
        <f>IF(AND($A628&lt;&gt;"",ISNUMBER($A628)),VLOOKUP($A628,StudiesDetails!$B:$CW,6,FALSE),"")</f>
        <v>Liver--HLM-317941-</v>
      </c>
      <c r="G628" s="12" t="s">
        <v>1085</v>
      </c>
      <c r="H628" s="1">
        <v>2</v>
      </c>
      <c r="I628" s="60" t="str">
        <f>IF(AND($A628&lt;&gt;"",ISNUMBER($A628)),VLOOKUP($A628,StudiesDetails!$B:$CW,26,FALSE),"")</f>
        <v>Individual</v>
      </c>
      <c r="J628" s="39">
        <f>IF(AND($A628&lt;&gt;"",ISNUMBER($A628)),VLOOKUP($A628,StudiesDetails!$B:$CW,31,FALSE),"")</f>
        <v>1</v>
      </c>
      <c r="K628" s="2">
        <v>103</v>
      </c>
      <c r="L628" s="14" t="s">
        <v>1679</v>
      </c>
      <c r="M628" s="104" t="s">
        <v>988</v>
      </c>
      <c r="X628" s="52">
        <v>0</v>
      </c>
    </row>
    <row r="629" spans="1:24" x14ac:dyDescent="0.3">
      <c r="A629">
        <v>1537</v>
      </c>
      <c r="B629" s="23" t="str">
        <f>IF(AND($A629&lt;&gt;"",ISNUMBER($A629)),VLOOKUP($A629,StudiesDetails!$B:$CW,2,FALSE),"")</f>
        <v>Lipscomb</v>
      </c>
      <c r="C629" s="23">
        <f>IF(AND($A629&lt;&gt;"",ISNUMBER($A629)),VLOOKUP($A629,StudiesDetails!$B:$CW,3,FALSE),"")</f>
        <v>2003</v>
      </c>
      <c r="D629" s="23" t="str">
        <f>IF(AND($A629&lt;&gt;"",ISNUMBER($A629)),VLOOKUP($A629,StudiesDetails!$B:$CW,4,FALSE),"")</f>
        <v>https://dx.doi.org/10.1080/15376510309821</v>
      </c>
      <c r="E629" s="64" t="str">
        <f>IF(AND($A629&lt;&gt;"",ISNUMBER($A629)),VLOOKUP($A629,StudiesDetails!$B:$CW,5,FALSE),"")</f>
        <v>CYP3A</v>
      </c>
      <c r="F629" s="23" t="str">
        <f>IF(AND($A629&lt;&gt;"",ISNUMBER($A629)),VLOOKUP($A629,StudiesDetails!$B:$CW,6,FALSE),"")</f>
        <v>Liver--HLM-218962-</v>
      </c>
      <c r="G629" s="12" t="s">
        <v>1085</v>
      </c>
      <c r="H629" s="1">
        <v>2</v>
      </c>
      <c r="I629" s="60" t="str">
        <f>IF(AND($A629&lt;&gt;"",ISNUMBER($A629)),VLOOKUP($A629,StudiesDetails!$B:$CW,26,FALSE),"")</f>
        <v>Individual</v>
      </c>
      <c r="J629" s="39">
        <f>IF(AND($A629&lt;&gt;"",ISNUMBER($A629)),VLOOKUP($A629,StudiesDetails!$B:$CW,31,FALSE),"")</f>
        <v>1</v>
      </c>
      <c r="K629" s="2">
        <v>72</v>
      </c>
      <c r="L629" s="14" t="s">
        <v>1679</v>
      </c>
      <c r="M629" s="104" t="s">
        <v>988</v>
      </c>
      <c r="X629" s="52">
        <v>0</v>
      </c>
    </row>
    <row r="630" spans="1:24" x14ac:dyDescent="0.3">
      <c r="A630">
        <v>1538</v>
      </c>
      <c r="B630" s="23" t="str">
        <f>IF(AND($A630&lt;&gt;"",ISNUMBER($A630)),VLOOKUP($A630,StudiesDetails!$B:$CW,2,FALSE),"")</f>
        <v>Lipscomb</v>
      </c>
      <c r="C630" s="23">
        <f>IF(AND($A630&lt;&gt;"",ISNUMBER($A630)),VLOOKUP($A630,StudiesDetails!$B:$CW,3,FALSE),"")</f>
        <v>2003</v>
      </c>
      <c r="D630" s="23" t="str">
        <f>IF(AND($A630&lt;&gt;"",ISNUMBER($A630)),VLOOKUP($A630,StudiesDetails!$B:$CW,4,FALSE),"")</f>
        <v>https://dx.doi.org/10.1080/15376510309821</v>
      </c>
      <c r="E630" s="64" t="str">
        <f>IF(AND($A630&lt;&gt;"",ISNUMBER($A630)),VLOOKUP($A630,StudiesDetails!$B:$CW,5,FALSE),"")</f>
        <v>CYP3A</v>
      </c>
      <c r="F630" s="23" t="str">
        <f>IF(AND($A630&lt;&gt;"",ISNUMBER($A630)),VLOOKUP($A630,StudiesDetails!$B:$CW,6,FALSE),"")</f>
        <v>Liver--HLM-325941-</v>
      </c>
      <c r="G630" s="12" t="s">
        <v>1085</v>
      </c>
      <c r="H630" s="1">
        <v>2</v>
      </c>
      <c r="I630" s="60" t="str">
        <f>IF(AND($A630&lt;&gt;"",ISNUMBER($A630)),VLOOKUP($A630,StudiesDetails!$B:$CW,26,FALSE),"")</f>
        <v>Individual</v>
      </c>
      <c r="J630" s="39">
        <f>IF(AND($A630&lt;&gt;"",ISNUMBER($A630)),VLOOKUP($A630,StudiesDetails!$B:$CW,31,FALSE),"")</f>
        <v>1</v>
      </c>
      <c r="K630" s="2">
        <v>59</v>
      </c>
      <c r="L630" s="14" t="s">
        <v>1679</v>
      </c>
      <c r="M630" s="104" t="s">
        <v>988</v>
      </c>
      <c r="X630" s="52">
        <v>0</v>
      </c>
    </row>
    <row r="631" spans="1:24" x14ac:dyDescent="0.3">
      <c r="A631">
        <v>1539</v>
      </c>
      <c r="B631" s="23" t="str">
        <f>IF(AND($A631&lt;&gt;"",ISNUMBER($A631)),VLOOKUP($A631,StudiesDetails!$B:$CW,2,FALSE),"")</f>
        <v>Lipscomb</v>
      </c>
      <c r="C631" s="23">
        <f>IF(AND($A631&lt;&gt;"",ISNUMBER($A631)),VLOOKUP($A631,StudiesDetails!$B:$CW,3,FALSE),"")</f>
        <v>2003</v>
      </c>
      <c r="D631" s="23" t="str">
        <f>IF(AND($A631&lt;&gt;"",ISNUMBER($A631)),VLOOKUP($A631,StudiesDetails!$B:$CW,4,FALSE),"")</f>
        <v>https://dx.doi.org/10.1080/15376510309821</v>
      </c>
      <c r="E631" s="64" t="str">
        <f>IF(AND($A631&lt;&gt;"",ISNUMBER($A631)),VLOOKUP($A631,StudiesDetails!$B:$CW,5,FALSE),"")</f>
        <v>CYP3A</v>
      </c>
      <c r="F631" s="23" t="str">
        <f>IF(AND($A631&lt;&gt;"",ISNUMBER($A631)),VLOOKUP($A631,StudiesDetails!$B:$CW,6,FALSE),"")</f>
        <v>Liver--HLM-825941-</v>
      </c>
      <c r="G631" s="12" t="s">
        <v>1085</v>
      </c>
      <c r="H631" s="1">
        <v>2</v>
      </c>
      <c r="I631" s="60" t="str">
        <f>IF(AND($A631&lt;&gt;"",ISNUMBER($A631)),VLOOKUP($A631,StudiesDetails!$B:$CW,26,FALSE),"")</f>
        <v>Individual</v>
      </c>
      <c r="J631" s="39">
        <f>IF(AND($A631&lt;&gt;"",ISNUMBER($A631)),VLOOKUP($A631,StudiesDetails!$B:$CW,31,FALSE),"")</f>
        <v>1</v>
      </c>
      <c r="K631" s="2">
        <v>151</v>
      </c>
      <c r="L631" s="14" t="s">
        <v>1679</v>
      </c>
      <c r="M631" s="104" t="s">
        <v>988</v>
      </c>
      <c r="X631" s="52">
        <v>0</v>
      </c>
    </row>
    <row r="632" spans="1:24" x14ac:dyDescent="0.3">
      <c r="A632">
        <v>1540</v>
      </c>
      <c r="B632" s="23" t="str">
        <f>IF(AND($A632&lt;&gt;"",ISNUMBER($A632)),VLOOKUP($A632,StudiesDetails!$B:$CW,2,FALSE),"")</f>
        <v>Lipscomb</v>
      </c>
      <c r="C632" s="23">
        <f>IF(AND($A632&lt;&gt;"",ISNUMBER($A632)),VLOOKUP($A632,StudiesDetails!$B:$CW,3,FALSE),"")</f>
        <v>2003</v>
      </c>
      <c r="D632" s="23" t="str">
        <f>IF(AND($A632&lt;&gt;"",ISNUMBER($A632)),VLOOKUP($A632,StudiesDetails!$B:$CW,4,FALSE),"")</f>
        <v>https://dx.doi.org/10.1080/15376510309821</v>
      </c>
      <c r="E632" s="64" t="str">
        <f>IF(AND($A632&lt;&gt;"",ISNUMBER($A632)),VLOOKUP($A632,StudiesDetails!$B:$CW,5,FALSE),"")</f>
        <v>CYP3A</v>
      </c>
      <c r="F632" s="23" t="str">
        <f>IF(AND($A632&lt;&gt;"",ISNUMBER($A632)),VLOOKUP($A632,StudiesDetails!$B:$CW,6,FALSE),"")</f>
        <v>Liver--HLM-711953-</v>
      </c>
      <c r="G632" s="12" t="s">
        <v>1085</v>
      </c>
      <c r="H632" s="1">
        <v>2</v>
      </c>
      <c r="I632" s="60" t="str">
        <f>IF(AND($A632&lt;&gt;"",ISNUMBER($A632)),VLOOKUP($A632,StudiesDetails!$B:$CW,26,FALSE),"")</f>
        <v>Individual</v>
      </c>
      <c r="J632" s="39">
        <f>IF(AND($A632&lt;&gt;"",ISNUMBER($A632)),VLOOKUP($A632,StudiesDetails!$B:$CW,31,FALSE),"")</f>
        <v>1</v>
      </c>
      <c r="K632" s="2">
        <v>65</v>
      </c>
      <c r="L632" s="14" t="s">
        <v>1679</v>
      </c>
      <c r="M632" s="104" t="s">
        <v>988</v>
      </c>
      <c r="X632" s="52">
        <v>0</v>
      </c>
    </row>
    <row r="633" spans="1:24" x14ac:dyDescent="0.3">
      <c r="A633">
        <v>1541</v>
      </c>
      <c r="B633" s="23" t="str">
        <f>IF(AND($A633&lt;&gt;"",ISNUMBER($A633)),VLOOKUP($A633,StudiesDetails!$B:$CW,2,FALSE),"")</f>
        <v>Lipscomb</v>
      </c>
      <c r="C633" s="23">
        <f>IF(AND($A633&lt;&gt;"",ISNUMBER($A633)),VLOOKUP($A633,StudiesDetails!$B:$CW,3,FALSE),"")</f>
        <v>2003</v>
      </c>
      <c r="D633" s="23" t="str">
        <f>IF(AND($A633&lt;&gt;"",ISNUMBER($A633)),VLOOKUP($A633,StudiesDetails!$B:$CW,4,FALSE),"")</f>
        <v>https://dx.doi.org/10.1080/15376510309821</v>
      </c>
      <c r="E633" s="64" t="str">
        <f>IF(AND($A633&lt;&gt;"",ISNUMBER($A633)),VLOOKUP($A633,StudiesDetails!$B:$CW,5,FALSE),"")</f>
        <v>CYP3A</v>
      </c>
      <c r="F633" s="23" t="str">
        <f>IF(AND($A633&lt;&gt;"",ISNUMBER($A633)),VLOOKUP($A633,StudiesDetails!$B:$CW,6,FALSE),"")</f>
        <v>Liver--HLM-102921-</v>
      </c>
      <c r="G633" s="12" t="s">
        <v>1085</v>
      </c>
      <c r="H633" s="1">
        <v>2</v>
      </c>
      <c r="I633" s="60" t="str">
        <f>IF(AND($A633&lt;&gt;"",ISNUMBER($A633)),VLOOKUP($A633,StudiesDetails!$B:$CW,26,FALSE),"")</f>
        <v>Individual</v>
      </c>
      <c r="J633" s="39">
        <f>IF(AND($A633&lt;&gt;"",ISNUMBER($A633)),VLOOKUP($A633,StudiesDetails!$B:$CW,31,FALSE),"")</f>
        <v>1</v>
      </c>
      <c r="K633" s="2">
        <v>72</v>
      </c>
      <c r="L633" s="14" t="s">
        <v>1679</v>
      </c>
      <c r="M633" s="104" t="s">
        <v>988</v>
      </c>
      <c r="X633" s="52">
        <v>0</v>
      </c>
    </row>
    <row r="634" spans="1:24" x14ac:dyDescent="0.3">
      <c r="A634">
        <v>1542</v>
      </c>
      <c r="B634" s="23" t="str">
        <f>IF(AND($A634&lt;&gt;"",ISNUMBER($A634)),VLOOKUP($A634,StudiesDetails!$B:$CW,2,FALSE),"")</f>
        <v>Lipscomb</v>
      </c>
      <c r="C634" s="23">
        <f>IF(AND($A634&lt;&gt;"",ISNUMBER($A634)),VLOOKUP($A634,StudiesDetails!$B:$CW,3,FALSE),"")</f>
        <v>2003</v>
      </c>
      <c r="D634" s="23" t="str">
        <f>IF(AND($A634&lt;&gt;"",ISNUMBER($A634)),VLOOKUP($A634,StudiesDetails!$B:$CW,4,FALSE),"")</f>
        <v>https://dx.doi.org/10.1080/15376510309821</v>
      </c>
      <c r="E634" s="64" t="str">
        <f>IF(AND($A634&lt;&gt;"",ISNUMBER($A634)),VLOOKUP($A634,StudiesDetails!$B:$CW,5,FALSE),"")</f>
        <v>CYP3A</v>
      </c>
      <c r="F634" s="23" t="str">
        <f>IF(AND($A634&lt;&gt;"",ISNUMBER($A634)),VLOOKUP($A634,StudiesDetails!$B:$CW,6,FALSE),"")</f>
        <v>Liver--HLM-305951-</v>
      </c>
      <c r="G634" s="12" t="s">
        <v>1085</v>
      </c>
      <c r="H634" s="1">
        <v>2</v>
      </c>
      <c r="I634" s="60" t="str">
        <f>IF(AND($A634&lt;&gt;"",ISNUMBER($A634)),VLOOKUP($A634,StudiesDetails!$B:$CW,26,FALSE),"")</f>
        <v>Individual</v>
      </c>
      <c r="J634" s="39">
        <f>IF(AND($A634&lt;&gt;"",ISNUMBER($A634)),VLOOKUP($A634,StudiesDetails!$B:$CW,31,FALSE),"")</f>
        <v>1</v>
      </c>
      <c r="K634" s="2">
        <v>73</v>
      </c>
      <c r="L634" s="14" t="s">
        <v>1679</v>
      </c>
      <c r="M634" s="104" t="s">
        <v>988</v>
      </c>
      <c r="X634" s="52">
        <v>0</v>
      </c>
    </row>
    <row r="635" spans="1:24" x14ac:dyDescent="0.3">
      <c r="A635">
        <v>1543</v>
      </c>
      <c r="B635" s="23" t="str">
        <f>IF(AND($A635&lt;&gt;"",ISNUMBER($A635)),VLOOKUP($A635,StudiesDetails!$B:$CW,2,FALSE),"")</f>
        <v>Lipscomb</v>
      </c>
      <c r="C635" s="23">
        <f>IF(AND($A635&lt;&gt;"",ISNUMBER($A635)),VLOOKUP($A635,StudiesDetails!$B:$CW,3,FALSE),"")</f>
        <v>2003</v>
      </c>
      <c r="D635" s="23" t="str">
        <f>IF(AND($A635&lt;&gt;"",ISNUMBER($A635)),VLOOKUP($A635,StudiesDetails!$B:$CW,4,FALSE),"")</f>
        <v>https://dx.doi.org/10.1080/15376510309821</v>
      </c>
      <c r="E635" s="64" t="str">
        <f>IF(AND($A635&lt;&gt;"",ISNUMBER($A635)),VLOOKUP($A635,StudiesDetails!$B:$CW,5,FALSE),"")</f>
        <v>CYP3A</v>
      </c>
      <c r="F635" s="23" t="str">
        <f>IF(AND($A635&lt;&gt;"",ISNUMBER($A635)),VLOOKUP($A635,StudiesDetails!$B:$CW,6,FALSE),"")</f>
        <v>Liver--HLM-210921-</v>
      </c>
      <c r="G635" s="12" t="s">
        <v>1085</v>
      </c>
      <c r="H635" s="1">
        <v>2</v>
      </c>
      <c r="I635" s="60" t="str">
        <f>IF(AND($A635&lt;&gt;"",ISNUMBER($A635)),VLOOKUP($A635,StudiesDetails!$B:$CW,26,FALSE),"")</f>
        <v>Individual</v>
      </c>
      <c r="J635" s="39">
        <f>IF(AND($A635&lt;&gt;"",ISNUMBER($A635)),VLOOKUP($A635,StudiesDetails!$B:$CW,31,FALSE),"")</f>
        <v>1</v>
      </c>
      <c r="K635" s="2">
        <v>65</v>
      </c>
      <c r="L635" s="14" t="s">
        <v>1679</v>
      </c>
      <c r="M635" s="104" t="s">
        <v>988</v>
      </c>
      <c r="X635" s="52">
        <v>0</v>
      </c>
    </row>
    <row r="636" spans="1:24" x14ac:dyDescent="0.3">
      <c r="A636">
        <v>1544</v>
      </c>
      <c r="B636" s="23" t="str">
        <f>IF(AND($A636&lt;&gt;"",ISNUMBER($A636)),VLOOKUP($A636,StudiesDetails!$B:$CW,2,FALSE),"")</f>
        <v>Lipscomb</v>
      </c>
      <c r="C636" s="23">
        <f>IF(AND($A636&lt;&gt;"",ISNUMBER($A636)),VLOOKUP($A636,StudiesDetails!$B:$CW,3,FALSE),"")</f>
        <v>2003</v>
      </c>
      <c r="D636" s="23" t="str">
        <f>IF(AND($A636&lt;&gt;"",ISNUMBER($A636)),VLOOKUP($A636,StudiesDetails!$B:$CW,4,FALSE),"")</f>
        <v>https://dx.doi.org/10.1080/15376510309821</v>
      </c>
      <c r="E636" s="64" t="str">
        <f>IF(AND($A636&lt;&gt;"",ISNUMBER($A636)),VLOOKUP($A636,StudiesDetails!$B:$CW,5,FALSE),"")</f>
        <v>CYP3A</v>
      </c>
      <c r="F636" s="23" t="str">
        <f>IF(AND($A636&lt;&gt;"",ISNUMBER($A636)),VLOOKUP($A636,StudiesDetails!$B:$CW,6,FALSE),"")</f>
        <v>Liver--HLM-320951-</v>
      </c>
      <c r="G636" s="12" t="s">
        <v>1085</v>
      </c>
      <c r="H636" s="1">
        <v>2</v>
      </c>
      <c r="I636" s="60" t="str">
        <f>IF(AND($A636&lt;&gt;"",ISNUMBER($A636)),VLOOKUP($A636,StudiesDetails!$B:$CW,26,FALSE),"")</f>
        <v>Individual</v>
      </c>
      <c r="J636" s="39">
        <f>IF(AND($A636&lt;&gt;"",ISNUMBER($A636)),VLOOKUP($A636,StudiesDetails!$B:$CW,31,FALSE),"")</f>
        <v>1</v>
      </c>
      <c r="K636" s="2">
        <v>117</v>
      </c>
      <c r="L636" s="14" t="s">
        <v>1679</v>
      </c>
      <c r="M636" s="104" t="s">
        <v>988</v>
      </c>
      <c r="X636" s="52">
        <v>0</v>
      </c>
    </row>
    <row r="637" spans="1:24" x14ac:dyDescent="0.3">
      <c r="A637">
        <v>1545</v>
      </c>
      <c r="B637" s="23" t="str">
        <f>IF(AND($A637&lt;&gt;"",ISNUMBER($A637)),VLOOKUP($A637,StudiesDetails!$B:$CW,2,FALSE),"")</f>
        <v>Lipscomb</v>
      </c>
      <c r="C637" s="23">
        <f>IF(AND($A637&lt;&gt;"",ISNUMBER($A637)),VLOOKUP($A637,StudiesDetails!$B:$CW,3,FALSE),"")</f>
        <v>2003</v>
      </c>
      <c r="D637" s="23" t="str">
        <f>IF(AND($A637&lt;&gt;"",ISNUMBER($A637)),VLOOKUP($A637,StudiesDetails!$B:$CW,4,FALSE),"")</f>
        <v>https://dx.doi.org/10.1080/15376510309821</v>
      </c>
      <c r="E637" s="64" t="str">
        <f>IF(AND($A637&lt;&gt;"",ISNUMBER($A637)),VLOOKUP($A637,StudiesDetails!$B:$CW,5,FALSE),"")</f>
        <v>CYP3A</v>
      </c>
      <c r="F637" s="23" t="str">
        <f>IF(AND($A637&lt;&gt;"",ISNUMBER($A637)),VLOOKUP($A637,StudiesDetails!$B:$CW,6,FALSE),"")</f>
        <v>Liver--HLM-416931-</v>
      </c>
      <c r="G637" s="12" t="s">
        <v>1085</v>
      </c>
      <c r="H637" s="1">
        <v>2</v>
      </c>
      <c r="I637" s="60" t="str">
        <f>IF(AND($A637&lt;&gt;"",ISNUMBER($A637)),VLOOKUP($A637,StudiesDetails!$B:$CW,26,FALSE),"")</f>
        <v>Individual</v>
      </c>
      <c r="J637" s="39">
        <f>IF(AND($A637&lt;&gt;"",ISNUMBER($A637)),VLOOKUP($A637,StudiesDetails!$B:$CW,31,FALSE),"")</f>
        <v>1</v>
      </c>
      <c r="K637" s="2">
        <v>35</v>
      </c>
      <c r="L637" s="14" t="s">
        <v>1679</v>
      </c>
      <c r="M637" s="104" t="s">
        <v>988</v>
      </c>
      <c r="X637" s="52">
        <v>0</v>
      </c>
    </row>
    <row r="638" spans="1:24" x14ac:dyDescent="0.3">
      <c r="A638">
        <v>1546</v>
      </c>
      <c r="B638" s="23" t="str">
        <f>IF(AND($A638&lt;&gt;"",ISNUMBER($A638)),VLOOKUP($A638,StudiesDetails!$B:$CW,2,FALSE),"")</f>
        <v>Lipscomb</v>
      </c>
      <c r="C638" s="23">
        <f>IF(AND($A638&lt;&gt;"",ISNUMBER($A638)),VLOOKUP($A638,StudiesDetails!$B:$CW,3,FALSE),"")</f>
        <v>2003</v>
      </c>
      <c r="D638" s="23" t="str">
        <f>IF(AND($A638&lt;&gt;"",ISNUMBER($A638)),VLOOKUP($A638,StudiesDetails!$B:$CW,4,FALSE),"")</f>
        <v>https://dx.doi.org/10.1080/15376510309821</v>
      </c>
      <c r="E638" s="64" t="str">
        <f>IF(AND($A638&lt;&gt;"",ISNUMBER($A638)),VLOOKUP($A638,StudiesDetails!$B:$CW,5,FALSE),"")</f>
        <v>CYP3A</v>
      </c>
      <c r="F638" s="23" t="str">
        <f>IF(AND($A638&lt;&gt;"",ISNUMBER($A638)),VLOOKUP($A638,StudiesDetails!$B:$CW,6,FALSE),"")</f>
        <v>Liver--HLM-518931-</v>
      </c>
      <c r="G638" s="12" t="s">
        <v>1085</v>
      </c>
      <c r="H638" s="1">
        <v>2</v>
      </c>
      <c r="I638" s="60" t="str">
        <f>IF(AND($A638&lt;&gt;"",ISNUMBER($A638)),VLOOKUP($A638,StudiesDetails!$B:$CW,26,FALSE),"")</f>
        <v>Individual</v>
      </c>
      <c r="J638" s="39">
        <f>IF(AND($A638&lt;&gt;"",ISNUMBER($A638)),VLOOKUP($A638,StudiesDetails!$B:$CW,31,FALSE),"")</f>
        <v>1</v>
      </c>
      <c r="K638" s="2">
        <v>106</v>
      </c>
      <c r="L638" s="14" t="s">
        <v>1679</v>
      </c>
      <c r="M638" s="104" t="s">
        <v>988</v>
      </c>
      <c r="X638" s="52">
        <v>0</v>
      </c>
    </row>
    <row r="639" spans="1:24" x14ac:dyDescent="0.3">
      <c r="A639">
        <v>1547</v>
      </c>
      <c r="B639" s="23" t="str">
        <f>IF(AND($A639&lt;&gt;"",ISNUMBER($A639)),VLOOKUP($A639,StudiesDetails!$B:$CW,2,FALSE),"")</f>
        <v>Lipscomb</v>
      </c>
      <c r="C639" s="23">
        <f>IF(AND($A639&lt;&gt;"",ISNUMBER($A639)),VLOOKUP($A639,StudiesDetails!$B:$CW,3,FALSE),"")</f>
        <v>2003</v>
      </c>
      <c r="D639" s="23" t="str">
        <f>IF(AND($A639&lt;&gt;"",ISNUMBER($A639)),VLOOKUP($A639,StudiesDetails!$B:$CW,4,FALSE),"")</f>
        <v>https://dx.doi.org/10.1080/15376510309821</v>
      </c>
      <c r="E639" s="64" t="str">
        <f>IF(AND($A639&lt;&gt;"",ISNUMBER($A639)),VLOOKUP($A639,StudiesDetails!$B:$CW,5,FALSE),"")</f>
        <v>CYP3A</v>
      </c>
      <c r="F639" s="23" t="str">
        <f>IF(AND($A639&lt;&gt;"",ISNUMBER($A639)),VLOOKUP($A639,StudiesDetails!$B:$CW,6,FALSE),"")</f>
        <v>Liver--HLM-823941-</v>
      </c>
      <c r="G639" s="12" t="s">
        <v>1085</v>
      </c>
      <c r="H639" s="1">
        <v>2</v>
      </c>
      <c r="I639" s="60" t="str">
        <f>IF(AND($A639&lt;&gt;"",ISNUMBER($A639)),VLOOKUP($A639,StudiesDetails!$B:$CW,26,FALSE),"")</f>
        <v>Individual</v>
      </c>
      <c r="J639" s="39">
        <f>IF(AND($A639&lt;&gt;"",ISNUMBER($A639)),VLOOKUP($A639,StudiesDetails!$B:$CW,31,FALSE),"")</f>
        <v>1</v>
      </c>
      <c r="K639" s="2">
        <v>122</v>
      </c>
      <c r="L639" s="14" t="s">
        <v>1679</v>
      </c>
      <c r="M639" s="104" t="s">
        <v>988</v>
      </c>
      <c r="X639" s="52">
        <v>0</v>
      </c>
    </row>
    <row r="640" spans="1:24" x14ac:dyDescent="0.3">
      <c r="A640">
        <v>1548</v>
      </c>
      <c r="B640" s="23" t="str">
        <f>IF(AND($A640&lt;&gt;"",ISNUMBER($A640)),VLOOKUP($A640,StudiesDetails!$B:$CW,2,FALSE),"")</f>
        <v>Lipscomb</v>
      </c>
      <c r="C640" s="23">
        <f>IF(AND($A640&lt;&gt;"",ISNUMBER($A640)),VLOOKUP($A640,StudiesDetails!$B:$CW,3,FALSE),"")</f>
        <v>2003</v>
      </c>
      <c r="D640" s="23" t="str">
        <f>IF(AND($A640&lt;&gt;"",ISNUMBER($A640)),VLOOKUP($A640,StudiesDetails!$B:$CW,4,FALSE),"")</f>
        <v>https://dx.doi.org/10.1080/15376510309821</v>
      </c>
      <c r="E640" s="64" t="str">
        <f>IF(AND($A640&lt;&gt;"",ISNUMBER($A640)),VLOOKUP($A640,StudiesDetails!$B:$CW,5,FALSE),"")</f>
        <v>CYP3A</v>
      </c>
      <c r="F640" s="23" t="str">
        <f>IF(AND($A640&lt;&gt;"",ISNUMBER($A640)),VLOOKUP($A640,StudiesDetails!$B:$CW,6,FALSE),"")</f>
        <v>Liver--HLM-926931-</v>
      </c>
      <c r="G640" s="12" t="s">
        <v>1085</v>
      </c>
      <c r="H640" s="1">
        <v>2</v>
      </c>
      <c r="I640" s="60" t="str">
        <f>IF(AND($A640&lt;&gt;"",ISNUMBER($A640)),VLOOKUP($A640,StudiesDetails!$B:$CW,26,FALSE),"")</f>
        <v>Individual</v>
      </c>
      <c r="J640" s="39">
        <f>IF(AND($A640&lt;&gt;"",ISNUMBER($A640)),VLOOKUP($A640,StudiesDetails!$B:$CW,31,FALSE),"")</f>
        <v>1</v>
      </c>
      <c r="K640" s="2">
        <v>136</v>
      </c>
      <c r="L640" s="14" t="s">
        <v>1679</v>
      </c>
      <c r="M640" s="104" t="s">
        <v>988</v>
      </c>
      <c r="X640" s="52">
        <v>0</v>
      </c>
    </row>
    <row r="641" spans="1:24" x14ac:dyDescent="0.3">
      <c r="A641">
        <v>1549</v>
      </c>
      <c r="B641" s="23" t="str">
        <f>IF(AND($A641&lt;&gt;"",ISNUMBER($A641)),VLOOKUP($A641,StudiesDetails!$B:$CW,2,FALSE),"")</f>
        <v>Lipscomb</v>
      </c>
      <c r="C641" s="23">
        <f>IF(AND($A641&lt;&gt;"",ISNUMBER($A641)),VLOOKUP($A641,StudiesDetails!$B:$CW,3,FALSE),"")</f>
        <v>2003</v>
      </c>
      <c r="D641" s="23" t="str">
        <f>IF(AND($A641&lt;&gt;"",ISNUMBER($A641)),VLOOKUP($A641,StudiesDetails!$B:$CW,4,FALSE),"")</f>
        <v>https://dx.doi.org/10.1080/15376510309821</v>
      </c>
      <c r="E641" s="64" t="str">
        <f>IF(AND($A641&lt;&gt;"",ISNUMBER($A641)),VLOOKUP($A641,StudiesDetails!$B:$CW,5,FALSE),"")</f>
        <v>CYP3A</v>
      </c>
      <c r="F641" s="23" t="str">
        <f>IF(AND($A641&lt;&gt;"",ISNUMBER($A641)),VLOOKUP($A641,StudiesDetails!$B:$CW,6,FALSE),"")</f>
        <v>Liver--HLM-929942-</v>
      </c>
      <c r="G641" s="12" t="s">
        <v>1085</v>
      </c>
      <c r="H641" s="1">
        <v>2</v>
      </c>
      <c r="I641" s="60" t="str">
        <f>IF(AND($A641&lt;&gt;"",ISNUMBER($A641)),VLOOKUP($A641,StudiesDetails!$B:$CW,26,FALSE),"")</f>
        <v>Individual</v>
      </c>
      <c r="J641" s="39">
        <f>IF(AND($A641&lt;&gt;"",ISNUMBER($A641)),VLOOKUP($A641,StudiesDetails!$B:$CW,31,FALSE),"")</f>
        <v>1</v>
      </c>
      <c r="K641" s="2">
        <v>80</v>
      </c>
      <c r="L641" s="14" t="s">
        <v>1679</v>
      </c>
      <c r="M641" s="104" t="s">
        <v>988</v>
      </c>
      <c r="X641" s="52">
        <v>0</v>
      </c>
    </row>
    <row r="642" spans="1:24" x14ac:dyDescent="0.3">
      <c r="A642">
        <v>1550</v>
      </c>
      <c r="B642" s="23" t="str">
        <f>IF(AND($A642&lt;&gt;"",ISNUMBER($A642)),VLOOKUP($A642,StudiesDetails!$B:$CW,2,FALSE),"")</f>
        <v>Lipscomb</v>
      </c>
      <c r="C642" s="23">
        <f>IF(AND($A642&lt;&gt;"",ISNUMBER($A642)),VLOOKUP($A642,StudiesDetails!$B:$CW,3,FALSE),"")</f>
        <v>2003</v>
      </c>
      <c r="D642" s="23" t="str">
        <f>IF(AND($A642&lt;&gt;"",ISNUMBER($A642)),VLOOKUP($A642,StudiesDetails!$B:$CW,4,FALSE),"")</f>
        <v>https://dx.doi.org/10.1080/15376510309821</v>
      </c>
      <c r="E642" s="64" t="str">
        <f>IF(AND($A642&lt;&gt;"",ISNUMBER($A642)),VLOOKUP($A642,StudiesDetails!$B:$CW,5,FALSE),"")</f>
        <v>CYP3A</v>
      </c>
      <c r="F642" s="23" t="str">
        <f>IF(AND($A642&lt;&gt;"",ISNUMBER($A642)),VLOOKUP($A642,StudiesDetails!$B:$CW,6,FALSE),"")</f>
        <v>Liver--HLM-1101931-</v>
      </c>
      <c r="G642" s="12" t="s">
        <v>1085</v>
      </c>
      <c r="H642" s="1">
        <v>2</v>
      </c>
      <c r="I642" s="60" t="str">
        <f>IF(AND($A642&lt;&gt;"",ISNUMBER($A642)),VLOOKUP($A642,StudiesDetails!$B:$CW,26,FALSE),"")</f>
        <v>Individual</v>
      </c>
      <c r="J642" s="39">
        <f>IF(AND($A642&lt;&gt;"",ISNUMBER($A642)),VLOOKUP($A642,StudiesDetails!$B:$CW,31,FALSE),"")</f>
        <v>1</v>
      </c>
      <c r="K642" s="2">
        <v>42</v>
      </c>
      <c r="L642" s="14" t="s">
        <v>1679</v>
      </c>
      <c r="M642" s="104" t="s">
        <v>988</v>
      </c>
      <c r="X642" s="52">
        <v>0</v>
      </c>
    </row>
    <row r="643" spans="1:24" x14ac:dyDescent="0.3">
      <c r="A643">
        <v>1552</v>
      </c>
      <c r="B643" s="23" t="str">
        <f>IF(AND($A643&lt;&gt;"",ISNUMBER($A643)),VLOOKUP($A643,StudiesDetails!$B:$CW,2,FALSE),"")</f>
        <v>Lipscomb</v>
      </c>
      <c r="C643" s="23">
        <f>IF(AND($A643&lt;&gt;"",ISNUMBER($A643)),VLOOKUP($A643,StudiesDetails!$B:$CW,3,FALSE),"")</f>
        <v>2003</v>
      </c>
      <c r="D643" s="23" t="str">
        <f>IF(AND($A643&lt;&gt;"",ISNUMBER($A643)),VLOOKUP($A643,StudiesDetails!$B:$CW,4,FALSE),"")</f>
        <v>https://dx.doi.org/10.1080/15376510309821</v>
      </c>
      <c r="E643" s="64" t="str">
        <f>IF(AND($A643&lt;&gt;"",ISNUMBER($A643)),VLOOKUP($A643,StudiesDetails!$B:$CW,5,FALSE),"")</f>
        <v>CYP3A</v>
      </c>
      <c r="F643" s="23" t="str">
        <f>IF(AND($A643&lt;&gt;"",ISNUMBER($A643)),VLOOKUP($A643,StudiesDetails!$B:$CW,6,FALSE),"")</f>
        <v>Liver--Homogenate-628951-</v>
      </c>
      <c r="G643" s="12" t="s">
        <v>1085</v>
      </c>
      <c r="H643" s="1">
        <v>2</v>
      </c>
      <c r="I643" s="60" t="str">
        <f>IF(AND($A643&lt;&gt;"",ISNUMBER($A643)),VLOOKUP($A643,StudiesDetails!$B:$CW,26,FALSE),"")</f>
        <v>Individual</v>
      </c>
      <c r="J643" s="39">
        <f>IF(AND($A643&lt;&gt;"",ISNUMBER($A643)),VLOOKUP($A643,StudiesDetails!$B:$CW,31,FALSE),"")</f>
        <v>1</v>
      </c>
      <c r="K643" s="2">
        <v>26.6</v>
      </c>
      <c r="L643" s="14" t="s">
        <v>1700</v>
      </c>
      <c r="M643" s="104" t="s">
        <v>988</v>
      </c>
      <c r="R643" s="2"/>
      <c r="S643" s="2"/>
      <c r="X643" s="52">
        <v>0</v>
      </c>
    </row>
    <row r="644" spans="1:24" x14ac:dyDescent="0.3">
      <c r="A644">
        <v>1553</v>
      </c>
      <c r="B644" s="23" t="str">
        <f>IF(AND($A644&lt;&gt;"",ISNUMBER($A644)),VLOOKUP($A644,StudiesDetails!$B:$CW,2,FALSE),"")</f>
        <v>Lipscomb</v>
      </c>
      <c r="C644" s="23">
        <f>IF(AND($A644&lt;&gt;"",ISNUMBER($A644)),VLOOKUP($A644,StudiesDetails!$B:$CW,3,FALSE),"")</f>
        <v>2003</v>
      </c>
      <c r="D644" s="23" t="str">
        <f>IF(AND($A644&lt;&gt;"",ISNUMBER($A644)),VLOOKUP($A644,StudiesDetails!$B:$CW,4,FALSE),"")</f>
        <v>https://dx.doi.org/10.1080/15376510309821</v>
      </c>
      <c r="E644" s="64" t="str">
        <f>IF(AND($A644&lt;&gt;"",ISNUMBER($A644)),VLOOKUP($A644,StudiesDetails!$B:$CW,5,FALSE),"")</f>
        <v>CYP3A</v>
      </c>
      <c r="F644" s="23" t="str">
        <f>IF(AND($A644&lt;&gt;"",ISNUMBER($A644)),VLOOKUP($A644,StudiesDetails!$B:$CW,6,FALSE),"")</f>
        <v>Liver--Homogenate-625961-</v>
      </c>
      <c r="G644" s="12" t="s">
        <v>1085</v>
      </c>
      <c r="H644" s="1">
        <v>2</v>
      </c>
      <c r="I644" s="60" t="str">
        <f>IF(AND($A644&lt;&gt;"",ISNUMBER($A644)),VLOOKUP($A644,StudiesDetails!$B:$CW,26,FALSE),"")</f>
        <v>Individual</v>
      </c>
      <c r="J644" s="39">
        <f>IF(AND($A644&lt;&gt;"",ISNUMBER($A644)),VLOOKUP($A644,StudiesDetails!$B:$CW,31,FALSE),"")</f>
        <v>1</v>
      </c>
      <c r="K644" s="2">
        <v>31.7</v>
      </c>
      <c r="L644" s="14" t="s">
        <v>1700</v>
      </c>
      <c r="M644" s="104" t="s">
        <v>988</v>
      </c>
      <c r="R644" s="2"/>
      <c r="S644" s="2"/>
      <c r="X644" s="52">
        <v>0</v>
      </c>
    </row>
    <row r="645" spans="1:24" x14ac:dyDescent="0.3">
      <c r="A645">
        <v>1554</v>
      </c>
      <c r="B645" s="23" t="str">
        <f>IF(AND($A645&lt;&gt;"",ISNUMBER($A645)),VLOOKUP($A645,StudiesDetails!$B:$CW,2,FALSE),"")</f>
        <v>Lipscomb</v>
      </c>
      <c r="C645" s="23">
        <f>IF(AND($A645&lt;&gt;"",ISNUMBER($A645)),VLOOKUP($A645,StudiesDetails!$B:$CW,3,FALSE),"")</f>
        <v>2003</v>
      </c>
      <c r="D645" s="23" t="str">
        <f>IF(AND($A645&lt;&gt;"",ISNUMBER($A645)),VLOOKUP($A645,StudiesDetails!$B:$CW,4,FALSE),"")</f>
        <v>https://dx.doi.org/10.1080/15376510309821</v>
      </c>
      <c r="E645" s="64" t="str">
        <f>IF(AND($A645&lt;&gt;"",ISNUMBER($A645)),VLOOKUP($A645,StudiesDetails!$B:$CW,5,FALSE),"")</f>
        <v>CYP3A</v>
      </c>
      <c r="F645" s="23" t="str">
        <f>IF(AND($A645&lt;&gt;"",ISNUMBER($A645)),VLOOKUP($A645,StudiesDetails!$B:$CW,6,FALSE),"")</f>
        <v>Liver--Homogenate-7330961-</v>
      </c>
      <c r="G645" s="12" t="s">
        <v>1085</v>
      </c>
      <c r="H645" s="1">
        <v>2</v>
      </c>
      <c r="I645" s="60" t="str">
        <f>IF(AND($A645&lt;&gt;"",ISNUMBER($A645)),VLOOKUP($A645,StudiesDetails!$B:$CW,26,FALSE),"")</f>
        <v>Individual</v>
      </c>
      <c r="J645" s="39">
        <f>IF(AND($A645&lt;&gt;"",ISNUMBER($A645)),VLOOKUP($A645,StudiesDetails!$B:$CW,31,FALSE),"")</f>
        <v>1</v>
      </c>
      <c r="K645" s="2">
        <v>34.6</v>
      </c>
      <c r="L645" s="14" t="s">
        <v>1700</v>
      </c>
      <c r="M645" s="104" t="s">
        <v>988</v>
      </c>
      <c r="R645" s="2"/>
      <c r="S645" s="2"/>
      <c r="X645" s="52">
        <v>0</v>
      </c>
    </row>
    <row r="646" spans="1:24" x14ac:dyDescent="0.3">
      <c r="A646">
        <v>1555</v>
      </c>
      <c r="B646" s="23" t="str">
        <f>IF(AND($A646&lt;&gt;"",ISNUMBER($A646)),VLOOKUP($A646,StudiesDetails!$B:$CW,2,FALSE),"")</f>
        <v>Lipscomb</v>
      </c>
      <c r="C646" s="23">
        <f>IF(AND($A646&lt;&gt;"",ISNUMBER($A646)),VLOOKUP($A646,StudiesDetails!$B:$CW,3,FALSE),"")</f>
        <v>2003</v>
      </c>
      <c r="D646" s="23" t="str">
        <f>IF(AND($A646&lt;&gt;"",ISNUMBER($A646)),VLOOKUP($A646,StudiesDetails!$B:$CW,4,FALSE),"")</f>
        <v>https://dx.doi.org/10.1080/15376510309821</v>
      </c>
      <c r="E646" s="64" t="str">
        <f>IF(AND($A646&lt;&gt;"",ISNUMBER($A646)),VLOOKUP($A646,StudiesDetails!$B:$CW,5,FALSE),"")</f>
        <v>CYP3A</v>
      </c>
      <c r="F646" s="23" t="str">
        <f>IF(AND($A646&lt;&gt;"",ISNUMBER($A646)),VLOOKUP($A646,StudiesDetails!$B:$CW,6,FALSE),"")</f>
        <v>Liver--Homogenate-513941-</v>
      </c>
      <c r="G646" s="12" t="s">
        <v>1085</v>
      </c>
      <c r="H646" s="1">
        <v>2</v>
      </c>
      <c r="I646" s="60" t="str">
        <f>IF(AND($A646&lt;&gt;"",ISNUMBER($A646)),VLOOKUP($A646,StudiesDetails!$B:$CW,26,FALSE),"")</f>
        <v>Individual</v>
      </c>
      <c r="J646" s="39">
        <f>IF(AND($A646&lt;&gt;"",ISNUMBER($A646)),VLOOKUP($A646,StudiesDetails!$B:$CW,31,FALSE),"")</f>
        <v>1</v>
      </c>
      <c r="K646" s="2">
        <v>23.7</v>
      </c>
      <c r="L646" s="14" t="s">
        <v>1700</v>
      </c>
      <c r="M646" s="104" t="s">
        <v>988</v>
      </c>
      <c r="R646" s="2"/>
      <c r="S646" s="2"/>
      <c r="X646" s="52">
        <v>0</v>
      </c>
    </row>
    <row r="647" spans="1:24" x14ac:dyDescent="0.3">
      <c r="A647">
        <v>1556</v>
      </c>
      <c r="B647" s="23" t="str">
        <f>IF(AND($A647&lt;&gt;"",ISNUMBER($A647)),VLOOKUP($A647,StudiesDetails!$B:$CW,2,FALSE),"")</f>
        <v>Lipscomb</v>
      </c>
      <c r="C647" s="23">
        <f>IF(AND($A647&lt;&gt;"",ISNUMBER($A647)),VLOOKUP($A647,StudiesDetails!$B:$CW,3,FALSE),"")</f>
        <v>2003</v>
      </c>
      <c r="D647" s="23" t="str">
        <f>IF(AND($A647&lt;&gt;"",ISNUMBER($A647)),VLOOKUP($A647,StudiesDetails!$B:$CW,4,FALSE),"")</f>
        <v>https://dx.doi.org/10.1080/15376510309821</v>
      </c>
      <c r="E647" s="64" t="str">
        <f>IF(AND($A647&lt;&gt;"",ISNUMBER($A647)),VLOOKUP($A647,StudiesDetails!$B:$CW,5,FALSE),"")</f>
        <v>CYP3A</v>
      </c>
      <c r="F647" s="23" t="str">
        <f>IF(AND($A647&lt;&gt;"",ISNUMBER($A647)),VLOOKUP($A647,StudiesDetails!$B:$CW,6,FALSE),"")</f>
        <v>Liver--Homogenate-1103911-</v>
      </c>
      <c r="G647" s="12" t="s">
        <v>1085</v>
      </c>
      <c r="H647" s="1">
        <v>2</v>
      </c>
      <c r="I647" s="60" t="str">
        <f>IF(AND($A647&lt;&gt;"",ISNUMBER($A647)),VLOOKUP($A647,StudiesDetails!$B:$CW,26,FALSE),"")</f>
        <v>Individual</v>
      </c>
      <c r="J647" s="39">
        <f>IF(AND($A647&lt;&gt;"",ISNUMBER($A647)),VLOOKUP($A647,StudiesDetails!$B:$CW,31,FALSE),"")</f>
        <v>1</v>
      </c>
      <c r="K647" s="2">
        <v>24.7</v>
      </c>
      <c r="L647" s="14" t="s">
        <v>1700</v>
      </c>
      <c r="M647" s="104" t="s">
        <v>988</v>
      </c>
      <c r="R647" s="2"/>
      <c r="S647" s="2"/>
      <c r="X647" s="52">
        <v>0</v>
      </c>
    </row>
    <row r="648" spans="1:24" x14ac:dyDescent="0.3">
      <c r="A648">
        <v>1557</v>
      </c>
      <c r="B648" s="23" t="str">
        <f>IF(AND($A648&lt;&gt;"",ISNUMBER($A648)),VLOOKUP($A648,StudiesDetails!$B:$CW,2,FALSE),"")</f>
        <v>Lipscomb</v>
      </c>
      <c r="C648" s="23">
        <f>IF(AND($A648&lt;&gt;"",ISNUMBER($A648)),VLOOKUP($A648,StudiesDetails!$B:$CW,3,FALSE),"")</f>
        <v>2003</v>
      </c>
      <c r="D648" s="23" t="str">
        <f>IF(AND($A648&lt;&gt;"",ISNUMBER($A648)),VLOOKUP($A648,StudiesDetails!$B:$CW,4,FALSE),"")</f>
        <v>https://dx.doi.org/10.1080/15376510309821</v>
      </c>
      <c r="E648" s="64" t="str">
        <f>IF(AND($A648&lt;&gt;"",ISNUMBER($A648)),VLOOKUP($A648,StudiesDetails!$B:$CW,5,FALSE),"")</f>
        <v>CYP3A</v>
      </c>
      <c r="F648" s="23" t="str">
        <f>IF(AND($A648&lt;&gt;"",ISNUMBER($A648)),VLOOKUP($A648,StudiesDetails!$B:$CW,6,FALSE),"")</f>
        <v>Liver--Homogenate-317941-</v>
      </c>
      <c r="G648" s="12" t="s">
        <v>1085</v>
      </c>
      <c r="H648" s="1">
        <v>2</v>
      </c>
      <c r="I648" s="60" t="str">
        <f>IF(AND($A648&lt;&gt;"",ISNUMBER($A648)),VLOOKUP($A648,StudiesDetails!$B:$CW,26,FALSE),"")</f>
        <v>Individual</v>
      </c>
      <c r="J648" s="39">
        <f>IF(AND($A648&lt;&gt;"",ISNUMBER($A648)),VLOOKUP($A648,StudiesDetails!$B:$CW,31,FALSE),"")</f>
        <v>1</v>
      </c>
      <c r="K648" s="2">
        <v>40.1</v>
      </c>
      <c r="L648" s="14" t="s">
        <v>1700</v>
      </c>
      <c r="M648" s="104" t="s">
        <v>988</v>
      </c>
      <c r="R648" s="2"/>
      <c r="S648" s="2"/>
      <c r="X648" s="52">
        <v>0</v>
      </c>
    </row>
    <row r="649" spans="1:24" x14ac:dyDescent="0.3">
      <c r="A649">
        <v>1558</v>
      </c>
      <c r="B649" s="23" t="str">
        <f>IF(AND($A649&lt;&gt;"",ISNUMBER($A649)),VLOOKUP($A649,StudiesDetails!$B:$CW,2,FALSE),"")</f>
        <v>Lipscomb</v>
      </c>
      <c r="C649" s="23">
        <f>IF(AND($A649&lt;&gt;"",ISNUMBER($A649)),VLOOKUP($A649,StudiesDetails!$B:$CW,3,FALSE),"")</f>
        <v>2003</v>
      </c>
      <c r="D649" s="23" t="str">
        <f>IF(AND($A649&lt;&gt;"",ISNUMBER($A649)),VLOOKUP($A649,StudiesDetails!$B:$CW,4,FALSE),"")</f>
        <v>https://dx.doi.org/10.1080/15376510309821</v>
      </c>
      <c r="E649" s="64" t="str">
        <f>IF(AND($A649&lt;&gt;"",ISNUMBER($A649)),VLOOKUP($A649,StudiesDetails!$B:$CW,5,FALSE),"")</f>
        <v>CYP3A</v>
      </c>
      <c r="F649" s="23" t="str">
        <f>IF(AND($A649&lt;&gt;"",ISNUMBER($A649)),VLOOKUP($A649,StudiesDetails!$B:$CW,6,FALSE),"")</f>
        <v>Liver--Homogenate-218962-</v>
      </c>
      <c r="G649" s="12" t="s">
        <v>1085</v>
      </c>
      <c r="H649" s="1">
        <v>2</v>
      </c>
      <c r="I649" s="60" t="str">
        <f>IF(AND($A649&lt;&gt;"",ISNUMBER($A649)),VLOOKUP($A649,StudiesDetails!$B:$CW,26,FALSE),"")</f>
        <v>Individual</v>
      </c>
      <c r="J649" s="39">
        <f>IF(AND($A649&lt;&gt;"",ISNUMBER($A649)),VLOOKUP($A649,StudiesDetails!$B:$CW,31,FALSE),"")</f>
        <v>1</v>
      </c>
      <c r="K649" s="85">
        <v>30</v>
      </c>
      <c r="L649" s="14" t="s">
        <v>1700</v>
      </c>
      <c r="M649" s="104" t="s">
        <v>988</v>
      </c>
      <c r="R649" s="2"/>
      <c r="S649" s="2"/>
      <c r="X649" s="52">
        <v>0</v>
      </c>
    </row>
    <row r="650" spans="1:24" x14ac:dyDescent="0.3">
      <c r="A650">
        <v>1559</v>
      </c>
      <c r="B650" s="23" t="str">
        <f>IF(AND($A650&lt;&gt;"",ISNUMBER($A650)),VLOOKUP($A650,StudiesDetails!$B:$CW,2,FALSE),"")</f>
        <v>Lipscomb</v>
      </c>
      <c r="C650" s="23">
        <f>IF(AND($A650&lt;&gt;"",ISNUMBER($A650)),VLOOKUP($A650,StudiesDetails!$B:$CW,3,FALSE),"")</f>
        <v>2003</v>
      </c>
      <c r="D650" s="23" t="str">
        <f>IF(AND($A650&lt;&gt;"",ISNUMBER($A650)),VLOOKUP($A650,StudiesDetails!$B:$CW,4,FALSE),"")</f>
        <v>https://dx.doi.org/10.1080/15376510309821</v>
      </c>
      <c r="E650" s="64" t="str">
        <f>IF(AND($A650&lt;&gt;"",ISNUMBER($A650)),VLOOKUP($A650,StudiesDetails!$B:$CW,5,FALSE),"")</f>
        <v>CYP3A</v>
      </c>
      <c r="F650" s="23" t="str">
        <f>IF(AND($A650&lt;&gt;"",ISNUMBER($A650)),VLOOKUP($A650,StudiesDetails!$B:$CW,6,FALSE),"")</f>
        <v>Liver--Homogenate-325941-</v>
      </c>
      <c r="G650" s="12" t="s">
        <v>1085</v>
      </c>
      <c r="H650" s="1">
        <v>2</v>
      </c>
      <c r="I650" s="60" t="str">
        <f>IF(AND($A650&lt;&gt;"",ISNUMBER($A650)),VLOOKUP($A650,StudiesDetails!$B:$CW,26,FALSE),"")</f>
        <v>Individual</v>
      </c>
      <c r="J650" s="39">
        <f>IF(AND($A650&lt;&gt;"",ISNUMBER($A650)),VLOOKUP($A650,StudiesDetails!$B:$CW,31,FALSE),"")</f>
        <v>1</v>
      </c>
      <c r="K650" s="85">
        <v>37</v>
      </c>
      <c r="L650" s="14" t="s">
        <v>1700</v>
      </c>
      <c r="M650" s="104" t="s">
        <v>988</v>
      </c>
      <c r="R650" s="2"/>
      <c r="S650" s="2"/>
      <c r="X650" s="52">
        <v>0</v>
      </c>
    </row>
    <row r="651" spans="1:24" x14ac:dyDescent="0.3">
      <c r="A651">
        <v>1560</v>
      </c>
      <c r="B651" s="23" t="str">
        <f>IF(AND($A651&lt;&gt;"",ISNUMBER($A651)),VLOOKUP($A651,StudiesDetails!$B:$CW,2,FALSE),"")</f>
        <v>Lipscomb</v>
      </c>
      <c r="C651" s="23">
        <f>IF(AND($A651&lt;&gt;"",ISNUMBER($A651)),VLOOKUP($A651,StudiesDetails!$B:$CW,3,FALSE),"")</f>
        <v>2003</v>
      </c>
      <c r="D651" s="23" t="str">
        <f>IF(AND($A651&lt;&gt;"",ISNUMBER($A651)),VLOOKUP($A651,StudiesDetails!$B:$CW,4,FALSE),"")</f>
        <v>https://dx.doi.org/10.1080/15376510309821</v>
      </c>
      <c r="E651" s="64" t="str">
        <f>IF(AND($A651&lt;&gt;"",ISNUMBER($A651)),VLOOKUP($A651,StudiesDetails!$B:$CW,5,FALSE),"")</f>
        <v>CYP3A</v>
      </c>
      <c r="F651" s="23" t="str">
        <f>IF(AND($A651&lt;&gt;"",ISNUMBER($A651)),VLOOKUP($A651,StudiesDetails!$B:$CW,6,FALSE),"")</f>
        <v>Liver--Homogenate-825941-</v>
      </c>
      <c r="G651" s="12" t="s">
        <v>1085</v>
      </c>
      <c r="H651" s="1">
        <v>2</v>
      </c>
      <c r="I651" s="60" t="str">
        <f>IF(AND($A651&lt;&gt;"",ISNUMBER($A651)),VLOOKUP($A651,StudiesDetails!$B:$CW,26,FALSE),"")</f>
        <v>Individual</v>
      </c>
      <c r="J651" s="39">
        <f>IF(AND($A651&lt;&gt;"",ISNUMBER($A651)),VLOOKUP($A651,StudiesDetails!$B:$CW,31,FALSE),"")</f>
        <v>1</v>
      </c>
      <c r="K651" s="2">
        <v>53.6</v>
      </c>
      <c r="L651" s="14" t="s">
        <v>1700</v>
      </c>
      <c r="M651" s="104" t="s">
        <v>988</v>
      </c>
      <c r="R651" s="2"/>
      <c r="S651" s="2"/>
      <c r="X651" s="52">
        <v>0</v>
      </c>
    </row>
    <row r="652" spans="1:24" x14ac:dyDescent="0.3">
      <c r="A652">
        <v>1561</v>
      </c>
      <c r="B652" s="23" t="str">
        <f>IF(AND($A652&lt;&gt;"",ISNUMBER($A652)),VLOOKUP($A652,StudiesDetails!$B:$CW,2,FALSE),"")</f>
        <v>Lipscomb</v>
      </c>
      <c r="C652" s="23">
        <f>IF(AND($A652&lt;&gt;"",ISNUMBER($A652)),VLOOKUP($A652,StudiesDetails!$B:$CW,3,FALSE),"")</f>
        <v>2003</v>
      </c>
      <c r="D652" s="23" t="str">
        <f>IF(AND($A652&lt;&gt;"",ISNUMBER($A652)),VLOOKUP($A652,StudiesDetails!$B:$CW,4,FALSE),"")</f>
        <v>https://dx.doi.org/10.1080/15376510309821</v>
      </c>
      <c r="E652" s="64" t="str">
        <f>IF(AND($A652&lt;&gt;"",ISNUMBER($A652)),VLOOKUP($A652,StudiesDetails!$B:$CW,5,FALSE),"")</f>
        <v>CYP3A</v>
      </c>
      <c r="F652" s="23" t="str">
        <f>IF(AND($A652&lt;&gt;"",ISNUMBER($A652)),VLOOKUP($A652,StudiesDetails!$B:$CW,6,FALSE),"")</f>
        <v>Liver--Homogenate-711953-</v>
      </c>
      <c r="G652" s="12" t="s">
        <v>1085</v>
      </c>
      <c r="H652" s="1">
        <v>2</v>
      </c>
      <c r="I652" s="60" t="str">
        <f>IF(AND($A652&lt;&gt;"",ISNUMBER($A652)),VLOOKUP($A652,StudiesDetails!$B:$CW,26,FALSE),"")</f>
        <v>Individual</v>
      </c>
      <c r="J652" s="39">
        <f>IF(AND($A652&lt;&gt;"",ISNUMBER($A652)),VLOOKUP($A652,StudiesDetails!$B:$CW,31,FALSE),"")</f>
        <v>1</v>
      </c>
      <c r="K652" s="85">
        <v>45</v>
      </c>
      <c r="L652" s="14" t="s">
        <v>1700</v>
      </c>
      <c r="M652" s="104" t="s">
        <v>988</v>
      </c>
      <c r="R652" s="2"/>
      <c r="S652" s="2"/>
      <c r="X652" s="52">
        <v>0</v>
      </c>
    </row>
    <row r="653" spans="1:24" x14ac:dyDescent="0.3">
      <c r="A653">
        <v>1562</v>
      </c>
      <c r="B653" s="23" t="str">
        <f>IF(AND($A653&lt;&gt;"",ISNUMBER($A653)),VLOOKUP($A653,StudiesDetails!$B:$CW,2,FALSE),"")</f>
        <v>Lipscomb</v>
      </c>
      <c r="C653" s="23">
        <f>IF(AND($A653&lt;&gt;"",ISNUMBER($A653)),VLOOKUP($A653,StudiesDetails!$B:$CW,3,FALSE),"")</f>
        <v>2003</v>
      </c>
      <c r="D653" s="23" t="str">
        <f>IF(AND($A653&lt;&gt;"",ISNUMBER($A653)),VLOOKUP($A653,StudiesDetails!$B:$CW,4,FALSE),"")</f>
        <v>https://dx.doi.org/10.1080/15376510309821</v>
      </c>
      <c r="E653" s="64" t="str">
        <f>IF(AND($A653&lt;&gt;"",ISNUMBER($A653)),VLOOKUP($A653,StudiesDetails!$B:$CW,5,FALSE),"")</f>
        <v>CYP3A</v>
      </c>
      <c r="F653" s="23" t="str">
        <f>IF(AND($A653&lt;&gt;"",ISNUMBER($A653)),VLOOKUP($A653,StudiesDetails!$B:$CW,6,FALSE),"")</f>
        <v>Liver--Homogenate-102921-</v>
      </c>
      <c r="G653" s="12" t="s">
        <v>1085</v>
      </c>
      <c r="H653" s="1">
        <v>2</v>
      </c>
      <c r="I653" s="60" t="str">
        <f>IF(AND($A653&lt;&gt;"",ISNUMBER($A653)),VLOOKUP($A653,StudiesDetails!$B:$CW,26,FALSE),"")</f>
        <v>Individual</v>
      </c>
      <c r="J653" s="39">
        <f>IF(AND($A653&lt;&gt;"",ISNUMBER($A653)),VLOOKUP($A653,StudiesDetails!$B:$CW,31,FALSE),"")</f>
        <v>1</v>
      </c>
      <c r="K653" s="2">
        <v>39.200000000000003</v>
      </c>
      <c r="L653" s="14" t="s">
        <v>1700</v>
      </c>
      <c r="M653" s="104" t="s">
        <v>988</v>
      </c>
      <c r="R653" s="2"/>
      <c r="S653" s="2"/>
      <c r="X653" s="52">
        <v>0</v>
      </c>
    </row>
    <row r="654" spans="1:24" x14ac:dyDescent="0.3">
      <c r="A654">
        <v>1563</v>
      </c>
      <c r="B654" s="23" t="str">
        <f>IF(AND($A654&lt;&gt;"",ISNUMBER($A654)),VLOOKUP($A654,StudiesDetails!$B:$CW,2,FALSE),"")</f>
        <v>Lipscomb</v>
      </c>
      <c r="C654" s="23">
        <f>IF(AND($A654&lt;&gt;"",ISNUMBER($A654)),VLOOKUP($A654,StudiesDetails!$B:$CW,3,FALSE),"")</f>
        <v>2003</v>
      </c>
      <c r="D654" s="23" t="str">
        <f>IF(AND($A654&lt;&gt;"",ISNUMBER($A654)),VLOOKUP($A654,StudiesDetails!$B:$CW,4,FALSE),"")</f>
        <v>https://dx.doi.org/10.1080/15376510309821</v>
      </c>
      <c r="E654" s="64" t="str">
        <f>IF(AND($A654&lt;&gt;"",ISNUMBER($A654)),VLOOKUP($A654,StudiesDetails!$B:$CW,5,FALSE),"")</f>
        <v>CYP3A</v>
      </c>
      <c r="F654" s="23" t="str">
        <f>IF(AND($A654&lt;&gt;"",ISNUMBER($A654)),VLOOKUP($A654,StudiesDetails!$B:$CW,6,FALSE),"")</f>
        <v>Liver--Homogenate-305951-</v>
      </c>
      <c r="G654" s="12" t="s">
        <v>1085</v>
      </c>
      <c r="H654" s="1">
        <v>2</v>
      </c>
      <c r="I654" s="60" t="str">
        <f>IF(AND($A654&lt;&gt;"",ISNUMBER($A654)),VLOOKUP($A654,StudiesDetails!$B:$CW,26,FALSE),"")</f>
        <v>Individual</v>
      </c>
      <c r="J654" s="39">
        <f>IF(AND($A654&lt;&gt;"",ISNUMBER($A654)),VLOOKUP($A654,StudiesDetails!$B:$CW,31,FALSE),"")</f>
        <v>1</v>
      </c>
      <c r="K654" s="2">
        <v>41.4</v>
      </c>
      <c r="L654" s="14" t="s">
        <v>1700</v>
      </c>
      <c r="M654" s="104" t="s">
        <v>988</v>
      </c>
      <c r="R654" s="2"/>
      <c r="S654" s="2"/>
      <c r="X654" s="52">
        <v>0</v>
      </c>
    </row>
    <row r="655" spans="1:24" x14ac:dyDescent="0.3">
      <c r="A655">
        <v>1564</v>
      </c>
      <c r="B655" s="23" t="str">
        <f>IF(AND($A655&lt;&gt;"",ISNUMBER($A655)),VLOOKUP($A655,StudiesDetails!$B:$CW,2,FALSE),"")</f>
        <v>Lipscomb</v>
      </c>
      <c r="C655" s="23">
        <f>IF(AND($A655&lt;&gt;"",ISNUMBER($A655)),VLOOKUP($A655,StudiesDetails!$B:$CW,3,FALSE),"")</f>
        <v>2003</v>
      </c>
      <c r="D655" s="23" t="str">
        <f>IF(AND($A655&lt;&gt;"",ISNUMBER($A655)),VLOOKUP($A655,StudiesDetails!$B:$CW,4,FALSE),"")</f>
        <v>https://dx.doi.org/10.1080/15376510309821</v>
      </c>
      <c r="E655" s="64" t="str">
        <f>IF(AND($A655&lt;&gt;"",ISNUMBER($A655)),VLOOKUP($A655,StudiesDetails!$B:$CW,5,FALSE),"")</f>
        <v>CYP3A</v>
      </c>
      <c r="F655" s="23" t="str">
        <f>IF(AND($A655&lt;&gt;"",ISNUMBER($A655)),VLOOKUP($A655,StudiesDetails!$B:$CW,6,FALSE),"")</f>
        <v>Liver--Homogenate-210921-</v>
      </c>
      <c r="G655" s="12" t="s">
        <v>1085</v>
      </c>
      <c r="H655" s="1">
        <v>2</v>
      </c>
      <c r="I655" s="60" t="str">
        <f>IF(AND($A655&lt;&gt;"",ISNUMBER($A655)),VLOOKUP($A655,StudiesDetails!$B:$CW,26,FALSE),"")</f>
        <v>Individual</v>
      </c>
      <c r="J655" s="39">
        <f>IF(AND($A655&lt;&gt;"",ISNUMBER($A655)),VLOOKUP($A655,StudiesDetails!$B:$CW,31,FALSE),"")</f>
        <v>1</v>
      </c>
      <c r="K655" s="2">
        <v>36.700000000000003</v>
      </c>
      <c r="L655" s="14" t="s">
        <v>1700</v>
      </c>
      <c r="M655" s="104" t="s">
        <v>988</v>
      </c>
      <c r="R655" s="2"/>
      <c r="S655" s="2"/>
      <c r="X655" s="52">
        <v>0</v>
      </c>
    </row>
    <row r="656" spans="1:24" x14ac:dyDescent="0.3">
      <c r="A656">
        <v>1565</v>
      </c>
      <c r="B656" s="23" t="str">
        <f>IF(AND($A656&lt;&gt;"",ISNUMBER($A656)),VLOOKUP($A656,StudiesDetails!$B:$CW,2,FALSE),"")</f>
        <v>Lipscomb</v>
      </c>
      <c r="C656" s="23">
        <f>IF(AND($A656&lt;&gt;"",ISNUMBER($A656)),VLOOKUP($A656,StudiesDetails!$B:$CW,3,FALSE),"")</f>
        <v>2003</v>
      </c>
      <c r="D656" s="23" t="str">
        <f>IF(AND($A656&lt;&gt;"",ISNUMBER($A656)),VLOOKUP($A656,StudiesDetails!$B:$CW,4,FALSE),"")</f>
        <v>https://dx.doi.org/10.1080/15376510309821</v>
      </c>
      <c r="E656" s="64" t="str">
        <f>IF(AND($A656&lt;&gt;"",ISNUMBER($A656)),VLOOKUP($A656,StudiesDetails!$B:$CW,5,FALSE),"")</f>
        <v>CYP3A</v>
      </c>
      <c r="F656" s="23" t="str">
        <f>IF(AND($A656&lt;&gt;"",ISNUMBER($A656)),VLOOKUP($A656,StudiesDetails!$B:$CW,6,FALSE),"")</f>
        <v>Liver--Homogenate-320951-</v>
      </c>
      <c r="G656" s="12" t="s">
        <v>1085</v>
      </c>
      <c r="H656" s="1">
        <v>2</v>
      </c>
      <c r="I656" s="60" t="str">
        <f>IF(AND($A656&lt;&gt;"",ISNUMBER($A656)),VLOOKUP($A656,StudiesDetails!$B:$CW,26,FALSE),"")</f>
        <v>Individual</v>
      </c>
      <c r="J656" s="39">
        <f>IF(AND($A656&lt;&gt;"",ISNUMBER($A656)),VLOOKUP($A656,StudiesDetails!$B:$CW,31,FALSE),"")</f>
        <v>1</v>
      </c>
      <c r="K656" s="2">
        <v>44.5</v>
      </c>
      <c r="L656" s="14" t="s">
        <v>1700</v>
      </c>
      <c r="M656" s="104" t="s">
        <v>988</v>
      </c>
      <c r="R656" s="2"/>
      <c r="S656" s="2"/>
      <c r="X656" s="52">
        <v>0</v>
      </c>
    </row>
    <row r="657" spans="1:25" x14ac:dyDescent="0.3">
      <c r="A657">
        <v>1566</v>
      </c>
      <c r="B657" s="23" t="str">
        <f>IF(AND($A657&lt;&gt;"",ISNUMBER($A657)),VLOOKUP($A657,StudiesDetails!$B:$CW,2,FALSE),"")</f>
        <v>Lipscomb</v>
      </c>
      <c r="C657" s="23">
        <f>IF(AND($A657&lt;&gt;"",ISNUMBER($A657)),VLOOKUP($A657,StudiesDetails!$B:$CW,3,FALSE),"")</f>
        <v>2003</v>
      </c>
      <c r="D657" s="23" t="str">
        <f>IF(AND($A657&lt;&gt;"",ISNUMBER($A657)),VLOOKUP($A657,StudiesDetails!$B:$CW,4,FALSE),"")</f>
        <v>https://dx.doi.org/10.1080/15376510309821</v>
      </c>
      <c r="E657" s="64" t="str">
        <f>IF(AND($A657&lt;&gt;"",ISNUMBER($A657)),VLOOKUP($A657,StudiesDetails!$B:$CW,5,FALSE),"")</f>
        <v>CYP3A</v>
      </c>
      <c r="F657" s="23" t="str">
        <f>IF(AND($A657&lt;&gt;"",ISNUMBER($A657)),VLOOKUP($A657,StudiesDetails!$B:$CW,6,FALSE),"")</f>
        <v>Liver--Homogenate-416931-</v>
      </c>
      <c r="G657" s="12" t="s">
        <v>1085</v>
      </c>
      <c r="H657" s="1">
        <v>2</v>
      </c>
      <c r="I657" s="60" t="str">
        <f>IF(AND($A657&lt;&gt;"",ISNUMBER($A657)),VLOOKUP($A657,StudiesDetails!$B:$CW,26,FALSE),"")</f>
        <v>Individual</v>
      </c>
      <c r="J657" s="39">
        <f>IF(AND($A657&lt;&gt;"",ISNUMBER($A657)),VLOOKUP($A657,StudiesDetails!$B:$CW,31,FALSE),"")</f>
        <v>1</v>
      </c>
      <c r="K657" s="2">
        <v>45.4</v>
      </c>
      <c r="L657" s="14" t="s">
        <v>1700</v>
      </c>
      <c r="M657" s="104" t="s">
        <v>988</v>
      </c>
      <c r="R657" s="2"/>
      <c r="S657" s="2"/>
      <c r="X657" s="52">
        <v>0</v>
      </c>
    </row>
    <row r="658" spans="1:25" x14ac:dyDescent="0.3">
      <c r="A658">
        <v>1567</v>
      </c>
      <c r="B658" s="23" t="str">
        <f>IF(AND($A658&lt;&gt;"",ISNUMBER($A658)),VLOOKUP($A658,StudiesDetails!$B:$CW,2,FALSE),"")</f>
        <v>Lipscomb</v>
      </c>
      <c r="C658" s="23">
        <f>IF(AND($A658&lt;&gt;"",ISNUMBER($A658)),VLOOKUP($A658,StudiesDetails!$B:$CW,3,FALSE),"")</f>
        <v>2003</v>
      </c>
      <c r="D658" s="23" t="str">
        <f>IF(AND($A658&lt;&gt;"",ISNUMBER($A658)),VLOOKUP($A658,StudiesDetails!$B:$CW,4,FALSE),"")</f>
        <v>https://dx.doi.org/10.1080/15376510309821</v>
      </c>
      <c r="E658" s="64" t="str">
        <f>IF(AND($A658&lt;&gt;"",ISNUMBER($A658)),VLOOKUP($A658,StudiesDetails!$B:$CW,5,FALSE),"")</f>
        <v>CYP3A</v>
      </c>
      <c r="F658" s="23" t="str">
        <f>IF(AND($A658&lt;&gt;"",ISNUMBER($A658)),VLOOKUP($A658,StudiesDetails!$B:$CW,6,FALSE),"")</f>
        <v>Liver--Homogenate-518931-</v>
      </c>
      <c r="G658" s="12" t="s">
        <v>1085</v>
      </c>
      <c r="H658" s="1">
        <v>2</v>
      </c>
      <c r="I658" s="60" t="str">
        <f>IF(AND($A658&lt;&gt;"",ISNUMBER($A658)),VLOOKUP($A658,StudiesDetails!$B:$CW,26,FALSE),"")</f>
        <v>Individual</v>
      </c>
      <c r="J658" s="39">
        <f>IF(AND($A658&lt;&gt;"",ISNUMBER($A658)),VLOOKUP($A658,StudiesDetails!$B:$CW,31,FALSE),"")</f>
        <v>1</v>
      </c>
      <c r="K658" s="85">
        <v>34</v>
      </c>
      <c r="L658" s="14" t="s">
        <v>1700</v>
      </c>
      <c r="M658" s="104" t="s">
        <v>988</v>
      </c>
      <c r="R658" s="2"/>
      <c r="S658" s="2"/>
      <c r="X658" s="52">
        <v>0</v>
      </c>
    </row>
    <row r="659" spans="1:25" x14ac:dyDescent="0.3">
      <c r="A659">
        <v>1568</v>
      </c>
      <c r="B659" s="23" t="str">
        <f>IF(AND($A659&lt;&gt;"",ISNUMBER($A659)),VLOOKUP($A659,StudiesDetails!$B:$CW,2,FALSE),"")</f>
        <v>Lipscomb</v>
      </c>
      <c r="C659" s="23">
        <f>IF(AND($A659&lt;&gt;"",ISNUMBER($A659)),VLOOKUP($A659,StudiesDetails!$B:$CW,3,FALSE),"")</f>
        <v>2003</v>
      </c>
      <c r="D659" s="23" t="str">
        <f>IF(AND($A659&lt;&gt;"",ISNUMBER($A659)),VLOOKUP($A659,StudiesDetails!$B:$CW,4,FALSE),"")</f>
        <v>https://dx.doi.org/10.1080/15376510309821</v>
      </c>
      <c r="E659" s="64" t="str">
        <f>IF(AND($A659&lt;&gt;"",ISNUMBER($A659)),VLOOKUP($A659,StudiesDetails!$B:$CW,5,FALSE),"")</f>
        <v>CYP3A</v>
      </c>
      <c r="F659" s="23" t="str">
        <f>IF(AND($A659&lt;&gt;"",ISNUMBER($A659)),VLOOKUP($A659,StudiesDetails!$B:$CW,6,FALSE),"")</f>
        <v>Liver--Homogenate-823941-</v>
      </c>
      <c r="G659" s="12" t="s">
        <v>1085</v>
      </c>
      <c r="H659" s="1">
        <v>2</v>
      </c>
      <c r="I659" s="60" t="str">
        <f>IF(AND($A659&lt;&gt;"",ISNUMBER($A659)),VLOOKUP($A659,StudiesDetails!$B:$CW,26,FALSE),"")</f>
        <v>Individual</v>
      </c>
      <c r="J659" s="39">
        <f>IF(AND($A659&lt;&gt;"",ISNUMBER($A659)),VLOOKUP($A659,StudiesDetails!$B:$CW,31,FALSE),"")</f>
        <v>1</v>
      </c>
      <c r="K659" s="85">
        <v>24</v>
      </c>
      <c r="L659" s="14" t="s">
        <v>1700</v>
      </c>
      <c r="M659" s="104" t="s">
        <v>988</v>
      </c>
      <c r="R659" s="2"/>
      <c r="S659" s="2"/>
      <c r="X659" s="52">
        <v>0</v>
      </c>
    </row>
    <row r="660" spans="1:25" x14ac:dyDescent="0.3">
      <c r="A660">
        <v>1569</v>
      </c>
      <c r="B660" s="23" t="str">
        <f>IF(AND($A660&lt;&gt;"",ISNUMBER($A660)),VLOOKUP($A660,StudiesDetails!$B:$CW,2,FALSE),"")</f>
        <v>Lipscomb</v>
      </c>
      <c r="C660" s="23">
        <f>IF(AND($A660&lt;&gt;"",ISNUMBER($A660)),VLOOKUP($A660,StudiesDetails!$B:$CW,3,FALSE),"")</f>
        <v>2003</v>
      </c>
      <c r="D660" s="23" t="str">
        <f>IF(AND($A660&lt;&gt;"",ISNUMBER($A660)),VLOOKUP($A660,StudiesDetails!$B:$CW,4,FALSE),"")</f>
        <v>https://dx.doi.org/10.1080/15376510309821</v>
      </c>
      <c r="E660" s="64" t="str">
        <f>IF(AND($A660&lt;&gt;"",ISNUMBER($A660)),VLOOKUP($A660,StudiesDetails!$B:$CW,5,FALSE),"")</f>
        <v>CYP3A</v>
      </c>
      <c r="F660" s="23" t="str">
        <f>IF(AND($A660&lt;&gt;"",ISNUMBER($A660)),VLOOKUP($A660,StudiesDetails!$B:$CW,6,FALSE),"")</f>
        <v>Liver--Homogenate-926931-</v>
      </c>
      <c r="G660" s="12" t="s">
        <v>1085</v>
      </c>
      <c r="H660" s="1">
        <v>2</v>
      </c>
      <c r="I660" s="60" t="str">
        <f>IF(AND($A660&lt;&gt;"",ISNUMBER($A660)),VLOOKUP($A660,StudiesDetails!$B:$CW,26,FALSE),"")</f>
        <v>Individual</v>
      </c>
      <c r="J660" s="39">
        <f>IF(AND($A660&lt;&gt;"",ISNUMBER($A660)),VLOOKUP($A660,StudiesDetails!$B:$CW,31,FALSE),"")</f>
        <v>1</v>
      </c>
      <c r="K660" s="2">
        <v>40.9</v>
      </c>
      <c r="L660" s="14" t="s">
        <v>1700</v>
      </c>
      <c r="M660" s="104" t="s">
        <v>988</v>
      </c>
      <c r="R660" s="2"/>
      <c r="S660" s="2"/>
      <c r="X660" s="52">
        <v>0</v>
      </c>
    </row>
    <row r="661" spans="1:25" x14ac:dyDescent="0.3">
      <c r="A661">
        <v>1570</v>
      </c>
      <c r="B661" s="23" t="str">
        <f>IF(AND($A661&lt;&gt;"",ISNUMBER($A661)),VLOOKUP($A661,StudiesDetails!$B:$CW,2,FALSE),"")</f>
        <v>Lipscomb</v>
      </c>
      <c r="C661" s="23">
        <f>IF(AND($A661&lt;&gt;"",ISNUMBER($A661)),VLOOKUP($A661,StudiesDetails!$B:$CW,3,FALSE),"")</f>
        <v>2003</v>
      </c>
      <c r="D661" s="23" t="str">
        <f>IF(AND($A661&lt;&gt;"",ISNUMBER($A661)),VLOOKUP($A661,StudiesDetails!$B:$CW,4,FALSE),"")</f>
        <v>https://dx.doi.org/10.1080/15376510309821</v>
      </c>
      <c r="E661" s="64" t="str">
        <f>IF(AND($A661&lt;&gt;"",ISNUMBER($A661)),VLOOKUP($A661,StudiesDetails!$B:$CW,5,FALSE),"")</f>
        <v>CYP3A</v>
      </c>
      <c r="F661" s="23" t="str">
        <f>IF(AND($A661&lt;&gt;"",ISNUMBER($A661)),VLOOKUP($A661,StudiesDetails!$B:$CW,6,FALSE),"")</f>
        <v>Liver--Homogenate-929942-</v>
      </c>
      <c r="G661" s="12" t="s">
        <v>1085</v>
      </c>
      <c r="H661" s="1">
        <v>2</v>
      </c>
      <c r="I661" s="60" t="str">
        <f>IF(AND($A661&lt;&gt;"",ISNUMBER($A661)),VLOOKUP($A661,StudiesDetails!$B:$CW,26,FALSE),"")</f>
        <v>Individual</v>
      </c>
      <c r="J661" s="39">
        <f>IF(AND($A661&lt;&gt;"",ISNUMBER($A661)),VLOOKUP($A661,StudiesDetails!$B:$CW,31,FALSE),"")</f>
        <v>1</v>
      </c>
      <c r="K661" s="2">
        <v>33.200000000000003</v>
      </c>
      <c r="L661" s="14" t="s">
        <v>1700</v>
      </c>
      <c r="M661" s="104" t="s">
        <v>988</v>
      </c>
      <c r="R661" s="2"/>
      <c r="S661" s="2"/>
      <c r="X661" s="52">
        <v>0</v>
      </c>
    </row>
    <row r="662" spans="1:25" x14ac:dyDescent="0.3">
      <c r="A662">
        <v>1571</v>
      </c>
      <c r="B662" s="23" t="str">
        <f>IF(AND($A662&lt;&gt;"",ISNUMBER($A662)),VLOOKUP($A662,StudiesDetails!$B:$CW,2,FALSE),"")</f>
        <v>Lipscomb</v>
      </c>
      <c r="C662" s="23">
        <f>IF(AND($A662&lt;&gt;"",ISNUMBER($A662)),VLOOKUP($A662,StudiesDetails!$B:$CW,3,FALSE),"")</f>
        <v>2003</v>
      </c>
      <c r="D662" s="23" t="str">
        <f>IF(AND($A662&lt;&gt;"",ISNUMBER($A662)),VLOOKUP($A662,StudiesDetails!$B:$CW,4,FALSE),"")</f>
        <v>https://dx.doi.org/10.1080/15376510309821</v>
      </c>
      <c r="E662" s="64" t="str">
        <f>IF(AND($A662&lt;&gt;"",ISNUMBER($A662)),VLOOKUP($A662,StudiesDetails!$B:$CW,5,FALSE),"")</f>
        <v>CYP3A</v>
      </c>
      <c r="F662" s="23" t="str">
        <f>IF(AND($A662&lt;&gt;"",ISNUMBER($A662)),VLOOKUP($A662,StudiesDetails!$B:$CW,6,FALSE),"")</f>
        <v>Liver--Homogenate-1101931-</v>
      </c>
      <c r="G662" s="12" t="s">
        <v>1085</v>
      </c>
      <c r="H662" s="1">
        <v>2</v>
      </c>
      <c r="I662" s="60" t="str">
        <f>IF(AND($A662&lt;&gt;"",ISNUMBER($A662)),VLOOKUP($A662,StudiesDetails!$B:$CW,26,FALSE),"")</f>
        <v>Individual</v>
      </c>
      <c r="J662" s="39">
        <f>IF(AND($A662&lt;&gt;"",ISNUMBER($A662)),VLOOKUP($A662,StudiesDetails!$B:$CW,31,FALSE),"")</f>
        <v>1</v>
      </c>
      <c r="K662" s="2">
        <v>32.799999999999997</v>
      </c>
      <c r="L662" s="14" t="s">
        <v>1700</v>
      </c>
      <c r="M662" s="104" t="s">
        <v>988</v>
      </c>
      <c r="R662" s="2"/>
      <c r="S662" s="2"/>
      <c r="X662" s="52">
        <v>0</v>
      </c>
    </row>
    <row r="663" spans="1:25" x14ac:dyDescent="0.3">
      <c r="A663">
        <v>1573</v>
      </c>
      <c r="B663" s="23" t="str">
        <f>IF(AND($A663&lt;&gt;"",ISNUMBER($A663)),VLOOKUP($A663,StudiesDetails!$B:$CW,2,FALSE),"")</f>
        <v>Lin</v>
      </c>
      <c r="C663" s="23">
        <f>IF(AND($A663&lt;&gt;"",ISNUMBER($A663)),VLOOKUP($A663,StudiesDetails!$B:$CW,3,FALSE),"")</f>
        <v>2002</v>
      </c>
      <c r="D663" s="23" t="str">
        <f>IF(AND($A663&lt;&gt;"",ISNUMBER($A663)),VLOOKUP($A663,StudiesDetails!$B:$CW,4,FALSE),"")</f>
        <v>https://dx.doi.org/10.1124/mol.62.1.162</v>
      </c>
      <c r="E663" s="64" t="str">
        <f>IF(AND($A663&lt;&gt;"",ISNUMBER($A663)),VLOOKUP($A663,StudiesDetails!$B:$CW,5,FALSE),"")</f>
        <v>CYP3A5</v>
      </c>
      <c r="F663" s="23" t="str">
        <f>IF(AND($A663&lt;&gt;"",ISNUMBER($A663)),VLOOKUP($A663,StudiesDetails!$B:$CW,6,FALSE),"")</f>
        <v>Liver--HLM--*1/*1</v>
      </c>
      <c r="G663" s="12" t="s">
        <v>1690</v>
      </c>
      <c r="I663" s="60" t="str">
        <f>IF(AND($A663&lt;&gt;"",ISNUMBER($A663)),VLOOKUP($A663,StudiesDetails!$B:$CW,26,FALSE),"")</f>
        <v>Individual</v>
      </c>
      <c r="J663" s="39">
        <f>IF(AND($A663&lt;&gt;"",ISNUMBER($A663)),VLOOKUP($A663,StudiesDetails!$B:$CW,31,FALSE),"")</f>
        <v>1</v>
      </c>
      <c r="K663" s="2">
        <v>291</v>
      </c>
      <c r="L663" s="14" t="s">
        <v>1679</v>
      </c>
      <c r="M663" s="14" t="s">
        <v>1069</v>
      </c>
      <c r="X663" s="52">
        <v>0</v>
      </c>
    </row>
    <row r="664" spans="1:25" x14ac:dyDescent="0.3">
      <c r="A664">
        <v>1574</v>
      </c>
      <c r="B664" s="23" t="str">
        <f>IF(AND($A664&lt;&gt;"",ISNUMBER($A664)),VLOOKUP($A664,StudiesDetails!$B:$CW,2,FALSE),"")</f>
        <v>Lin</v>
      </c>
      <c r="C664" s="23">
        <f>IF(AND($A664&lt;&gt;"",ISNUMBER($A664)),VLOOKUP($A664,StudiesDetails!$B:$CW,3,FALSE),"")</f>
        <v>2002</v>
      </c>
      <c r="D664" s="23" t="str">
        <f>IF(AND($A664&lt;&gt;"",ISNUMBER($A664)),VLOOKUP($A664,StudiesDetails!$B:$CW,4,FALSE),"")</f>
        <v>https://dx.doi.org/10.1124/mol.62.1.162</v>
      </c>
      <c r="E664" s="64" t="str">
        <f>IF(AND($A664&lt;&gt;"",ISNUMBER($A664)),VLOOKUP($A664,StudiesDetails!$B:$CW,5,FALSE),"")</f>
        <v>CYP3A5</v>
      </c>
      <c r="F664" s="23" t="str">
        <f>IF(AND($A664&lt;&gt;"",ISNUMBER($A664)),VLOOKUP($A664,StudiesDetails!$B:$CW,6,FALSE),"")</f>
        <v>Liver--HLM--*1/*3</v>
      </c>
      <c r="G664" s="12" t="s">
        <v>1690</v>
      </c>
      <c r="I664" s="60" t="str">
        <f>IF(AND($A664&lt;&gt;"",ISNUMBER($A664)),VLOOKUP($A664,StudiesDetails!$B:$CW,26,FALSE),"")</f>
        <v>Aggregated</v>
      </c>
      <c r="J664" s="39">
        <f>IF(AND($A664&lt;&gt;"",ISNUMBER($A664)),VLOOKUP($A664,StudiesDetails!$B:$CW,31,FALSE),"")</f>
        <v>13</v>
      </c>
      <c r="K664" s="2">
        <v>70.599999999999994</v>
      </c>
      <c r="L664" s="14" t="s">
        <v>1679</v>
      </c>
      <c r="M664" s="14" t="s">
        <v>1069</v>
      </c>
      <c r="T664" s="58">
        <v>22.2</v>
      </c>
      <c r="U664" s="58">
        <v>164</v>
      </c>
      <c r="X664" s="52">
        <v>0</v>
      </c>
    </row>
    <row r="665" spans="1:25" x14ac:dyDescent="0.3">
      <c r="A665">
        <v>1575</v>
      </c>
      <c r="B665" s="23" t="str">
        <f>IF(AND($A665&lt;&gt;"",ISNUMBER($A665)),VLOOKUP($A665,StudiesDetails!$B:$CW,2,FALSE),"")</f>
        <v>Lin</v>
      </c>
      <c r="C665" s="23">
        <f>IF(AND($A665&lt;&gt;"",ISNUMBER($A665)),VLOOKUP($A665,StudiesDetails!$B:$CW,3,FALSE),"")</f>
        <v>2002</v>
      </c>
      <c r="D665" s="23" t="str">
        <f>IF(AND($A665&lt;&gt;"",ISNUMBER($A665)),VLOOKUP($A665,StudiesDetails!$B:$CW,4,FALSE),"")</f>
        <v>https://dx.doi.org/10.1124/mol.62.1.162</v>
      </c>
      <c r="E665" s="64" t="str">
        <f>IF(AND($A665&lt;&gt;"",ISNUMBER($A665)),VLOOKUP($A665,StudiesDetails!$B:$CW,5,FALSE),"")</f>
        <v>CYP3A5</v>
      </c>
      <c r="F665" s="23" t="str">
        <f>IF(AND($A665&lt;&gt;"",ISNUMBER($A665)),VLOOKUP($A665,StudiesDetails!$B:$CW,6,FALSE),"")</f>
        <v>Liver--HLM--*3/*3</v>
      </c>
      <c r="G665" s="12" t="s">
        <v>1690</v>
      </c>
      <c r="I665" s="60" t="str">
        <f>IF(AND($A665&lt;&gt;"",ISNUMBER($A665)),VLOOKUP($A665,StudiesDetails!$B:$CW,26,FALSE),"")</f>
        <v>Aggregated</v>
      </c>
      <c r="J665" s="39">
        <f>IF(AND($A665&lt;&gt;"",ISNUMBER($A665)),VLOOKUP($A665,StudiesDetails!$B:$CW,31,FALSE),"")</f>
        <v>36</v>
      </c>
      <c r="K665" s="2">
        <v>2.5</v>
      </c>
      <c r="L665" s="14" t="s">
        <v>1679</v>
      </c>
      <c r="M665" s="14" t="s">
        <v>1069</v>
      </c>
      <c r="T665" s="58">
        <v>0.25</v>
      </c>
      <c r="U665" s="58">
        <v>6.6</v>
      </c>
      <c r="X665" s="52">
        <v>0</v>
      </c>
    </row>
    <row r="666" spans="1:25" x14ac:dyDescent="0.3">
      <c r="A666">
        <v>1577</v>
      </c>
      <c r="B666" s="23" t="str">
        <f>IF(AND($A666&lt;&gt;"",ISNUMBER($A666)),VLOOKUP($A666,StudiesDetails!$B:$CW,2,FALSE),"")</f>
        <v>Lin</v>
      </c>
      <c r="C666" s="23">
        <f>IF(AND($A666&lt;&gt;"",ISNUMBER($A666)),VLOOKUP($A666,StudiesDetails!$B:$CW,3,FALSE),"")</f>
        <v>2002</v>
      </c>
      <c r="D666" s="23" t="str">
        <f>IF(AND($A666&lt;&gt;"",ISNUMBER($A666)),VLOOKUP($A666,StudiesDetails!$B:$CW,4,FALSE),"")</f>
        <v>https://dx.doi.org/10.1124/mol.62.1.162</v>
      </c>
      <c r="E666" s="64" t="str">
        <f>IF(AND($A666&lt;&gt;"",ISNUMBER($A666)),VLOOKUP($A666,StudiesDetails!$B:$CW,5,FALSE),"")</f>
        <v>CYP3A5</v>
      </c>
      <c r="F666" s="23" t="str">
        <f>IF(AND($A666&lt;&gt;"",ISNUMBER($A666)),VLOOKUP($A666,StudiesDetails!$B:$CW,6,FALSE),"")</f>
        <v>Small intestine-Jejunum-Homogenate--*1/*1</v>
      </c>
      <c r="G666" s="12" t="s">
        <v>1690</v>
      </c>
      <c r="I666" s="60" t="str">
        <f>IF(AND($A666&lt;&gt;"",ISNUMBER($A666)),VLOOKUP($A666,StudiesDetails!$B:$CW,26,FALSE),"")</f>
        <v>Aggregated</v>
      </c>
      <c r="J666" s="39">
        <f>IF(AND($A666&lt;&gt;"",ISNUMBER($A666)),VLOOKUP($A666,StudiesDetails!$B:$CW,31,FALSE),"")</f>
        <v>2</v>
      </c>
      <c r="K666" s="85">
        <v>14</v>
      </c>
      <c r="L666" s="14" t="s">
        <v>1700</v>
      </c>
      <c r="M666" s="14" t="s">
        <v>1069</v>
      </c>
      <c r="T666" s="58">
        <v>8.1999999999999993</v>
      </c>
      <c r="U666" s="58">
        <v>19.8</v>
      </c>
      <c r="X666" s="52">
        <v>1</v>
      </c>
      <c r="Y666" s="52" t="s">
        <v>1692</v>
      </c>
    </row>
    <row r="667" spans="1:25" x14ac:dyDescent="0.3">
      <c r="A667">
        <v>1578</v>
      </c>
      <c r="B667" s="23" t="str">
        <f>IF(AND($A667&lt;&gt;"",ISNUMBER($A667)),VLOOKUP($A667,StudiesDetails!$B:$CW,2,FALSE),"")</f>
        <v>Lin</v>
      </c>
      <c r="C667" s="23">
        <f>IF(AND($A667&lt;&gt;"",ISNUMBER($A667)),VLOOKUP($A667,StudiesDetails!$B:$CW,3,FALSE),"")</f>
        <v>2002</v>
      </c>
      <c r="D667" s="23" t="str">
        <f>IF(AND($A667&lt;&gt;"",ISNUMBER($A667)),VLOOKUP($A667,StudiesDetails!$B:$CW,4,FALSE),"")</f>
        <v>https://dx.doi.org/10.1124/mol.62.1.162</v>
      </c>
      <c r="E667" s="64" t="str">
        <f>IF(AND($A667&lt;&gt;"",ISNUMBER($A667)),VLOOKUP($A667,StudiesDetails!$B:$CW,5,FALSE),"")</f>
        <v>CYP3A5</v>
      </c>
      <c r="F667" s="23" t="str">
        <f>IF(AND($A667&lt;&gt;"",ISNUMBER($A667)),VLOOKUP($A667,StudiesDetails!$B:$CW,6,FALSE),"")</f>
        <v>Small intestine-Jejunum-Homogenate--*1/*3</v>
      </c>
      <c r="G667" s="12" t="s">
        <v>1690</v>
      </c>
      <c r="I667" s="60" t="str">
        <f>IF(AND($A667&lt;&gt;"",ISNUMBER($A667)),VLOOKUP($A667,StudiesDetails!$B:$CW,26,FALSE),"")</f>
        <v>Aggregated</v>
      </c>
      <c r="J667" s="39">
        <f>IF(AND($A667&lt;&gt;"",ISNUMBER($A667)),VLOOKUP($A667,StudiesDetails!$B:$CW,31,FALSE),"")</f>
        <v>2</v>
      </c>
      <c r="K667" s="2">
        <v>3.6</v>
      </c>
      <c r="L667" s="14" t="s">
        <v>1700</v>
      </c>
      <c r="M667" s="14" t="s">
        <v>1069</v>
      </c>
      <c r="T667" s="58">
        <v>2.6</v>
      </c>
      <c r="U667" s="58">
        <v>4.5</v>
      </c>
      <c r="X667" s="52">
        <v>1</v>
      </c>
      <c r="Y667" s="52" t="s">
        <v>1692</v>
      </c>
    </row>
    <row r="668" spans="1:25" x14ac:dyDescent="0.3">
      <c r="A668">
        <v>1579</v>
      </c>
      <c r="B668" s="23" t="str">
        <f>IF(AND($A668&lt;&gt;"",ISNUMBER($A668)),VLOOKUP($A668,StudiesDetails!$B:$CW,2,FALSE),"")</f>
        <v>Lin</v>
      </c>
      <c r="C668" s="23">
        <f>IF(AND($A668&lt;&gt;"",ISNUMBER($A668)),VLOOKUP($A668,StudiesDetails!$B:$CW,3,FALSE),"")</f>
        <v>2002</v>
      </c>
      <c r="D668" s="23" t="str">
        <f>IF(AND($A668&lt;&gt;"",ISNUMBER($A668)),VLOOKUP($A668,StudiesDetails!$B:$CW,4,FALSE),"")</f>
        <v>https://dx.doi.org/10.1124/mol.62.1.162</v>
      </c>
      <c r="E668" s="64" t="str">
        <f>IF(AND($A668&lt;&gt;"",ISNUMBER($A668)),VLOOKUP($A668,StudiesDetails!$B:$CW,5,FALSE),"")</f>
        <v>CYP3A5</v>
      </c>
      <c r="F668" s="23" t="str">
        <f>IF(AND($A668&lt;&gt;"",ISNUMBER($A668)),VLOOKUP($A668,StudiesDetails!$B:$CW,6,FALSE),"")</f>
        <v>Small intestine-Jejunum-Homogenate--*3/*3</v>
      </c>
      <c r="G668" s="12" t="s">
        <v>1690</v>
      </c>
      <c r="I668" s="60" t="str">
        <f>IF(AND($A668&lt;&gt;"",ISNUMBER($A668)),VLOOKUP($A668,StudiesDetails!$B:$CW,26,FALSE),"")</f>
        <v>Aggregated</v>
      </c>
      <c r="J668" s="39">
        <f>IF(AND($A668&lt;&gt;"",ISNUMBER($A668)),VLOOKUP($A668,StudiesDetails!$B:$CW,31,FALSE),"")</f>
        <v>27</v>
      </c>
      <c r="K668" s="2">
        <v>0.5</v>
      </c>
      <c r="L668" s="14" t="s">
        <v>1700</v>
      </c>
      <c r="M668" s="14" t="s">
        <v>1069</v>
      </c>
      <c r="T668" s="58">
        <v>0</v>
      </c>
      <c r="U668" s="58">
        <v>2.4</v>
      </c>
      <c r="X668" s="52">
        <v>1</v>
      </c>
      <c r="Y668" s="52" t="s">
        <v>1692</v>
      </c>
    </row>
    <row r="669" spans="1:25" x14ac:dyDescent="0.3">
      <c r="A669">
        <v>1581</v>
      </c>
      <c r="B669" s="23" t="str">
        <f>IF(AND($A669&lt;&gt;"",ISNUMBER($A669)),VLOOKUP($A669,StudiesDetails!$B:$CW,2,FALSE),"")</f>
        <v>Lin</v>
      </c>
      <c r="C669" s="23">
        <f>IF(AND($A669&lt;&gt;"",ISNUMBER($A669)),VLOOKUP($A669,StudiesDetails!$B:$CW,3,FALSE),"")</f>
        <v>2002</v>
      </c>
      <c r="D669" s="23" t="str">
        <f>IF(AND($A669&lt;&gt;"",ISNUMBER($A669)),VLOOKUP($A669,StudiesDetails!$B:$CW,4,FALSE),"")</f>
        <v>https://dx.doi.org/10.1124/mol.62.1.162</v>
      </c>
      <c r="E669" s="64" t="str">
        <f>IF(AND($A669&lt;&gt;"",ISNUMBER($A669)),VLOOKUP($A669,StudiesDetails!$B:$CW,5,FALSE),"")</f>
        <v>CYP3A4</v>
      </c>
      <c r="F669" s="23" t="str">
        <f>IF(AND($A669&lt;&gt;"",ISNUMBER($A669)),VLOOKUP($A669,StudiesDetails!$B:$CW,6,FALSE),"")</f>
        <v>Liver--HLM--</v>
      </c>
      <c r="G669" s="12" t="s">
        <v>1690</v>
      </c>
      <c r="I669" s="60" t="str">
        <f>IF(AND($A669&lt;&gt;"",ISNUMBER($A669)),VLOOKUP($A669,StudiesDetails!$B:$CW,26,FALSE),"")</f>
        <v>Aggregated</v>
      </c>
      <c r="J669" s="39">
        <f>IF(AND($A669&lt;&gt;"",ISNUMBER($A669)),VLOOKUP($A669,StudiesDetails!$B:$CW,31,FALSE),"")</f>
        <v>60</v>
      </c>
      <c r="K669" s="2">
        <v>58.4</v>
      </c>
      <c r="L669" s="14" t="s">
        <v>1679</v>
      </c>
      <c r="M669" s="14" t="s">
        <v>1069</v>
      </c>
      <c r="T669" s="58">
        <v>5</v>
      </c>
      <c r="U669" s="58">
        <v>376</v>
      </c>
      <c r="X669" s="52">
        <v>0</v>
      </c>
    </row>
    <row r="670" spans="1:25" x14ac:dyDescent="0.3">
      <c r="A670">
        <v>1582</v>
      </c>
      <c r="B670" s="23" t="str">
        <f>IF(AND($A670&lt;&gt;"",ISNUMBER($A670)),VLOOKUP($A670,StudiesDetails!$B:$CW,2,FALSE),"")</f>
        <v>Lin</v>
      </c>
      <c r="C670" s="23">
        <f>IF(AND($A670&lt;&gt;"",ISNUMBER($A670)),VLOOKUP($A670,StudiesDetails!$B:$CW,3,FALSE),"")</f>
        <v>2002</v>
      </c>
      <c r="D670" s="23" t="str">
        <f>IF(AND($A670&lt;&gt;"",ISNUMBER($A670)),VLOOKUP($A670,StudiesDetails!$B:$CW,4,FALSE),"")</f>
        <v>https://dx.doi.org/10.1124/mol.62.1.162</v>
      </c>
      <c r="E670" s="64" t="str">
        <f>IF(AND($A670&lt;&gt;"",ISNUMBER($A670)),VLOOKUP($A670,StudiesDetails!$B:$CW,5,FALSE),"")</f>
        <v>CYP3A4</v>
      </c>
      <c r="F670" s="23" t="str">
        <f>IF(AND($A670&lt;&gt;"",ISNUMBER($A670)),VLOOKUP($A670,StudiesDetails!$B:$CW,6,FALSE),"")</f>
        <v>Small intestine-Jejunum-Homogenate--</v>
      </c>
      <c r="G670" s="12" t="s">
        <v>1690</v>
      </c>
      <c r="I670" s="60" t="str">
        <f>IF(AND($A670&lt;&gt;"",ISNUMBER($A670)),VLOOKUP($A670,StudiesDetails!$B:$CW,26,FALSE),"")</f>
        <v>Aggregated</v>
      </c>
      <c r="J670" s="39">
        <f>IF(AND($A670&lt;&gt;"",ISNUMBER($A670)),VLOOKUP($A670,StudiesDetails!$B:$CW,31,FALSE),"")</f>
        <v>31</v>
      </c>
      <c r="K670" s="2">
        <v>17.3</v>
      </c>
      <c r="L670" s="14" t="s">
        <v>1700</v>
      </c>
      <c r="M670" s="14" t="s">
        <v>1069</v>
      </c>
      <c r="T670" s="58">
        <v>0.5</v>
      </c>
      <c r="U670" s="58">
        <v>32.799999999999997</v>
      </c>
      <c r="X670" s="52">
        <v>1</v>
      </c>
      <c r="Y670" s="52" t="s">
        <v>1692</v>
      </c>
    </row>
    <row r="671" spans="1:25" x14ac:dyDescent="0.3">
      <c r="A671">
        <v>1583</v>
      </c>
      <c r="B671" s="23" t="str">
        <f>IF(AND($A671&lt;&gt;"",ISNUMBER($A671)),VLOOKUP($A671,StudiesDetails!$B:$CW,2,FALSE),"")</f>
        <v>Lin</v>
      </c>
      <c r="C671" s="23">
        <f>IF(AND($A671&lt;&gt;"",ISNUMBER($A671)),VLOOKUP($A671,StudiesDetails!$B:$CW,3,FALSE),"")</f>
        <v>2002</v>
      </c>
      <c r="D671" s="23" t="str">
        <f>IF(AND($A671&lt;&gt;"",ISNUMBER($A671)),VLOOKUP($A671,StudiesDetails!$B:$CW,4,FALSE),"")</f>
        <v>https://dx.doi.org/10.1124/mol.62.1.162</v>
      </c>
      <c r="E671" s="64" t="str">
        <f>IF(AND($A671&lt;&gt;"",ISNUMBER($A671)),VLOOKUP($A671,StudiesDetails!$B:$CW,5,FALSE),"")</f>
        <v>CYP3A</v>
      </c>
      <c r="F671" s="23" t="str">
        <f>IF(AND($A671&lt;&gt;"",ISNUMBER($A671)),VLOOKUP($A671,StudiesDetails!$B:$CW,6,FALSE),"")</f>
        <v>Liver--HLM--</v>
      </c>
      <c r="G671" s="12" t="s">
        <v>1690</v>
      </c>
      <c r="I671" s="60" t="str">
        <f>IF(AND($A671&lt;&gt;"",ISNUMBER($A671)),VLOOKUP($A671,StudiesDetails!$B:$CW,26,FALSE),"")</f>
        <v>Aggregated</v>
      </c>
      <c r="J671" s="39">
        <f>IF(AND($A671&lt;&gt;"",ISNUMBER($A671)),VLOOKUP($A671,StudiesDetails!$B:$CW,31,FALSE),"")</f>
        <v>60</v>
      </c>
      <c r="K671" s="2">
        <v>70.400000000000006</v>
      </c>
      <c r="L671" s="14" t="s">
        <v>1679</v>
      </c>
      <c r="M671" s="14" t="s">
        <v>1069</v>
      </c>
      <c r="T671" s="58">
        <v>5.6</v>
      </c>
      <c r="U671" s="58">
        <v>381</v>
      </c>
      <c r="X671" s="52">
        <v>0</v>
      </c>
    </row>
    <row r="672" spans="1:25" x14ac:dyDescent="0.3">
      <c r="A672">
        <v>1584</v>
      </c>
      <c r="B672" s="23" t="str">
        <f>IF(AND($A672&lt;&gt;"",ISNUMBER($A672)),VLOOKUP($A672,StudiesDetails!$B:$CW,2,FALSE),"")</f>
        <v>Lin</v>
      </c>
      <c r="C672" s="23">
        <f>IF(AND($A672&lt;&gt;"",ISNUMBER($A672)),VLOOKUP($A672,StudiesDetails!$B:$CW,3,FALSE),"")</f>
        <v>2002</v>
      </c>
      <c r="D672" s="23" t="str">
        <f>IF(AND($A672&lt;&gt;"",ISNUMBER($A672)),VLOOKUP($A672,StudiesDetails!$B:$CW,4,FALSE),"")</f>
        <v>https://dx.doi.org/10.1124/mol.62.1.162</v>
      </c>
      <c r="E672" s="64" t="str">
        <f>IF(AND($A672&lt;&gt;"",ISNUMBER($A672)),VLOOKUP($A672,StudiesDetails!$B:$CW,5,FALSE),"")</f>
        <v>CYP3A</v>
      </c>
      <c r="F672" s="23" t="str">
        <f>IF(AND($A672&lt;&gt;"",ISNUMBER($A672)),VLOOKUP($A672,StudiesDetails!$B:$CW,6,FALSE),"")</f>
        <v>Small intestine-Jejunum-Homogenate--</v>
      </c>
      <c r="G672" s="12" t="s">
        <v>1690</v>
      </c>
      <c r="I672" s="60" t="str">
        <f>IF(AND($A672&lt;&gt;"",ISNUMBER($A672)),VLOOKUP($A672,StudiesDetails!$B:$CW,26,FALSE),"")</f>
        <v>Aggregated</v>
      </c>
      <c r="J672" s="39">
        <f>IF(AND($A672&lt;&gt;"",ISNUMBER($A672)),VLOOKUP($A672,StudiesDetails!$B:$CW,31,FALSE),"")</f>
        <v>31</v>
      </c>
      <c r="K672" s="2">
        <v>18.7</v>
      </c>
      <c r="L672" s="14" t="s">
        <v>1700</v>
      </c>
      <c r="M672" s="14" t="s">
        <v>1069</v>
      </c>
      <c r="T672" s="58">
        <v>0.5</v>
      </c>
      <c r="U672" s="58">
        <v>34.1</v>
      </c>
      <c r="X672" s="52">
        <v>1</v>
      </c>
      <c r="Y672" s="52" t="s">
        <v>1692</v>
      </c>
    </row>
    <row r="673" spans="1:25" x14ac:dyDescent="0.3">
      <c r="A673">
        <v>1585</v>
      </c>
      <c r="B673" s="23" t="str">
        <f>IF(AND($A673&lt;&gt;"",ISNUMBER($A673)),VLOOKUP($A673,StudiesDetails!$B:$CW,2,FALSE),"")</f>
        <v>Wolbold</v>
      </c>
      <c r="C673" s="23">
        <f>IF(AND($A673&lt;&gt;"",ISNUMBER($A673)),VLOOKUP($A673,StudiesDetails!$B:$CW,3,FALSE),"")</f>
        <v>2003</v>
      </c>
      <c r="D673" s="23" t="str">
        <f>IF(AND($A673&lt;&gt;"",ISNUMBER($A673)),VLOOKUP($A673,StudiesDetails!$B:$CW,4,FALSE),"")</f>
        <v>https://dx.doi.org/10.1053/jhep.2003.50393</v>
      </c>
      <c r="E673" s="64" t="str">
        <f>IF(AND($A673&lt;&gt;"",ISNUMBER($A673)),VLOOKUP($A673,StudiesDetails!$B:$CW,5,FALSE),"")</f>
        <v>CYP3A4</v>
      </c>
      <c r="F673" s="23" t="str">
        <f>IF(AND($A673&lt;&gt;"",ISNUMBER($A673)),VLOOKUP($A673,StudiesDetails!$B:$CW,6,FALSE),"")</f>
        <v>Liver--HLM-male-</v>
      </c>
      <c r="G673" s="12" t="s">
        <v>1690</v>
      </c>
      <c r="I673" s="60" t="str">
        <f>IF(AND($A673&lt;&gt;"",ISNUMBER($A673)),VLOOKUP($A673,StudiesDetails!$B:$CW,26,FALSE),"")</f>
        <v>Aggregated</v>
      </c>
      <c r="J673" s="39">
        <f>IF(AND($A673&lt;&gt;"",ISNUMBER($A673)),VLOOKUP($A673,StudiesDetails!$B:$CW,31,FALSE),"")</f>
        <v>48</v>
      </c>
      <c r="K673" s="2">
        <v>46.4</v>
      </c>
      <c r="L673" s="14" t="s">
        <v>1679</v>
      </c>
      <c r="M673" s="14" t="s">
        <v>768</v>
      </c>
      <c r="Q673" s="2">
        <v>54.6</v>
      </c>
      <c r="R673" s="14" t="s">
        <v>1679</v>
      </c>
      <c r="S673" s="14" t="s">
        <v>797</v>
      </c>
      <c r="T673" s="67">
        <v>6</v>
      </c>
      <c r="U673" s="58">
        <v>245</v>
      </c>
      <c r="X673" s="52">
        <v>1</v>
      </c>
      <c r="Y673" s="52" t="s">
        <v>1683</v>
      </c>
    </row>
    <row r="674" spans="1:25" x14ac:dyDescent="0.3">
      <c r="A674">
        <v>1586</v>
      </c>
      <c r="B674" s="23" t="str">
        <f>IF(AND($A674&lt;&gt;"",ISNUMBER($A674)),VLOOKUP($A674,StudiesDetails!$B:$CW,2,FALSE),"")</f>
        <v>Wolbold</v>
      </c>
      <c r="C674" s="23">
        <f>IF(AND($A674&lt;&gt;"",ISNUMBER($A674)),VLOOKUP($A674,StudiesDetails!$B:$CW,3,FALSE),"")</f>
        <v>2003</v>
      </c>
      <c r="D674" s="23" t="str">
        <f>IF(AND($A674&lt;&gt;"",ISNUMBER($A674)),VLOOKUP($A674,StudiesDetails!$B:$CW,4,FALSE),"")</f>
        <v>https://dx.doi.org/10.1053/jhep.2003.50393</v>
      </c>
      <c r="E674" s="64" t="str">
        <f>IF(AND($A674&lt;&gt;"",ISNUMBER($A674)),VLOOKUP($A674,StudiesDetails!$B:$CW,5,FALSE),"")</f>
        <v>CYP3A4</v>
      </c>
      <c r="F674" s="23" t="str">
        <f>IF(AND($A674&lt;&gt;"",ISNUMBER($A674)),VLOOKUP($A674,StudiesDetails!$B:$CW,6,FALSE),"")</f>
        <v>Liver--HLM-female-</v>
      </c>
      <c r="G674" s="12" t="s">
        <v>1690</v>
      </c>
      <c r="I674" s="60" t="str">
        <f>IF(AND($A674&lt;&gt;"",ISNUMBER($A674)),VLOOKUP($A674,StudiesDetails!$B:$CW,26,FALSE),"")</f>
        <v>Aggregated</v>
      </c>
      <c r="J674" s="39">
        <f>IF(AND($A674&lt;&gt;"",ISNUMBER($A674)),VLOOKUP($A674,StudiesDetails!$B:$CW,31,FALSE),"")</f>
        <v>46</v>
      </c>
      <c r="K674" s="2">
        <v>93.8</v>
      </c>
      <c r="L674" s="14" t="s">
        <v>1679</v>
      </c>
      <c r="M674" s="14" t="s">
        <v>768</v>
      </c>
      <c r="Q674" s="2">
        <v>71.3</v>
      </c>
      <c r="R674" s="14" t="s">
        <v>1679</v>
      </c>
      <c r="S674" s="14" t="s">
        <v>797</v>
      </c>
      <c r="T674" s="58">
        <v>16.8</v>
      </c>
      <c r="U674" s="58">
        <v>295</v>
      </c>
      <c r="X674" s="52">
        <v>1</v>
      </c>
      <c r="Y674" s="52" t="s">
        <v>1683</v>
      </c>
    </row>
    <row r="675" spans="1:25" x14ac:dyDescent="0.3">
      <c r="A675">
        <v>1587</v>
      </c>
      <c r="B675" s="23" t="str">
        <f>IF(AND($A675&lt;&gt;"",ISNUMBER($A675)),VLOOKUP($A675,StudiesDetails!$B:$CW,2,FALSE),"")</f>
        <v>Westlind-Johnsson</v>
      </c>
      <c r="C675" s="23">
        <f>IF(AND($A675&lt;&gt;"",ISNUMBER($A675)),VLOOKUP($A675,StudiesDetails!$B:$CW,3,FALSE),"")</f>
        <v>2003</v>
      </c>
      <c r="D675" s="23" t="str">
        <f>IF(AND($A675&lt;&gt;"",ISNUMBER($A675)),VLOOKUP($A675,StudiesDetails!$B:$CW,4,FALSE),"")</f>
        <v>https://dx.doi.org/10.1124/dmd.31.6.755</v>
      </c>
      <c r="E675" s="64" t="str">
        <f>IF(AND($A675&lt;&gt;"",ISNUMBER($A675)),VLOOKUP($A675,StudiesDetails!$B:$CW,5,FALSE),"")</f>
        <v>CYP3A4</v>
      </c>
      <c r="F675" s="23" t="str">
        <f>IF(AND($A675&lt;&gt;"",ISNUMBER($A675)),VLOOKUP($A675,StudiesDetails!$B:$CW,6,FALSE),"")</f>
        <v>Liver--HLM-HL19-</v>
      </c>
      <c r="G675" s="12" t="s">
        <v>1690</v>
      </c>
      <c r="H675" s="1">
        <v>1</v>
      </c>
      <c r="I675" s="60" t="str">
        <f>IF(AND($A675&lt;&gt;"",ISNUMBER($A675)),VLOOKUP($A675,StudiesDetails!$B:$CW,26,FALSE),"")</f>
        <v>Individual</v>
      </c>
      <c r="J675" s="39">
        <f>IF(AND($A675&lt;&gt;"",ISNUMBER($A675)),VLOOKUP($A675,StudiesDetails!$B:$CW,31,FALSE),"")</f>
        <v>1</v>
      </c>
      <c r="K675" s="2">
        <v>90.2</v>
      </c>
      <c r="L675" s="14" t="s">
        <v>1679</v>
      </c>
      <c r="M675" s="14" t="s">
        <v>1385</v>
      </c>
      <c r="V675" s="2">
        <v>15</v>
      </c>
      <c r="W675" s="14" t="s">
        <v>1679</v>
      </c>
      <c r="X675" s="52">
        <v>1</v>
      </c>
      <c r="Y675" s="52" t="s">
        <v>1696</v>
      </c>
    </row>
    <row r="676" spans="1:25" x14ac:dyDescent="0.3">
      <c r="A676">
        <v>1588</v>
      </c>
      <c r="B676" s="23" t="str">
        <f>IF(AND($A676&lt;&gt;"",ISNUMBER($A676)),VLOOKUP($A676,StudiesDetails!$B:$CW,2,FALSE),"")</f>
        <v>Westlind-Johnsson</v>
      </c>
      <c r="C676" s="23">
        <f>IF(AND($A676&lt;&gt;"",ISNUMBER($A676)),VLOOKUP($A676,StudiesDetails!$B:$CW,3,FALSE),"")</f>
        <v>2003</v>
      </c>
      <c r="D676" s="23" t="str">
        <f>IF(AND($A676&lt;&gt;"",ISNUMBER($A676)),VLOOKUP($A676,StudiesDetails!$B:$CW,4,FALSE),"")</f>
        <v>https://dx.doi.org/10.1124/dmd.31.6.755</v>
      </c>
      <c r="E676" s="64" t="str">
        <f>IF(AND($A676&lt;&gt;"",ISNUMBER($A676)),VLOOKUP($A676,StudiesDetails!$B:$CW,5,FALSE),"")</f>
        <v>CYP3A4</v>
      </c>
      <c r="F676" s="23" t="str">
        <f>IF(AND($A676&lt;&gt;"",ISNUMBER($A676)),VLOOKUP($A676,StudiesDetails!$B:$CW,6,FALSE),"")</f>
        <v>Liver--HLM-HL21-</v>
      </c>
      <c r="G676" s="12" t="s">
        <v>1690</v>
      </c>
      <c r="H676" s="1">
        <v>1</v>
      </c>
      <c r="I676" s="60" t="str">
        <f>IF(AND($A676&lt;&gt;"",ISNUMBER($A676)),VLOOKUP($A676,StudiesDetails!$B:$CW,26,FALSE),"")</f>
        <v>Individual</v>
      </c>
      <c r="J676" s="39">
        <f>IF(AND($A676&lt;&gt;"",ISNUMBER($A676)),VLOOKUP($A676,StudiesDetails!$B:$CW,31,FALSE),"")</f>
        <v>1</v>
      </c>
      <c r="K676" s="2">
        <v>400.4</v>
      </c>
      <c r="L676" s="14" t="s">
        <v>1679</v>
      </c>
      <c r="M676" s="14" t="s">
        <v>1385</v>
      </c>
      <c r="V676" s="2">
        <v>15</v>
      </c>
      <c r="W676" s="14" t="s">
        <v>1679</v>
      </c>
      <c r="X676" s="52">
        <v>0</v>
      </c>
    </row>
    <row r="677" spans="1:25" x14ac:dyDescent="0.3">
      <c r="A677">
        <v>1589</v>
      </c>
      <c r="B677" s="23" t="str">
        <f>IF(AND($A677&lt;&gt;"",ISNUMBER($A677)),VLOOKUP($A677,StudiesDetails!$B:$CW,2,FALSE),"")</f>
        <v>Westlind-Johnsson</v>
      </c>
      <c r="C677" s="23">
        <f>IF(AND($A677&lt;&gt;"",ISNUMBER($A677)),VLOOKUP($A677,StudiesDetails!$B:$CW,3,FALSE),"")</f>
        <v>2003</v>
      </c>
      <c r="D677" s="23" t="str">
        <f>IF(AND($A677&lt;&gt;"",ISNUMBER($A677)),VLOOKUP($A677,StudiesDetails!$B:$CW,4,FALSE),"")</f>
        <v>https://dx.doi.org/10.1124/dmd.31.6.755</v>
      </c>
      <c r="E677" s="64" t="str">
        <f>IF(AND($A677&lt;&gt;"",ISNUMBER($A677)),VLOOKUP($A677,StudiesDetails!$B:$CW,5,FALSE),"")</f>
        <v>CYP3A4</v>
      </c>
      <c r="F677" s="23" t="str">
        <f>IF(AND($A677&lt;&gt;"",ISNUMBER($A677)),VLOOKUP($A677,StudiesDetails!$B:$CW,6,FALSE),"")</f>
        <v>Liver--HLM-HL25-</v>
      </c>
      <c r="G677" s="12" t="s">
        <v>1690</v>
      </c>
      <c r="H677" s="1">
        <v>1</v>
      </c>
      <c r="I677" s="60" t="str">
        <f>IF(AND($A677&lt;&gt;"",ISNUMBER($A677)),VLOOKUP($A677,StudiesDetails!$B:$CW,26,FALSE),"")</f>
        <v>Individual</v>
      </c>
      <c r="J677" s="39">
        <f>IF(AND($A677&lt;&gt;"",ISNUMBER($A677)),VLOOKUP($A677,StudiesDetails!$B:$CW,31,FALSE),"")</f>
        <v>1</v>
      </c>
      <c r="K677" s="2">
        <v>191.4</v>
      </c>
      <c r="L677" s="14" t="s">
        <v>1679</v>
      </c>
      <c r="M677" s="14" t="s">
        <v>1385</v>
      </c>
      <c r="V677" s="2">
        <v>15</v>
      </c>
      <c r="W677" s="14" t="s">
        <v>1679</v>
      </c>
      <c r="X677" s="52">
        <v>0</v>
      </c>
    </row>
    <row r="678" spans="1:25" x14ac:dyDescent="0.3">
      <c r="A678">
        <v>1590</v>
      </c>
      <c r="B678" s="23" t="str">
        <f>IF(AND($A678&lt;&gt;"",ISNUMBER($A678)),VLOOKUP($A678,StudiesDetails!$B:$CW,2,FALSE),"")</f>
        <v>Westlind-Johnsson</v>
      </c>
      <c r="C678" s="23">
        <f>IF(AND($A678&lt;&gt;"",ISNUMBER($A678)),VLOOKUP($A678,StudiesDetails!$B:$CW,3,FALSE),"")</f>
        <v>2003</v>
      </c>
      <c r="D678" s="23" t="str">
        <f>IF(AND($A678&lt;&gt;"",ISNUMBER($A678)),VLOOKUP($A678,StudiesDetails!$B:$CW,4,FALSE),"")</f>
        <v>https://dx.doi.org/10.1124/dmd.31.6.755</v>
      </c>
      <c r="E678" s="64" t="str">
        <f>IF(AND($A678&lt;&gt;"",ISNUMBER($A678)),VLOOKUP($A678,StudiesDetails!$B:$CW,5,FALSE),"")</f>
        <v>CYP3A4</v>
      </c>
      <c r="F678" s="23" t="str">
        <f>IF(AND($A678&lt;&gt;"",ISNUMBER($A678)),VLOOKUP($A678,StudiesDetails!$B:$CW,6,FALSE),"")</f>
        <v>Liver--HLM-HL39-</v>
      </c>
      <c r="G678" s="12" t="s">
        <v>1690</v>
      </c>
      <c r="H678" s="1">
        <v>1</v>
      </c>
      <c r="I678" s="60" t="str">
        <f>IF(AND($A678&lt;&gt;"",ISNUMBER($A678)),VLOOKUP($A678,StudiesDetails!$B:$CW,26,FALSE),"")</f>
        <v>Individual</v>
      </c>
      <c r="J678" s="39">
        <f>IF(AND($A678&lt;&gt;"",ISNUMBER($A678)),VLOOKUP($A678,StudiesDetails!$B:$CW,31,FALSE),"")</f>
        <v>1</v>
      </c>
      <c r="K678" s="2">
        <v>158.19999999999999</v>
      </c>
      <c r="L678" s="14" t="s">
        <v>1679</v>
      </c>
      <c r="M678" s="14" t="s">
        <v>1385</v>
      </c>
      <c r="V678" s="2">
        <v>15</v>
      </c>
      <c r="W678" s="14" t="s">
        <v>1679</v>
      </c>
      <c r="X678" s="52">
        <v>0</v>
      </c>
    </row>
    <row r="679" spans="1:25" x14ac:dyDescent="0.3">
      <c r="A679">
        <v>1591</v>
      </c>
      <c r="B679" s="23" t="str">
        <f>IF(AND($A679&lt;&gt;"",ISNUMBER($A679)),VLOOKUP($A679,StudiesDetails!$B:$CW,2,FALSE),"")</f>
        <v>Westlind-Johnsson</v>
      </c>
      <c r="C679" s="23">
        <f>IF(AND($A679&lt;&gt;"",ISNUMBER($A679)),VLOOKUP($A679,StudiesDetails!$B:$CW,3,FALSE),"")</f>
        <v>2003</v>
      </c>
      <c r="D679" s="23" t="str">
        <f>IF(AND($A679&lt;&gt;"",ISNUMBER($A679)),VLOOKUP($A679,StudiesDetails!$B:$CW,4,FALSE),"")</f>
        <v>https://dx.doi.org/10.1124/dmd.31.6.755</v>
      </c>
      <c r="E679" s="64" t="str">
        <f>IF(AND($A679&lt;&gt;"",ISNUMBER($A679)),VLOOKUP($A679,StudiesDetails!$B:$CW,5,FALSE),"")</f>
        <v>CYP3A4</v>
      </c>
      <c r="F679" s="23" t="str">
        <f>IF(AND($A679&lt;&gt;"",ISNUMBER($A679)),VLOOKUP($A679,StudiesDetails!$B:$CW,6,FALSE),"")</f>
        <v>Liver--HLM-HL41-</v>
      </c>
      <c r="G679" s="12" t="s">
        <v>1690</v>
      </c>
      <c r="H679" s="1">
        <v>1</v>
      </c>
      <c r="I679" s="60" t="str">
        <f>IF(AND($A679&lt;&gt;"",ISNUMBER($A679)),VLOOKUP($A679,StudiesDetails!$B:$CW,26,FALSE),"")</f>
        <v>Individual</v>
      </c>
      <c r="J679" s="39">
        <f>IF(AND($A679&lt;&gt;"",ISNUMBER($A679)),VLOOKUP($A679,StudiesDetails!$B:$CW,31,FALSE),"")</f>
        <v>1</v>
      </c>
      <c r="K679" s="2">
        <v>19.3</v>
      </c>
      <c r="L679" s="14" t="s">
        <v>1679</v>
      </c>
      <c r="M679" s="14" t="s">
        <v>1385</v>
      </c>
      <c r="V679" s="2">
        <v>15</v>
      </c>
      <c r="W679" s="14" t="s">
        <v>1679</v>
      </c>
      <c r="X679" s="52">
        <v>0</v>
      </c>
    </row>
    <row r="680" spans="1:25" x14ac:dyDescent="0.3">
      <c r="A680">
        <v>1592</v>
      </c>
      <c r="B680" s="23" t="str">
        <f>IF(AND($A680&lt;&gt;"",ISNUMBER($A680)),VLOOKUP($A680,StudiesDetails!$B:$CW,2,FALSE),"")</f>
        <v>Westlind-Johnsson</v>
      </c>
      <c r="C680" s="23">
        <f>IF(AND($A680&lt;&gt;"",ISNUMBER($A680)),VLOOKUP($A680,StudiesDetails!$B:$CW,3,FALSE),"")</f>
        <v>2003</v>
      </c>
      <c r="D680" s="23" t="str">
        <f>IF(AND($A680&lt;&gt;"",ISNUMBER($A680)),VLOOKUP($A680,StudiesDetails!$B:$CW,4,FALSE),"")</f>
        <v>https://dx.doi.org/10.1124/dmd.31.6.755</v>
      </c>
      <c r="E680" s="64" t="str">
        <f>IF(AND($A680&lt;&gt;"",ISNUMBER($A680)),VLOOKUP($A680,StudiesDetails!$B:$CW,5,FALSE),"")</f>
        <v>CYP3A4</v>
      </c>
      <c r="F680" s="23" t="str">
        <f>IF(AND($A680&lt;&gt;"",ISNUMBER($A680)),VLOOKUP($A680,StudiesDetails!$B:$CW,6,FALSE),"")</f>
        <v>Liver--HLM-HL42-</v>
      </c>
      <c r="G680" s="12" t="s">
        <v>1690</v>
      </c>
      <c r="H680" s="1">
        <v>1</v>
      </c>
      <c r="I680" s="60" t="str">
        <f>IF(AND($A680&lt;&gt;"",ISNUMBER($A680)),VLOOKUP($A680,StudiesDetails!$B:$CW,26,FALSE),"")</f>
        <v>Individual</v>
      </c>
      <c r="J680" s="39">
        <f>IF(AND($A680&lt;&gt;"",ISNUMBER($A680)),VLOOKUP($A680,StudiesDetails!$B:$CW,31,FALSE),"")</f>
        <v>1</v>
      </c>
      <c r="K680" s="2">
        <v>316.3</v>
      </c>
      <c r="L680" s="14" t="s">
        <v>1679</v>
      </c>
      <c r="M680" s="14" t="s">
        <v>1385</v>
      </c>
      <c r="V680" s="2">
        <v>15</v>
      </c>
      <c r="W680" s="14" t="s">
        <v>1679</v>
      </c>
      <c r="X680" s="52">
        <v>0</v>
      </c>
    </row>
    <row r="681" spans="1:25" x14ac:dyDescent="0.3">
      <c r="A681">
        <v>1593</v>
      </c>
      <c r="B681" s="23" t="str">
        <f>IF(AND($A681&lt;&gt;"",ISNUMBER($A681)),VLOOKUP($A681,StudiesDetails!$B:$CW,2,FALSE),"")</f>
        <v>Westlind-Johnsson</v>
      </c>
      <c r="C681" s="23">
        <f>IF(AND($A681&lt;&gt;"",ISNUMBER($A681)),VLOOKUP($A681,StudiesDetails!$B:$CW,3,FALSE),"")</f>
        <v>2003</v>
      </c>
      <c r="D681" s="23" t="str">
        <f>IF(AND($A681&lt;&gt;"",ISNUMBER($A681)),VLOOKUP($A681,StudiesDetails!$B:$CW,4,FALSE),"")</f>
        <v>https://dx.doi.org/10.1124/dmd.31.6.755</v>
      </c>
      <c r="E681" s="64" t="str">
        <f>IF(AND($A681&lt;&gt;"",ISNUMBER($A681)),VLOOKUP($A681,StudiesDetails!$B:$CW,5,FALSE),"")</f>
        <v>CYP3A4</v>
      </c>
      <c r="F681" s="23" t="str">
        <f>IF(AND($A681&lt;&gt;"",ISNUMBER($A681)),VLOOKUP($A681,StudiesDetails!$B:$CW,6,FALSE),"")</f>
        <v>Liver--HLM-HL43-</v>
      </c>
      <c r="G681" s="12" t="s">
        <v>1690</v>
      </c>
      <c r="H681" s="1">
        <v>1</v>
      </c>
      <c r="I681" s="60" t="str">
        <f>IF(AND($A681&lt;&gt;"",ISNUMBER($A681)),VLOOKUP($A681,StudiesDetails!$B:$CW,26,FALSE),"")</f>
        <v>Individual</v>
      </c>
      <c r="J681" s="39">
        <f>IF(AND($A681&lt;&gt;"",ISNUMBER($A681)),VLOOKUP($A681,StudiesDetails!$B:$CW,31,FALSE),"")</f>
        <v>1</v>
      </c>
      <c r="K681" s="2">
        <v>47.5</v>
      </c>
      <c r="L681" s="14" t="s">
        <v>1679</v>
      </c>
      <c r="M681" s="14" t="s">
        <v>1385</v>
      </c>
      <c r="V681" s="2">
        <v>15</v>
      </c>
      <c r="W681" s="14" t="s">
        <v>1679</v>
      </c>
      <c r="X681" s="52">
        <v>0</v>
      </c>
    </row>
    <row r="682" spans="1:25" x14ac:dyDescent="0.3">
      <c r="A682">
        <v>1594</v>
      </c>
      <c r="B682" s="23" t="str">
        <f>IF(AND($A682&lt;&gt;"",ISNUMBER($A682)),VLOOKUP($A682,StudiesDetails!$B:$CW,2,FALSE),"")</f>
        <v>Westlind-Johnsson</v>
      </c>
      <c r="C682" s="23">
        <f>IF(AND($A682&lt;&gt;"",ISNUMBER($A682)),VLOOKUP($A682,StudiesDetails!$B:$CW,3,FALSE),"")</f>
        <v>2003</v>
      </c>
      <c r="D682" s="23" t="str">
        <f>IF(AND($A682&lt;&gt;"",ISNUMBER($A682)),VLOOKUP($A682,StudiesDetails!$B:$CW,4,FALSE),"")</f>
        <v>https://dx.doi.org/10.1124/dmd.31.6.755</v>
      </c>
      <c r="E682" s="64" t="str">
        <f>IF(AND($A682&lt;&gt;"",ISNUMBER($A682)),VLOOKUP($A682,StudiesDetails!$B:$CW,5,FALSE),"")</f>
        <v>CYP3A4</v>
      </c>
      <c r="F682" s="23" t="str">
        <f>IF(AND($A682&lt;&gt;"",ISNUMBER($A682)),VLOOKUP($A682,StudiesDetails!$B:$CW,6,FALSE),"")</f>
        <v>Liver--HLM-HL46-</v>
      </c>
      <c r="G682" s="12" t="s">
        <v>1690</v>
      </c>
      <c r="H682" s="1">
        <v>1</v>
      </c>
      <c r="I682" s="60" t="str">
        <f>IF(AND($A682&lt;&gt;"",ISNUMBER($A682)),VLOOKUP($A682,StudiesDetails!$B:$CW,26,FALSE),"")</f>
        <v>Individual</v>
      </c>
      <c r="J682" s="39">
        <f>IF(AND($A682&lt;&gt;"",ISNUMBER($A682)),VLOOKUP($A682,StudiesDetails!$B:$CW,31,FALSE),"")</f>
        <v>1</v>
      </c>
      <c r="K682" s="2">
        <v>58.4</v>
      </c>
      <c r="L682" s="14" t="s">
        <v>1679</v>
      </c>
      <c r="M682" s="14" t="s">
        <v>1385</v>
      </c>
      <c r="V682" s="2">
        <v>15</v>
      </c>
      <c r="W682" s="14" t="s">
        <v>1679</v>
      </c>
      <c r="X682" s="52">
        <v>0</v>
      </c>
    </row>
    <row r="683" spans="1:25" x14ac:dyDescent="0.3">
      <c r="A683">
        <v>1595</v>
      </c>
      <c r="B683" s="23" t="str">
        <f>IF(AND($A683&lt;&gt;"",ISNUMBER($A683)),VLOOKUP($A683,StudiesDetails!$B:$CW,2,FALSE),"")</f>
        <v>Westlind-Johnsson</v>
      </c>
      <c r="C683" s="23">
        <f>IF(AND($A683&lt;&gt;"",ISNUMBER($A683)),VLOOKUP($A683,StudiesDetails!$B:$CW,3,FALSE),"")</f>
        <v>2003</v>
      </c>
      <c r="D683" s="23" t="str">
        <f>IF(AND($A683&lt;&gt;"",ISNUMBER($A683)),VLOOKUP($A683,StudiesDetails!$B:$CW,4,FALSE),"")</f>
        <v>https://dx.doi.org/10.1124/dmd.31.6.755</v>
      </c>
      <c r="E683" s="64" t="str">
        <f>IF(AND($A683&lt;&gt;"",ISNUMBER($A683)),VLOOKUP($A683,StudiesDetails!$B:$CW,5,FALSE),"")</f>
        <v>CYP3A4</v>
      </c>
      <c r="F683" s="23" t="str">
        <f>IF(AND($A683&lt;&gt;"",ISNUMBER($A683)),VLOOKUP($A683,StudiesDetails!$B:$CW,6,FALSE),"")</f>
        <v>Liver--HLM-HL48-</v>
      </c>
      <c r="G683" s="12" t="s">
        <v>1690</v>
      </c>
      <c r="H683" s="1">
        <v>1</v>
      </c>
      <c r="I683" s="60" t="str">
        <f>IF(AND($A683&lt;&gt;"",ISNUMBER($A683)),VLOOKUP($A683,StudiesDetails!$B:$CW,26,FALSE),"")</f>
        <v>Individual</v>
      </c>
      <c r="J683" s="39">
        <f>IF(AND($A683&lt;&gt;"",ISNUMBER($A683)),VLOOKUP($A683,StudiesDetails!$B:$CW,31,FALSE),"")</f>
        <v>1</v>
      </c>
      <c r="K683" s="2">
        <v>394.1</v>
      </c>
      <c r="L683" s="14" t="s">
        <v>1679</v>
      </c>
      <c r="M683" s="14" t="s">
        <v>1385</v>
      </c>
      <c r="V683" s="2">
        <v>15</v>
      </c>
      <c r="W683" s="14" t="s">
        <v>1679</v>
      </c>
      <c r="X683" s="52">
        <v>0</v>
      </c>
    </row>
    <row r="684" spans="1:25" x14ac:dyDescent="0.3">
      <c r="A684">
        <v>1596</v>
      </c>
      <c r="B684" s="23" t="str">
        <f>IF(AND($A684&lt;&gt;"",ISNUMBER($A684)),VLOOKUP($A684,StudiesDetails!$B:$CW,2,FALSE),"")</f>
        <v>Westlind-Johnsson</v>
      </c>
      <c r="C684" s="23">
        <f>IF(AND($A684&lt;&gt;"",ISNUMBER($A684)),VLOOKUP($A684,StudiesDetails!$B:$CW,3,FALSE),"")</f>
        <v>2003</v>
      </c>
      <c r="D684" s="23" t="str">
        <f>IF(AND($A684&lt;&gt;"",ISNUMBER($A684)),VLOOKUP($A684,StudiesDetails!$B:$CW,4,FALSE),"")</f>
        <v>https://dx.doi.org/10.1124/dmd.31.6.755</v>
      </c>
      <c r="E684" s="64" t="str">
        <f>IF(AND($A684&lt;&gt;"",ISNUMBER($A684)),VLOOKUP($A684,StudiesDetails!$B:$CW,5,FALSE),"")</f>
        <v>CYP3A4</v>
      </c>
      <c r="F684" s="23" t="str">
        <f>IF(AND($A684&lt;&gt;"",ISNUMBER($A684)),VLOOKUP($A684,StudiesDetails!$B:$CW,6,FALSE),"")</f>
        <v>Liver--HLM-HL49-</v>
      </c>
      <c r="G684" s="12" t="s">
        <v>1690</v>
      </c>
      <c r="H684" s="1">
        <v>1</v>
      </c>
      <c r="I684" s="60" t="str">
        <f>IF(AND($A684&lt;&gt;"",ISNUMBER($A684)),VLOOKUP($A684,StudiesDetails!$B:$CW,26,FALSE),"")</f>
        <v>Individual</v>
      </c>
      <c r="J684" s="39">
        <f>IF(AND($A684&lt;&gt;"",ISNUMBER($A684)),VLOOKUP($A684,StudiesDetails!$B:$CW,31,FALSE),"")</f>
        <v>1</v>
      </c>
      <c r="K684" s="2">
        <v>92.5</v>
      </c>
      <c r="L684" s="14" t="s">
        <v>1679</v>
      </c>
      <c r="M684" s="14" t="s">
        <v>1385</v>
      </c>
      <c r="V684" s="2">
        <v>15</v>
      </c>
      <c r="W684" s="14" t="s">
        <v>1679</v>
      </c>
      <c r="X684" s="52">
        <v>0</v>
      </c>
    </row>
    <row r="685" spans="1:25" x14ac:dyDescent="0.3">
      <c r="A685">
        <v>1597</v>
      </c>
      <c r="B685" s="23" t="str">
        <f>IF(AND($A685&lt;&gt;"",ISNUMBER($A685)),VLOOKUP($A685,StudiesDetails!$B:$CW,2,FALSE),"")</f>
        <v>Westlind-Johnsson</v>
      </c>
      <c r="C685" s="23">
        <f>IF(AND($A685&lt;&gt;"",ISNUMBER($A685)),VLOOKUP($A685,StudiesDetails!$B:$CW,3,FALSE),"")</f>
        <v>2003</v>
      </c>
      <c r="D685" s="23" t="str">
        <f>IF(AND($A685&lt;&gt;"",ISNUMBER($A685)),VLOOKUP($A685,StudiesDetails!$B:$CW,4,FALSE),"")</f>
        <v>https://dx.doi.org/10.1124/dmd.31.6.755</v>
      </c>
      <c r="E685" s="64" t="str">
        <f>IF(AND($A685&lt;&gt;"",ISNUMBER($A685)),VLOOKUP($A685,StudiesDetails!$B:$CW,5,FALSE),"")</f>
        <v>CYP3A4</v>
      </c>
      <c r="F685" s="23" t="str">
        <f>IF(AND($A685&lt;&gt;"",ISNUMBER($A685)),VLOOKUP($A685,StudiesDetails!$B:$CW,6,FALSE),"")</f>
        <v>Liver--HLM-HL50-</v>
      </c>
      <c r="G685" s="12" t="s">
        <v>1690</v>
      </c>
      <c r="H685" s="1">
        <v>1</v>
      </c>
      <c r="I685" s="60" t="str">
        <f>IF(AND($A685&lt;&gt;"",ISNUMBER($A685)),VLOOKUP($A685,StudiesDetails!$B:$CW,26,FALSE),"")</f>
        <v>Individual</v>
      </c>
      <c r="J685" s="39">
        <f>IF(AND($A685&lt;&gt;"",ISNUMBER($A685)),VLOOKUP($A685,StudiesDetails!$B:$CW,31,FALSE),"")</f>
        <v>1</v>
      </c>
      <c r="K685" s="2">
        <v>33.5</v>
      </c>
      <c r="L685" s="14" t="s">
        <v>1679</v>
      </c>
      <c r="M685" s="14" t="s">
        <v>1385</v>
      </c>
      <c r="V685" s="2">
        <v>15</v>
      </c>
      <c r="W685" s="14" t="s">
        <v>1679</v>
      </c>
      <c r="X685" s="52">
        <v>0</v>
      </c>
    </row>
    <row r="686" spans="1:25" x14ac:dyDescent="0.3">
      <c r="A686">
        <v>1598</v>
      </c>
      <c r="B686" s="23" t="str">
        <f>IF(AND($A686&lt;&gt;"",ISNUMBER($A686)),VLOOKUP($A686,StudiesDetails!$B:$CW,2,FALSE),"")</f>
        <v>Westlind-Johnsson</v>
      </c>
      <c r="C686" s="23">
        <f>IF(AND($A686&lt;&gt;"",ISNUMBER($A686)),VLOOKUP($A686,StudiesDetails!$B:$CW,3,FALSE),"")</f>
        <v>2003</v>
      </c>
      <c r="D686" s="23" t="str">
        <f>IF(AND($A686&lt;&gt;"",ISNUMBER($A686)),VLOOKUP($A686,StudiesDetails!$B:$CW,4,FALSE),"")</f>
        <v>https://dx.doi.org/10.1124/dmd.31.6.755</v>
      </c>
      <c r="E686" s="64" t="str">
        <f>IF(AND($A686&lt;&gt;"",ISNUMBER($A686)),VLOOKUP($A686,StudiesDetails!$B:$CW,5,FALSE),"")</f>
        <v>CYP3A4</v>
      </c>
      <c r="F686" s="23" t="str">
        <f>IF(AND($A686&lt;&gt;"",ISNUMBER($A686)),VLOOKUP($A686,StudiesDetails!$B:$CW,6,FALSE),"")</f>
        <v>Liver--HLM-HL51-</v>
      </c>
      <c r="G686" s="12" t="s">
        <v>1690</v>
      </c>
      <c r="H686" s="1">
        <v>1</v>
      </c>
      <c r="I686" s="60" t="str">
        <f>IF(AND($A686&lt;&gt;"",ISNUMBER($A686)),VLOOKUP($A686,StudiesDetails!$B:$CW,26,FALSE),"")</f>
        <v>Individual</v>
      </c>
      <c r="J686" s="39">
        <f>IF(AND($A686&lt;&gt;"",ISNUMBER($A686)),VLOOKUP($A686,StudiesDetails!$B:$CW,31,FALSE),"")</f>
        <v>1</v>
      </c>
      <c r="K686" s="2">
        <v>227.2</v>
      </c>
      <c r="L686" s="14" t="s">
        <v>1679</v>
      </c>
      <c r="M686" s="14" t="s">
        <v>1385</v>
      </c>
      <c r="V686" s="2">
        <v>15</v>
      </c>
      <c r="W686" s="14" t="s">
        <v>1679</v>
      </c>
      <c r="X686" s="52">
        <v>0</v>
      </c>
    </row>
    <row r="687" spans="1:25" x14ac:dyDescent="0.3">
      <c r="A687">
        <v>1599</v>
      </c>
      <c r="B687" s="23" t="str">
        <f>IF(AND($A687&lt;&gt;"",ISNUMBER($A687)),VLOOKUP($A687,StudiesDetails!$B:$CW,2,FALSE),"")</f>
        <v>Westlind-Johnsson</v>
      </c>
      <c r="C687" s="23">
        <f>IF(AND($A687&lt;&gt;"",ISNUMBER($A687)),VLOOKUP($A687,StudiesDetails!$B:$CW,3,FALSE),"")</f>
        <v>2003</v>
      </c>
      <c r="D687" s="23" t="str">
        <f>IF(AND($A687&lt;&gt;"",ISNUMBER($A687)),VLOOKUP($A687,StudiesDetails!$B:$CW,4,FALSE),"")</f>
        <v>https://dx.doi.org/10.1124/dmd.31.6.755</v>
      </c>
      <c r="E687" s="64" t="str">
        <f>IF(AND($A687&lt;&gt;"",ISNUMBER($A687)),VLOOKUP($A687,StudiesDetails!$B:$CW,5,FALSE),"")</f>
        <v>CYP3A4</v>
      </c>
      <c r="F687" s="23" t="str">
        <f>IF(AND($A687&lt;&gt;"",ISNUMBER($A687)),VLOOKUP($A687,StudiesDetails!$B:$CW,6,FALSE),"")</f>
        <v>Liver--HLM-HL52-</v>
      </c>
      <c r="G687" s="12" t="s">
        <v>1690</v>
      </c>
      <c r="H687" s="1">
        <v>1</v>
      </c>
      <c r="I687" s="60" t="str">
        <f>IF(AND($A687&lt;&gt;"",ISNUMBER($A687)),VLOOKUP($A687,StudiesDetails!$B:$CW,26,FALSE),"")</f>
        <v>Individual</v>
      </c>
      <c r="J687" s="39">
        <f>IF(AND($A687&lt;&gt;"",ISNUMBER($A687)),VLOOKUP($A687,StudiesDetails!$B:$CW,31,FALSE),"")</f>
        <v>1</v>
      </c>
      <c r="K687" s="2">
        <v>15.2</v>
      </c>
      <c r="L687" s="14" t="s">
        <v>1679</v>
      </c>
      <c r="M687" s="14" t="s">
        <v>1385</v>
      </c>
      <c r="V687" s="2">
        <v>15</v>
      </c>
      <c r="W687" s="14" t="s">
        <v>1679</v>
      </c>
      <c r="X687" s="52">
        <v>0</v>
      </c>
    </row>
    <row r="688" spans="1:25" x14ac:dyDescent="0.3">
      <c r="A688">
        <v>1600</v>
      </c>
      <c r="B688" s="23" t="str">
        <f>IF(AND($A688&lt;&gt;"",ISNUMBER($A688)),VLOOKUP($A688,StudiesDetails!$B:$CW,2,FALSE),"")</f>
        <v>Westlind-Johnsson</v>
      </c>
      <c r="C688" s="23">
        <f>IF(AND($A688&lt;&gt;"",ISNUMBER($A688)),VLOOKUP($A688,StudiesDetails!$B:$CW,3,FALSE),"")</f>
        <v>2003</v>
      </c>
      <c r="D688" s="23" t="str">
        <f>IF(AND($A688&lt;&gt;"",ISNUMBER($A688)),VLOOKUP($A688,StudiesDetails!$B:$CW,4,FALSE),"")</f>
        <v>https://dx.doi.org/10.1124/dmd.31.6.755</v>
      </c>
      <c r="E688" s="64" t="str">
        <f>IF(AND($A688&lt;&gt;"",ISNUMBER($A688)),VLOOKUP($A688,StudiesDetails!$B:$CW,5,FALSE),"")</f>
        <v>CYP3A4</v>
      </c>
      <c r="F688" s="23" t="str">
        <f>IF(AND($A688&lt;&gt;"",ISNUMBER($A688)),VLOOKUP($A688,StudiesDetails!$B:$CW,6,FALSE),"")</f>
        <v>Liver--HLM-HL53-</v>
      </c>
      <c r="G688" s="12" t="s">
        <v>1690</v>
      </c>
      <c r="H688" s="1">
        <v>1</v>
      </c>
      <c r="I688" s="60" t="str">
        <f>IF(AND($A688&lt;&gt;"",ISNUMBER($A688)),VLOOKUP($A688,StudiesDetails!$B:$CW,26,FALSE),"")</f>
        <v>Individual</v>
      </c>
      <c r="J688" s="39">
        <f>IF(AND($A688&lt;&gt;"",ISNUMBER($A688)),VLOOKUP($A688,StudiesDetails!$B:$CW,31,FALSE),"")</f>
        <v>1</v>
      </c>
      <c r="K688" s="2">
        <v>76.599999999999994</v>
      </c>
      <c r="L688" s="14" t="s">
        <v>1679</v>
      </c>
      <c r="M688" s="14" t="s">
        <v>1385</v>
      </c>
      <c r="V688" s="2">
        <v>15</v>
      </c>
      <c r="W688" s="14" t="s">
        <v>1679</v>
      </c>
      <c r="X688" s="52">
        <v>0</v>
      </c>
    </row>
    <row r="689" spans="1:25" x14ac:dyDescent="0.3">
      <c r="A689">
        <v>1601</v>
      </c>
      <c r="B689" s="23" t="str">
        <f>IF(AND($A689&lt;&gt;"",ISNUMBER($A689)),VLOOKUP($A689,StudiesDetails!$B:$CW,2,FALSE),"")</f>
        <v>Westlind-Johnsson</v>
      </c>
      <c r="C689" s="23">
        <f>IF(AND($A689&lt;&gt;"",ISNUMBER($A689)),VLOOKUP($A689,StudiesDetails!$B:$CW,3,FALSE),"")</f>
        <v>2003</v>
      </c>
      <c r="D689" s="23" t="str">
        <f>IF(AND($A689&lt;&gt;"",ISNUMBER($A689)),VLOOKUP($A689,StudiesDetails!$B:$CW,4,FALSE),"")</f>
        <v>https://dx.doi.org/10.1124/dmd.31.6.755</v>
      </c>
      <c r="E689" s="64" t="str">
        <f>IF(AND($A689&lt;&gt;"",ISNUMBER($A689)),VLOOKUP($A689,StudiesDetails!$B:$CW,5,FALSE),"")</f>
        <v>CYP3A4</v>
      </c>
      <c r="F689" s="23" t="str">
        <f>IF(AND($A689&lt;&gt;"",ISNUMBER($A689)),VLOOKUP($A689,StudiesDetails!$B:$CW,6,FALSE),"")</f>
        <v>Liver--HLM-HL55-</v>
      </c>
      <c r="G689" s="12" t="s">
        <v>1690</v>
      </c>
      <c r="H689" s="1">
        <v>1</v>
      </c>
      <c r="I689" s="60" t="str">
        <f>IF(AND($A689&lt;&gt;"",ISNUMBER($A689)),VLOOKUP($A689,StudiesDetails!$B:$CW,26,FALSE),"")</f>
        <v>Individual</v>
      </c>
      <c r="J689" s="39">
        <f>IF(AND($A689&lt;&gt;"",ISNUMBER($A689)),VLOOKUP($A689,StudiesDetails!$B:$CW,31,FALSE),"")</f>
        <v>1</v>
      </c>
      <c r="K689" s="2">
        <v>137.6</v>
      </c>
      <c r="L689" s="14" t="s">
        <v>1679</v>
      </c>
      <c r="M689" s="14" t="s">
        <v>1385</v>
      </c>
      <c r="V689" s="2">
        <v>15</v>
      </c>
      <c r="W689" s="14" t="s">
        <v>1679</v>
      </c>
      <c r="X689" s="52">
        <v>0</v>
      </c>
    </row>
    <row r="690" spans="1:25" x14ac:dyDescent="0.3">
      <c r="A690">
        <v>1602</v>
      </c>
      <c r="B690" s="23" t="str">
        <f>IF(AND($A690&lt;&gt;"",ISNUMBER($A690)),VLOOKUP($A690,StudiesDetails!$B:$CW,2,FALSE),"")</f>
        <v>Westlind-Johnsson</v>
      </c>
      <c r="C690" s="23">
        <f>IF(AND($A690&lt;&gt;"",ISNUMBER($A690)),VLOOKUP($A690,StudiesDetails!$B:$CW,3,FALSE),"")</f>
        <v>2003</v>
      </c>
      <c r="D690" s="23" t="str">
        <f>IF(AND($A690&lt;&gt;"",ISNUMBER($A690)),VLOOKUP($A690,StudiesDetails!$B:$CW,4,FALSE),"")</f>
        <v>https://dx.doi.org/10.1124/dmd.31.6.755</v>
      </c>
      <c r="E690" s="64" t="str">
        <f>IF(AND($A690&lt;&gt;"",ISNUMBER($A690)),VLOOKUP($A690,StudiesDetails!$B:$CW,5,FALSE),"")</f>
        <v>CYP3A4</v>
      </c>
      <c r="F690" s="23" t="str">
        <f>IF(AND($A690&lt;&gt;"",ISNUMBER($A690)),VLOOKUP($A690,StudiesDetails!$B:$CW,6,FALSE),"")</f>
        <v>Liver--HLM-HL110-</v>
      </c>
      <c r="G690" s="12" t="s">
        <v>1690</v>
      </c>
      <c r="H690" s="1">
        <v>1</v>
      </c>
      <c r="I690" s="60" t="str">
        <f>IF(AND($A690&lt;&gt;"",ISNUMBER($A690)),VLOOKUP($A690,StudiesDetails!$B:$CW,26,FALSE),"")</f>
        <v>Individual</v>
      </c>
      <c r="J690" s="39">
        <f>IF(AND($A690&lt;&gt;"",ISNUMBER($A690)),VLOOKUP($A690,StudiesDetails!$B:$CW,31,FALSE),"")</f>
        <v>1</v>
      </c>
      <c r="K690" s="2">
        <v>130.19999999999999</v>
      </c>
      <c r="L690" s="14" t="s">
        <v>1679</v>
      </c>
      <c r="M690" s="14" t="s">
        <v>1385</v>
      </c>
      <c r="V690" s="2">
        <v>15</v>
      </c>
      <c r="W690" s="14" t="s">
        <v>1679</v>
      </c>
      <c r="X690" s="52">
        <v>1</v>
      </c>
      <c r="Y690" s="52" t="s">
        <v>1683</v>
      </c>
    </row>
    <row r="691" spans="1:25" x14ac:dyDescent="0.3">
      <c r="A691">
        <v>1603</v>
      </c>
      <c r="B691" s="23" t="str">
        <f>IF(AND($A691&lt;&gt;"",ISNUMBER($A691)),VLOOKUP($A691,StudiesDetails!$B:$CW,2,FALSE),"")</f>
        <v>Westlind-Johnsson</v>
      </c>
      <c r="C691" s="23">
        <f>IF(AND($A691&lt;&gt;"",ISNUMBER($A691)),VLOOKUP($A691,StudiesDetails!$B:$CW,3,FALSE),"")</f>
        <v>2003</v>
      </c>
      <c r="D691" s="23" t="str">
        <f>IF(AND($A691&lt;&gt;"",ISNUMBER($A691)),VLOOKUP($A691,StudiesDetails!$B:$CW,4,FALSE),"")</f>
        <v>https://dx.doi.org/10.1124/dmd.31.6.755</v>
      </c>
      <c r="E691" s="64" t="str">
        <f>IF(AND($A691&lt;&gt;"",ISNUMBER($A691)),VLOOKUP($A691,StudiesDetails!$B:$CW,5,FALSE),"")</f>
        <v>CYP3A4</v>
      </c>
      <c r="F691" s="23" t="str">
        <f>IF(AND($A691&lt;&gt;"",ISNUMBER($A691)),VLOOKUP($A691,StudiesDetails!$B:$CW,6,FALSE),"")</f>
        <v>Liver--HLM-HL112-</v>
      </c>
      <c r="G691" s="12" t="s">
        <v>1690</v>
      </c>
      <c r="H691" s="1">
        <v>1</v>
      </c>
      <c r="I691" s="60" t="str">
        <f>IF(AND($A691&lt;&gt;"",ISNUMBER($A691)),VLOOKUP($A691,StudiesDetails!$B:$CW,26,FALSE),"")</f>
        <v>Individual</v>
      </c>
      <c r="J691" s="39">
        <f>IF(AND($A691&lt;&gt;"",ISNUMBER($A691)),VLOOKUP($A691,StudiesDetails!$B:$CW,31,FALSE),"")</f>
        <v>1</v>
      </c>
      <c r="K691" s="2">
        <v>21.5</v>
      </c>
      <c r="L691" s="14" t="s">
        <v>1679</v>
      </c>
      <c r="M691" s="14" t="s">
        <v>1385</v>
      </c>
      <c r="V691" s="2">
        <v>15</v>
      </c>
      <c r="W691" s="14" t="s">
        <v>1679</v>
      </c>
      <c r="X691" s="52">
        <v>1</v>
      </c>
      <c r="Y691" s="52" t="s">
        <v>1683</v>
      </c>
    </row>
    <row r="692" spans="1:25" x14ac:dyDescent="0.3">
      <c r="A692">
        <v>1604</v>
      </c>
      <c r="B692" s="23" t="str">
        <f>IF(AND($A692&lt;&gt;"",ISNUMBER($A692)),VLOOKUP($A692,StudiesDetails!$B:$CW,2,FALSE),"")</f>
        <v>Westlind-Johnsson</v>
      </c>
      <c r="C692" s="23">
        <f>IF(AND($A692&lt;&gt;"",ISNUMBER($A692)),VLOOKUP($A692,StudiesDetails!$B:$CW,3,FALSE),"")</f>
        <v>2003</v>
      </c>
      <c r="D692" s="23" t="str">
        <f>IF(AND($A692&lt;&gt;"",ISNUMBER($A692)),VLOOKUP($A692,StudiesDetails!$B:$CW,4,FALSE),"")</f>
        <v>https://dx.doi.org/10.1124/dmd.31.6.755</v>
      </c>
      <c r="E692" s="64" t="str">
        <f>IF(AND($A692&lt;&gt;"",ISNUMBER($A692)),VLOOKUP($A692,StudiesDetails!$B:$CW,5,FALSE),"")</f>
        <v>CYP3A4</v>
      </c>
      <c r="F692" s="23" t="str">
        <f>IF(AND($A692&lt;&gt;"",ISNUMBER($A692)),VLOOKUP($A692,StudiesDetails!$B:$CW,6,FALSE),"")</f>
        <v>Liver--HLM-HL113-</v>
      </c>
      <c r="G692" s="12" t="s">
        <v>1690</v>
      </c>
      <c r="H692" s="1">
        <v>1</v>
      </c>
      <c r="I692" s="60" t="str">
        <f>IF(AND($A692&lt;&gt;"",ISNUMBER($A692)),VLOOKUP($A692,StudiesDetails!$B:$CW,26,FALSE),"")</f>
        <v>Individual</v>
      </c>
      <c r="J692" s="39">
        <f>IF(AND($A692&lt;&gt;"",ISNUMBER($A692)),VLOOKUP($A692,StudiesDetails!$B:$CW,31,FALSE),"")</f>
        <v>1</v>
      </c>
      <c r="K692" s="2">
        <v>204.7</v>
      </c>
      <c r="L692" s="14" t="s">
        <v>1679</v>
      </c>
      <c r="M692" s="14" t="s">
        <v>1385</v>
      </c>
      <c r="V692" s="2">
        <v>15</v>
      </c>
      <c r="W692" s="14" t="s">
        <v>1679</v>
      </c>
      <c r="X692" s="52">
        <v>1</v>
      </c>
      <c r="Y692" s="52" t="s">
        <v>1683</v>
      </c>
    </row>
    <row r="693" spans="1:25" x14ac:dyDescent="0.3">
      <c r="A693">
        <v>1605</v>
      </c>
      <c r="B693" s="23" t="str">
        <f>IF(AND($A693&lt;&gt;"",ISNUMBER($A693)),VLOOKUP($A693,StudiesDetails!$B:$CW,2,FALSE),"")</f>
        <v>Westlind-Johnsson</v>
      </c>
      <c r="C693" s="23">
        <f>IF(AND($A693&lt;&gt;"",ISNUMBER($A693)),VLOOKUP($A693,StudiesDetails!$B:$CW,3,FALSE),"")</f>
        <v>2003</v>
      </c>
      <c r="D693" s="23" t="str">
        <f>IF(AND($A693&lt;&gt;"",ISNUMBER($A693)),VLOOKUP($A693,StudiesDetails!$B:$CW,4,FALSE),"")</f>
        <v>https://dx.doi.org/10.1124/dmd.31.6.755</v>
      </c>
      <c r="E693" s="64" t="str">
        <f>IF(AND($A693&lt;&gt;"",ISNUMBER($A693)),VLOOKUP($A693,StudiesDetails!$B:$CW,5,FALSE),"")</f>
        <v>CYP3A4</v>
      </c>
      <c r="F693" s="23" t="str">
        <f>IF(AND($A693&lt;&gt;"",ISNUMBER($A693)),VLOOKUP($A693,StudiesDetails!$B:$CW,6,FALSE),"")</f>
        <v>Liver--HLM-HL115-</v>
      </c>
      <c r="G693" s="12" t="s">
        <v>1690</v>
      </c>
      <c r="H693" s="1">
        <v>1</v>
      </c>
      <c r="I693" s="60" t="str">
        <f>IF(AND($A693&lt;&gt;"",ISNUMBER($A693)),VLOOKUP($A693,StudiesDetails!$B:$CW,26,FALSE),"")</f>
        <v>Individual</v>
      </c>
      <c r="J693" s="39">
        <f>IF(AND($A693&lt;&gt;"",ISNUMBER($A693)),VLOOKUP($A693,StudiesDetails!$B:$CW,31,FALSE),"")</f>
        <v>1</v>
      </c>
      <c r="K693" s="2">
        <v>22.1</v>
      </c>
      <c r="L693" s="14" t="s">
        <v>1679</v>
      </c>
      <c r="M693" s="14" t="s">
        <v>1385</v>
      </c>
      <c r="V693" s="2">
        <v>15</v>
      </c>
      <c r="W693" s="14" t="s">
        <v>1679</v>
      </c>
      <c r="X693" s="52">
        <v>1</v>
      </c>
      <c r="Y693" s="52" t="s">
        <v>1683</v>
      </c>
    </row>
    <row r="694" spans="1:25" x14ac:dyDescent="0.3">
      <c r="A694">
        <v>1606</v>
      </c>
      <c r="B694" s="23" t="str">
        <f>IF(AND($A694&lt;&gt;"",ISNUMBER($A694)),VLOOKUP($A694,StudiesDetails!$B:$CW,2,FALSE),"")</f>
        <v>Westlind-Johnsson</v>
      </c>
      <c r="C694" s="23">
        <f>IF(AND($A694&lt;&gt;"",ISNUMBER($A694)),VLOOKUP($A694,StudiesDetails!$B:$CW,3,FALSE),"")</f>
        <v>2003</v>
      </c>
      <c r="D694" s="23" t="str">
        <f>IF(AND($A694&lt;&gt;"",ISNUMBER($A694)),VLOOKUP($A694,StudiesDetails!$B:$CW,4,FALSE),"")</f>
        <v>https://dx.doi.org/10.1124/dmd.31.6.755</v>
      </c>
      <c r="E694" s="64" t="str">
        <f>IF(AND($A694&lt;&gt;"",ISNUMBER($A694)),VLOOKUP($A694,StudiesDetails!$B:$CW,5,FALSE),"")</f>
        <v>CYP3A4</v>
      </c>
      <c r="F694" s="23" t="str">
        <f>IF(AND($A694&lt;&gt;"",ISNUMBER($A694)),VLOOKUP($A694,StudiesDetails!$B:$CW,6,FALSE),"")</f>
        <v>Liver--HLM-HL116-</v>
      </c>
      <c r="G694" s="12" t="s">
        <v>1690</v>
      </c>
      <c r="H694" s="1">
        <v>1</v>
      </c>
      <c r="I694" s="60" t="str">
        <f>IF(AND($A694&lt;&gt;"",ISNUMBER($A694)),VLOOKUP($A694,StudiesDetails!$B:$CW,26,FALSE),"")</f>
        <v>Individual</v>
      </c>
      <c r="J694" s="39">
        <f>IF(AND($A694&lt;&gt;"",ISNUMBER($A694)),VLOOKUP($A694,StudiesDetails!$B:$CW,31,FALSE),"")</f>
        <v>1</v>
      </c>
      <c r="K694" s="2">
        <v>164.4</v>
      </c>
      <c r="L694" s="14" t="s">
        <v>1679</v>
      </c>
      <c r="M694" s="14" t="s">
        <v>1385</v>
      </c>
      <c r="V694" s="2">
        <v>15</v>
      </c>
      <c r="W694" s="14" t="s">
        <v>1679</v>
      </c>
      <c r="X694" s="52">
        <v>1</v>
      </c>
      <c r="Y694" s="52" t="s">
        <v>1683</v>
      </c>
    </row>
    <row r="695" spans="1:25" x14ac:dyDescent="0.3">
      <c r="A695">
        <v>1607</v>
      </c>
      <c r="B695" s="23" t="str">
        <f>IF(AND($A695&lt;&gt;"",ISNUMBER($A695)),VLOOKUP($A695,StudiesDetails!$B:$CW,2,FALSE),"")</f>
        <v>Westlind-Johnsson</v>
      </c>
      <c r="C695" s="23">
        <f>IF(AND($A695&lt;&gt;"",ISNUMBER($A695)),VLOOKUP($A695,StudiesDetails!$B:$CW,3,FALSE),"")</f>
        <v>2003</v>
      </c>
      <c r="D695" s="23" t="str">
        <f>IF(AND($A695&lt;&gt;"",ISNUMBER($A695)),VLOOKUP($A695,StudiesDetails!$B:$CW,4,FALSE),"")</f>
        <v>https://dx.doi.org/10.1124/dmd.31.6.755</v>
      </c>
      <c r="E695" s="64" t="str">
        <f>IF(AND($A695&lt;&gt;"",ISNUMBER($A695)),VLOOKUP($A695,StudiesDetails!$B:$CW,5,FALSE),"")</f>
        <v>CYP3A4</v>
      </c>
      <c r="F695" s="23" t="str">
        <f>IF(AND($A695&lt;&gt;"",ISNUMBER($A695)),VLOOKUP($A695,StudiesDetails!$B:$CW,6,FALSE),"")</f>
        <v>Liver--HLM-HL117-</v>
      </c>
      <c r="G695" s="12" t="s">
        <v>1690</v>
      </c>
      <c r="H695" s="1">
        <v>1</v>
      </c>
      <c r="I695" s="60" t="str">
        <f>IF(AND($A695&lt;&gt;"",ISNUMBER($A695)),VLOOKUP($A695,StudiesDetails!$B:$CW,26,FALSE),"")</f>
        <v>Individual</v>
      </c>
      <c r="J695" s="39">
        <f>IF(AND($A695&lt;&gt;"",ISNUMBER($A695)),VLOOKUP($A695,StudiesDetails!$B:$CW,31,FALSE),"")</f>
        <v>1</v>
      </c>
      <c r="K695" s="2">
        <v>42.3</v>
      </c>
      <c r="L695" s="14" t="s">
        <v>1679</v>
      </c>
      <c r="M695" s="14" t="s">
        <v>1385</v>
      </c>
      <c r="V695" s="2">
        <v>15</v>
      </c>
      <c r="W695" s="14" t="s">
        <v>1679</v>
      </c>
      <c r="X695" s="52">
        <v>1</v>
      </c>
      <c r="Y695" s="52" t="s">
        <v>1683</v>
      </c>
    </row>
    <row r="696" spans="1:25" x14ac:dyDescent="0.3">
      <c r="A696">
        <v>1608</v>
      </c>
      <c r="B696" s="23" t="str">
        <f>IF(AND($A696&lt;&gt;"",ISNUMBER($A696)),VLOOKUP($A696,StudiesDetails!$B:$CW,2,FALSE),"")</f>
        <v>Westlind-Johnsson</v>
      </c>
      <c r="C696" s="23">
        <f>IF(AND($A696&lt;&gt;"",ISNUMBER($A696)),VLOOKUP($A696,StudiesDetails!$B:$CW,3,FALSE),"")</f>
        <v>2003</v>
      </c>
      <c r="D696" s="23" t="str">
        <f>IF(AND($A696&lt;&gt;"",ISNUMBER($A696)),VLOOKUP($A696,StudiesDetails!$B:$CW,4,FALSE),"")</f>
        <v>https://dx.doi.org/10.1124/dmd.31.6.755</v>
      </c>
      <c r="E696" s="64" t="str">
        <f>IF(AND($A696&lt;&gt;"",ISNUMBER($A696)),VLOOKUP($A696,StudiesDetails!$B:$CW,5,FALSE),"")</f>
        <v>CYP3A4</v>
      </c>
      <c r="F696" s="23" t="str">
        <f>IF(AND($A696&lt;&gt;"",ISNUMBER($A696)),VLOOKUP($A696,StudiesDetails!$B:$CW,6,FALSE),"")</f>
        <v>Liver--HLM-HL118-</v>
      </c>
      <c r="G696" s="12" t="s">
        <v>1690</v>
      </c>
      <c r="H696" s="1">
        <v>1</v>
      </c>
      <c r="I696" s="60" t="str">
        <f>IF(AND($A696&lt;&gt;"",ISNUMBER($A696)),VLOOKUP($A696,StudiesDetails!$B:$CW,26,FALSE),"")</f>
        <v>Individual</v>
      </c>
      <c r="J696" s="39">
        <f>IF(AND($A696&lt;&gt;"",ISNUMBER($A696)),VLOOKUP($A696,StudiesDetails!$B:$CW,31,FALSE),"")</f>
        <v>1</v>
      </c>
      <c r="K696" s="2">
        <v>289.2</v>
      </c>
      <c r="L696" s="14" t="s">
        <v>1679</v>
      </c>
      <c r="M696" s="14" t="s">
        <v>1385</v>
      </c>
      <c r="V696" s="2">
        <v>15</v>
      </c>
      <c r="W696" s="14" t="s">
        <v>1679</v>
      </c>
      <c r="X696" s="52">
        <v>1</v>
      </c>
      <c r="Y696" s="52" t="s">
        <v>1683</v>
      </c>
    </row>
    <row r="697" spans="1:25" x14ac:dyDescent="0.3">
      <c r="A697">
        <v>1609</v>
      </c>
      <c r="B697" s="23" t="str">
        <f>IF(AND($A697&lt;&gt;"",ISNUMBER($A697)),VLOOKUP($A697,StudiesDetails!$B:$CW,2,FALSE),"")</f>
        <v>Westlind-Johnsson</v>
      </c>
      <c r="C697" s="23">
        <f>IF(AND($A697&lt;&gt;"",ISNUMBER($A697)),VLOOKUP($A697,StudiesDetails!$B:$CW,3,FALSE),"")</f>
        <v>2003</v>
      </c>
      <c r="D697" s="23" t="str">
        <f>IF(AND($A697&lt;&gt;"",ISNUMBER($A697)),VLOOKUP($A697,StudiesDetails!$B:$CW,4,FALSE),"")</f>
        <v>https://dx.doi.org/10.1124/dmd.31.6.755</v>
      </c>
      <c r="E697" s="64" t="str">
        <f>IF(AND($A697&lt;&gt;"",ISNUMBER($A697)),VLOOKUP($A697,StudiesDetails!$B:$CW,5,FALSE),"")</f>
        <v>CYP3A4</v>
      </c>
      <c r="F697" s="23" t="str">
        <f>IF(AND($A697&lt;&gt;"",ISNUMBER($A697)),VLOOKUP($A697,StudiesDetails!$B:$CW,6,FALSE),"")</f>
        <v>Liver--HLM-HL119-</v>
      </c>
      <c r="G697" s="12" t="s">
        <v>1690</v>
      </c>
      <c r="H697" s="1">
        <v>1</v>
      </c>
      <c r="I697" s="60" t="str">
        <f>IF(AND($A697&lt;&gt;"",ISNUMBER($A697)),VLOOKUP($A697,StudiesDetails!$B:$CW,26,FALSE),"")</f>
        <v>Individual</v>
      </c>
      <c r="J697" s="39">
        <f>IF(AND($A697&lt;&gt;"",ISNUMBER($A697)),VLOOKUP($A697,StudiesDetails!$B:$CW,31,FALSE),"")</f>
        <v>1</v>
      </c>
      <c r="K697" s="2">
        <v>375.6</v>
      </c>
      <c r="L697" s="14" t="s">
        <v>1679</v>
      </c>
      <c r="M697" s="14" t="s">
        <v>1385</v>
      </c>
      <c r="V697" s="2">
        <v>15</v>
      </c>
      <c r="W697" s="14" t="s">
        <v>1679</v>
      </c>
      <c r="X697" s="52">
        <v>1</v>
      </c>
      <c r="Y697" s="52" t="s">
        <v>1683</v>
      </c>
    </row>
    <row r="698" spans="1:25" x14ac:dyDescent="0.3">
      <c r="A698">
        <v>1610</v>
      </c>
      <c r="B698" s="23" t="str">
        <f>IF(AND($A698&lt;&gt;"",ISNUMBER($A698)),VLOOKUP($A698,StudiesDetails!$B:$CW,2,FALSE),"")</f>
        <v>Westlind-Johnsson</v>
      </c>
      <c r="C698" s="23">
        <f>IF(AND($A698&lt;&gt;"",ISNUMBER($A698)),VLOOKUP($A698,StudiesDetails!$B:$CW,3,FALSE),"")</f>
        <v>2003</v>
      </c>
      <c r="D698" s="23" t="str">
        <f>IF(AND($A698&lt;&gt;"",ISNUMBER($A698)),VLOOKUP($A698,StudiesDetails!$B:$CW,4,FALSE),"")</f>
        <v>https://dx.doi.org/10.1124/dmd.31.6.755</v>
      </c>
      <c r="E698" s="64" t="str">
        <f>IF(AND($A698&lt;&gt;"",ISNUMBER($A698)),VLOOKUP($A698,StudiesDetails!$B:$CW,5,FALSE),"")</f>
        <v>CYP3A4</v>
      </c>
      <c r="F698" s="23" t="str">
        <f>IF(AND($A698&lt;&gt;"",ISNUMBER($A698)),VLOOKUP($A698,StudiesDetails!$B:$CW,6,FALSE),"")</f>
        <v>Liver--HLM-HL120-</v>
      </c>
      <c r="G698" s="12" t="s">
        <v>1690</v>
      </c>
      <c r="H698" s="1">
        <v>1</v>
      </c>
      <c r="I698" s="60" t="str">
        <f>IF(AND($A698&lt;&gt;"",ISNUMBER($A698)),VLOOKUP($A698,StudiesDetails!$B:$CW,26,FALSE),"")</f>
        <v>Individual</v>
      </c>
      <c r="J698" s="39">
        <f>IF(AND($A698&lt;&gt;"",ISNUMBER($A698)),VLOOKUP($A698,StudiesDetails!$B:$CW,31,FALSE),"")</f>
        <v>1</v>
      </c>
      <c r="K698" s="2">
        <v>180.8</v>
      </c>
      <c r="L698" s="14" t="s">
        <v>1679</v>
      </c>
      <c r="M698" s="14" t="s">
        <v>1385</v>
      </c>
      <c r="V698" s="2">
        <v>15</v>
      </c>
      <c r="W698" s="14" t="s">
        <v>1679</v>
      </c>
      <c r="X698" s="52">
        <v>1</v>
      </c>
      <c r="Y698" s="52" t="s">
        <v>1683</v>
      </c>
    </row>
    <row r="699" spans="1:25" x14ac:dyDescent="0.3">
      <c r="A699">
        <v>1611</v>
      </c>
      <c r="B699" s="23" t="str">
        <f>IF(AND($A699&lt;&gt;"",ISNUMBER($A699)),VLOOKUP($A699,StudiesDetails!$B:$CW,2,FALSE),"")</f>
        <v>Westlind-Johnsson</v>
      </c>
      <c r="C699" s="23">
        <f>IF(AND($A699&lt;&gt;"",ISNUMBER($A699)),VLOOKUP($A699,StudiesDetails!$B:$CW,3,FALSE),"")</f>
        <v>2003</v>
      </c>
      <c r="D699" s="23" t="str">
        <f>IF(AND($A699&lt;&gt;"",ISNUMBER($A699)),VLOOKUP($A699,StudiesDetails!$B:$CW,4,FALSE),"")</f>
        <v>https://dx.doi.org/10.1124/dmd.31.6.755</v>
      </c>
      <c r="E699" s="64" t="str">
        <f>IF(AND($A699&lt;&gt;"",ISNUMBER($A699)),VLOOKUP($A699,StudiesDetails!$B:$CW,5,FALSE),"")</f>
        <v>CYP3A4</v>
      </c>
      <c r="F699" s="23" t="str">
        <f>IF(AND($A699&lt;&gt;"",ISNUMBER($A699)),VLOOKUP($A699,StudiesDetails!$B:$CW,6,FALSE),"")</f>
        <v>Liver--HLM-HL121-</v>
      </c>
      <c r="G699" s="12" t="s">
        <v>1690</v>
      </c>
      <c r="H699" s="1">
        <v>1</v>
      </c>
      <c r="I699" s="60" t="str">
        <f>IF(AND($A699&lt;&gt;"",ISNUMBER($A699)),VLOOKUP($A699,StudiesDetails!$B:$CW,26,FALSE),"")</f>
        <v>Individual</v>
      </c>
      <c r="J699" s="39">
        <f>IF(AND($A699&lt;&gt;"",ISNUMBER($A699)),VLOOKUP($A699,StudiesDetails!$B:$CW,31,FALSE),"")</f>
        <v>1</v>
      </c>
      <c r="K699" s="2">
        <v>94.5</v>
      </c>
      <c r="L699" s="14" t="s">
        <v>1679</v>
      </c>
      <c r="M699" s="14" t="s">
        <v>1385</v>
      </c>
      <c r="V699" s="2">
        <v>15</v>
      </c>
      <c r="W699" s="14" t="s">
        <v>1679</v>
      </c>
      <c r="X699" s="52">
        <v>1</v>
      </c>
      <c r="Y699" s="52" t="s">
        <v>1683</v>
      </c>
    </row>
    <row r="700" spans="1:25" x14ac:dyDescent="0.3">
      <c r="A700">
        <v>1612</v>
      </c>
      <c r="B700" s="23" t="str">
        <f>IF(AND($A700&lt;&gt;"",ISNUMBER($A700)),VLOOKUP($A700,StudiesDetails!$B:$CW,2,FALSE),"")</f>
        <v>Westlind-Johnsson</v>
      </c>
      <c r="C700" s="23">
        <f>IF(AND($A700&lt;&gt;"",ISNUMBER($A700)),VLOOKUP($A700,StudiesDetails!$B:$CW,3,FALSE),"")</f>
        <v>2003</v>
      </c>
      <c r="D700" s="23" t="str">
        <f>IF(AND($A700&lt;&gt;"",ISNUMBER($A700)),VLOOKUP($A700,StudiesDetails!$B:$CW,4,FALSE),"")</f>
        <v>https://dx.doi.org/10.1124/dmd.31.6.755</v>
      </c>
      <c r="E700" s="64" t="str">
        <f>IF(AND($A700&lt;&gt;"",ISNUMBER($A700)),VLOOKUP($A700,StudiesDetails!$B:$CW,5,FALSE),"")</f>
        <v>CYP3A4</v>
      </c>
      <c r="F700" s="23" t="str">
        <f>IF(AND($A700&lt;&gt;"",ISNUMBER($A700)),VLOOKUP($A700,StudiesDetails!$B:$CW,6,FALSE),"")</f>
        <v>Liver--HLM-HL122-</v>
      </c>
      <c r="G700" s="12" t="s">
        <v>1690</v>
      </c>
      <c r="H700" s="1">
        <v>1</v>
      </c>
      <c r="I700" s="60" t="str">
        <f>IF(AND($A700&lt;&gt;"",ISNUMBER($A700)),VLOOKUP($A700,StudiesDetails!$B:$CW,26,FALSE),"")</f>
        <v>Individual</v>
      </c>
      <c r="J700" s="39">
        <f>IF(AND($A700&lt;&gt;"",ISNUMBER($A700)),VLOOKUP($A700,StudiesDetails!$B:$CW,31,FALSE),"")</f>
        <v>1</v>
      </c>
      <c r="K700" s="2">
        <v>153.4</v>
      </c>
      <c r="L700" s="14" t="s">
        <v>1679</v>
      </c>
      <c r="M700" s="14" t="s">
        <v>1385</v>
      </c>
      <c r="V700" s="2">
        <v>15</v>
      </c>
      <c r="W700" s="14" t="s">
        <v>1679</v>
      </c>
      <c r="X700" s="52">
        <v>1</v>
      </c>
      <c r="Y700" s="52" t="s">
        <v>1683</v>
      </c>
    </row>
    <row r="701" spans="1:25" x14ac:dyDescent="0.3">
      <c r="A701">
        <v>1613</v>
      </c>
      <c r="B701" s="23" t="str">
        <f>IF(AND($A701&lt;&gt;"",ISNUMBER($A701)),VLOOKUP($A701,StudiesDetails!$B:$CW,2,FALSE),"")</f>
        <v>Westlind-Johnsson</v>
      </c>
      <c r="C701" s="23">
        <f>IF(AND($A701&lt;&gt;"",ISNUMBER($A701)),VLOOKUP($A701,StudiesDetails!$B:$CW,3,FALSE),"")</f>
        <v>2003</v>
      </c>
      <c r="D701" s="23" t="str">
        <f>IF(AND($A701&lt;&gt;"",ISNUMBER($A701)),VLOOKUP($A701,StudiesDetails!$B:$CW,4,FALSE),"")</f>
        <v>https://dx.doi.org/10.1124/dmd.31.6.755</v>
      </c>
      <c r="E701" s="64" t="str">
        <f>IF(AND($A701&lt;&gt;"",ISNUMBER($A701)),VLOOKUP($A701,StudiesDetails!$B:$CW,5,FALSE),"")</f>
        <v>CYP3A4</v>
      </c>
      <c r="F701" s="23" t="str">
        <f>IF(AND($A701&lt;&gt;"",ISNUMBER($A701)),VLOOKUP($A701,StudiesDetails!$B:$CW,6,FALSE),"")</f>
        <v>Liver--HLM-HL123-</v>
      </c>
      <c r="G701" s="12" t="s">
        <v>1690</v>
      </c>
      <c r="H701" s="1">
        <v>1</v>
      </c>
      <c r="I701" s="60" t="str">
        <f>IF(AND($A701&lt;&gt;"",ISNUMBER($A701)),VLOOKUP($A701,StudiesDetails!$B:$CW,26,FALSE),"")</f>
        <v>Individual</v>
      </c>
      <c r="J701" s="39">
        <f>IF(AND($A701&lt;&gt;"",ISNUMBER($A701)),VLOOKUP($A701,StudiesDetails!$B:$CW,31,FALSE),"")</f>
        <v>1</v>
      </c>
      <c r="K701" s="2">
        <v>80.2</v>
      </c>
      <c r="L701" s="14" t="s">
        <v>1679</v>
      </c>
      <c r="M701" s="14" t="s">
        <v>1385</v>
      </c>
      <c r="V701" s="2">
        <v>15</v>
      </c>
      <c r="W701" s="14" t="s">
        <v>1679</v>
      </c>
      <c r="X701" s="52">
        <v>1</v>
      </c>
      <c r="Y701" s="52" t="s">
        <v>1683</v>
      </c>
    </row>
    <row r="702" spans="1:25" x14ac:dyDescent="0.3">
      <c r="A702">
        <v>1614</v>
      </c>
      <c r="B702" s="23" t="str">
        <f>IF(AND($A702&lt;&gt;"",ISNUMBER($A702)),VLOOKUP($A702,StudiesDetails!$B:$CW,2,FALSE),"")</f>
        <v>Westlind-Johnsson</v>
      </c>
      <c r="C702" s="23">
        <f>IF(AND($A702&lt;&gt;"",ISNUMBER($A702)),VLOOKUP($A702,StudiesDetails!$B:$CW,3,FALSE),"")</f>
        <v>2003</v>
      </c>
      <c r="D702" s="23" t="str">
        <f>IF(AND($A702&lt;&gt;"",ISNUMBER($A702)),VLOOKUP($A702,StudiesDetails!$B:$CW,4,FALSE),"")</f>
        <v>https://dx.doi.org/10.1124/dmd.31.6.755</v>
      </c>
      <c r="E702" s="64" t="str">
        <f>IF(AND($A702&lt;&gt;"",ISNUMBER($A702)),VLOOKUP($A702,StudiesDetails!$B:$CW,5,FALSE),"")</f>
        <v>CYP3A4</v>
      </c>
      <c r="F702" s="23" t="str">
        <f>IF(AND($A702&lt;&gt;"",ISNUMBER($A702)),VLOOKUP($A702,StudiesDetails!$B:$CW,6,FALSE),"")</f>
        <v>Liver--HLM-HL124-</v>
      </c>
      <c r="G702" s="12" t="s">
        <v>1690</v>
      </c>
      <c r="H702" s="1">
        <v>1</v>
      </c>
      <c r="I702" s="60" t="str">
        <f>IF(AND($A702&lt;&gt;"",ISNUMBER($A702)),VLOOKUP($A702,StudiesDetails!$B:$CW,26,FALSE),"")</f>
        <v>Individual</v>
      </c>
      <c r="J702" s="39">
        <f>IF(AND($A702&lt;&gt;"",ISNUMBER($A702)),VLOOKUP($A702,StudiesDetails!$B:$CW,31,FALSE),"")</f>
        <v>1</v>
      </c>
      <c r="K702" s="2">
        <v>284.8</v>
      </c>
      <c r="L702" s="14" t="s">
        <v>1679</v>
      </c>
      <c r="M702" s="14" t="s">
        <v>1385</v>
      </c>
      <c r="V702" s="2">
        <v>15</v>
      </c>
      <c r="W702" s="14" t="s">
        <v>1679</v>
      </c>
      <c r="X702" s="52">
        <v>1</v>
      </c>
      <c r="Y702" s="52" t="s">
        <v>1683</v>
      </c>
    </row>
    <row r="703" spans="1:25" x14ac:dyDescent="0.3">
      <c r="A703">
        <v>1615</v>
      </c>
      <c r="B703" s="23" t="str">
        <f>IF(AND($A703&lt;&gt;"",ISNUMBER($A703)),VLOOKUP($A703,StudiesDetails!$B:$CW,2,FALSE),"")</f>
        <v>Westlind-Johnsson</v>
      </c>
      <c r="C703" s="23">
        <f>IF(AND($A703&lt;&gt;"",ISNUMBER($A703)),VLOOKUP($A703,StudiesDetails!$B:$CW,3,FALSE),"")</f>
        <v>2003</v>
      </c>
      <c r="D703" s="23" t="str">
        <f>IF(AND($A703&lt;&gt;"",ISNUMBER($A703)),VLOOKUP($A703,StudiesDetails!$B:$CW,4,FALSE),"")</f>
        <v>https://dx.doi.org/10.1124/dmd.31.6.755</v>
      </c>
      <c r="E703" s="64" t="str">
        <f>IF(AND($A703&lt;&gt;"",ISNUMBER($A703)),VLOOKUP($A703,StudiesDetails!$B:$CW,5,FALSE),"")</f>
        <v>CYP3A4</v>
      </c>
      <c r="F703" s="23" t="str">
        <f>IF(AND($A703&lt;&gt;"",ISNUMBER($A703)),VLOOKUP($A703,StudiesDetails!$B:$CW,6,FALSE),"")</f>
        <v>Liver--HLM-HL126-</v>
      </c>
      <c r="G703" s="12" t="s">
        <v>1690</v>
      </c>
      <c r="H703" s="1">
        <v>1</v>
      </c>
      <c r="I703" s="60" t="str">
        <f>IF(AND($A703&lt;&gt;"",ISNUMBER($A703)),VLOOKUP($A703,StudiesDetails!$B:$CW,26,FALSE),"")</f>
        <v>Individual</v>
      </c>
      <c r="J703" s="39">
        <f>IF(AND($A703&lt;&gt;"",ISNUMBER($A703)),VLOOKUP($A703,StudiesDetails!$B:$CW,31,FALSE),"")</f>
        <v>1</v>
      </c>
      <c r="K703" s="2">
        <v>159.4</v>
      </c>
      <c r="L703" s="14" t="s">
        <v>1679</v>
      </c>
      <c r="M703" s="14" t="s">
        <v>1385</v>
      </c>
      <c r="V703" s="2">
        <v>15</v>
      </c>
      <c r="W703" s="14" t="s">
        <v>1679</v>
      </c>
      <c r="X703" s="52">
        <v>1</v>
      </c>
      <c r="Y703" s="52" t="s">
        <v>1683</v>
      </c>
    </row>
    <row r="704" spans="1:25" x14ac:dyDescent="0.3">
      <c r="A704">
        <v>1616</v>
      </c>
      <c r="B704" s="23" t="str">
        <f>IF(AND($A704&lt;&gt;"",ISNUMBER($A704)),VLOOKUP($A704,StudiesDetails!$B:$CW,2,FALSE),"")</f>
        <v>Westlind-Johnsson</v>
      </c>
      <c r="C704" s="23">
        <f>IF(AND($A704&lt;&gt;"",ISNUMBER($A704)),VLOOKUP($A704,StudiesDetails!$B:$CW,3,FALSE),"")</f>
        <v>2003</v>
      </c>
      <c r="D704" s="23" t="str">
        <f>IF(AND($A704&lt;&gt;"",ISNUMBER($A704)),VLOOKUP($A704,StudiesDetails!$B:$CW,4,FALSE),"")</f>
        <v>https://dx.doi.org/10.1124/dmd.31.6.755</v>
      </c>
      <c r="E704" s="64" t="str">
        <f>IF(AND($A704&lt;&gt;"",ISNUMBER($A704)),VLOOKUP($A704,StudiesDetails!$B:$CW,5,FALSE),"")</f>
        <v>CYP3A4</v>
      </c>
      <c r="F704" s="23" t="str">
        <f>IF(AND($A704&lt;&gt;"",ISNUMBER($A704)),VLOOKUP($A704,StudiesDetails!$B:$CW,6,FALSE),"")</f>
        <v>Liver--HLM-HL127-</v>
      </c>
      <c r="G704" s="12" t="s">
        <v>1690</v>
      </c>
      <c r="H704" s="1">
        <v>1</v>
      </c>
      <c r="I704" s="60" t="str">
        <f>IF(AND($A704&lt;&gt;"",ISNUMBER($A704)),VLOOKUP($A704,StudiesDetails!$B:$CW,26,FALSE),"")</f>
        <v>Individual</v>
      </c>
      <c r="J704" s="39">
        <f>IF(AND($A704&lt;&gt;"",ISNUMBER($A704)),VLOOKUP($A704,StudiesDetails!$B:$CW,31,FALSE),"")</f>
        <v>1</v>
      </c>
      <c r="K704" s="2">
        <v>128.9</v>
      </c>
      <c r="L704" s="14" t="s">
        <v>1679</v>
      </c>
      <c r="M704" s="14" t="s">
        <v>1385</v>
      </c>
      <c r="V704" s="2">
        <v>15</v>
      </c>
      <c r="W704" s="14" t="s">
        <v>1679</v>
      </c>
      <c r="X704" s="52">
        <v>1</v>
      </c>
      <c r="Y704" s="52" t="s">
        <v>1683</v>
      </c>
    </row>
    <row r="705" spans="1:25" x14ac:dyDescent="0.3">
      <c r="A705">
        <v>1617</v>
      </c>
      <c r="B705" s="23" t="str">
        <f>IF(AND($A705&lt;&gt;"",ISNUMBER($A705)),VLOOKUP($A705,StudiesDetails!$B:$CW,2,FALSE),"")</f>
        <v>Westlind-Johnsson</v>
      </c>
      <c r="C705" s="23">
        <f>IF(AND($A705&lt;&gt;"",ISNUMBER($A705)),VLOOKUP($A705,StudiesDetails!$B:$CW,3,FALSE),"")</f>
        <v>2003</v>
      </c>
      <c r="D705" s="23" t="str">
        <f>IF(AND($A705&lt;&gt;"",ISNUMBER($A705)),VLOOKUP($A705,StudiesDetails!$B:$CW,4,FALSE),"")</f>
        <v>https://dx.doi.org/10.1124/dmd.31.6.755</v>
      </c>
      <c r="E705" s="64" t="str">
        <f>IF(AND($A705&lt;&gt;"",ISNUMBER($A705)),VLOOKUP($A705,StudiesDetails!$B:$CW,5,FALSE),"")</f>
        <v>CYP3A4</v>
      </c>
      <c r="F705" s="23" t="str">
        <f>IF(AND($A705&lt;&gt;"",ISNUMBER($A705)),VLOOKUP($A705,StudiesDetails!$B:$CW,6,FALSE),"")</f>
        <v>Liver--HLM-HL128-</v>
      </c>
      <c r="G705" s="12" t="s">
        <v>1690</v>
      </c>
      <c r="H705" s="1">
        <v>1</v>
      </c>
      <c r="I705" s="60" t="str">
        <f>IF(AND($A705&lt;&gt;"",ISNUMBER($A705)),VLOOKUP($A705,StudiesDetails!$B:$CW,26,FALSE),"")</f>
        <v>Individual</v>
      </c>
      <c r="J705" s="39">
        <f>IF(AND($A705&lt;&gt;"",ISNUMBER($A705)),VLOOKUP($A705,StudiesDetails!$B:$CW,31,FALSE),"")</f>
        <v>1</v>
      </c>
      <c r="K705" s="2">
        <v>471.8</v>
      </c>
      <c r="L705" s="14" t="s">
        <v>1679</v>
      </c>
      <c r="M705" s="14" t="s">
        <v>1385</v>
      </c>
      <c r="V705" s="2">
        <v>15</v>
      </c>
      <c r="W705" s="14" t="s">
        <v>1679</v>
      </c>
      <c r="X705" s="52">
        <v>1</v>
      </c>
      <c r="Y705" s="52" t="s">
        <v>1683</v>
      </c>
    </row>
    <row r="706" spans="1:25" x14ac:dyDescent="0.3">
      <c r="A706">
        <v>1618</v>
      </c>
      <c r="B706" s="23" t="str">
        <f>IF(AND($A706&lt;&gt;"",ISNUMBER($A706)),VLOOKUP($A706,StudiesDetails!$B:$CW,2,FALSE),"")</f>
        <v>Westlind-Johnsson</v>
      </c>
      <c r="C706" s="23">
        <f>IF(AND($A706&lt;&gt;"",ISNUMBER($A706)),VLOOKUP($A706,StudiesDetails!$B:$CW,3,FALSE),"")</f>
        <v>2003</v>
      </c>
      <c r="D706" s="23" t="str">
        <f>IF(AND($A706&lt;&gt;"",ISNUMBER($A706)),VLOOKUP($A706,StudiesDetails!$B:$CW,4,FALSE),"")</f>
        <v>https://dx.doi.org/10.1124/dmd.31.6.755</v>
      </c>
      <c r="E706" s="64" t="str">
        <f>IF(AND($A706&lt;&gt;"",ISNUMBER($A706)),VLOOKUP($A706,StudiesDetails!$B:$CW,5,FALSE),"")</f>
        <v>CYP3A4</v>
      </c>
      <c r="F706" s="23" t="str">
        <f>IF(AND($A706&lt;&gt;"",ISNUMBER($A706)),VLOOKUP($A706,StudiesDetails!$B:$CW,6,FALSE),"")</f>
        <v>Liver--HLM-HL129-</v>
      </c>
      <c r="G706" s="12" t="s">
        <v>1690</v>
      </c>
      <c r="H706" s="1">
        <v>1</v>
      </c>
      <c r="I706" s="60" t="str">
        <f>IF(AND($A706&lt;&gt;"",ISNUMBER($A706)),VLOOKUP($A706,StudiesDetails!$B:$CW,26,FALSE),"")</f>
        <v>Individual</v>
      </c>
      <c r="J706" s="39">
        <f>IF(AND($A706&lt;&gt;"",ISNUMBER($A706)),VLOOKUP($A706,StudiesDetails!$B:$CW,31,FALSE),"")</f>
        <v>1</v>
      </c>
      <c r="K706" s="2">
        <v>248.7</v>
      </c>
      <c r="L706" s="14" t="s">
        <v>1679</v>
      </c>
      <c r="M706" s="14" t="s">
        <v>1385</v>
      </c>
      <c r="V706" s="2">
        <v>15</v>
      </c>
      <c r="W706" s="14" t="s">
        <v>1679</v>
      </c>
      <c r="X706" s="52">
        <v>1</v>
      </c>
      <c r="Y706" s="52" t="s">
        <v>1683</v>
      </c>
    </row>
    <row r="707" spans="1:25" x14ac:dyDescent="0.3">
      <c r="A707">
        <v>1619</v>
      </c>
      <c r="B707" s="23" t="str">
        <f>IF(AND($A707&lt;&gt;"",ISNUMBER($A707)),VLOOKUP($A707,StudiesDetails!$B:$CW,2,FALSE),"")</f>
        <v>Westlind-Johnsson</v>
      </c>
      <c r="C707" s="23">
        <f>IF(AND($A707&lt;&gt;"",ISNUMBER($A707)),VLOOKUP($A707,StudiesDetails!$B:$CW,3,FALSE),"")</f>
        <v>2003</v>
      </c>
      <c r="D707" s="23" t="str">
        <f>IF(AND($A707&lt;&gt;"",ISNUMBER($A707)),VLOOKUP($A707,StudiesDetails!$B:$CW,4,FALSE),"")</f>
        <v>https://dx.doi.org/10.1124/dmd.31.6.755</v>
      </c>
      <c r="E707" s="64" t="str">
        <f>IF(AND($A707&lt;&gt;"",ISNUMBER($A707)),VLOOKUP($A707,StudiesDetails!$B:$CW,5,FALSE),"")</f>
        <v>CYP3A4</v>
      </c>
      <c r="F707" s="23" t="str">
        <f>IF(AND($A707&lt;&gt;"",ISNUMBER($A707)),VLOOKUP($A707,StudiesDetails!$B:$CW,6,FALSE),"")</f>
        <v>Liver--HLM-IIAM1005941-</v>
      </c>
      <c r="G707" s="12" t="s">
        <v>1690</v>
      </c>
      <c r="I707" s="60" t="str">
        <f>IF(AND($A707&lt;&gt;"",ISNUMBER($A707)),VLOOKUP($A707,StudiesDetails!$B:$CW,26,FALSE),"")</f>
        <v>Individual</v>
      </c>
      <c r="J707" s="39">
        <f>IF(AND($A707&lt;&gt;"",ISNUMBER($A707)),VLOOKUP($A707,StudiesDetails!$B:$CW,31,FALSE),"")</f>
        <v>1</v>
      </c>
      <c r="K707" s="2" t="s">
        <v>1681</v>
      </c>
      <c r="V707" s="2">
        <v>15</v>
      </c>
      <c r="W707" s="14" t="s">
        <v>1679</v>
      </c>
      <c r="X707" s="52">
        <v>1</v>
      </c>
      <c r="Y707" s="52" t="s">
        <v>1681</v>
      </c>
    </row>
    <row r="708" spans="1:25" x14ac:dyDescent="0.3">
      <c r="A708">
        <v>1620</v>
      </c>
      <c r="B708" s="23" t="str">
        <f>IF(AND($A708&lt;&gt;"",ISNUMBER($A708)),VLOOKUP($A708,StudiesDetails!$B:$CW,2,FALSE),"")</f>
        <v>Westlind-Johnsson</v>
      </c>
      <c r="C708" s="23">
        <f>IF(AND($A708&lt;&gt;"",ISNUMBER($A708)),VLOOKUP($A708,StudiesDetails!$B:$CW,3,FALSE),"")</f>
        <v>2003</v>
      </c>
      <c r="D708" s="23" t="str">
        <f>IF(AND($A708&lt;&gt;"",ISNUMBER($A708)),VLOOKUP($A708,StudiesDetails!$B:$CW,4,FALSE),"")</f>
        <v>https://dx.doi.org/10.1124/dmd.31.6.755</v>
      </c>
      <c r="E708" s="64" t="str">
        <f>IF(AND($A708&lt;&gt;"",ISNUMBER($A708)),VLOOKUP($A708,StudiesDetails!$B:$CW,5,FALSE),"")</f>
        <v>CYP3A4</v>
      </c>
      <c r="F708" s="23" t="str">
        <f>IF(AND($A708&lt;&gt;"",ISNUMBER($A708)),VLOOKUP($A708,StudiesDetails!$B:$CW,6,FALSE),"")</f>
        <v>Liver--HLM-IIAM1014941-</v>
      </c>
      <c r="G708" s="12" t="s">
        <v>1690</v>
      </c>
      <c r="I708" s="60" t="str">
        <f>IF(AND($A708&lt;&gt;"",ISNUMBER($A708)),VLOOKUP($A708,StudiesDetails!$B:$CW,26,FALSE),"")</f>
        <v>Individual</v>
      </c>
      <c r="J708" s="39">
        <f>IF(AND($A708&lt;&gt;"",ISNUMBER($A708)),VLOOKUP($A708,StudiesDetails!$B:$CW,31,FALSE),"")</f>
        <v>1</v>
      </c>
      <c r="K708" s="2" t="s">
        <v>1681</v>
      </c>
      <c r="V708" s="2">
        <v>15</v>
      </c>
      <c r="W708" s="14" t="s">
        <v>1679</v>
      </c>
      <c r="X708" s="52">
        <v>1</v>
      </c>
      <c r="Y708" s="52" t="s">
        <v>1681</v>
      </c>
    </row>
    <row r="709" spans="1:25" x14ac:dyDescent="0.3">
      <c r="A709">
        <v>1621</v>
      </c>
      <c r="B709" s="23" t="str">
        <f>IF(AND($A709&lt;&gt;"",ISNUMBER($A709)),VLOOKUP($A709,StudiesDetails!$B:$CW,2,FALSE),"")</f>
        <v>Westlind-Johnsson</v>
      </c>
      <c r="C709" s="23">
        <f>IF(AND($A709&lt;&gt;"",ISNUMBER($A709)),VLOOKUP($A709,StudiesDetails!$B:$CW,3,FALSE),"")</f>
        <v>2003</v>
      </c>
      <c r="D709" s="23" t="str">
        <f>IF(AND($A709&lt;&gt;"",ISNUMBER($A709)),VLOOKUP($A709,StudiesDetails!$B:$CW,4,FALSE),"")</f>
        <v>https://dx.doi.org/10.1124/dmd.31.6.755</v>
      </c>
      <c r="E709" s="64" t="str">
        <f>IF(AND($A709&lt;&gt;"",ISNUMBER($A709)),VLOOKUP($A709,StudiesDetails!$B:$CW,5,FALSE),"")</f>
        <v>CYP3A4</v>
      </c>
      <c r="F709" s="23" t="str">
        <f>IF(AND($A709&lt;&gt;"",ISNUMBER($A709)),VLOOKUP($A709,StudiesDetails!$B:$CW,6,FALSE),"")</f>
        <v>Liver--HLM-IIAM1101931-</v>
      </c>
      <c r="G709" s="12" t="s">
        <v>1690</v>
      </c>
      <c r="H709" s="1">
        <v>1</v>
      </c>
      <c r="I709" s="60" t="str">
        <f>IF(AND($A709&lt;&gt;"",ISNUMBER($A709)),VLOOKUP($A709,StudiesDetails!$B:$CW,26,FALSE),"")</f>
        <v>Individual</v>
      </c>
      <c r="J709" s="39">
        <f>IF(AND($A709&lt;&gt;"",ISNUMBER($A709)),VLOOKUP($A709,StudiesDetails!$B:$CW,31,FALSE),"")</f>
        <v>1</v>
      </c>
      <c r="K709" s="2">
        <v>109.2</v>
      </c>
      <c r="L709" s="14" t="s">
        <v>1679</v>
      </c>
      <c r="M709" s="14" t="s">
        <v>1385</v>
      </c>
      <c r="V709" s="2">
        <v>15</v>
      </c>
      <c r="W709" s="14" t="s">
        <v>1679</v>
      </c>
      <c r="X709" s="52">
        <v>0</v>
      </c>
    </row>
    <row r="710" spans="1:25" x14ac:dyDescent="0.3">
      <c r="A710">
        <v>1622</v>
      </c>
      <c r="B710" s="23" t="str">
        <f>IF(AND($A710&lt;&gt;"",ISNUMBER($A710)),VLOOKUP($A710,StudiesDetails!$B:$CW,2,FALSE),"")</f>
        <v>Westlind-Johnsson</v>
      </c>
      <c r="C710" s="23">
        <f>IF(AND($A710&lt;&gt;"",ISNUMBER($A710)),VLOOKUP($A710,StudiesDetails!$B:$CW,3,FALSE),"")</f>
        <v>2003</v>
      </c>
      <c r="D710" s="23" t="str">
        <f>IF(AND($A710&lt;&gt;"",ISNUMBER($A710)),VLOOKUP($A710,StudiesDetails!$B:$CW,4,FALSE),"")</f>
        <v>https://dx.doi.org/10.1124/dmd.31.6.755</v>
      </c>
      <c r="E710" s="64" t="str">
        <f>IF(AND($A710&lt;&gt;"",ISNUMBER($A710)),VLOOKUP($A710,StudiesDetails!$B:$CW,5,FALSE),"")</f>
        <v>CYP3A4</v>
      </c>
      <c r="F710" s="23" t="str">
        <f>IF(AND($A710&lt;&gt;"",ISNUMBER($A710)),VLOOKUP($A710,StudiesDetails!$B:$CW,6,FALSE),"")</f>
        <v>Liver--HLM-IIAM113961-</v>
      </c>
      <c r="G710" s="12" t="s">
        <v>1690</v>
      </c>
      <c r="H710" s="1">
        <v>1</v>
      </c>
      <c r="I710" s="60" t="str">
        <f>IF(AND($A710&lt;&gt;"",ISNUMBER($A710)),VLOOKUP($A710,StudiesDetails!$B:$CW,26,FALSE),"")</f>
        <v>Individual</v>
      </c>
      <c r="J710" s="39">
        <f>IF(AND($A710&lt;&gt;"",ISNUMBER($A710)),VLOOKUP($A710,StudiesDetails!$B:$CW,31,FALSE),"")</f>
        <v>1</v>
      </c>
      <c r="K710" s="2">
        <v>600.70000000000005</v>
      </c>
      <c r="L710" s="14" t="s">
        <v>1679</v>
      </c>
      <c r="M710" s="14" t="s">
        <v>1385</v>
      </c>
      <c r="V710" s="2">
        <v>15</v>
      </c>
      <c r="W710" s="14" t="s">
        <v>1679</v>
      </c>
      <c r="X710" s="52">
        <v>0</v>
      </c>
    </row>
    <row r="711" spans="1:25" x14ac:dyDescent="0.3">
      <c r="A711">
        <v>1623</v>
      </c>
      <c r="B711" s="23" t="str">
        <f>IF(AND($A711&lt;&gt;"",ISNUMBER($A711)),VLOOKUP($A711,StudiesDetails!$B:$CW,2,FALSE),"")</f>
        <v>Westlind-Johnsson</v>
      </c>
      <c r="C711" s="23">
        <f>IF(AND($A711&lt;&gt;"",ISNUMBER($A711)),VLOOKUP($A711,StudiesDetails!$B:$CW,3,FALSE),"")</f>
        <v>2003</v>
      </c>
      <c r="D711" s="23" t="str">
        <f>IF(AND($A711&lt;&gt;"",ISNUMBER($A711)),VLOOKUP($A711,StudiesDetails!$B:$CW,4,FALSE),"")</f>
        <v>https://dx.doi.org/10.1124/dmd.31.6.755</v>
      </c>
      <c r="E711" s="64" t="str">
        <f>IF(AND($A711&lt;&gt;"",ISNUMBER($A711)),VLOOKUP($A711,StudiesDetails!$B:$CW,5,FALSE),"")</f>
        <v>CYP3A4</v>
      </c>
      <c r="F711" s="23" t="str">
        <f>IF(AND($A711&lt;&gt;"",ISNUMBER($A711)),VLOOKUP($A711,StudiesDetails!$B:$CW,6,FALSE),"")</f>
        <v>Liver--HLM-IIAM305951-</v>
      </c>
      <c r="G711" s="12" t="s">
        <v>1690</v>
      </c>
      <c r="I711" s="60" t="str">
        <f>IF(AND($A711&lt;&gt;"",ISNUMBER($A711)),VLOOKUP($A711,StudiesDetails!$B:$CW,26,FALSE),"")</f>
        <v>Individual</v>
      </c>
      <c r="J711" s="39">
        <f>IF(AND($A711&lt;&gt;"",ISNUMBER($A711)),VLOOKUP($A711,StudiesDetails!$B:$CW,31,FALSE),"")</f>
        <v>1</v>
      </c>
      <c r="K711" s="2" t="s">
        <v>1681</v>
      </c>
      <c r="V711" s="2">
        <v>15</v>
      </c>
      <c r="W711" s="14" t="s">
        <v>1679</v>
      </c>
      <c r="X711" s="52">
        <v>1</v>
      </c>
      <c r="Y711" s="52" t="s">
        <v>1681</v>
      </c>
    </row>
    <row r="712" spans="1:25" x14ac:dyDescent="0.3">
      <c r="A712">
        <v>1624</v>
      </c>
      <c r="B712" s="23" t="str">
        <f>IF(AND($A712&lt;&gt;"",ISNUMBER($A712)),VLOOKUP($A712,StudiesDetails!$B:$CW,2,FALSE),"")</f>
        <v>Westlind-Johnsson</v>
      </c>
      <c r="C712" s="23">
        <f>IF(AND($A712&lt;&gt;"",ISNUMBER($A712)),VLOOKUP($A712,StudiesDetails!$B:$CW,3,FALSE),"")</f>
        <v>2003</v>
      </c>
      <c r="D712" s="23" t="str">
        <f>IF(AND($A712&lt;&gt;"",ISNUMBER($A712)),VLOOKUP($A712,StudiesDetails!$B:$CW,4,FALSE),"")</f>
        <v>https://dx.doi.org/10.1124/dmd.31.6.755</v>
      </c>
      <c r="E712" s="64" t="str">
        <f>IF(AND($A712&lt;&gt;"",ISNUMBER($A712)),VLOOKUP($A712,StudiesDetails!$B:$CW,5,FALSE),"")</f>
        <v>CYP3A4</v>
      </c>
      <c r="F712" s="23" t="str">
        <f>IF(AND($A712&lt;&gt;"",ISNUMBER($A712)),VLOOKUP($A712,StudiesDetails!$B:$CW,6,FALSE),"")</f>
        <v>Liver--HLM-IIAM306951-</v>
      </c>
      <c r="G712" s="12" t="s">
        <v>1690</v>
      </c>
      <c r="H712" s="1">
        <v>1</v>
      </c>
      <c r="I712" s="60" t="str">
        <f>IF(AND($A712&lt;&gt;"",ISNUMBER($A712)),VLOOKUP($A712,StudiesDetails!$B:$CW,26,FALSE),"")</f>
        <v>Individual</v>
      </c>
      <c r="J712" s="39">
        <f>IF(AND($A712&lt;&gt;"",ISNUMBER($A712)),VLOOKUP($A712,StudiesDetails!$B:$CW,31,FALSE),"")</f>
        <v>1</v>
      </c>
      <c r="K712" s="2">
        <v>498.4</v>
      </c>
      <c r="L712" s="14" t="s">
        <v>1679</v>
      </c>
      <c r="M712" s="14" t="s">
        <v>1385</v>
      </c>
      <c r="V712" s="2">
        <v>15</v>
      </c>
      <c r="W712" s="14" t="s">
        <v>1679</v>
      </c>
      <c r="X712" s="52">
        <v>0</v>
      </c>
    </row>
    <row r="713" spans="1:25" x14ac:dyDescent="0.3">
      <c r="A713">
        <v>1625</v>
      </c>
      <c r="B713" s="23" t="str">
        <f>IF(AND($A713&lt;&gt;"",ISNUMBER($A713)),VLOOKUP($A713,StudiesDetails!$B:$CW,2,FALSE),"")</f>
        <v>Westlind-Johnsson</v>
      </c>
      <c r="C713" s="23">
        <f>IF(AND($A713&lt;&gt;"",ISNUMBER($A713)),VLOOKUP($A713,StudiesDetails!$B:$CW,3,FALSE),"")</f>
        <v>2003</v>
      </c>
      <c r="D713" s="23" t="str">
        <f>IF(AND($A713&lt;&gt;"",ISNUMBER($A713)),VLOOKUP($A713,StudiesDetails!$B:$CW,4,FALSE),"")</f>
        <v>https://dx.doi.org/10.1124/dmd.31.6.755</v>
      </c>
      <c r="E713" s="64" t="str">
        <f>IF(AND($A713&lt;&gt;"",ISNUMBER($A713)),VLOOKUP($A713,StudiesDetails!$B:$CW,5,FALSE),"")</f>
        <v>CYP3A4</v>
      </c>
      <c r="F713" s="23" t="str">
        <f>IF(AND($A713&lt;&gt;"",ISNUMBER($A713)),VLOOKUP($A713,StudiesDetails!$B:$CW,6,FALSE),"")</f>
        <v>Liver--HLM-IIAM307961-</v>
      </c>
      <c r="G713" s="12" t="s">
        <v>1690</v>
      </c>
      <c r="H713" s="1">
        <v>1</v>
      </c>
      <c r="I713" s="60" t="str">
        <f>IF(AND($A713&lt;&gt;"",ISNUMBER($A713)),VLOOKUP($A713,StudiesDetails!$B:$CW,26,FALSE),"")</f>
        <v>Individual</v>
      </c>
      <c r="J713" s="39">
        <f>IF(AND($A713&lt;&gt;"",ISNUMBER($A713)),VLOOKUP($A713,StudiesDetails!$B:$CW,31,FALSE),"")</f>
        <v>1</v>
      </c>
      <c r="K713" s="2">
        <v>33</v>
      </c>
      <c r="L713" s="14" t="s">
        <v>1679</v>
      </c>
      <c r="M713" s="14" t="s">
        <v>1385</v>
      </c>
      <c r="V713" s="2">
        <v>15</v>
      </c>
      <c r="W713" s="14" t="s">
        <v>1679</v>
      </c>
      <c r="X713" s="52">
        <v>0</v>
      </c>
    </row>
    <row r="714" spans="1:25" x14ac:dyDescent="0.3">
      <c r="A714">
        <v>1626</v>
      </c>
      <c r="B714" s="23" t="str">
        <f>IF(AND($A714&lt;&gt;"",ISNUMBER($A714)),VLOOKUP($A714,StudiesDetails!$B:$CW,2,FALSE),"")</f>
        <v>Westlind-Johnsson</v>
      </c>
      <c r="C714" s="23">
        <f>IF(AND($A714&lt;&gt;"",ISNUMBER($A714)),VLOOKUP($A714,StudiesDetails!$B:$CW,3,FALSE),"")</f>
        <v>2003</v>
      </c>
      <c r="D714" s="23" t="str">
        <f>IF(AND($A714&lt;&gt;"",ISNUMBER($A714)),VLOOKUP($A714,StudiesDetails!$B:$CW,4,FALSE),"")</f>
        <v>https://dx.doi.org/10.1124/dmd.31.6.755</v>
      </c>
      <c r="E714" s="64" t="str">
        <f>IF(AND($A714&lt;&gt;"",ISNUMBER($A714)),VLOOKUP($A714,StudiesDetails!$B:$CW,5,FALSE),"")</f>
        <v>CYP3A4</v>
      </c>
      <c r="F714" s="23" t="str">
        <f>IF(AND($A714&lt;&gt;"",ISNUMBER($A714)),VLOOKUP($A714,StudiesDetails!$B:$CW,6,FALSE),"")</f>
        <v>Liver--HLM-IIAM308951-</v>
      </c>
      <c r="G714" s="12" t="s">
        <v>1690</v>
      </c>
      <c r="H714" s="1">
        <v>1</v>
      </c>
      <c r="I714" s="60" t="str">
        <f>IF(AND($A714&lt;&gt;"",ISNUMBER($A714)),VLOOKUP($A714,StudiesDetails!$B:$CW,26,FALSE),"")</f>
        <v>Individual</v>
      </c>
      <c r="J714" s="39">
        <f>IF(AND($A714&lt;&gt;"",ISNUMBER($A714)),VLOOKUP($A714,StudiesDetails!$B:$CW,31,FALSE),"")</f>
        <v>1</v>
      </c>
      <c r="K714" s="2">
        <v>275.10000000000002</v>
      </c>
      <c r="L714" s="14" t="s">
        <v>1679</v>
      </c>
      <c r="M714" s="14" t="s">
        <v>1385</v>
      </c>
      <c r="V714" s="2">
        <v>15</v>
      </c>
      <c r="W714" s="14" t="s">
        <v>1679</v>
      </c>
      <c r="X714" s="52">
        <v>0</v>
      </c>
    </row>
    <row r="715" spans="1:25" x14ac:dyDescent="0.3">
      <c r="A715">
        <v>1627</v>
      </c>
      <c r="B715" s="23" t="str">
        <f>IF(AND($A715&lt;&gt;"",ISNUMBER($A715)),VLOOKUP($A715,StudiesDetails!$B:$CW,2,FALSE),"")</f>
        <v>Westlind-Johnsson</v>
      </c>
      <c r="C715" s="23">
        <f>IF(AND($A715&lt;&gt;"",ISNUMBER($A715)),VLOOKUP($A715,StudiesDetails!$B:$CW,3,FALSE),"")</f>
        <v>2003</v>
      </c>
      <c r="D715" s="23" t="str">
        <f>IF(AND($A715&lt;&gt;"",ISNUMBER($A715)),VLOOKUP($A715,StudiesDetails!$B:$CW,4,FALSE),"")</f>
        <v>https://dx.doi.org/10.1124/dmd.31.6.755</v>
      </c>
      <c r="E715" s="64" t="str">
        <f>IF(AND($A715&lt;&gt;"",ISNUMBER($A715)),VLOOKUP($A715,StudiesDetails!$B:$CW,5,FALSE),"")</f>
        <v>CYP3A4</v>
      </c>
      <c r="F715" s="23" t="str">
        <f>IF(AND($A715&lt;&gt;"",ISNUMBER($A715)),VLOOKUP($A715,StudiesDetails!$B:$CW,6,FALSE),"")</f>
        <v>Liver--HLM-IIAM 320951-</v>
      </c>
      <c r="G715" s="12" t="s">
        <v>1690</v>
      </c>
      <c r="H715" s="1">
        <v>1</v>
      </c>
      <c r="I715" s="60" t="str">
        <f>IF(AND($A715&lt;&gt;"",ISNUMBER($A715)),VLOOKUP($A715,StudiesDetails!$B:$CW,26,FALSE),"")</f>
        <v>Individual</v>
      </c>
      <c r="J715" s="39">
        <f>IF(AND($A715&lt;&gt;"",ISNUMBER($A715)),VLOOKUP($A715,StudiesDetails!$B:$CW,31,FALSE),"")</f>
        <v>1</v>
      </c>
      <c r="K715" s="2">
        <v>105.5</v>
      </c>
      <c r="L715" s="14" t="s">
        <v>1679</v>
      </c>
      <c r="M715" s="14" t="s">
        <v>1385</v>
      </c>
      <c r="V715" s="2">
        <v>15</v>
      </c>
      <c r="W715" s="14" t="s">
        <v>1679</v>
      </c>
      <c r="X715" s="52">
        <v>0</v>
      </c>
    </row>
    <row r="716" spans="1:25" x14ac:dyDescent="0.3">
      <c r="A716">
        <v>1628</v>
      </c>
      <c r="B716" s="23" t="str">
        <f>IF(AND($A716&lt;&gt;"",ISNUMBER($A716)),VLOOKUP($A716,StudiesDetails!$B:$CW,2,FALSE),"")</f>
        <v>Westlind-Johnsson</v>
      </c>
      <c r="C716" s="23">
        <f>IF(AND($A716&lt;&gt;"",ISNUMBER($A716)),VLOOKUP($A716,StudiesDetails!$B:$CW,3,FALSE),"")</f>
        <v>2003</v>
      </c>
      <c r="D716" s="23" t="str">
        <f>IF(AND($A716&lt;&gt;"",ISNUMBER($A716)),VLOOKUP($A716,StudiesDetails!$B:$CW,4,FALSE),"")</f>
        <v>https://dx.doi.org/10.1124/dmd.31.6.755</v>
      </c>
      <c r="E716" s="64" t="str">
        <f>IF(AND($A716&lt;&gt;"",ISNUMBER($A716)),VLOOKUP($A716,StudiesDetails!$B:$CW,5,FALSE),"")</f>
        <v>CYP3A4</v>
      </c>
      <c r="F716" s="23" t="str">
        <f>IF(AND($A716&lt;&gt;"",ISNUMBER($A716)),VLOOKUP($A716,StudiesDetails!$B:$CW,6,FALSE),"")</f>
        <v>Liver--HLM-IIAM416931-</v>
      </c>
      <c r="G716" s="12" t="s">
        <v>1690</v>
      </c>
      <c r="I716" s="60" t="str">
        <f>IF(AND($A716&lt;&gt;"",ISNUMBER($A716)),VLOOKUP($A716,StudiesDetails!$B:$CW,26,FALSE),"")</f>
        <v>Individual</v>
      </c>
      <c r="J716" s="39">
        <f>IF(AND($A716&lt;&gt;"",ISNUMBER($A716)),VLOOKUP($A716,StudiesDetails!$B:$CW,31,FALSE),"")</f>
        <v>1</v>
      </c>
      <c r="K716" s="2" t="s">
        <v>1681</v>
      </c>
      <c r="V716" s="2">
        <v>15</v>
      </c>
      <c r="W716" s="14" t="s">
        <v>1679</v>
      </c>
      <c r="X716" s="52">
        <v>1</v>
      </c>
      <c r="Y716" s="52" t="s">
        <v>1681</v>
      </c>
    </row>
    <row r="717" spans="1:25" x14ac:dyDescent="0.3">
      <c r="A717">
        <v>1629</v>
      </c>
      <c r="B717" s="23" t="str">
        <f>IF(AND($A717&lt;&gt;"",ISNUMBER($A717)),VLOOKUP($A717,StudiesDetails!$B:$CW,2,FALSE),"")</f>
        <v>Westlind-Johnsson</v>
      </c>
      <c r="C717" s="23">
        <f>IF(AND($A717&lt;&gt;"",ISNUMBER($A717)),VLOOKUP($A717,StudiesDetails!$B:$CW,3,FALSE),"")</f>
        <v>2003</v>
      </c>
      <c r="D717" s="23" t="str">
        <f>IF(AND($A717&lt;&gt;"",ISNUMBER($A717)),VLOOKUP($A717,StudiesDetails!$B:$CW,4,FALSE),"")</f>
        <v>https://dx.doi.org/10.1124/dmd.31.6.755</v>
      </c>
      <c r="E717" s="64" t="str">
        <f>IF(AND($A717&lt;&gt;"",ISNUMBER($A717)),VLOOKUP($A717,StudiesDetails!$B:$CW,5,FALSE),"")</f>
        <v>CYP3A4</v>
      </c>
      <c r="F717" s="23" t="str">
        <f>IF(AND($A717&lt;&gt;"",ISNUMBER($A717)),VLOOKUP($A717,StudiesDetails!$B:$CW,6,FALSE),"")</f>
        <v>Liver--HLM-IIAM523931-</v>
      </c>
      <c r="G717" s="12" t="s">
        <v>1690</v>
      </c>
      <c r="H717" s="1">
        <v>1</v>
      </c>
      <c r="I717" s="60" t="str">
        <f>IF(AND($A717&lt;&gt;"",ISNUMBER($A717)),VLOOKUP($A717,StudiesDetails!$B:$CW,26,FALSE),"")</f>
        <v>Individual</v>
      </c>
      <c r="J717" s="39">
        <f>IF(AND($A717&lt;&gt;"",ISNUMBER($A717)),VLOOKUP($A717,StudiesDetails!$B:$CW,31,FALSE),"")</f>
        <v>1</v>
      </c>
      <c r="K717" s="2">
        <v>340.5</v>
      </c>
      <c r="L717" s="14" t="s">
        <v>1679</v>
      </c>
      <c r="M717" s="14" t="s">
        <v>1385</v>
      </c>
      <c r="V717" s="2">
        <v>15</v>
      </c>
      <c r="W717" s="14" t="s">
        <v>1679</v>
      </c>
      <c r="X717" s="52">
        <v>0</v>
      </c>
    </row>
    <row r="718" spans="1:25" x14ac:dyDescent="0.3">
      <c r="A718">
        <v>1630</v>
      </c>
      <c r="B718" s="23" t="str">
        <f>IF(AND($A718&lt;&gt;"",ISNUMBER($A718)),VLOOKUP($A718,StudiesDetails!$B:$CW,2,FALSE),"")</f>
        <v>Westlind-Johnsson</v>
      </c>
      <c r="C718" s="23">
        <f>IF(AND($A718&lt;&gt;"",ISNUMBER($A718)),VLOOKUP($A718,StudiesDetails!$B:$CW,3,FALSE),"")</f>
        <v>2003</v>
      </c>
      <c r="D718" s="23" t="str">
        <f>IF(AND($A718&lt;&gt;"",ISNUMBER($A718)),VLOOKUP($A718,StudiesDetails!$B:$CW,4,FALSE),"")</f>
        <v>https://dx.doi.org/10.1124/dmd.31.6.755</v>
      </c>
      <c r="E718" s="64" t="str">
        <f>IF(AND($A718&lt;&gt;"",ISNUMBER($A718)),VLOOKUP($A718,StudiesDetails!$B:$CW,5,FALSE),"")</f>
        <v>CYP3A4</v>
      </c>
      <c r="F718" s="23" t="str">
        <f>IF(AND($A718&lt;&gt;"",ISNUMBER($A718)),VLOOKUP($A718,StudiesDetails!$B:$CW,6,FALSE),"")</f>
        <v>Liver--HLM-IIAM602941-</v>
      </c>
      <c r="G718" s="12" t="s">
        <v>1690</v>
      </c>
      <c r="H718" s="1">
        <v>1</v>
      </c>
      <c r="I718" s="60" t="str">
        <f>IF(AND($A718&lt;&gt;"",ISNUMBER($A718)),VLOOKUP($A718,StudiesDetails!$B:$CW,26,FALSE),"")</f>
        <v>Individual</v>
      </c>
      <c r="J718" s="39">
        <f>IF(AND($A718&lt;&gt;"",ISNUMBER($A718)),VLOOKUP($A718,StudiesDetails!$B:$CW,31,FALSE),"")</f>
        <v>1</v>
      </c>
      <c r="K718" s="2">
        <v>193.8</v>
      </c>
      <c r="L718" s="14" t="s">
        <v>1679</v>
      </c>
      <c r="M718" s="14" t="s">
        <v>1385</v>
      </c>
      <c r="V718" s="2">
        <v>15</v>
      </c>
      <c r="W718" s="14" t="s">
        <v>1679</v>
      </c>
      <c r="X718" s="52">
        <v>0</v>
      </c>
    </row>
    <row r="719" spans="1:25" x14ac:dyDescent="0.3">
      <c r="A719">
        <v>1631</v>
      </c>
      <c r="B719" s="23" t="str">
        <f>IF(AND($A719&lt;&gt;"",ISNUMBER($A719)),VLOOKUP($A719,StudiesDetails!$B:$CW,2,FALSE),"")</f>
        <v>Westlind-Johnsson</v>
      </c>
      <c r="C719" s="23">
        <f>IF(AND($A719&lt;&gt;"",ISNUMBER($A719)),VLOOKUP($A719,StudiesDetails!$B:$CW,3,FALSE),"")</f>
        <v>2003</v>
      </c>
      <c r="D719" s="23" t="str">
        <f>IF(AND($A719&lt;&gt;"",ISNUMBER($A719)),VLOOKUP($A719,StudiesDetails!$B:$CW,4,FALSE),"")</f>
        <v>https://dx.doi.org/10.1124/dmd.31.6.755</v>
      </c>
      <c r="E719" s="64" t="str">
        <f>IF(AND($A719&lt;&gt;"",ISNUMBER($A719)),VLOOKUP($A719,StudiesDetails!$B:$CW,5,FALSE),"")</f>
        <v>CYP3A4</v>
      </c>
      <c r="F719" s="23" t="str">
        <f>IF(AND($A719&lt;&gt;"",ISNUMBER($A719)),VLOOKUP($A719,StudiesDetails!$B:$CW,6,FALSE),"")</f>
        <v>Liver--HLM-IIAM625961-</v>
      </c>
      <c r="G719" s="12" t="s">
        <v>1690</v>
      </c>
      <c r="H719" s="1">
        <v>1</v>
      </c>
      <c r="I719" s="60" t="str">
        <f>IF(AND($A719&lt;&gt;"",ISNUMBER($A719)),VLOOKUP($A719,StudiesDetails!$B:$CW,26,FALSE),"")</f>
        <v>Individual</v>
      </c>
      <c r="J719" s="39">
        <f>IF(AND($A719&lt;&gt;"",ISNUMBER($A719)),VLOOKUP($A719,StudiesDetails!$B:$CW,31,FALSE),"")</f>
        <v>1</v>
      </c>
      <c r="K719" s="2">
        <v>148.5</v>
      </c>
      <c r="L719" s="14" t="s">
        <v>1679</v>
      </c>
      <c r="M719" s="14" t="s">
        <v>1385</v>
      </c>
      <c r="V719" s="2">
        <v>15</v>
      </c>
      <c r="W719" s="14" t="s">
        <v>1679</v>
      </c>
      <c r="X719" s="52">
        <v>0</v>
      </c>
    </row>
    <row r="720" spans="1:25" x14ac:dyDescent="0.3">
      <c r="A720">
        <v>1632</v>
      </c>
      <c r="B720" s="23" t="str">
        <f>IF(AND($A720&lt;&gt;"",ISNUMBER($A720)),VLOOKUP($A720,StudiesDetails!$B:$CW,2,FALSE),"")</f>
        <v>Westlind-Johnsson</v>
      </c>
      <c r="C720" s="23">
        <f>IF(AND($A720&lt;&gt;"",ISNUMBER($A720)),VLOOKUP($A720,StudiesDetails!$B:$CW,3,FALSE),"")</f>
        <v>2003</v>
      </c>
      <c r="D720" s="23" t="str">
        <f>IF(AND($A720&lt;&gt;"",ISNUMBER($A720)),VLOOKUP($A720,StudiesDetails!$B:$CW,4,FALSE),"")</f>
        <v>https://dx.doi.org/10.1124/dmd.31.6.755</v>
      </c>
      <c r="E720" s="64" t="str">
        <f>IF(AND($A720&lt;&gt;"",ISNUMBER($A720)),VLOOKUP($A720,StudiesDetails!$B:$CW,5,FALSE),"")</f>
        <v>CYP3A4</v>
      </c>
      <c r="F720" s="23" t="str">
        <f>IF(AND($A720&lt;&gt;"",ISNUMBER($A720)),VLOOKUP($A720,StudiesDetails!$B:$CW,6,FALSE),"")</f>
        <v>Liver--HLM-IIAM628951-</v>
      </c>
      <c r="G720" s="12" t="s">
        <v>1690</v>
      </c>
      <c r="H720" s="1">
        <v>1</v>
      </c>
      <c r="I720" s="60" t="str">
        <f>IF(AND($A720&lt;&gt;"",ISNUMBER($A720)),VLOOKUP($A720,StudiesDetails!$B:$CW,26,FALSE),"")</f>
        <v>Individual</v>
      </c>
      <c r="J720" s="39">
        <f>IF(AND($A720&lt;&gt;"",ISNUMBER($A720)),VLOOKUP($A720,StudiesDetails!$B:$CW,31,FALSE),"")</f>
        <v>1</v>
      </c>
      <c r="K720" s="2">
        <v>248.2</v>
      </c>
      <c r="L720" s="14" t="s">
        <v>1679</v>
      </c>
      <c r="M720" s="14" t="s">
        <v>1385</v>
      </c>
      <c r="V720" s="2">
        <v>15</v>
      </c>
      <c r="W720" s="14" t="s">
        <v>1679</v>
      </c>
      <c r="X720" s="52">
        <v>0</v>
      </c>
    </row>
    <row r="721" spans="1:25" x14ac:dyDescent="0.3">
      <c r="A721">
        <v>1633</v>
      </c>
      <c r="B721" s="23" t="str">
        <f>IF(AND($A721&lt;&gt;"",ISNUMBER($A721)),VLOOKUP($A721,StudiesDetails!$B:$CW,2,FALSE),"")</f>
        <v>Westlind-Johnsson</v>
      </c>
      <c r="C721" s="23">
        <f>IF(AND($A721&lt;&gt;"",ISNUMBER($A721)),VLOOKUP($A721,StudiesDetails!$B:$CW,3,FALSE),"")</f>
        <v>2003</v>
      </c>
      <c r="D721" s="23" t="str">
        <f>IF(AND($A721&lt;&gt;"",ISNUMBER($A721)),VLOOKUP($A721,StudiesDetails!$B:$CW,4,FALSE),"")</f>
        <v>https://dx.doi.org/10.1124/dmd.31.6.755</v>
      </c>
      <c r="E721" s="64" t="str">
        <f>IF(AND($A721&lt;&gt;"",ISNUMBER($A721)),VLOOKUP($A721,StudiesDetails!$B:$CW,5,FALSE),"")</f>
        <v>CYP3A5</v>
      </c>
      <c r="F721" s="23" t="str">
        <f>IF(AND($A721&lt;&gt;"",ISNUMBER($A721)),VLOOKUP($A721,StudiesDetails!$B:$CW,6,FALSE),"")</f>
        <v>Liver--HLM-HL19-*3/*3</v>
      </c>
      <c r="G721" s="12" t="s">
        <v>1690</v>
      </c>
      <c r="I721" s="60" t="str">
        <f>IF(AND($A721&lt;&gt;"",ISNUMBER($A721)),VLOOKUP($A721,StudiesDetails!$B:$CW,26,FALSE),"")</f>
        <v>Individual</v>
      </c>
      <c r="J721" s="39">
        <f>IF(AND($A721&lt;&gt;"",ISNUMBER($A721)),VLOOKUP($A721,StudiesDetails!$B:$CW,31,FALSE),"")</f>
        <v>1</v>
      </c>
      <c r="K721" s="2" t="s">
        <v>1681</v>
      </c>
      <c r="V721" s="2">
        <v>6</v>
      </c>
      <c r="W721" s="14" t="s">
        <v>1679</v>
      </c>
      <c r="X721" s="52">
        <v>1</v>
      </c>
      <c r="Y721" s="52" t="s">
        <v>1681</v>
      </c>
    </row>
    <row r="722" spans="1:25" x14ac:dyDescent="0.3">
      <c r="A722">
        <v>1634</v>
      </c>
      <c r="B722" s="23" t="str">
        <f>IF(AND($A722&lt;&gt;"",ISNUMBER($A722)),VLOOKUP($A722,StudiesDetails!$B:$CW,2,FALSE),"")</f>
        <v>Westlind-Johnsson</v>
      </c>
      <c r="C722" s="23">
        <f>IF(AND($A722&lt;&gt;"",ISNUMBER($A722)),VLOOKUP($A722,StudiesDetails!$B:$CW,3,FALSE),"")</f>
        <v>2003</v>
      </c>
      <c r="D722" s="23" t="str">
        <f>IF(AND($A722&lt;&gt;"",ISNUMBER($A722)),VLOOKUP($A722,StudiesDetails!$B:$CW,4,FALSE),"")</f>
        <v>https://dx.doi.org/10.1124/dmd.31.6.755</v>
      </c>
      <c r="E722" s="64" t="str">
        <f>IF(AND($A722&lt;&gt;"",ISNUMBER($A722)),VLOOKUP($A722,StudiesDetails!$B:$CW,5,FALSE),"")</f>
        <v>CYP3A5</v>
      </c>
      <c r="F722" s="23" t="str">
        <f>IF(AND($A722&lt;&gt;"",ISNUMBER($A722)),VLOOKUP($A722,StudiesDetails!$B:$CW,6,FALSE),"")</f>
        <v>Liver--HLM-HL21-*3/*3</v>
      </c>
      <c r="G722" s="12" t="s">
        <v>1690</v>
      </c>
      <c r="I722" s="60" t="str">
        <f>IF(AND($A722&lt;&gt;"",ISNUMBER($A722)),VLOOKUP($A722,StudiesDetails!$B:$CW,26,FALSE),"")</f>
        <v>Individual</v>
      </c>
      <c r="J722" s="39">
        <f>IF(AND($A722&lt;&gt;"",ISNUMBER($A722)),VLOOKUP($A722,StudiesDetails!$B:$CW,31,FALSE),"")</f>
        <v>1</v>
      </c>
      <c r="K722" s="2" t="s">
        <v>1681</v>
      </c>
      <c r="V722" s="2">
        <v>6</v>
      </c>
      <c r="W722" s="14" t="s">
        <v>1679</v>
      </c>
      <c r="X722" s="52">
        <v>1</v>
      </c>
      <c r="Y722" s="52" t="s">
        <v>1681</v>
      </c>
    </row>
    <row r="723" spans="1:25" x14ac:dyDescent="0.3">
      <c r="A723">
        <v>1635</v>
      </c>
      <c r="B723" s="23" t="str">
        <f>IF(AND($A723&lt;&gt;"",ISNUMBER($A723)),VLOOKUP($A723,StudiesDetails!$B:$CW,2,FALSE),"")</f>
        <v>Westlind-Johnsson</v>
      </c>
      <c r="C723" s="23">
        <f>IF(AND($A723&lt;&gt;"",ISNUMBER($A723)),VLOOKUP($A723,StudiesDetails!$B:$CW,3,FALSE),"")</f>
        <v>2003</v>
      </c>
      <c r="D723" s="23" t="str">
        <f>IF(AND($A723&lt;&gt;"",ISNUMBER($A723)),VLOOKUP($A723,StudiesDetails!$B:$CW,4,FALSE),"")</f>
        <v>https://dx.doi.org/10.1124/dmd.31.6.755</v>
      </c>
      <c r="E723" s="64" t="str">
        <f>IF(AND($A723&lt;&gt;"",ISNUMBER($A723)),VLOOKUP($A723,StudiesDetails!$B:$CW,5,FALSE),"")</f>
        <v>CYP3A5</v>
      </c>
      <c r="F723" s="23" t="str">
        <f>IF(AND($A723&lt;&gt;"",ISNUMBER($A723)),VLOOKUP($A723,StudiesDetails!$B:$CW,6,FALSE),"")</f>
        <v>Liver--HLM-HL25-*3/*3</v>
      </c>
      <c r="G723" s="12" t="s">
        <v>1690</v>
      </c>
      <c r="I723" s="60" t="str">
        <f>IF(AND($A723&lt;&gt;"",ISNUMBER($A723)),VLOOKUP($A723,StudiesDetails!$B:$CW,26,FALSE),"")</f>
        <v>Individual</v>
      </c>
      <c r="J723" s="39">
        <f>IF(AND($A723&lt;&gt;"",ISNUMBER($A723)),VLOOKUP($A723,StudiesDetails!$B:$CW,31,FALSE),"")</f>
        <v>1</v>
      </c>
      <c r="K723" s="2" t="s">
        <v>1681</v>
      </c>
      <c r="V723" s="2">
        <v>6</v>
      </c>
      <c r="W723" s="14" t="s">
        <v>1679</v>
      </c>
      <c r="X723" s="52">
        <v>1</v>
      </c>
      <c r="Y723" s="52" t="s">
        <v>1681</v>
      </c>
    </row>
    <row r="724" spans="1:25" x14ac:dyDescent="0.3">
      <c r="A724">
        <v>1636</v>
      </c>
      <c r="B724" s="23" t="str">
        <f>IF(AND($A724&lt;&gt;"",ISNUMBER($A724)),VLOOKUP($A724,StudiesDetails!$B:$CW,2,FALSE),"")</f>
        <v>Westlind-Johnsson</v>
      </c>
      <c r="C724" s="23">
        <f>IF(AND($A724&lt;&gt;"",ISNUMBER($A724)),VLOOKUP($A724,StudiesDetails!$B:$CW,3,FALSE),"")</f>
        <v>2003</v>
      </c>
      <c r="D724" s="23" t="str">
        <f>IF(AND($A724&lt;&gt;"",ISNUMBER($A724)),VLOOKUP($A724,StudiesDetails!$B:$CW,4,FALSE),"")</f>
        <v>https://dx.doi.org/10.1124/dmd.31.6.755</v>
      </c>
      <c r="E724" s="64" t="str">
        <f>IF(AND($A724&lt;&gt;"",ISNUMBER($A724)),VLOOKUP($A724,StudiesDetails!$B:$CW,5,FALSE),"")</f>
        <v>CYP3A5</v>
      </c>
      <c r="F724" s="23" t="str">
        <f>IF(AND($A724&lt;&gt;"",ISNUMBER($A724)),VLOOKUP($A724,StudiesDetails!$B:$CW,6,FALSE),"")</f>
        <v>Liver--HLM-HL39-*3/*3</v>
      </c>
      <c r="G724" s="12" t="s">
        <v>1690</v>
      </c>
      <c r="I724" s="60" t="str">
        <f>IF(AND($A724&lt;&gt;"",ISNUMBER($A724)),VLOOKUP($A724,StudiesDetails!$B:$CW,26,FALSE),"")</f>
        <v>Individual</v>
      </c>
      <c r="J724" s="39">
        <f>IF(AND($A724&lt;&gt;"",ISNUMBER($A724)),VLOOKUP($A724,StudiesDetails!$B:$CW,31,FALSE),"")</f>
        <v>1</v>
      </c>
      <c r="K724" s="2" t="s">
        <v>1681</v>
      </c>
      <c r="V724" s="2">
        <v>6</v>
      </c>
      <c r="W724" s="14" t="s">
        <v>1679</v>
      </c>
      <c r="X724" s="52">
        <v>1</v>
      </c>
      <c r="Y724" s="52" t="s">
        <v>1681</v>
      </c>
    </row>
    <row r="725" spans="1:25" x14ac:dyDescent="0.3">
      <c r="A725">
        <v>1637</v>
      </c>
      <c r="B725" s="23" t="str">
        <f>IF(AND($A725&lt;&gt;"",ISNUMBER($A725)),VLOOKUP($A725,StudiesDetails!$B:$CW,2,FALSE),"")</f>
        <v>Westlind-Johnsson</v>
      </c>
      <c r="C725" s="23">
        <f>IF(AND($A725&lt;&gt;"",ISNUMBER($A725)),VLOOKUP($A725,StudiesDetails!$B:$CW,3,FALSE),"")</f>
        <v>2003</v>
      </c>
      <c r="D725" s="23" t="str">
        <f>IF(AND($A725&lt;&gt;"",ISNUMBER($A725)),VLOOKUP($A725,StudiesDetails!$B:$CW,4,FALSE),"")</f>
        <v>https://dx.doi.org/10.1124/dmd.31.6.755</v>
      </c>
      <c r="E725" s="64" t="str">
        <f>IF(AND($A725&lt;&gt;"",ISNUMBER($A725)),VLOOKUP($A725,StudiesDetails!$B:$CW,5,FALSE),"")</f>
        <v>CYP3A5</v>
      </c>
      <c r="F725" s="23" t="str">
        <f>IF(AND($A725&lt;&gt;"",ISNUMBER($A725)),VLOOKUP($A725,StudiesDetails!$B:$CW,6,FALSE),"")</f>
        <v>Liver--HLM-HL41-*3/*3</v>
      </c>
      <c r="G725" s="12" t="s">
        <v>1690</v>
      </c>
      <c r="I725" s="60" t="str">
        <f>IF(AND($A725&lt;&gt;"",ISNUMBER($A725)),VLOOKUP($A725,StudiesDetails!$B:$CW,26,FALSE),"")</f>
        <v>Individual</v>
      </c>
      <c r="J725" s="39">
        <f>IF(AND($A725&lt;&gt;"",ISNUMBER($A725)),VLOOKUP($A725,StudiesDetails!$B:$CW,31,FALSE),"")</f>
        <v>1</v>
      </c>
      <c r="K725" s="2" t="s">
        <v>1681</v>
      </c>
      <c r="V725" s="2">
        <v>6</v>
      </c>
      <c r="W725" s="14" t="s">
        <v>1679</v>
      </c>
      <c r="X725" s="52">
        <v>1</v>
      </c>
      <c r="Y725" s="52" t="s">
        <v>1681</v>
      </c>
    </row>
    <row r="726" spans="1:25" x14ac:dyDescent="0.3">
      <c r="A726">
        <v>1638</v>
      </c>
      <c r="B726" s="23" t="str">
        <f>IF(AND($A726&lt;&gt;"",ISNUMBER($A726)),VLOOKUP($A726,StudiesDetails!$B:$CW,2,FALSE),"")</f>
        <v>Westlind-Johnsson</v>
      </c>
      <c r="C726" s="23">
        <f>IF(AND($A726&lt;&gt;"",ISNUMBER($A726)),VLOOKUP($A726,StudiesDetails!$B:$CW,3,FALSE),"")</f>
        <v>2003</v>
      </c>
      <c r="D726" s="23" t="str">
        <f>IF(AND($A726&lt;&gt;"",ISNUMBER($A726)),VLOOKUP($A726,StudiesDetails!$B:$CW,4,FALSE),"")</f>
        <v>https://dx.doi.org/10.1124/dmd.31.6.755</v>
      </c>
      <c r="E726" s="64" t="str">
        <f>IF(AND($A726&lt;&gt;"",ISNUMBER($A726)),VLOOKUP($A726,StudiesDetails!$B:$CW,5,FALSE),"")</f>
        <v>CYP3A5</v>
      </c>
      <c r="F726" s="23" t="str">
        <f>IF(AND($A726&lt;&gt;"",ISNUMBER($A726)),VLOOKUP($A726,StudiesDetails!$B:$CW,6,FALSE),"")</f>
        <v>Liver--HLM-HL42-*3/*3</v>
      </c>
      <c r="G726" s="12" t="s">
        <v>1690</v>
      </c>
      <c r="I726" s="60" t="str">
        <f>IF(AND($A726&lt;&gt;"",ISNUMBER($A726)),VLOOKUP($A726,StudiesDetails!$B:$CW,26,FALSE),"")</f>
        <v>Individual</v>
      </c>
      <c r="J726" s="39">
        <f>IF(AND($A726&lt;&gt;"",ISNUMBER($A726)),VLOOKUP($A726,StudiesDetails!$B:$CW,31,FALSE),"")</f>
        <v>1</v>
      </c>
      <c r="K726" s="2" t="s">
        <v>1681</v>
      </c>
      <c r="V726" s="2">
        <v>6</v>
      </c>
      <c r="W726" s="14" t="s">
        <v>1679</v>
      </c>
      <c r="X726" s="52">
        <v>1</v>
      </c>
      <c r="Y726" s="52" t="s">
        <v>1681</v>
      </c>
    </row>
    <row r="727" spans="1:25" x14ac:dyDescent="0.3">
      <c r="A727">
        <v>1639</v>
      </c>
      <c r="B727" s="23" t="str">
        <f>IF(AND($A727&lt;&gt;"",ISNUMBER($A727)),VLOOKUP($A727,StudiesDetails!$B:$CW,2,FALSE),"")</f>
        <v>Westlind-Johnsson</v>
      </c>
      <c r="C727" s="23">
        <f>IF(AND($A727&lt;&gt;"",ISNUMBER($A727)),VLOOKUP($A727,StudiesDetails!$B:$CW,3,FALSE),"")</f>
        <v>2003</v>
      </c>
      <c r="D727" s="23" t="str">
        <f>IF(AND($A727&lt;&gt;"",ISNUMBER($A727)),VLOOKUP($A727,StudiesDetails!$B:$CW,4,FALSE),"")</f>
        <v>https://dx.doi.org/10.1124/dmd.31.6.755</v>
      </c>
      <c r="E727" s="64" t="str">
        <f>IF(AND($A727&lt;&gt;"",ISNUMBER($A727)),VLOOKUP($A727,StudiesDetails!$B:$CW,5,FALSE),"")</f>
        <v>CYP3A5</v>
      </c>
      <c r="F727" s="23" t="str">
        <f>IF(AND($A727&lt;&gt;"",ISNUMBER($A727)),VLOOKUP($A727,StudiesDetails!$B:$CW,6,FALSE),"")</f>
        <v>Liver--HLM-HL43-*3/*3</v>
      </c>
      <c r="G727" s="12" t="s">
        <v>1690</v>
      </c>
      <c r="I727" s="60" t="str">
        <f>IF(AND($A727&lt;&gt;"",ISNUMBER($A727)),VLOOKUP($A727,StudiesDetails!$B:$CW,26,FALSE),"")</f>
        <v>Individual</v>
      </c>
      <c r="J727" s="39">
        <f>IF(AND($A727&lt;&gt;"",ISNUMBER($A727)),VLOOKUP($A727,StudiesDetails!$B:$CW,31,FALSE),"")</f>
        <v>1</v>
      </c>
      <c r="K727" s="2" t="s">
        <v>1681</v>
      </c>
      <c r="V727" s="2">
        <v>6</v>
      </c>
      <c r="W727" s="14" t="s">
        <v>1679</v>
      </c>
      <c r="X727" s="52">
        <v>1</v>
      </c>
      <c r="Y727" s="52" t="s">
        <v>1681</v>
      </c>
    </row>
    <row r="728" spans="1:25" x14ac:dyDescent="0.3">
      <c r="A728">
        <v>1640</v>
      </c>
      <c r="B728" s="23" t="str">
        <f>IF(AND($A728&lt;&gt;"",ISNUMBER($A728)),VLOOKUP($A728,StudiesDetails!$B:$CW,2,FALSE),"")</f>
        <v>Westlind-Johnsson</v>
      </c>
      <c r="C728" s="23">
        <f>IF(AND($A728&lt;&gt;"",ISNUMBER($A728)),VLOOKUP($A728,StudiesDetails!$B:$CW,3,FALSE),"")</f>
        <v>2003</v>
      </c>
      <c r="D728" s="23" t="str">
        <f>IF(AND($A728&lt;&gt;"",ISNUMBER($A728)),VLOOKUP($A728,StudiesDetails!$B:$CW,4,FALSE),"")</f>
        <v>https://dx.doi.org/10.1124/dmd.31.6.755</v>
      </c>
      <c r="E728" s="64" t="str">
        <f>IF(AND($A728&lt;&gt;"",ISNUMBER($A728)),VLOOKUP($A728,StudiesDetails!$B:$CW,5,FALSE),"")</f>
        <v>CYP3A5</v>
      </c>
      <c r="F728" s="23" t="str">
        <f>IF(AND($A728&lt;&gt;"",ISNUMBER($A728)),VLOOKUP($A728,StudiesDetails!$B:$CW,6,FALSE),"")</f>
        <v>Liver--HLM-HL46-*3/*3</v>
      </c>
      <c r="G728" s="12" t="s">
        <v>1690</v>
      </c>
      <c r="I728" s="60" t="str">
        <f>IF(AND($A728&lt;&gt;"",ISNUMBER($A728)),VLOOKUP($A728,StudiesDetails!$B:$CW,26,FALSE),"")</f>
        <v>Individual</v>
      </c>
      <c r="J728" s="39">
        <f>IF(AND($A728&lt;&gt;"",ISNUMBER($A728)),VLOOKUP($A728,StudiesDetails!$B:$CW,31,FALSE),"")</f>
        <v>1</v>
      </c>
      <c r="K728" s="2" t="s">
        <v>1681</v>
      </c>
      <c r="V728" s="2">
        <v>6</v>
      </c>
      <c r="W728" s="14" t="s">
        <v>1679</v>
      </c>
      <c r="X728" s="52">
        <v>1</v>
      </c>
      <c r="Y728" s="52" t="s">
        <v>1681</v>
      </c>
    </row>
    <row r="729" spans="1:25" x14ac:dyDescent="0.3">
      <c r="A729">
        <v>1641</v>
      </c>
      <c r="B729" s="23" t="str">
        <f>IF(AND($A729&lt;&gt;"",ISNUMBER($A729)),VLOOKUP($A729,StudiesDetails!$B:$CW,2,FALSE),"")</f>
        <v>Westlind-Johnsson</v>
      </c>
      <c r="C729" s="23">
        <f>IF(AND($A729&lt;&gt;"",ISNUMBER($A729)),VLOOKUP($A729,StudiesDetails!$B:$CW,3,FALSE),"")</f>
        <v>2003</v>
      </c>
      <c r="D729" s="23" t="str">
        <f>IF(AND($A729&lt;&gt;"",ISNUMBER($A729)),VLOOKUP($A729,StudiesDetails!$B:$CW,4,FALSE),"")</f>
        <v>https://dx.doi.org/10.1124/dmd.31.6.755</v>
      </c>
      <c r="E729" s="64" t="str">
        <f>IF(AND($A729&lt;&gt;"",ISNUMBER($A729)),VLOOKUP($A729,StudiesDetails!$B:$CW,5,FALSE),"")</f>
        <v>CYP3A5</v>
      </c>
      <c r="F729" s="23" t="str">
        <f>IF(AND($A729&lt;&gt;"",ISNUMBER($A729)),VLOOKUP($A729,StudiesDetails!$B:$CW,6,FALSE),"")</f>
        <v>Liver--HLM-HL48-*3/*3</v>
      </c>
      <c r="G729" s="12" t="s">
        <v>1690</v>
      </c>
      <c r="I729" s="60" t="str">
        <f>IF(AND($A729&lt;&gt;"",ISNUMBER($A729)),VLOOKUP($A729,StudiesDetails!$B:$CW,26,FALSE),"")</f>
        <v>Individual</v>
      </c>
      <c r="J729" s="39">
        <f>IF(AND($A729&lt;&gt;"",ISNUMBER($A729)),VLOOKUP($A729,StudiesDetails!$B:$CW,31,FALSE),"")</f>
        <v>1</v>
      </c>
      <c r="K729" s="2" t="s">
        <v>1681</v>
      </c>
      <c r="V729" s="2">
        <v>6</v>
      </c>
      <c r="W729" s="14" t="s">
        <v>1679</v>
      </c>
      <c r="X729" s="52">
        <v>1</v>
      </c>
      <c r="Y729" s="52" t="s">
        <v>1681</v>
      </c>
    </row>
    <row r="730" spans="1:25" x14ac:dyDescent="0.3">
      <c r="A730">
        <v>1642</v>
      </c>
      <c r="B730" s="23" t="str">
        <f>IF(AND($A730&lt;&gt;"",ISNUMBER($A730)),VLOOKUP($A730,StudiesDetails!$B:$CW,2,FALSE),"")</f>
        <v>Westlind-Johnsson</v>
      </c>
      <c r="C730" s="23">
        <f>IF(AND($A730&lt;&gt;"",ISNUMBER($A730)),VLOOKUP($A730,StudiesDetails!$B:$CW,3,FALSE),"")</f>
        <v>2003</v>
      </c>
      <c r="D730" s="23" t="str">
        <f>IF(AND($A730&lt;&gt;"",ISNUMBER($A730)),VLOOKUP($A730,StudiesDetails!$B:$CW,4,FALSE),"")</f>
        <v>https://dx.doi.org/10.1124/dmd.31.6.755</v>
      </c>
      <c r="E730" s="64" t="str">
        <f>IF(AND($A730&lt;&gt;"",ISNUMBER($A730)),VLOOKUP($A730,StudiesDetails!$B:$CW,5,FALSE),"")</f>
        <v>CYP3A5</v>
      </c>
      <c r="F730" s="23" t="str">
        <f>IF(AND($A730&lt;&gt;"",ISNUMBER($A730)),VLOOKUP($A730,StudiesDetails!$B:$CW,6,FALSE),"")</f>
        <v>Liver--HLM-HL49-*3/*3</v>
      </c>
      <c r="G730" s="12" t="s">
        <v>1690</v>
      </c>
      <c r="I730" s="60" t="str">
        <f>IF(AND($A730&lt;&gt;"",ISNUMBER($A730)),VLOOKUP($A730,StudiesDetails!$B:$CW,26,FALSE),"")</f>
        <v>Individual</v>
      </c>
      <c r="J730" s="39">
        <f>IF(AND($A730&lt;&gt;"",ISNUMBER($A730)),VLOOKUP($A730,StudiesDetails!$B:$CW,31,FALSE),"")</f>
        <v>1</v>
      </c>
      <c r="K730" s="2" t="s">
        <v>1681</v>
      </c>
      <c r="V730" s="2">
        <v>6</v>
      </c>
      <c r="W730" s="14" t="s">
        <v>1679</v>
      </c>
      <c r="X730" s="52">
        <v>1</v>
      </c>
      <c r="Y730" s="52" t="s">
        <v>1681</v>
      </c>
    </row>
    <row r="731" spans="1:25" x14ac:dyDescent="0.3">
      <c r="A731">
        <v>1643</v>
      </c>
      <c r="B731" s="23" t="str">
        <f>IF(AND($A731&lt;&gt;"",ISNUMBER($A731)),VLOOKUP($A731,StudiesDetails!$B:$CW,2,FALSE),"")</f>
        <v>Westlind-Johnsson</v>
      </c>
      <c r="C731" s="23">
        <f>IF(AND($A731&lt;&gt;"",ISNUMBER($A731)),VLOOKUP($A731,StudiesDetails!$B:$CW,3,FALSE),"")</f>
        <v>2003</v>
      </c>
      <c r="D731" s="23" t="str">
        <f>IF(AND($A731&lt;&gt;"",ISNUMBER($A731)),VLOOKUP($A731,StudiesDetails!$B:$CW,4,FALSE),"")</f>
        <v>https://dx.doi.org/10.1124/dmd.31.6.755</v>
      </c>
      <c r="E731" s="64" t="str">
        <f>IF(AND($A731&lt;&gt;"",ISNUMBER($A731)),VLOOKUP($A731,StudiesDetails!$B:$CW,5,FALSE),"")</f>
        <v>CYP3A5</v>
      </c>
      <c r="F731" s="23" t="str">
        <f>IF(AND($A731&lt;&gt;"",ISNUMBER($A731)),VLOOKUP($A731,StudiesDetails!$B:$CW,6,FALSE),"")</f>
        <v>Liver--HLM-HL50-*3/*3</v>
      </c>
      <c r="G731" s="12" t="s">
        <v>1690</v>
      </c>
      <c r="I731" s="60" t="str">
        <f>IF(AND($A731&lt;&gt;"",ISNUMBER($A731)),VLOOKUP($A731,StudiesDetails!$B:$CW,26,FALSE),"")</f>
        <v>Individual</v>
      </c>
      <c r="J731" s="39">
        <f>IF(AND($A731&lt;&gt;"",ISNUMBER($A731)),VLOOKUP($A731,StudiesDetails!$B:$CW,31,FALSE),"")</f>
        <v>1</v>
      </c>
      <c r="K731" s="2" t="s">
        <v>1681</v>
      </c>
      <c r="V731" s="2">
        <v>6</v>
      </c>
      <c r="W731" s="14" t="s">
        <v>1679</v>
      </c>
      <c r="X731" s="52">
        <v>1</v>
      </c>
      <c r="Y731" s="52" t="s">
        <v>1681</v>
      </c>
    </row>
    <row r="732" spans="1:25" x14ac:dyDescent="0.3">
      <c r="A732">
        <v>1644</v>
      </c>
      <c r="B732" s="23" t="str">
        <f>IF(AND($A732&lt;&gt;"",ISNUMBER($A732)),VLOOKUP($A732,StudiesDetails!$B:$CW,2,FALSE),"")</f>
        <v>Westlind-Johnsson</v>
      </c>
      <c r="C732" s="23">
        <f>IF(AND($A732&lt;&gt;"",ISNUMBER($A732)),VLOOKUP($A732,StudiesDetails!$B:$CW,3,FALSE),"")</f>
        <v>2003</v>
      </c>
      <c r="D732" s="23" t="str">
        <f>IF(AND($A732&lt;&gt;"",ISNUMBER($A732)),VLOOKUP($A732,StudiesDetails!$B:$CW,4,FALSE),"")</f>
        <v>https://dx.doi.org/10.1124/dmd.31.6.755</v>
      </c>
      <c r="E732" s="64" t="str">
        <f>IF(AND($A732&lt;&gt;"",ISNUMBER($A732)),VLOOKUP($A732,StudiesDetails!$B:$CW,5,FALSE),"")</f>
        <v>CYP3A5</v>
      </c>
      <c r="F732" s="23" t="str">
        <f>IF(AND($A732&lt;&gt;"",ISNUMBER($A732)),VLOOKUP($A732,StudiesDetails!$B:$CW,6,FALSE),"")</f>
        <v>Liver--HLM-HL51-*3/*3</v>
      </c>
      <c r="G732" s="12" t="s">
        <v>1690</v>
      </c>
      <c r="I732" s="60" t="str">
        <f>IF(AND($A732&lt;&gt;"",ISNUMBER($A732)),VLOOKUP($A732,StudiesDetails!$B:$CW,26,FALSE),"")</f>
        <v>Individual</v>
      </c>
      <c r="J732" s="39">
        <f>IF(AND($A732&lt;&gt;"",ISNUMBER($A732)),VLOOKUP($A732,StudiesDetails!$B:$CW,31,FALSE),"")</f>
        <v>1</v>
      </c>
      <c r="K732" s="2" t="s">
        <v>1681</v>
      </c>
      <c r="V732" s="2">
        <v>6</v>
      </c>
      <c r="W732" s="14" t="s">
        <v>1679</v>
      </c>
      <c r="X732" s="52">
        <v>1</v>
      </c>
      <c r="Y732" s="52" t="s">
        <v>1681</v>
      </c>
    </row>
    <row r="733" spans="1:25" x14ac:dyDescent="0.3">
      <c r="A733">
        <v>1645</v>
      </c>
      <c r="B733" s="23" t="str">
        <f>IF(AND($A733&lt;&gt;"",ISNUMBER($A733)),VLOOKUP($A733,StudiesDetails!$B:$CW,2,FALSE),"")</f>
        <v>Westlind-Johnsson</v>
      </c>
      <c r="C733" s="23">
        <f>IF(AND($A733&lt;&gt;"",ISNUMBER($A733)),VLOOKUP($A733,StudiesDetails!$B:$CW,3,FALSE),"")</f>
        <v>2003</v>
      </c>
      <c r="D733" s="23" t="str">
        <f>IF(AND($A733&lt;&gt;"",ISNUMBER($A733)),VLOOKUP($A733,StudiesDetails!$B:$CW,4,FALSE),"")</f>
        <v>https://dx.doi.org/10.1124/dmd.31.6.755</v>
      </c>
      <c r="E733" s="64" t="str">
        <f>IF(AND($A733&lt;&gt;"",ISNUMBER($A733)),VLOOKUP($A733,StudiesDetails!$B:$CW,5,FALSE),"")</f>
        <v>CYP3A5</v>
      </c>
      <c r="F733" s="23" t="str">
        <f>IF(AND($A733&lt;&gt;"",ISNUMBER($A733)),VLOOKUP($A733,StudiesDetails!$B:$CW,6,FALSE),"")</f>
        <v>Liver--HLM-HL52-*3/*3</v>
      </c>
      <c r="G733" s="12" t="s">
        <v>1690</v>
      </c>
      <c r="I733" s="60" t="str">
        <f>IF(AND($A733&lt;&gt;"",ISNUMBER($A733)),VLOOKUP($A733,StudiesDetails!$B:$CW,26,FALSE),"")</f>
        <v>Individual</v>
      </c>
      <c r="J733" s="39">
        <f>IF(AND($A733&lt;&gt;"",ISNUMBER($A733)),VLOOKUP($A733,StudiesDetails!$B:$CW,31,FALSE),"")</f>
        <v>1</v>
      </c>
      <c r="K733" s="2" t="s">
        <v>1681</v>
      </c>
      <c r="V733" s="2">
        <v>6</v>
      </c>
      <c r="W733" s="14" t="s">
        <v>1679</v>
      </c>
      <c r="X733" s="52">
        <v>1</v>
      </c>
      <c r="Y733" s="52" t="s">
        <v>1681</v>
      </c>
    </row>
    <row r="734" spans="1:25" x14ac:dyDescent="0.3">
      <c r="A734">
        <v>1646</v>
      </c>
      <c r="B734" s="23" t="str">
        <f>IF(AND($A734&lt;&gt;"",ISNUMBER($A734)),VLOOKUP($A734,StudiesDetails!$B:$CW,2,FALSE),"")</f>
        <v>Westlind-Johnsson</v>
      </c>
      <c r="C734" s="23">
        <f>IF(AND($A734&lt;&gt;"",ISNUMBER($A734)),VLOOKUP($A734,StudiesDetails!$B:$CW,3,FALSE),"")</f>
        <v>2003</v>
      </c>
      <c r="D734" s="23" t="str">
        <f>IF(AND($A734&lt;&gt;"",ISNUMBER($A734)),VLOOKUP($A734,StudiesDetails!$B:$CW,4,FALSE),"")</f>
        <v>https://dx.doi.org/10.1124/dmd.31.6.755</v>
      </c>
      <c r="E734" s="64" t="str">
        <f>IF(AND($A734&lt;&gt;"",ISNUMBER($A734)),VLOOKUP($A734,StudiesDetails!$B:$CW,5,FALSE),"")</f>
        <v>CYP3A5</v>
      </c>
      <c r="F734" s="23" t="str">
        <f>IF(AND($A734&lt;&gt;"",ISNUMBER($A734)),VLOOKUP($A734,StudiesDetails!$B:$CW,6,FALSE),"")</f>
        <v>Liver--HLM-HL53-*3/*3</v>
      </c>
      <c r="G734" s="12" t="s">
        <v>1690</v>
      </c>
      <c r="I734" s="60" t="str">
        <f>IF(AND($A734&lt;&gt;"",ISNUMBER($A734)),VLOOKUP($A734,StudiesDetails!$B:$CW,26,FALSE),"")</f>
        <v>Individual</v>
      </c>
      <c r="J734" s="39">
        <f>IF(AND($A734&lt;&gt;"",ISNUMBER($A734)),VLOOKUP($A734,StudiesDetails!$B:$CW,31,FALSE),"")</f>
        <v>1</v>
      </c>
      <c r="K734" s="2" t="s">
        <v>1681</v>
      </c>
      <c r="V734" s="2">
        <v>6</v>
      </c>
      <c r="W734" s="14" t="s">
        <v>1679</v>
      </c>
      <c r="X734" s="52">
        <v>1</v>
      </c>
      <c r="Y734" s="52" t="s">
        <v>1681</v>
      </c>
    </row>
    <row r="735" spans="1:25" x14ac:dyDescent="0.3">
      <c r="A735">
        <v>1647</v>
      </c>
      <c r="B735" s="23" t="str">
        <f>IF(AND($A735&lt;&gt;"",ISNUMBER($A735)),VLOOKUP($A735,StudiesDetails!$B:$CW,2,FALSE),"")</f>
        <v>Westlind-Johnsson</v>
      </c>
      <c r="C735" s="23">
        <f>IF(AND($A735&lt;&gt;"",ISNUMBER($A735)),VLOOKUP($A735,StudiesDetails!$B:$CW,3,FALSE),"")</f>
        <v>2003</v>
      </c>
      <c r="D735" s="23" t="str">
        <f>IF(AND($A735&lt;&gt;"",ISNUMBER($A735)),VLOOKUP($A735,StudiesDetails!$B:$CW,4,FALSE),"")</f>
        <v>https://dx.doi.org/10.1124/dmd.31.6.755</v>
      </c>
      <c r="E735" s="64" t="str">
        <f>IF(AND($A735&lt;&gt;"",ISNUMBER($A735)),VLOOKUP($A735,StudiesDetails!$B:$CW,5,FALSE),"")</f>
        <v>CYP3A5</v>
      </c>
      <c r="F735" s="23" t="str">
        <f>IF(AND($A735&lt;&gt;"",ISNUMBER($A735)),VLOOKUP($A735,StudiesDetails!$B:$CW,6,FALSE),"")</f>
        <v>Liver--HLM-HL55-*3/*3</v>
      </c>
      <c r="G735" s="12" t="s">
        <v>1690</v>
      </c>
      <c r="H735" s="1">
        <v>1</v>
      </c>
      <c r="I735" s="60" t="str">
        <f>IF(AND($A735&lt;&gt;"",ISNUMBER($A735)),VLOOKUP($A735,StudiesDetails!$B:$CW,26,FALSE),"")</f>
        <v>Individual</v>
      </c>
      <c r="J735" s="39">
        <f>IF(AND($A735&lt;&gt;"",ISNUMBER($A735)),VLOOKUP($A735,StudiesDetails!$B:$CW,31,FALSE),"")</f>
        <v>1</v>
      </c>
      <c r="K735" s="2">
        <v>6.6</v>
      </c>
      <c r="L735" s="14" t="s">
        <v>1679</v>
      </c>
      <c r="M735" s="14" t="s">
        <v>1385</v>
      </c>
      <c r="V735" s="2">
        <v>6</v>
      </c>
      <c r="W735" s="14" t="s">
        <v>1679</v>
      </c>
      <c r="X735" s="52">
        <v>0</v>
      </c>
    </row>
    <row r="736" spans="1:25" x14ac:dyDescent="0.3">
      <c r="A736">
        <v>1648</v>
      </c>
      <c r="B736" s="23" t="str">
        <f>IF(AND($A736&lt;&gt;"",ISNUMBER($A736)),VLOOKUP($A736,StudiesDetails!$B:$CW,2,FALSE),"")</f>
        <v>Westlind-Johnsson</v>
      </c>
      <c r="C736" s="23">
        <f>IF(AND($A736&lt;&gt;"",ISNUMBER($A736)),VLOOKUP($A736,StudiesDetails!$B:$CW,3,FALSE),"")</f>
        <v>2003</v>
      </c>
      <c r="D736" s="23" t="str">
        <f>IF(AND($A736&lt;&gt;"",ISNUMBER($A736)),VLOOKUP($A736,StudiesDetails!$B:$CW,4,FALSE),"")</f>
        <v>https://dx.doi.org/10.1124/dmd.31.6.755</v>
      </c>
      <c r="E736" s="64" t="str">
        <f>IF(AND($A736&lt;&gt;"",ISNUMBER($A736)),VLOOKUP($A736,StudiesDetails!$B:$CW,5,FALSE),"")</f>
        <v>CYP3A5</v>
      </c>
      <c r="F736" s="23" t="str">
        <f>IF(AND($A736&lt;&gt;"",ISNUMBER($A736)),VLOOKUP($A736,StudiesDetails!$B:$CW,6,FALSE),"")</f>
        <v>Liver--HLM-HL110-*1/*3</v>
      </c>
      <c r="G736" s="12" t="s">
        <v>1690</v>
      </c>
      <c r="H736" s="1">
        <v>1</v>
      </c>
      <c r="I736" s="60" t="str">
        <f>IF(AND($A736&lt;&gt;"",ISNUMBER($A736)),VLOOKUP($A736,StudiesDetails!$B:$CW,26,FALSE),"")</f>
        <v>Individual</v>
      </c>
      <c r="J736" s="39">
        <f>IF(AND($A736&lt;&gt;"",ISNUMBER($A736)),VLOOKUP($A736,StudiesDetails!$B:$CW,31,FALSE),"")</f>
        <v>1</v>
      </c>
      <c r="K736" s="2">
        <v>48.4</v>
      </c>
      <c r="L736" s="14" t="s">
        <v>1679</v>
      </c>
      <c r="M736" s="14" t="s">
        <v>1385</v>
      </c>
      <c r="V736" s="2">
        <v>6</v>
      </c>
      <c r="W736" s="14" t="s">
        <v>1679</v>
      </c>
      <c r="X736" s="52">
        <v>1</v>
      </c>
      <c r="Y736" s="52" t="s">
        <v>1683</v>
      </c>
    </row>
    <row r="737" spans="1:25" x14ac:dyDescent="0.3">
      <c r="A737">
        <v>1649</v>
      </c>
      <c r="B737" s="23" t="str">
        <f>IF(AND($A737&lt;&gt;"",ISNUMBER($A737)),VLOOKUP($A737,StudiesDetails!$B:$CW,2,FALSE),"")</f>
        <v>Westlind-Johnsson</v>
      </c>
      <c r="C737" s="23">
        <f>IF(AND($A737&lt;&gt;"",ISNUMBER($A737)),VLOOKUP($A737,StudiesDetails!$B:$CW,3,FALSE),"")</f>
        <v>2003</v>
      </c>
      <c r="D737" s="23" t="str">
        <f>IF(AND($A737&lt;&gt;"",ISNUMBER($A737)),VLOOKUP($A737,StudiesDetails!$B:$CW,4,FALSE),"")</f>
        <v>https://dx.doi.org/10.1124/dmd.31.6.755</v>
      </c>
      <c r="E737" s="64" t="str">
        <f>IF(AND($A737&lt;&gt;"",ISNUMBER($A737)),VLOOKUP($A737,StudiesDetails!$B:$CW,5,FALSE),"")</f>
        <v>CYP3A5</v>
      </c>
      <c r="F737" s="23" t="str">
        <f>IF(AND($A737&lt;&gt;"",ISNUMBER($A737)),VLOOKUP($A737,StudiesDetails!$B:$CW,6,FALSE),"")</f>
        <v>Liver--HLM-HL112-*3/*3</v>
      </c>
      <c r="G737" s="12" t="s">
        <v>1690</v>
      </c>
      <c r="I737" s="60" t="str">
        <f>IF(AND($A737&lt;&gt;"",ISNUMBER($A737)),VLOOKUP($A737,StudiesDetails!$B:$CW,26,FALSE),"")</f>
        <v>Individual</v>
      </c>
      <c r="J737" s="39">
        <f>IF(AND($A737&lt;&gt;"",ISNUMBER($A737)),VLOOKUP($A737,StudiesDetails!$B:$CW,31,FALSE),"")</f>
        <v>1</v>
      </c>
      <c r="K737" s="2" t="s">
        <v>1681</v>
      </c>
      <c r="V737" s="2">
        <v>6</v>
      </c>
      <c r="W737" s="14" t="s">
        <v>1679</v>
      </c>
      <c r="X737" s="52">
        <v>1</v>
      </c>
      <c r="Y737" s="52" t="s">
        <v>1684</v>
      </c>
    </row>
    <row r="738" spans="1:25" x14ac:dyDescent="0.3">
      <c r="A738">
        <v>1650</v>
      </c>
      <c r="B738" s="23" t="str">
        <f>IF(AND($A738&lt;&gt;"",ISNUMBER($A738)),VLOOKUP($A738,StudiesDetails!$B:$CW,2,FALSE),"")</f>
        <v>Westlind-Johnsson</v>
      </c>
      <c r="C738" s="23">
        <f>IF(AND($A738&lt;&gt;"",ISNUMBER($A738)),VLOOKUP($A738,StudiesDetails!$B:$CW,3,FALSE),"")</f>
        <v>2003</v>
      </c>
      <c r="D738" s="23" t="str">
        <f>IF(AND($A738&lt;&gt;"",ISNUMBER($A738)),VLOOKUP($A738,StudiesDetails!$B:$CW,4,FALSE),"")</f>
        <v>https://dx.doi.org/10.1124/dmd.31.6.755</v>
      </c>
      <c r="E738" s="64" t="str">
        <f>IF(AND($A738&lt;&gt;"",ISNUMBER($A738)),VLOOKUP($A738,StudiesDetails!$B:$CW,5,FALSE),"")</f>
        <v>CYP3A5</v>
      </c>
      <c r="F738" s="23" t="str">
        <f>IF(AND($A738&lt;&gt;"",ISNUMBER($A738)),VLOOKUP($A738,StudiesDetails!$B:$CW,6,FALSE),"")</f>
        <v>Liver--HLM-HL113-*3/*3</v>
      </c>
      <c r="G738" s="12" t="s">
        <v>1690</v>
      </c>
      <c r="I738" s="60" t="str">
        <f>IF(AND($A738&lt;&gt;"",ISNUMBER($A738)),VLOOKUP($A738,StudiesDetails!$B:$CW,26,FALSE),"")</f>
        <v>Individual</v>
      </c>
      <c r="J738" s="39">
        <f>IF(AND($A738&lt;&gt;"",ISNUMBER($A738)),VLOOKUP($A738,StudiesDetails!$B:$CW,31,FALSE),"")</f>
        <v>1</v>
      </c>
      <c r="K738" s="2" t="s">
        <v>1681</v>
      </c>
      <c r="V738" s="2">
        <v>6</v>
      </c>
      <c r="W738" s="14" t="s">
        <v>1679</v>
      </c>
      <c r="X738" s="52">
        <v>1</v>
      </c>
      <c r="Y738" s="52" t="s">
        <v>1684</v>
      </c>
    </row>
    <row r="739" spans="1:25" x14ac:dyDescent="0.3">
      <c r="A739">
        <v>1651</v>
      </c>
      <c r="B739" s="23" t="str">
        <f>IF(AND($A739&lt;&gt;"",ISNUMBER($A739)),VLOOKUP($A739,StudiesDetails!$B:$CW,2,FALSE),"")</f>
        <v>Westlind-Johnsson</v>
      </c>
      <c r="C739" s="23">
        <f>IF(AND($A739&lt;&gt;"",ISNUMBER($A739)),VLOOKUP($A739,StudiesDetails!$B:$CW,3,FALSE),"")</f>
        <v>2003</v>
      </c>
      <c r="D739" s="23" t="str">
        <f>IF(AND($A739&lt;&gt;"",ISNUMBER($A739)),VLOOKUP($A739,StudiesDetails!$B:$CW,4,FALSE),"")</f>
        <v>https://dx.doi.org/10.1124/dmd.31.6.755</v>
      </c>
      <c r="E739" s="64" t="str">
        <f>IF(AND($A739&lt;&gt;"",ISNUMBER($A739)),VLOOKUP($A739,StudiesDetails!$B:$CW,5,FALSE),"")</f>
        <v>CYP3A5</v>
      </c>
      <c r="F739" s="23" t="str">
        <f>IF(AND($A739&lt;&gt;"",ISNUMBER($A739)),VLOOKUP($A739,StudiesDetails!$B:$CW,6,FALSE),"")</f>
        <v>Liver--HLM-HL115-*3/*3</v>
      </c>
      <c r="G739" s="12" t="s">
        <v>1690</v>
      </c>
      <c r="I739" s="60" t="str">
        <f>IF(AND($A739&lt;&gt;"",ISNUMBER($A739)),VLOOKUP($A739,StudiesDetails!$B:$CW,26,FALSE),"")</f>
        <v>Individual</v>
      </c>
      <c r="J739" s="39">
        <f>IF(AND($A739&lt;&gt;"",ISNUMBER($A739)),VLOOKUP($A739,StudiesDetails!$B:$CW,31,FALSE),"")</f>
        <v>1</v>
      </c>
      <c r="K739" s="2" t="s">
        <v>1681</v>
      </c>
      <c r="V739" s="2">
        <v>6</v>
      </c>
      <c r="W739" s="14" t="s">
        <v>1679</v>
      </c>
      <c r="X739" s="52">
        <v>1</v>
      </c>
      <c r="Y739" s="52" t="s">
        <v>1684</v>
      </c>
    </row>
    <row r="740" spans="1:25" x14ac:dyDescent="0.3">
      <c r="A740">
        <v>1652</v>
      </c>
      <c r="B740" s="23" t="str">
        <f>IF(AND($A740&lt;&gt;"",ISNUMBER($A740)),VLOOKUP($A740,StudiesDetails!$B:$CW,2,FALSE),"")</f>
        <v>Westlind-Johnsson</v>
      </c>
      <c r="C740" s="23">
        <f>IF(AND($A740&lt;&gt;"",ISNUMBER($A740)),VLOOKUP($A740,StudiesDetails!$B:$CW,3,FALSE),"")</f>
        <v>2003</v>
      </c>
      <c r="D740" s="23" t="str">
        <f>IF(AND($A740&lt;&gt;"",ISNUMBER($A740)),VLOOKUP($A740,StudiesDetails!$B:$CW,4,FALSE),"")</f>
        <v>https://dx.doi.org/10.1124/dmd.31.6.755</v>
      </c>
      <c r="E740" s="64" t="str">
        <f>IF(AND($A740&lt;&gt;"",ISNUMBER($A740)),VLOOKUP($A740,StudiesDetails!$B:$CW,5,FALSE),"")</f>
        <v>CYP3A5</v>
      </c>
      <c r="F740" s="23" t="str">
        <f>IF(AND($A740&lt;&gt;"",ISNUMBER($A740)),VLOOKUP($A740,StudiesDetails!$B:$CW,6,FALSE),"")</f>
        <v>Liver--HLM-HL116-*3/*3</v>
      </c>
      <c r="G740" s="12" t="s">
        <v>1690</v>
      </c>
      <c r="I740" s="60" t="str">
        <f>IF(AND($A740&lt;&gt;"",ISNUMBER($A740)),VLOOKUP($A740,StudiesDetails!$B:$CW,26,FALSE),"")</f>
        <v>Individual</v>
      </c>
      <c r="J740" s="39">
        <f>IF(AND($A740&lt;&gt;"",ISNUMBER($A740)),VLOOKUP($A740,StudiesDetails!$B:$CW,31,FALSE),"")</f>
        <v>1</v>
      </c>
      <c r="K740" s="2" t="s">
        <v>1681</v>
      </c>
      <c r="V740" s="2">
        <v>6</v>
      </c>
      <c r="W740" s="14" t="s">
        <v>1679</v>
      </c>
      <c r="X740" s="52">
        <v>1</v>
      </c>
      <c r="Y740" s="52" t="s">
        <v>1684</v>
      </c>
    </row>
    <row r="741" spans="1:25" x14ac:dyDescent="0.3">
      <c r="A741">
        <v>1653</v>
      </c>
      <c r="B741" s="23" t="str">
        <f>IF(AND($A741&lt;&gt;"",ISNUMBER($A741)),VLOOKUP($A741,StudiesDetails!$B:$CW,2,FALSE),"")</f>
        <v>Westlind-Johnsson</v>
      </c>
      <c r="C741" s="23">
        <f>IF(AND($A741&lt;&gt;"",ISNUMBER($A741)),VLOOKUP($A741,StudiesDetails!$B:$CW,3,FALSE),"")</f>
        <v>2003</v>
      </c>
      <c r="D741" s="23" t="str">
        <f>IF(AND($A741&lt;&gt;"",ISNUMBER($A741)),VLOOKUP($A741,StudiesDetails!$B:$CW,4,FALSE),"")</f>
        <v>https://dx.doi.org/10.1124/dmd.31.6.755</v>
      </c>
      <c r="E741" s="64" t="str">
        <f>IF(AND($A741&lt;&gt;"",ISNUMBER($A741)),VLOOKUP($A741,StudiesDetails!$B:$CW,5,FALSE),"")</f>
        <v>CYP3A5</v>
      </c>
      <c r="F741" s="23" t="str">
        <f>IF(AND($A741&lt;&gt;"",ISNUMBER($A741)),VLOOKUP($A741,StudiesDetails!$B:$CW,6,FALSE),"")</f>
        <v>Liver--HLM-HL117-*3/*3</v>
      </c>
      <c r="G741" s="12" t="s">
        <v>1690</v>
      </c>
      <c r="I741" s="60" t="str">
        <f>IF(AND($A741&lt;&gt;"",ISNUMBER($A741)),VLOOKUP($A741,StudiesDetails!$B:$CW,26,FALSE),"")</f>
        <v>Individual</v>
      </c>
      <c r="J741" s="39">
        <f>IF(AND($A741&lt;&gt;"",ISNUMBER($A741)),VLOOKUP($A741,StudiesDetails!$B:$CW,31,FALSE),"")</f>
        <v>1</v>
      </c>
      <c r="K741" s="2" t="s">
        <v>1681</v>
      </c>
      <c r="V741" s="2">
        <v>6</v>
      </c>
      <c r="W741" s="14" t="s">
        <v>1679</v>
      </c>
      <c r="X741" s="52">
        <v>1</v>
      </c>
      <c r="Y741" s="52" t="s">
        <v>1684</v>
      </c>
    </row>
    <row r="742" spans="1:25" x14ac:dyDescent="0.3">
      <c r="A742">
        <v>1654</v>
      </c>
      <c r="B742" s="23" t="str">
        <f>IF(AND($A742&lt;&gt;"",ISNUMBER($A742)),VLOOKUP($A742,StudiesDetails!$B:$CW,2,FALSE),"")</f>
        <v>Westlind-Johnsson</v>
      </c>
      <c r="C742" s="23">
        <f>IF(AND($A742&lt;&gt;"",ISNUMBER($A742)),VLOOKUP($A742,StudiesDetails!$B:$CW,3,FALSE),"")</f>
        <v>2003</v>
      </c>
      <c r="D742" s="23" t="str">
        <f>IF(AND($A742&lt;&gt;"",ISNUMBER($A742)),VLOOKUP($A742,StudiesDetails!$B:$CW,4,FALSE),"")</f>
        <v>https://dx.doi.org/10.1124/dmd.31.6.755</v>
      </c>
      <c r="E742" s="64" t="str">
        <f>IF(AND($A742&lt;&gt;"",ISNUMBER($A742)),VLOOKUP($A742,StudiesDetails!$B:$CW,5,FALSE),"")</f>
        <v>CYP3A5</v>
      </c>
      <c r="F742" s="23" t="str">
        <f>IF(AND($A742&lt;&gt;"",ISNUMBER($A742)),VLOOKUP($A742,StudiesDetails!$B:$CW,6,FALSE),"")</f>
        <v>Liver--HLM-HL118-*1/*3</v>
      </c>
      <c r="G742" s="12" t="s">
        <v>1690</v>
      </c>
      <c r="H742" s="1">
        <v>1</v>
      </c>
      <c r="I742" s="60" t="str">
        <f>IF(AND($A742&lt;&gt;"",ISNUMBER($A742)),VLOOKUP($A742,StudiesDetails!$B:$CW,26,FALSE),"")</f>
        <v>Individual</v>
      </c>
      <c r="J742" s="39">
        <f>IF(AND($A742&lt;&gt;"",ISNUMBER($A742)),VLOOKUP($A742,StudiesDetails!$B:$CW,31,FALSE),"")</f>
        <v>1</v>
      </c>
      <c r="K742" s="2">
        <v>42.1</v>
      </c>
      <c r="L742" s="14" t="s">
        <v>1679</v>
      </c>
      <c r="M742" s="14" t="s">
        <v>1385</v>
      </c>
      <c r="V742" s="2">
        <v>6</v>
      </c>
      <c r="W742" s="14" t="s">
        <v>1679</v>
      </c>
      <c r="X742" s="52">
        <v>1</v>
      </c>
      <c r="Y742" s="52" t="s">
        <v>1683</v>
      </c>
    </row>
    <row r="743" spans="1:25" x14ac:dyDescent="0.3">
      <c r="A743">
        <v>1655</v>
      </c>
      <c r="B743" s="23" t="str">
        <f>IF(AND($A743&lt;&gt;"",ISNUMBER($A743)),VLOOKUP($A743,StudiesDetails!$B:$CW,2,FALSE),"")</f>
        <v>Westlind-Johnsson</v>
      </c>
      <c r="C743" s="23">
        <f>IF(AND($A743&lt;&gt;"",ISNUMBER($A743)),VLOOKUP($A743,StudiesDetails!$B:$CW,3,FALSE),"")</f>
        <v>2003</v>
      </c>
      <c r="D743" s="23" t="str">
        <f>IF(AND($A743&lt;&gt;"",ISNUMBER($A743)),VLOOKUP($A743,StudiesDetails!$B:$CW,4,FALSE),"")</f>
        <v>https://dx.doi.org/10.1124/dmd.31.6.755</v>
      </c>
      <c r="E743" s="64" t="str">
        <f>IF(AND($A743&lt;&gt;"",ISNUMBER($A743)),VLOOKUP($A743,StudiesDetails!$B:$CW,5,FALSE),"")</f>
        <v>CYP3A5</v>
      </c>
      <c r="F743" s="23" t="str">
        <f>IF(AND($A743&lt;&gt;"",ISNUMBER($A743)),VLOOKUP($A743,StudiesDetails!$B:$CW,6,FALSE),"")</f>
        <v>Liver--HLM-HL119-*3/*3</v>
      </c>
      <c r="G743" s="12" t="s">
        <v>1690</v>
      </c>
      <c r="I743" s="60" t="str">
        <f>IF(AND($A743&lt;&gt;"",ISNUMBER($A743)),VLOOKUP($A743,StudiesDetails!$B:$CW,26,FALSE),"")</f>
        <v>Individual</v>
      </c>
      <c r="J743" s="39">
        <f>IF(AND($A743&lt;&gt;"",ISNUMBER($A743)),VLOOKUP($A743,StudiesDetails!$B:$CW,31,FALSE),"")</f>
        <v>1</v>
      </c>
      <c r="K743" s="2" t="s">
        <v>1681</v>
      </c>
      <c r="V743" s="2">
        <v>6</v>
      </c>
      <c r="W743" s="14" t="s">
        <v>1679</v>
      </c>
      <c r="X743" s="52">
        <v>1</v>
      </c>
      <c r="Y743" s="52" t="s">
        <v>1684</v>
      </c>
    </row>
    <row r="744" spans="1:25" x14ac:dyDescent="0.3">
      <c r="A744">
        <v>1656</v>
      </c>
      <c r="B744" s="23" t="str">
        <f>IF(AND($A744&lt;&gt;"",ISNUMBER($A744)),VLOOKUP($A744,StudiesDetails!$B:$CW,2,FALSE),"")</f>
        <v>Westlind-Johnsson</v>
      </c>
      <c r="C744" s="23">
        <f>IF(AND($A744&lt;&gt;"",ISNUMBER($A744)),VLOOKUP($A744,StudiesDetails!$B:$CW,3,FALSE),"")</f>
        <v>2003</v>
      </c>
      <c r="D744" s="23" t="str">
        <f>IF(AND($A744&lt;&gt;"",ISNUMBER($A744)),VLOOKUP($A744,StudiesDetails!$B:$CW,4,FALSE),"")</f>
        <v>https://dx.doi.org/10.1124/dmd.31.6.755</v>
      </c>
      <c r="E744" s="64" t="str">
        <f>IF(AND($A744&lt;&gt;"",ISNUMBER($A744)),VLOOKUP($A744,StudiesDetails!$B:$CW,5,FALSE),"")</f>
        <v>CYP3A5</v>
      </c>
      <c r="F744" s="23" t="str">
        <f>IF(AND($A744&lt;&gt;"",ISNUMBER($A744)),VLOOKUP($A744,StudiesDetails!$B:$CW,6,FALSE),"")</f>
        <v>Liver--HLM-HL120-*1/*3</v>
      </c>
      <c r="G744" s="12" t="s">
        <v>1690</v>
      </c>
      <c r="H744" s="1">
        <v>1</v>
      </c>
      <c r="I744" s="60" t="str">
        <f>IF(AND($A744&lt;&gt;"",ISNUMBER($A744)),VLOOKUP($A744,StudiesDetails!$B:$CW,26,FALSE),"")</f>
        <v>Individual</v>
      </c>
      <c r="J744" s="39">
        <f>IF(AND($A744&lt;&gt;"",ISNUMBER($A744)),VLOOKUP($A744,StudiesDetails!$B:$CW,31,FALSE),"")</f>
        <v>1</v>
      </c>
      <c r="K744" s="2">
        <v>41.4</v>
      </c>
      <c r="L744" s="14" t="s">
        <v>1679</v>
      </c>
      <c r="M744" s="14" t="s">
        <v>1385</v>
      </c>
      <c r="V744" s="2">
        <v>6</v>
      </c>
      <c r="W744" s="14" t="s">
        <v>1679</v>
      </c>
      <c r="X744" s="52">
        <v>1</v>
      </c>
      <c r="Y744" s="52" t="s">
        <v>1683</v>
      </c>
    </row>
    <row r="745" spans="1:25" x14ac:dyDescent="0.3">
      <c r="A745">
        <v>1657</v>
      </c>
      <c r="B745" s="23" t="str">
        <f>IF(AND($A745&lt;&gt;"",ISNUMBER($A745)),VLOOKUP($A745,StudiesDetails!$B:$CW,2,FALSE),"")</f>
        <v>Westlind-Johnsson</v>
      </c>
      <c r="C745" s="23">
        <f>IF(AND($A745&lt;&gt;"",ISNUMBER($A745)),VLOOKUP($A745,StudiesDetails!$B:$CW,3,FALSE),"")</f>
        <v>2003</v>
      </c>
      <c r="D745" s="23" t="str">
        <f>IF(AND($A745&lt;&gt;"",ISNUMBER($A745)),VLOOKUP($A745,StudiesDetails!$B:$CW,4,FALSE),"")</f>
        <v>https://dx.doi.org/10.1124/dmd.31.6.755</v>
      </c>
      <c r="E745" s="64" t="str">
        <f>IF(AND($A745&lt;&gt;"",ISNUMBER($A745)),VLOOKUP($A745,StudiesDetails!$B:$CW,5,FALSE),"")</f>
        <v>CYP3A5</v>
      </c>
      <c r="F745" s="23" t="str">
        <f>IF(AND($A745&lt;&gt;"",ISNUMBER($A745)),VLOOKUP($A745,StudiesDetails!$B:$CW,6,FALSE),"")</f>
        <v>Liver--HLM-HL121-*3/*3</v>
      </c>
      <c r="G745" s="12" t="s">
        <v>1690</v>
      </c>
      <c r="I745" s="60" t="str">
        <f>IF(AND($A745&lt;&gt;"",ISNUMBER($A745)),VLOOKUP($A745,StudiesDetails!$B:$CW,26,FALSE),"")</f>
        <v>Individual</v>
      </c>
      <c r="J745" s="39">
        <f>IF(AND($A745&lt;&gt;"",ISNUMBER($A745)),VLOOKUP($A745,StudiesDetails!$B:$CW,31,FALSE),"")</f>
        <v>1</v>
      </c>
      <c r="K745" s="2" t="s">
        <v>1681</v>
      </c>
      <c r="V745" s="2">
        <v>6</v>
      </c>
      <c r="W745" s="14" t="s">
        <v>1679</v>
      </c>
      <c r="X745" s="52">
        <v>1</v>
      </c>
      <c r="Y745" s="52" t="s">
        <v>1684</v>
      </c>
    </row>
    <row r="746" spans="1:25" x14ac:dyDescent="0.3">
      <c r="A746">
        <v>1658</v>
      </c>
      <c r="B746" s="23" t="str">
        <f>IF(AND($A746&lt;&gt;"",ISNUMBER($A746)),VLOOKUP($A746,StudiesDetails!$B:$CW,2,FALSE),"")</f>
        <v>Westlind-Johnsson</v>
      </c>
      <c r="C746" s="23">
        <f>IF(AND($A746&lt;&gt;"",ISNUMBER($A746)),VLOOKUP($A746,StudiesDetails!$B:$CW,3,FALSE),"")</f>
        <v>2003</v>
      </c>
      <c r="D746" s="23" t="str">
        <f>IF(AND($A746&lt;&gt;"",ISNUMBER($A746)),VLOOKUP($A746,StudiesDetails!$B:$CW,4,FALSE),"")</f>
        <v>https://dx.doi.org/10.1124/dmd.31.6.755</v>
      </c>
      <c r="E746" s="64" t="str">
        <f>IF(AND($A746&lt;&gt;"",ISNUMBER($A746)),VLOOKUP($A746,StudiesDetails!$B:$CW,5,FALSE),"")</f>
        <v>CYP3A5</v>
      </c>
      <c r="F746" s="23" t="str">
        <f>IF(AND($A746&lt;&gt;"",ISNUMBER($A746)),VLOOKUP($A746,StudiesDetails!$B:$CW,6,FALSE),"")</f>
        <v>Liver--HLM-HL122-*3/*3</v>
      </c>
      <c r="G746" s="12" t="s">
        <v>1690</v>
      </c>
      <c r="I746" s="60" t="str">
        <f>IF(AND($A746&lt;&gt;"",ISNUMBER($A746)),VLOOKUP($A746,StudiesDetails!$B:$CW,26,FALSE),"")</f>
        <v>Individual</v>
      </c>
      <c r="J746" s="39">
        <f>IF(AND($A746&lt;&gt;"",ISNUMBER($A746)),VLOOKUP($A746,StudiesDetails!$B:$CW,31,FALSE),"")</f>
        <v>1</v>
      </c>
      <c r="K746" s="2" t="s">
        <v>1681</v>
      </c>
      <c r="V746" s="2">
        <v>6</v>
      </c>
      <c r="W746" s="14" t="s">
        <v>1679</v>
      </c>
      <c r="X746" s="52">
        <v>1</v>
      </c>
      <c r="Y746" s="52" t="s">
        <v>1684</v>
      </c>
    </row>
    <row r="747" spans="1:25" x14ac:dyDescent="0.3">
      <c r="A747">
        <v>1659</v>
      </c>
      <c r="B747" s="23" t="str">
        <f>IF(AND($A747&lt;&gt;"",ISNUMBER($A747)),VLOOKUP($A747,StudiesDetails!$B:$CW,2,FALSE),"")</f>
        <v>Westlind-Johnsson</v>
      </c>
      <c r="C747" s="23">
        <f>IF(AND($A747&lt;&gt;"",ISNUMBER($A747)),VLOOKUP($A747,StudiesDetails!$B:$CW,3,FALSE),"")</f>
        <v>2003</v>
      </c>
      <c r="D747" s="23" t="str">
        <f>IF(AND($A747&lt;&gt;"",ISNUMBER($A747)),VLOOKUP($A747,StudiesDetails!$B:$CW,4,FALSE),"")</f>
        <v>https://dx.doi.org/10.1124/dmd.31.6.755</v>
      </c>
      <c r="E747" s="64" t="str">
        <f>IF(AND($A747&lt;&gt;"",ISNUMBER($A747)),VLOOKUP($A747,StudiesDetails!$B:$CW,5,FALSE),"")</f>
        <v>CYP3A5</v>
      </c>
      <c r="F747" s="23" t="str">
        <f>IF(AND($A747&lt;&gt;"",ISNUMBER($A747)),VLOOKUP($A747,StudiesDetails!$B:$CW,6,FALSE),"")</f>
        <v>Liver--HLM-HL123-*3/*3</v>
      </c>
      <c r="G747" s="12" t="s">
        <v>1690</v>
      </c>
      <c r="I747" s="60" t="str">
        <f>IF(AND($A747&lt;&gt;"",ISNUMBER($A747)),VLOOKUP($A747,StudiesDetails!$B:$CW,26,FALSE),"")</f>
        <v>Individual</v>
      </c>
      <c r="J747" s="39">
        <f>IF(AND($A747&lt;&gt;"",ISNUMBER($A747)),VLOOKUP($A747,StudiesDetails!$B:$CW,31,FALSE),"")</f>
        <v>1</v>
      </c>
      <c r="K747" s="2" t="s">
        <v>1681</v>
      </c>
      <c r="V747" s="2">
        <v>6</v>
      </c>
      <c r="W747" s="14" t="s">
        <v>1679</v>
      </c>
      <c r="X747" s="52">
        <v>1</v>
      </c>
      <c r="Y747" s="52" t="s">
        <v>1684</v>
      </c>
    </row>
    <row r="748" spans="1:25" x14ac:dyDescent="0.3">
      <c r="A748">
        <v>1660</v>
      </c>
      <c r="B748" s="23" t="str">
        <f>IF(AND($A748&lt;&gt;"",ISNUMBER($A748)),VLOOKUP($A748,StudiesDetails!$B:$CW,2,FALSE),"")</f>
        <v>Westlind-Johnsson</v>
      </c>
      <c r="C748" s="23">
        <f>IF(AND($A748&lt;&gt;"",ISNUMBER($A748)),VLOOKUP($A748,StudiesDetails!$B:$CW,3,FALSE),"")</f>
        <v>2003</v>
      </c>
      <c r="D748" s="23" t="str">
        <f>IF(AND($A748&lt;&gt;"",ISNUMBER($A748)),VLOOKUP($A748,StudiesDetails!$B:$CW,4,FALSE),"")</f>
        <v>https://dx.doi.org/10.1124/dmd.31.6.755</v>
      </c>
      <c r="E748" s="64" t="str">
        <f>IF(AND($A748&lt;&gt;"",ISNUMBER($A748)),VLOOKUP($A748,StudiesDetails!$B:$CW,5,FALSE),"")</f>
        <v>CYP3A5</v>
      </c>
      <c r="F748" s="23" t="str">
        <f>IF(AND($A748&lt;&gt;"",ISNUMBER($A748)),VLOOKUP($A748,StudiesDetails!$B:$CW,6,FALSE),"")</f>
        <v>Liver--HLM-HL124-*3/*3</v>
      </c>
      <c r="G748" s="12" t="s">
        <v>1690</v>
      </c>
      <c r="I748" s="60" t="str">
        <f>IF(AND($A748&lt;&gt;"",ISNUMBER($A748)),VLOOKUP($A748,StudiesDetails!$B:$CW,26,FALSE),"")</f>
        <v>Individual</v>
      </c>
      <c r="J748" s="39">
        <f>IF(AND($A748&lt;&gt;"",ISNUMBER($A748)),VLOOKUP($A748,StudiesDetails!$B:$CW,31,FALSE),"")</f>
        <v>1</v>
      </c>
      <c r="K748" s="2" t="s">
        <v>1681</v>
      </c>
      <c r="V748" s="2">
        <v>6</v>
      </c>
      <c r="W748" s="14" t="s">
        <v>1679</v>
      </c>
      <c r="X748" s="52">
        <v>1</v>
      </c>
      <c r="Y748" s="52" t="s">
        <v>1684</v>
      </c>
    </row>
    <row r="749" spans="1:25" x14ac:dyDescent="0.3">
      <c r="A749">
        <v>1661</v>
      </c>
      <c r="B749" s="23" t="str">
        <f>IF(AND($A749&lt;&gt;"",ISNUMBER($A749)),VLOOKUP($A749,StudiesDetails!$B:$CW,2,FALSE),"")</f>
        <v>Westlind-Johnsson</v>
      </c>
      <c r="C749" s="23">
        <f>IF(AND($A749&lt;&gt;"",ISNUMBER($A749)),VLOOKUP($A749,StudiesDetails!$B:$CW,3,FALSE),"")</f>
        <v>2003</v>
      </c>
      <c r="D749" s="23" t="str">
        <f>IF(AND($A749&lt;&gt;"",ISNUMBER($A749)),VLOOKUP($A749,StudiesDetails!$B:$CW,4,FALSE),"")</f>
        <v>https://dx.doi.org/10.1124/dmd.31.6.755</v>
      </c>
      <c r="E749" s="64" t="str">
        <f>IF(AND($A749&lt;&gt;"",ISNUMBER($A749)),VLOOKUP($A749,StudiesDetails!$B:$CW,5,FALSE),"")</f>
        <v>CYP3A5</v>
      </c>
      <c r="F749" s="23" t="str">
        <f>IF(AND($A749&lt;&gt;"",ISNUMBER($A749)),VLOOKUP($A749,StudiesDetails!$B:$CW,6,FALSE),"")</f>
        <v>Liver--HLM-HL126-*3/*3</v>
      </c>
      <c r="G749" s="12" t="s">
        <v>1690</v>
      </c>
      <c r="I749" s="60" t="str">
        <f>IF(AND($A749&lt;&gt;"",ISNUMBER($A749)),VLOOKUP($A749,StudiesDetails!$B:$CW,26,FALSE),"")</f>
        <v>Individual</v>
      </c>
      <c r="J749" s="39">
        <f>IF(AND($A749&lt;&gt;"",ISNUMBER($A749)),VLOOKUP($A749,StudiesDetails!$B:$CW,31,FALSE),"")</f>
        <v>1</v>
      </c>
      <c r="K749" s="2" t="s">
        <v>1681</v>
      </c>
      <c r="V749" s="2">
        <v>6</v>
      </c>
      <c r="W749" s="14" t="s">
        <v>1679</v>
      </c>
      <c r="X749" s="52">
        <v>1</v>
      </c>
      <c r="Y749" s="52" t="s">
        <v>1684</v>
      </c>
    </row>
    <row r="750" spans="1:25" x14ac:dyDescent="0.3">
      <c r="A750">
        <v>1662</v>
      </c>
      <c r="B750" s="23" t="str">
        <f>IF(AND($A750&lt;&gt;"",ISNUMBER($A750)),VLOOKUP($A750,StudiesDetails!$B:$CW,2,FALSE),"")</f>
        <v>Westlind-Johnsson</v>
      </c>
      <c r="C750" s="23">
        <f>IF(AND($A750&lt;&gt;"",ISNUMBER($A750)),VLOOKUP($A750,StudiesDetails!$B:$CW,3,FALSE),"")</f>
        <v>2003</v>
      </c>
      <c r="D750" s="23" t="str">
        <f>IF(AND($A750&lt;&gt;"",ISNUMBER($A750)),VLOOKUP($A750,StudiesDetails!$B:$CW,4,FALSE),"")</f>
        <v>https://dx.doi.org/10.1124/dmd.31.6.755</v>
      </c>
      <c r="E750" s="64" t="str">
        <f>IF(AND($A750&lt;&gt;"",ISNUMBER($A750)),VLOOKUP($A750,StudiesDetails!$B:$CW,5,FALSE),"")</f>
        <v>CYP3A5</v>
      </c>
      <c r="F750" s="23" t="str">
        <f>IF(AND($A750&lt;&gt;"",ISNUMBER($A750)),VLOOKUP($A750,StudiesDetails!$B:$CW,6,FALSE),"")</f>
        <v>Liver--HLM-HL127-*3/*3</v>
      </c>
      <c r="G750" s="12" t="s">
        <v>1690</v>
      </c>
      <c r="I750" s="60" t="str">
        <f>IF(AND($A750&lt;&gt;"",ISNUMBER($A750)),VLOOKUP($A750,StudiesDetails!$B:$CW,26,FALSE),"")</f>
        <v>Individual</v>
      </c>
      <c r="J750" s="39">
        <f>IF(AND($A750&lt;&gt;"",ISNUMBER($A750)),VLOOKUP($A750,StudiesDetails!$B:$CW,31,FALSE),"")</f>
        <v>1</v>
      </c>
      <c r="K750" s="2" t="s">
        <v>1681</v>
      </c>
      <c r="V750" s="2">
        <v>6</v>
      </c>
      <c r="W750" s="14" t="s">
        <v>1679</v>
      </c>
      <c r="X750" s="52">
        <v>1</v>
      </c>
      <c r="Y750" s="52" t="s">
        <v>1684</v>
      </c>
    </row>
    <row r="751" spans="1:25" x14ac:dyDescent="0.3">
      <c r="A751">
        <v>1663</v>
      </c>
      <c r="B751" s="23" t="str">
        <f>IF(AND($A751&lt;&gt;"",ISNUMBER($A751)),VLOOKUP($A751,StudiesDetails!$B:$CW,2,FALSE),"")</f>
        <v>Westlind-Johnsson</v>
      </c>
      <c r="C751" s="23">
        <f>IF(AND($A751&lt;&gt;"",ISNUMBER($A751)),VLOOKUP($A751,StudiesDetails!$B:$CW,3,FALSE),"")</f>
        <v>2003</v>
      </c>
      <c r="D751" s="23" t="str">
        <f>IF(AND($A751&lt;&gt;"",ISNUMBER($A751)),VLOOKUP($A751,StudiesDetails!$B:$CW,4,FALSE),"")</f>
        <v>https://dx.doi.org/10.1124/dmd.31.6.755</v>
      </c>
      <c r="E751" s="64" t="str">
        <f>IF(AND($A751&lt;&gt;"",ISNUMBER($A751)),VLOOKUP($A751,StudiesDetails!$B:$CW,5,FALSE),"")</f>
        <v>CYP3A5</v>
      </c>
      <c r="F751" s="23" t="str">
        <f>IF(AND($A751&lt;&gt;"",ISNUMBER($A751)),VLOOKUP($A751,StudiesDetails!$B:$CW,6,FALSE),"")</f>
        <v>Liver--HLM-HL128-*3/*3</v>
      </c>
      <c r="G751" s="12" t="s">
        <v>1690</v>
      </c>
      <c r="I751" s="60" t="str">
        <f>IF(AND($A751&lt;&gt;"",ISNUMBER($A751)),VLOOKUP($A751,StudiesDetails!$B:$CW,26,FALSE),"")</f>
        <v>Individual</v>
      </c>
      <c r="J751" s="39">
        <f>IF(AND($A751&lt;&gt;"",ISNUMBER($A751)),VLOOKUP($A751,StudiesDetails!$B:$CW,31,FALSE),"")</f>
        <v>1</v>
      </c>
      <c r="K751" s="2" t="s">
        <v>1681</v>
      </c>
      <c r="V751" s="2">
        <v>6</v>
      </c>
      <c r="W751" s="14" t="s">
        <v>1679</v>
      </c>
      <c r="X751" s="52">
        <v>1</v>
      </c>
      <c r="Y751" s="52" t="s">
        <v>1684</v>
      </c>
    </row>
    <row r="752" spans="1:25" x14ac:dyDescent="0.3">
      <c r="A752">
        <v>1664</v>
      </c>
      <c r="B752" s="23" t="str">
        <f>IF(AND($A752&lt;&gt;"",ISNUMBER($A752)),VLOOKUP($A752,StudiesDetails!$B:$CW,2,FALSE),"")</f>
        <v>Westlind-Johnsson</v>
      </c>
      <c r="C752" s="23">
        <f>IF(AND($A752&lt;&gt;"",ISNUMBER($A752)),VLOOKUP($A752,StudiesDetails!$B:$CW,3,FALSE),"")</f>
        <v>2003</v>
      </c>
      <c r="D752" s="23" t="str">
        <f>IF(AND($A752&lt;&gt;"",ISNUMBER($A752)),VLOOKUP($A752,StudiesDetails!$B:$CW,4,FALSE),"")</f>
        <v>https://dx.doi.org/10.1124/dmd.31.6.755</v>
      </c>
      <c r="E752" s="64" t="str">
        <f>IF(AND($A752&lt;&gt;"",ISNUMBER($A752)),VLOOKUP($A752,StudiesDetails!$B:$CW,5,FALSE),"")</f>
        <v>CYP3A5</v>
      </c>
      <c r="F752" s="23" t="str">
        <f>IF(AND($A752&lt;&gt;"",ISNUMBER($A752)),VLOOKUP($A752,StudiesDetails!$B:$CW,6,FALSE),"")</f>
        <v>Liver--HLM-HL129-*3/*3</v>
      </c>
      <c r="G752" s="12" t="s">
        <v>1690</v>
      </c>
      <c r="I752" s="60" t="str">
        <f>IF(AND($A752&lt;&gt;"",ISNUMBER($A752)),VLOOKUP($A752,StudiesDetails!$B:$CW,26,FALSE),"")</f>
        <v>Individual</v>
      </c>
      <c r="J752" s="39">
        <f>IF(AND($A752&lt;&gt;"",ISNUMBER($A752)),VLOOKUP($A752,StudiesDetails!$B:$CW,31,FALSE),"")</f>
        <v>1</v>
      </c>
      <c r="K752" s="2" t="s">
        <v>1681</v>
      </c>
      <c r="V752" s="2">
        <v>6</v>
      </c>
      <c r="W752" s="14" t="s">
        <v>1679</v>
      </c>
      <c r="X752" s="52">
        <v>1</v>
      </c>
      <c r="Y752" s="52" t="s">
        <v>1684</v>
      </c>
    </row>
    <row r="753" spans="1:25" x14ac:dyDescent="0.3">
      <c r="A753">
        <v>1665</v>
      </c>
      <c r="B753" s="23" t="str">
        <f>IF(AND($A753&lt;&gt;"",ISNUMBER($A753)),VLOOKUP($A753,StudiesDetails!$B:$CW,2,FALSE),"")</f>
        <v>Westlind-Johnsson</v>
      </c>
      <c r="C753" s="23">
        <f>IF(AND($A753&lt;&gt;"",ISNUMBER($A753)),VLOOKUP($A753,StudiesDetails!$B:$CW,3,FALSE),"")</f>
        <v>2003</v>
      </c>
      <c r="D753" s="23" t="str">
        <f>IF(AND($A753&lt;&gt;"",ISNUMBER($A753)),VLOOKUP($A753,StudiesDetails!$B:$CW,4,FALSE),"")</f>
        <v>https://dx.doi.org/10.1124/dmd.31.6.755</v>
      </c>
      <c r="E753" s="64" t="str">
        <f>IF(AND($A753&lt;&gt;"",ISNUMBER($A753)),VLOOKUP($A753,StudiesDetails!$B:$CW,5,FALSE),"")</f>
        <v>CYP3A5</v>
      </c>
      <c r="F753" s="23" t="str">
        <f>IF(AND($A753&lt;&gt;"",ISNUMBER($A753)),VLOOKUP($A753,StudiesDetails!$B:$CW,6,FALSE),"")</f>
        <v>Liver--HLM-IIAM1005941-*3/*3</v>
      </c>
      <c r="G753" s="12" t="s">
        <v>1690</v>
      </c>
      <c r="I753" s="60" t="str">
        <f>IF(AND($A753&lt;&gt;"",ISNUMBER($A753)),VLOOKUP($A753,StudiesDetails!$B:$CW,26,FALSE),"")</f>
        <v>Individual</v>
      </c>
      <c r="J753" s="39">
        <f>IF(AND($A753&lt;&gt;"",ISNUMBER($A753)),VLOOKUP($A753,StudiesDetails!$B:$CW,31,FALSE),"")</f>
        <v>1</v>
      </c>
      <c r="K753" s="2" t="s">
        <v>1681</v>
      </c>
      <c r="V753" s="2">
        <v>6</v>
      </c>
      <c r="W753" s="14" t="s">
        <v>1679</v>
      </c>
      <c r="X753" s="52">
        <v>1</v>
      </c>
      <c r="Y753" s="52" t="s">
        <v>1681</v>
      </c>
    </row>
    <row r="754" spans="1:25" x14ac:dyDescent="0.3">
      <c r="A754">
        <v>1666</v>
      </c>
      <c r="B754" s="23" t="str">
        <f>IF(AND($A754&lt;&gt;"",ISNUMBER($A754)),VLOOKUP($A754,StudiesDetails!$B:$CW,2,FALSE),"")</f>
        <v>Westlind-Johnsson</v>
      </c>
      <c r="C754" s="23">
        <f>IF(AND($A754&lt;&gt;"",ISNUMBER($A754)),VLOOKUP($A754,StudiesDetails!$B:$CW,3,FALSE),"")</f>
        <v>2003</v>
      </c>
      <c r="D754" s="23" t="str">
        <f>IF(AND($A754&lt;&gt;"",ISNUMBER($A754)),VLOOKUP($A754,StudiesDetails!$B:$CW,4,FALSE),"")</f>
        <v>https://dx.doi.org/10.1124/dmd.31.6.755</v>
      </c>
      <c r="E754" s="64" t="str">
        <f>IF(AND($A754&lt;&gt;"",ISNUMBER($A754)),VLOOKUP($A754,StudiesDetails!$B:$CW,5,FALSE),"")</f>
        <v>CYP3A5</v>
      </c>
      <c r="F754" s="23" t="str">
        <f>IF(AND($A754&lt;&gt;"",ISNUMBER($A754)),VLOOKUP($A754,StudiesDetails!$B:$CW,6,FALSE),"")</f>
        <v>Liver--HLM-IIAM1014941-*3/*3</v>
      </c>
      <c r="G754" s="12" t="s">
        <v>1690</v>
      </c>
      <c r="I754" s="60" t="str">
        <f>IF(AND($A754&lt;&gt;"",ISNUMBER($A754)),VLOOKUP($A754,StudiesDetails!$B:$CW,26,FALSE),"")</f>
        <v>Individual</v>
      </c>
      <c r="J754" s="39">
        <f>IF(AND($A754&lt;&gt;"",ISNUMBER($A754)),VLOOKUP($A754,StudiesDetails!$B:$CW,31,FALSE),"")</f>
        <v>1</v>
      </c>
      <c r="K754" s="2" t="s">
        <v>1681</v>
      </c>
      <c r="V754" s="2">
        <v>6</v>
      </c>
      <c r="W754" s="14" t="s">
        <v>1679</v>
      </c>
      <c r="X754" s="52">
        <v>1</v>
      </c>
      <c r="Y754" s="52" t="s">
        <v>1681</v>
      </c>
    </row>
    <row r="755" spans="1:25" x14ac:dyDescent="0.3">
      <c r="A755">
        <v>1667</v>
      </c>
      <c r="B755" s="23" t="str">
        <f>IF(AND($A755&lt;&gt;"",ISNUMBER($A755)),VLOOKUP($A755,StudiesDetails!$B:$CW,2,FALSE),"")</f>
        <v>Westlind-Johnsson</v>
      </c>
      <c r="C755" s="23">
        <f>IF(AND($A755&lt;&gt;"",ISNUMBER($A755)),VLOOKUP($A755,StudiesDetails!$B:$CW,3,FALSE),"")</f>
        <v>2003</v>
      </c>
      <c r="D755" s="23" t="str">
        <f>IF(AND($A755&lt;&gt;"",ISNUMBER($A755)),VLOOKUP($A755,StudiesDetails!$B:$CW,4,FALSE),"")</f>
        <v>https://dx.doi.org/10.1124/dmd.31.6.755</v>
      </c>
      <c r="E755" s="64" t="str">
        <f>IF(AND($A755&lt;&gt;"",ISNUMBER($A755)),VLOOKUP($A755,StudiesDetails!$B:$CW,5,FALSE),"")</f>
        <v>CYP3A5</v>
      </c>
      <c r="F755" s="23" t="str">
        <f>IF(AND($A755&lt;&gt;"",ISNUMBER($A755)),VLOOKUP($A755,StudiesDetails!$B:$CW,6,FALSE),"")</f>
        <v>Liver--HLM-IIAM1101931-*1/*3</v>
      </c>
      <c r="G755" s="12" t="s">
        <v>1690</v>
      </c>
      <c r="H755" s="1">
        <v>1</v>
      </c>
      <c r="I755" s="60" t="str">
        <f>IF(AND($A755&lt;&gt;"",ISNUMBER($A755)),VLOOKUP($A755,StudiesDetails!$B:$CW,26,FALSE),"")</f>
        <v>Individual</v>
      </c>
      <c r="J755" s="39">
        <f>IF(AND($A755&lt;&gt;"",ISNUMBER($A755)),VLOOKUP($A755,StudiesDetails!$B:$CW,31,FALSE),"")</f>
        <v>1</v>
      </c>
      <c r="K755" s="2">
        <v>17.899999999999999</v>
      </c>
      <c r="L755" s="14" t="s">
        <v>1679</v>
      </c>
      <c r="M755" s="14" t="s">
        <v>1385</v>
      </c>
      <c r="V755" s="2">
        <v>6</v>
      </c>
      <c r="W755" s="14" t="s">
        <v>1679</v>
      </c>
      <c r="X755" s="52">
        <v>0</v>
      </c>
    </row>
    <row r="756" spans="1:25" x14ac:dyDescent="0.3">
      <c r="A756">
        <v>1668</v>
      </c>
      <c r="B756" s="23" t="str">
        <f>IF(AND($A756&lt;&gt;"",ISNUMBER($A756)),VLOOKUP($A756,StudiesDetails!$B:$CW,2,FALSE),"")</f>
        <v>Westlind-Johnsson</v>
      </c>
      <c r="C756" s="23">
        <f>IF(AND($A756&lt;&gt;"",ISNUMBER($A756)),VLOOKUP($A756,StudiesDetails!$B:$CW,3,FALSE),"")</f>
        <v>2003</v>
      </c>
      <c r="D756" s="23" t="str">
        <f>IF(AND($A756&lt;&gt;"",ISNUMBER($A756)),VLOOKUP($A756,StudiesDetails!$B:$CW,4,FALSE),"")</f>
        <v>https://dx.doi.org/10.1124/dmd.31.6.755</v>
      </c>
      <c r="E756" s="64" t="str">
        <f>IF(AND($A756&lt;&gt;"",ISNUMBER($A756)),VLOOKUP($A756,StudiesDetails!$B:$CW,5,FALSE),"")</f>
        <v>CYP3A5</v>
      </c>
      <c r="F756" s="23" t="str">
        <f>IF(AND($A756&lt;&gt;"",ISNUMBER($A756)),VLOOKUP($A756,StudiesDetails!$B:$CW,6,FALSE),"")</f>
        <v>Liver--HLM-IIAM113961-*3/*3</v>
      </c>
      <c r="G756" s="12" t="s">
        <v>1690</v>
      </c>
      <c r="I756" s="60" t="str">
        <f>IF(AND($A756&lt;&gt;"",ISNUMBER($A756)),VLOOKUP($A756,StudiesDetails!$B:$CW,26,FALSE),"")</f>
        <v>Individual</v>
      </c>
      <c r="J756" s="39">
        <f>IF(AND($A756&lt;&gt;"",ISNUMBER($A756)),VLOOKUP($A756,StudiesDetails!$B:$CW,31,FALSE),"")</f>
        <v>1</v>
      </c>
      <c r="K756" s="2" t="s">
        <v>1681</v>
      </c>
      <c r="V756" s="2">
        <v>6</v>
      </c>
      <c r="W756" s="14" t="s">
        <v>1679</v>
      </c>
      <c r="X756" s="52">
        <v>1</v>
      </c>
      <c r="Y756" s="52" t="s">
        <v>1681</v>
      </c>
    </row>
    <row r="757" spans="1:25" x14ac:dyDescent="0.3">
      <c r="A757">
        <v>1669</v>
      </c>
      <c r="B757" s="23" t="str">
        <f>IF(AND($A757&lt;&gt;"",ISNUMBER($A757)),VLOOKUP($A757,StudiesDetails!$B:$CW,2,FALSE),"")</f>
        <v>Westlind-Johnsson</v>
      </c>
      <c r="C757" s="23">
        <f>IF(AND($A757&lt;&gt;"",ISNUMBER($A757)),VLOOKUP($A757,StudiesDetails!$B:$CW,3,FALSE),"")</f>
        <v>2003</v>
      </c>
      <c r="D757" s="23" t="str">
        <f>IF(AND($A757&lt;&gt;"",ISNUMBER($A757)),VLOOKUP($A757,StudiesDetails!$B:$CW,4,FALSE),"")</f>
        <v>https://dx.doi.org/10.1124/dmd.31.6.755</v>
      </c>
      <c r="E757" s="64" t="str">
        <f>IF(AND($A757&lt;&gt;"",ISNUMBER($A757)),VLOOKUP($A757,StudiesDetails!$B:$CW,5,FALSE),"")</f>
        <v>CYP3A5</v>
      </c>
      <c r="F757" s="23" t="str">
        <f>IF(AND($A757&lt;&gt;"",ISNUMBER($A757)),VLOOKUP($A757,StudiesDetails!$B:$CW,6,FALSE),"")</f>
        <v>Liver--HLM-IIAM305951-*3/*3</v>
      </c>
      <c r="G757" s="12" t="s">
        <v>1690</v>
      </c>
      <c r="I757" s="60" t="str">
        <f>IF(AND($A757&lt;&gt;"",ISNUMBER($A757)),VLOOKUP($A757,StudiesDetails!$B:$CW,26,FALSE),"")</f>
        <v>Individual</v>
      </c>
      <c r="J757" s="39">
        <f>IF(AND($A757&lt;&gt;"",ISNUMBER($A757)),VLOOKUP($A757,StudiesDetails!$B:$CW,31,FALSE),"")</f>
        <v>1</v>
      </c>
      <c r="K757" s="2" t="s">
        <v>1681</v>
      </c>
      <c r="V757" s="2">
        <v>6</v>
      </c>
      <c r="W757" s="14" t="s">
        <v>1679</v>
      </c>
      <c r="X757" s="52">
        <v>1</v>
      </c>
      <c r="Y757" s="52" t="s">
        <v>1681</v>
      </c>
    </row>
    <row r="758" spans="1:25" x14ac:dyDescent="0.3">
      <c r="A758">
        <v>1670</v>
      </c>
      <c r="B758" s="23" t="str">
        <f>IF(AND($A758&lt;&gt;"",ISNUMBER($A758)),VLOOKUP($A758,StudiesDetails!$B:$CW,2,FALSE),"")</f>
        <v>Westlind-Johnsson</v>
      </c>
      <c r="C758" s="23">
        <f>IF(AND($A758&lt;&gt;"",ISNUMBER($A758)),VLOOKUP($A758,StudiesDetails!$B:$CW,3,FALSE),"")</f>
        <v>2003</v>
      </c>
      <c r="D758" s="23" t="str">
        <f>IF(AND($A758&lt;&gt;"",ISNUMBER($A758)),VLOOKUP($A758,StudiesDetails!$B:$CW,4,FALSE),"")</f>
        <v>https://dx.doi.org/10.1124/dmd.31.6.755</v>
      </c>
      <c r="E758" s="64" t="str">
        <f>IF(AND($A758&lt;&gt;"",ISNUMBER($A758)),VLOOKUP($A758,StudiesDetails!$B:$CW,5,FALSE),"")</f>
        <v>CYP3A5</v>
      </c>
      <c r="F758" s="23" t="str">
        <f>IF(AND($A758&lt;&gt;"",ISNUMBER($A758)),VLOOKUP($A758,StudiesDetails!$B:$CW,6,FALSE),"")</f>
        <v>Liver--HLM-IIAM306951-*3/*3</v>
      </c>
      <c r="G758" s="12" t="s">
        <v>1690</v>
      </c>
      <c r="I758" s="60" t="str">
        <f>IF(AND($A758&lt;&gt;"",ISNUMBER($A758)),VLOOKUP($A758,StudiesDetails!$B:$CW,26,FALSE),"")</f>
        <v>Individual</v>
      </c>
      <c r="J758" s="39">
        <f>IF(AND($A758&lt;&gt;"",ISNUMBER($A758)),VLOOKUP($A758,StudiesDetails!$B:$CW,31,FALSE),"")</f>
        <v>1</v>
      </c>
      <c r="K758" s="2" t="s">
        <v>1681</v>
      </c>
      <c r="V758" s="2">
        <v>6</v>
      </c>
      <c r="W758" s="14" t="s">
        <v>1679</v>
      </c>
      <c r="X758" s="52">
        <v>1</v>
      </c>
      <c r="Y758" s="52" t="s">
        <v>1681</v>
      </c>
    </row>
    <row r="759" spans="1:25" x14ac:dyDescent="0.3">
      <c r="A759">
        <v>1671</v>
      </c>
      <c r="B759" s="23" t="str">
        <f>IF(AND($A759&lt;&gt;"",ISNUMBER($A759)),VLOOKUP($A759,StudiesDetails!$B:$CW,2,FALSE),"")</f>
        <v>Westlind-Johnsson</v>
      </c>
      <c r="C759" s="23">
        <f>IF(AND($A759&lt;&gt;"",ISNUMBER($A759)),VLOOKUP($A759,StudiesDetails!$B:$CW,3,FALSE),"")</f>
        <v>2003</v>
      </c>
      <c r="D759" s="23" t="str">
        <f>IF(AND($A759&lt;&gt;"",ISNUMBER($A759)),VLOOKUP($A759,StudiesDetails!$B:$CW,4,FALSE),"")</f>
        <v>https://dx.doi.org/10.1124/dmd.31.6.755</v>
      </c>
      <c r="E759" s="64" t="str">
        <f>IF(AND($A759&lt;&gt;"",ISNUMBER($A759)),VLOOKUP($A759,StudiesDetails!$B:$CW,5,FALSE),"")</f>
        <v>CYP3A5</v>
      </c>
      <c r="F759" s="23" t="str">
        <f>IF(AND($A759&lt;&gt;"",ISNUMBER($A759)),VLOOKUP($A759,StudiesDetails!$B:$CW,6,FALSE),"")</f>
        <v>Liver--HLM-IIAM307961-*3/*3</v>
      </c>
      <c r="G759" s="12" t="s">
        <v>1690</v>
      </c>
      <c r="I759" s="60" t="str">
        <f>IF(AND($A759&lt;&gt;"",ISNUMBER($A759)),VLOOKUP($A759,StudiesDetails!$B:$CW,26,FALSE),"")</f>
        <v>Individual</v>
      </c>
      <c r="J759" s="39">
        <f>IF(AND($A759&lt;&gt;"",ISNUMBER($A759)),VLOOKUP($A759,StudiesDetails!$B:$CW,31,FALSE),"")</f>
        <v>1</v>
      </c>
      <c r="K759" s="2" t="s">
        <v>1681</v>
      </c>
      <c r="V759" s="2">
        <v>6</v>
      </c>
      <c r="W759" s="14" t="s">
        <v>1679</v>
      </c>
      <c r="X759" s="52">
        <v>1</v>
      </c>
      <c r="Y759" s="52" t="s">
        <v>1681</v>
      </c>
    </row>
    <row r="760" spans="1:25" x14ac:dyDescent="0.3">
      <c r="A760">
        <v>1672</v>
      </c>
      <c r="B760" s="23" t="str">
        <f>IF(AND($A760&lt;&gt;"",ISNUMBER($A760)),VLOOKUP($A760,StudiesDetails!$B:$CW,2,FALSE),"")</f>
        <v>Westlind-Johnsson</v>
      </c>
      <c r="C760" s="23">
        <f>IF(AND($A760&lt;&gt;"",ISNUMBER($A760)),VLOOKUP($A760,StudiesDetails!$B:$CW,3,FALSE),"")</f>
        <v>2003</v>
      </c>
      <c r="D760" s="23" t="str">
        <f>IF(AND($A760&lt;&gt;"",ISNUMBER($A760)),VLOOKUP($A760,StudiesDetails!$B:$CW,4,FALSE),"")</f>
        <v>https://dx.doi.org/10.1124/dmd.31.6.755</v>
      </c>
      <c r="E760" s="64" t="str">
        <f>IF(AND($A760&lt;&gt;"",ISNUMBER($A760)),VLOOKUP($A760,StudiesDetails!$B:$CW,5,FALSE),"")</f>
        <v>CYP3A5</v>
      </c>
      <c r="F760" s="23" t="str">
        <f>IF(AND($A760&lt;&gt;"",ISNUMBER($A760)),VLOOKUP($A760,StudiesDetails!$B:$CW,6,FALSE),"")</f>
        <v>Liver--HLM-IIAM308951-*3/*3</v>
      </c>
      <c r="G760" s="12" t="s">
        <v>1690</v>
      </c>
      <c r="I760" s="60" t="str">
        <f>IF(AND($A760&lt;&gt;"",ISNUMBER($A760)),VLOOKUP($A760,StudiesDetails!$B:$CW,26,FALSE),"")</f>
        <v>Individual</v>
      </c>
      <c r="J760" s="39">
        <f>IF(AND($A760&lt;&gt;"",ISNUMBER($A760)),VLOOKUP($A760,StudiesDetails!$B:$CW,31,FALSE),"")</f>
        <v>1</v>
      </c>
      <c r="K760" s="2" t="s">
        <v>1681</v>
      </c>
      <c r="V760" s="2">
        <v>6</v>
      </c>
      <c r="W760" s="14" t="s">
        <v>1679</v>
      </c>
      <c r="X760" s="52">
        <v>1</v>
      </c>
      <c r="Y760" s="52" t="s">
        <v>1681</v>
      </c>
    </row>
    <row r="761" spans="1:25" x14ac:dyDescent="0.3">
      <c r="A761">
        <v>1673</v>
      </c>
      <c r="B761" s="23" t="str">
        <f>IF(AND($A761&lt;&gt;"",ISNUMBER($A761)),VLOOKUP($A761,StudiesDetails!$B:$CW,2,FALSE),"")</f>
        <v>Westlind-Johnsson</v>
      </c>
      <c r="C761" s="23">
        <f>IF(AND($A761&lt;&gt;"",ISNUMBER($A761)),VLOOKUP($A761,StudiesDetails!$B:$CW,3,FALSE),"")</f>
        <v>2003</v>
      </c>
      <c r="D761" s="23" t="str">
        <f>IF(AND($A761&lt;&gt;"",ISNUMBER($A761)),VLOOKUP($A761,StudiesDetails!$B:$CW,4,FALSE),"")</f>
        <v>https://dx.doi.org/10.1124/dmd.31.6.755</v>
      </c>
      <c r="E761" s="64" t="str">
        <f>IF(AND($A761&lt;&gt;"",ISNUMBER($A761)),VLOOKUP($A761,StudiesDetails!$B:$CW,5,FALSE),"")</f>
        <v>CYP3A5</v>
      </c>
      <c r="F761" s="23" t="str">
        <f>IF(AND($A761&lt;&gt;"",ISNUMBER($A761)),VLOOKUP($A761,StudiesDetails!$B:$CW,6,FALSE),"")</f>
        <v>Liver--HLM-IIAM 320951-*3/*3</v>
      </c>
      <c r="G761" s="12" t="s">
        <v>1690</v>
      </c>
      <c r="I761" s="60" t="str">
        <f>IF(AND($A761&lt;&gt;"",ISNUMBER($A761)),VLOOKUP($A761,StudiesDetails!$B:$CW,26,FALSE),"")</f>
        <v>Individual</v>
      </c>
      <c r="J761" s="39">
        <f>IF(AND($A761&lt;&gt;"",ISNUMBER($A761)),VLOOKUP($A761,StudiesDetails!$B:$CW,31,FALSE),"")</f>
        <v>1</v>
      </c>
      <c r="K761" s="2" t="s">
        <v>1681</v>
      </c>
      <c r="V761" s="2">
        <v>6</v>
      </c>
      <c r="W761" s="14" t="s">
        <v>1679</v>
      </c>
      <c r="X761" s="52">
        <v>1</v>
      </c>
      <c r="Y761" s="52" t="s">
        <v>1681</v>
      </c>
    </row>
    <row r="762" spans="1:25" x14ac:dyDescent="0.3">
      <c r="A762">
        <v>1674</v>
      </c>
      <c r="B762" s="23" t="str">
        <f>IF(AND($A762&lt;&gt;"",ISNUMBER($A762)),VLOOKUP($A762,StudiesDetails!$B:$CW,2,FALSE),"")</f>
        <v>Westlind-Johnsson</v>
      </c>
      <c r="C762" s="23">
        <f>IF(AND($A762&lt;&gt;"",ISNUMBER($A762)),VLOOKUP($A762,StudiesDetails!$B:$CW,3,FALSE),"")</f>
        <v>2003</v>
      </c>
      <c r="D762" s="23" t="str">
        <f>IF(AND($A762&lt;&gt;"",ISNUMBER($A762)),VLOOKUP($A762,StudiesDetails!$B:$CW,4,FALSE),"")</f>
        <v>https://dx.doi.org/10.1124/dmd.31.6.755</v>
      </c>
      <c r="E762" s="64" t="str">
        <f>IF(AND($A762&lt;&gt;"",ISNUMBER($A762)),VLOOKUP($A762,StudiesDetails!$B:$CW,5,FALSE),"")</f>
        <v>CYP3A5</v>
      </c>
      <c r="F762" s="23" t="str">
        <f>IF(AND($A762&lt;&gt;"",ISNUMBER($A762)),VLOOKUP($A762,StudiesDetails!$B:$CW,6,FALSE),"")</f>
        <v>Liver--HLM-IIAM416931-*3/*3</v>
      </c>
      <c r="G762" s="12" t="s">
        <v>1690</v>
      </c>
      <c r="I762" s="60" t="str">
        <f>IF(AND($A762&lt;&gt;"",ISNUMBER($A762)),VLOOKUP($A762,StudiesDetails!$B:$CW,26,FALSE),"")</f>
        <v>Individual</v>
      </c>
      <c r="J762" s="39">
        <f>IF(AND($A762&lt;&gt;"",ISNUMBER($A762)),VLOOKUP($A762,StudiesDetails!$B:$CW,31,FALSE),"")</f>
        <v>1</v>
      </c>
      <c r="K762" s="2" t="s">
        <v>1681</v>
      </c>
      <c r="V762" s="2">
        <v>6</v>
      </c>
      <c r="W762" s="14" t="s">
        <v>1679</v>
      </c>
      <c r="X762" s="52">
        <v>1</v>
      </c>
      <c r="Y762" s="52" t="s">
        <v>1681</v>
      </c>
    </row>
    <row r="763" spans="1:25" x14ac:dyDescent="0.3">
      <c r="A763">
        <v>1675</v>
      </c>
      <c r="B763" s="23" t="str">
        <f>IF(AND($A763&lt;&gt;"",ISNUMBER($A763)),VLOOKUP($A763,StudiesDetails!$B:$CW,2,FALSE),"")</f>
        <v>Westlind-Johnsson</v>
      </c>
      <c r="C763" s="23">
        <f>IF(AND($A763&lt;&gt;"",ISNUMBER($A763)),VLOOKUP($A763,StudiesDetails!$B:$CW,3,FALSE),"")</f>
        <v>2003</v>
      </c>
      <c r="D763" s="23" t="str">
        <f>IF(AND($A763&lt;&gt;"",ISNUMBER($A763)),VLOOKUP($A763,StudiesDetails!$B:$CW,4,FALSE),"")</f>
        <v>https://dx.doi.org/10.1124/dmd.31.6.755</v>
      </c>
      <c r="E763" s="64" t="str">
        <f>IF(AND($A763&lt;&gt;"",ISNUMBER($A763)),VLOOKUP($A763,StudiesDetails!$B:$CW,5,FALSE),"")</f>
        <v>CYP3A5</v>
      </c>
      <c r="F763" s="23" t="str">
        <f>IF(AND($A763&lt;&gt;"",ISNUMBER($A763)),VLOOKUP($A763,StudiesDetails!$B:$CW,6,FALSE),"")</f>
        <v>Liver--HLM-IIAM523931-*3/*3</v>
      </c>
      <c r="G763" s="12" t="s">
        <v>1690</v>
      </c>
      <c r="I763" s="60" t="str">
        <f>IF(AND($A763&lt;&gt;"",ISNUMBER($A763)),VLOOKUP($A763,StudiesDetails!$B:$CW,26,FALSE),"")</f>
        <v>Individual</v>
      </c>
      <c r="J763" s="39">
        <f>IF(AND($A763&lt;&gt;"",ISNUMBER($A763)),VLOOKUP($A763,StudiesDetails!$B:$CW,31,FALSE),"")</f>
        <v>1</v>
      </c>
      <c r="K763" s="2" t="s">
        <v>1681</v>
      </c>
      <c r="V763" s="2">
        <v>6</v>
      </c>
      <c r="W763" s="14" t="s">
        <v>1679</v>
      </c>
      <c r="X763" s="52">
        <v>1</v>
      </c>
      <c r="Y763" s="52" t="s">
        <v>1681</v>
      </c>
    </row>
    <row r="764" spans="1:25" x14ac:dyDescent="0.3">
      <c r="A764">
        <v>1676</v>
      </c>
      <c r="B764" s="23" t="str">
        <f>IF(AND($A764&lt;&gt;"",ISNUMBER($A764)),VLOOKUP($A764,StudiesDetails!$B:$CW,2,FALSE),"")</f>
        <v>Westlind-Johnsson</v>
      </c>
      <c r="C764" s="23">
        <f>IF(AND($A764&lt;&gt;"",ISNUMBER($A764)),VLOOKUP($A764,StudiesDetails!$B:$CW,3,FALSE),"")</f>
        <v>2003</v>
      </c>
      <c r="D764" s="23" t="str">
        <f>IF(AND($A764&lt;&gt;"",ISNUMBER($A764)),VLOOKUP($A764,StudiesDetails!$B:$CW,4,FALSE),"")</f>
        <v>https://dx.doi.org/10.1124/dmd.31.6.755</v>
      </c>
      <c r="E764" s="64" t="str">
        <f>IF(AND($A764&lt;&gt;"",ISNUMBER($A764)),VLOOKUP($A764,StudiesDetails!$B:$CW,5,FALSE),"")</f>
        <v>CYP3A5</v>
      </c>
      <c r="F764" s="23" t="str">
        <f>IF(AND($A764&lt;&gt;"",ISNUMBER($A764)),VLOOKUP($A764,StudiesDetails!$B:$CW,6,FALSE),"")</f>
        <v>Liver--HLM-IIAM602941-*3/*3</v>
      </c>
      <c r="G764" s="12" t="s">
        <v>1690</v>
      </c>
      <c r="I764" s="60" t="str">
        <f>IF(AND($A764&lt;&gt;"",ISNUMBER($A764)),VLOOKUP($A764,StudiesDetails!$B:$CW,26,FALSE),"")</f>
        <v>Individual</v>
      </c>
      <c r="J764" s="39">
        <f>IF(AND($A764&lt;&gt;"",ISNUMBER($A764)),VLOOKUP($A764,StudiesDetails!$B:$CW,31,FALSE),"")</f>
        <v>1</v>
      </c>
      <c r="K764" s="2" t="s">
        <v>1681</v>
      </c>
      <c r="V764" s="2">
        <v>6</v>
      </c>
      <c r="W764" s="14" t="s">
        <v>1679</v>
      </c>
      <c r="X764" s="52">
        <v>1</v>
      </c>
      <c r="Y764" s="52" t="s">
        <v>1681</v>
      </c>
    </row>
    <row r="765" spans="1:25" x14ac:dyDescent="0.3">
      <c r="A765">
        <v>1677</v>
      </c>
      <c r="B765" s="23" t="str">
        <f>IF(AND($A765&lt;&gt;"",ISNUMBER($A765)),VLOOKUP($A765,StudiesDetails!$B:$CW,2,FALSE),"")</f>
        <v>Westlind-Johnsson</v>
      </c>
      <c r="C765" s="23">
        <f>IF(AND($A765&lt;&gt;"",ISNUMBER($A765)),VLOOKUP($A765,StudiesDetails!$B:$CW,3,FALSE),"")</f>
        <v>2003</v>
      </c>
      <c r="D765" s="23" t="str">
        <f>IF(AND($A765&lt;&gt;"",ISNUMBER($A765)),VLOOKUP($A765,StudiesDetails!$B:$CW,4,FALSE),"")</f>
        <v>https://dx.doi.org/10.1124/dmd.31.6.755</v>
      </c>
      <c r="E765" s="64" t="str">
        <f>IF(AND($A765&lt;&gt;"",ISNUMBER($A765)),VLOOKUP($A765,StudiesDetails!$B:$CW,5,FALSE),"")</f>
        <v>CYP3A5</v>
      </c>
      <c r="F765" s="23" t="str">
        <f>IF(AND($A765&lt;&gt;"",ISNUMBER($A765)),VLOOKUP($A765,StudiesDetails!$B:$CW,6,FALSE),"")</f>
        <v>Liver--HLM-IIAM625961-*3/*3</v>
      </c>
      <c r="G765" s="12" t="s">
        <v>1690</v>
      </c>
      <c r="I765" s="60" t="str">
        <f>IF(AND($A765&lt;&gt;"",ISNUMBER($A765)),VLOOKUP($A765,StudiesDetails!$B:$CW,26,FALSE),"")</f>
        <v>Individual</v>
      </c>
      <c r="J765" s="39">
        <f>IF(AND($A765&lt;&gt;"",ISNUMBER($A765)),VLOOKUP($A765,StudiesDetails!$B:$CW,31,FALSE),"")</f>
        <v>1</v>
      </c>
      <c r="K765" s="2" t="s">
        <v>1681</v>
      </c>
      <c r="V765" s="2">
        <v>6</v>
      </c>
      <c r="W765" s="14" t="s">
        <v>1679</v>
      </c>
      <c r="X765" s="52">
        <v>1</v>
      </c>
      <c r="Y765" s="52" t="s">
        <v>1681</v>
      </c>
    </row>
    <row r="766" spans="1:25" x14ac:dyDescent="0.3">
      <c r="A766">
        <v>1678</v>
      </c>
      <c r="B766" s="23" t="str">
        <f>IF(AND($A766&lt;&gt;"",ISNUMBER($A766)),VLOOKUP($A766,StudiesDetails!$B:$CW,2,FALSE),"")</f>
        <v>Westlind-Johnsson</v>
      </c>
      <c r="C766" s="23">
        <f>IF(AND($A766&lt;&gt;"",ISNUMBER($A766)),VLOOKUP($A766,StudiesDetails!$B:$CW,3,FALSE),"")</f>
        <v>2003</v>
      </c>
      <c r="D766" s="23" t="str">
        <f>IF(AND($A766&lt;&gt;"",ISNUMBER($A766)),VLOOKUP($A766,StudiesDetails!$B:$CW,4,FALSE),"")</f>
        <v>https://dx.doi.org/10.1124/dmd.31.6.755</v>
      </c>
      <c r="E766" s="64" t="str">
        <f>IF(AND($A766&lt;&gt;"",ISNUMBER($A766)),VLOOKUP($A766,StudiesDetails!$B:$CW,5,FALSE),"")</f>
        <v>CYP3A5</v>
      </c>
      <c r="F766" s="23" t="str">
        <f>IF(AND($A766&lt;&gt;"",ISNUMBER($A766)),VLOOKUP($A766,StudiesDetails!$B:$CW,6,FALSE),"")</f>
        <v>Liver--HLM-IIAM628951-*3/*3</v>
      </c>
      <c r="G766" s="12" t="s">
        <v>1690</v>
      </c>
      <c r="I766" s="60" t="str">
        <f>IF(AND($A766&lt;&gt;"",ISNUMBER($A766)),VLOOKUP($A766,StudiesDetails!$B:$CW,26,FALSE),"")</f>
        <v>Individual</v>
      </c>
      <c r="J766" s="39">
        <f>IF(AND($A766&lt;&gt;"",ISNUMBER($A766)),VLOOKUP($A766,StudiesDetails!$B:$CW,31,FALSE),"")</f>
        <v>1</v>
      </c>
      <c r="K766" s="2" t="s">
        <v>1681</v>
      </c>
      <c r="V766" s="2">
        <v>6</v>
      </c>
      <c r="W766" s="14" t="s">
        <v>1679</v>
      </c>
      <c r="X766" s="52">
        <v>1</v>
      </c>
      <c r="Y766" s="52" t="s">
        <v>1681</v>
      </c>
    </row>
    <row r="767" spans="1:25" x14ac:dyDescent="0.3">
      <c r="A767">
        <v>1679</v>
      </c>
      <c r="B767" s="23" t="str">
        <f>IF(AND($A767&lt;&gt;"",ISNUMBER($A767)),VLOOKUP($A767,StudiesDetails!$B:$CW,2,FALSE),"")</f>
        <v>Tateishi</v>
      </c>
      <c r="C767" s="23">
        <f>IF(AND($A767&lt;&gt;"",ISNUMBER($A767)),VLOOKUP($A767,StudiesDetails!$B:$CW,3,FALSE),"")</f>
        <v>1999</v>
      </c>
      <c r="D767" s="23" t="str">
        <f>IF(AND($A767&lt;&gt;"",ISNUMBER($A767)),VLOOKUP($A767,StudiesDetails!$B:$CW,4,FALSE),"")</f>
        <v>https://dx.doi.org/10.1016/s0006-2952(98)00375-x</v>
      </c>
      <c r="E767" s="64" t="str">
        <f>IF(AND($A767&lt;&gt;"",ISNUMBER($A767)),VLOOKUP($A767,StudiesDetails!$B:$CW,5,FALSE),"")</f>
        <v>CYP3A4</v>
      </c>
      <c r="F767" s="23" t="str">
        <f>IF(AND($A767&lt;&gt;"",ISNUMBER($A767)),VLOOKUP($A767,StudiesDetails!$B:$CW,6,FALSE),"")</f>
        <v>Liver--HLM-C-1-</v>
      </c>
      <c r="G767" s="12" t="s">
        <v>1690</v>
      </c>
      <c r="H767" s="1">
        <v>2</v>
      </c>
      <c r="I767" s="60" t="str">
        <f>IF(AND($A767&lt;&gt;"",ISNUMBER($A767)),VLOOKUP($A767,StudiesDetails!$B:$CW,26,FALSE),"")</f>
        <v>Individual</v>
      </c>
      <c r="J767" s="39">
        <f>IF(AND($A767&lt;&gt;"",ISNUMBER($A767)),VLOOKUP($A767,StudiesDetails!$B:$CW,31,FALSE),"")</f>
        <v>1</v>
      </c>
      <c r="K767" s="2">
        <v>17.100000000000001</v>
      </c>
      <c r="L767" s="14" t="s">
        <v>1679</v>
      </c>
      <c r="M767" s="14" t="s">
        <v>768</v>
      </c>
      <c r="X767" s="52">
        <v>0</v>
      </c>
    </row>
    <row r="768" spans="1:25" x14ac:dyDescent="0.3">
      <c r="A768">
        <v>1680</v>
      </c>
      <c r="B768" s="23" t="str">
        <f>IF(AND($A768&lt;&gt;"",ISNUMBER($A768)),VLOOKUP($A768,StudiesDetails!$B:$CW,2,FALSE),"")</f>
        <v>Tateishi</v>
      </c>
      <c r="C768" s="23">
        <f>IF(AND($A768&lt;&gt;"",ISNUMBER($A768)),VLOOKUP($A768,StudiesDetails!$B:$CW,3,FALSE),"")</f>
        <v>1999</v>
      </c>
      <c r="D768" s="23" t="str">
        <f>IF(AND($A768&lt;&gt;"",ISNUMBER($A768)),VLOOKUP($A768,StudiesDetails!$B:$CW,4,FALSE),"")</f>
        <v>https://dx.doi.org/10.1016/s0006-2952(98)00375-x</v>
      </c>
      <c r="E768" s="64" t="str">
        <f>IF(AND($A768&lt;&gt;"",ISNUMBER($A768)),VLOOKUP($A768,StudiesDetails!$B:$CW,5,FALSE),"")</f>
        <v>CYP3A4</v>
      </c>
      <c r="F768" s="23" t="str">
        <f>IF(AND($A768&lt;&gt;"",ISNUMBER($A768)),VLOOKUP($A768,StudiesDetails!$B:$CW,6,FALSE),"")</f>
        <v>Liver--HLM-C-2-</v>
      </c>
      <c r="G768" s="12" t="s">
        <v>1690</v>
      </c>
      <c r="H768" s="1">
        <v>2</v>
      </c>
      <c r="I768" s="60" t="str">
        <f>IF(AND($A768&lt;&gt;"",ISNUMBER($A768)),VLOOKUP($A768,StudiesDetails!$B:$CW,26,FALSE),"")</f>
        <v>Individual</v>
      </c>
      <c r="J768" s="39">
        <f>IF(AND($A768&lt;&gt;"",ISNUMBER($A768)),VLOOKUP($A768,StudiesDetails!$B:$CW,31,FALSE),"")</f>
        <v>1</v>
      </c>
      <c r="K768" s="2">
        <v>35.9</v>
      </c>
      <c r="L768" s="14" t="s">
        <v>1679</v>
      </c>
      <c r="M768" s="14" t="s">
        <v>768</v>
      </c>
      <c r="X768" s="52">
        <v>0</v>
      </c>
    </row>
    <row r="769" spans="1:25" x14ac:dyDescent="0.3">
      <c r="A769">
        <v>1681</v>
      </c>
      <c r="B769" s="23" t="str">
        <f>IF(AND($A769&lt;&gt;"",ISNUMBER($A769)),VLOOKUP($A769,StudiesDetails!$B:$CW,2,FALSE),"")</f>
        <v>Tateishi</v>
      </c>
      <c r="C769" s="23">
        <f>IF(AND($A769&lt;&gt;"",ISNUMBER($A769)),VLOOKUP($A769,StudiesDetails!$B:$CW,3,FALSE),"")</f>
        <v>1999</v>
      </c>
      <c r="D769" s="23" t="str">
        <f>IF(AND($A769&lt;&gt;"",ISNUMBER($A769)),VLOOKUP($A769,StudiesDetails!$B:$CW,4,FALSE),"")</f>
        <v>https://dx.doi.org/10.1016/s0006-2952(98)00375-x</v>
      </c>
      <c r="E769" s="64" t="str">
        <f>IF(AND($A769&lt;&gt;"",ISNUMBER($A769)),VLOOKUP($A769,StudiesDetails!$B:$CW,5,FALSE),"")</f>
        <v>CYP3A4</v>
      </c>
      <c r="F769" s="23" t="str">
        <f>IF(AND($A769&lt;&gt;"",ISNUMBER($A769)),VLOOKUP($A769,StudiesDetails!$B:$CW,6,FALSE),"")</f>
        <v>Liver--HLM-C-3-</v>
      </c>
      <c r="G769" s="12" t="s">
        <v>1690</v>
      </c>
      <c r="H769" s="1">
        <v>2</v>
      </c>
      <c r="I769" s="60" t="str">
        <f>IF(AND($A769&lt;&gt;"",ISNUMBER($A769)),VLOOKUP($A769,StudiesDetails!$B:$CW,26,FALSE),"")</f>
        <v>Individual</v>
      </c>
      <c r="J769" s="39">
        <f>IF(AND($A769&lt;&gt;"",ISNUMBER($A769)),VLOOKUP($A769,StudiesDetails!$B:$CW,31,FALSE),"")</f>
        <v>1</v>
      </c>
      <c r="K769" s="2">
        <v>6.4</v>
      </c>
      <c r="L769" s="14" t="s">
        <v>1679</v>
      </c>
      <c r="M769" s="14" t="s">
        <v>768</v>
      </c>
      <c r="X769" s="52">
        <v>0</v>
      </c>
    </row>
    <row r="770" spans="1:25" x14ac:dyDescent="0.3">
      <c r="A770">
        <v>1682</v>
      </c>
      <c r="B770" s="23" t="str">
        <f>IF(AND($A770&lt;&gt;"",ISNUMBER($A770)),VLOOKUP($A770,StudiesDetails!$B:$CW,2,FALSE),"")</f>
        <v>Tateishi</v>
      </c>
      <c r="C770" s="23">
        <f>IF(AND($A770&lt;&gt;"",ISNUMBER($A770)),VLOOKUP($A770,StudiesDetails!$B:$CW,3,FALSE),"")</f>
        <v>1999</v>
      </c>
      <c r="D770" s="23" t="str">
        <f>IF(AND($A770&lt;&gt;"",ISNUMBER($A770)),VLOOKUP($A770,StudiesDetails!$B:$CW,4,FALSE),"")</f>
        <v>https://dx.doi.org/10.1016/s0006-2952(98)00375-x</v>
      </c>
      <c r="E770" s="64" t="str">
        <f>IF(AND($A770&lt;&gt;"",ISNUMBER($A770)),VLOOKUP($A770,StudiesDetails!$B:$CW,5,FALSE),"")</f>
        <v>CYP3A4</v>
      </c>
      <c r="F770" s="23" t="str">
        <f>IF(AND($A770&lt;&gt;"",ISNUMBER($A770)),VLOOKUP($A770,StudiesDetails!$B:$CW,6,FALSE),"")</f>
        <v>Liver--HLM-C-4-</v>
      </c>
      <c r="G770" s="12" t="s">
        <v>1690</v>
      </c>
      <c r="H770" s="1">
        <v>2</v>
      </c>
      <c r="I770" s="60" t="str">
        <f>IF(AND($A770&lt;&gt;"",ISNUMBER($A770)),VLOOKUP($A770,StudiesDetails!$B:$CW,26,FALSE),"")</f>
        <v>Individual</v>
      </c>
      <c r="J770" s="39">
        <f>IF(AND($A770&lt;&gt;"",ISNUMBER($A770)),VLOOKUP($A770,StudiesDetails!$B:$CW,31,FALSE),"")</f>
        <v>1</v>
      </c>
      <c r="K770" s="2">
        <v>36.1</v>
      </c>
      <c r="L770" s="14" t="s">
        <v>1679</v>
      </c>
      <c r="M770" s="14" t="s">
        <v>768</v>
      </c>
      <c r="X770" s="52">
        <v>0</v>
      </c>
    </row>
    <row r="771" spans="1:25" x14ac:dyDescent="0.3">
      <c r="A771">
        <v>1683</v>
      </c>
      <c r="B771" s="23" t="str">
        <f>IF(AND($A771&lt;&gt;"",ISNUMBER($A771)),VLOOKUP($A771,StudiesDetails!$B:$CW,2,FALSE),"")</f>
        <v>Tateishi</v>
      </c>
      <c r="C771" s="23">
        <f>IF(AND($A771&lt;&gt;"",ISNUMBER($A771)),VLOOKUP($A771,StudiesDetails!$B:$CW,3,FALSE),"")</f>
        <v>1999</v>
      </c>
      <c r="D771" s="23" t="str">
        <f>IF(AND($A771&lt;&gt;"",ISNUMBER($A771)),VLOOKUP($A771,StudiesDetails!$B:$CW,4,FALSE),"")</f>
        <v>https://dx.doi.org/10.1016/s0006-2952(98)00375-x</v>
      </c>
      <c r="E771" s="64" t="str">
        <f>IF(AND($A771&lt;&gt;"",ISNUMBER($A771)),VLOOKUP($A771,StudiesDetails!$B:$CW,5,FALSE),"")</f>
        <v>CYP3A4</v>
      </c>
      <c r="F771" s="23" t="str">
        <f>IF(AND($A771&lt;&gt;"",ISNUMBER($A771)),VLOOKUP($A771,StudiesDetails!$B:$CW,6,FALSE),"")</f>
        <v>Liver--HLM-C-5-</v>
      </c>
      <c r="G771" s="12" t="s">
        <v>1690</v>
      </c>
      <c r="H771" s="1">
        <v>2</v>
      </c>
      <c r="I771" s="60" t="str">
        <f>IF(AND($A771&lt;&gt;"",ISNUMBER($A771)),VLOOKUP($A771,StudiesDetails!$B:$CW,26,FALSE),"")</f>
        <v>Individual</v>
      </c>
      <c r="J771" s="39">
        <f>IF(AND($A771&lt;&gt;"",ISNUMBER($A771)),VLOOKUP($A771,StudiesDetails!$B:$CW,31,FALSE),"")</f>
        <v>1</v>
      </c>
      <c r="K771" s="2">
        <v>5.5</v>
      </c>
      <c r="L771" s="14" t="s">
        <v>1679</v>
      </c>
      <c r="M771" s="14" t="s">
        <v>768</v>
      </c>
      <c r="X771" s="52">
        <v>0</v>
      </c>
    </row>
    <row r="772" spans="1:25" x14ac:dyDescent="0.3">
      <c r="A772">
        <v>1684</v>
      </c>
      <c r="B772" s="23" t="str">
        <f>IF(AND($A772&lt;&gt;"",ISNUMBER($A772)),VLOOKUP($A772,StudiesDetails!$B:$CW,2,FALSE),"")</f>
        <v>Tateishi</v>
      </c>
      <c r="C772" s="23">
        <f>IF(AND($A772&lt;&gt;"",ISNUMBER($A772)),VLOOKUP($A772,StudiesDetails!$B:$CW,3,FALSE),"")</f>
        <v>1999</v>
      </c>
      <c r="D772" s="23" t="str">
        <f>IF(AND($A772&lt;&gt;"",ISNUMBER($A772)),VLOOKUP($A772,StudiesDetails!$B:$CW,4,FALSE),"")</f>
        <v>https://dx.doi.org/10.1016/s0006-2952(98)00375-x</v>
      </c>
      <c r="E772" s="64" t="str">
        <f>IF(AND($A772&lt;&gt;"",ISNUMBER($A772)),VLOOKUP($A772,StudiesDetails!$B:$CW,5,FALSE),"")</f>
        <v>CYP3A4</v>
      </c>
      <c r="F772" s="23" t="str">
        <f>IF(AND($A772&lt;&gt;"",ISNUMBER($A772)),VLOOKUP($A772,StudiesDetails!$B:$CW,6,FALSE),"")</f>
        <v>Liver--HLM-C-6-</v>
      </c>
      <c r="G772" s="12" t="s">
        <v>1690</v>
      </c>
      <c r="H772" s="1">
        <v>2</v>
      </c>
      <c r="I772" s="60" t="str">
        <f>IF(AND($A772&lt;&gt;"",ISNUMBER($A772)),VLOOKUP($A772,StudiesDetails!$B:$CW,26,FALSE),"")</f>
        <v>Individual</v>
      </c>
      <c r="J772" s="39">
        <f>IF(AND($A772&lt;&gt;"",ISNUMBER($A772)),VLOOKUP($A772,StudiesDetails!$B:$CW,31,FALSE),"")</f>
        <v>1</v>
      </c>
      <c r="K772" s="2">
        <v>48.3</v>
      </c>
      <c r="L772" s="14" t="s">
        <v>1679</v>
      </c>
      <c r="M772" s="14" t="s">
        <v>768</v>
      </c>
      <c r="X772" s="52">
        <v>0</v>
      </c>
    </row>
    <row r="773" spans="1:25" x14ac:dyDescent="0.3">
      <c r="A773">
        <v>1685</v>
      </c>
      <c r="B773" s="23" t="str">
        <f>IF(AND($A773&lt;&gt;"",ISNUMBER($A773)),VLOOKUP($A773,StudiesDetails!$B:$CW,2,FALSE),"")</f>
        <v>Tateishi</v>
      </c>
      <c r="C773" s="23">
        <f>IF(AND($A773&lt;&gt;"",ISNUMBER($A773)),VLOOKUP($A773,StudiesDetails!$B:$CW,3,FALSE),"")</f>
        <v>1999</v>
      </c>
      <c r="D773" s="23" t="str">
        <f>IF(AND($A773&lt;&gt;"",ISNUMBER($A773)),VLOOKUP($A773,StudiesDetails!$B:$CW,4,FALSE),"")</f>
        <v>https://dx.doi.org/10.1016/s0006-2952(98)00375-x</v>
      </c>
      <c r="E773" s="64" t="str">
        <f>IF(AND($A773&lt;&gt;"",ISNUMBER($A773)),VLOOKUP($A773,StudiesDetails!$B:$CW,5,FALSE),"")</f>
        <v>CYP3A4</v>
      </c>
      <c r="F773" s="23" t="str">
        <f>IF(AND($A773&lt;&gt;"",ISNUMBER($A773)),VLOOKUP($A773,StudiesDetails!$B:$CW,6,FALSE),"")</f>
        <v>Liver--HLM-C-7-</v>
      </c>
      <c r="G773" s="12" t="s">
        <v>1690</v>
      </c>
      <c r="H773" s="1">
        <v>2</v>
      </c>
      <c r="I773" s="60" t="str">
        <f>IF(AND($A773&lt;&gt;"",ISNUMBER($A773)),VLOOKUP($A773,StudiesDetails!$B:$CW,26,FALSE),"")</f>
        <v>Individual</v>
      </c>
      <c r="J773" s="39">
        <f>IF(AND($A773&lt;&gt;"",ISNUMBER($A773)),VLOOKUP($A773,StudiesDetails!$B:$CW,31,FALSE),"")</f>
        <v>1</v>
      </c>
      <c r="K773" s="2">
        <v>165.5</v>
      </c>
      <c r="L773" s="14" t="s">
        <v>1679</v>
      </c>
      <c r="M773" s="14" t="s">
        <v>768</v>
      </c>
      <c r="X773" s="52">
        <v>0</v>
      </c>
    </row>
    <row r="774" spans="1:25" x14ac:dyDescent="0.3">
      <c r="A774">
        <v>1686</v>
      </c>
      <c r="B774" s="23" t="str">
        <f>IF(AND($A774&lt;&gt;"",ISNUMBER($A774)),VLOOKUP($A774,StudiesDetails!$B:$CW,2,FALSE),"")</f>
        <v>Tateishi</v>
      </c>
      <c r="C774" s="23">
        <f>IF(AND($A774&lt;&gt;"",ISNUMBER($A774)),VLOOKUP($A774,StudiesDetails!$B:$CW,3,FALSE),"")</f>
        <v>1999</v>
      </c>
      <c r="D774" s="23" t="str">
        <f>IF(AND($A774&lt;&gt;"",ISNUMBER($A774)),VLOOKUP($A774,StudiesDetails!$B:$CW,4,FALSE),"")</f>
        <v>https://dx.doi.org/10.1016/s0006-2952(98)00375-x</v>
      </c>
      <c r="E774" s="64" t="str">
        <f>IF(AND($A774&lt;&gt;"",ISNUMBER($A774)),VLOOKUP($A774,StudiesDetails!$B:$CW,5,FALSE),"")</f>
        <v>CYP3A4</v>
      </c>
      <c r="F774" s="23" t="str">
        <f>IF(AND($A774&lt;&gt;"",ISNUMBER($A774)),VLOOKUP($A774,StudiesDetails!$B:$CW,6,FALSE),"")</f>
        <v>Liver--HLM-C-8-</v>
      </c>
      <c r="G774" s="12" t="s">
        <v>1690</v>
      </c>
      <c r="H774" s="1">
        <v>2</v>
      </c>
      <c r="I774" s="60" t="str">
        <f>IF(AND($A774&lt;&gt;"",ISNUMBER($A774)),VLOOKUP($A774,StudiesDetails!$B:$CW,26,FALSE),"")</f>
        <v>Individual</v>
      </c>
      <c r="J774" s="39">
        <f>IF(AND($A774&lt;&gt;"",ISNUMBER($A774)),VLOOKUP($A774,StudiesDetails!$B:$CW,31,FALSE),"")</f>
        <v>1</v>
      </c>
      <c r="K774" s="2">
        <v>64.599999999999994</v>
      </c>
      <c r="L774" s="14" t="s">
        <v>1679</v>
      </c>
      <c r="M774" s="14" t="s">
        <v>768</v>
      </c>
      <c r="X774" s="52">
        <v>0</v>
      </c>
    </row>
    <row r="775" spans="1:25" x14ac:dyDescent="0.3">
      <c r="A775">
        <v>1687</v>
      </c>
      <c r="B775" s="23" t="str">
        <f>IF(AND($A775&lt;&gt;"",ISNUMBER($A775)),VLOOKUP($A775,StudiesDetails!$B:$CW,2,FALSE),"")</f>
        <v>Tateishi</v>
      </c>
      <c r="C775" s="23">
        <f>IF(AND($A775&lt;&gt;"",ISNUMBER($A775)),VLOOKUP($A775,StudiesDetails!$B:$CW,3,FALSE),"")</f>
        <v>1999</v>
      </c>
      <c r="D775" s="23" t="str">
        <f>IF(AND($A775&lt;&gt;"",ISNUMBER($A775)),VLOOKUP($A775,StudiesDetails!$B:$CW,4,FALSE),"")</f>
        <v>https://dx.doi.org/10.1016/s0006-2952(98)00375-x</v>
      </c>
      <c r="E775" s="64" t="str">
        <f>IF(AND($A775&lt;&gt;"",ISNUMBER($A775)),VLOOKUP($A775,StudiesDetails!$B:$CW,5,FALSE),"")</f>
        <v>CYP3A4</v>
      </c>
      <c r="F775" s="23" t="str">
        <f>IF(AND($A775&lt;&gt;"",ISNUMBER($A775)),VLOOKUP($A775,StudiesDetails!$B:$CW,6,FALSE),"")</f>
        <v>Liver--HLM-C-9-</v>
      </c>
      <c r="G775" s="12" t="s">
        <v>1690</v>
      </c>
      <c r="H775" s="1">
        <v>2</v>
      </c>
      <c r="I775" s="60" t="str">
        <f>IF(AND($A775&lt;&gt;"",ISNUMBER($A775)),VLOOKUP($A775,StudiesDetails!$B:$CW,26,FALSE),"")</f>
        <v>Individual</v>
      </c>
      <c r="J775" s="39">
        <f>IF(AND($A775&lt;&gt;"",ISNUMBER($A775)),VLOOKUP($A775,StudiesDetails!$B:$CW,31,FALSE),"")</f>
        <v>1</v>
      </c>
      <c r="K775" s="2">
        <v>62.5</v>
      </c>
      <c r="L775" s="14" t="s">
        <v>1679</v>
      </c>
      <c r="M775" s="14" t="s">
        <v>768</v>
      </c>
      <c r="X775" s="52">
        <v>0</v>
      </c>
    </row>
    <row r="776" spans="1:25" x14ac:dyDescent="0.3">
      <c r="A776">
        <v>1688</v>
      </c>
      <c r="B776" s="23" t="str">
        <f>IF(AND($A776&lt;&gt;"",ISNUMBER($A776)),VLOOKUP($A776,StudiesDetails!$B:$CW,2,FALSE),"")</f>
        <v>Tateishi</v>
      </c>
      <c r="C776" s="23">
        <f>IF(AND($A776&lt;&gt;"",ISNUMBER($A776)),VLOOKUP($A776,StudiesDetails!$B:$CW,3,FALSE),"")</f>
        <v>1999</v>
      </c>
      <c r="D776" s="23" t="str">
        <f>IF(AND($A776&lt;&gt;"",ISNUMBER($A776)),VLOOKUP($A776,StudiesDetails!$B:$CW,4,FALSE),"")</f>
        <v>https://dx.doi.org/10.1016/s0006-2952(98)00375-x</v>
      </c>
      <c r="E776" s="64" t="str">
        <f>IF(AND($A776&lt;&gt;"",ISNUMBER($A776)),VLOOKUP($A776,StudiesDetails!$B:$CW,5,FALSE),"")</f>
        <v>CYP3A4</v>
      </c>
      <c r="F776" s="23" t="str">
        <f>IF(AND($A776&lt;&gt;"",ISNUMBER($A776)),VLOOKUP($A776,StudiesDetails!$B:$CW,6,FALSE),"")</f>
        <v>Liver--HLM-C-10-</v>
      </c>
      <c r="G776" s="12" t="s">
        <v>1690</v>
      </c>
      <c r="H776" s="1">
        <v>2</v>
      </c>
      <c r="I776" s="60" t="str">
        <f>IF(AND($A776&lt;&gt;"",ISNUMBER($A776)),VLOOKUP($A776,StudiesDetails!$B:$CW,26,FALSE),"")</f>
        <v>Individual</v>
      </c>
      <c r="J776" s="39">
        <f>IF(AND($A776&lt;&gt;"",ISNUMBER($A776)),VLOOKUP($A776,StudiesDetails!$B:$CW,31,FALSE),"")</f>
        <v>1</v>
      </c>
      <c r="K776" s="85">
        <v>27</v>
      </c>
      <c r="L776" s="14" t="s">
        <v>1679</v>
      </c>
      <c r="M776" s="14" t="s">
        <v>768</v>
      </c>
      <c r="X776" s="52">
        <v>0</v>
      </c>
    </row>
    <row r="777" spans="1:25" x14ac:dyDescent="0.3">
      <c r="A777">
        <v>1689</v>
      </c>
      <c r="B777" s="23" t="str">
        <f>IF(AND($A777&lt;&gt;"",ISNUMBER($A777)),VLOOKUP($A777,StudiesDetails!$B:$CW,2,FALSE),"")</f>
        <v>Tateishi</v>
      </c>
      <c r="C777" s="23">
        <f>IF(AND($A777&lt;&gt;"",ISNUMBER($A777)),VLOOKUP($A777,StudiesDetails!$B:$CW,3,FALSE),"")</f>
        <v>1999</v>
      </c>
      <c r="D777" s="23" t="str">
        <f>IF(AND($A777&lt;&gt;"",ISNUMBER($A777)),VLOOKUP($A777,StudiesDetails!$B:$CW,4,FALSE),"")</f>
        <v>https://dx.doi.org/10.1016/s0006-2952(98)00375-x</v>
      </c>
      <c r="E777" s="64" t="str">
        <f>IF(AND($A777&lt;&gt;"",ISNUMBER($A777)),VLOOKUP($A777,StudiesDetails!$B:$CW,5,FALSE),"")</f>
        <v>CYP3A4</v>
      </c>
      <c r="F777" s="23" t="str">
        <f>IF(AND($A777&lt;&gt;"",ISNUMBER($A777)),VLOOKUP($A777,StudiesDetails!$B:$CW,6,FALSE),"")</f>
        <v>Liver--HLM-C-11-</v>
      </c>
      <c r="G777" s="12" t="s">
        <v>1690</v>
      </c>
      <c r="H777" s="1">
        <v>2</v>
      </c>
      <c r="I777" s="60" t="str">
        <f>IF(AND($A777&lt;&gt;"",ISNUMBER($A777)),VLOOKUP($A777,StudiesDetails!$B:$CW,26,FALSE),"")</f>
        <v>Individual</v>
      </c>
      <c r="J777" s="39">
        <f>IF(AND($A777&lt;&gt;"",ISNUMBER($A777)),VLOOKUP($A777,StudiesDetails!$B:$CW,31,FALSE),"")</f>
        <v>1</v>
      </c>
      <c r="K777" s="2">
        <v>75.5</v>
      </c>
      <c r="L777" s="14" t="s">
        <v>1679</v>
      </c>
      <c r="M777" s="14" t="s">
        <v>768</v>
      </c>
      <c r="X777" s="52">
        <v>0</v>
      </c>
    </row>
    <row r="778" spans="1:25" x14ac:dyDescent="0.3">
      <c r="A778">
        <v>1690</v>
      </c>
      <c r="B778" s="23" t="str">
        <f>IF(AND($A778&lt;&gt;"",ISNUMBER($A778)),VLOOKUP($A778,StudiesDetails!$B:$CW,2,FALSE),"")</f>
        <v>Tateishi</v>
      </c>
      <c r="C778" s="23">
        <f>IF(AND($A778&lt;&gt;"",ISNUMBER($A778)),VLOOKUP($A778,StudiesDetails!$B:$CW,3,FALSE),"")</f>
        <v>1999</v>
      </c>
      <c r="D778" s="23" t="str">
        <f>IF(AND($A778&lt;&gt;"",ISNUMBER($A778)),VLOOKUP($A778,StudiesDetails!$B:$CW,4,FALSE),"")</f>
        <v>https://dx.doi.org/10.1016/s0006-2952(98)00375-x</v>
      </c>
      <c r="E778" s="64" t="str">
        <f>IF(AND($A778&lt;&gt;"",ISNUMBER($A778)),VLOOKUP($A778,StudiesDetails!$B:$CW,5,FALSE),"")</f>
        <v>CYP3A4</v>
      </c>
      <c r="F778" s="23" t="str">
        <f>IF(AND($A778&lt;&gt;"",ISNUMBER($A778)),VLOOKUP($A778,StudiesDetails!$B:$CW,6,FALSE),"")</f>
        <v>Liver--HLM-C-12-</v>
      </c>
      <c r="G778" s="12" t="s">
        <v>1690</v>
      </c>
      <c r="H778" s="1">
        <v>2</v>
      </c>
      <c r="I778" s="60" t="str">
        <f>IF(AND($A778&lt;&gt;"",ISNUMBER($A778)),VLOOKUP($A778,StudiesDetails!$B:$CW,26,FALSE),"")</f>
        <v>Individual</v>
      </c>
      <c r="J778" s="39">
        <f>IF(AND($A778&lt;&gt;"",ISNUMBER($A778)),VLOOKUP($A778,StudiesDetails!$B:$CW,31,FALSE),"")</f>
        <v>1</v>
      </c>
      <c r="K778" s="2">
        <v>24.4</v>
      </c>
      <c r="L778" s="14" t="s">
        <v>1679</v>
      </c>
      <c r="M778" s="14" t="s">
        <v>768</v>
      </c>
      <c r="X778" s="52">
        <v>0</v>
      </c>
    </row>
    <row r="779" spans="1:25" x14ac:dyDescent="0.3">
      <c r="A779">
        <v>1691</v>
      </c>
      <c r="B779" s="23" t="str">
        <f>IF(AND($A779&lt;&gt;"",ISNUMBER($A779)),VLOOKUP($A779,StudiesDetails!$B:$CW,2,FALSE),"")</f>
        <v>Tateishi</v>
      </c>
      <c r="C779" s="23">
        <f>IF(AND($A779&lt;&gt;"",ISNUMBER($A779)),VLOOKUP($A779,StudiesDetails!$B:$CW,3,FALSE),"")</f>
        <v>1999</v>
      </c>
      <c r="D779" s="23" t="str">
        <f>IF(AND($A779&lt;&gt;"",ISNUMBER($A779)),VLOOKUP($A779,StudiesDetails!$B:$CW,4,FALSE),"")</f>
        <v>https://dx.doi.org/10.1016/s0006-2952(98)00375-x</v>
      </c>
      <c r="E779" s="64" t="str">
        <f>IF(AND($A779&lt;&gt;"",ISNUMBER($A779)),VLOOKUP($A779,StudiesDetails!$B:$CW,5,FALSE),"")</f>
        <v>CYP3A4</v>
      </c>
      <c r="F779" s="23" t="str">
        <f>IF(AND($A779&lt;&gt;"",ISNUMBER($A779)),VLOOKUP($A779,StudiesDetails!$B:$CW,6,FALSE),"")</f>
        <v>Liver--HLM-C-13-</v>
      </c>
      <c r="G779" s="12" t="s">
        <v>1690</v>
      </c>
      <c r="H779" s="1">
        <v>2</v>
      </c>
      <c r="I779" s="60" t="str">
        <f>IF(AND($A779&lt;&gt;"",ISNUMBER($A779)),VLOOKUP($A779,StudiesDetails!$B:$CW,26,FALSE),"")</f>
        <v>Individual</v>
      </c>
      <c r="J779" s="39">
        <f>IF(AND($A779&lt;&gt;"",ISNUMBER($A779)),VLOOKUP($A779,StudiesDetails!$B:$CW,31,FALSE),"")</f>
        <v>1</v>
      </c>
      <c r="K779" s="2">
        <v>15.4</v>
      </c>
      <c r="L779" s="14" t="s">
        <v>1679</v>
      </c>
      <c r="M779" s="14" t="s">
        <v>768</v>
      </c>
      <c r="X779" s="52">
        <v>0</v>
      </c>
    </row>
    <row r="780" spans="1:25" x14ac:dyDescent="0.3">
      <c r="A780">
        <v>1692</v>
      </c>
      <c r="B780" s="23" t="str">
        <f>IF(AND($A780&lt;&gt;"",ISNUMBER($A780)),VLOOKUP($A780,StudiesDetails!$B:$CW,2,FALSE),"")</f>
        <v>Tateishi</v>
      </c>
      <c r="C780" s="23">
        <f>IF(AND($A780&lt;&gt;"",ISNUMBER($A780)),VLOOKUP($A780,StudiesDetails!$B:$CW,3,FALSE),"")</f>
        <v>1999</v>
      </c>
      <c r="D780" s="23" t="str">
        <f>IF(AND($A780&lt;&gt;"",ISNUMBER($A780)),VLOOKUP($A780,StudiesDetails!$B:$CW,4,FALSE),"")</f>
        <v>https://dx.doi.org/10.1016/s0006-2952(98)00375-x</v>
      </c>
      <c r="E780" s="64" t="str">
        <f>IF(AND($A780&lt;&gt;"",ISNUMBER($A780)),VLOOKUP($A780,StudiesDetails!$B:$CW,5,FALSE),"")</f>
        <v>CYP3A4</v>
      </c>
      <c r="F780" s="23" t="str">
        <f>IF(AND($A780&lt;&gt;"",ISNUMBER($A780)),VLOOKUP($A780,StudiesDetails!$B:$CW,6,FALSE),"")</f>
        <v>Liver--HLM-C-14-</v>
      </c>
      <c r="G780" s="12" t="s">
        <v>1690</v>
      </c>
      <c r="H780" s="1">
        <v>2</v>
      </c>
      <c r="I780" s="60" t="str">
        <f>IF(AND($A780&lt;&gt;"",ISNUMBER($A780)),VLOOKUP($A780,StudiesDetails!$B:$CW,26,FALSE),"")</f>
        <v>Individual</v>
      </c>
      <c r="J780" s="39">
        <f>IF(AND($A780&lt;&gt;"",ISNUMBER($A780)),VLOOKUP($A780,StudiesDetails!$B:$CW,31,FALSE),"")</f>
        <v>1</v>
      </c>
      <c r="K780" s="2">
        <v>110.9</v>
      </c>
      <c r="L780" s="14" t="s">
        <v>1679</v>
      </c>
      <c r="M780" s="14" t="s">
        <v>768</v>
      </c>
      <c r="X780" s="52">
        <v>0</v>
      </c>
    </row>
    <row r="781" spans="1:25" x14ac:dyDescent="0.3">
      <c r="A781">
        <v>1693</v>
      </c>
      <c r="B781" s="23" t="str">
        <f>IF(AND($A781&lt;&gt;"",ISNUMBER($A781)),VLOOKUP($A781,StudiesDetails!$B:$CW,2,FALSE),"")</f>
        <v>Tateishi</v>
      </c>
      <c r="C781" s="23">
        <f>IF(AND($A781&lt;&gt;"",ISNUMBER($A781)),VLOOKUP($A781,StudiesDetails!$B:$CW,3,FALSE),"")</f>
        <v>1999</v>
      </c>
      <c r="D781" s="23" t="str">
        <f>IF(AND($A781&lt;&gt;"",ISNUMBER($A781)),VLOOKUP($A781,StudiesDetails!$B:$CW,4,FALSE),"")</f>
        <v>https://dx.doi.org/10.1016/s0006-2952(98)00375-x</v>
      </c>
      <c r="E781" s="64" t="str">
        <f>IF(AND($A781&lt;&gt;"",ISNUMBER($A781)),VLOOKUP($A781,StudiesDetails!$B:$CW,5,FALSE),"")</f>
        <v>CYP3A4</v>
      </c>
      <c r="F781" s="23" t="str">
        <f>IF(AND($A781&lt;&gt;"",ISNUMBER($A781)),VLOOKUP($A781,StudiesDetails!$B:$CW,6,FALSE),"")</f>
        <v>Liver--HLM-C-15-</v>
      </c>
      <c r="G781" s="12" t="s">
        <v>1690</v>
      </c>
      <c r="H781" s="1">
        <v>2</v>
      </c>
      <c r="I781" s="60" t="str">
        <f>IF(AND($A781&lt;&gt;"",ISNUMBER($A781)),VLOOKUP($A781,StudiesDetails!$B:$CW,26,FALSE),"")</f>
        <v>Individual</v>
      </c>
      <c r="J781" s="39">
        <f>IF(AND($A781&lt;&gt;"",ISNUMBER($A781)),VLOOKUP($A781,StudiesDetails!$B:$CW,31,FALSE),"")</f>
        <v>1</v>
      </c>
      <c r="K781" s="2">
        <v>34.6</v>
      </c>
      <c r="L781" s="14" t="s">
        <v>1679</v>
      </c>
      <c r="M781" s="14" t="s">
        <v>768</v>
      </c>
      <c r="X781" s="52">
        <v>0</v>
      </c>
    </row>
    <row r="782" spans="1:25" x14ac:dyDescent="0.3">
      <c r="A782">
        <v>1694</v>
      </c>
      <c r="B782" s="23" t="str">
        <f>IF(AND($A782&lt;&gt;"",ISNUMBER($A782)),VLOOKUP($A782,StudiesDetails!$B:$CW,2,FALSE),"")</f>
        <v>Tateishi</v>
      </c>
      <c r="C782" s="23">
        <f>IF(AND($A782&lt;&gt;"",ISNUMBER($A782)),VLOOKUP($A782,StudiesDetails!$B:$CW,3,FALSE),"")</f>
        <v>1999</v>
      </c>
      <c r="D782" s="23" t="str">
        <f>IF(AND($A782&lt;&gt;"",ISNUMBER($A782)),VLOOKUP($A782,StudiesDetails!$B:$CW,4,FALSE),"")</f>
        <v>https://dx.doi.org/10.1016/s0006-2952(98)00375-x</v>
      </c>
      <c r="E782" s="64" t="str">
        <f>IF(AND($A782&lt;&gt;"",ISNUMBER($A782)),VLOOKUP($A782,StudiesDetails!$B:$CW,5,FALSE),"")</f>
        <v>CYP3A4</v>
      </c>
      <c r="F782" s="23" t="str">
        <f>IF(AND($A782&lt;&gt;"",ISNUMBER($A782)),VLOOKUP($A782,StudiesDetails!$B:$CW,6,FALSE),"")</f>
        <v>Liver--HLM-J-1-</v>
      </c>
      <c r="G782" s="12" t="s">
        <v>1690</v>
      </c>
      <c r="H782" s="1">
        <v>2</v>
      </c>
      <c r="I782" s="60" t="str">
        <f>IF(AND($A782&lt;&gt;"",ISNUMBER($A782)),VLOOKUP($A782,StudiesDetails!$B:$CW,26,FALSE),"")</f>
        <v>Individual</v>
      </c>
      <c r="J782" s="39">
        <f>IF(AND($A782&lt;&gt;"",ISNUMBER($A782)),VLOOKUP($A782,StudiesDetails!$B:$CW,31,FALSE),"")</f>
        <v>1</v>
      </c>
      <c r="K782" s="2">
        <v>17.7</v>
      </c>
      <c r="L782" s="14" t="s">
        <v>1679</v>
      </c>
      <c r="M782" s="14" t="s">
        <v>768</v>
      </c>
      <c r="X782" s="52">
        <v>1</v>
      </c>
      <c r="Y782" s="52" t="s">
        <v>1683</v>
      </c>
    </row>
    <row r="783" spans="1:25" x14ac:dyDescent="0.3">
      <c r="A783">
        <v>1695</v>
      </c>
      <c r="B783" s="23" t="str">
        <f>IF(AND($A783&lt;&gt;"",ISNUMBER($A783)),VLOOKUP($A783,StudiesDetails!$B:$CW,2,FALSE),"")</f>
        <v>Tateishi</v>
      </c>
      <c r="C783" s="23">
        <f>IF(AND($A783&lt;&gt;"",ISNUMBER($A783)),VLOOKUP($A783,StudiesDetails!$B:$CW,3,FALSE),"")</f>
        <v>1999</v>
      </c>
      <c r="D783" s="23" t="str">
        <f>IF(AND($A783&lt;&gt;"",ISNUMBER($A783)),VLOOKUP($A783,StudiesDetails!$B:$CW,4,FALSE),"")</f>
        <v>https://dx.doi.org/10.1016/s0006-2952(98)00375-x</v>
      </c>
      <c r="E783" s="64" t="str">
        <f>IF(AND($A783&lt;&gt;"",ISNUMBER($A783)),VLOOKUP($A783,StudiesDetails!$B:$CW,5,FALSE),"")</f>
        <v>CYP3A4</v>
      </c>
      <c r="F783" s="23" t="str">
        <f>IF(AND($A783&lt;&gt;"",ISNUMBER($A783)),VLOOKUP($A783,StudiesDetails!$B:$CW,6,FALSE),"")</f>
        <v>Liver--HLM-J-2-</v>
      </c>
      <c r="G783" s="12" t="s">
        <v>1690</v>
      </c>
      <c r="H783" s="1">
        <v>2</v>
      </c>
      <c r="I783" s="60" t="str">
        <f>IF(AND($A783&lt;&gt;"",ISNUMBER($A783)),VLOOKUP($A783,StudiesDetails!$B:$CW,26,FALSE),"")</f>
        <v>Individual</v>
      </c>
      <c r="J783" s="39">
        <f>IF(AND($A783&lt;&gt;"",ISNUMBER($A783)),VLOOKUP($A783,StudiesDetails!$B:$CW,31,FALSE),"")</f>
        <v>1</v>
      </c>
      <c r="K783" s="85">
        <v>72</v>
      </c>
      <c r="L783" s="14" t="s">
        <v>1679</v>
      </c>
      <c r="M783" s="14" t="s">
        <v>768</v>
      </c>
      <c r="X783" s="52">
        <v>1</v>
      </c>
      <c r="Y783" s="52" t="s">
        <v>1683</v>
      </c>
    </row>
    <row r="784" spans="1:25" x14ac:dyDescent="0.3">
      <c r="A784">
        <v>1696</v>
      </c>
      <c r="B784" s="23" t="str">
        <f>IF(AND($A784&lt;&gt;"",ISNUMBER($A784)),VLOOKUP($A784,StudiesDetails!$B:$CW,2,FALSE),"")</f>
        <v>Tateishi</v>
      </c>
      <c r="C784" s="23">
        <f>IF(AND($A784&lt;&gt;"",ISNUMBER($A784)),VLOOKUP($A784,StudiesDetails!$B:$CW,3,FALSE),"")</f>
        <v>1999</v>
      </c>
      <c r="D784" s="23" t="str">
        <f>IF(AND($A784&lt;&gt;"",ISNUMBER($A784)),VLOOKUP($A784,StudiesDetails!$B:$CW,4,FALSE),"")</f>
        <v>https://dx.doi.org/10.1016/s0006-2952(98)00375-x</v>
      </c>
      <c r="E784" s="64" t="str">
        <f>IF(AND($A784&lt;&gt;"",ISNUMBER($A784)),VLOOKUP($A784,StudiesDetails!$B:$CW,5,FALSE),"")</f>
        <v>CYP3A4</v>
      </c>
      <c r="F784" s="23" t="str">
        <f>IF(AND($A784&lt;&gt;"",ISNUMBER($A784)),VLOOKUP($A784,StudiesDetails!$B:$CW,6,FALSE),"")</f>
        <v>Liver--HLM-J-3-</v>
      </c>
      <c r="G784" s="12" t="s">
        <v>1690</v>
      </c>
      <c r="H784" s="1">
        <v>2</v>
      </c>
      <c r="I784" s="60" t="str">
        <f>IF(AND($A784&lt;&gt;"",ISNUMBER($A784)),VLOOKUP($A784,StudiesDetails!$B:$CW,26,FALSE),"")</f>
        <v>Individual</v>
      </c>
      <c r="J784" s="39">
        <f>IF(AND($A784&lt;&gt;"",ISNUMBER($A784)),VLOOKUP($A784,StudiesDetails!$B:$CW,31,FALSE),"")</f>
        <v>1</v>
      </c>
      <c r="K784" s="85">
        <v>79</v>
      </c>
      <c r="L784" s="14" t="s">
        <v>1679</v>
      </c>
      <c r="M784" s="14" t="s">
        <v>768</v>
      </c>
      <c r="X784" s="52">
        <v>1</v>
      </c>
      <c r="Y784" s="52" t="s">
        <v>1683</v>
      </c>
    </row>
    <row r="785" spans="1:25" x14ac:dyDescent="0.3">
      <c r="A785">
        <v>1697</v>
      </c>
      <c r="B785" s="23" t="str">
        <f>IF(AND($A785&lt;&gt;"",ISNUMBER($A785)),VLOOKUP($A785,StudiesDetails!$B:$CW,2,FALSE),"")</f>
        <v>Tateishi</v>
      </c>
      <c r="C785" s="23">
        <f>IF(AND($A785&lt;&gt;"",ISNUMBER($A785)),VLOOKUP($A785,StudiesDetails!$B:$CW,3,FALSE),"")</f>
        <v>1999</v>
      </c>
      <c r="D785" s="23" t="str">
        <f>IF(AND($A785&lt;&gt;"",ISNUMBER($A785)),VLOOKUP($A785,StudiesDetails!$B:$CW,4,FALSE),"")</f>
        <v>https://dx.doi.org/10.1016/s0006-2952(98)00375-x</v>
      </c>
      <c r="E785" s="64" t="str">
        <f>IF(AND($A785&lt;&gt;"",ISNUMBER($A785)),VLOOKUP($A785,StudiesDetails!$B:$CW,5,FALSE),"")</f>
        <v>CYP3A4</v>
      </c>
      <c r="F785" s="23" t="str">
        <f>IF(AND($A785&lt;&gt;"",ISNUMBER($A785)),VLOOKUP($A785,StudiesDetails!$B:$CW,6,FALSE),"")</f>
        <v>Liver--HLM-J-4-</v>
      </c>
      <c r="G785" s="12" t="s">
        <v>1690</v>
      </c>
      <c r="H785" s="1">
        <v>2</v>
      </c>
      <c r="I785" s="60" t="str">
        <f>IF(AND($A785&lt;&gt;"",ISNUMBER($A785)),VLOOKUP($A785,StudiesDetails!$B:$CW,26,FALSE),"")</f>
        <v>Individual</v>
      </c>
      <c r="J785" s="39">
        <f>IF(AND($A785&lt;&gt;"",ISNUMBER($A785)),VLOOKUP($A785,StudiesDetails!$B:$CW,31,FALSE),"")</f>
        <v>1</v>
      </c>
      <c r="K785" s="2">
        <v>62.6</v>
      </c>
      <c r="L785" s="14" t="s">
        <v>1679</v>
      </c>
      <c r="M785" s="14" t="s">
        <v>768</v>
      </c>
      <c r="X785" s="52">
        <v>1</v>
      </c>
      <c r="Y785" s="52" t="s">
        <v>1683</v>
      </c>
    </row>
    <row r="786" spans="1:25" x14ac:dyDescent="0.3">
      <c r="A786">
        <v>1698</v>
      </c>
      <c r="B786" s="23" t="str">
        <f>IF(AND($A786&lt;&gt;"",ISNUMBER($A786)),VLOOKUP($A786,StudiesDetails!$B:$CW,2,FALSE),"")</f>
        <v>Tateishi</v>
      </c>
      <c r="C786" s="23">
        <f>IF(AND($A786&lt;&gt;"",ISNUMBER($A786)),VLOOKUP($A786,StudiesDetails!$B:$CW,3,FALSE),"")</f>
        <v>1999</v>
      </c>
      <c r="D786" s="23" t="str">
        <f>IF(AND($A786&lt;&gt;"",ISNUMBER($A786)),VLOOKUP($A786,StudiesDetails!$B:$CW,4,FALSE),"")</f>
        <v>https://dx.doi.org/10.1016/s0006-2952(98)00375-x</v>
      </c>
      <c r="E786" s="64" t="str">
        <f>IF(AND($A786&lt;&gt;"",ISNUMBER($A786)),VLOOKUP($A786,StudiesDetails!$B:$CW,5,FALSE),"")</f>
        <v>CYP3A4</v>
      </c>
      <c r="F786" s="23" t="str">
        <f>IF(AND($A786&lt;&gt;"",ISNUMBER($A786)),VLOOKUP($A786,StudiesDetails!$B:$CW,6,FALSE),"")</f>
        <v>Liver--HLM-J-5-</v>
      </c>
      <c r="G786" s="12" t="s">
        <v>1690</v>
      </c>
      <c r="H786" s="1">
        <v>2</v>
      </c>
      <c r="I786" s="60" t="str">
        <f>IF(AND($A786&lt;&gt;"",ISNUMBER($A786)),VLOOKUP($A786,StudiesDetails!$B:$CW,26,FALSE),"")</f>
        <v>Individual</v>
      </c>
      <c r="J786" s="39">
        <f>IF(AND($A786&lt;&gt;"",ISNUMBER($A786)),VLOOKUP($A786,StudiesDetails!$B:$CW,31,FALSE),"")</f>
        <v>1</v>
      </c>
      <c r="K786" s="2">
        <v>66.099999999999994</v>
      </c>
      <c r="L786" s="14" t="s">
        <v>1679</v>
      </c>
      <c r="M786" s="14" t="s">
        <v>768</v>
      </c>
      <c r="X786" s="52">
        <v>1</v>
      </c>
      <c r="Y786" s="52" t="s">
        <v>1683</v>
      </c>
    </row>
    <row r="787" spans="1:25" x14ac:dyDescent="0.3">
      <c r="A787">
        <v>1699</v>
      </c>
      <c r="B787" s="23" t="str">
        <f>IF(AND($A787&lt;&gt;"",ISNUMBER($A787)),VLOOKUP($A787,StudiesDetails!$B:$CW,2,FALSE),"")</f>
        <v>Tateishi</v>
      </c>
      <c r="C787" s="23">
        <f>IF(AND($A787&lt;&gt;"",ISNUMBER($A787)),VLOOKUP($A787,StudiesDetails!$B:$CW,3,FALSE),"")</f>
        <v>1999</v>
      </c>
      <c r="D787" s="23" t="str">
        <f>IF(AND($A787&lt;&gt;"",ISNUMBER($A787)),VLOOKUP($A787,StudiesDetails!$B:$CW,4,FALSE),"")</f>
        <v>https://dx.doi.org/10.1016/s0006-2952(98)00375-x</v>
      </c>
      <c r="E787" s="64" t="str">
        <f>IF(AND($A787&lt;&gt;"",ISNUMBER($A787)),VLOOKUP($A787,StudiesDetails!$B:$CW,5,FALSE),"")</f>
        <v>CYP3A4</v>
      </c>
      <c r="F787" s="23" t="str">
        <f>IF(AND($A787&lt;&gt;"",ISNUMBER($A787)),VLOOKUP($A787,StudiesDetails!$B:$CW,6,FALSE),"")</f>
        <v>Liver--HLM-J-6-</v>
      </c>
      <c r="G787" s="12" t="s">
        <v>1690</v>
      </c>
      <c r="H787" s="1">
        <v>2</v>
      </c>
      <c r="I787" s="60" t="str">
        <f>IF(AND($A787&lt;&gt;"",ISNUMBER($A787)),VLOOKUP($A787,StudiesDetails!$B:$CW,26,FALSE),"")</f>
        <v>Individual</v>
      </c>
      <c r="J787" s="39">
        <f>IF(AND($A787&lt;&gt;"",ISNUMBER($A787)),VLOOKUP($A787,StudiesDetails!$B:$CW,31,FALSE),"")</f>
        <v>1</v>
      </c>
      <c r="K787" s="85">
        <v>67</v>
      </c>
      <c r="L787" s="14" t="s">
        <v>1679</v>
      </c>
      <c r="M787" s="14" t="s">
        <v>768</v>
      </c>
      <c r="X787" s="52">
        <v>1</v>
      </c>
      <c r="Y787" s="52" t="s">
        <v>1683</v>
      </c>
    </row>
    <row r="788" spans="1:25" x14ac:dyDescent="0.3">
      <c r="A788">
        <v>1700</v>
      </c>
      <c r="B788" s="23" t="str">
        <f>IF(AND($A788&lt;&gt;"",ISNUMBER($A788)),VLOOKUP($A788,StudiesDetails!$B:$CW,2,FALSE),"")</f>
        <v>Tateishi</v>
      </c>
      <c r="C788" s="23">
        <f>IF(AND($A788&lt;&gt;"",ISNUMBER($A788)),VLOOKUP($A788,StudiesDetails!$B:$CW,3,FALSE),"")</f>
        <v>1999</v>
      </c>
      <c r="D788" s="23" t="str">
        <f>IF(AND($A788&lt;&gt;"",ISNUMBER($A788)),VLOOKUP($A788,StudiesDetails!$B:$CW,4,FALSE),"")</f>
        <v>https://dx.doi.org/10.1016/s0006-2952(98)00375-x</v>
      </c>
      <c r="E788" s="64" t="str">
        <f>IF(AND($A788&lt;&gt;"",ISNUMBER($A788)),VLOOKUP($A788,StudiesDetails!$B:$CW,5,FALSE),"")</f>
        <v>CYP3A4</v>
      </c>
      <c r="F788" s="23" t="str">
        <f>IF(AND($A788&lt;&gt;"",ISNUMBER($A788)),VLOOKUP($A788,StudiesDetails!$B:$CW,6,FALSE),"")</f>
        <v>Liver--HLM-J-7-</v>
      </c>
      <c r="G788" s="12" t="s">
        <v>1690</v>
      </c>
      <c r="H788" s="1">
        <v>2</v>
      </c>
      <c r="I788" s="60" t="str">
        <f>IF(AND($A788&lt;&gt;"",ISNUMBER($A788)),VLOOKUP($A788,StudiesDetails!$B:$CW,26,FALSE),"")</f>
        <v>Individual</v>
      </c>
      <c r="J788" s="39">
        <f>IF(AND($A788&lt;&gt;"",ISNUMBER($A788)),VLOOKUP($A788,StudiesDetails!$B:$CW,31,FALSE),"")</f>
        <v>1</v>
      </c>
      <c r="K788" s="2">
        <v>54.6</v>
      </c>
      <c r="L788" s="14" t="s">
        <v>1679</v>
      </c>
      <c r="M788" s="14" t="s">
        <v>768</v>
      </c>
      <c r="X788" s="52">
        <v>1</v>
      </c>
      <c r="Y788" s="52" t="s">
        <v>1683</v>
      </c>
    </row>
    <row r="789" spans="1:25" x14ac:dyDescent="0.3">
      <c r="A789">
        <v>1701</v>
      </c>
      <c r="B789" s="23" t="str">
        <f>IF(AND($A789&lt;&gt;"",ISNUMBER($A789)),VLOOKUP($A789,StudiesDetails!$B:$CW,2,FALSE),"")</f>
        <v>Tateishi</v>
      </c>
      <c r="C789" s="23">
        <f>IF(AND($A789&lt;&gt;"",ISNUMBER($A789)),VLOOKUP($A789,StudiesDetails!$B:$CW,3,FALSE),"")</f>
        <v>1999</v>
      </c>
      <c r="D789" s="23" t="str">
        <f>IF(AND($A789&lt;&gt;"",ISNUMBER($A789)),VLOOKUP($A789,StudiesDetails!$B:$CW,4,FALSE),"")</f>
        <v>https://dx.doi.org/10.1016/s0006-2952(98)00375-x</v>
      </c>
      <c r="E789" s="64" t="str">
        <f>IF(AND($A789&lt;&gt;"",ISNUMBER($A789)),VLOOKUP($A789,StudiesDetails!$B:$CW,5,FALSE),"")</f>
        <v>CYP3A4</v>
      </c>
      <c r="F789" s="23" t="str">
        <f>IF(AND($A789&lt;&gt;"",ISNUMBER($A789)),VLOOKUP($A789,StudiesDetails!$B:$CW,6,FALSE),"")</f>
        <v>Liver--HLM-J-8-</v>
      </c>
      <c r="G789" s="12" t="s">
        <v>1690</v>
      </c>
      <c r="H789" s="1">
        <v>2</v>
      </c>
      <c r="I789" s="60" t="str">
        <f>IF(AND($A789&lt;&gt;"",ISNUMBER($A789)),VLOOKUP($A789,StudiesDetails!$B:$CW,26,FALSE),"")</f>
        <v>Individual</v>
      </c>
      <c r="J789" s="39">
        <f>IF(AND($A789&lt;&gt;"",ISNUMBER($A789)),VLOOKUP($A789,StudiesDetails!$B:$CW,31,FALSE),"")</f>
        <v>1</v>
      </c>
      <c r="K789" s="2">
        <v>38.9</v>
      </c>
      <c r="L789" s="14" t="s">
        <v>1679</v>
      </c>
      <c r="M789" s="14" t="s">
        <v>768</v>
      </c>
      <c r="X789" s="52">
        <v>1</v>
      </c>
      <c r="Y789" s="52" t="s">
        <v>1683</v>
      </c>
    </row>
    <row r="790" spans="1:25" x14ac:dyDescent="0.3">
      <c r="A790">
        <v>1702</v>
      </c>
      <c r="B790" s="23" t="str">
        <f>IF(AND($A790&lt;&gt;"",ISNUMBER($A790)),VLOOKUP($A790,StudiesDetails!$B:$CW,2,FALSE),"")</f>
        <v>Tateishi</v>
      </c>
      <c r="C790" s="23">
        <f>IF(AND($A790&lt;&gt;"",ISNUMBER($A790)),VLOOKUP($A790,StudiesDetails!$B:$CW,3,FALSE),"")</f>
        <v>1999</v>
      </c>
      <c r="D790" s="23" t="str">
        <f>IF(AND($A790&lt;&gt;"",ISNUMBER($A790)),VLOOKUP($A790,StudiesDetails!$B:$CW,4,FALSE),"")</f>
        <v>https://dx.doi.org/10.1016/s0006-2952(98)00375-x</v>
      </c>
      <c r="E790" s="64" t="str">
        <f>IF(AND($A790&lt;&gt;"",ISNUMBER($A790)),VLOOKUP($A790,StudiesDetails!$B:$CW,5,FALSE),"")</f>
        <v>CYP3A4</v>
      </c>
      <c r="F790" s="23" t="str">
        <f>IF(AND($A790&lt;&gt;"",ISNUMBER($A790)),VLOOKUP($A790,StudiesDetails!$B:$CW,6,FALSE),"")</f>
        <v>Liver--HLM-J-9-</v>
      </c>
      <c r="G790" s="12" t="s">
        <v>1690</v>
      </c>
      <c r="H790" s="1">
        <v>2</v>
      </c>
      <c r="I790" s="60" t="str">
        <f>IF(AND($A790&lt;&gt;"",ISNUMBER($A790)),VLOOKUP($A790,StudiesDetails!$B:$CW,26,FALSE),"")</f>
        <v>Individual</v>
      </c>
      <c r="J790" s="39">
        <f>IF(AND($A790&lt;&gt;"",ISNUMBER($A790)),VLOOKUP($A790,StudiesDetails!$B:$CW,31,FALSE),"")</f>
        <v>1</v>
      </c>
      <c r="K790" s="2">
        <v>73.900000000000006</v>
      </c>
      <c r="L790" s="14" t="s">
        <v>1679</v>
      </c>
      <c r="M790" s="14" t="s">
        <v>768</v>
      </c>
      <c r="X790" s="52">
        <v>1</v>
      </c>
      <c r="Y790" s="52" t="s">
        <v>1683</v>
      </c>
    </row>
    <row r="791" spans="1:25" x14ac:dyDescent="0.3">
      <c r="A791">
        <v>1703</v>
      </c>
      <c r="B791" s="23" t="str">
        <f>IF(AND($A791&lt;&gt;"",ISNUMBER($A791)),VLOOKUP($A791,StudiesDetails!$B:$CW,2,FALSE),"")</f>
        <v>Tateishi</v>
      </c>
      <c r="C791" s="23">
        <f>IF(AND($A791&lt;&gt;"",ISNUMBER($A791)),VLOOKUP($A791,StudiesDetails!$B:$CW,3,FALSE),"")</f>
        <v>1999</v>
      </c>
      <c r="D791" s="23" t="str">
        <f>IF(AND($A791&lt;&gt;"",ISNUMBER($A791)),VLOOKUP($A791,StudiesDetails!$B:$CW,4,FALSE),"")</f>
        <v>https://dx.doi.org/10.1016/s0006-2952(98)00375-x</v>
      </c>
      <c r="E791" s="64" t="str">
        <f>IF(AND($A791&lt;&gt;"",ISNUMBER($A791)),VLOOKUP($A791,StudiesDetails!$B:$CW,5,FALSE),"")</f>
        <v>CYP3A4</v>
      </c>
      <c r="F791" s="23" t="str">
        <f>IF(AND($A791&lt;&gt;"",ISNUMBER($A791)),VLOOKUP($A791,StudiesDetails!$B:$CW,6,FALSE),"")</f>
        <v>Liver--HLM-J-10-</v>
      </c>
      <c r="G791" s="12" t="s">
        <v>1690</v>
      </c>
      <c r="H791" s="1">
        <v>2</v>
      </c>
      <c r="I791" s="60" t="str">
        <f>IF(AND($A791&lt;&gt;"",ISNUMBER($A791)),VLOOKUP($A791,StudiesDetails!$B:$CW,26,FALSE),"")</f>
        <v>Individual</v>
      </c>
      <c r="J791" s="39">
        <f>IF(AND($A791&lt;&gt;"",ISNUMBER($A791)),VLOOKUP($A791,StudiesDetails!$B:$CW,31,FALSE),"")</f>
        <v>1</v>
      </c>
      <c r="K791" s="2">
        <v>26.3</v>
      </c>
      <c r="L791" s="14" t="s">
        <v>1679</v>
      </c>
      <c r="M791" s="14" t="s">
        <v>768</v>
      </c>
      <c r="X791" s="52">
        <v>1</v>
      </c>
      <c r="Y791" s="52" t="s">
        <v>1683</v>
      </c>
    </row>
    <row r="792" spans="1:25" x14ac:dyDescent="0.3">
      <c r="A792">
        <v>1704</v>
      </c>
      <c r="B792" s="23" t="str">
        <f>IF(AND($A792&lt;&gt;"",ISNUMBER($A792)),VLOOKUP($A792,StudiesDetails!$B:$CW,2,FALSE),"")</f>
        <v>Tateishi</v>
      </c>
      <c r="C792" s="23">
        <f>IF(AND($A792&lt;&gt;"",ISNUMBER($A792)),VLOOKUP($A792,StudiesDetails!$B:$CW,3,FALSE),"")</f>
        <v>1999</v>
      </c>
      <c r="D792" s="23" t="str">
        <f>IF(AND($A792&lt;&gt;"",ISNUMBER($A792)),VLOOKUP($A792,StudiesDetails!$B:$CW,4,FALSE),"")</f>
        <v>https://dx.doi.org/10.1016/s0006-2952(98)00375-x</v>
      </c>
      <c r="E792" s="64" t="str">
        <f>IF(AND($A792&lt;&gt;"",ISNUMBER($A792)),VLOOKUP($A792,StudiesDetails!$B:$CW,5,FALSE),"")</f>
        <v>CYP3A4</v>
      </c>
      <c r="F792" s="23" t="str">
        <f>IF(AND($A792&lt;&gt;"",ISNUMBER($A792)),VLOOKUP($A792,StudiesDetails!$B:$CW,6,FALSE),"")</f>
        <v>Liver--HLM-J-11-</v>
      </c>
      <c r="G792" s="12" t="s">
        <v>1690</v>
      </c>
      <c r="H792" s="1">
        <v>2</v>
      </c>
      <c r="I792" s="60" t="str">
        <f>IF(AND($A792&lt;&gt;"",ISNUMBER($A792)),VLOOKUP($A792,StudiesDetails!$B:$CW,26,FALSE),"")</f>
        <v>Individual</v>
      </c>
      <c r="J792" s="39">
        <f>IF(AND($A792&lt;&gt;"",ISNUMBER($A792)),VLOOKUP($A792,StudiesDetails!$B:$CW,31,FALSE),"")</f>
        <v>1</v>
      </c>
      <c r="K792" s="2">
        <v>46.7</v>
      </c>
      <c r="L792" s="14" t="s">
        <v>1679</v>
      </c>
      <c r="M792" s="14" t="s">
        <v>768</v>
      </c>
      <c r="X792" s="52">
        <v>1</v>
      </c>
      <c r="Y792" s="52" t="s">
        <v>1683</v>
      </c>
    </row>
    <row r="793" spans="1:25" x14ac:dyDescent="0.3">
      <c r="A793">
        <v>1705</v>
      </c>
      <c r="B793" s="23" t="str">
        <f>IF(AND($A793&lt;&gt;"",ISNUMBER($A793)),VLOOKUP($A793,StudiesDetails!$B:$CW,2,FALSE),"")</f>
        <v>Tateishi</v>
      </c>
      <c r="C793" s="23">
        <f>IF(AND($A793&lt;&gt;"",ISNUMBER($A793)),VLOOKUP($A793,StudiesDetails!$B:$CW,3,FALSE),"")</f>
        <v>1999</v>
      </c>
      <c r="D793" s="23" t="str">
        <f>IF(AND($A793&lt;&gt;"",ISNUMBER($A793)),VLOOKUP($A793,StudiesDetails!$B:$CW,4,FALSE),"")</f>
        <v>https://dx.doi.org/10.1016/s0006-2952(98)00375-x</v>
      </c>
      <c r="E793" s="64" t="str">
        <f>IF(AND($A793&lt;&gt;"",ISNUMBER($A793)),VLOOKUP($A793,StudiesDetails!$B:$CW,5,FALSE),"")</f>
        <v>CYP3A4</v>
      </c>
      <c r="F793" s="23" t="str">
        <f>IF(AND($A793&lt;&gt;"",ISNUMBER($A793)),VLOOKUP($A793,StudiesDetails!$B:$CW,6,FALSE),"")</f>
        <v>Liver--HLM-J-12-</v>
      </c>
      <c r="G793" s="12" t="s">
        <v>1690</v>
      </c>
      <c r="H793" s="1">
        <v>2</v>
      </c>
      <c r="I793" s="60" t="str">
        <f>IF(AND($A793&lt;&gt;"",ISNUMBER($A793)),VLOOKUP($A793,StudiesDetails!$B:$CW,26,FALSE),"")</f>
        <v>Individual</v>
      </c>
      <c r="J793" s="39">
        <f>IF(AND($A793&lt;&gt;"",ISNUMBER($A793)),VLOOKUP($A793,StudiesDetails!$B:$CW,31,FALSE),"")</f>
        <v>1</v>
      </c>
      <c r="K793" s="2">
        <v>59.3</v>
      </c>
      <c r="L793" s="14" t="s">
        <v>1679</v>
      </c>
      <c r="M793" s="14" t="s">
        <v>768</v>
      </c>
      <c r="X793" s="52">
        <v>1</v>
      </c>
      <c r="Y793" s="52" t="s">
        <v>1683</v>
      </c>
    </row>
    <row r="794" spans="1:25" x14ac:dyDescent="0.3">
      <c r="A794">
        <v>1706</v>
      </c>
      <c r="B794" s="23" t="str">
        <f>IF(AND($A794&lt;&gt;"",ISNUMBER($A794)),VLOOKUP($A794,StudiesDetails!$B:$CW,2,FALSE),"")</f>
        <v>Tateishi</v>
      </c>
      <c r="C794" s="23">
        <f>IF(AND($A794&lt;&gt;"",ISNUMBER($A794)),VLOOKUP($A794,StudiesDetails!$B:$CW,3,FALSE),"")</f>
        <v>1999</v>
      </c>
      <c r="D794" s="23" t="str">
        <f>IF(AND($A794&lt;&gt;"",ISNUMBER($A794)),VLOOKUP($A794,StudiesDetails!$B:$CW,4,FALSE),"")</f>
        <v>https://dx.doi.org/10.1016/s0006-2952(98)00375-x</v>
      </c>
      <c r="E794" s="64" t="str">
        <f>IF(AND($A794&lt;&gt;"",ISNUMBER($A794)),VLOOKUP($A794,StudiesDetails!$B:$CW,5,FALSE),"")</f>
        <v>CYP3A4</v>
      </c>
      <c r="F794" s="23" t="str">
        <f>IF(AND($A794&lt;&gt;"",ISNUMBER($A794)),VLOOKUP($A794,StudiesDetails!$B:$CW,6,FALSE),"")</f>
        <v>Liver--HLM-J-13-</v>
      </c>
      <c r="G794" s="12" t="s">
        <v>1690</v>
      </c>
      <c r="H794" s="1">
        <v>2</v>
      </c>
      <c r="I794" s="60" t="str">
        <f>IF(AND($A794&lt;&gt;"",ISNUMBER($A794)),VLOOKUP($A794,StudiesDetails!$B:$CW,26,FALSE),"")</f>
        <v>Individual</v>
      </c>
      <c r="J794" s="39">
        <f>IF(AND($A794&lt;&gt;"",ISNUMBER($A794)),VLOOKUP($A794,StudiesDetails!$B:$CW,31,FALSE),"")</f>
        <v>1</v>
      </c>
      <c r="K794" s="2">
        <v>47.5</v>
      </c>
      <c r="L794" s="14" t="s">
        <v>1679</v>
      </c>
      <c r="M794" s="14" t="s">
        <v>768</v>
      </c>
      <c r="X794" s="52">
        <v>1</v>
      </c>
      <c r="Y794" s="52" t="s">
        <v>1683</v>
      </c>
    </row>
    <row r="795" spans="1:25" x14ac:dyDescent="0.3">
      <c r="A795">
        <v>1707</v>
      </c>
      <c r="B795" s="23" t="str">
        <f>IF(AND($A795&lt;&gt;"",ISNUMBER($A795)),VLOOKUP($A795,StudiesDetails!$B:$CW,2,FALSE),"")</f>
        <v>Tateishi</v>
      </c>
      <c r="C795" s="23">
        <f>IF(AND($A795&lt;&gt;"",ISNUMBER($A795)),VLOOKUP($A795,StudiesDetails!$B:$CW,3,FALSE),"")</f>
        <v>1999</v>
      </c>
      <c r="D795" s="23" t="str">
        <f>IF(AND($A795&lt;&gt;"",ISNUMBER($A795)),VLOOKUP($A795,StudiesDetails!$B:$CW,4,FALSE),"")</f>
        <v>https://dx.doi.org/10.1016/s0006-2952(98)00375-x</v>
      </c>
      <c r="E795" s="64" t="str">
        <f>IF(AND($A795&lt;&gt;"",ISNUMBER($A795)),VLOOKUP($A795,StudiesDetails!$B:$CW,5,FALSE),"")</f>
        <v>CYP3A4</v>
      </c>
      <c r="F795" s="23" t="str">
        <f>IF(AND($A795&lt;&gt;"",ISNUMBER($A795)),VLOOKUP($A795,StudiesDetails!$B:$CW,6,FALSE),"")</f>
        <v>Liver--HLM-J-14-</v>
      </c>
      <c r="G795" s="12" t="s">
        <v>1690</v>
      </c>
      <c r="H795" s="1">
        <v>2</v>
      </c>
      <c r="I795" s="60" t="str">
        <f>IF(AND($A795&lt;&gt;"",ISNUMBER($A795)),VLOOKUP($A795,StudiesDetails!$B:$CW,26,FALSE),"")</f>
        <v>Individual</v>
      </c>
      <c r="J795" s="39">
        <f>IF(AND($A795&lt;&gt;"",ISNUMBER($A795)),VLOOKUP($A795,StudiesDetails!$B:$CW,31,FALSE),"")</f>
        <v>1</v>
      </c>
      <c r="K795" s="2">
        <v>45.1</v>
      </c>
      <c r="L795" s="14" t="s">
        <v>1679</v>
      </c>
      <c r="M795" s="14" t="s">
        <v>768</v>
      </c>
      <c r="X795" s="52">
        <v>1</v>
      </c>
      <c r="Y795" s="52" t="s">
        <v>1683</v>
      </c>
    </row>
    <row r="796" spans="1:25" x14ac:dyDescent="0.3">
      <c r="A796">
        <v>1708</v>
      </c>
      <c r="B796" s="23" t="str">
        <f>IF(AND($A796&lt;&gt;"",ISNUMBER($A796)),VLOOKUP($A796,StudiesDetails!$B:$CW,2,FALSE),"")</f>
        <v>Tateishi</v>
      </c>
      <c r="C796" s="23">
        <f>IF(AND($A796&lt;&gt;"",ISNUMBER($A796)),VLOOKUP($A796,StudiesDetails!$B:$CW,3,FALSE),"")</f>
        <v>1999</v>
      </c>
      <c r="D796" s="23" t="str">
        <f>IF(AND($A796&lt;&gt;"",ISNUMBER($A796)),VLOOKUP($A796,StudiesDetails!$B:$CW,4,FALSE),"")</f>
        <v>https://dx.doi.org/10.1016/s0006-2952(98)00375-x</v>
      </c>
      <c r="E796" s="64" t="str">
        <f>IF(AND($A796&lt;&gt;"",ISNUMBER($A796)),VLOOKUP($A796,StudiesDetails!$B:$CW,5,FALSE),"")</f>
        <v>CYP3A4</v>
      </c>
      <c r="F796" s="23" t="str">
        <f>IF(AND($A796&lt;&gt;"",ISNUMBER($A796)),VLOOKUP($A796,StudiesDetails!$B:$CW,6,FALSE),"")</f>
        <v>Liver--HLM-J-15-</v>
      </c>
      <c r="G796" s="12" t="s">
        <v>1690</v>
      </c>
      <c r="H796" s="1">
        <v>2</v>
      </c>
      <c r="I796" s="60" t="str">
        <f>IF(AND($A796&lt;&gt;"",ISNUMBER($A796)),VLOOKUP($A796,StudiesDetails!$B:$CW,26,FALSE),"")</f>
        <v>Individual</v>
      </c>
      <c r="J796" s="39">
        <f>IF(AND($A796&lt;&gt;"",ISNUMBER($A796)),VLOOKUP($A796,StudiesDetails!$B:$CW,31,FALSE),"")</f>
        <v>1</v>
      </c>
      <c r="K796" s="85">
        <v>41</v>
      </c>
      <c r="L796" s="14" t="s">
        <v>1679</v>
      </c>
      <c r="M796" s="14" t="s">
        <v>768</v>
      </c>
      <c r="X796" s="52">
        <v>1</v>
      </c>
      <c r="Y796" s="52" t="s">
        <v>1683</v>
      </c>
    </row>
    <row r="797" spans="1:25" x14ac:dyDescent="0.3">
      <c r="A797">
        <v>1709</v>
      </c>
      <c r="B797" s="23" t="str">
        <f>IF(AND($A797&lt;&gt;"",ISNUMBER($A797)),VLOOKUP($A797,StudiesDetails!$B:$CW,2,FALSE),"")</f>
        <v>Tateishi</v>
      </c>
      <c r="C797" s="23">
        <f>IF(AND($A797&lt;&gt;"",ISNUMBER($A797)),VLOOKUP($A797,StudiesDetails!$B:$CW,3,FALSE),"")</f>
        <v>1999</v>
      </c>
      <c r="D797" s="23" t="str">
        <f>IF(AND($A797&lt;&gt;"",ISNUMBER($A797)),VLOOKUP($A797,StudiesDetails!$B:$CW,4,FALSE),"")</f>
        <v>https://dx.doi.org/10.1016/s0006-2952(98)00375-x</v>
      </c>
      <c r="E797" s="64" t="str">
        <f>IF(AND($A797&lt;&gt;"",ISNUMBER($A797)),VLOOKUP($A797,StudiesDetails!$B:$CW,5,FALSE),"")</f>
        <v>CYP3A5</v>
      </c>
      <c r="F797" s="23" t="str">
        <f>IF(AND($A797&lt;&gt;"",ISNUMBER($A797)),VLOOKUP($A797,StudiesDetails!$B:$CW,6,FALSE),"")</f>
        <v>Liver--HLM-C-1-</v>
      </c>
      <c r="G797" s="12" t="s">
        <v>1690</v>
      </c>
      <c r="H797" s="1">
        <v>2</v>
      </c>
      <c r="I797" s="60" t="str">
        <f>IF(AND($A797&lt;&gt;"",ISNUMBER($A797)),VLOOKUP($A797,StudiesDetails!$B:$CW,26,FALSE),"")</f>
        <v>Individual</v>
      </c>
      <c r="J797" s="39">
        <f>IF(AND($A797&lt;&gt;"",ISNUMBER($A797)),VLOOKUP($A797,StudiesDetails!$B:$CW,31,FALSE),"")</f>
        <v>1</v>
      </c>
      <c r="K797" s="2">
        <v>15.8</v>
      </c>
      <c r="L797" s="14" t="s">
        <v>1679</v>
      </c>
      <c r="M797" s="14" t="s">
        <v>768</v>
      </c>
      <c r="X797" s="52">
        <v>0</v>
      </c>
    </row>
    <row r="798" spans="1:25" x14ac:dyDescent="0.3">
      <c r="A798">
        <v>1710</v>
      </c>
      <c r="B798" s="23" t="str">
        <f>IF(AND($A798&lt;&gt;"",ISNUMBER($A798)),VLOOKUP($A798,StudiesDetails!$B:$CW,2,FALSE),"")</f>
        <v>Tateishi</v>
      </c>
      <c r="C798" s="23">
        <f>IF(AND($A798&lt;&gt;"",ISNUMBER($A798)),VLOOKUP($A798,StudiesDetails!$B:$CW,3,FALSE),"")</f>
        <v>1999</v>
      </c>
      <c r="D798" s="23" t="str">
        <f>IF(AND($A798&lt;&gt;"",ISNUMBER($A798)),VLOOKUP($A798,StudiesDetails!$B:$CW,4,FALSE),"")</f>
        <v>https://dx.doi.org/10.1016/s0006-2952(98)00375-x</v>
      </c>
      <c r="E798" s="64" t="str">
        <f>IF(AND($A798&lt;&gt;"",ISNUMBER($A798)),VLOOKUP($A798,StudiesDetails!$B:$CW,5,FALSE),"")</f>
        <v>CYP3A5</v>
      </c>
      <c r="F798" s="23" t="str">
        <f>IF(AND($A798&lt;&gt;"",ISNUMBER($A798)),VLOOKUP($A798,StudiesDetails!$B:$CW,6,FALSE),"")</f>
        <v>Liver--HLM-C-2-</v>
      </c>
      <c r="G798" s="12" t="s">
        <v>1690</v>
      </c>
      <c r="H798" s="1">
        <v>2</v>
      </c>
      <c r="I798" s="60" t="str">
        <f>IF(AND($A798&lt;&gt;"",ISNUMBER($A798)),VLOOKUP($A798,StudiesDetails!$B:$CW,26,FALSE),"")</f>
        <v>Individual</v>
      </c>
      <c r="J798" s="39">
        <f>IF(AND($A798&lt;&gt;"",ISNUMBER($A798)),VLOOKUP($A798,StudiesDetails!$B:$CW,31,FALSE),"")</f>
        <v>1</v>
      </c>
      <c r="K798" s="2">
        <v>30.8</v>
      </c>
      <c r="L798" s="14" t="s">
        <v>1679</v>
      </c>
      <c r="M798" s="14" t="s">
        <v>768</v>
      </c>
      <c r="X798" s="52">
        <v>0</v>
      </c>
    </row>
    <row r="799" spans="1:25" x14ac:dyDescent="0.3">
      <c r="A799">
        <v>1711</v>
      </c>
      <c r="B799" s="23" t="str">
        <f>IF(AND($A799&lt;&gt;"",ISNUMBER($A799)),VLOOKUP($A799,StudiesDetails!$B:$CW,2,FALSE),"")</f>
        <v>Tateishi</v>
      </c>
      <c r="C799" s="23">
        <f>IF(AND($A799&lt;&gt;"",ISNUMBER($A799)),VLOOKUP($A799,StudiesDetails!$B:$CW,3,FALSE),"")</f>
        <v>1999</v>
      </c>
      <c r="D799" s="23" t="str">
        <f>IF(AND($A799&lt;&gt;"",ISNUMBER($A799)),VLOOKUP($A799,StudiesDetails!$B:$CW,4,FALSE),"")</f>
        <v>https://dx.doi.org/10.1016/s0006-2952(98)00375-x</v>
      </c>
      <c r="E799" s="64" t="str">
        <f>IF(AND($A799&lt;&gt;"",ISNUMBER($A799)),VLOOKUP($A799,StudiesDetails!$B:$CW,5,FALSE),"")</f>
        <v>CYP3A5</v>
      </c>
      <c r="F799" s="23" t="str">
        <f>IF(AND($A799&lt;&gt;"",ISNUMBER($A799)),VLOOKUP($A799,StudiesDetails!$B:$CW,6,FALSE),"")</f>
        <v>Liver--HLM-C-3-</v>
      </c>
      <c r="G799" s="12" t="s">
        <v>1690</v>
      </c>
      <c r="H799" s="1">
        <v>2</v>
      </c>
      <c r="I799" s="60" t="str">
        <f>IF(AND($A799&lt;&gt;"",ISNUMBER($A799)),VLOOKUP($A799,StudiesDetails!$B:$CW,26,FALSE),"")</f>
        <v>Individual</v>
      </c>
      <c r="J799" s="39">
        <f>IF(AND($A799&lt;&gt;"",ISNUMBER($A799)),VLOOKUP($A799,StudiesDetails!$B:$CW,31,FALSE),"")</f>
        <v>1</v>
      </c>
      <c r="K799" s="2" t="s">
        <v>1681</v>
      </c>
      <c r="X799" s="52">
        <v>1</v>
      </c>
      <c r="Y799" s="52" t="s">
        <v>1681</v>
      </c>
    </row>
    <row r="800" spans="1:25" x14ac:dyDescent="0.3">
      <c r="A800">
        <v>1712</v>
      </c>
      <c r="B800" s="23" t="str">
        <f>IF(AND($A800&lt;&gt;"",ISNUMBER($A800)),VLOOKUP($A800,StudiesDetails!$B:$CW,2,FALSE),"")</f>
        <v>Tateishi</v>
      </c>
      <c r="C800" s="23">
        <f>IF(AND($A800&lt;&gt;"",ISNUMBER($A800)),VLOOKUP($A800,StudiesDetails!$B:$CW,3,FALSE),"")</f>
        <v>1999</v>
      </c>
      <c r="D800" s="23" t="str">
        <f>IF(AND($A800&lt;&gt;"",ISNUMBER($A800)),VLOOKUP($A800,StudiesDetails!$B:$CW,4,FALSE),"")</f>
        <v>https://dx.doi.org/10.1016/s0006-2952(98)00375-x</v>
      </c>
      <c r="E800" s="64" t="str">
        <f>IF(AND($A800&lt;&gt;"",ISNUMBER($A800)),VLOOKUP($A800,StudiesDetails!$B:$CW,5,FALSE),"")</f>
        <v>CYP3A5</v>
      </c>
      <c r="F800" s="23" t="str">
        <f>IF(AND($A800&lt;&gt;"",ISNUMBER($A800)),VLOOKUP($A800,StudiesDetails!$B:$CW,6,FALSE),"")</f>
        <v>Liver--HLM-C-4-</v>
      </c>
      <c r="G800" s="12" t="s">
        <v>1690</v>
      </c>
      <c r="H800" s="1">
        <v>2</v>
      </c>
      <c r="I800" s="60" t="str">
        <f>IF(AND($A800&lt;&gt;"",ISNUMBER($A800)),VLOOKUP($A800,StudiesDetails!$B:$CW,26,FALSE),"")</f>
        <v>Individual</v>
      </c>
      <c r="J800" s="39">
        <f>IF(AND($A800&lt;&gt;"",ISNUMBER($A800)),VLOOKUP($A800,StudiesDetails!$B:$CW,31,FALSE),"")</f>
        <v>1</v>
      </c>
      <c r="K800" s="2" t="s">
        <v>1681</v>
      </c>
      <c r="X800" s="52">
        <v>1</v>
      </c>
      <c r="Y800" s="52" t="s">
        <v>1681</v>
      </c>
    </row>
    <row r="801" spans="1:25" x14ac:dyDescent="0.3">
      <c r="A801">
        <v>1713</v>
      </c>
      <c r="B801" s="23" t="str">
        <f>IF(AND($A801&lt;&gt;"",ISNUMBER($A801)),VLOOKUP($A801,StudiesDetails!$B:$CW,2,FALSE),"")</f>
        <v>Tateishi</v>
      </c>
      <c r="C801" s="23">
        <f>IF(AND($A801&lt;&gt;"",ISNUMBER($A801)),VLOOKUP($A801,StudiesDetails!$B:$CW,3,FALSE),"")</f>
        <v>1999</v>
      </c>
      <c r="D801" s="23" t="str">
        <f>IF(AND($A801&lt;&gt;"",ISNUMBER($A801)),VLOOKUP($A801,StudiesDetails!$B:$CW,4,FALSE),"")</f>
        <v>https://dx.doi.org/10.1016/s0006-2952(98)00375-x</v>
      </c>
      <c r="E801" s="64" t="str">
        <f>IF(AND($A801&lt;&gt;"",ISNUMBER($A801)),VLOOKUP($A801,StudiesDetails!$B:$CW,5,FALSE),"")</f>
        <v>CYP3A5</v>
      </c>
      <c r="F801" s="23" t="str">
        <f>IF(AND($A801&lt;&gt;"",ISNUMBER($A801)),VLOOKUP($A801,StudiesDetails!$B:$CW,6,FALSE),"")</f>
        <v>Liver--HLM-C-5-</v>
      </c>
      <c r="G801" s="12" t="s">
        <v>1690</v>
      </c>
      <c r="H801" s="1">
        <v>2</v>
      </c>
      <c r="I801" s="60" t="str">
        <f>IF(AND($A801&lt;&gt;"",ISNUMBER($A801)),VLOOKUP($A801,StudiesDetails!$B:$CW,26,FALSE),"")</f>
        <v>Individual</v>
      </c>
      <c r="J801" s="39">
        <f>IF(AND($A801&lt;&gt;"",ISNUMBER($A801)),VLOOKUP($A801,StudiesDetails!$B:$CW,31,FALSE),"")</f>
        <v>1</v>
      </c>
      <c r="K801" s="2" t="s">
        <v>1681</v>
      </c>
      <c r="X801" s="52">
        <v>1</v>
      </c>
      <c r="Y801" s="52" t="s">
        <v>1681</v>
      </c>
    </row>
    <row r="802" spans="1:25" x14ac:dyDescent="0.3">
      <c r="A802">
        <v>1714</v>
      </c>
      <c r="B802" s="23" t="str">
        <f>IF(AND($A802&lt;&gt;"",ISNUMBER($A802)),VLOOKUP($A802,StudiesDetails!$B:$CW,2,FALSE),"")</f>
        <v>Tateishi</v>
      </c>
      <c r="C802" s="23">
        <f>IF(AND($A802&lt;&gt;"",ISNUMBER($A802)),VLOOKUP($A802,StudiesDetails!$B:$CW,3,FALSE),"")</f>
        <v>1999</v>
      </c>
      <c r="D802" s="23" t="str">
        <f>IF(AND($A802&lt;&gt;"",ISNUMBER($A802)),VLOOKUP($A802,StudiesDetails!$B:$CW,4,FALSE),"")</f>
        <v>https://dx.doi.org/10.1016/s0006-2952(98)00375-x</v>
      </c>
      <c r="E802" s="64" t="str">
        <f>IF(AND($A802&lt;&gt;"",ISNUMBER($A802)),VLOOKUP($A802,StudiesDetails!$B:$CW,5,FALSE),"")</f>
        <v>CYP3A5</v>
      </c>
      <c r="F802" s="23" t="str">
        <f>IF(AND($A802&lt;&gt;"",ISNUMBER($A802)),VLOOKUP($A802,StudiesDetails!$B:$CW,6,FALSE),"")</f>
        <v>Liver--HLM-C-6-</v>
      </c>
      <c r="G802" s="12" t="s">
        <v>1690</v>
      </c>
      <c r="H802" s="1">
        <v>2</v>
      </c>
      <c r="I802" s="60" t="str">
        <f>IF(AND($A802&lt;&gt;"",ISNUMBER($A802)),VLOOKUP($A802,StudiesDetails!$B:$CW,26,FALSE),"")</f>
        <v>Individual</v>
      </c>
      <c r="J802" s="39">
        <f>IF(AND($A802&lt;&gt;"",ISNUMBER($A802)),VLOOKUP($A802,StudiesDetails!$B:$CW,31,FALSE),"")</f>
        <v>1</v>
      </c>
      <c r="K802" s="2" t="s">
        <v>1681</v>
      </c>
      <c r="X802" s="52">
        <v>1</v>
      </c>
      <c r="Y802" s="52" t="s">
        <v>1681</v>
      </c>
    </row>
    <row r="803" spans="1:25" x14ac:dyDescent="0.3">
      <c r="A803">
        <v>1715</v>
      </c>
      <c r="B803" s="23" t="str">
        <f>IF(AND($A803&lt;&gt;"",ISNUMBER($A803)),VLOOKUP($A803,StudiesDetails!$B:$CW,2,FALSE),"")</f>
        <v>Tateishi</v>
      </c>
      <c r="C803" s="23">
        <f>IF(AND($A803&lt;&gt;"",ISNUMBER($A803)),VLOOKUP($A803,StudiesDetails!$B:$CW,3,FALSE),"")</f>
        <v>1999</v>
      </c>
      <c r="D803" s="23" t="str">
        <f>IF(AND($A803&lt;&gt;"",ISNUMBER($A803)),VLOOKUP($A803,StudiesDetails!$B:$CW,4,FALSE),"")</f>
        <v>https://dx.doi.org/10.1016/s0006-2952(98)00375-x</v>
      </c>
      <c r="E803" s="64" t="str">
        <f>IF(AND($A803&lt;&gt;"",ISNUMBER($A803)),VLOOKUP($A803,StudiesDetails!$B:$CW,5,FALSE),"")</f>
        <v>CYP3A5</v>
      </c>
      <c r="F803" s="23" t="str">
        <f>IF(AND($A803&lt;&gt;"",ISNUMBER($A803)),VLOOKUP($A803,StudiesDetails!$B:$CW,6,FALSE),"")</f>
        <v>Liver--HLM-C-7-</v>
      </c>
      <c r="G803" s="12" t="s">
        <v>1690</v>
      </c>
      <c r="H803" s="1">
        <v>2</v>
      </c>
      <c r="I803" s="60" t="str">
        <f>IF(AND($A803&lt;&gt;"",ISNUMBER($A803)),VLOOKUP($A803,StudiesDetails!$B:$CW,26,FALSE),"")</f>
        <v>Individual</v>
      </c>
      <c r="J803" s="39">
        <f>IF(AND($A803&lt;&gt;"",ISNUMBER($A803)),VLOOKUP($A803,StudiesDetails!$B:$CW,31,FALSE),"")</f>
        <v>1</v>
      </c>
      <c r="K803" s="2">
        <v>68.5</v>
      </c>
      <c r="L803" s="14" t="s">
        <v>1679</v>
      </c>
      <c r="M803" s="14" t="s">
        <v>768</v>
      </c>
      <c r="X803" s="52">
        <v>0</v>
      </c>
    </row>
    <row r="804" spans="1:25" x14ac:dyDescent="0.3">
      <c r="A804">
        <v>1716</v>
      </c>
      <c r="B804" s="23" t="str">
        <f>IF(AND($A804&lt;&gt;"",ISNUMBER($A804)),VLOOKUP($A804,StudiesDetails!$B:$CW,2,FALSE),"")</f>
        <v>Tateishi</v>
      </c>
      <c r="C804" s="23">
        <f>IF(AND($A804&lt;&gt;"",ISNUMBER($A804)),VLOOKUP($A804,StudiesDetails!$B:$CW,3,FALSE),"")</f>
        <v>1999</v>
      </c>
      <c r="D804" s="23" t="str">
        <f>IF(AND($A804&lt;&gt;"",ISNUMBER($A804)),VLOOKUP($A804,StudiesDetails!$B:$CW,4,FALSE),"")</f>
        <v>https://dx.doi.org/10.1016/s0006-2952(98)00375-x</v>
      </c>
      <c r="E804" s="64" t="str">
        <f>IF(AND($A804&lt;&gt;"",ISNUMBER($A804)),VLOOKUP($A804,StudiesDetails!$B:$CW,5,FALSE),"")</f>
        <v>CYP3A5</v>
      </c>
      <c r="F804" s="23" t="str">
        <f>IF(AND($A804&lt;&gt;"",ISNUMBER($A804)),VLOOKUP($A804,StudiesDetails!$B:$CW,6,FALSE),"")</f>
        <v>Liver--HLM-C-8-</v>
      </c>
      <c r="G804" s="12" t="s">
        <v>1690</v>
      </c>
      <c r="H804" s="1">
        <v>2</v>
      </c>
      <c r="I804" s="60" t="str">
        <f>IF(AND($A804&lt;&gt;"",ISNUMBER($A804)),VLOOKUP($A804,StudiesDetails!$B:$CW,26,FALSE),"")</f>
        <v>Individual</v>
      </c>
      <c r="J804" s="39">
        <f>IF(AND($A804&lt;&gt;"",ISNUMBER($A804)),VLOOKUP($A804,StudiesDetails!$B:$CW,31,FALSE),"")</f>
        <v>1</v>
      </c>
      <c r="K804" s="2">
        <v>29.8</v>
      </c>
      <c r="L804" s="14" t="s">
        <v>1679</v>
      </c>
      <c r="M804" s="14" t="s">
        <v>768</v>
      </c>
      <c r="X804" s="52">
        <v>0</v>
      </c>
    </row>
    <row r="805" spans="1:25" x14ac:dyDescent="0.3">
      <c r="A805">
        <v>1717</v>
      </c>
      <c r="B805" s="23" t="str">
        <f>IF(AND($A805&lt;&gt;"",ISNUMBER($A805)),VLOOKUP($A805,StudiesDetails!$B:$CW,2,FALSE),"")</f>
        <v>Tateishi</v>
      </c>
      <c r="C805" s="23">
        <f>IF(AND($A805&lt;&gt;"",ISNUMBER($A805)),VLOOKUP($A805,StudiesDetails!$B:$CW,3,FALSE),"")</f>
        <v>1999</v>
      </c>
      <c r="D805" s="23" t="str">
        <f>IF(AND($A805&lt;&gt;"",ISNUMBER($A805)),VLOOKUP($A805,StudiesDetails!$B:$CW,4,FALSE),"")</f>
        <v>https://dx.doi.org/10.1016/s0006-2952(98)00375-x</v>
      </c>
      <c r="E805" s="64" t="str">
        <f>IF(AND($A805&lt;&gt;"",ISNUMBER($A805)),VLOOKUP($A805,StudiesDetails!$B:$CW,5,FALSE),"")</f>
        <v>CYP3A5</v>
      </c>
      <c r="F805" s="23" t="str">
        <f>IF(AND($A805&lt;&gt;"",ISNUMBER($A805)),VLOOKUP($A805,StudiesDetails!$B:$CW,6,FALSE),"")</f>
        <v>Liver--HLM-C-9-</v>
      </c>
      <c r="G805" s="12" t="s">
        <v>1690</v>
      </c>
      <c r="H805" s="1">
        <v>2</v>
      </c>
      <c r="I805" s="60" t="str">
        <f>IF(AND($A805&lt;&gt;"",ISNUMBER($A805)),VLOOKUP($A805,StudiesDetails!$B:$CW,26,FALSE),"")</f>
        <v>Individual</v>
      </c>
      <c r="J805" s="39">
        <f>IF(AND($A805&lt;&gt;"",ISNUMBER($A805)),VLOOKUP($A805,StudiesDetails!$B:$CW,31,FALSE),"")</f>
        <v>1</v>
      </c>
      <c r="K805" s="2" t="s">
        <v>1681</v>
      </c>
      <c r="X805" s="52">
        <v>1</v>
      </c>
      <c r="Y805" s="52" t="s">
        <v>1681</v>
      </c>
    </row>
    <row r="806" spans="1:25" x14ac:dyDescent="0.3">
      <c r="A806">
        <v>1718</v>
      </c>
      <c r="B806" s="23" t="str">
        <f>IF(AND($A806&lt;&gt;"",ISNUMBER($A806)),VLOOKUP($A806,StudiesDetails!$B:$CW,2,FALSE),"")</f>
        <v>Tateishi</v>
      </c>
      <c r="C806" s="23">
        <f>IF(AND($A806&lt;&gt;"",ISNUMBER($A806)),VLOOKUP($A806,StudiesDetails!$B:$CW,3,FALSE),"")</f>
        <v>1999</v>
      </c>
      <c r="D806" s="23" t="str">
        <f>IF(AND($A806&lt;&gt;"",ISNUMBER($A806)),VLOOKUP($A806,StudiesDetails!$B:$CW,4,FALSE),"")</f>
        <v>https://dx.doi.org/10.1016/s0006-2952(98)00375-x</v>
      </c>
      <c r="E806" s="64" t="str">
        <f>IF(AND($A806&lt;&gt;"",ISNUMBER($A806)),VLOOKUP($A806,StudiesDetails!$B:$CW,5,FALSE),"")</f>
        <v>CYP3A5</v>
      </c>
      <c r="F806" s="23" t="str">
        <f>IF(AND($A806&lt;&gt;"",ISNUMBER($A806)),VLOOKUP($A806,StudiesDetails!$B:$CW,6,FALSE),"")</f>
        <v>Liver--HLM-C-10-</v>
      </c>
      <c r="G806" s="12" t="s">
        <v>1690</v>
      </c>
      <c r="H806" s="1">
        <v>2</v>
      </c>
      <c r="I806" s="60" t="str">
        <f>IF(AND($A806&lt;&gt;"",ISNUMBER($A806)),VLOOKUP($A806,StudiesDetails!$B:$CW,26,FALSE),"")</f>
        <v>Individual</v>
      </c>
      <c r="J806" s="39">
        <f>IF(AND($A806&lt;&gt;"",ISNUMBER($A806)),VLOOKUP($A806,StudiesDetails!$B:$CW,31,FALSE),"")</f>
        <v>1</v>
      </c>
      <c r="K806" s="2" t="s">
        <v>1681</v>
      </c>
      <c r="X806" s="52">
        <v>1</v>
      </c>
      <c r="Y806" s="52" t="s">
        <v>1681</v>
      </c>
    </row>
    <row r="807" spans="1:25" x14ac:dyDescent="0.3">
      <c r="A807">
        <v>1719</v>
      </c>
      <c r="B807" s="23" t="str">
        <f>IF(AND($A807&lt;&gt;"",ISNUMBER($A807)),VLOOKUP($A807,StudiesDetails!$B:$CW,2,FALSE),"")</f>
        <v>Tateishi</v>
      </c>
      <c r="C807" s="23">
        <f>IF(AND($A807&lt;&gt;"",ISNUMBER($A807)),VLOOKUP($A807,StudiesDetails!$B:$CW,3,FALSE),"")</f>
        <v>1999</v>
      </c>
      <c r="D807" s="23" t="str">
        <f>IF(AND($A807&lt;&gt;"",ISNUMBER($A807)),VLOOKUP($A807,StudiesDetails!$B:$CW,4,FALSE),"")</f>
        <v>https://dx.doi.org/10.1016/s0006-2952(98)00375-x</v>
      </c>
      <c r="E807" s="64" t="str">
        <f>IF(AND($A807&lt;&gt;"",ISNUMBER($A807)),VLOOKUP($A807,StudiesDetails!$B:$CW,5,FALSE),"")</f>
        <v>CYP3A5</v>
      </c>
      <c r="F807" s="23" t="str">
        <f>IF(AND($A807&lt;&gt;"",ISNUMBER($A807)),VLOOKUP($A807,StudiesDetails!$B:$CW,6,FALSE),"")</f>
        <v>Liver--HLM-C-11-</v>
      </c>
      <c r="G807" s="12" t="s">
        <v>1690</v>
      </c>
      <c r="H807" s="1">
        <v>2</v>
      </c>
      <c r="I807" s="60" t="str">
        <f>IF(AND($A807&lt;&gt;"",ISNUMBER($A807)),VLOOKUP($A807,StudiesDetails!$B:$CW,26,FALSE),"")</f>
        <v>Individual</v>
      </c>
      <c r="J807" s="39">
        <f>IF(AND($A807&lt;&gt;"",ISNUMBER($A807)),VLOOKUP($A807,StudiesDetails!$B:$CW,31,FALSE),"")</f>
        <v>1</v>
      </c>
      <c r="K807" s="2">
        <v>18.8</v>
      </c>
      <c r="L807" s="14" t="s">
        <v>1679</v>
      </c>
      <c r="M807" s="14" t="s">
        <v>768</v>
      </c>
      <c r="X807" s="52">
        <v>0</v>
      </c>
    </row>
    <row r="808" spans="1:25" x14ac:dyDescent="0.3">
      <c r="A808">
        <v>1720</v>
      </c>
      <c r="B808" s="23" t="str">
        <f>IF(AND($A808&lt;&gt;"",ISNUMBER($A808)),VLOOKUP($A808,StudiesDetails!$B:$CW,2,FALSE),"")</f>
        <v>Tateishi</v>
      </c>
      <c r="C808" s="23">
        <f>IF(AND($A808&lt;&gt;"",ISNUMBER($A808)),VLOOKUP($A808,StudiesDetails!$B:$CW,3,FALSE),"")</f>
        <v>1999</v>
      </c>
      <c r="D808" s="23" t="str">
        <f>IF(AND($A808&lt;&gt;"",ISNUMBER($A808)),VLOOKUP($A808,StudiesDetails!$B:$CW,4,FALSE),"")</f>
        <v>https://dx.doi.org/10.1016/s0006-2952(98)00375-x</v>
      </c>
      <c r="E808" s="64" t="str">
        <f>IF(AND($A808&lt;&gt;"",ISNUMBER($A808)),VLOOKUP($A808,StudiesDetails!$B:$CW,5,FALSE),"")</f>
        <v>CYP3A5</v>
      </c>
      <c r="F808" s="23" t="str">
        <f>IF(AND($A808&lt;&gt;"",ISNUMBER($A808)),VLOOKUP($A808,StudiesDetails!$B:$CW,6,FALSE),"")</f>
        <v>Liver--HLM-C-12-</v>
      </c>
      <c r="G808" s="12" t="s">
        <v>1690</v>
      </c>
      <c r="H808" s="1">
        <v>2</v>
      </c>
      <c r="I808" s="60" t="str">
        <f>IF(AND($A808&lt;&gt;"",ISNUMBER($A808)),VLOOKUP($A808,StudiesDetails!$B:$CW,26,FALSE),"")</f>
        <v>Individual</v>
      </c>
      <c r="J808" s="39">
        <f>IF(AND($A808&lt;&gt;"",ISNUMBER($A808)),VLOOKUP($A808,StudiesDetails!$B:$CW,31,FALSE),"")</f>
        <v>1</v>
      </c>
      <c r="K808" s="2" t="s">
        <v>1681</v>
      </c>
      <c r="X808" s="52">
        <v>1</v>
      </c>
      <c r="Y808" s="52" t="s">
        <v>1681</v>
      </c>
    </row>
    <row r="809" spans="1:25" x14ac:dyDescent="0.3">
      <c r="A809">
        <v>1721</v>
      </c>
      <c r="B809" s="23" t="str">
        <f>IF(AND($A809&lt;&gt;"",ISNUMBER($A809)),VLOOKUP($A809,StudiesDetails!$B:$CW,2,FALSE),"")</f>
        <v>Tateishi</v>
      </c>
      <c r="C809" s="23">
        <f>IF(AND($A809&lt;&gt;"",ISNUMBER($A809)),VLOOKUP($A809,StudiesDetails!$B:$CW,3,FALSE),"")</f>
        <v>1999</v>
      </c>
      <c r="D809" s="23" t="str">
        <f>IF(AND($A809&lt;&gt;"",ISNUMBER($A809)),VLOOKUP($A809,StudiesDetails!$B:$CW,4,FALSE),"")</f>
        <v>https://dx.doi.org/10.1016/s0006-2952(98)00375-x</v>
      </c>
      <c r="E809" s="64" t="str">
        <f>IF(AND($A809&lt;&gt;"",ISNUMBER($A809)),VLOOKUP($A809,StudiesDetails!$B:$CW,5,FALSE),"")</f>
        <v>CYP3A5</v>
      </c>
      <c r="F809" s="23" t="str">
        <f>IF(AND($A809&lt;&gt;"",ISNUMBER($A809)),VLOOKUP($A809,StudiesDetails!$B:$CW,6,FALSE),"")</f>
        <v>Liver--HLM-C-13-</v>
      </c>
      <c r="G809" s="12" t="s">
        <v>1690</v>
      </c>
      <c r="H809" s="1">
        <v>2</v>
      </c>
      <c r="I809" s="60" t="str">
        <f>IF(AND($A809&lt;&gt;"",ISNUMBER($A809)),VLOOKUP($A809,StudiesDetails!$B:$CW,26,FALSE),"")</f>
        <v>Individual</v>
      </c>
      <c r="J809" s="39">
        <f>IF(AND($A809&lt;&gt;"",ISNUMBER($A809)),VLOOKUP($A809,StudiesDetails!$B:$CW,31,FALSE),"")</f>
        <v>1</v>
      </c>
      <c r="K809" s="2">
        <v>14.5</v>
      </c>
      <c r="L809" s="14" t="s">
        <v>1679</v>
      </c>
      <c r="M809" s="14" t="s">
        <v>768</v>
      </c>
      <c r="X809" s="52">
        <v>0</v>
      </c>
    </row>
    <row r="810" spans="1:25" x14ac:dyDescent="0.3">
      <c r="A810">
        <v>1722</v>
      </c>
      <c r="B810" s="23" t="str">
        <f>IF(AND($A810&lt;&gt;"",ISNUMBER($A810)),VLOOKUP($A810,StudiesDetails!$B:$CW,2,FALSE),"")</f>
        <v>Tateishi</v>
      </c>
      <c r="C810" s="23">
        <f>IF(AND($A810&lt;&gt;"",ISNUMBER($A810)),VLOOKUP($A810,StudiesDetails!$B:$CW,3,FALSE),"")</f>
        <v>1999</v>
      </c>
      <c r="D810" s="23" t="str">
        <f>IF(AND($A810&lt;&gt;"",ISNUMBER($A810)),VLOOKUP($A810,StudiesDetails!$B:$CW,4,FALSE),"")</f>
        <v>https://dx.doi.org/10.1016/s0006-2952(98)00375-x</v>
      </c>
      <c r="E810" s="64" t="str">
        <f>IF(AND($A810&lt;&gt;"",ISNUMBER($A810)),VLOOKUP($A810,StudiesDetails!$B:$CW,5,FALSE),"")</f>
        <v>CYP3A5</v>
      </c>
      <c r="F810" s="23" t="str">
        <f>IF(AND($A810&lt;&gt;"",ISNUMBER($A810)),VLOOKUP($A810,StudiesDetails!$B:$CW,6,FALSE),"")</f>
        <v>Liver--HLM-C-14-</v>
      </c>
      <c r="G810" s="12" t="s">
        <v>1690</v>
      </c>
      <c r="H810" s="1">
        <v>2</v>
      </c>
      <c r="I810" s="60" t="str">
        <f>IF(AND($A810&lt;&gt;"",ISNUMBER($A810)),VLOOKUP($A810,StudiesDetails!$B:$CW,26,FALSE),"")</f>
        <v>Individual</v>
      </c>
      <c r="J810" s="39">
        <f>IF(AND($A810&lt;&gt;"",ISNUMBER($A810)),VLOOKUP($A810,StudiesDetails!$B:$CW,31,FALSE),"")</f>
        <v>1</v>
      </c>
      <c r="K810" s="2" t="s">
        <v>1681</v>
      </c>
      <c r="X810" s="52">
        <v>1</v>
      </c>
      <c r="Y810" s="52" t="s">
        <v>1681</v>
      </c>
    </row>
    <row r="811" spans="1:25" x14ac:dyDescent="0.3">
      <c r="A811">
        <v>1723</v>
      </c>
      <c r="B811" s="23" t="str">
        <f>IF(AND($A811&lt;&gt;"",ISNUMBER($A811)),VLOOKUP($A811,StudiesDetails!$B:$CW,2,FALSE),"")</f>
        <v>Tateishi</v>
      </c>
      <c r="C811" s="23">
        <f>IF(AND($A811&lt;&gt;"",ISNUMBER($A811)),VLOOKUP($A811,StudiesDetails!$B:$CW,3,FALSE),"")</f>
        <v>1999</v>
      </c>
      <c r="D811" s="23" t="str">
        <f>IF(AND($A811&lt;&gt;"",ISNUMBER($A811)),VLOOKUP($A811,StudiesDetails!$B:$CW,4,FALSE),"")</f>
        <v>https://dx.doi.org/10.1016/s0006-2952(98)00375-x</v>
      </c>
      <c r="E811" s="64" t="str">
        <f>IF(AND($A811&lt;&gt;"",ISNUMBER($A811)),VLOOKUP($A811,StudiesDetails!$B:$CW,5,FALSE),"")</f>
        <v>CYP3A5</v>
      </c>
      <c r="F811" s="23" t="str">
        <f>IF(AND($A811&lt;&gt;"",ISNUMBER($A811)),VLOOKUP($A811,StudiesDetails!$B:$CW,6,FALSE),"")</f>
        <v>Liver--HLM-C-15-</v>
      </c>
      <c r="G811" s="12" t="s">
        <v>1690</v>
      </c>
      <c r="H811" s="1">
        <v>2</v>
      </c>
      <c r="I811" s="60" t="str">
        <f>IF(AND($A811&lt;&gt;"",ISNUMBER($A811)),VLOOKUP($A811,StudiesDetails!$B:$CW,26,FALSE),"")</f>
        <v>Individual</v>
      </c>
      <c r="J811" s="39">
        <f>IF(AND($A811&lt;&gt;"",ISNUMBER($A811)),VLOOKUP($A811,StudiesDetails!$B:$CW,31,FALSE),"")</f>
        <v>1</v>
      </c>
      <c r="K811" s="2" t="s">
        <v>1681</v>
      </c>
      <c r="X811" s="52">
        <v>1</v>
      </c>
      <c r="Y811" s="52" t="s">
        <v>1681</v>
      </c>
    </row>
    <row r="812" spans="1:25" x14ac:dyDescent="0.3">
      <c r="A812">
        <v>1724</v>
      </c>
      <c r="B812" s="23" t="str">
        <f>IF(AND($A812&lt;&gt;"",ISNUMBER($A812)),VLOOKUP($A812,StudiesDetails!$B:$CW,2,FALSE),"")</f>
        <v>Tateishi</v>
      </c>
      <c r="C812" s="23">
        <f>IF(AND($A812&lt;&gt;"",ISNUMBER($A812)),VLOOKUP($A812,StudiesDetails!$B:$CW,3,FALSE),"")</f>
        <v>1999</v>
      </c>
      <c r="D812" s="23" t="str">
        <f>IF(AND($A812&lt;&gt;"",ISNUMBER($A812)),VLOOKUP($A812,StudiesDetails!$B:$CW,4,FALSE),"")</f>
        <v>https://dx.doi.org/10.1016/s0006-2952(98)00375-x</v>
      </c>
      <c r="E812" s="64" t="str">
        <f>IF(AND($A812&lt;&gt;"",ISNUMBER($A812)),VLOOKUP($A812,StudiesDetails!$B:$CW,5,FALSE),"")</f>
        <v>CYP3A5</v>
      </c>
      <c r="F812" s="23" t="str">
        <f>IF(AND($A812&lt;&gt;"",ISNUMBER($A812)),VLOOKUP($A812,StudiesDetails!$B:$CW,6,FALSE),"")</f>
        <v>Liver--HLM-J-1-</v>
      </c>
      <c r="G812" s="12" t="s">
        <v>1690</v>
      </c>
      <c r="H812" s="1">
        <v>2</v>
      </c>
      <c r="I812" s="60" t="str">
        <f>IF(AND($A812&lt;&gt;"",ISNUMBER($A812)),VLOOKUP($A812,StudiesDetails!$B:$CW,26,FALSE),"")</f>
        <v>Individual</v>
      </c>
      <c r="J812" s="39">
        <f>IF(AND($A812&lt;&gt;"",ISNUMBER($A812)),VLOOKUP($A812,StudiesDetails!$B:$CW,31,FALSE),"")</f>
        <v>1</v>
      </c>
      <c r="K812" s="2">
        <v>18.7</v>
      </c>
      <c r="L812" s="14" t="s">
        <v>1679</v>
      </c>
      <c r="M812" s="14" t="s">
        <v>768</v>
      </c>
      <c r="X812" s="52">
        <v>1</v>
      </c>
      <c r="Y812" s="52" t="s">
        <v>1683</v>
      </c>
    </row>
    <row r="813" spans="1:25" x14ac:dyDescent="0.3">
      <c r="A813">
        <v>1725</v>
      </c>
      <c r="B813" s="23" t="str">
        <f>IF(AND($A813&lt;&gt;"",ISNUMBER($A813)),VLOOKUP($A813,StudiesDetails!$B:$CW,2,FALSE),"")</f>
        <v>Tateishi</v>
      </c>
      <c r="C813" s="23">
        <f>IF(AND($A813&lt;&gt;"",ISNUMBER($A813)),VLOOKUP($A813,StudiesDetails!$B:$CW,3,FALSE),"")</f>
        <v>1999</v>
      </c>
      <c r="D813" s="23" t="str">
        <f>IF(AND($A813&lt;&gt;"",ISNUMBER($A813)),VLOOKUP($A813,StudiesDetails!$B:$CW,4,FALSE),"")</f>
        <v>https://dx.doi.org/10.1016/s0006-2952(98)00375-x</v>
      </c>
      <c r="E813" s="64" t="str">
        <f>IF(AND($A813&lt;&gt;"",ISNUMBER($A813)),VLOOKUP($A813,StudiesDetails!$B:$CW,5,FALSE),"")</f>
        <v>CYP3A5</v>
      </c>
      <c r="F813" s="23" t="str">
        <f>IF(AND($A813&lt;&gt;"",ISNUMBER($A813)),VLOOKUP($A813,StudiesDetails!$B:$CW,6,FALSE),"")</f>
        <v>Liver--HLM-J-2-</v>
      </c>
      <c r="G813" s="12" t="s">
        <v>1690</v>
      </c>
      <c r="H813" s="1">
        <v>2</v>
      </c>
      <c r="I813" s="60" t="str">
        <f>IF(AND($A813&lt;&gt;"",ISNUMBER($A813)),VLOOKUP($A813,StudiesDetails!$B:$CW,26,FALSE),"")</f>
        <v>Individual</v>
      </c>
      <c r="J813" s="39">
        <f>IF(AND($A813&lt;&gt;"",ISNUMBER($A813)),VLOOKUP($A813,StudiesDetails!$B:$CW,31,FALSE),"")</f>
        <v>1</v>
      </c>
      <c r="K813" s="2" t="s">
        <v>1681</v>
      </c>
      <c r="X813" s="52">
        <v>1</v>
      </c>
      <c r="Y813" s="52" t="s">
        <v>1684</v>
      </c>
    </row>
    <row r="814" spans="1:25" x14ac:dyDescent="0.3">
      <c r="A814">
        <v>1726</v>
      </c>
      <c r="B814" s="23" t="str">
        <f>IF(AND($A814&lt;&gt;"",ISNUMBER($A814)),VLOOKUP($A814,StudiesDetails!$B:$CW,2,FALSE),"")</f>
        <v>Tateishi</v>
      </c>
      <c r="C814" s="23">
        <f>IF(AND($A814&lt;&gt;"",ISNUMBER($A814)),VLOOKUP($A814,StudiesDetails!$B:$CW,3,FALSE),"")</f>
        <v>1999</v>
      </c>
      <c r="D814" s="23" t="str">
        <f>IF(AND($A814&lt;&gt;"",ISNUMBER($A814)),VLOOKUP($A814,StudiesDetails!$B:$CW,4,FALSE),"")</f>
        <v>https://dx.doi.org/10.1016/s0006-2952(98)00375-x</v>
      </c>
      <c r="E814" s="64" t="str">
        <f>IF(AND($A814&lt;&gt;"",ISNUMBER($A814)),VLOOKUP($A814,StudiesDetails!$B:$CW,5,FALSE),"")</f>
        <v>CYP3A5</v>
      </c>
      <c r="F814" s="23" t="str">
        <f>IF(AND($A814&lt;&gt;"",ISNUMBER($A814)),VLOOKUP($A814,StudiesDetails!$B:$CW,6,FALSE),"")</f>
        <v>Liver--HLM-J-3-</v>
      </c>
      <c r="G814" s="12" t="s">
        <v>1690</v>
      </c>
      <c r="H814" s="1">
        <v>2</v>
      </c>
      <c r="I814" s="60" t="str">
        <f>IF(AND($A814&lt;&gt;"",ISNUMBER($A814)),VLOOKUP($A814,StudiesDetails!$B:$CW,26,FALSE),"")</f>
        <v>Individual</v>
      </c>
      <c r="J814" s="39">
        <f>IF(AND($A814&lt;&gt;"",ISNUMBER($A814)),VLOOKUP($A814,StudiesDetails!$B:$CW,31,FALSE),"")</f>
        <v>1</v>
      </c>
      <c r="K814" s="2">
        <v>28.8</v>
      </c>
      <c r="L814" s="14" t="s">
        <v>1679</v>
      </c>
      <c r="M814" s="14" t="s">
        <v>768</v>
      </c>
      <c r="X814" s="52">
        <v>1</v>
      </c>
      <c r="Y814" s="52" t="s">
        <v>1683</v>
      </c>
    </row>
    <row r="815" spans="1:25" x14ac:dyDescent="0.3">
      <c r="A815">
        <v>1727</v>
      </c>
      <c r="B815" s="23" t="str">
        <f>IF(AND($A815&lt;&gt;"",ISNUMBER($A815)),VLOOKUP($A815,StudiesDetails!$B:$CW,2,FALSE),"")</f>
        <v>Tateishi</v>
      </c>
      <c r="C815" s="23">
        <f>IF(AND($A815&lt;&gt;"",ISNUMBER($A815)),VLOOKUP($A815,StudiesDetails!$B:$CW,3,FALSE),"")</f>
        <v>1999</v>
      </c>
      <c r="D815" s="23" t="str">
        <f>IF(AND($A815&lt;&gt;"",ISNUMBER($A815)),VLOOKUP($A815,StudiesDetails!$B:$CW,4,FALSE),"")</f>
        <v>https://dx.doi.org/10.1016/s0006-2952(98)00375-x</v>
      </c>
      <c r="E815" s="64" t="str">
        <f>IF(AND($A815&lt;&gt;"",ISNUMBER($A815)),VLOOKUP($A815,StudiesDetails!$B:$CW,5,FALSE),"")</f>
        <v>CYP3A5</v>
      </c>
      <c r="F815" s="23" t="str">
        <f>IF(AND($A815&lt;&gt;"",ISNUMBER($A815)),VLOOKUP($A815,StudiesDetails!$B:$CW,6,FALSE),"")</f>
        <v>Liver--HLM-J-4-</v>
      </c>
      <c r="G815" s="12" t="s">
        <v>1690</v>
      </c>
      <c r="H815" s="1">
        <v>2</v>
      </c>
      <c r="I815" s="60" t="str">
        <f>IF(AND($A815&lt;&gt;"",ISNUMBER($A815)),VLOOKUP($A815,StudiesDetails!$B:$CW,26,FALSE),"")</f>
        <v>Individual</v>
      </c>
      <c r="J815" s="39">
        <f>IF(AND($A815&lt;&gt;"",ISNUMBER($A815)),VLOOKUP($A815,StudiesDetails!$B:$CW,31,FALSE),"")</f>
        <v>1</v>
      </c>
      <c r="K815" s="2" t="s">
        <v>1681</v>
      </c>
      <c r="X815" s="52">
        <v>1</v>
      </c>
      <c r="Y815" s="52" t="s">
        <v>1684</v>
      </c>
    </row>
    <row r="816" spans="1:25" x14ac:dyDescent="0.3">
      <c r="A816">
        <v>1728</v>
      </c>
      <c r="B816" s="23" t="str">
        <f>IF(AND($A816&lt;&gt;"",ISNUMBER($A816)),VLOOKUP($A816,StudiesDetails!$B:$CW,2,FALSE),"")</f>
        <v>Tateishi</v>
      </c>
      <c r="C816" s="23">
        <f>IF(AND($A816&lt;&gt;"",ISNUMBER($A816)),VLOOKUP($A816,StudiesDetails!$B:$CW,3,FALSE),"")</f>
        <v>1999</v>
      </c>
      <c r="D816" s="23" t="str">
        <f>IF(AND($A816&lt;&gt;"",ISNUMBER($A816)),VLOOKUP($A816,StudiesDetails!$B:$CW,4,FALSE),"")</f>
        <v>https://dx.doi.org/10.1016/s0006-2952(98)00375-x</v>
      </c>
      <c r="E816" s="64" t="str">
        <f>IF(AND($A816&lt;&gt;"",ISNUMBER($A816)),VLOOKUP($A816,StudiesDetails!$B:$CW,5,FALSE),"")</f>
        <v>CYP3A5</v>
      </c>
      <c r="F816" s="23" t="str">
        <f>IF(AND($A816&lt;&gt;"",ISNUMBER($A816)),VLOOKUP($A816,StudiesDetails!$B:$CW,6,FALSE),"")</f>
        <v>Liver--HLM-J-5-</v>
      </c>
      <c r="G816" s="12" t="s">
        <v>1690</v>
      </c>
      <c r="H816" s="1">
        <v>2</v>
      </c>
      <c r="I816" s="60" t="str">
        <f>IF(AND($A816&lt;&gt;"",ISNUMBER($A816)),VLOOKUP($A816,StudiesDetails!$B:$CW,26,FALSE),"")</f>
        <v>Individual</v>
      </c>
      <c r="J816" s="39">
        <f>IF(AND($A816&lt;&gt;"",ISNUMBER($A816)),VLOOKUP($A816,StudiesDetails!$B:$CW,31,FALSE),"")</f>
        <v>1</v>
      </c>
      <c r="K816" s="2">
        <v>22.6</v>
      </c>
      <c r="L816" s="14" t="s">
        <v>1679</v>
      </c>
      <c r="M816" s="14" t="s">
        <v>768</v>
      </c>
      <c r="X816" s="52">
        <v>1</v>
      </c>
      <c r="Y816" s="52" t="s">
        <v>1683</v>
      </c>
    </row>
    <row r="817" spans="1:25" x14ac:dyDescent="0.3">
      <c r="A817">
        <v>1729</v>
      </c>
      <c r="B817" s="23" t="str">
        <f>IF(AND($A817&lt;&gt;"",ISNUMBER($A817)),VLOOKUP($A817,StudiesDetails!$B:$CW,2,FALSE),"")</f>
        <v>Tateishi</v>
      </c>
      <c r="C817" s="23">
        <f>IF(AND($A817&lt;&gt;"",ISNUMBER($A817)),VLOOKUP($A817,StudiesDetails!$B:$CW,3,FALSE),"")</f>
        <v>1999</v>
      </c>
      <c r="D817" s="23" t="str">
        <f>IF(AND($A817&lt;&gt;"",ISNUMBER($A817)),VLOOKUP($A817,StudiesDetails!$B:$CW,4,FALSE),"")</f>
        <v>https://dx.doi.org/10.1016/s0006-2952(98)00375-x</v>
      </c>
      <c r="E817" s="64" t="str">
        <f>IF(AND($A817&lt;&gt;"",ISNUMBER($A817)),VLOOKUP($A817,StudiesDetails!$B:$CW,5,FALSE),"")</f>
        <v>CYP3A5</v>
      </c>
      <c r="F817" s="23" t="str">
        <f>IF(AND($A817&lt;&gt;"",ISNUMBER($A817)),VLOOKUP($A817,StudiesDetails!$B:$CW,6,FALSE),"")</f>
        <v>Liver--HLM-J-6-</v>
      </c>
      <c r="G817" s="12" t="s">
        <v>1690</v>
      </c>
      <c r="H817" s="1">
        <v>2</v>
      </c>
      <c r="I817" s="60" t="str">
        <f>IF(AND($A817&lt;&gt;"",ISNUMBER($A817)),VLOOKUP($A817,StudiesDetails!$B:$CW,26,FALSE),"")</f>
        <v>Individual</v>
      </c>
      <c r="J817" s="39">
        <f>IF(AND($A817&lt;&gt;"",ISNUMBER($A817)),VLOOKUP($A817,StudiesDetails!$B:$CW,31,FALSE),"")</f>
        <v>1</v>
      </c>
      <c r="K817" s="2" t="s">
        <v>1681</v>
      </c>
      <c r="X817" s="52">
        <v>1</v>
      </c>
      <c r="Y817" s="52" t="s">
        <v>1684</v>
      </c>
    </row>
    <row r="818" spans="1:25" x14ac:dyDescent="0.3">
      <c r="A818">
        <v>1730</v>
      </c>
      <c r="B818" s="23" t="str">
        <f>IF(AND($A818&lt;&gt;"",ISNUMBER($A818)),VLOOKUP($A818,StudiesDetails!$B:$CW,2,FALSE),"")</f>
        <v>Tateishi</v>
      </c>
      <c r="C818" s="23">
        <f>IF(AND($A818&lt;&gt;"",ISNUMBER($A818)),VLOOKUP($A818,StudiesDetails!$B:$CW,3,FALSE),"")</f>
        <v>1999</v>
      </c>
      <c r="D818" s="23" t="str">
        <f>IF(AND($A818&lt;&gt;"",ISNUMBER($A818)),VLOOKUP($A818,StudiesDetails!$B:$CW,4,FALSE),"")</f>
        <v>https://dx.doi.org/10.1016/s0006-2952(98)00375-x</v>
      </c>
      <c r="E818" s="64" t="str">
        <f>IF(AND($A818&lt;&gt;"",ISNUMBER($A818)),VLOOKUP($A818,StudiesDetails!$B:$CW,5,FALSE),"")</f>
        <v>CYP3A5</v>
      </c>
      <c r="F818" s="23" t="str">
        <f>IF(AND($A818&lt;&gt;"",ISNUMBER($A818)),VLOOKUP($A818,StudiesDetails!$B:$CW,6,FALSE),"")</f>
        <v>Liver--HLM-J-7-</v>
      </c>
      <c r="G818" s="12" t="s">
        <v>1690</v>
      </c>
      <c r="H818" s="1">
        <v>2</v>
      </c>
      <c r="I818" s="60" t="str">
        <f>IF(AND($A818&lt;&gt;"",ISNUMBER($A818)),VLOOKUP($A818,StudiesDetails!$B:$CW,26,FALSE),"")</f>
        <v>Individual</v>
      </c>
      <c r="J818" s="39">
        <f>IF(AND($A818&lt;&gt;"",ISNUMBER($A818)),VLOOKUP($A818,StudiesDetails!$B:$CW,31,FALSE),"")</f>
        <v>1</v>
      </c>
      <c r="K818" s="2" t="s">
        <v>1681</v>
      </c>
      <c r="X818" s="52">
        <v>1</v>
      </c>
      <c r="Y818" s="52" t="s">
        <v>1684</v>
      </c>
    </row>
    <row r="819" spans="1:25" x14ac:dyDescent="0.3">
      <c r="A819">
        <v>1731</v>
      </c>
      <c r="B819" s="23" t="str">
        <f>IF(AND($A819&lt;&gt;"",ISNUMBER($A819)),VLOOKUP($A819,StudiesDetails!$B:$CW,2,FALSE),"")</f>
        <v>Tateishi</v>
      </c>
      <c r="C819" s="23">
        <f>IF(AND($A819&lt;&gt;"",ISNUMBER($A819)),VLOOKUP($A819,StudiesDetails!$B:$CW,3,FALSE),"")</f>
        <v>1999</v>
      </c>
      <c r="D819" s="23" t="str">
        <f>IF(AND($A819&lt;&gt;"",ISNUMBER($A819)),VLOOKUP($A819,StudiesDetails!$B:$CW,4,FALSE),"")</f>
        <v>https://dx.doi.org/10.1016/s0006-2952(98)00375-x</v>
      </c>
      <c r="E819" s="64" t="str">
        <f>IF(AND($A819&lt;&gt;"",ISNUMBER($A819)),VLOOKUP($A819,StudiesDetails!$B:$CW,5,FALSE),"")</f>
        <v>CYP3A5</v>
      </c>
      <c r="F819" s="23" t="str">
        <f>IF(AND($A819&lt;&gt;"",ISNUMBER($A819)),VLOOKUP($A819,StudiesDetails!$B:$CW,6,FALSE),"")</f>
        <v>Liver--HLM-J-8-</v>
      </c>
      <c r="G819" s="12" t="s">
        <v>1690</v>
      </c>
      <c r="H819" s="1">
        <v>2</v>
      </c>
      <c r="I819" s="60" t="str">
        <f>IF(AND($A819&lt;&gt;"",ISNUMBER($A819)),VLOOKUP($A819,StudiesDetails!$B:$CW,26,FALSE),"")</f>
        <v>Individual</v>
      </c>
      <c r="J819" s="39">
        <f>IF(AND($A819&lt;&gt;"",ISNUMBER($A819)),VLOOKUP($A819,StudiesDetails!$B:$CW,31,FALSE),"")</f>
        <v>1</v>
      </c>
      <c r="K819" s="2" t="s">
        <v>1681</v>
      </c>
      <c r="X819" s="52">
        <v>1</v>
      </c>
      <c r="Y819" s="52" t="s">
        <v>1684</v>
      </c>
    </row>
    <row r="820" spans="1:25" x14ac:dyDescent="0.3">
      <c r="A820">
        <v>1732</v>
      </c>
      <c r="B820" s="23" t="str">
        <f>IF(AND($A820&lt;&gt;"",ISNUMBER($A820)),VLOOKUP($A820,StudiesDetails!$B:$CW,2,FALSE),"")</f>
        <v>Tateishi</v>
      </c>
      <c r="C820" s="23">
        <f>IF(AND($A820&lt;&gt;"",ISNUMBER($A820)),VLOOKUP($A820,StudiesDetails!$B:$CW,3,FALSE),"")</f>
        <v>1999</v>
      </c>
      <c r="D820" s="23" t="str">
        <f>IF(AND($A820&lt;&gt;"",ISNUMBER($A820)),VLOOKUP($A820,StudiesDetails!$B:$CW,4,FALSE),"")</f>
        <v>https://dx.doi.org/10.1016/s0006-2952(98)00375-x</v>
      </c>
      <c r="E820" s="64" t="str">
        <f>IF(AND($A820&lt;&gt;"",ISNUMBER($A820)),VLOOKUP($A820,StudiesDetails!$B:$CW,5,FALSE),"")</f>
        <v>CYP3A5</v>
      </c>
      <c r="F820" s="23" t="str">
        <f>IF(AND($A820&lt;&gt;"",ISNUMBER($A820)),VLOOKUP($A820,StudiesDetails!$B:$CW,6,FALSE),"")</f>
        <v>Liver--HLM-J-9-</v>
      </c>
      <c r="G820" s="12" t="s">
        <v>1690</v>
      </c>
      <c r="H820" s="1">
        <v>2</v>
      </c>
      <c r="I820" s="60" t="str">
        <f>IF(AND($A820&lt;&gt;"",ISNUMBER($A820)),VLOOKUP($A820,StudiesDetails!$B:$CW,26,FALSE),"")</f>
        <v>Individual</v>
      </c>
      <c r="J820" s="39">
        <f>IF(AND($A820&lt;&gt;"",ISNUMBER($A820)),VLOOKUP($A820,StudiesDetails!$B:$CW,31,FALSE),"")</f>
        <v>1</v>
      </c>
      <c r="K820" s="2" t="s">
        <v>1681</v>
      </c>
      <c r="X820" s="52">
        <v>1</v>
      </c>
      <c r="Y820" s="52" t="s">
        <v>1684</v>
      </c>
    </row>
    <row r="821" spans="1:25" x14ac:dyDescent="0.3">
      <c r="A821">
        <v>1733</v>
      </c>
      <c r="B821" s="23" t="str">
        <f>IF(AND($A821&lt;&gt;"",ISNUMBER($A821)),VLOOKUP($A821,StudiesDetails!$B:$CW,2,FALSE),"")</f>
        <v>Tateishi</v>
      </c>
      <c r="C821" s="23">
        <f>IF(AND($A821&lt;&gt;"",ISNUMBER($A821)),VLOOKUP($A821,StudiesDetails!$B:$CW,3,FALSE),"")</f>
        <v>1999</v>
      </c>
      <c r="D821" s="23" t="str">
        <f>IF(AND($A821&lt;&gt;"",ISNUMBER($A821)),VLOOKUP($A821,StudiesDetails!$B:$CW,4,FALSE),"")</f>
        <v>https://dx.doi.org/10.1016/s0006-2952(98)00375-x</v>
      </c>
      <c r="E821" s="64" t="str">
        <f>IF(AND($A821&lt;&gt;"",ISNUMBER($A821)),VLOOKUP($A821,StudiesDetails!$B:$CW,5,FALSE),"")</f>
        <v>CYP3A5</v>
      </c>
      <c r="F821" s="23" t="str">
        <f>IF(AND($A821&lt;&gt;"",ISNUMBER($A821)),VLOOKUP($A821,StudiesDetails!$B:$CW,6,FALSE),"")</f>
        <v>Liver--HLM-J-10-</v>
      </c>
      <c r="G821" s="12" t="s">
        <v>1690</v>
      </c>
      <c r="H821" s="1">
        <v>2</v>
      </c>
      <c r="I821" s="60" t="str">
        <f>IF(AND($A821&lt;&gt;"",ISNUMBER($A821)),VLOOKUP($A821,StudiesDetails!$B:$CW,26,FALSE),"")</f>
        <v>Individual</v>
      </c>
      <c r="J821" s="39">
        <f>IF(AND($A821&lt;&gt;"",ISNUMBER($A821)),VLOOKUP($A821,StudiesDetails!$B:$CW,31,FALSE),"")</f>
        <v>1</v>
      </c>
      <c r="K821" s="2" t="s">
        <v>1681</v>
      </c>
      <c r="X821" s="52">
        <v>1</v>
      </c>
      <c r="Y821" s="52" t="s">
        <v>1684</v>
      </c>
    </row>
    <row r="822" spans="1:25" x14ac:dyDescent="0.3">
      <c r="A822">
        <v>1734</v>
      </c>
      <c r="B822" s="23" t="str">
        <f>IF(AND($A822&lt;&gt;"",ISNUMBER($A822)),VLOOKUP($A822,StudiesDetails!$B:$CW,2,FALSE),"")</f>
        <v>Tateishi</v>
      </c>
      <c r="C822" s="23">
        <f>IF(AND($A822&lt;&gt;"",ISNUMBER($A822)),VLOOKUP($A822,StudiesDetails!$B:$CW,3,FALSE),"")</f>
        <v>1999</v>
      </c>
      <c r="D822" s="23" t="str">
        <f>IF(AND($A822&lt;&gt;"",ISNUMBER($A822)),VLOOKUP($A822,StudiesDetails!$B:$CW,4,FALSE),"")</f>
        <v>https://dx.doi.org/10.1016/s0006-2952(98)00375-x</v>
      </c>
      <c r="E822" s="64" t="str">
        <f>IF(AND($A822&lt;&gt;"",ISNUMBER($A822)),VLOOKUP($A822,StudiesDetails!$B:$CW,5,FALSE),"")</f>
        <v>CYP3A5</v>
      </c>
      <c r="F822" s="23" t="str">
        <f>IF(AND($A822&lt;&gt;"",ISNUMBER($A822)),VLOOKUP($A822,StudiesDetails!$B:$CW,6,FALSE),"")</f>
        <v>Liver--HLM-J-11-</v>
      </c>
      <c r="G822" s="12" t="s">
        <v>1690</v>
      </c>
      <c r="H822" s="1">
        <v>2</v>
      </c>
      <c r="I822" s="60" t="str">
        <f>IF(AND($A822&lt;&gt;"",ISNUMBER($A822)),VLOOKUP($A822,StudiesDetails!$B:$CW,26,FALSE),"")</f>
        <v>Individual</v>
      </c>
      <c r="J822" s="39">
        <f>IF(AND($A822&lt;&gt;"",ISNUMBER($A822)),VLOOKUP($A822,StudiesDetails!$B:$CW,31,FALSE),"")</f>
        <v>1</v>
      </c>
      <c r="K822" s="2">
        <v>24.7</v>
      </c>
      <c r="L822" s="14" t="s">
        <v>1679</v>
      </c>
      <c r="M822" s="14" t="s">
        <v>768</v>
      </c>
      <c r="X822" s="52">
        <v>1</v>
      </c>
      <c r="Y822" s="52" t="s">
        <v>1683</v>
      </c>
    </row>
    <row r="823" spans="1:25" x14ac:dyDescent="0.3">
      <c r="A823">
        <v>1735</v>
      </c>
      <c r="B823" s="23" t="str">
        <f>IF(AND($A823&lt;&gt;"",ISNUMBER($A823)),VLOOKUP($A823,StudiesDetails!$B:$CW,2,FALSE),"")</f>
        <v>Tateishi</v>
      </c>
      <c r="C823" s="23">
        <f>IF(AND($A823&lt;&gt;"",ISNUMBER($A823)),VLOOKUP($A823,StudiesDetails!$B:$CW,3,FALSE),"")</f>
        <v>1999</v>
      </c>
      <c r="D823" s="23" t="str">
        <f>IF(AND($A823&lt;&gt;"",ISNUMBER($A823)),VLOOKUP($A823,StudiesDetails!$B:$CW,4,FALSE),"")</f>
        <v>https://dx.doi.org/10.1016/s0006-2952(98)00375-x</v>
      </c>
      <c r="E823" s="64" t="str">
        <f>IF(AND($A823&lt;&gt;"",ISNUMBER($A823)),VLOOKUP($A823,StudiesDetails!$B:$CW,5,FALSE),"")</f>
        <v>CYP3A5</v>
      </c>
      <c r="F823" s="23" t="str">
        <f>IF(AND($A823&lt;&gt;"",ISNUMBER($A823)),VLOOKUP($A823,StudiesDetails!$B:$CW,6,FALSE),"")</f>
        <v>Liver--HLM-J-12-</v>
      </c>
      <c r="G823" s="12" t="s">
        <v>1690</v>
      </c>
      <c r="H823" s="1">
        <v>2</v>
      </c>
      <c r="I823" s="60" t="str">
        <f>IF(AND($A823&lt;&gt;"",ISNUMBER($A823)),VLOOKUP($A823,StudiesDetails!$B:$CW,26,FALSE),"")</f>
        <v>Individual</v>
      </c>
      <c r="J823" s="39">
        <f>IF(AND($A823&lt;&gt;"",ISNUMBER($A823)),VLOOKUP($A823,StudiesDetails!$B:$CW,31,FALSE),"")</f>
        <v>1</v>
      </c>
      <c r="K823" s="2" t="s">
        <v>1681</v>
      </c>
      <c r="X823" s="52">
        <v>1</v>
      </c>
      <c r="Y823" s="52" t="s">
        <v>1684</v>
      </c>
    </row>
    <row r="824" spans="1:25" x14ac:dyDescent="0.3">
      <c r="A824">
        <v>1736</v>
      </c>
      <c r="B824" s="23" t="str">
        <f>IF(AND($A824&lt;&gt;"",ISNUMBER($A824)),VLOOKUP($A824,StudiesDetails!$B:$CW,2,FALSE),"")</f>
        <v>Tateishi</v>
      </c>
      <c r="C824" s="23">
        <f>IF(AND($A824&lt;&gt;"",ISNUMBER($A824)),VLOOKUP($A824,StudiesDetails!$B:$CW,3,FALSE),"")</f>
        <v>1999</v>
      </c>
      <c r="D824" s="23" t="str">
        <f>IF(AND($A824&lt;&gt;"",ISNUMBER($A824)),VLOOKUP($A824,StudiesDetails!$B:$CW,4,FALSE),"")</f>
        <v>https://dx.doi.org/10.1016/s0006-2952(98)00375-x</v>
      </c>
      <c r="E824" s="64" t="str">
        <f>IF(AND($A824&lt;&gt;"",ISNUMBER($A824)),VLOOKUP($A824,StudiesDetails!$B:$CW,5,FALSE),"")</f>
        <v>CYP3A5</v>
      </c>
      <c r="F824" s="23" t="str">
        <f>IF(AND($A824&lt;&gt;"",ISNUMBER($A824)),VLOOKUP($A824,StudiesDetails!$B:$CW,6,FALSE),"")</f>
        <v>Liver--HLM-J-13-</v>
      </c>
      <c r="G824" s="12" t="s">
        <v>1690</v>
      </c>
      <c r="H824" s="1">
        <v>2</v>
      </c>
      <c r="I824" s="60" t="str">
        <f>IF(AND($A824&lt;&gt;"",ISNUMBER($A824)),VLOOKUP($A824,StudiesDetails!$B:$CW,26,FALSE),"")</f>
        <v>Individual</v>
      </c>
      <c r="J824" s="39">
        <f>IF(AND($A824&lt;&gt;"",ISNUMBER($A824)),VLOOKUP($A824,StudiesDetails!$B:$CW,31,FALSE),"")</f>
        <v>1</v>
      </c>
      <c r="K824" s="2" t="s">
        <v>1681</v>
      </c>
      <c r="X824" s="52">
        <v>1</v>
      </c>
      <c r="Y824" s="52" t="s">
        <v>1684</v>
      </c>
    </row>
    <row r="825" spans="1:25" x14ac:dyDescent="0.3">
      <c r="A825">
        <v>1737</v>
      </c>
      <c r="B825" s="23" t="str">
        <f>IF(AND($A825&lt;&gt;"",ISNUMBER($A825)),VLOOKUP($A825,StudiesDetails!$B:$CW,2,FALSE),"")</f>
        <v>Tateishi</v>
      </c>
      <c r="C825" s="23">
        <f>IF(AND($A825&lt;&gt;"",ISNUMBER($A825)),VLOOKUP($A825,StudiesDetails!$B:$CW,3,FALSE),"")</f>
        <v>1999</v>
      </c>
      <c r="D825" s="23" t="str">
        <f>IF(AND($A825&lt;&gt;"",ISNUMBER($A825)),VLOOKUP($A825,StudiesDetails!$B:$CW,4,FALSE),"")</f>
        <v>https://dx.doi.org/10.1016/s0006-2952(98)00375-x</v>
      </c>
      <c r="E825" s="64" t="str">
        <f>IF(AND($A825&lt;&gt;"",ISNUMBER($A825)),VLOOKUP($A825,StudiesDetails!$B:$CW,5,FALSE),"")</f>
        <v>CYP3A5</v>
      </c>
      <c r="F825" s="23" t="str">
        <f>IF(AND($A825&lt;&gt;"",ISNUMBER($A825)),VLOOKUP($A825,StudiesDetails!$B:$CW,6,FALSE),"")</f>
        <v>Liver--HLM-J-14-</v>
      </c>
      <c r="G825" s="12" t="s">
        <v>1690</v>
      </c>
      <c r="H825" s="1">
        <v>2</v>
      </c>
      <c r="I825" s="60" t="str">
        <f>IF(AND($A825&lt;&gt;"",ISNUMBER($A825)),VLOOKUP($A825,StudiesDetails!$B:$CW,26,FALSE),"")</f>
        <v>Individual</v>
      </c>
      <c r="J825" s="39">
        <f>IF(AND($A825&lt;&gt;"",ISNUMBER($A825)),VLOOKUP($A825,StudiesDetails!$B:$CW,31,FALSE),"")</f>
        <v>1</v>
      </c>
      <c r="K825" s="2">
        <v>23.8</v>
      </c>
      <c r="L825" s="14" t="s">
        <v>1679</v>
      </c>
      <c r="M825" s="14" t="s">
        <v>768</v>
      </c>
      <c r="X825" s="52">
        <v>1</v>
      </c>
      <c r="Y825" s="52" t="s">
        <v>1683</v>
      </c>
    </row>
    <row r="826" spans="1:25" x14ac:dyDescent="0.3">
      <c r="A826">
        <v>1738</v>
      </c>
      <c r="B826" s="23" t="str">
        <f>IF(AND($A826&lt;&gt;"",ISNUMBER($A826)),VLOOKUP($A826,StudiesDetails!$B:$CW,2,FALSE),"")</f>
        <v>Tateishi</v>
      </c>
      <c r="C826" s="23">
        <f>IF(AND($A826&lt;&gt;"",ISNUMBER($A826)),VLOOKUP($A826,StudiesDetails!$B:$CW,3,FALSE),"")</f>
        <v>1999</v>
      </c>
      <c r="D826" s="23" t="str">
        <f>IF(AND($A826&lt;&gt;"",ISNUMBER($A826)),VLOOKUP($A826,StudiesDetails!$B:$CW,4,FALSE),"")</f>
        <v>https://dx.doi.org/10.1016/s0006-2952(98)00375-x</v>
      </c>
      <c r="E826" s="64" t="str">
        <f>IF(AND($A826&lt;&gt;"",ISNUMBER($A826)),VLOOKUP($A826,StudiesDetails!$B:$CW,5,FALSE),"")</f>
        <v>CYP3A5</v>
      </c>
      <c r="F826" s="23" t="str">
        <f>IF(AND($A826&lt;&gt;"",ISNUMBER($A826)),VLOOKUP($A826,StudiesDetails!$B:$CW,6,FALSE),"")</f>
        <v>Liver--HLM-J-15-</v>
      </c>
      <c r="G826" s="12" t="s">
        <v>1690</v>
      </c>
      <c r="H826" s="1">
        <v>2</v>
      </c>
      <c r="I826" s="60" t="str">
        <f>IF(AND($A826&lt;&gt;"",ISNUMBER($A826)),VLOOKUP($A826,StudiesDetails!$B:$CW,26,FALSE),"")</f>
        <v>Individual</v>
      </c>
      <c r="J826" s="39">
        <f>IF(AND($A826&lt;&gt;"",ISNUMBER($A826)),VLOOKUP($A826,StudiesDetails!$B:$CW,31,FALSE),"")</f>
        <v>1</v>
      </c>
      <c r="K826" s="2" t="s">
        <v>1681</v>
      </c>
      <c r="X826" s="52">
        <v>1</v>
      </c>
      <c r="Y826" s="52" t="s">
        <v>1684</v>
      </c>
    </row>
    <row r="827" spans="1:25" x14ac:dyDescent="0.3">
      <c r="A827">
        <v>1739</v>
      </c>
      <c r="B827" s="23" t="str">
        <f>IF(AND($A827&lt;&gt;"",ISNUMBER($A827)),VLOOKUP($A827,StudiesDetails!$B:$CW,2,FALSE),"")</f>
        <v>Tateishi</v>
      </c>
      <c r="C827" s="23">
        <f>IF(AND($A827&lt;&gt;"",ISNUMBER($A827)),VLOOKUP($A827,StudiesDetails!$B:$CW,3,FALSE),"")</f>
        <v>1999</v>
      </c>
      <c r="D827" s="23" t="str">
        <f>IF(AND($A827&lt;&gt;"",ISNUMBER($A827)),VLOOKUP($A827,StudiesDetails!$B:$CW,4,FALSE),"")</f>
        <v>https://dx.doi.org/10.1016/s0006-2952(98)00375-x</v>
      </c>
      <c r="E827" s="64" t="str">
        <f>IF(AND($A827&lt;&gt;"",ISNUMBER($A827)),VLOOKUP($A827,StudiesDetails!$B:$CW,5,FALSE),"")</f>
        <v>CYP3A7</v>
      </c>
      <c r="F827" s="23" t="str">
        <f>IF(AND($A827&lt;&gt;"",ISNUMBER($A827)),VLOOKUP($A827,StudiesDetails!$B:$CW,6,FALSE),"")</f>
        <v>Liver--HLM-C-1-</v>
      </c>
      <c r="G827" s="12" t="s">
        <v>1690</v>
      </c>
      <c r="H827" s="1">
        <v>2</v>
      </c>
      <c r="I827" s="60" t="str">
        <f>IF(AND($A827&lt;&gt;"",ISNUMBER($A827)),VLOOKUP($A827,StudiesDetails!$B:$CW,26,FALSE),"")</f>
        <v>Individual</v>
      </c>
      <c r="J827" s="39">
        <f>IF(AND($A827&lt;&gt;"",ISNUMBER($A827)),VLOOKUP($A827,StudiesDetails!$B:$CW,31,FALSE),"")</f>
        <v>1</v>
      </c>
      <c r="K827" s="2">
        <v>2.6</v>
      </c>
      <c r="L827" s="14" t="s">
        <v>1679</v>
      </c>
      <c r="M827" s="14" t="s">
        <v>768</v>
      </c>
      <c r="X827" s="52">
        <v>0</v>
      </c>
    </row>
    <row r="828" spans="1:25" x14ac:dyDescent="0.3">
      <c r="A828">
        <v>1740</v>
      </c>
      <c r="B828" s="23" t="str">
        <f>IF(AND($A828&lt;&gt;"",ISNUMBER($A828)),VLOOKUP($A828,StudiesDetails!$B:$CW,2,FALSE),"")</f>
        <v>Tateishi</v>
      </c>
      <c r="C828" s="23">
        <f>IF(AND($A828&lt;&gt;"",ISNUMBER($A828)),VLOOKUP($A828,StudiesDetails!$B:$CW,3,FALSE),"")</f>
        <v>1999</v>
      </c>
      <c r="D828" s="23" t="str">
        <f>IF(AND($A828&lt;&gt;"",ISNUMBER($A828)),VLOOKUP($A828,StudiesDetails!$B:$CW,4,FALSE),"")</f>
        <v>https://dx.doi.org/10.1016/s0006-2952(98)00375-x</v>
      </c>
      <c r="E828" s="64" t="str">
        <f>IF(AND($A828&lt;&gt;"",ISNUMBER($A828)),VLOOKUP($A828,StudiesDetails!$B:$CW,5,FALSE),"")</f>
        <v>CYP3A7</v>
      </c>
      <c r="F828" s="23" t="str">
        <f>IF(AND($A828&lt;&gt;"",ISNUMBER($A828)),VLOOKUP($A828,StudiesDetails!$B:$CW,6,FALSE),"")</f>
        <v>Liver--HLM-C-2-</v>
      </c>
      <c r="G828" s="12" t="s">
        <v>1690</v>
      </c>
      <c r="H828" s="1">
        <v>2</v>
      </c>
      <c r="I828" s="60" t="str">
        <f>IF(AND($A828&lt;&gt;"",ISNUMBER($A828)),VLOOKUP($A828,StudiesDetails!$B:$CW,26,FALSE),"")</f>
        <v>Individual</v>
      </c>
      <c r="J828" s="39">
        <f>IF(AND($A828&lt;&gt;"",ISNUMBER($A828)),VLOOKUP($A828,StudiesDetails!$B:$CW,31,FALSE),"")</f>
        <v>1</v>
      </c>
      <c r="K828" s="85">
        <v>1</v>
      </c>
      <c r="L828" s="14" t="s">
        <v>1679</v>
      </c>
      <c r="M828" s="14" t="s">
        <v>768</v>
      </c>
      <c r="X828" s="52">
        <v>0</v>
      </c>
    </row>
    <row r="829" spans="1:25" x14ac:dyDescent="0.3">
      <c r="A829">
        <v>1741</v>
      </c>
      <c r="B829" s="23" t="str">
        <f>IF(AND($A829&lt;&gt;"",ISNUMBER($A829)),VLOOKUP($A829,StudiesDetails!$B:$CW,2,FALSE),"")</f>
        <v>Tateishi</v>
      </c>
      <c r="C829" s="23">
        <f>IF(AND($A829&lt;&gt;"",ISNUMBER($A829)),VLOOKUP($A829,StudiesDetails!$B:$CW,3,FALSE),"")</f>
        <v>1999</v>
      </c>
      <c r="D829" s="23" t="str">
        <f>IF(AND($A829&lt;&gt;"",ISNUMBER($A829)),VLOOKUP($A829,StudiesDetails!$B:$CW,4,FALSE),"")</f>
        <v>https://dx.doi.org/10.1016/s0006-2952(98)00375-x</v>
      </c>
      <c r="E829" s="64" t="str">
        <f>IF(AND($A829&lt;&gt;"",ISNUMBER($A829)),VLOOKUP($A829,StudiesDetails!$B:$CW,5,FALSE),"")</f>
        <v>CYP3A7</v>
      </c>
      <c r="F829" s="23" t="str">
        <f>IF(AND($A829&lt;&gt;"",ISNUMBER($A829)),VLOOKUP($A829,StudiesDetails!$B:$CW,6,FALSE),"")</f>
        <v>Liver--HLM-C-3-</v>
      </c>
      <c r="G829" s="12" t="s">
        <v>1690</v>
      </c>
      <c r="H829" s="1">
        <v>2</v>
      </c>
      <c r="I829" s="60" t="str">
        <f>IF(AND($A829&lt;&gt;"",ISNUMBER($A829)),VLOOKUP($A829,StudiesDetails!$B:$CW,26,FALSE),"")</f>
        <v>Individual</v>
      </c>
      <c r="J829" s="39">
        <f>IF(AND($A829&lt;&gt;"",ISNUMBER($A829)),VLOOKUP($A829,StudiesDetails!$B:$CW,31,FALSE),"")</f>
        <v>1</v>
      </c>
      <c r="K829" s="2" t="s">
        <v>1681</v>
      </c>
      <c r="X829" s="52">
        <v>1</v>
      </c>
      <c r="Y829" s="52" t="s">
        <v>1681</v>
      </c>
    </row>
    <row r="830" spans="1:25" x14ac:dyDescent="0.3">
      <c r="A830">
        <v>1742</v>
      </c>
      <c r="B830" s="23" t="str">
        <f>IF(AND($A830&lt;&gt;"",ISNUMBER($A830)),VLOOKUP($A830,StudiesDetails!$B:$CW,2,FALSE),"")</f>
        <v>Tateishi</v>
      </c>
      <c r="C830" s="23">
        <f>IF(AND($A830&lt;&gt;"",ISNUMBER($A830)),VLOOKUP($A830,StudiesDetails!$B:$CW,3,FALSE),"")</f>
        <v>1999</v>
      </c>
      <c r="D830" s="23" t="str">
        <f>IF(AND($A830&lt;&gt;"",ISNUMBER($A830)),VLOOKUP($A830,StudiesDetails!$B:$CW,4,FALSE),"")</f>
        <v>https://dx.doi.org/10.1016/s0006-2952(98)00375-x</v>
      </c>
      <c r="E830" s="64" t="str">
        <f>IF(AND($A830&lt;&gt;"",ISNUMBER($A830)),VLOOKUP($A830,StudiesDetails!$B:$CW,5,FALSE),"")</f>
        <v>CYP3A7</v>
      </c>
      <c r="F830" s="23" t="str">
        <f>IF(AND($A830&lt;&gt;"",ISNUMBER($A830)),VLOOKUP($A830,StudiesDetails!$B:$CW,6,FALSE),"")</f>
        <v>Liver--HLM-C-4-</v>
      </c>
      <c r="G830" s="12" t="s">
        <v>1690</v>
      </c>
      <c r="H830" s="1">
        <v>2</v>
      </c>
      <c r="I830" s="60" t="str">
        <f>IF(AND($A830&lt;&gt;"",ISNUMBER($A830)),VLOOKUP($A830,StudiesDetails!$B:$CW,26,FALSE),"")</f>
        <v>Individual</v>
      </c>
      <c r="J830" s="39">
        <f>IF(AND($A830&lt;&gt;"",ISNUMBER($A830)),VLOOKUP($A830,StudiesDetails!$B:$CW,31,FALSE),"")</f>
        <v>1</v>
      </c>
      <c r="K830" s="2">
        <v>1.2</v>
      </c>
      <c r="L830" s="14" t="s">
        <v>1679</v>
      </c>
      <c r="M830" s="14" t="s">
        <v>768</v>
      </c>
      <c r="X830" s="52">
        <v>0</v>
      </c>
    </row>
    <row r="831" spans="1:25" x14ac:dyDescent="0.3">
      <c r="A831">
        <v>1743</v>
      </c>
      <c r="B831" s="23" t="str">
        <f>IF(AND($A831&lt;&gt;"",ISNUMBER($A831)),VLOOKUP($A831,StudiesDetails!$B:$CW,2,FALSE),"")</f>
        <v>Tateishi</v>
      </c>
      <c r="C831" s="23">
        <f>IF(AND($A831&lt;&gt;"",ISNUMBER($A831)),VLOOKUP($A831,StudiesDetails!$B:$CW,3,FALSE),"")</f>
        <v>1999</v>
      </c>
      <c r="D831" s="23" t="str">
        <f>IF(AND($A831&lt;&gt;"",ISNUMBER($A831)),VLOOKUP($A831,StudiesDetails!$B:$CW,4,FALSE),"")</f>
        <v>https://dx.doi.org/10.1016/s0006-2952(98)00375-x</v>
      </c>
      <c r="E831" s="64" t="str">
        <f>IF(AND($A831&lt;&gt;"",ISNUMBER($A831)),VLOOKUP($A831,StudiesDetails!$B:$CW,5,FALSE),"")</f>
        <v>CYP3A7</v>
      </c>
      <c r="F831" s="23" t="str">
        <f>IF(AND($A831&lt;&gt;"",ISNUMBER($A831)),VLOOKUP($A831,StudiesDetails!$B:$CW,6,FALSE),"")</f>
        <v>Liver--HLM-C-5-</v>
      </c>
      <c r="G831" s="12" t="s">
        <v>1690</v>
      </c>
      <c r="H831" s="1">
        <v>2</v>
      </c>
      <c r="I831" s="60" t="str">
        <f>IF(AND($A831&lt;&gt;"",ISNUMBER($A831)),VLOOKUP($A831,StudiesDetails!$B:$CW,26,FALSE),"")</f>
        <v>Individual</v>
      </c>
      <c r="J831" s="39">
        <f>IF(AND($A831&lt;&gt;"",ISNUMBER($A831)),VLOOKUP($A831,StudiesDetails!$B:$CW,31,FALSE),"")</f>
        <v>1</v>
      </c>
      <c r="K831" s="2" t="s">
        <v>1681</v>
      </c>
      <c r="X831" s="52">
        <v>1</v>
      </c>
      <c r="Y831" s="52" t="s">
        <v>1681</v>
      </c>
    </row>
    <row r="832" spans="1:25" x14ac:dyDescent="0.3">
      <c r="A832">
        <v>1744</v>
      </c>
      <c r="B832" s="23" t="str">
        <f>IF(AND($A832&lt;&gt;"",ISNUMBER($A832)),VLOOKUP($A832,StudiesDetails!$B:$CW,2,FALSE),"")</f>
        <v>Tateishi</v>
      </c>
      <c r="C832" s="23">
        <f>IF(AND($A832&lt;&gt;"",ISNUMBER($A832)),VLOOKUP($A832,StudiesDetails!$B:$CW,3,FALSE),"")</f>
        <v>1999</v>
      </c>
      <c r="D832" s="23" t="str">
        <f>IF(AND($A832&lt;&gt;"",ISNUMBER($A832)),VLOOKUP($A832,StudiesDetails!$B:$CW,4,FALSE),"")</f>
        <v>https://dx.doi.org/10.1016/s0006-2952(98)00375-x</v>
      </c>
      <c r="E832" s="64" t="str">
        <f>IF(AND($A832&lt;&gt;"",ISNUMBER($A832)),VLOOKUP($A832,StudiesDetails!$B:$CW,5,FALSE),"")</f>
        <v>CYP3A7</v>
      </c>
      <c r="F832" s="23" t="str">
        <f>IF(AND($A832&lt;&gt;"",ISNUMBER($A832)),VLOOKUP($A832,StudiesDetails!$B:$CW,6,FALSE),"")</f>
        <v>Liver--HLM-C-6-</v>
      </c>
      <c r="G832" s="12" t="s">
        <v>1690</v>
      </c>
      <c r="H832" s="1">
        <v>2</v>
      </c>
      <c r="I832" s="60" t="str">
        <f>IF(AND($A832&lt;&gt;"",ISNUMBER($A832)),VLOOKUP($A832,StudiesDetails!$B:$CW,26,FALSE),"")</f>
        <v>Individual</v>
      </c>
      <c r="J832" s="39">
        <f>IF(AND($A832&lt;&gt;"",ISNUMBER($A832)),VLOOKUP($A832,StudiesDetails!$B:$CW,31,FALSE),"")</f>
        <v>1</v>
      </c>
      <c r="K832" s="2">
        <v>2.2000000000000002</v>
      </c>
      <c r="L832" s="14" t="s">
        <v>1679</v>
      </c>
      <c r="M832" s="14" t="s">
        <v>768</v>
      </c>
      <c r="X832" s="52">
        <v>0</v>
      </c>
    </row>
    <row r="833" spans="1:25" x14ac:dyDescent="0.3">
      <c r="A833">
        <v>1745</v>
      </c>
      <c r="B833" s="23" t="str">
        <f>IF(AND($A833&lt;&gt;"",ISNUMBER($A833)),VLOOKUP($A833,StudiesDetails!$B:$CW,2,FALSE),"")</f>
        <v>Tateishi</v>
      </c>
      <c r="C833" s="23">
        <f>IF(AND($A833&lt;&gt;"",ISNUMBER($A833)),VLOOKUP($A833,StudiesDetails!$B:$CW,3,FALSE),"")</f>
        <v>1999</v>
      </c>
      <c r="D833" s="23" t="str">
        <f>IF(AND($A833&lt;&gt;"",ISNUMBER($A833)),VLOOKUP($A833,StudiesDetails!$B:$CW,4,FALSE),"")</f>
        <v>https://dx.doi.org/10.1016/s0006-2952(98)00375-x</v>
      </c>
      <c r="E833" s="64" t="str">
        <f>IF(AND($A833&lt;&gt;"",ISNUMBER($A833)),VLOOKUP($A833,StudiesDetails!$B:$CW,5,FALSE),"")</f>
        <v>CYP3A7</v>
      </c>
      <c r="F833" s="23" t="str">
        <f>IF(AND($A833&lt;&gt;"",ISNUMBER($A833)),VLOOKUP($A833,StudiesDetails!$B:$CW,6,FALSE),"")</f>
        <v>Liver--HLM-C-7-</v>
      </c>
      <c r="G833" s="12" t="s">
        <v>1690</v>
      </c>
      <c r="H833" s="1">
        <v>2</v>
      </c>
      <c r="I833" s="60" t="str">
        <f>IF(AND($A833&lt;&gt;"",ISNUMBER($A833)),VLOOKUP($A833,StudiesDetails!$B:$CW,26,FALSE),"")</f>
        <v>Individual</v>
      </c>
      <c r="J833" s="39">
        <f>IF(AND($A833&lt;&gt;"",ISNUMBER($A833)),VLOOKUP($A833,StudiesDetails!$B:$CW,31,FALSE),"")</f>
        <v>1</v>
      </c>
      <c r="K833" s="2">
        <v>14.2</v>
      </c>
      <c r="L833" s="14" t="s">
        <v>1679</v>
      </c>
      <c r="M833" s="14" t="s">
        <v>768</v>
      </c>
      <c r="X833" s="52">
        <v>0</v>
      </c>
    </row>
    <row r="834" spans="1:25" x14ac:dyDescent="0.3">
      <c r="A834">
        <v>1746</v>
      </c>
      <c r="B834" s="23" t="str">
        <f>IF(AND($A834&lt;&gt;"",ISNUMBER($A834)),VLOOKUP($A834,StudiesDetails!$B:$CW,2,FALSE),"")</f>
        <v>Tateishi</v>
      </c>
      <c r="C834" s="23">
        <f>IF(AND($A834&lt;&gt;"",ISNUMBER($A834)),VLOOKUP($A834,StudiesDetails!$B:$CW,3,FALSE),"")</f>
        <v>1999</v>
      </c>
      <c r="D834" s="23" t="str">
        <f>IF(AND($A834&lt;&gt;"",ISNUMBER($A834)),VLOOKUP($A834,StudiesDetails!$B:$CW,4,FALSE),"")</f>
        <v>https://dx.doi.org/10.1016/s0006-2952(98)00375-x</v>
      </c>
      <c r="E834" s="64" t="str">
        <f>IF(AND($A834&lt;&gt;"",ISNUMBER($A834)),VLOOKUP($A834,StudiesDetails!$B:$CW,5,FALSE),"")</f>
        <v>CYP3A7</v>
      </c>
      <c r="F834" s="23" t="str">
        <f>IF(AND($A834&lt;&gt;"",ISNUMBER($A834)),VLOOKUP($A834,StudiesDetails!$B:$CW,6,FALSE),"")</f>
        <v>Liver--HLM-C-8-</v>
      </c>
      <c r="G834" s="12" t="s">
        <v>1690</v>
      </c>
      <c r="H834" s="1">
        <v>2</v>
      </c>
      <c r="I834" s="60" t="str">
        <f>IF(AND($A834&lt;&gt;"",ISNUMBER($A834)),VLOOKUP($A834,StudiesDetails!$B:$CW,26,FALSE),"")</f>
        <v>Individual</v>
      </c>
      <c r="J834" s="39">
        <f>IF(AND($A834&lt;&gt;"",ISNUMBER($A834)),VLOOKUP($A834,StudiesDetails!$B:$CW,31,FALSE),"")</f>
        <v>1</v>
      </c>
      <c r="K834" s="2">
        <v>2.2000000000000002</v>
      </c>
      <c r="L834" s="14" t="s">
        <v>1679</v>
      </c>
      <c r="M834" s="14" t="s">
        <v>768</v>
      </c>
      <c r="X834" s="52">
        <v>0</v>
      </c>
    </row>
    <row r="835" spans="1:25" x14ac:dyDescent="0.3">
      <c r="A835">
        <v>1747</v>
      </c>
      <c r="B835" s="23" t="str">
        <f>IF(AND($A835&lt;&gt;"",ISNUMBER($A835)),VLOOKUP($A835,StudiesDetails!$B:$CW,2,FALSE),"")</f>
        <v>Tateishi</v>
      </c>
      <c r="C835" s="23">
        <f>IF(AND($A835&lt;&gt;"",ISNUMBER($A835)),VLOOKUP($A835,StudiesDetails!$B:$CW,3,FALSE),"")</f>
        <v>1999</v>
      </c>
      <c r="D835" s="23" t="str">
        <f>IF(AND($A835&lt;&gt;"",ISNUMBER($A835)),VLOOKUP($A835,StudiesDetails!$B:$CW,4,FALSE),"")</f>
        <v>https://dx.doi.org/10.1016/s0006-2952(98)00375-x</v>
      </c>
      <c r="E835" s="64" t="str">
        <f>IF(AND($A835&lt;&gt;"",ISNUMBER($A835)),VLOOKUP($A835,StudiesDetails!$B:$CW,5,FALSE),"")</f>
        <v>CYP3A7</v>
      </c>
      <c r="F835" s="23" t="str">
        <f>IF(AND($A835&lt;&gt;"",ISNUMBER($A835)),VLOOKUP($A835,StudiesDetails!$B:$CW,6,FALSE),"")</f>
        <v>Liver--HLM-C-9-</v>
      </c>
      <c r="G835" s="12" t="s">
        <v>1690</v>
      </c>
      <c r="H835" s="1">
        <v>2</v>
      </c>
      <c r="I835" s="60" t="str">
        <f>IF(AND($A835&lt;&gt;"",ISNUMBER($A835)),VLOOKUP($A835,StudiesDetails!$B:$CW,26,FALSE),"")</f>
        <v>Individual</v>
      </c>
      <c r="J835" s="39">
        <f>IF(AND($A835&lt;&gt;"",ISNUMBER($A835)),VLOOKUP($A835,StudiesDetails!$B:$CW,31,FALSE),"")</f>
        <v>1</v>
      </c>
      <c r="K835" s="2">
        <v>2.2000000000000002</v>
      </c>
      <c r="L835" s="14" t="s">
        <v>1679</v>
      </c>
      <c r="M835" s="14" t="s">
        <v>768</v>
      </c>
      <c r="X835" s="52">
        <v>0</v>
      </c>
    </row>
    <row r="836" spans="1:25" x14ac:dyDescent="0.3">
      <c r="A836">
        <v>1748</v>
      </c>
      <c r="B836" s="23" t="str">
        <f>IF(AND($A836&lt;&gt;"",ISNUMBER($A836)),VLOOKUP($A836,StudiesDetails!$B:$CW,2,FALSE),"")</f>
        <v>Tateishi</v>
      </c>
      <c r="C836" s="23">
        <f>IF(AND($A836&lt;&gt;"",ISNUMBER($A836)),VLOOKUP($A836,StudiesDetails!$B:$CW,3,FALSE),"")</f>
        <v>1999</v>
      </c>
      <c r="D836" s="23" t="str">
        <f>IF(AND($A836&lt;&gt;"",ISNUMBER($A836)),VLOOKUP($A836,StudiesDetails!$B:$CW,4,FALSE),"")</f>
        <v>https://dx.doi.org/10.1016/s0006-2952(98)00375-x</v>
      </c>
      <c r="E836" s="64" t="str">
        <f>IF(AND($A836&lt;&gt;"",ISNUMBER($A836)),VLOOKUP($A836,StudiesDetails!$B:$CW,5,FALSE),"")</f>
        <v>CYP3A7</v>
      </c>
      <c r="F836" s="23" t="str">
        <f>IF(AND($A836&lt;&gt;"",ISNUMBER($A836)),VLOOKUP($A836,StudiesDetails!$B:$CW,6,FALSE),"")</f>
        <v>Liver--HLM-C-10-</v>
      </c>
      <c r="G836" s="12" t="s">
        <v>1690</v>
      </c>
      <c r="H836" s="1">
        <v>2</v>
      </c>
      <c r="I836" s="60" t="str">
        <f>IF(AND($A836&lt;&gt;"",ISNUMBER($A836)),VLOOKUP($A836,StudiesDetails!$B:$CW,26,FALSE),"")</f>
        <v>Individual</v>
      </c>
      <c r="J836" s="39">
        <f>IF(AND($A836&lt;&gt;"",ISNUMBER($A836)),VLOOKUP($A836,StudiesDetails!$B:$CW,31,FALSE),"")</f>
        <v>1</v>
      </c>
      <c r="K836" s="2" t="s">
        <v>1681</v>
      </c>
      <c r="X836" s="52">
        <v>1</v>
      </c>
      <c r="Y836" s="52" t="s">
        <v>1681</v>
      </c>
    </row>
    <row r="837" spans="1:25" x14ac:dyDescent="0.3">
      <c r="A837">
        <v>1749</v>
      </c>
      <c r="B837" s="23" t="str">
        <f>IF(AND($A837&lt;&gt;"",ISNUMBER($A837)),VLOOKUP($A837,StudiesDetails!$B:$CW,2,FALSE),"")</f>
        <v>Tateishi</v>
      </c>
      <c r="C837" s="23">
        <f>IF(AND($A837&lt;&gt;"",ISNUMBER($A837)),VLOOKUP($A837,StudiesDetails!$B:$CW,3,FALSE),"")</f>
        <v>1999</v>
      </c>
      <c r="D837" s="23" t="str">
        <f>IF(AND($A837&lt;&gt;"",ISNUMBER($A837)),VLOOKUP($A837,StudiesDetails!$B:$CW,4,FALSE),"")</f>
        <v>https://dx.doi.org/10.1016/s0006-2952(98)00375-x</v>
      </c>
      <c r="E837" s="64" t="str">
        <f>IF(AND($A837&lt;&gt;"",ISNUMBER($A837)),VLOOKUP($A837,StudiesDetails!$B:$CW,5,FALSE),"")</f>
        <v>CYP3A7</v>
      </c>
      <c r="F837" s="23" t="str">
        <f>IF(AND($A837&lt;&gt;"",ISNUMBER($A837)),VLOOKUP($A837,StudiesDetails!$B:$CW,6,FALSE),"")</f>
        <v>Liver--HLM-C-11-</v>
      </c>
      <c r="G837" s="12" t="s">
        <v>1690</v>
      </c>
      <c r="H837" s="1">
        <v>2</v>
      </c>
      <c r="I837" s="60" t="str">
        <f>IF(AND($A837&lt;&gt;"",ISNUMBER($A837)),VLOOKUP($A837,StudiesDetails!$B:$CW,26,FALSE),"")</f>
        <v>Individual</v>
      </c>
      <c r="J837" s="39">
        <f>IF(AND($A837&lt;&gt;"",ISNUMBER($A837)),VLOOKUP($A837,StudiesDetails!$B:$CW,31,FALSE),"")</f>
        <v>1</v>
      </c>
      <c r="K837" s="2">
        <v>1.2</v>
      </c>
      <c r="L837" s="14" t="s">
        <v>1679</v>
      </c>
      <c r="M837" s="14" t="s">
        <v>768</v>
      </c>
      <c r="X837" s="52">
        <v>0</v>
      </c>
    </row>
    <row r="838" spans="1:25" x14ac:dyDescent="0.3">
      <c r="A838">
        <v>1750</v>
      </c>
      <c r="B838" s="23" t="str">
        <f>IF(AND($A838&lt;&gt;"",ISNUMBER($A838)),VLOOKUP($A838,StudiesDetails!$B:$CW,2,FALSE),"")</f>
        <v>Tateishi</v>
      </c>
      <c r="C838" s="23">
        <f>IF(AND($A838&lt;&gt;"",ISNUMBER($A838)),VLOOKUP($A838,StudiesDetails!$B:$CW,3,FALSE),"")</f>
        <v>1999</v>
      </c>
      <c r="D838" s="23" t="str">
        <f>IF(AND($A838&lt;&gt;"",ISNUMBER($A838)),VLOOKUP($A838,StudiesDetails!$B:$CW,4,FALSE),"")</f>
        <v>https://dx.doi.org/10.1016/s0006-2952(98)00375-x</v>
      </c>
      <c r="E838" s="64" t="str">
        <f>IF(AND($A838&lt;&gt;"",ISNUMBER($A838)),VLOOKUP($A838,StudiesDetails!$B:$CW,5,FALSE),"")</f>
        <v>CYP3A7</v>
      </c>
      <c r="F838" s="23" t="str">
        <f>IF(AND($A838&lt;&gt;"",ISNUMBER($A838)),VLOOKUP($A838,StudiesDetails!$B:$CW,6,FALSE),"")</f>
        <v>Liver--HLM-C-12-</v>
      </c>
      <c r="G838" s="12" t="s">
        <v>1690</v>
      </c>
      <c r="H838" s="1">
        <v>2</v>
      </c>
      <c r="I838" s="60" t="str">
        <f>IF(AND($A838&lt;&gt;"",ISNUMBER($A838)),VLOOKUP($A838,StudiesDetails!$B:$CW,26,FALSE),"")</f>
        <v>Individual</v>
      </c>
      <c r="J838" s="39">
        <f>IF(AND($A838&lt;&gt;"",ISNUMBER($A838)),VLOOKUP($A838,StudiesDetails!$B:$CW,31,FALSE),"")</f>
        <v>1</v>
      </c>
      <c r="K838" s="2" t="s">
        <v>1681</v>
      </c>
      <c r="X838" s="52">
        <v>1</v>
      </c>
      <c r="Y838" s="52" t="s">
        <v>1681</v>
      </c>
    </row>
    <row r="839" spans="1:25" x14ac:dyDescent="0.3">
      <c r="A839">
        <v>1751</v>
      </c>
      <c r="B839" s="23" t="str">
        <f>IF(AND($A839&lt;&gt;"",ISNUMBER($A839)),VLOOKUP($A839,StudiesDetails!$B:$CW,2,FALSE),"")</f>
        <v>Tateishi</v>
      </c>
      <c r="C839" s="23">
        <f>IF(AND($A839&lt;&gt;"",ISNUMBER($A839)),VLOOKUP($A839,StudiesDetails!$B:$CW,3,FALSE),"")</f>
        <v>1999</v>
      </c>
      <c r="D839" s="23" t="str">
        <f>IF(AND($A839&lt;&gt;"",ISNUMBER($A839)),VLOOKUP($A839,StudiesDetails!$B:$CW,4,FALSE),"")</f>
        <v>https://dx.doi.org/10.1016/s0006-2952(98)00375-x</v>
      </c>
      <c r="E839" s="64" t="str">
        <f>IF(AND($A839&lt;&gt;"",ISNUMBER($A839)),VLOOKUP($A839,StudiesDetails!$B:$CW,5,FALSE),"")</f>
        <v>CYP3A7</v>
      </c>
      <c r="F839" s="23" t="str">
        <f>IF(AND($A839&lt;&gt;"",ISNUMBER($A839)),VLOOKUP($A839,StudiesDetails!$B:$CW,6,FALSE),"")</f>
        <v>Liver--HLM-C-13-</v>
      </c>
      <c r="G839" s="12" t="s">
        <v>1690</v>
      </c>
      <c r="H839" s="1">
        <v>2</v>
      </c>
      <c r="I839" s="60" t="str">
        <f>IF(AND($A839&lt;&gt;"",ISNUMBER($A839)),VLOOKUP($A839,StudiesDetails!$B:$CW,26,FALSE),"")</f>
        <v>Individual</v>
      </c>
      <c r="J839" s="39">
        <f>IF(AND($A839&lt;&gt;"",ISNUMBER($A839)),VLOOKUP($A839,StudiesDetails!$B:$CW,31,FALSE),"")</f>
        <v>1</v>
      </c>
      <c r="K839" s="2" t="s">
        <v>1681</v>
      </c>
      <c r="X839" s="52">
        <v>1</v>
      </c>
      <c r="Y839" s="52" t="s">
        <v>1681</v>
      </c>
    </row>
    <row r="840" spans="1:25" x14ac:dyDescent="0.3">
      <c r="A840">
        <v>1752</v>
      </c>
      <c r="B840" s="23" t="str">
        <f>IF(AND($A840&lt;&gt;"",ISNUMBER($A840)),VLOOKUP($A840,StudiesDetails!$B:$CW,2,FALSE),"")</f>
        <v>Tateishi</v>
      </c>
      <c r="C840" s="23">
        <f>IF(AND($A840&lt;&gt;"",ISNUMBER($A840)),VLOOKUP($A840,StudiesDetails!$B:$CW,3,FALSE),"")</f>
        <v>1999</v>
      </c>
      <c r="D840" s="23" t="str">
        <f>IF(AND($A840&lt;&gt;"",ISNUMBER($A840)),VLOOKUP($A840,StudiesDetails!$B:$CW,4,FALSE),"")</f>
        <v>https://dx.doi.org/10.1016/s0006-2952(98)00375-x</v>
      </c>
      <c r="E840" s="64" t="str">
        <f>IF(AND($A840&lt;&gt;"",ISNUMBER($A840)),VLOOKUP($A840,StudiesDetails!$B:$CW,5,FALSE),"")</f>
        <v>CYP3A7</v>
      </c>
      <c r="F840" s="23" t="str">
        <f>IF(AND($A840&lt;&gt;"",ISNUMBER($A840)),VLOOKUP($A840,StudiesDetails!$B:$CW,6,FALSE),"")</f>
        <v>Liver--HLM-C-14-</v>
      </c>
      <c r="G840" s="12" t="s">
        <v>1690</v>
      </c>
      <c r="H840" s="1">
        <v>2</v>
      </c>
      <c r="I840" s="60" t="str">
        <f>IF(AND($A840&lt;&gt;"",ISNUMBER($A840)),VLOOKUP($A840,StudiesDetails!$B:$CW,26,FALSE),"")</f>
        <v>Individual</v>
      </c>
      <c r="J840" s="39">
        <f>IF(AND($A840&lt;&gt;"",ISNUMBER($A840)),VLOOKUP($A840,StudiesDetails!$B:$CW,31,FALSE),"")</f>
        <v>1</v>
      </c>
      <c r="K840" s="2">
        <v>14.7</v>
      </c>
      <c r="L840" s="14" t="s">
        <v>1679</v>
      </c>
      <c r="M840" s="14" t="s">
        <v>768</v>
      </c>
      <c r="X840" s="52">
        <v>0</v>
      </c>
    </row>
    <row r="841" spans="1:25" x14ac:dyDescent="0.3">
      <c r="A841">
        <v>1753</v>
      </c>
      <c r="B841" s="23" t="str">
        <f>IF(AND($A841&lt;&gt;"",ISNUMBER($A841)),VLOOKUP($A841,StudiesDetails!$B:$CW,2,FALSE),"")</f>
        <v>Tateishi</v>
      </c>
      <c r="C841" s="23">
        <f>IF(AND($A841&lt;&gt;"",ISNUMBER($A841)),VLOOKUP($A841,StudiesDetails!$B:$CW,3,FALSE),"")</f>
        <v>1999</v>
      </c>
      <c r="D841" s="23" t="str">
        <f>IF(AND($A841&lt;&gt;"",ISNUMBER($A841)),VLOOKUP($A841,StudiesDetails!$B:$CW,4,FALSE),"")</f>
        <v>https://dx.doi.org/10.1016/s0006-2952(98)00375-x</v>
      </c>
      <c r="E841" s="64" t="str">
        <f>IF(AND($A841&lt;&gt;"",ISNUMBER($A841)),VLOOKUP($A841,StudiesDetails!$B:$CW,5,FALSE),"")</f>
        <v>CYP3A7</v>
      </c>
      <c r="F841" s="23" t="str">
        <f>IF(AND($A841&lt;&gt;"",ISNUMBER($A841)),VLOOKUP($A841,StudiesDetails!$B:$CW,6,FALSE),"")</f>
        <v>Liver--HLM-C-15-</v>
      </c>
      <c r="G841" s="12" t="s">
        <v>1690</v>
      </c>
      <c r="H841" s="1">
        <v>2</v>
      </c>
      <c r="I841" s="60" t="str">
        <f>IF(AND($A841&lt;&gt;"",ISNUMBER($A841)),VLOOKUP($A841,StudiesDetails!$B:$CW,26,FALSE),"")</f>
        <v>Individual</v>
      </c>
      <c r="J841" s="39">
        <f>IF(AND($A841&lt;&gt;"",ISNUMBER($A841)),VLOOKUP($A841,StudiesDetails!$B:$CW,31,FALSE),"")</f>
        <v>1</v>
      </c>
      <c r="K841" s="85">
        <v>4</v>
      </c>
      <c r="L841" s="14" t="s">
        <v>1679</v>
      </c>
      <c r="M841" s="14" t="s">
        <v>768</v>
      </c>
      <c r="X841" s="52">
        <v>0</v>
      </c>
    </row>
    <row r="842" spans="1:25" x14ac:dyDescent="0.3">
      <c r="A842">
        <v>1754</v>
      </c>
      <c r="B842" s="23" t="str">
        <f>IF(AND($A842&lt;&gt;"",ISNUMBER($A842)),VLOOKUP($A842,StudiesDetails!$B:$CW,2,FALSE),"")</f>
        <v>Tateishi</v>
      </c>
      <c r="C842" s="23">
        <f>IF(AND($A842&lt;&gt;"",ISNUMBER($A842)),VLOOKUP($A842,StudiesDetails!$B:$CW,3,FALSE),"")</f>
        <v>1999</v>
      </c>
      <c r="D842" s="23" t="str">
        <f>IF(AND($A842&lt;&gt;"",ISNUMBER($A842)),VLOOKUP($A842,StudiesDetails!$B:$CW,4,FALSE),"")</f>
        <v>https://dx.doi.org/10.1016/s0006-2952(98)00375-x</v>
      </c>
      <c r="E842" s="64" t="str">
        <f>IF(AND($A842&lt;&gt;"",ISNUMBER($A842)),VLOOKUP($A842,StudiesDetails!$B:$CW,5,FALSE),"")</f>
        <v>CYP3A7</v>
      </c>
      <c r="F842" s="23" t="str">
        <f>IF(AND($A842&lt;&gt;"",ISNUMBER($A842)),VLOOKUP($A842,StudiesDetails!$B:$CW,6,FALSE),"")</f>
        <v>Liver--HLM-J-1-</v>
      </c>
      <c r="G842" s="12" t="s">
        <v>1690</v>
      </c>
      <c r="H842" s="1">
        <v>2</v>
      </c>
      <c r="I842" s="60" t="str">
        <f>IF(AND($A842&lt;&gt;"",ISNUMBER($A842)),VLOOKUP($A842,StudiesDetails!$B:$CW,26,FALSE),"")</f>
        <v>Individual</v>
      </c>
      <c r="J842" s="39">
        <f>IF(AND($A842&lt;&gt;"",ISNUMBER($A842)),VLOOKUP($A842,StudiesDetails!$B:$CW,31,FALSE),"")</f>
        <v>1</v>
      </c>
      <c r="K842" s="2">
        <v>13.5</v>
      </c>
      <c r="L842" s="14" t="s">
        <v>1679</v>
      </c>
      <c r="M842" s="14" t="s">
        <v>768</v>
      </c>
      <c r="X842" s="52">
        <v>1</v>
      </c>
      <c r="Y842" s="52" t="s">
        <v>1683</v>
      </c>
    </row>
    <row r="843" spans="1:25" x14ac:dyDescent="0.3">
      <c r="A843">
        <v>1755</v>
      </c>
      <c r="B843" s="23" t="str">
        <f>IF(AND($A843&lt;&gt;"",ISNUMBER($A843)),VLOOKUP($A843,StudiesDetails!$B:$CW,2,FALSE),"")</f>
        <v>Tateishi</v>
      </c>
      <c r="C843" s="23">
        <f>IF(AND($A843&lt;&gt;"",ISNUMBER($A843)),VLOOKUP($A843,StudiesDetails!$B:$CW,3,FALSE),"")</f>
        <v>1999</v>
      </c>
      <c r="D843" s="23" t="str">
        <f>IF(AND($A843&lt;&gt;"",ISNUMBER($A843)),VLOOKUP($A843,StudiesDetails!$B:$CW,4,FALSE),"")</f>
        <v>https://dx.doi.org/10.1016/s0006-2952(98)00375-x</v>
      </c>
      <c r="E843" s="64" t="str">
        <f>IF(AND($A843&lt;&gt;"",ISNUMBER($A843)),VLOOKUP($A843,StudiesDetails!$B:$CW,5,FALSE),"")</f>
        <v>CYP3A7</v>
      </c>
      <c r="F843" s="23" t="str">
        <f>IF(AND($A843&lt;&gt;"",ISNUMBER($A843)),VLOOKUP($A843,StudiesDetails!$B:$CW,6,FALSE),"")</f>
        <v>Liver--HLM-J-2-</v>
      </c>
      <c r="G843" s="12" t="s">
        <v>1690</v>
      </c>
      <c r="H843" s="1">
        <v>2</v>
      </c>
      <c r="I843" s="60" t="str">
        <f>IF(AND($A843&lt;&gt;"",ISNUMBER($A843)),VLOOKUP($A843,StudiesDetails!$B:$CW,26,FALSE),"")</f>
        <v>Individual</v>
      </c>
      <c r="J843" s="39">
        <f>IF(AND($A843&lt;&gt;"",ISNUMBER($A843)),VLOOKUP($A843,StudiesDetails!$B:$CW,31,FALSE),"")</f>
        <v>1</v>
      </c>
      <c r="K843" s="2">
        <v>8.9</v>
      </c>
      <c r="L843" s="14" t="s">
        <v>1679</v>
      </c>
      <c r="M843" s="14" t="s">
        <v>768</v>
      </c>
      <c r="X843" s="52">
        <v>1</v>
      </c>
      <c r="Y843" s="52" t="s">
        <v>1683</v>
      </c>
    </row>
    <row r="844" spans="1:25" x14ac:dyDescent="0.3">
      <c r="A844">
        <v>1756</v>
      </c>
      <c r="B844" s="23" t="str">
        <f>IF(AND($A844&lt;&gt;"",ISNUMBER($A844)),VLOOKUP($A844,StudiesDetails!$B:$CW,2,FALSE),"")</f>
        <v>Tateishi</v>
      </c>
      <c r="C844" s="23">
        <f>IF(AND($A844&lt;&gt;"",ISNUMBER($A844)),VLOOKUP($A844,StudiesDetails!$B:$CW,3,FALSE),"")</f>
        <v>1999</v>
      </c>
      <c r="D844" s="23" t="str">
        <f>IF(AND($A844&lt;&gt;"",ISNUMBER($A844)),VLOOKUP($A844,StudiesDetails!$B:$CW,4,FALSE),"")</f>
        <v>https://dx.doi.org/10.1016/s0006-2952(98)00375-x</v>
      </c>
      <c r="E844" s="64" t="str">
        <f>IF(AND($A844&lt;&gt;"",ISNUMBER($A844)),VLOOKUP($A844,StudiesDetails!$B:$CW,5,FALSE),"")</f>
        <v>CYP3A7</v>
      </c>
      <c r="F844" s="23" t="str">
        <f>IF(AND($A844&lt;&gt;"",ISNUMBER($A844)),VLOOKUP($A844,StudiesDetails!$B:$CW,6,FALSE),"")</f>
        <v>Liver--HLM-J-3-</v>
      </c>
      <c r="G844" s="12" t="s">
        <v>1690</v>
      </c>
      <c r="H844" s="1">
        <v>2</v>
      </c>
      <c r="I844" s="60" t="str">
        <f>IF(AND($A844&lt;&gt;"",ISNUMBER($A844)),VLOOKUP($A844,StudiesDetails!$B:$CW,26,FALSE),"")</f>
        <v>Individual</v>
      </c>
      <c r="J844" s="39">
        <f>IF(AND($A844&lt;&gt;"",ISNUMBER($A844)),VLOOKUP($A844,StudiesDetails!$B:$CW,31,FALSE),"")</f>
        <v>1</v>
      </c>
      <c r="K844" s="85">
        <v>23</v>
      </c>
      <c r="L844" s="14" t="s">
        <v>1679</v>
      </c>
      <c r="M844" s="14" t="s">
        <v>768</v>
      </c>
      <c r="X844" s="52">
        <v>1</v>
      </c>
      <c r="Y844" s="52" t="s">
        <v>1683</v>
      </c>
    </row>
    <row r="845" spans="1:25" x14ac:dyDescent="0.3">
      <c r="A845">
        <v>1757</v>
      </c>
      <c r="B845" s="23" t="str">
        <f>IF(AND($A845&lt;&gt;"",ISNUMBER($A845)),VLOOKUP($A845,StudiesDetails!$B:$CW,2,FALSE),"")</f>
        <v>Tateishi</v>
      </c>
      <c r="C845" s="23">
        <f>IF(AND($A845&lt;&gt;"",ISNUMBER($A845)),VLOOKUP($A845,StudiesDetails!$B:$CW,3,FALSE),"")</f>
        <v>1999</v>
      </c>
      <c r="D845" s="23" t="str">
        <f>IF(AND($A845&lt;&gt;"",ISNUMBER($A845)),VLOOKUP($A845,StudiesDetails!$B:$CW,4,FALSE),"")</f>
        <v>https://dx.doi.org/10.1016/s0006-2952(98)00375-x</v>
      </c>
      <c r="E845" s="64" t="str">
        <f>IF(AND($A845&lt;&gt;"",ISNUMBER($A845)),VLOOKUP($A845,StudiesDetails!$B:$CW,5,FALSE),"")</f>
        <v>CYP3A7</v>
      </c>
      <c r="F845" s="23" t="str">
        <f>IF(AND($A845&lt;&gt;"",ISNUMBER($A845)),VLOOKUP($A845,StudiesDetails!$B:$CW,6,FALSE),"")</f>
        <v>Liver--HLM-J-4-</v>
      </c>
      <c r="G845" s="12" t="s">
        <v>1690</v>
      </c>
      <c r="H845" s="1">
        <v>2</v>
      </c>
      <c r="I845" s="60" t="str">
        <f>IF(AND($A845&lt;&gt;"",ISNUMBER($A845)),VLOOKUP($A845,StudiesDetails!$B:$CW,26,FALSE),"")</f>
        <v>Individual</v>
      </c>
      <c r="J845" s="39">
        <f>IF(AND($A845&lt;&gt;"",ISNUMBER($A845)),VLOOKUP($A845,StudiesDetails!$B:$CW,31,FALSE),"")</f>
        <v>1</v>
      </c>
      <c r="K845" s="2">
        <v>40.9</v>
      </c>
      <c r="L845" s="14" t="s">
        <v>1679</v>
      </c>
      <c r="M845" s="14" t="s">
        <v>768</v>
      </c>
      <c r="X845" s="52">
        <v>1</v>
      </c>
      <c r="Y845" s="52" t="s">
        <v>1683</v>
      </c>
    </row>
    <row r="846" spans="1:25" x14ac:dyDescent="0.3">
      <c r="A846">
        <v>1758</v>
      </c>
      <c r="B846" s="23" t="str">
        <f>IF(AND($A846&lt;&gt;"",ISNUMBER($A846)),VLOOKUP($A846,StudiesDetails!$B:$CW,2,FALSE),"")</f>
        <v>Tateishi</v>
      </c>
      <c r="C846" s="23">
        <f>IF(AND($A846&lt;&gt;"",ISNUMBER($A846)),VLOOKUP($A846,StudiesDetails!$B:$CW,3,FALSE),"")</f>
        <v>1999</v>
      </c>
      <c r="D846" s="23" t="str">
        <f>IF(AND($A846&lt;&gt;"",ISNUMBER($A846)),VLOOKUP($A846,StudiesDetails!$B:$CW,4,FALSE),"")</f>
        <v>https://dx.doi.org/10.1016/s0006-2952(98)00375-x</v>
      </c>
      <c r="E846" s="64" t="str">
        <f>IF(AND($A846&lt;&gt;"",ISNUMBER($A846)),VLOOKUP($A846,StudiesDetails!$B:$CW,5,FALSE),"")</f>
        <v>CYP3A7</v>
      </c>
      <c r="F846" s="23" t="str">
        <f>IF(AND($A846&lt;&gt;"",ISNUMBER($A846)),VLOOKUP($A846,StudiesDetails!$B:$CW,6,FALSE),"")</f>
        <v>Liver--HLM-J-5-</v>
      </c>
      <c r="G846" s="12" t="s">
        <v>1690</v>
      </c>
      <c r="H846" s="1">
        <v>2</v>
      </c>
      <c r="I846" s="60" t="str">
        <f>IF(AND($A846&lt;&gt;"",ISNUMBER($A846)),VLOOKUP($A846,StudiesDetails!$B:$CW,26,FALSE),"")</f>
        <v>Individual</v>
      </c>
      <c r="J846" s="39">
        <f>IF(AND($A846&lt;&gt;"",ISNUMBER($A846)),VLOOKUP($A846,StudiesDetails!$B:$CW,31,FALSE),"")</f>
        <v>1</v>
      </c>
      <c r="K846" s="2">
        <v>14.7</v>
      </c>
      <c r="L846" s="14" t="s">
        <v>1679</v>
      </c>
      <c r="M846" s="14" t="s">
        <v>768</v>
      </c>
      <c r="X846" s="52">
        <v>1</v>
      </c>
      <c r="Y846" s="52" t="s">
        <v>1683</v>
      </c>
    </row>
    <row r="847" spans="1:25" x14ac:dyDescent="0.3">
      <c r="A847">
        <v>1759</v>
      </c>
      <c r="B847" s="23" t="str">
        <f>IF(AND($A847&lt;&gt;"",ISNUMBER($A847)),VLOOKUP($A847,StudiesDetails!$B:$CW,2,FALSE),"")</f>
        <v>Tateishi</v>
      </c>
      <c r="C847" s="23">
        <f>IF(AND($A847&lt;&gt;"",ISNUMBER($A847)),VLOOKUP($A847,StudiesDetails!$B:$CW,3,FALSE),"")</f>
        <v>1999</v>
      </c>
      <c r="D847" s="23" t="str">
        <f>IF(AND($A847&lt;&gt;"",ISNUMBER($A847)),VLOOKUP($A847,StudiesDetails!$B:$CW,4,FALSE),"")</f>
        <v>https://dx.doi.org/10.1016/s0006-2952(98)00375-x</v>
      </c>
      <c r="E847" s="64" t="str">
        <f>IF(AND($A847&lt;&gt;"",ISNUMBER($A847)),VLOOKUP($A847,StudiesDetails!$B:$CW,5,FALSE),"")</f>
        <v>CYP3A7</v>
      </c>
      <c r="F847" s="23" t="str">
        <f>IF(AND($A847&lt;&gt;"",ISNUMBER($A847)),VLOOKUP($A847,StudiesDetails!$B:$CW,6,FALSE),"")</f>
        <v>Liver--HLM-J-6-</v>
      </c>
      <c r="G847" s="12" t="s">
        <v>1690</v>
      </c>
      <c r="H847" s="1">
        <v>2</v>
      </c>
      <c r="I847" s="60" t="str">
        <f>IF(AND($A847&lt;&gt;"",ISNUMBER($A847)),VLOOKUP($A847,StudiesDetails!$B:$CW,26,FALSE),"")</f>
        <v>Individual</v>
      </c>
      <c r="J847" s="39">
        <f>IF(AND($A847&lt;&gt;"",ISNUMBER($A847)),VLOOKUP($A847,StudiesDetails!$B:$CW,31,FALSE),"")</f>
        <v>1</v>
      </c>
      <c r="K847" s="2">
        <v>6.5</v>
      </c>
      <c r="L847" s="14" t="s">
        <v>1679</v>
      </c>
      <c r="M847" s="14" t="s">
        <v>768</v>
      </c>
      <c r="X847" s="52">
        <v>1</v>
      </c>
      <c r="Y847" s="52" t="s">
        <v>1683</v>
      </c>
    </row>
    <row r="848" spans="1:25" x14ac:dyDescent="0.3">
      <c r="A848">
        <v>1760</v>
      </c>
      <c r="B848" s="23" t="str">
        <f>IF(AND($A848&lt;&gt;"",ISNUMBER($A848)),VLOOKUP($A848,StudiesDetails!$B:$CW,2,FALSE),"")</f>
        <v>Tateishi</v>
      </c>
      <c r="C848" s="23">
        <f>IF(AND($A848&lt;&gt;"",ISNUMBER($A848)),VLOOKUP($A848,StudiesDetails!$B:$CW,3,FALSE),"")</f>
        <v>1999</v>
      </c>
      <c r="D848" s="23" t="str">
        <f>IF(AND($A848&lt;&gt;"",ISNUMBER($A848)),VLOOKUP($A848,StudiesDetails!$B:$CW,4,FALSE),"")</f>
        <v>https://dx.doi.org/10.1016/s0006-2952(98)00375-x</v>
      </c>
      <c r="E848" s="64" t="str">
        <f>IF(AND($A848&lt;&gt;"",ISNUMBER($A848)),VLOOKUP($A848,StudiesDetails!$B:$CW,5,FALSE),"")</f>
        <v>CYP3A7</v>
      </c>
      <c r="F848" s="23" t="str">
        <f>IF(AND($A848&lt;&gt;"",ISNUMBER($A848)),VLOOKUP($A848,StudiesDetails!$B:$CW,6,FALSE),"")</f>
        <v>Liver--HLM-J-7-</v>
      </c>
      <c r="G848" s="12" t="s">
        <v>1690</v>
      </c>
      <c r="H848" s="1">
        <v>2</v>
      </c>
      <c r="I848" s="60" t="str">
        <f>IF(AND($A848&lt;&gt;"",ISNUMBER($A848)),VLOOKUP($A848,StudiesDetails!$B:$CW,26,FALSE),"")</f>
        <v>Individual</v>
      </c>
      <c r="J848" s="39">
        <f>IF(AND($A848&lt;&gt;"",ISNUMBER($A848)),VLOOKUP($A848,StudiesDetails!$B:$CW,31,FALSE),"")</f>
        <v>1</v>
      </c>
      <c r="K848" s="2">
        <v>7.4</v>
      </c>
      <c r="L848" s="14" t="s">
        <v>1679</v>
      </c>
      <c r="M848" s="14" t="s">
        <v>768</v>
      </c>
      <c r="X848" s="52">
        <v>1</v>
      </c>
      <c r="Y848" s="52" t="s">
        <v>1683</v>
      </c>
    </row>
    <row r="849" spans="1:25" x14ac:dyDescent="0.3">
      <c r="A849">
        <v>1761</v>
      </c>
      <c r="B849" s="23" t="str">
        <f>IF(AND($A849&lt;&gt;"",ISNUMBER($A849)),VLOOKUP($A849,StudiesDetails!$B:$CW,2,FALSE),"")</f>
        <v>Tateishi</v>
      </c>
      <c r="C849" s="23">
        <f>IF(AND($A849&lt;&gt;"",ISNUMBER($A849)),VLOOKUP($A849,StudiesDetails!$B:$CW,3,FALSE),"")</f>
        <v>1999</v>
      </c>
      <c r="D849" s="23" t="str">
        <f>IF(AND($A849&lt;&gt;"",ISNUMBER($A849)),VLOOKUP($A849,StudiesDetails!$B:$CW,4,FALSE),"")</f>
        <v>https://dx.doi.org/10.1016/s0006-2952(98)00375-x</v>
      </c>
      <c r="E849" s="64" t="str">
        <f>IF(AND($A849&lt;&gt;"",ISNUMBER($A849)),VLOOKUP($A849,StudiesDetails!$B:$CW,5,FALSE),"")</f>
        <v>CYP3A7</v>
      </c>
      <c r="F849" s="23" t="str">
        <f>IF(AND($A849&lt;&gt;"",ISNUMBER($A849)),VLOOKUP($A849,StudiesDetails!$B:$CW,6,FALSE),"")</f>
        <v>Liver--HLM-J-8-</v>
      </c>
      <c r="G849" s="12" t="s">
        <v>1690</v>
      </c>
      <c r="H849" s="1">
        <v>2</v>
      </c>
      <c r="I849" s="60" t="str">
        <f>IF(AND($A849&lt;&gt;"",ISNUMBER($A849)),VLOOKUP($A849,StudiesDetails!$B:$CW,26,FALSE),"")</f>
        <v>Individual</v>
      </c>
      <c r="J849" s="39">
        <f>IF(AND($A849&lt;&gt;"",ISNUMBER($A849)),VLOOKUP($A849,StudiesDetails!$B:$CW,31,FALSE),"")</f>
        <v>1</v>
      </c>
      <c r="K849" s="2">
        <v>5.7</v>
      </c>
      <c r="L849" s="14" t="s">
        <v>1679</v>
      </c>
      <c r="M849" s="14" t="s">
        <v>768</v>
      </c>
      <c r="X849" s="52">
        <v>1</v>
      </c>
      <c r="Y849" s="52" t="s">
        <v>1683</v>
      </c>
    </row>
    <row r="850" spans="1:25" x14ac:dyDescent="0.3">
      <c r="A850">
        <v>1762</v>
      </c>
      <c r="B850" s="23" t="str">
        <f>IF(AND($A850&lt;&gt;"",ISNUMBER($A850)),VLOOKUP($A850,StudiesDetails!$B:$CW,2,FALSE),"")</f>
        <v>Tateishi</v>
      </c>
      <c r="C850" s="23">
        <f>IF(AND($A850&lt;&gt;"",ISNUMBER($A850)),VLOOKUP($A850,StudiesDetails!$B:$CW,3,FALSE),"")</f>
        <v>1999</v>
      </c>
      <c r="D850" s="23" t="str">
        <f>IF(AND($A850&lt;&gt;"",ISNUMBER($A850)),VLOOKUP($A850,StudiesDetails!$B:$CW,4,FALSE),"")</f>
        <v>https://dx.doi.org/10.1016/s0006-2952(98)00375-x</v>
      </c>
      <c r="E850" s="64" t="str">
        <f>IF(AND($A850&lt;&gt;"",ISNUMBER($A850)),VLOOKUP($A850,StudiesDetails!$B:$CW,5,FALSE),"")</f>
        <v>CYP3A7</v>
      </c>
      <c r="F850" s="23" t="str">
        <f>IF(AND($A850&lt;&gt;"",ISNUMBER($A850)),VLOOKUP($A850,StudiesDetails!$B:$CW,6,FALSE),"")</f>
        <v>Liver--HLM-J-9-</v>
      </c>
      <c r="G850" s="12" t="s">
        <v>1690</v>
      </c>
      <c r="H850" s="1">
        <v>2</v>
      </c>
      <c r="I850" s="60" t="str">
        <f>IF(AND($A850&lt;&gt;"",ISNUMBER($A850)),VLOOKUP($A850,StudiesDetails!$B:$CW,26,FALSE),"")</f>
        <v>Individual</v>
      </c>
      <c r="J850" s="39">
        <f>IF(AND($A850&lt;&gt;"",ISNUMBER($A850)),VLOOKUP($A850,StudiesDetails!$B:$CW,31,FALSE),"")</f>
        <v>1</v>
      </c>
      <c r="K850" s="2">
        <v>4.2</v>
      </c>
      <c r="L850" s="14" t="s">
        <v>1679</v>
      </c>
      <c r="M850" s="14" t="s">
        <v>768</v>
      </c>
      <c r="X850" s="52">
        <v>1</v>
      </c>
      <c r="Y850" s="52" t="s">
        <v>1683</v>
      </c>
    </row>
    <row r="851" spans="1:25" x14ac:dyDescent="0.3">
      <c r="A851">
        <v>1763</v>
      </c>
      <c r="B851" s="23" t="str">
        <f>IF(AND($A851&lt;&gt;"",ISNUMBER($A851)),VLOOKUP($A851,StudiesDetails!$B:$CW,2,FALSE),"")</f>
        <v>Tateishi</v>
      </c>
      <c r="C851" s="23">
        <f>IF(AND($A851&lt;&gt;"",ISNUMBER($A851)),VLOOKUP($A851,StudiesDetails!$B:$CW,3,FALSE),"")</f>
        <v>1999</v>
      </c>
      <c r="D851" s="23" t="str">
        <f>IF(AND($A851&lt;&gt;"",ISNUMBER($A851)),VLOOKUP($A851,StudiesDetails!$B:$CW,4,FALSE),"")</f>
        <v>https://dx.doi.org/10.1016/s0006-2952(98)00375-x</v>
      </c>
      <c r="E851" s="64" t="str">
        <f>IF(AND($A851&lt;&gt;"",ISNUMBER($A851)),VLOOKUP($A851,StudiesDetails!$B:$CW,5,FALSE),"")</f>
        <v>CYP3A7</v>
      </c>
      <c r="F851" s="23" t="str">
        <f>IF(AND($A851&lt;&gt;"",ISNUMBER($A851)),VLOOKUP($A851,StudiesDetails!$B:$CW,6,FALSE),"")</f>
        <v>Liver--HLM-J-10-</v>
      </c>
      <c r="G851" s="12" t="s">
        <v>1690</v>
      </c>
      <c r="H851" s="1">
        <v>2</v>
      </c>
      <c r="I851" s="60" t="str">
        <f>IF(AND($A851&lt;&gt;"",ISNUMBER($A851)),VLOOKUP($A851,StudiesDetails!$B:$CW,26,FALSE),"")</f>
        <v>Individual</v>
      </c>
      <c r="J851" s="39">
        <f>IF(AND($A851&lt;&gt;"",ISNUMBER($A851)),VLOOKUP($A851,StudiesDetails!$B:$CW,31,FALSE),"")</f>
        <v>1</v>
      </c>
      <c r="K851" s="2">
        <v>4.5</v>
      </c>
      <c r="L851" s="14" t="s">
        <v>1679</v>
      </c>
      <c r="M851" s="14" t="s">
        <v>768</v>
      </c>
      <c r="X851" s="52">
        <v>1</v>
      </c>
      <c r="Y851" s="52" t="s">
        <v>1683</v>
      </c>
    </row>
    <row r="852" spans="1:25" x14ac:dyDescent="0.3">
      <c r="A852">
        <v>1764</v>
      </c>
      <c r="B852" s="23" t="str">
        <f>IF(AND($A852&lt;&gt;"",ISNUMBER($A852)),VLOOKUP($A852,StudiesDetails!$B:$CW,2,FALSE),"")</f>
        <v>Tateishi</v>
      </c>
      <c r="C852" s="23">
        <f>IF(AND($A852&lt;&gt;"",ISNUMBER($A852)),VLOOKUP($A852,StudiesDetails!$B:$CW,3,FALSE),"")</f>
        <v>1999</v>
      </c>
      <c r="D852" s="23" t="str">
        <f>IF(AND($A852&lt;&gt;"",ISNUMBER($A852)),VLOOKUP($A852,StudiesDetails!$B:$CW,4,FALSE),"")</f>
        <v>https://dx.doi.org/10.1016/s0006-2952(98)00375-x</v>
      </c>
      <c r="E852" s="64" t="str">
        <f>IF(AND($A852&lt;&gt;"",ISNUMBER($A852)),VLOOKUP($A852,StudiesDetails!$B:$CW,5,FALSE),"")</f>
        <v>CYP3A7</v>
      </c>
      <c r="F852" s="23" t="str">
        <f>IF(AND($A852&lt;&gt;"",ISNUMBER($A852)),VLOOKUP($A852,StudiesDetails!$B:$CW,6,FALSE),"")</f>
        <v>Liver--HLM-J-11-</v>
      </c>
      <c r="G852" s="12" t="s">
        <v>1690</v>
      </c>
      <c r="H852" s="1">
        <v>2</v>
      </c>
      <c r="I852" s="60" t="str">
        <f>IF(AND($A852&lt;&gt;"",ISNUMBER($A852)),VLOOKUP($A852,StudiesDetails!$B:$CW,26,FALSE),"")</f>
        <v>Individual</v>
      </c>
      <c r="J852" s="39">
        <f>IF(AND($A852&lt;&gt;"",ISNUMBER($A852)),VLOOKUP($A852,StudiesDetails!$B:$CW,31,FALSE),"")</f>
        <v>1</v>
      </c>
      <c r="K852" s="2" t="s">
        <v>1681</v>
      </c>
      <c r="X852" s="52">
        <v>1</v>
      </c>
      <c r="Y852" s="52" t="s">
        <v>1684</v>
      </c>
    </row>
    <row r="853" spans="1:25" x14ac:dyDescent="0.3">
      <c r="A853">
        <v>1765</v>
      </c>
      <c r="B853" s="23" t="str">
        <f>IF(AND($A853&lt;&gt;"",ISNUMBER($A853)),VLOOKUP($A853,StudiesDetails!$B:$CW,2,FALSE),"")</f>
        <v>Tateishi</v>
      </c>
      <c r="C853" s="23">
        <f>IF(AND($A853&lt;&gt;"",ISNUMBER($A853)),VLOOKUP($A853,StudiesDetails!$B:$CW,3,FALSE),"")</f>
        <v>1999</v>
      </c>
      <c r="D853" s="23" t="str">
        <f>IF(AND($A853&lt;&gt;"",ISNUMBER($A853)),VLOOKUP($A853,StudiesDetails!$B:$CW,4,FALSE),"")</f>
        <v>https://dx.doi.org/10.1016/s0006-2952(98)00375-x</v>
      </c>
      <c r="E853" s="64" t="str">
        <f>IF(AND($A853&lt;&gt;"",ISNUMBER($A853)),VLOOKUP($A853,StudiesDetails!$B:$CW,5,FALSE),"")</f>
        <v>CYP3A7</v>
      </c>
      <c r="F853" s="23" t="str">
        <f>IF(AND($A853&lt;&gt;"",ISNUMBER($A853)),VLOOKUP($A853,StudiesDetails!$B:$CW,6,FALSE),"")</f>
        <v>Liver--HLM-J-12-</v>
      </c>
      <c r="G853" s="12" t="s">
        <v>1690</v>
      </c>
      <c r="H853" s="1">
        <v>2</v>
      </c>
      <c r="I853" s="60" t="str">
        <f>IF(AND($A853&lt;&gt;"",ISNUMBER($A853)),VLOOKUP($A853,StudiesDetails!$B:$CW,26,FALSE),"")</f>
        <v>Individual</v>
      </c>
      <c r="J853" s="39">
        <f>IF(AND($A853&lt;&gt;"",ISNUMBER($A853)),VLOOKUP($A853,StudiesDetails!$B:$CW,31,FALSE),"")</f>
        <v>1</v>
      </c>
      <c r="K853" s="2">
        <v>15.9</v>
      </c>
      <c r="L853" s="14" t="s">
        <v>1679</v>
      </c>
      <c r="M853" s="14" t="s">
        <v>768</v>
      </c>
      <c r="X853" s="52">
        <v>1</v>
      </c>
      <c r="Y853" s="52" t="s">
        <v>1683</v>
      </c>
    </row>
    <row r="854" spans="1:25" x14ac:dyDescent="0.3">
      <c r="A854">
        <v>1766</v>
      </c>
      <c r="B854" s="23" t="str">
        <f>IF(AND($A854&lt;&gt;"",ISNUMBER($A854)),VLOOKUP($A854,StudiesDetails!$B:$CW,2,FALSE),"")</f>
        <v>Tateishi</v>
      </c>
      <c r="C854" s="23">
        <f>IF(AND($A854&lt;&gt;"",ISNUMBER($A854)),VLOOKUP($A854,StudiesDetails!$B:$CW,3,FALSE),"")</f>
        <v>1999</v>
      </c>
      <c r="D854" s="23" t="str">
        <f>IF(AND($A854&lt;&gt;"",ISNUMBER($A854)),VLOOKUP($A854,StudiesDetails!$B:$CW,4,FALSE),"")</f>
        <v>https://dx.doi.org/10.1016/s0006-2952(98)00375-x</v>
      </c>
      <c r="E854" s="64" t="str">
        <f>IF(AND($A854&lt;&gt;"",ISNUMBER($A854)),VLOOKUP($A854,StudiesDetails!$B:$CW,5,FALSE),"")</f>
        <v>CYP3A7</v>
      </c>
      <c r="F854" s="23" t="str">
        <f>IF(AND($A854&lt;&gt;"",ISNUMBER($A854)),VLOOKUP($A854,StudiesDetails!$B:$CW,6,FALSE),"")</f>
        <v>Liver--HLM-J-13-</v>
      </c>
      <c r="G854" s="12" t="s">
        <v>1690</v>
      </c>
      <c r="H854" s="1">
        <v>2</v>
      </c>
      <c r="I854" s="60" t="str">
        <f>IF(AND($A854&lt;&gt;"",ISNUMBER($A854)),VLOOKUP($A854,StudiesDetails!$B:$CW,26,FALSE),"")</f>
        <v>Individual</v>
      </c>
      <c r="J854" s="39">
        <f>IF(AND($A854&lt;&gt;"",ISNUMBER($A854)),VLOOKUP($A854,StudiesDetails!$B:$CW,31,FALSE),"")</f>
        <v>1</v>
      </c>
      <c r="K854" s="2">
        <v>23.5</v>
      </c>
      <c r="L854" s="14" t="s">
        <v>1679</v>
      </c>
      <c r="M854" s="14" t="s">
        <v>768</v>
      </c>
      <c r="X854" s="52">
        <v>1</v>
      </c>
      <c r="Y854" s="52" t="s">
        <v>1683</v>
      </c>
    </row>
    <row r="855" spans="1:25" x14ac:dyDescent="0.3">
      <c r="A855">
        <v>1767</v>
      </c>
      <c r="B855" s="23" t="str">
        <f>IF(AND($A855&lt;&gt;"",ISNUMBER($A855)),VLOOKUP($A855,StudiesDetails!$B:$CW,2,FALSE),"")</f>
        <v>Tateishi</v>
      </c>
      <c r="C855" s="23">
        <f>IF(AND($A855&lt;&gt;"",ISNUMBER($A855)),VLOOKUP($A855,StudiesDetails!$B:$CW,3,FALSE),"")</f>
        <v>1999</v>
      </c>
      <c r="D855" s="23" t="str">
        <f>IF(AND($A855&lt;&gt;"",ISNUMBER($A855)),VLOOKUP($A855,StudiesDetails!$B:$CW,4,FALSE),"")</f>
        <v>https://dx.doi.org/10.1016/s0006-2952(98)00375-x</v>
      </c>
      <c r="E855" s="64" t="str">
        <f>IF(AND($A855&lt;&gt;"",ISNUMBER($A855)),VLOOKUP($A855,StudiesDetails!$B:$CW,5,FALSE),"")</f>
        <v>CYP3A7</v>
      </c>
      <c r="F855" s="23" t="str">
        <f>IF(AND($A855&lt;&gt;"",ISNUMBER($A855)),VLOOKUP($A855,StudiesDetails!$B:$CW,6,FALSE),"")</f>
        <v>Liver--HLM-J-14-</v>
      </c>
      <c r="G855" s="12" t="s">
        <v>1690</v>
      </c>
      <c r="H855" s="1">
        <v>2</v>
      </c>
      <c r="I855" s="60" t="str">
        <f>IF(AND($A855&lt;&gt;"",ISNUMBER($A855)),VLOOKUP($A855,StudiesDetails!$B:$CW,26,FALSE),"")</f>
        <v>Individual</v>
      </c>
      <c r="J855" s="39">
        <f>IF(AND($A855&lt;&gt;"",ISNUMBER($A855)),VLOOKUP($A855,StudiesDetails!$B:$CW,31,FALSE),"")</f>
        <v>1</v>
      </c>
      <c r="K855" s="2">
        <v>16.399999999999999</v>
      </c>
      <c r="L855" s="14" t="s">
        <v>1679</v>
      </c>
      <c r="M855" s="14" t="s">
        <v>768</v>
      </c>
      <c r="X855" s="52">
        <v>1</v>
      </c>
      <c r="Y855" s="52" t="s">
        <v>1683</v>
      </c>
    </row>
    <row r="856" spans="1:25" ht="13.95" customHeight="1" x14ac:dyDescent="0.3">
      <c r="A856">
        <v>1768</v>
      </c>
      <c r="B856" s="23" t="str">
        <f>IF(AND($A856&lt;&gt;"",ISNUMBER($A856)),VLOOKUP($A856,StudiesDetails!$B:$CW,2,FALSE),"")</f>
        <v>Tateishi</v>
      </c>
      <c r="C856" s="23">
        <f>IF(AND($A856&lt;&gt;"",ISNUMBER($A856)),VLOOKUP($A856,StudiesDetails!$B:$CW,3,FALSE),"")</f>
        <v>1999</v>
      </c>
      <c r="D856" s="23" t="str">
        <f>IF(AND($A856&lt;&gt;"",ISNUMBER($A856)),VLOOKUP($A856,StudiesDetails!$B:$CW,4,FALSE),"")</f>
        <v>https://dx.doi.org/10.1016/s0006-2952(98)00375-x</v>
      </c>
      <c r="E856" s="64" t="str">
        <f>IF(AND($A856&lt;&gt;"",ISNUMBER($A856)),VLOOKUP($A856,StudiesDetails!$B:$CW,5,FALSE),"")</f>
        <v>CYP3A7</v>
      </c>
      <c r="F856" s="23" t="str">
        <f>IF(AND($A856&lt;&gt;"",ISNUMBER($A856)),VLOOKUP($A856,StudiesDetails!$B:$CW,6,FALSE),"")</f>
        <v>Liver--HLM-J-15-</v>
      </c>
      <c r="G856" s="12" t="s">
        <v>1690</v>
      </c>
      <c r="H856" s="1">
        <v>2</v>
      </c>
      <c r="I856" s="60" t="str">
        <f>IF(AND($A856&lt;&gt;"",ISNUMBER($A856)),VLOOKUP($A856,StudiesDetails!$B:$CW,26,FALSE),"")</f>
        <v>Individual</v>
      </c>
      <c r="J856" s="39">
        <f>IF(AND($A856&lt;&gt;"",ISNUMBER($A856)),VLOOKUP($A856,StudiesDetails!$B:$CW,31,FALSE),"")</f>
        <v>1</v>
      </c>
      <c r="K856" s="2">
        <v>10.6</v>
      </c>
      <c r="L856" s="14" t="s">
        <v>1679</v>
      </c>
      <c r="M856" s="14" t="s">
        <v>768</v>
      </c>
      <c r="X856" s="52">
        <v>1</v>
      </c>
      <c r="Y856" s="52" t="s">
        <v>1683</v>
      </c>
    </row>
    <row r="857" spans="1:25" x14ac:dyDescent="0.3">
      <c r="A857">
        <v>1769</v>
      </c>
      <c r="B857" s="23" t="str">
        <f>IF(AND($A857&lt;&gt;"",ISNUMBER($A857)),VLOOKUP($A857,StudiesDetails!$B:$CW,2,FALSE),"")</f>
        <v>King</v>
      </c>
      <c r="C857" s="23">
        <f>IF(AND($A857&lt;&gt;"",ISNUMBER($A857)),VLOOKUP($A857,StudiesDetails!$B:$CW,3,FALSE),"")</f>
        <v>2003</v>
      </c>
      <c r="D857" s="23" t="str">
        <f>IF(AND($A857&lt;&gt;"",ISNUMBER($A857)),VLOOKUP($A857,StudiesDetails!$B:$CW,4,FALSE),"")</f>
        <v>https://dx.doi.org/10.1046/j.1365-2125.2003.01798.x</v>
      </c>
      <c r="E857" s="64" t="str">
        <f>IF(AND($A857&lt;&gt;"",ISNUMBER($A857)),VLOOKUP($A857,StudiesDetails!$B:$CW,5,FALSE),"")</f>
        <v>CYP3A5</v>
      </c>
      <c r="F857" s="23" t="str">
        <f>IF(AND($A857&lt;&gt;"",ISNUMBER($A857)),VLOOKUP($A857,StudiesDetails!$B:$CW,6,FALSE),"")</f>
        <v>Liver--HLM--</v>
      </c>
      <c r="G857" s="12" t="s">
        <v>1695</v>
      </c>
      <c r="I857" s="60" t="str">
        <f>IF(AND($A857&lt;&gt;"",ISNUMBER($A857)),VLOOKUP($A857,StudiesDetails!$B:$CW,26,FALSE),"")</f>
        <v>Aggregated</v>
      </c>
      <c r="J857" s="39">
        <f>IF(AND($A857&lt;&gt;"",ISNUMBER($A857)),VLOOKUP($A857,StudiesDetails!$B:$CW,31,FALSE),"")</f>
        <v>5</v>
      </c>
      <c r="K857" s="2">
        <v>37</v>
      </c>
      <c r="L857" s="14" t="s">
        <v>1679</v>
      </c>
      <c r="M857" s="14" t="s">
        <v>1069</v>
      </c>
      <c r="T857" s="58">
        <v>29</v>
      </c>
      <c r="U857" s="58">
        <v>66</v>
      </c>
      <c r="V857" s="2">
        <v>1</v>
      </c>
      <c r="W857" s="14" t="s">
        <v>1701</v>
      </c>
      <c r="X857" s="52">
        <v>0</v>
      </c>
    </row>
    <row r="858" spans="1:25" x14ac:dyDescent="0.3">
      <c r="A858">
        <v>1770</v>
      </c>
      <c r="B858" s="23" t="str">
        <f>IF(AND($A858&lt;&gt;"",ISNUMBER($A858)),VLOOKUP($A858,StudiesDetails!$B:$CW,2,FALSE),"")</f>
        <v>King</v>
      </c>
      <c r="C858" s="23">
        <f>IF(AND($A858&lt;&gt;"",ISNUMBER($A858)),VLOOKUP($A858,StudiesDetails!$B:$CW,3,FALSE),"")</f>
        <v>2003</v>
      </c>
      <c r="D858" s="23" t="str">
        <f>IF(AND($A858&lt;&gt;"",ISNUMBER($A858)),VLOOKUP($A858,StudiesDetails!$B:$CW,4,FALSE),"")</f>
        <v>https://dx.doi.org/10.1046/j.1365-2125.2003.01798.x</v>
      </c>
      <c r="E858" s="64" t="str">
        <f>IF(AND($A858&lt;&gt;"",ISNUMBER($A858)),VLOOKUP($A858,StudiesDetails!$B:$CW,5,FALSE),"")</f>
        <v>CYP3A5</v>
      </c>
      <c r="F858" s="23" t="str">
        <f>IF(AND($A858&lt;&gt;"",ISNUMBER($A858)),VLOOKUP($A858,StudiesDetails!$B:$CW,6,FALSE),"")</f>
        <v>Liver--HLM--</v>
      </c>
      <c r="G858" s="12" t="s">
        <v>1695</v>
      </c>
      <c r="I858" s="60" t="str">
        <f>IF(AND($A858&lt;&gt;"",ISNUMBER($A858)),VLOOKUP($A858,StudiesDetails!$B:$CW,26,FALSE),"")</f>
        <v>Aggregated</v>
      </c>
      <c r="J858" s="39">
        <f>IF(AND($A858&lt;&gt;"",ISNUMBER($A858)),VLOOKUP($A858,StudiesDetails!$B:$CW,31,FALSE),"")</f>
        <v>3</v>
      </c>
      <c r="L858" s="14" t="s">
        <v>1679</v>
      </c>
      <c r="T858" s="58">
        <v>1.25</v>
      </c>
      <c r="U858" s="58">
        <v>3.6</v>
      </c>
      <c r="V858" s="2">
        <v>1</v>
      </c>
      <c r="W858" s="14" t="s">
        <v>1701</v>
      </c>
      <c r="X858" s="52">
        <v>1</v>
      </c>
      <c r="Y858" s="52" t="s">
        <v>1702</v>
      </c>
    </row>
    <row r="859" spans="1:25" x14ac:dyDescent="0.3">
      <c r="A859">
        <v>1771</v>
      </c>
      <c r="B859" s="23" t="str">
        <f>IF(AND($A859&lt;&gt;"",ISNUMBER($A859)),VLOOKUP($A859,StudiesDetails!$B:$CW,2,FALSE),"")</f>
        <v>King</v>
      </c>
      <c r="C859" s="23">
        <f>IF(AND($A859&lt;&gt;"",ISNUMBER($A859)),VLOOKUP($A859,StudiesDetails!$B:$CW,3,FALSE),"")</f>
        <v>2003</v>
      </c>
      <c r="D859" s="23" t="str">
        <f>IF(AND($A859&lt;&gt;"",ISNUMBER($A859)),VLOOKUP($A859,StudiesDetails!$B:$CW,4,FALSE),"")</f>
        <v>https://dx.doi.org/10.1046/j.1365-2125.2003.01798.x</v>
      </c>
      <c r="E859" s="64" t="str">
        <f>IF(AND($A859&lt;&gt;"",ISNUMBER($A859)),VLOOKUP($A859,StudiesDetails!$B:$CW,5,FALSE),"")</f>
        <v>CYP3A5</v>
      </c>
      <c r="F859" s="23" t="str">
        <f>IF(AND($A859&lt;&gt;"",ISNUMBER($A859)),VLOOKUP($A859,StudiesDetails!$B:$CW,6,FALSE),"")</f>
        <v>Liver--HLM--</v>
      </c>
      <c r="G859" s="12" t="s">
        <v>1695</v>
      </c>
      <c r="I859" s="60" t="str">
        <f>IF(AND($A859&lt;&gt;"",ISNUMBER($A859)),VLOOKUP($A859,StudiesDetails!$B:$CW,26,FALSE),"")</f>
        <v>Aggregated</v>
      </c>
      <c r="J859" s="39">
        <f>IF(AND($A859&lt;&gt;"",ISNUMBER($A859)),VLOOKUP($A859,StudiesDetails!$B:$CW,31,FALSE),"")</f>
        <v>14</v>
      </c>
      <c r="K859" s="2" t="s">
        <v>1681</v>
      </c>
      <c r="V859" s="2">
        <v>1</v>
      </c>
      <c r="W859" s="14" t="s">
        <v>1701</v>
      </c>
      <c r="X859" s="52">
        <v>1</v>
      </c>
      <c r="Y859" s="52" t="s">
        <v>1681</v>
      </c>
    </row>
    <row r="860" spans="1:25" x14ac:dyDescent="0.3">
      <c r="A860">
        <v>1772</v>
      </c>
      <c r="B860" s="23" t="str">
        <f>IF(AND($A860&lt;&gt;"",ISNUMBER($A860)),VLOOKUP($A860,StudiesDetails!$B:$CW,2,FALSE),"")</f>
        <v>King</v>
      </c>
      <c r="C860" s="23">
        <f>IF(AND($A860&lt;&gt;"",ISNUMBER($A860)),VLOOKUP($A860,StudiesDetails!$B:$CW,3,FALSE),"")</f>
        <v>2003</v>
      </c>
      <c r="D860" s="23" t="str">
        <f>IF(AND($A860&lt;&gt;"",ISNUMBER($A860)),VLOOKUP($A860,StudiesDetails!$B:$CW,4,FALSE),"")</f>
        <v>https://dx.doi.org/10.1046/j.1365-2125.2003.01798.x</v>
      </c>
      <c r="E860" s="64" t="str">
        <f>IF(AND($A860&lt;&gt;"",ISNUMBER($A860)),VLOOKUP($A860,StudiesDetails!$B:$CW,5,FALSE),"")</f>
        <v>CYP3A4</v>
      </c>
      <c r="F860" s="23" t="str">
        <f>IF(AND($A860&lt;&gt;"",ISNUMBER($A860)),VLOOKUP($A860,StudiesDetails!$B:$CW,6,FALSE),"")</f>
        <v>Liver--HLM--</v>
      </c>
      <c r="G860" s="12" t="s">
        <v>1695</v>
      </c>
      <c r="I860" s="60" t="str">
        <f>IF(AND($A860&lt;&gt;"",ISNUMBER($A860)),VLOOKUP($A860,StudiesDetails!$B:$CW,26,FALSE),"")</f>
        <v>Aggregated</v>
      </c>
      <c r="J860" s="39">
        <f>IF(AND($A860&lt;&gt;"",ISNUMBER($A860)),VLOOKUP($A860,StudiesDetails!$B:$CW,31,FALSE),"")</f>
        <v>5</v>
      </c>
      <c r="K860" s="2">
        <v>37</v>
      </c>
      <c r="L860" s="14" t="s">
        <v>1679</v>
      </c>
      <c r="M860" s="14" t="s">
        <v>1069</v>
      </c>
      <c r="T860" s="58" t="s">
        <v>1681</v>
      </c>
      <c r="U860" s="58">
        <v>93</v>
      </c>
      <c r="V860" s="2">
        <v>1</v>
      </c>
      <c r="W860" s="14" t="s">
        <v>1701</v>
      </c>
      <c r="X860" s="52">
        <v>0</v>
      </c>
    </row>
    <row r="861" spans="1:25" x14ac:dyDescent="0.3">
      <c r="A861">
        <v>1773</v>
      </c>
      <c r="B861" s="23" t="str">
        <f>IF(AND($A861&lt;&gt;"",ISNUMBER($A861)),VLOOKUP($A861,StudiesDetails!$B:$CW,2,FALSE),"")</f>
        <v>Snawder</v>
      </c>
      <c r="C861" s="23">
        <f>IF(AND($A861&lt;&gt;"",ISNUMBER($A861)),VLOOKUP($A861,StudiesDetails!$B:$CW,3,FALSE),"")</f>
        <v>2000</v>
      </c>
      <c r="D861" s="23" t="str">
        <f>IF(AND($A861&lt;&gt;"",ISNUMBER($A861)),VLOOKUP($A861,StudiesDetails!$B:$CW,4,FALSE),"")</f>
        <v>https://dx.doi.org/10.1006/rtph.2000.1424</v>
      </c>
      <c r="E861" s="64" t="str">
        <f>IF(AND($A861&lt;&gt;"",ISNUMBER($A861)),VLOOKUP($A861,StudiesDetails!$B:$CW,5,FALSE),"")</f>
        <v>CYP3A</v>
      </c>
      <c r="F861" s="23" t="str">
        <f>IF(AND($A861&lt;&gt;"",ISNUMBER($A861)),VLOOKUP($A861,StudiesDetails!$B:$CW,6,FALSE),"")</f>
        <v>Liver--HLM--</v>
      </c>
      <c r="G861" s="12" t="s">
        <v>1085</v>
      </c>
      <c r="I861" s="60" t="str">
        <f>IF(AND($A861&lt;&gt;"",ISNUMBER($A861)),VLOOKUP($A861,StudiesDetails!$B:$CW,26,FALSE),"")</f>
        <v>Aggregated</v>
      </c>
      <c r="J861" s="39">
        <f>IF(AND($A861&lt;&gt;"",ISNUMBER($A861)),VLOOKUP($A861,StudiesDetails!$B:$CW,31,FALSE),"")</f>
        <v>40</v>
      </c>
      <c r="K861" s="62">
        <v>141.80000000000001</v>
      </c>
      <c r="L861" s="14" t="s">
        <v>1679</v>
      </c>
      <c r="M861" s="14" t="s">
        <v>768</v>
      </c>
      <c r="Q861" s="2">
        <v>104.65</v>
      </c>
      <c r="R861" s="14" t="s">
        <v>1679</v>
      </c>
      <c r="S861" s="14" t="s">
        <v>797</v>
      </c>
      <c r="T861" s="63">
        <v>19.7</v>
      </c>
      <c r="U861" s="63">
        <v>440</v>
      </c>
      <c r="X861" s="52">
        <v>0</v>
      </c>
    </row>
    <row r="862" spans="1:25" x14ac:dyDescent="0.3">
      <c r="A862">
        <v>1774</v>
      </c>
      <c r="B862" s="23" t="str">
        <f>IF(AND($A862&lt;&gt;"",ISNUMBER($A862)),VLOOKUP($A862,StudiesDetails!$B:$CW,2,FALSE),"")</f>
        <v>Stiborova</v>
      </c>
      <c r="C862" s="23">
        <f>IF(AND($A862&lt;&gt;"",ISNUMBER($A862)),VLOOKUP($A862,StudiesDetails!$B:$CW,3,FALSE),"")</f>
        <v>2005</v>
      </c>
      <c r="D862" s="23" t="str">
        <f>IF(AND($A862&lt;&gt;"",ISNUMBER($A862)),VLOOKUP($A862,StudiesDetails!$B:$CW,4,FALSE),"")</f>
        <v>https://doi.org/10.1016/j.canlet.2004.07.036</v>
      </c>
      <c r="E862" s="64" t="str">
        <f>IF(AND($A862&lt;&gt;"",ISNUMBER($A862)),VLOOKUP($A862,StudiesDetails!$B:$CW,5,FALSE),"")</f>
        <v>CYP3A4</v>
      </c>
      <c r="F862" s="23" t="str">
        <f>IF(AND($A862&lt;&gt;"",ISNUMBER($A862)),VLOOKUP($A862,StudiesDetails!$B:$CW,6,FALSE),"")</f>
        <v>Liver--HLM-HK23-</v>
      </c>
      <c r="G862" s="12" t="s">
        <v>1690</v>
      </c>
      <c r="H862" s="1">
        <v>2</v>
      </c>
      <c r="I862" s="60" t="str">
        <f>IF(AND($A862&lt;&gt;"",ISNUMBER($A862)),VLOOKUP($A862,StudiesDetails!$B:$CW,26,FALSE),"")</f>
        <v>Individual</v>
      </c>
      <c r="J862" s="39">
        <f>IF(AND($A862&lt;&gt;"",ISNUMBER($A862)),VLOOKUP($A862,StudiesDetails!$B:$CW,31,FALSE),"")</f>
        <v>1</v>
      </c>
      <c r="K862" s="2">
        <v>85</v>
      </c>
      <c r="L862" s="14" t="s">
        <v>1679</v>
      </c>
      <c r="M862" s="14" t="s">
        <v>768</v>
      </c>
      <c r="X862" s="52">
        <v>0</v>
      </c>
    </row>
    <row r="863" spans="1:25" x14ac:dyDescent="0.3">
      <c r="A863">
        <v>1775</v>
      </c>
      <c r="B863" s="23" t="str">
        <f>IF(AND($A863&lt;&gt;"",ISNUMBER($A863)),VLOOKUP($A863,StudiesDetails!$B:$CW,2,FALSE),"")</f>
        <v>Stiborova</v>
      </c>
      <c r="C863" s="23">
        <f>IF(AND($A863&lt;&gt;"",ISNUMBER($A863)),VLOOKUP($A863,StudiesDetails!$B:$CW,3,FALSE),"")</f>
        <v>2005</v>
      </c>
      <c r="D863" s="23" t="str">
        <f>IF(AND($A863&lt;&gt;"",ISNUMBER($A863)),VLOOKUP($A863,StudiesDetails!$B:$CW,4,FALSE),"")</f>
        <v>https://doi.org/10.1016/j.canlet.2004.07.036</v>
      </c>
      <c r="E863" s="64" t="str">
        <f>IF(AND($A863&lt;&gt;"",ISNUMBER($A863)),VLOOKUP($A863,StudiesDetails!$B:$CW,5,FALSE),"")</f>
        <v>CYP3A4</v>
      </c>
      <c r="F863" s="23" t="str">
        <f>IF(AND($A863&lt;&gt;"",ISNUMBER($A863)),VLOOKUP($A863,StudiesDetails!$B:$CW,6,FALSE),"")</f>
        <v>Liver--HLM-HK34-</v>
      </c>
      <c r="G863" s="12" t="s">
        <v>1690</v>
      </c>
      <c r="H863" s="1">
        <v>2</v>
      </c>
      <c r="I863" s="60" t="str">
        <f>IF(AND($A863&lt;&gt;"",ISNUMBER($A863)),VLOOKUP($A863,StudiesDetails!$B:$CW,26,FALSE),"")</f>
        <v>Individual</v>
      </c>
      <c r="J863" s="39">
        <f>IF(AND($A863&lt;&gt;"",ISNUMBER($A863)),VLOOKUP($A863,StudiesDetails!$B:$CW,31,FALSE),"")</f>
        <v>1</v>
      </c>
      <c r="K863" s="2">
        <v>79</v>
      </c>
      <c r="L863" s="14" t="s">
        <v>1679</v>
      </c>
      <c r="M863" s="14" t="s">
        <v>768</v>
      </c>
      <c r="X863" s="52">
        <v>0</v>
      </c>
    </row>
    <row r="864" spans="1:25" x14ac:dyDescent="0.3">
      <c r="A864">
        <v>1776</v>
      </c>
      <c r="B864" s="23" t="str">
        <f>IF(AND($A864&lt;&gt;"",ISNUMBER($A864)),VLOOKUP($A864,StudiesDetails!$B:$CW,2,FALSE),"")</f>
        <v>Stiborova</v>
      </c>
      <c r="C864" s="23">
        <f>IF(AND($A864&lt;&gt;"",ISNUMBER($A864)),VLOOKUP($A864,StudiesDetails!$B:$CW,3,FALSE),"")</f>
        <v>2005</v>
      </c>
      <c r="D864" s="23" t="str">
        <f>IF(AND($A864&lt;&gt;"",ISNUMBER($A864)),VLOOKUP($A864,StudiesDetails!$B:$CW,4,FALSE),"")</f>
        <v>https://doi.org/10.1016/j.canlet.2004.07.036</v>
      </c>
      <c r="E864" s="64" t="str">
        <f>IF(AND($A864&lt;&gt;"",ISNUMBER($A864)),VLOOKUP($A864,StudiesDetails!$B:$CW,5,FALSE),"")</f>
        <v>CYP3A4</v>
      </c>
      <c r="F864" s="23" t="str">
        <f>IF(AND($A864&lt;&gt;"",ISNUMBER($A864)),VLOOKUP($A864,StudiesDetails!$B:$CW,6,FALSE),"")</f>
        <v>Liver--HLM-HK42-</v>
      </c>
      <c r="G864" s="12" t="s">
        <v>1690</v>
      </c>
      <c r="H864" s="1">
        <v>2</v>
      </c>
      <c r="I864" s="60" t="str">
        <f>IF(AND($A864&lt;&gt;"",ISNUMBER($A864)),VLOOKUP($A864,StudiesDetails!$B:$CW,26,FALSE),"")</f>
        <v>Individual</v>
      </c>
      <c r="J864" s="39">
        <f>IF(AND($A864&lt;&gt;"",ISNUMBER($A864)),VLOOKUP($A864,StudiesDetails!$B:$CW,31,FALSE),"")</f>
        <v>1</v>
      </c>
      <c r="K864" s="2">
        <v>310</v>
      </c>
      <c r="L864" s="14" t="s">
        <v>1679</v>
      </c>
      <c r="M864" s="14" t="s">
        <v>768</v>
      </c>
      <c r="X864" s="52">
        <v>0</v>
      </c>
    </row>
    <row r="865" spans="1:25" x14ac:dyDescent="0.3">
      <c r="A865">
        <v>1777</v>
      </c>
      <c r="B865" s="23" t="str">
        <f>IF(AND($A865&lt;&gt;"",ISNUMBER($A865)),VLOOKUP($A865,StudiesDetails!$B:$CW,2,FALSE),"")</f>
        <v>Stiborova</v>
      </c>
      <c r="C865" s="23">
        <f>IF(AND($A865&lt;&gt;"",ISNUMBER($A865)),VLOOKUP($A865,StudiesDetails!$B:$CW,3,FALSE),"")</f>
        <v>2005</v>
      </c>
      <c r="D865" s="23" t="str">
        <f>IF(AND($A865&lt;&gt;"",ISNUMBER($A865)),VLOOKUP($A865,StudiesDetails!$B:$CW,4,FALSE),"")</f>
        <v>https://doi.org/10.1016/j.canlet.2004.07.036</v>
      </c>
      <c r="E865" s="64" t="str">
        <f>IF(AND($A865&lt;&gt;"",ISNUMBER($A865)),VLOOKUP($A865,StudiesDetails!$B:$CW,5,FALSE),"")</f>
        <v>CYP3A4</v>
      </c>
      <c r="F865" s="23" t="str">
        <f>IF(AND($A865&lt;&gt;"",ISNUMBER($A865)),VLOOKUP($A865,StudiesDetails!$B:$CW,6,FALSE),"")</f>
        <v>Liver--HLM-HK43-</v>
      </c>
      <c r="G865" s="12" t="s">
        <v>1690</v>
      </c>
      <c r="H865" s="1">
        <v>2</v>
      </c>
      <c r="I865" s="60" t="str">
        <f>IF(AND($A865&lt;&gt;"",ISNUMBER($A865)),VLOOKUP($A865,StudiesDetails!$B:$CW,26,FALSE),"")</f>
        <v>Individual</v>
      </c>
      <c r="J865" s="39">
        <f>IF(AND($A865&lt;&gt;"",ISNUMBER($A865)),VLOOKUP($A865,StudiesDetails!$B:$CW,31,FALSE),"")</f>
        <v>1</v>
      </c>
      <c r="K865" s="2">
        <v>94</v>
      </c>
      <c r="L865" s="14" t="s">
        <v>1679</v>
      </c>
      <c r="M865" s="14" t="s">
        <v>768</v>
      </c>
      <c r="X865" s="52">
        <v>0</v>
      </c>
    </row>
    <row r="866" spans="1:25" x14ac:dyDescent="0.3">
      <c r="A866">
        <v>1778</v>
      </c>
      <c r="B866" s="23" t="str">
        <f>IF(AND($A866&lt;&gt;"",ISNUMBER($A866)),VLOOKUP($A866,StudiesDetails!$B:$CW,2,FALSE),"")</f>
        <v>Stiborova</v>
      </c>
      <c r="C866" s="23">
        <f>IF(AND($A866&lt;&gt;"",ISNUMBER($A866)),VLOOKUP($A866,StudiesDetails!$B:$CW,3,FALSE),"")</f>
        <v>2005</v>
      </c>
      <c r="D866" s="23" t="str">
        <f>IF(AND($A866&lt;&gt;"",ISNUMBER($A866)),VLOOKUP($A866,StudiesDetails!$B:$CW,4,FALSE),"")</f>
        <v>https://doi.org/10.1016/j.canlet.2004.07.036</v>
      </c>
      <c r="E866" s="64" t="str">
        <f>IF(AND($A866&lt;&gt;"",ISNUMBER($A866)),VLOOKUP($A866,StudiesDetails!$B:$CW,5,FALSE),"")</f>
        <v>CYP3A4</v>
      </c>
      <c r="F866" s="23" t="str">
        <f>IF(AND($A866&lt;&gt;"",ISNUMBER($A866)),VLOOKUP($A866,StudiesDetails!$B:$CW,6,FALSE),"")</f>
        <v>Liver--HLM-HK56-</v>
      </c>
      <c r="G866" s="12" t="s">
        <v>1690</v>
      </c>
      <c r="H866" s="1">
        <v>2</v>
      </c>
      <c r="I866" s="60" t="str">
        <f>IF(AND($A866&lt;&gt;"",ISNUMBER($A866)),VLOOKUP($A866,StudiesDetails!$B:$CW,26,FALSE),"")</f>
        <v>Individual</v>
      </c>
      <c r="J866" s="39">
        <f>IF(AND($A866&lt;&gt;"",ISNUMBER($A866)),VLOOKUP($A866,StudiesDetails!$B:$CW,31,FALSE),"")</f>
        <v>1</v>
      </c>
      <c r="K866" s="2">
        <v>62</v>
      </c>
      <c r="L866" s="14" t="s">
        <v>1679</v>
      </c>
      <c r="M866" s="14" t="s">
        <v>768</v>
      </c>
      <c r="X866" s="52">
        <v>0</v>
      </c>
    </row>
    <row r="867" spans="1:25" x14ac:dyDescent="0.3">
      <c r="A867">
        <v>1779</v>
      </c>
      <c r="B867" s="23" t="str">
        <f>IF(AND($A867&lt;&gt;"",ISNUMBER($A867)),VLOOKUP($A867,StudiesDetails!$B:$CW,2,FALSE),"")</f>
        <v>Stiborova</v>
      </c>
      <c r="C867" s="23">
        <f>IF(AND($A867&lt;&gt;"",ISNUMBER($A867)),VLOOKUP($A867,StudiesDetails!$B:$CW,3,FALSE),"")</f>
        <v>2005</v>
      </c>
      <c r="D867" s="23" t="str">
        <f>IF(AND($A867&lt;&gt;"",ISNUMBER($A867)),VLOOKUP($A867,StudiesDetails!$B:$CW,4,FALSE),"")</f>
        <v>https://doi.org/10.1016/j.canlet.2004.07.036</v>
      </c>
      <c r="E867" s="64" t="str">
        <f>IF(AND($A867&lt;&gt;"",ISNUMBER($A867)),VLOOKUP($A867,StudiesDetails!$B:$CW,5,FALSE),"")</f>
        <v>CYP3A4</v>
      </c>
      <c r="F867" s="23" t="str">
        <f>IF(AND($A867&lt;&gt;"",ISNUMBER($A867)),VLOOKUP($A867,StudiesDetails!$B:$CW,6,FALSE),"")</f>
        <v>Liver--HLM-HK89-</v>
      </c>
      <c r="G867" s="12" t="s">
        <v>1690</v>
      </c>
      <c r="H867" s="1">
        <v>2</v>
      </c>
      <c r="I867" s="60" t="str">
        <f>IF(AND($A867&lt;&gt;"",ISNUMBER($A867)),VLOOKUP($A867,StudiesDetails!$B:$CW,26,FALSE),"")</f>
        <v>Individual</v>
      </c>
      <c r="J867" s="39">
        <f>IF(AND($A867&lt;&gt;"",ISNUMBER($A867)),VLOOKUP($A867,StudiesDetails!$B:$CW,31,FALSE),"")</f>
        <v>1</v>
      </c>
      <c r="K867" s="2">
        <v>180</v>
      </c>
      <c r="L867" s="14" t="s">
        <v>1679</v>
      </c>
      <c r="M867" s="14" t="s">
        <v>768</v>
      </c>
      <c r="X867" s="52">
        <v>0</v>
      </c>
    </row>
    <row r="868" spans="1:25" x14ac:dyDescent="0.3">
      <c r="A868">
        <v>1780</v>
      </c>
      <c r="B868" s="23" t="str">
        <f>IF(AND($A868&lt;&gt;"",ISNUMBER($A868)),VLOOKUP($A868,StudiesDetails!$B:$CW,2,FALSE),"")</f>
        <v>Stiborova</v>
      </c>
      <c r="C868" s="23">
        <f>IF(AND($A868&lt;&gt;"",ISNUMBER($A868)),VLOOKUP($A868,StudiesDetails!$B:$CW,3,FALSE),"")</f>
        <v>2005</v>
      </c>
      <c r="D868" s="23" t="str">
        <f>IF(AND($A868&lt;&gt;"",ISNUMBER($A868)),VLOOKUP($A868,StudiesDetails!$B:$CW,4,FALSE),"")</f>
        <v>https://doi.org/10.1016/j.canlet.2004.07.036</v>
      </c>
      <c r="E868" s="64" t="str">
        <f>IF(AND($A868&lt;&gt;"",ISNUMBER($A868)),VLOOKUP($A868,StudiesDetails!$B:$CW,5,FALSE),"")</f>
        <v>CYP3A4</v>
      </c>
      <c r="F868" s="23" t="str">
        <f>IF(AND($A868&lt;&gt;"",ISNUMBER($A868)),VLOOKUP($A868,StudiesDetails!$B:$CW,6,FALSE),"")</f>
        <v>Liver--HLM-HK93-</v>
      </c>
      <c r="G868" s="12" t="s">
        <v>1690</v>
      </c>
      <c r="H868" s="1">
        <v>2</v>
      </c>
      <c r="I868" s="60" t="str">
        <f>IF(AND($A868&lt;&gt;"",ISNUMBER($A868)),VLOOKUP($A868,StudiesDetails!$B:$CW,26,FALSE),"")</f>
        <v>Individual</v>
      </c>
      <c r="J868" s="39">
        <f>IF(AND($A868&lt;&gt;"",ISNUMBER($A868)),VLOOKUP($A868,StudiesDetails!$B:$CW,31,FALSE),"")</f>
        <v>1</v>
      </c>
      <c r="K868" s="2">
        <v>52</v>
      </c>
      <c r="L868" s="14" t="s">
        <v>1679</v>
      </c>
      <c r="M868" s="14" t="s">
        <v>768</v>
      </c>
      <c r="X868" s="52">
        <v>0</v>
      </c>
    </row>
    <row r="869" spans="1:25" x14ac:dyDescent="0.3">
      <c r="A869">
        <v>1781</v>
      </c>
      <c r="B869" s="23" t="str">
        <f>IF(AND($A869&lt;&gt;"",ISNUMBER($A869)),VLOOKUP($A869,StudiesDetails!$B:$CW,2,FALSE),"")</f>
        <v>Stiborova</v>
      </c>
      <c r="C869" s="23">
        <f>IF(AND($A869&lt;&gt;"",ISNUMBER($A869)),VLOOKUP($A869,StudiesDetails!$B:$CW,3,FALSE),"")</f>
        <v>2005</v>
      </c>
      <c r="D869" s="23" t="str">
        <f>IF(AND($A869&lt;&gt;"",ISNUMBER($A869)),VLOOKUP($A869,StudiesDetails!$B:$CW,4,FALSE),"")</f>
        <v>https://doi.org/10.1016/j.canlet.2004.07.036</v>
      </c>
      <c r="E869" s="64" t="str">
        <f>IF(AND($A869&lt;&gt;"",ISNUMBER($A869)),VLOOKUP($A869,StudiesDetails!$B:$CW,5,FALSE),"")</f>
        <v>CYP3A4</v>
      </c>
      <c r="F869" s="23" t="str">
        <f>IF(AND($A869&lt;&gt;"",ISNUMBER($A869)),VLOOKUP($A869,StudiesDetails!$B:$CW,6,FALSE),"")</f>
        <v>Liver--HLM-HK112-</v>
      </c>
      <c r="G869" s="12" t="s">
        <v>1690</v>
      </c>
      <c r="H869" s="1">
        <v>2</v>
      </c>
      <c r="I869" s="60" t="str">
        <f>IF(AND($A869&lt;&gt;"",ISNUMBER($A869)),VLOOKUP($A869,StudiesDetails!$B:$CW,26,FALSE),"")</f>
        <v>Individual</v>
      </c>
      <c r="J869" s="39">
        <f>IF(AND($A869&lt;&gt;"",ISNUMBER($A869)),VLOOKUP($A869,StudiesDetails!$B:$CW,31,FALSE),"")</f>
        <v>1</v>
      </c>
      <c r="K869" s="2">
        <v>330</v>
      </c>
      <c r="L869" s="14" t="s">
        <v>1679</v>
      </c>
      <c r="M869" s="14" t="s">
        <v>768</v>
      </c>
      <c r="X869" s="52">
        <v>0</v>
      </c>
    </row>
    <row r="870" spans="1:25" x14ac:dyDescent="0.3">
      <c r="A870">
        <v>1782</v>
      </c>
      <c r="B870" s="23" t="str">
        <f>IF(AND($A870&lt;&gt;"",ISNUMBER($A870)),VLOOKUP($A870,StudiesDetails!$B:$CW,2,FALSE),"")</f>
        <v>Schmiedlin-Ren</v>
      </c>
      <c r="C870" s="23">
        <f>IF(AND($A870&lt;&gt;"",ISNUMBER($A870)),VLOOKUP($A870,StudiesDetails!$B:$CW,3,FALSE),"")</f>
        <v>1997</v>
      </c>
      <c r="D870" s="23" t="str">
        <f>IF(AND($A870&lt;&gt;"",ISNUMBER($A870)),VLOOKUP($A870,StudiesDetails!$B:$CW,4,FALSE),"")</f>
        <v>https://doi.org/10.1124/mol.51.5.741</v>
      </c>
      <c r="E870" s="64" t="str">
        <f>IF(AND($A870&lt;&gt;"",ISNUMBER($A870)),VLOOKUP($A870,StudiesDetails!$B:$CW,5,FALSE),"")</f>
        <v>CYP3A</v>
      </c>
      <c r="F870" s="23" t="str">
        <f>IF(AND($A870&lt;&gt;"",ISNUMBER($A870)),VLOOKUP($A870,StudiesDetails!$B:$CW,6,FALSE),"")</f>
        <v>Small intestine-Duodenum-HIM--</v>
      </c>
      <c r="G870" s="12" t="s">
        <v>1695</v>
      </c>
      <c r="H870" s="1">
        <v>2</v>
      </c>
      <c r="I870" s="60" t="str">
        <f>IF(AND($A870&lt;&gt;"",ISNUMBER($A870)),VLOOKUP($A870,StudiesDetails!$B:$CW,26,FALSE),"")</f>
        <v>Aggregated</v>
      </c>
      <c r="J870" s="39">
        <f>IF(AND($A870&lt;&gt;"",ISNUMBER($A870)),VLOOKUP($A870,StudiesDetails!$B:$CW,31,FALSE),"")</f>
        <v>8</v>
      </c>
      <c r="K870" s="2">
        <v>41.3</v>
      </c>
      <c r="L870" s="14" t="s">
        <v>1679</v>
      </c>
      <c r="M870" s="14" t="s">
        <v>768</v>
      </c>
      <c r="Q870" s="2">
        <v>30.5</v>
      </c>
      <c r="R870" s="14" t="s">
        <v>1679</v>
      </c>
      <c r="S870" s="14" t="s">
        <v>797</v>
      </c>
      <c r="X870" s="52">
        <v>0</v>
      </c>
    </row>
    <row r="871" spans="1:25" x14ac:dyDescent="0.3">
      <c r="A871">
        <v>1783</v>
      </c>
      <c r="B871" s="23" t="str">
        <f>IF(AND($A871&lt;&gt;"",ISNUMBER($A871)),VLOOKUP($A871,StudiesDetails!$B:$CW,2,FALSE),"")</f>
        <v>Schmiedlin-Ren</v>
      </c>
      <c r="C871" s="23">
        <f>IF(AND($A871&lt;&gt;"",ISNUMBER($A871)),VLOOKUP($A871,StudiesDetails!$B:$CW,3,FALSE),"")</f>
        <v>1997</v>
      </c>
      <c r="D871" s="23" t="str">
        <f>IF(AND($A871&lt;&gt;"",ISNUMBER($A871)),VLOOKUP($A871,StudiesDetails!$B:$CW,4,FALSE),"")</f>
        <v>https://doi.org/10.1124/mol.51.5.741</v>
      </c>
      <c r="E871" s="64" t="str">
        <f>IF(AND($A871&lt;&gt;"",ISNUMBER($A871)),VLOOKUP($A871,StudiesDetails!$B:$CW,5,FALSE),"")</f>
        <v>CYP3A</v>
      </c>
      <c r="F871" s="23" t="str">
        <f>IF(AND($A871&lt;&gt;"",ISNUMBER($A871)),VLOOKUP($A871,StudiesDetails!$B:$CW,6,FALSE),"")</f>
        <v>Small intestine-Duodenum-Homogenate--</v>
      </c>
      <c r="G871" s="12" t="s">
        <v>1695</v>
      </c>
      <c r="H871" s="1">
        <v>2</v>
      </c>
      <c r="I871" s="60" t="str">
        <f>IF(AND($A871&lt;&gt;"",ISNUMBER($A871)),VLOOKUP($A871,StudiesDetails!$B:$CW,26,FALSE),"")</f>
        <v>Aggregated</v>
      </c>
      <c r="J871" s="39">
        <f>IF(AND($A871&lt;&gt;"",ISNUMBER($A871)),VLOOKUP($A871,StudiesDetails!$B:$CW,31,FALSE),"")</f>
        <v>8</v>
      </c>
      <c r="K871" s="2">
        <v>9.1999999999999993</v>
      </c>
      <c r="L871" s="14" t="s">
        <v>1700</v>
      </c>
      <c r="M871" s="14" t="s">
        <v>768</v>
      </c>
      <c r="Q871" s="2">
        <v>6.2</v>
      </c>
      <c r="R871" s="14" t="s">
        <v>1700</v>
      </c>
      <c r="S871" s="14" t="s">
        <v>797</v>
      </c>
      <c r="X871" s="52">
        <v>1</v>
      </c>
      <c r="Y871" s="52" t="s">
        <v>1692</v>
      </c>
    </row>
    <row r="872" spans="1:25" x14ac:dyDescent="0.3">
      <c r="A872">
        <v>1784</v>
      </c>
      <c r="B872" s="23" t="str">
        <f>IF(AND($A872&lt;&gt;"",ISNUMBER($A872)),VLOOKUP($A872,StudiesDetails!$B:$CW,2,FALSE),"")</f>
        <v>Schmiedlin-Ren</v>
      </c>
      <c r="C872" s="23">
        <f>IF(AND($A872&lt;&gt;"",ISNUMBER($A872)),VLOOKUP($A872,StudiesDetails!$B:$CW,3,FALSE),"")</f>
        <v>1997</v>
      </c>
      <c r="D872" s="23" t="str">
        <f>IF(AND($A872&lt;&gt;"",ISNUMBER($A872)),VLOOKUP($A872,StudiesDetails!$B:$CW,4,FALSE),"")</f>
        <v>https://doi.org/10.1124/mol.51.5.741</v>
      </c>
      <c r="E872" s="64" t="str">
        <f>IF(AND($A872&lt;&gt;"",ISNUMBER($A872)),VLOOKUP($A872,StudiesDetails!$B:$CW,5,FALSE),"")</f>
        <v>CYP3A</v>
      </c>
      <c r="F872" s="23" t="str">
        <f>IF(AND($A872&lt;&gt;"",ISNUMBER($A872)),VLOOKUP($A872,StudiesDetails!$B:$CW,6,FALSE),"")</f>
        <v>Small intestine-Jejunum-HIM--</v>
      </c>
      <c r="G872" s="12" t="s">
        <v>1695</v>
      </c>
      <c r="H872" s="1">
        <v>2</v>
      </c>
      <c r="I872" s="60" t="str">
        <f>IF(AND($A872&lt;&gt;"",ISNUMBER($A872)),VLOOKUP($A872,StudiesDetails!$B:$CW,26,FALSE),"")</f>
        <v>Aggregated</v>
      </c>
      <c r="J872" s="39">
        <f>IF(AND($A872&lt;&gt;"",ISNUMBER($A872)),VLOOKUP($A872,StudiesDetails!$B:$CW,31,FALSE),"")</f>
        <v>8</v>
      </c>
      <c r="K872" s="2">
        <v>39.700000000000003</v>
      </c>
      <c r="L872" s="14" t="s">
        <v>1679</v>
      </c>
      <c r="M872" s="14" t="s">
        <v>768</v>
      </c>
      <c r="Q872" s="2">
        <v>31.2</v>
      </c>
      <c r="R872" s="14" t="s">
        <v>1679</v>
      </c>
      <c r="S872" s="14" t="s">
        <v>797</v>
      </c>
      <c r="X872" s="52">
        <v>0</v>
      </c>
    </row>
    <row r="873" spans="1:25" x14ac:dyDescent="0.3">
      <c r="A873">
        <v>1785</v>
      </c>
      <c r="B873" s="23" t="str">
        <f>IF(AND($A873&lt;&gt;"",ISNUMBER($A873)),VLOOKUP($A873,StudiesDetails!$B:$CW,2,FALSE),"")</f>
        <v>Schmiedlin-Ren</v>
      </c>
      <c r="C873" s="23">
        <f>IF(AND($A873&lt;&gt;"",ISNUMBER($A873)),VLOOKUP($A873,StudiesDetails!$B:$CW,3,FALSE),"")</f>
        <v>1997</v>
      </c>
      <c r="D873" s="23" t="str">
        <f>IF(AND($A873&lt;&gt;"",ISNUMBER($A873)),VLOOKUP($A873,StudiesDetails!$B:$CW,4,FALSE),"")</f>
        <v>https://doi.org/10.1124/mol.51.5.741</v>
      </c>
      <c r="E873" s="64" t="str">
        <f>IF(AND($A873&lt;&gt;"",ISNUMBER($A873)),VLOOKUP($A873,StudiesDetails!$B:$CW,5,FALSE),"")</f>
        <v>CYP3A</v>
      </c>
      <c r="F873" s="23" t="str">
        <f>IF(AND($A873&lt;&gt;"",ISNUMBER($A873)),VLOOKUP($A873,StudiesDetails!$B:$CW,6,FALSE),"")</f>
        <v>Small intestine-Jejunum-Homogenate--</v>
      </c>
      <c r="G873" s="12" t="s">
        <v>1695</v>
      </c>
      <c r="H873" s="1">
        <v>2</v>
      </c>
      <c r="I873" s="60" t="str">
        <f>IF(AND($A873&lt;&gt;"",ISNUMBER($A873)),VLOOKUP($A873,StudiesDetails!$B:$CW,26,FALSE),"")</f>
        <v>Aggregated</v>
      </c>
      <c r="J873" s="39">
        <f>IF(AND($A873&lt;&gt;"",ISNUMBER($A873)),VLOOKUP($A873,StudiesDetails!$B:$CW,31,FALSE),"")</f>
        <v>8</v>
      </c>
      <c r="K873" s="2">
        <v>8.4</v>
      </c>
      <c r="L873" s="14" t="s">
        <v>1700</v>
      </c>
      <c r="M873" s="14" t="s">
        <v>768</v>
      </c>
      <c r="Q873" s="2">
        <v>5.4</v>
      </c>
      <c r="R873" s="14" t="s">
        <v>1700</v>
      </c>
      <c r="S873" s="14" t="s">
        <v>797</v>
      </c>
      <c r="X873" s="52">
        <v>1</v>
      </c>
      <c r="Y873" s="52" t="s">
        <v>1692</v>
      </c>
    </row>
    <row r="874" spans="1:25" x14ac:dyDescent="0.3">
      <c r="A874">
        <v>1786</v>
      </c>
      <c r="B874" s="23" t="str">
        <f>IF(AND($A874&lt;&gt;"",ISNUMBER($A874)),VLOOKUP($A874,StudiesDetails!$B:$CW,2,FALSE),"")</f>
        <v>Lown</v>
      </c>
      <c r="C874" s="23">
        <f>IF(AND($A874&lt;&gt;"",ISNUMBER($A874)),VLOOKUP($A874,StudiesDetails!$B:$CW,3,FALSE),"")</f>
        <v>1994</v>
      </c>
      <c r="D874" s="23" t="str">
        <f>IF(AND($A874&lt;&gt;"",ISNUMBER($A874)),VLOOKUP($A874,StudiesDetails!$B:$CW,4,FALSE),"")</f>
        <v>https://pubmed.ncbi.nlm.nih.gov/7895614/</v>
      </c>
      <c r="E874" s="64" t="str">
        <f>IF(AND($A874&lt;&gt;"",ISNUMBER($A874)),VLOOKUP($A874,StudiesDetails!$B:$CW,5,FALSE),"")</f>
        <v>CYP3A4</v>
      </c>
      <c r="F874" s="23" t="str">
        <f>IF(AND($A874&lt;&gt;"",ISNUMBER($A874)),VLOOKUP($A874,StudiesDetails!$B:$CW,6,FALSE),"")</f>
        <v>Small intestine-Duodenum-S9 fraction-women-</v>
      </c>
      <c r="G874" s="12" t="s">
        <v>1695</v>
      </c>
      <c r="I874" s="60" t="str">
        <f>IF(AND($A874&lt;&gt;"",ISNUMBER($A874)),VLOOKUP($A874,StudiesDetails!$B:$CW,26,FALSE),"")</f>
        <v>Aggregated</v>
      </c>
      <c r="J874" s="39">
        <f>IF(AND($A874&lt;&gt;"",ISNUMBER($A874)),VLOOKUP($A874,StudiesDetails!$B:$CW,31,FALSE),"")</f>
        <v>9</v>
      </c>
      <c r="K874" s="2">
        <v>165</v>
      </c>
      <c r="L874" s="104" t="s">
        <v>1703</v>
      </c>
      <c r="X874" s="52">
        <v>1</v>
      </c>
      <c r="Y874" s="52" t="s">
        <v>1702</v>
      </c>
    </row>
    <row r="875" spans="1:25" x14ac:dyDescent="0.3">
      <c r="A875">
        <v>1787</v>
      </c>
      <c r="B875" s="23" t="str">
        <f>IF(AND($A875&lt;&gt;"",ISNUMBER($A875)),VLOOKUP($A875,StudiesDetails!$B:$CW,2,FALSE),"")</f>
        <v>Lown</v>
      </c>
      <c r="C875" s="23">
        <f>IF(AND($A875&lt;&gt;"",ISNUMBER($A875)),VLOOKUP($A875,StudiesDetails!$B:$CW,3,FALSE),"")</f>
        <v>1994</v>
      </c>
      <c r="D875" s="23" t="str">
        <f>IF(AND($A875&lt;&gt;"",ISNUMBER($A875)),VLOOKUP($A875,StudiesDetails!$B:$CW,4,FALSE),"")</f>
        <v>https://pubmed.ncbi.nlm.nih.gov/7895614/</v>
      </c>
      <c r="E875" s="64" t="str">
        <f>IF(AND($A875&lt;&gt;"",ISNUMBER($A875)),VLOOKUP($A875,StudiesDetails!$B:$CW,5,FALSE),"")</f>
        <v>CYP3A4</v>
      </c>
      <c r="F875" s="23" t="str">
        <f>IF(AND($A875&lt;&gt;"",ISNUMBER($A875)),VLOOKUP($A875,StudiesDetails!$B:$CW,6,FALSE),"")</f>
        <v>Small intestine-Duodenum-S9 fraction-men-</v>
      </c>
      <c r="G875" s="12" t="s">
        <v>1695</v>
      </c>
      <c r="I875" s="60" t="str">
        <f>IF(AND($A875&lt;&gt;"",ISNUMBER($A875)),VLOOKUP($A875,StudiesDetails!$B:$CW,26,FALSE),"")</f>
        <v>Aggregated</v>
      </c>
      <c r="J875" s="39">
        <f>IF(AND($A875&lt;&gt;"",ISNUMBER($A875)),VLOOKUP($A875,StudiesDetails!$B:$CW,31,FALSE),"")</f>
        <v>11</v>
      </c>
      <c r="K875" s="2">
        <v>102</v>
      </c>
      <c r="L875" s="104" t="s">
        <v>1703</v>
      </c>
      <c r="X875" s="52">
        <v>1</v>
      </c>
      <c r="Y875" s="52" t="s">
        <v>1702</v>
      </c>
    </row>
    <row r="876" spans="1:25" x14ac:dyDescent="0.3">
      <c r="A876">
        <v>1788</v>
      </c>
      <c r="B876" s="23" t="str">
        <f>IF(AND($A876&lt;&gt;"",ISNUMBER($A876)),VLOOKUP($A876,StudiesDetails!$B:$CW,2,FALSE),"")</f>
        <v>Glaeser</v>
      </c>
      <c r="C876" s="23">
        <f>IF(AND($A876&lt;&gt;"",ISNUMBER($A876)),VLOOKUP($A876,StudiesDetails!$B:$CW,3,FALSE),"")</f>
        <v>2002</v>
      </c>
      <c r="D876" s="23" t="str">
        <f>IF(AND($A876&lt;&gt;"",ISNUMBER($A876)),VLOOKUP($A876,StudiesDetails!$B:$CW,4,FALSE),"")</f>
        <v>https://doi.org/10.1067/mcp.2002.121370</v>
      </c>
      <c r="E876" s="64" t="str">
        <f>IF(AND($A876&lt;&gt;"",ISNUMBER($A876)),VLOOKUP($A876,StudiesDetails!$B:$CW,5,FALSE),"")</f>
        <v>CYP3A4</v>
      </c>
      <c r="F876" s="23" t="str">
        <f>IF(AND($A876&lt;&gt;"",ISNUMBER($A876)),VLOOKUP($A876,StudiesDetails!$B:$CW,6,FALSE),"")</f>
        <v>Small intestine-Duodenum-Shed enterocytes-1-</v>
      </c>
      <c r="G876" s="12" t="s">
        <v>1690</v>
      </c>
      <c r="I876" s="60" t="str">
        <f>IF(AND($A876&lt;&gt;"",ISNUMBER($A876)),VLOOKUP($A876,StudiesDetails!$B:$CW,26,FALSE),"")</f>
        <v>Individual</v>
      </c>
      <c r="J876" s="39">
        <f>IF(AND($A876&lt;&gt;"",ISNUMBER($A876)),VLOOKUP($A876,StudiesDetails!$B:$CW,31,FALSE),"")</f>
        <v>1</v>
      </c>
      <c r="K876" s="2">
        <v>30.13</v>
      </c>
      <c r="L876" s="14" t="s">
        <v>1691</v>
      </c>
      <c r="X876" s="52">
        <v>1</v>
      </c>
      <c r="Y876" s="52" t="s">
        <v>1692</v>
      </c>
    </row>
    <row r="877" spans="1:25" x14ac:dyDescent="0.3">
      <c r="A877">
        <v>1789</v>
      </c>
      <c r="B877" s="23" t="str">
        <f>IF(AND($A877&lt;&gt;"",ISNUMBER($A877)),VLOOKUP($A877,StudiesDetails!$B:$CW,2,FALSE),"")</f>
        <v>Glaeser</v>
      </c>
      <c r="C877" s="23">
        <f>IF(AND($A877&lt;&gt;"",ISNUMBER($A877)),VLOOKUP($A877,StudiesDetails!$B:$CW,3,FALSE),"")</f>
        <v>2002</v>
      </c>
      <c r="D877" s="23" t="str">
        <f>IF(AND($A877&lt;&gt;"",ISNUMBER($A877)),VLOOKUP($A877,StudiesDetails!$B:$CW,4,FALSE),"")</f>
        <v>https://doi.org/10.1067/mcp.2002.121370</v>
      </c>
      <c r="E877" s="64" t="str">
        <f>IF(AND($A877&lt;&gt;"",ISNUMBER($A877)),VLOOKUP($A877,StudiesDetails!$B:$CW,5,FALSE),"")</f>
        <v>CYP3A4</v>
      </c>
      <c r="F877" s="23" t="str">
        <f>IF(AND($A877&lt;&gt;"",ISNUMBER($A877)),VLOOKUP($A877,StudiesDetails!$B:$CW,6,FALSE),"")</f>
        <v>Small intestine-Duodenum-Shed enterocytes-2-</v>
      </c>
      <c r="G877" s="12" t="s">
        <v>1690</v>
      </c>
      <c r="I877" s="60" t="str">
        <f>IF(AND($A877&lt;&gt;"",ISNUMBER($A877)),VLOOKUP($A877,StudiesDetails!$B:$CW,26,FALSE),"")</f>
        <v>Individual</v>
      </c>
      <c r="J877" s="39">
        <f>IF(AND($A877&lt;&gt;"",ISNUMBER($A877)),VLOOKUP($A877,StudiesDetails!$B:$CW,31,FALSE),"")</f>
        <v>1</v>
      </c>
      <c r="K877" s="2">
        <v>49.19</v>
      </c>
      <c r="L877" s="14" t="s">
        <v>1691</v>
      </c>
      <c r="X877" s="52">
        <v>1</v>
      </c>
      <c r="Y877" s="52" t="s">
        <v>1692</v>
      </c>
    </row>
    <row r="878" spans="1:25" x14ac:dyDescent="0.3">
      <c r="A878">
        <v>1790</v>
      </c>
      <c r="B878" s="23" t="str">
        <f>IF(AND($A878&lt;&gt;"",ISNUMBER($A878)),VLOOKUP($A878,StudiesDetails!$B:$CW,2,FALSE),"")</f>
        <v>Glaeser</v>
      </c>
      <c r="C878" s="23">
        <f>IF(AND($A878&lt;&gt;"",ISNUMBER($A878)),VLOOKUP($A878,StudiesDetails!$B:$CW,3,FALSE),"")</f>
        <v>2002</v>
      </c>
      <c r="D878" s="23" t="str">
        <f>IF(AND($A878&lt;&gt;"",ISNUMBER($A878)),VLOOKUP($A878,StudiesDetails!$B:$CW,4,FALSE),"")</f>
        <v>https://doi.org/10.1067/mcp.2002.121370</v>
      </c>
      <c r="E878" s="64" t="str">
        <f>IF(AND($A878&lt;&gt;"",ISNUMBER($A878)),VLOOKUP($A878,StudiesDetails!$B:$CW,5,FALSE),"")</f>
        <v>CYP3A4</v>
      </c>
      <c r="F878" s="23" t="str">
        <f>IF(AND($A878&lt;&gt;"",ISNUMBER($A878)),VLOOKUP($A878,StudiesDetails!$B:$CW,6,FALSE),"")</f>
        <v>Small intestine-Duodenum-Shed enterocytes-3-</v>
      </c>
      <c r="G878" s="12" t="s">
        <v>1690</v>
      </c>
      <c r="I878" s="60" t="str">
        <f>IF(AND($A878&lt;&gt;"",ISNUMBER($A878)),VLOOKUP($A878,StudiesDetails!$B:$CW,26,FALSE),"")</f>
        <v>Individual</v>
      </c>
      <c r="J878" s="39">
        <f>IF(AND($A878&lt;&gt;"",ISNUMBER($A878)),VLOOKUP($A878,StudiesDetails!$B:$CW,31,FALSE),"")</f>
        <v>1</v>
      </c>
      <c r="K878" s="2">
        <v>47.4</v>
      </c>
      <c r="L878" s="14" t="s">
        <v>1691</v>
      </c>
      <c r="X878" s="52">
        <v>1</v>
      </c>
      <c r="Y878" s="52" t="s">
        <v>1692</v>
      </c>
    </row>
    <row r="879" spans="1:25" x14ac:dyDescent="0.3">
      <c r="A879">
        <v>1791</v>
      </c>
      <c r="B879" s="23" t="str">
        <f>IF(AND($A879&lt;&gt;"",ISNUMBER($A879)),VLOOKUP($A879,StudiesDetails!$B:$CW,2,FALSE),"")</f>
        <v>Glaeser</v>
      </c>
      <c r="C879" s="23">
        <f>IF(AND($A879&lt;&gt;"",ISNUMBER($A879)),VLOOKUP($A879,StudiesDetails!$B:$CW,3,FALSE),"")</f>
        <v>2002</v>
      </c>
      <c r="D879" s="23" t="str">
        <f>IF(AND($A879&lt;&gt;"",ISNUMBER($A879)),VLOOKUP($A879,StudiesDetails!$B:$CW,4,FALSE),"")</f>
        <v>https://doi.org/10.1067/mcp.2002.121370</v>
      </c>
      <c r="E879" s="64" t="str">
        <f>IF(AND($A879&lt;&gt;"",ISNUMBER($A879)),VLOOKUP($A879,StudiesDetails!$B:$CW,5,FALSE),"")</f>
        <v>CYP3A4</v>
      </c>
      <c r="F879" s="23" t="str">
        <f>IF(AND($A879&lt;&gt;"",ISNUMBER($A879)),VLOOKUP($A879,StudiesDetails!$B:$CW,6,FALSE),"")</f>
        <v>Small intestine-Duodenum-Shed enterocytes-4-</v>
      </c>
      <c r="G879" s="12" t="s">
        <v>1690</v>
      </c>
      <c r="I879" s="60" t="str">
        <f>IF(AND($A879&lt;&gt;"",ISNUMBER($A879)),VLOOKUP($A879,StudiesDetails!$B:$CW,26,FALSE),"")</f>
        <v>Individual</v>
      </c>
      <c r="J879" s="39">
        <f>IF(AND($A879&lt;&gt;"",ISNUMBER($A879)),VLOOKUP($A879,StudiesDetails!$B:$CW,31,FALSE),"")</f>
        <v>1</v>
      </c>
      <c r="K879" s="2">
        <v>18.04</v>
      </c>
      <c r="L879" s="14" t="s">
        <v>1691</v>
      </c>
      <c r="X879" s="52">
        <v>1</v>
      </c>
      <c r="Y879" s="52" t="s">
        <v>1692</v>
      </c>
    </row>
    <row r="880" spans="1:25" x14ac:dyDescent="0.3">
      <c r="A880">
        <v>1792</v>
      </c>
      <c r="B880" s="23" t="str">
        <f>IF(AND($A880&lt;&gt;"",ISNUMBER($A880)),VLOOKUP($A880,StudiesDetails!$B:$CW,2,FALSE),"")</f>
        <v>Glaeser</v>
      </c>
      <c r="C880" s="23">
        <f>IF(AND($A880&lt;&gt;"",ISNUMBER($A880)),VLOOKUP($A880,StudiesDetails!$B:$CW,3,FALSE),"")</f>
        <v>2002</v>
      </c>
      <c r="D880" s="23" t="str">
        <f>IF(AND($A880&lt;&gt;"",ISNUMBER($A880)),VLOOKUP($A880,StudiesDetails!$B:$CW,4,FALSE),"")</f>
        <v>https://doi.org/10.1067/mcp.2002.121370</v>
      </c>
      <c r="E880" s="64" t="str">
        <f>IF(AND($A880&lt;&gt;"",ISNUMBER($A880)),VLOOKUP($A880,StudiesDetails!$B:$CW,5,FALSE),"")</f>
        <v>CYP3A4</v>
      </c>
      <c r="F880" s="23" t="str">
        <f>IF(AND($A880&lt;&gt;"",ISNUMBER($A880)),VLOOKUP($A880,StudiesDetails!$B:$CW,6,FALSE),"")</f>
        <v>Small intestine-Duodenum-Shed enterocytes-5-</v>
      </c>
      <c r="G880" s="12" t="s">
        <v>1690</v>
      </c>
      <c r="I880" s="60" t="str">
        <f>IF(AND($A880&lt;&gt;"",ISNUMBER($A880)),VLOOKUP($A880,StudiesDetails!$B:$CW,26,FALSE),"")</f>
        <v>Individual</v>
      </c>
      <c r="J880" s="39">
        <f>IF(AND($A880&lt;&gt;"",ISNUMBER($A880)),VLOOKUP($A880,StudiesDetails!$B:$CW,31,FALSE),"")</f>
        <v>1</v>
      </c>
      <c r="K880" s="2">
        <v>33.24</v>
      </c>
      <c r="L880" s="14" t="s">
        <v>1691</v>
      </c>
      <c r="X880" s="52">
        <v>1</v>
      </c>
      <c r="Y880" s="52" t="s">
        <v>1692</v>
      </c>
    </row>
    <row r="881" spans="1:26" x14ac:dyDescent="0.3">
      <c r="A881">
        <v>1793</v>
      </c>
      <c r="B881" s="23" t="str">
        <f>IF(AND($A881&lt;&gt;"",ISNUMBER($A881)),VLOOKUP($A881,StudiesDetails!$B:$CW,2,FALSE),"")</f>
        <v>Glaeser</v>
      </c>
      <c r="C881" s="23">
        <f>IF(AND($A881&lt;&gt;"",ISNUMBER($A881)),VLOOKUP($A881,StudiesDetails!$B:$CW,3,FALSE),"")</f>
        <v>2002</v>
      </c>
      <c r="D881" s="23" t="str">
        <f>IF(AND($A881&lt;&gt;"",ISNUMBER($A881)),VLOOKUP($A881,StudiesDetails!$B:$CW,4,FALSE),"")</f>
        <v>https://doi.org/10.1067/mcp.2002.121370</v>
      </c>
      <c r="E881" s="64" t="str">
        <f>IF(AND($A881&lt;&gt;"",ISNUMBER($A881)),VLOOKUP($A881,StudiesDetails!$B:$CW,5,FALSE),"")</f>
        <v>CYP3A4</v>
      </c>
      <c r="F881" s="23" t="str">
        <f>IF(AND($A881&lt;&gt;"",ISNUMBER($A881)),VLOOKUP($A881,StudiesDetails!$B:$CW,6,FALSE),"")</f>
        <v>Small intestine-Duodenum-Shed enterocytes-6-</v>
      </c>
      <c r="G881" s="12" t="s">
        <v>1690</v>
      </c>
      <c r="I881" s="60" t="str">
        <f>IF(AND($A881&lt;&gt;"",ISNUMBER($A881)),VLOOKUP($A881,StudiesDetails!$B:$CW,26,FALSE),"")</f>
        <v>Individual</v>
      </c>
      <c r="J881" s="39">
        <f>IF(AND($A881&lt;&gt;"",ISNUMBER($A881)),VLOOKUP($A881,StudiesDetails!$B:$CW,31,FALSE),"")</f>
        <v>1</v>
      </c>
      <c r="K881" s="2" t="s">
        <v>1681</v>
      </c>
      <c r="X881" s="52">
        <v>1</v>
      </c>
      <c r="Y881" s="52" t="s">
        <v>1681</v>
      </c>
    </row>
    <row r="882" spans="1:26" x14ac:dyDescent="0.3">
      <c r="A882">
        <v>1794</v>
      </c>
      <c r="B882" s="23" t="str">
        <f>IF(AND($A882&lt;&gt;"",ISNUMBER($A882)),VLOOKUP($A882,StudiesDetails!$B:$CW,2,FALSE),"")</f>
        <v>de Waziers</v>
      </c>
      <c r="C882" s="23">
        <f>IF(AND($A882&lt;&gt;"",ISNUMBER($A882)),VLOOKUP($A882,StudiesDetails!$B:$CW,3,FALSE),"")</f>
        <v>1990</v>
      </c>
      <c r="D882" s="23" t="str">
        <f>IF(AND($A882&lt;&gt;"",ISNUMBER($A882)),VLOOKUP($A882,StudiesDetails!$B:$CW,4,FALSE),"")</f>
        <v>https://pubmed.ncbi.nlm.nih.gov/2329521/</v>
      </c>
      <c r="E882" s="64" t="str">
        <f>IF(AND($A882&lt;&gt;"",ISNUMBER($A882)),VLOOKUP($A882,StudiesDetails!$B:$CW,5,FALSE),"")</f>
        <v>CYP3A4</v>
      </c>
      <c r="F882" s="23" t="str">
        <f>IF(AND($A882&lt;&gt;"",ISNUMBER($A882)),VLOOKUP($A882,StudiesDetails!$B:$CW,6,FALSE),"")</f>
        <v>Liver --HLM--</v>
      </c>
      <c r="G882" s="12" t="s">
        <v>1690</v>
      </c>
      <c r="I882" s="60" t="str">
        <f>IF(AND($A882&lt;&gt;"",ISNUMBER($A882)),VLOOKUP($A882,StudiesDetails!$B:$CW,26,FALSE),"")</f>
        <v>Aggregated</v>
      </c>
      <c r="J882" s="39">
        <f>IF(AND($A882&lt;&gt;"",ISNUMBER($A882)),VLOOKUP($A882,StudiesDetails!$B:$CW,31,FALSE),"")</f>
        <v>5</v>
      </c>
      <c r="K882" s="2">
        <v>0.34499999999999997</v>
      </c>
      <c r="L882" s="14" t="s">
        <v>1693</v>
      </c>
      <c r="M882" s="14" t="s">
        <v>768</v>
      </c>
      <c r="Q882" s="2">
        <v>0.16500000000000001</v>
      </c>
      <c r="R882" s="14" t="s">
        <v>1693</v>
      </c>
      <c r="S882" s="14" t="s">
        <v>920</v>
      </c>
      <c r="X882" s="52">
        <v>0</v>
      </c>
    </row>
    <row r="883" spans="1:26" x14ac:dyDescent="0.3">
      <c r="A883">
        <v>1795</v>
      </c>
      <c r="B883" s="23" t="str">
        <f>IF(AND($A883&lt;&gt;"",ISNUMBER($A883)),VLOOKUP($A883,StudiesDetails!$B:$CW,2,FALSE),"")</f>
        <v>Coller</v>
      </c>
      <c r="C883" s="23">
        <f>IF(AND($A883&lt;&gt;"",ISNUMBER($A883)),VLOOKUP($A883,StudiesDetails!$B:$CW,3,FALSE),"")</f>
        <v>2002</v>
      </c>
      <c r="D883" s="23" t="str">
        <f>IF(AND($A883&lt;&gt;"",ISNUMBER($A883)),VLOOKUP($A883,StudiesDetails!$B:$CW,4,FALSE),"")</f>
        <v>https://doi.org/10.1046/j.1365-2125.2002.01614.x</v>
      </c>
      <c r="E883" s="64" t="str">
        <f>IF(AND($A883&lt;&gt;"",ISNUMBER($A883)),VLOOKUP($A883,StudiesDetails!$B:$CW,5,FALSE),"")</f>
        <v>CYP3A4</v>
      </c>
      <c r="F883" s="23" t="str">
        <f>IF(AND($A883&lt;&gt;"",ISNUMBER($A883)),VLOOKUP($A883,StudiesDetails!$B:$CW,6,FALSE),"")</f>
        <v>Liver--HLM--</v>
      </c>
      <c r="G883" s="12" t="s">
        <v>1690</v>
      </c>
      <c r="I883" s="60" t="str">
        <f>IF(AND($A883&lt;&gt;"",ISNUMBER($A883)),VLOOKUP($A883,StudiesDetails!$B:$CW,26,FALSE),"")</f>
        <v>Aggregated</v>
      </c>
      <c r="J883" s="39">
        <f>IF(AND($A883&lt;&gt;"",ISNUMBER($A883)),VLOOKUP($A883,StudiesDetails!$B:$CW,31,FALSE),"")</f>
        <v>50</v>
      </c>
      <c r="K883" s="2">
        <v>64.099999999999994</v>
      </c>
      <c r="L883" s="14" t="s">
        <v>1679</v>
      </c>
      <c r="M883" s="14" t="s">
        <v>768</v>
      </c>
      <c r="Q883" s="2">
        <v>68.7</v>
      </c>
      <c r="R883" s="14" t="s">
        <v>1679</v>
      </c>
      <c r="S883" s="14" t="s">
        <v>797</v>
      </c>
      <c r="T883" s="63">
        <v>6.6</v>
      </c>
      <c r="U883" s="58">
        <v>295</v>
      </c>
      <c r="X883" s="52">
        <v>1</v>
      </c>
      <c r="Y883" s="52" t="s">
        <v>1683</v>
      </c>
    </row>
    <row r="884" spans="1:26" x14ac:dyDescent="0.3">
      <c r="A884">
        <v>1796</v>
      </c>
      <c r="B884" s="23" t="str">
        <f>IF(AND($A884&lt;&gt;"",ISNUMBER($A884)),VLOOKUP($A884,StudiesDetails!$B:$CW,2,FALSE),"")</f>
        <v>Szelag-Pieniek</v>
      </c>
      <c r="C884" s="23">
        <f>IF(AND($A884&lt;&gt;"",ISNUMBER($A884)),VLOOKUP($A884,StudiesDetails!$B:$CW,3,FALSE),"")</f>
        <v>2021</v>
      </c>
      <c r="D884" s="23" t="str">
        <f>IF(AND($A884&lt;&gt;"",ISNUMBER($A884)),VLOOKUP($A884,StudiesDetails!$B:$CW,4,FALSE),"")</f>
        <v>https://doi.org/10.1007/s43440-021-00290-8</v>
      </c>
      <c r="E884" s="64" t="str">
        <f>IF(AND($A884&lt;&gt;"",ISNUMBER($A884)),VLOOKUP($A884,StudiesDetails!$B:$CW,5,FALSE),"")</f>
        <v>CYP3A4</v>
      </c>
      <c r="F884" s="23" t="str">
        <f>IF(AND($A884&lt;&gt;"",ISNUMBER($A884)),VLOOKUP($A884,StudiesDetails!$B:$CW,6,FALSE),"")</f>
        <v>Liver--Homogenate-control-</v>
      </c>
      <c r="G884" s="12" t="s">
        <v>1678</v>
      </c>
      <c r="I884" s="60" t="str">
        <f>IF(AND($A884&lt;&gt;"",ISNUMBER($A884)),VLOOKUP($A884,StudiesDetails!$B:$CW,26,FALSE),"")</f>
        <v>Aggregated</v>
      </c>
      <c r="J884" s="39">
        <f>IF(AND($A884&lt;&gt;"",ISNUMBER($A884)),VLOOKUP($A884,StudiesDetails!$B:$CW,31,FALSE),"")</f>
        <v>20</v>
      </c>
      <c r="K884" s="2">
        <v>967.18</v>
      </c>
      <c r="L884" s="14" t="s">
        <v>1704</v>
      </c>
      <c r="M884" s="14" t="s">
        <v>768</v>
      </c>
      <c r="Q884" s="2">
        <v>708.88</v>
      </c>
      <c r="R884" s="14" t="s">
        <v>1704</v>
      </c>
      <c r="S884" s="14" t="s">
        <v>797</v>
      </c>
      <c r="T884" s="58">
        <v>99.21</v>
      </c>
      <c r="U884" s="58">
        <v>2634.15</v>
      </c>
      <c r="X884" s="52">
        <v>1</v>
      </c>
      <c r="Y884" s="52" t="s">
        <v>1683</v>
      </c>
    </row>
    <row r="885" spans="1:26" x14ac:dyDescent="0.3">
      <c r="A885">
        <v>1797</v>
      </c>
      <c r="B885" s="23" t="str">
        <f>IF(AND($A885&lt;&gt;"",ISNUMBER($A885)),VLOOKUP($A885,StudiesDetails!$B:$CW,2,FALSE),"")</f>
        <v>Szelag-Pieniek</v>
      </c>
      <c r="C885" s="23">
        <f>IF(AND($A885&lt;&gt;"",ISNUMBER($A885)),VLOOKUP($A885,StudiesDetails!$B:$CW,3,FALSE),"")</f>
        <v>2021</v>
      </c>
      <c r="D885" s="23" t="str">
        <f>IF(AND($A885&lt;&gt;"",ISNUMBER($A885)),VLOOKUP($A885,StudiesDetails!$B:$CW,4,FALSE),"")</f>
        <v>https://doi.org/10.1007/s43440-021-00290-8</v>
      </c>
      <c r="E885" s="64" t="str">
        <f>IF(AND($A885&lt;&gt;"",ISNUMBER($A885)),VLOOKUP($A885,StudiesDetails!$B:$CW,5,FALSE),"")</f>
        <v>CYP3A4</v>
      </c>
      <c r="F885" s="23" t="str">
        <f>IF(AND($A885&lt;&gt;"",ISNUMBER($A885)),VLOOKUP($A885,StudiesDetails!$B:$CW,6,FALSE),"")</f>
        <v>Liver--Homogenate-Wilson's disease-</v>
      </c>
      <c r="G885" s="12" t="s">
        <v>1678</v>
      </c>
      <c r="I885" s="60" t="str">
        <f>IF(AND($A885&lt;&gt;"",ISNUMBER($A885)),VLOOKUP($A885,StudiesDetails!$B:$CW,26,FALSE),"")</f>
        <v>Aggregated</v>
      </c>
      <c r="J885" s="39">
        <f>IF(AND($A885&lt;&gt;"",ISNUMBER($A885)),VLOOKUP($A885,StudiesDetails!$B:$CW,31,FALSE),"")</f>
        <v>7</v>
      </c>
      <c r="K885" s="2">
        <v>279.14999999999998</v>
      </c>
      <c r="L885" s="14" t="s">
        <v>1704</v>
      </c>
      <c r="M885" s="14" t="s">
        <v>768</v>
      </c>
      <c r="Q885" s="2">
        <v>363.31</v>
      </c>
      <c r="R885" s="14" t="s">
        <v>1704</v>
      </c>
      <c r="S885" s="14" t="s">
        <v>797</v>
      </c>
      <c r="T885" s="63">
        <v>0</v>
      </c>
      <c r="U885" s="58">
        <v>1051.19</v>
      </c>
      <c r="X885" s="52">
        <v>0</v>
      </c>
    </row>
    <row r="886" spans="1:26" x14ac:dyDescent="0.3">
      <c r="A886">
        <v>1798</v>
      </c>
      <c r="B886" s="23" t="str">
        <f>IF(AND($A886&lt;&gt;"",ISNUMBER($A886)),VLOOKUP($A886,StudiesDetails!$B:$CW,2,FALSE),"")</f>
        <v>Hines</v>
      </c>
      <c r="C886" s="23">
        <f>IF(AND($A886&lt;&gt;"",ISNUMBER($A886)),VLOOKUP($A886,StudiesDetails!$B:$CW,3,FALSE),"")</f>
        <v>2007</v>
      </c>
      <c r="D886" s="23" t="str">
        <f>IF(AND($A886&lt;&gt;"",ISNUMBER($A886)),VLOOKUP($A886,StudiesDetails!$B:$CW,4,FALSE),"")</f>
        <v>https://doi.org/10.1002/jbt.20179</v>
      </c>
      <c r="E886" s="64" t="str">
        <f>IF(AND($A886&lt;&gt;"",ISNUMBER($A886)),VLOOKUP($A886,StudiesDetails!$B:$CW,5,FALSE),"")</f>
        <v>CYP3A4</v>
      </c>
      <c r="F886" s="23" t="str">
        <f>IF(AND($A886&lt;&gt;"",ISNUMBER($A886)),VLOOKUP($A886,StudiesDetails!$B:$CW,6,FALSE),"")</f>
        <v>Liver--HLM-fetal 1st trimester-</v>
      </c>
      <c r="G886" s="12" t="s">
        <v>1705</v>
      </c>
      <c r="I886" s="60" t="str">
        <f>IF(AND($A886&lt;&gt;"",ISNUMBER($A886)),VLOOKUP($A886,StudiesDetails!$B:$CW,26,FALSE),"")</f>
        <v>Individual</v>
      </c>
      <c r="J886" s="39" t="str">
        <f>IF(AND($A886&lt;&gt;"",ISNUMBER($A886)),VLOOKUP($A886,StudiesDetails!$B:$CW,31,FALSE),"")</f>
        <v>unknown</v>
      </c>
      <c r="K886" s="2">
        <v>4.5</v>
      </c>
      <c r="L886" s="14" t="s">
        <v>1679</v>
      </c>
      <c r="M886" s="14" t="s">
        <v>1069</v>
      </c>
      <c r="X886" s="52">
        <v>1</v>
      </c>
      <c r="Y886" s="52" t="s">
        <v>1696</v>
      </c>
    </row>
    <row r="887" spans="1:26" x14ac:dyDescent="0.3">
      <c r="A887">
        <v>1799</v>
      </c>
      <c r="B887" s="23" t="str">
        <f>IF(AND($A887&lt;&gt;"",ISNUMBER($A887)),VLOOKUP($A887,StudiesDetails!$B:$CW,2,FALSE),"")</f>
        <v>Hines</v>
      </c>
      <c r="C887" s="23">
        <f>IF(AND($A887&lt;&gt;"",ISNUMBER($A887)),VLOOKUP($A887,StudiesDetails!$B:$CW,3,FALSE),"")</f>
        <v>2007</v>
      </c>
      <c r="D887" s="23" t="str">
        <f>IF(AND($A887&lt;&gt;"",ISNUMBER($A887)),VLOOKUP($A887,StudiesDetails!$B:$CW,4,FALSE),"")</f>
        <v>https://doi.org/10.1002/jbt.20179</v>
      </c>
      <c r="E887" s="64" t="str">
        <f>IF(AND($A887&lt;&gt;"",ISNUMBER($A887)),VLOOKUP($A887,StudiesDetails!$B:$CW,5,FALSE),"")</f>
        <v>CYP3A5</v>
      </c>
      <c r="F887" s="23" t="str">
        <f>IF(AND($A887&lt;&gt;"",ISNUMBER($A887)),VLOOKUP($A887,StudiesDetails!$B:$CW,6,FALSE),"")</f>
        <v>Liver--HLM-fetal 1st trimester-</v>
      </c>
      <c r="G887" s="12" t="s">
        <v>1705</v>
      </c>
      <c r="I887" s="60" t="str">
        <f>IF(AND($A887&lt;&gt;"",ISNUMBER($A887)),VLOOKUP($A887,StudiesDetails!$B:$CW,26,FALSE),"")</f>
        <v>Individual</v>
      </c>
      <c r="J887" s="39">
        <f>IF(AND($A887&lt;&gt;"",ISNUMBER($A887)),VLOOKUP($A887,StudiesDetails!$B:$CW,31,FALSE),"")</f>
        <v>1</v>
      </c>
      <c r="K887" s="2">
        <v>1.4</v>
      </c>
      <c r="L887" s="14" t="s">
        <v>1679</v>
      </c>
      <c r="M887" s="14" t="s">
        <v>1385</v>
      </c>
      <c r="X887" s="52">
        <v>1</v>
      </c>
      <c r="Y887" s="52" t="s">
        <v>1696</v>
      </c>
    </row>
    <row r="888" spans="1:26" x14ac:dyDescent="0.3">
      <c r="A888">
        <v>1800</v>
      </c>
      <c r="B888" s="23" t="str">
        <f>IF(AND($A888&lt;&gt;"",ISNUMBER($A888)),VLOOKUP($A888,StudiesDetails!$B:$CW,2,FALSE),"")</f>
        <v>Hines</v>
      </c>
      <c r="C888" s="23">
        <f>IF(AND($A888&lt;&gt;"",ISNUMBER($A888)),VLOOKUP($A888,StudiesDetails!$B:$CW,3,FALSE),"")</f>
        <v>2007</v>
      </c>
      <c r="D888" s="23" t="str">
        <f>IF(AND($A888&lt;&gt;"",ISNUMBER($A888)),VLOOKUP($A888,StudiesDetails!$B:$CW,4,FALSE),"")</f>
        <v>https://doi.org/10.1002/jbt.20179</v>
      </c>
      <c r="E888" s="64" t="str">
        <f>IF(AND($A888&lt;&gt;"",ISNUMBER($A888)),VLOOKUP($A888,StudiesDetails!$B:$CW,5,FALSE),"")</f>
        <v>CYP3A5</v>
      </c>
      <c r="F888" s="23" t="str">
        <f>IF(AND($A888&lt;&gt;"",ISNUMBER($A888)),VLOOKUP($A888,StudiesDetails!$B:$CW,6,FALSE),"")</f>
        <v>Liver--HLM-fetal 1st trimester-</v>
      </c>
      <c r="G888" s="12" t="s">
        <v>1705</v>
      </c>
      <c r="I888" s="60" t="str">
        <f>IF(AND($A888&lt;&gt;"",ISNUMBER($A888)),VLOOKUP($A888,StudiesDetails!$B:$CW,26,FALSE),"")</f>
        <v>Individual</v>
      </c>
      <c r="J888" s="39">
        <f>IF(AND($A888&lt;&gt;"",ISNUMBER($A888)),VLOOKUP($A888,StudiesDetails!$B:$CW,31,FALSE),"")</f>
        <v>1</v>
      </c>
      <c r="K888" s="2">
        <v>13.2</v>
      </c>
      <c r="L888" s="14" t="s">
        <v>1679</v>
      </c>
      <c r="M888" s="14" t="s">
        <v>1385</v>
      </c>
      <c r="X888" s="52">
        <v>1</v>
      </c>
      <c r="Y888" s="52" t="s">
        <v>1696</v>
      </c>
    </row>
    <row r="889" spans="1:26" x14ac:dyDescent="0.3">
      <c r="A889">
        <v>1801</v>
      </c>
      <c r="B889" s="23" t="str">
        <f>IF(AND($A889&lt;&gt;"",ISNUMBER($A889)),VLOOKUP($A889,StudiesDetails!$B:$CW,2,FALSE),"")</f>
        <v>Hines</v>
      </c>
      <c r="C889" s="23">
        <f>IF(AND($A889&lt;&gt;"",ISNUMBER($A889)),VLOOKUP($A889,StudiesDetails!$B:$CW,3,FALSE),"")</f>
        <v>2007</v>
      </c>
      <c r="D889" s="23" t="str">
        <f>IF(AND($A889&lt;&gt;"",ISNUMBER($A889)),VLOOKUP($A889,StudiesDetails!$B:$CW,4,FALSE),"")</f>
        <v>https://doi.org/10.1002/jbt.20179</v>
      </c>
      <c r="E889" s="64" t="str">
        <f>IF(AND($A889&lt;&gt;"",ISNUMBER($A889)),VLOOKUP($A889,StudiesDetails!$B:$CW,5,FALSE),"")</f>
        <v>CYP3A7</v>
      </c>
      <c r="F889" s="23" t="str">
        <f>IF(AND($A889&lt;&gt;"",ISNUMBER($A889)),VLOOKUP($A889,StudiesDetails!$B:$CW,6,FALSE),"")</f>
        <v>Liver--HLM-fetal 1st trimester-</v>
      </c>
      <c r="G889" s="12" t="s">
        <v>1705</v>
      </c>
      <c r="I889" s="60" t="str">
        <f>IF(AND($A889&lt;&gt;"",ISNUMBER($A889)),VLOOKUP($A889,StudiesDetails!$B:$CW,26,FALSE),"")</f>
        <v>Individual</v>
      </c>
      <c r="J889" s="39">
        <f>IF(AND($A889&lt;&gt;"",ISNUMBER($A889)),VLOOKUP($A889,StudiesDetails!$B:$CW,31,FALSE),"")</f>
        <v>1</v>
      </c>
      <c r="K889" s="2">
        <v>260.5</v>
      </c>
      <c r="L889" s="14" t="s">
        <v>1679</v>
      </c>
      <c r="M889" s="14" t="s">
        <v>1069</v>
      </c>
      <c r="X889" s="52">
        <v>1</v>
      </c>
      <c r="Y889" s="52" t="s">
        <v>1696</v>
      </c>
    </row>
    <row r="890" spans="1:26" x14ac:dyDescent="0.3">
      <c r="A890">
        <v>1802</v>
      </c>
      <c r="B890" s="23" t="str">
        <f>IF(AND($A890&lt;&gt;"",ISNUMBER($A890)),VLOOKUP($A890,StudiesDetails!$B:$CW,2,FALSE),"")</f>
        <v>Hines</v>
      </c>
      <c r="C890" s="23">
        <f>IF(AND($A890&lt;&gt;"",ISNUMBER($A890)),VLOOKUP($A890,StudiesDetails!$B:$CW,3,FALSE),"")</f>
        <v>2007</v>
      </c>
      <c r="D890" s="23" t="str">
        <f>IF(AND($A890&lt;&gt;"",ISNUMBER($A890)),VLOOKUP($A890,StudiesDetails!$B:$CW,4,FALSE),"")</f>
        <v>https://doi.org/10.1002/jbt.20179</v>
      </c>
      <c r="E890" s="64" t="str">
        <f>IF(AND($A890&lt;&gt;"",ISNUMBER($A890)),VLOOKUP($A890,StudiesDetails!$B:$CW,5,FALSE),"")</f>
        <v>CYP3A4</v>
      </c>
      <c r="F890" s="23" t="str">
        <f>IF(AND($A890&lt;&gt;"",ISNUMBER($A890)),VLOOKUP($A890,StudiesDetails!$B:$CW,6,FALSE),"")</f>
        <v>Liver--HLM-fetal 2nd semester-</v>
      </c>
      <c r="G890" s="12" t="s">
        <v>1705</v>
      </c>
      <c r="I890" s="60" t="str">
        <f>IF(AND($A890&lt;&gt;"",ISNUMBER($A890)),VLOOKUP($A890,StudiesDetails!$B:$CW,26,FALSE),"")</f>
        <v>Aggregated</v>
      </c>
      <c r="J890" s="39" t="str">
        <f>IF(AND($A890&lt;&gt;"",ISNUMBER($A890)),VLOOKUP($A890,StudiesDetails!$B:$CW,31,FALSE),"")</f>
        <v>unknown</v>
      </c>
      <c r="K890" s="110" t="s">
        <v>988</v>
      </c>
      <c r="L890" s="14" t="s">
        <v>1679</v>
      </c>
      <c r="M890" s="14" t="s">
        <v>1069</v>
      </c>
      <c r="X890" s="52">
        <v>1</v>
      </c>
      <c r="Y890" s="52" t="s">
        <v>1696</v>
      </c>
      <c r="Z890" s="16" t="s">
        <v>832</v>
      </c>
    </row>
    <row r="891" spans="1:26" x14ac:dyDescent="0.3">
      <c r="A891">
        <v>1803</v>
      </c>
      <c r="B891" s="23" t="str">
        <f>IF(AND($A891&lt;&gt;"",ISNUMBER($A891)),VLOOKUP($A891,StudiesDetails!$B:$CW,2,FALSE),"")</f>
        <v>Hines</v>
      </c>
      <c r="C891" s="23">
        <f>IF(AND($A891&lt;&gt;"",ISNUMBER($A891)),VLOOKUP($A891,StudiesDetails!$B:$CW,3,FALSE),"")</f>
        <v>2007</v>
      </c>
      <c r="D891" s="23" t="str">
        <f>IF(AND($A891&lt;&gt;"",ISNUMBER($A891)),VLOOKUP($A891,StudiesDetails!$B:$CW,4,FALSE),"")</f>
        <v>https://doi.org/10.1002/jbt.20179</v>
      </c>
      <c r="E891" s="64" t="str">
        <f>IF(AND($A891&lt;&gt;"",ISNUMBER($A891)),VLOOKUP($A891,StudiesDetails!$B:$CW,5,FALSE),"")</f>
        <v>CYP3A5</v>
      </c>
      <c r="F891" s="23" t="str">
        <f>IF(AND($A891&lt;&gt;"",ISNUMBER($A891)),VLOOKUP($A891,StudiesDetails!$B:$CW,6,FALSE),"")</f>
        <v>Liver--HLM-fetal 2nd semester-</v>
      </c>
      <c r="G891" s="12" t="s">
        <v>1705</v>
      </c>
      <c r="I891" s="60" t="str">
        <f>IF(AND($A891&lt;&gt;"",ISNUMBER($A891)),VLOOKUP($A891,StudiesDetails!$B:$CW,26,FALSE),"")</f>
        <v>Aggregated</v>
      </c>
      <c r="J891" s="39" t="str">
        <f>IF(AND($A891&lt;&gt;"",ISNUMBER($A891)),VLOOKUP($A891,StudiesDetails!$B:$CW,31,FALSE),"")</f>
        <v>unknown</v>
      </c>
      <c r="K891" s="2">
        <v>5.2</v>
      </c>
      <c r="L891" s="14" t="s">
        <v>1679</v>
      </c>
      <c r="M891" s="14" t="s">
        <v>768</v>
      </c>
      <c r="Q891" s="2">
        <v>3.9</v>
      </c>
      <c r="R891" s="14" t="s">
        <v>1679</v>
      </c>
      <c r="S891" s="14" t="s">
        <v>797</v>
      </c>
      <c r="X891" s="52">
        <v>1</v>
      </c>
      <c r="Y891" s="52" t="s">
        <v>1696</v>
      </c>
    </row>
    <row r="892" spans="1:26" x14ac:dyDescent="0.3">
      <c r="A892">
        <v>1804</v>
      </c>
      <c r="B892" s="23" t="str">
        <f>IF(AND($A892&lt;&gt;"",ISNUMBER($A892)),VLOOKUP($A892,StudiesDetails!$B:$CW,2,FALSE),"")</f>
        <v>Hines</v>
      </c>
      <c r="C892" s="23">
        <f>IF(AND($A892&lt;&gt;"",ISNUMBER($A892)),VLOOKUP($A892,StudiesDetails!$B:$CW,3,FALSE),"")</f>
        <v>2007</v>
      </c>
      <c r="D892" s="23" t="str">
        <f>IF(AND($A892&lt;&gt;"",ISNUMBER($A892)),VLOOKUP($A892,StudiesDetails!$B:$CW,4,FALSE),"")</f>
        <v>https://doi.org/10.1002/jbt.20179</v>
      </c>
      <c r="E892" s="64" t="str">
        <f>IF(AND($A892&lt;&gt;"",ISNUMBER($A892)),VLOOKUP($A892,StudiesDetails!$B:$CW,5,FALSE),"")</f>
        <v>CYP3A7</v>
      </c>
      <c r="F892" s="23" t="str">
        <f>IF(AND($A892&lt;&gt;"",ISNUMBER($A892)),VLOOKUP($A892,StudiesDetails!$B:$CW,6,FALSE),"")</f>
        <v>Liver--HLM-fetal 2nd semester-</v>
      </c>
      <c r="G892" s="12" t="s">
        <v>1705</v>
      </c>
      <c r="I892" s="60" t="str">
        <f>IF(AND($A892&lt;&gt;"",ISNUMBER($A892)),VLOOKUP($A892,StudiesDetails!$B:$CW,26,FALSE),"")</f>
        <v>Aggregated</v>
      </c>
      <c r="J892" s="39" t="str">
        <f>IF(AND($A892&lt;&gt;"",ISNUMBER($A892)),VLOOKUP($A892,StudiesDetails!$B:$CW,31,FALSE),"")</f>
        <v>unknown</v>
      </c>
      <c r="K892" s="110" t="s">
        <v>988</v>
      </c>
      <c r="L892" s="14" t="s">
        <v>1679</v>
      </c>
      <c r="M892" s="14" t="s">
        <v>1069</v>
      </c>
      <c r="X892" s="52">
        <v>1</v>
      </c>
      <c r="Y892" s="52" t="s">
        <v>1696</v>
      </c>
      <c r="Z892" s="16" t="s">
        <v>832</v>
      </c>
    </row>
    <row r="893" spans="1:26" x14ac:dyDescent="0.3">
      <c r="A893">
        <v>1805</v>
      </c>
      <c r="B893" s="23" t="str">
        <f>IF(AND($A893&lt;&gt;"",ISNUMBER($A893)),VLOOKUP($A893,StudiesDetails!$B:$CW,2,FALSE),"")</f>
        <v>Hines</v>
      </c>
      <c r="C893" s="23">
        <f>IF(AND($A893&lt;&gt;"",ISNUMBER($A893)),VLOOKUP($A893,StudiesDetails!$B:$CW,3,FALSE),"")</f>
        <v>2007</v>
      </c>
      <c r="D893" s="23" t="str">
        <f>IF(AND($A893&lt;&gt;"",ISNUMBER($A893)),VLOOKUP($A893,StudiesDetails!$B:$CW,4,FALSE),"")</f>
        <v>https://doi.org/10.1002/jbt.20179</v>
      </c>
      <c r="E893" s="64" t="str">
        <f>IF(AND($A893&lt;&gt;"",ISNUMBER($A893)),VLOOKUP($A893,StudiesDetails!$B:$CW,5,FALSE),"")</f>
        <v>CYP3A4</v>
      </c>
      <c r="F893" s="23" t="str">
        <f>IF(AND($A893&lt;&gt;"",ISNUMBER($A893)),VLOOKUP($A893,StudiesDetails!$B:$CW,6,FALSE),"")</f>
        <v>Liver--HLM-fetal 3rd semester-</v>
      </c>
      <c r="G893" s="12" t="s">
        <v>1705</v>
      </c>
      <c r="I893" s="60" t="str">
        <f>IF(AND($A893&lt;&gt;"",ISNUMBER($A893)),VLOOKUP($A893,StudiesDetails!$B:$CW,26,FALSE),"")</f>
        <v>Aggregated</v>
      </c>
      <c r="J893" s="39" t="str">
        <f>IF(AND($A893&lt;&gt;"",ISNUMBER($A893)),VLOOKUP($A893,StudiesDetails!$B:$CW,31,FALSE),"")</f>
        <v>unknown</v>
      </c>
      <c r="K893" s="2">
        <v>10.5</v>
      </c>
      <c r="L893" s="14" t="s">
        <v>1679</v>
      </c>
      <c r="M893" s="14" t="s">
        <v>768</v>
      </c>
      <c r="Q893" s="2">
        <v>12.1</v>
      </c>
      <c r="R893" s="14" t="s">
        <v>1679</v>
      </c>
      <c r="S893" s="14" t="s">
        <v>797</v>
      </c>
      <c r="X893" s="52">
        <v>1</v>
      </c>
      <c r="Y893" s="52" t="s">
        <v>1696</v>
      </c>
    </row>
    <row r="894" spans="1:26" x14ac:dyDescent="0.3">
      <c r="A894">
        <v>1806</v>
      </c>
      <c r="B894" s="23" t="str">
        <f>IF(AND($A894&lt;&gt;"",ISNUMBER($A894)),VLOOKUP($A894,StudiesDetails!$B:$CW,2,FALSE),"")</f>
        <v>Hines</v>
      </c>
      <c r="C894" s="23">
        <f>IF(AND($A894&lt;&gt;"",ISNUMBER($A894)),VLOOKUP($A894,StudiesDetails!$B:$CW,3,FALSE),"")</f>
        <v>2007</v>
      </c>
      <c r="D894" s="23" t="str">
        <f>IF(AND($A894&lt;&gt;"",ISNUMBER($A894)),VLOOKUP($A894,StudiesDetails!$B:$CW,4,FALSE),"")</f>
        <v>https://doi.org/10.1002/jbt.20179</v>
      </c>
      <c r="E894" s="64" t="str">
        <f>IF(AND($A894&lt;&gt;"",ISNUMBER($A894)),VLOOKUP($A894,StudiesDetails!$B:$CW,5,FALSE),"")</f>
        <v>CYP3A5</v>
      </c>
      <c r="F894" s="23" t="str">
        <f>IF(AND($A894&lt;&gt;"",ISNUMBER($A894)),VLOOKUP($A894,StudiesDetails!$B:$CW,6,FALSE),"")</f>
        <v>Liver--HLM-fetal 3rd semester-</v>
      </c>
      <c r="G894" s="12" t="s">
        <v>1705</v>
      </c>
      <c r="I894" s="60" t="str">
        <f>IF(AND($A894&lt;&gt;"",ISNUMBER($A894)),VLOOKUP($A894,StudiesDetails!$B:$CW,26,FALSE),"")</f>
        <v>Aggregated</v>
      </c>
      <c r="J894" s="39" t="str">
        <f>IF(AND($A894&lt;&gt;"",ISNUMBER($A894)),VLOOKUP($A894,StudiesDetails!$B:$CW,31,FALSE),"")</f>
        <v>unknown</v>
      </c>
      <c r="K894" s="2">
        <v>9.6999999999999993</v>
      </c>
      <c r="L894" s="14" t="s">
        <v>1679</v>
      </c>
      <c r="M894" s="14" t="s">
        <v>768</v>
      </c>
      <c r="Q894" s="2">
        <v>5.0999999999999996</v>
      </c>
      <c r="R894" s="14" t="s">
        <v>1679</v>
      </c>
      <c r="S894" s="14" t="s">
        <v>797</v>
      </c>
      <c r="X894" s="52">
        <v>1</v>
      </c>
      <c r="Y894" s="52" t="s">
        <v>1696</v>
      </c>
    </row>
    <row r="895" spans="1:26" x14ac:dyDescent="0.3">
      <c r="A895">
        <v>1807</v>
      </c>
      <c r="B895" s="23" t="str">
        <f>IF(AND($A895&lt;&gt;"",ISNUMBER($A895)),VLOOKUP($A895,StudiesDetails!$B:$CW,2,FALSE),"")</f>
        <v>Hines</v>
      </c>
      <c r="C895" s="23">
        <f>IF(AND($A895&lt;&gt;"",ISNUMBER($A895)),VLOOKUP($A895,StudiesDetails!$B:$CW,3,FALSE),"")</f>
        <v>2007</v>
      </c>
      <c r="D895" s="23" t="str">
        <f>IF(AND($A895&lt;&gt;"",ISNUMBER($A895)),VLOOKUP($A895,StudiesDetails!$B:$CW,4,FALSE),"")</f>
        <v>https://doi.org/10.1002/jbt.20179</v>
      </c>
      <c r="E895" s="64" t="str">
        <f>IF(AND($A895&lt;&gt;"",ISNUMBER($A895)),VLOOKUP($A895,StudiesDetails!$B:$CW,5,FALSE),"")</f>
        <v>CYP3A7</v>
      </c>
      <c r="F895" s="23" t="str">
        <f>IF(AND($A895&lt;&gt;"",ISNUMBER($A895)),VLOOKUP($A895,StudiesDetails!$B:$CW,6,FALSE),"")</f>
        <v>Liver--HLM-fetal 3rd semester-</v>
      </c>
      <c r="G895" s="12" t="s">
        <v>1705</v>
      </c>
      <c r="I895" s="60" t="str">
        <f>IF(AND($A895&lt;&gt;"",ISNUMBER($A895)),VLOOKUP($A895,StudiesDetails!$B:$CW,26,FALSE),"")</f>
        <v>Aggregated</v>
      </c>
      <c r="J895" s="39" t="str">
        <f>IF(AND($A895&lt;&gt;"",ISNUMBER($A895)),VLOOKUP($A895,StudiesDetails!$B:$CW,31,FALSE),"")</f>
        <v>unknown</v>
      </c>
      <c r="K895" s="2">
        <v>200.9</v>
      </c>
      <c r="L895" s="14" t="s">
        <v>1679</v>
      </c>
      <c r="M895" s="14" t="s">
        <v>768</v>
      </c>
      <c r="Q895" s="2">
        <v>111.3</v>
      </c>
      <c r="R895" s="14" t="s">
        <v>1679</v>
      </c>
      <c r="S895" s="14" t="s">
        <v>797</v>
      </c>
      <c r="X895" s="52">
        <v>1</v>
      </c>
      <c r="Y895" s="52" t="s">
        <v>1696</v>
      </c>
    </row>
    <row r="896" spans="1:26" x14ac:dyDescent="0.3">
      <c r="A896">
        <v>1808</v>
      </c>
      <c r="B896" s="23" t="str">
        <f>IF(AND($A896&lt;&gt;"",ISNUMBER($A896)),VLOOKUP($A896,StudiesDetails!$B:$CW,2,FALSE),"")</f>
        <v>Hines</v>
      </c>
      <c r="C896" s="23">
        <f>IF(AND($A896&lt;&gt;"",ISNUMBER($A896)),VLOOKUP($A896,StudiesDetails!$B:$CW,3,FALSE),"")</f>
        <v>2007</v>
      </c>
      <c r="D896" s="23" t="str">
        <f>IF(AND($A896&lt;&gt;"",ISNUMBER($A896)),VLOOKUP($A896,StudiesDetails!$B:$CW,4,FALSE),"")</f>
        <v>https://doi.org/10.1002/jbt.20179</v>
      </c>
      <c r="E896" s="64" t="str">
        <f>IF(AND($A896&lt;&gt;"",ISNUMBER($A896)),VLOOKUP($A896,StudiesDetails!$B:$CW,5,FALSE),"")</f>
        <v>CYP3A4</v>
      </c>
      <c r="F896" s="23" t="str">
        <f>IF(AND($A896&lt;&gt;"",ISNUMBER($A896)),VLOOKUP($A896,StudiesDetails!$B:$CW,6,FALSE),"")</f>
        <v>Liver--HLM-neonates-</v>
      </c>
      <c r="G896" s="12" t="s">
        <v>1705</v>
      </c>
      <c r="I896" s="60" t="str">
        <f>IF(AND($A896&lt;&gt;"",ISNUMBER($A896)),VLOOKUP($A896,StudiesDetails!$B:$CW,26,FALSE),"")</f>
        <v>Aggregated</v>
      </c>
      <c r="J896" s="39" t="str">
        <f>IF(AND($A896&lt;&gt;"",ISNUMBER($A896)),VLOOKUP($A896,StudiesDetails!$B:$CW,31,FALSE),"")</f>
        <v>unknown</v>
      </c>
      <c r="K896" s="2">
        <v>6.5</v>
      </c>
      <c r="L896" s="14" t="s">
        <v>1679</v>
      </c>
      <c r="M896" s="14" t="s">
        <v>768</v>
      </c>
      <c r="Q896" s="2">
        <v>3.7</v>
      </c>
      <c r="R896" s="14" t="s">
        <v>1679</v>
      </c>
      <c r="S896" s="14" t="s">
        <v>797</v>
      </c>
      <c r="X896" s="52">
        <v>1</v>
      </c>
      <c r="Y896" s="52" t="s">
        <v>1696</v>
      </c>
    </row>
    <row r="897" spans="1:26" x14ac:dyDescent="0.3">
      <c r="A897">
        <v>1809</v>
      </c>
      <c r="B897" s="23" t="str">
        <f>IF(AND($A897&lt;&gt;"",ISNUMBER($A897)),VLOOKUP($A897,StudiesDetails!$B:$CW,2,FALSE),"")</f>
        <v>Hines</v>
      </c>
      <c r="C897" s="23">
        <f>IF(AND($A897&lt;&gt;"",ISNUMBER($A897)),VLOOKUP($A897,StudiesDetails!$B:$CW,3,FALSE),"")</f>
        <v>2007</v>
      </c>
      <c r="D897" s="23" t="str">
        <f>IF(AND($A897&lt;&gt;"",ISNUMBER($A897)),VLOOKUP($A897,StudiesDetails!$B:$CW,4,FALSE),"")</f>
        <v>https://doi.org/10.1002/jbt.20179</v>
      </c>
      <c r="E897" s="64" t="str">
        <f>IF(AND($A897&lt;&gt;"",ISNUMBER($A897)),VLOOKUP($A897,StudiesDetails!$B:$CW,5,FALSE),"")</f>
        <v>CYP3A5</v>
      </c>
      <c r="F897" s="23" t="str">
        <f>IF(AND($A897&lt;&gt;"",ISNUMBER($A897)),VLOOKUP($A897,StudiesDetails!$B:$CW,6,FALSE),"")</f>
        <v>Liver--HLM-neonates-</v>
      </c>
      <c r="G897" s="12" t="s">
        <v>1705</v>
      </c>
      <c r="I897" s="60" t="str">
        <f>IF(AND($A897&lt;&gt;"",ISNUMBER($A897)),VLOOKUP($A897,StudiesDetails!$B:$CW,26,FALSE),"")</f>
        <v>Aggregated</v>
      </c>
      <c r="J897" s="39" t="str">
        <f>IF(AND($A897&lt;&gt;"",ISNUMBER($A897)),VLOOKUP($A897,StudiesDetails!$B:$CW,31,FALSE),"")</f>
        <v>unknown</v>
      </c>
      <c r="K897" s="2">
        <v>5.8</v>
      </c>
      <c r="L897" s="14" t="s">
        <v>1679</v>
      </c>
      <c r="M897" s="14" t="s">
        <v>768</v>
      </c>
      <c r="Q897" s="2">
        <v>4.2</v>
      </c>
      <c r="R897" s="14" t="s">
        <v>1679</v>
      </c>
      <c r="S897" s="14" t="s">
        <v>797</v>
      </c>
      <c r="X897" s="52">
        <v>1</v>
      </c>
      <c r="Y897" s="52" t="s">
        <v>1696</v>
      </c>
    </row>
    <row r="898" spans="1:26" x14ac:dyDescent="0.3">
      <c r="A898">
        <v>1810</v>
      </c>
      <c r="B898" s="23" t="str">
        <f>IF(AND($A898&lt;&gt;"",ISNUMBER($A898)),VLOOKUP($A898,StudiesDetails!$B:$CW,2,FALSE),"")</f>
        <v>Hines</v>
      </c>
      <c r="C898" s="23">
        <f>IF(AND($A898&lt;&gt;"",ISNUMBER($A898)),VLOOKUP($A898,StudiesDetails!$B:$CW,3,FALSE),"")</f>
        <v>2007</v>
      </c>
      <c r="D898" s="23" t="str">
        <f>IF(AND($A898&lt;&gt;"",ISNUMBER($A898)),VLOOKUP($A898,StudiesDetails!$B:$CW,4,FALSE),"")</f>
        <v>https://doi.org/10.1002/jbt.20179</v>
      </c>
      <c r="E898" s="64" t="str">
        <f>IF(AND($A898&lt;&gt;"",ISNUMBER($A898)),VLOOKUP($A898,StudiesDetails!$B:$CW,5,FALSE),"")</f>
        <v>CYP3A7</v>
      </c>
      <c r="F898" s="23" t="str">
        <f>IF(AND($A898&lt;&gt;"",ISNUMBER($A898)),VLOOKUP($A898,StudiesDetails!$B:$CW,6,FALSE),"")</f>
        <v>Liver--HLM-neonates-</v>
      </c>
      <c r="G898" s="12" t="s">
        <v>1705</v>
      </c>
      <c r="I898" s="60" t="str">
        <f>IF(AND($A898&lt;&gt;"",ISNUMBER($A898)),VLOOKUP($A898,StudiesDetails!$B:$CW,26,FALSE),"")</f>
        <v>Aggregated</v>
      </c>
      <c r="J898" s="39" t="str">
        <f>IF(AND($A898&lt;&gt;"",ISNUMBER($A898)),VLOOKUP($A898,StudiesDetails!$B:$CW,31,FALSE),"")</f>
        <v>unknown</v>
      </c>
      <c r="K898" s="2">
        <v>142.19999999999999</v>
      </c>
      <c r="L898" s="14" t="s">
        <v>1679</v>
      </c>
      <c r="M898" s="14" t="s">
        <v>768</v>
      </c>
      <c r="Q898" s="2">
        <v>100.5</v>
      </c>
      <c r="R898" s="14" t="s">
        <v>1679</v>
      </c>
      <c r="S898" s="14" t="s">
        <v>797</v>
      </c>
      <c r="X898" s="52">
        <v>1</v>
      </c>
      <c r="Y898" s="52" t="s">
        <v>1696</v>
      </c>
    </row>
    <row r="899" spans="1:26" x14ac:dyDescent="0.3">
      <c r="A899">
        <v>1811</v>
      </c>
      <c r="B899" s="23" t="str">
        <f>IF(AND($A899&lt;&gt;"",ISNUMBER($A899)),VLOOKUP($A899,StudiesDetails!$B:$CW,2,FALSE),"")</f>
        <v>Hines</v>
      </c>
      <c r="C899" s="23">
        <f>IF(AND($A899&lt;&gt;"",ISNUMBER($A899)),VLOOKUP($A899,StudiesDetails!$B:$CW,3,FALSE),"")</f>
        <v>2007</v>
      </c>
      <c r="D899" s="23" t="str">
        <f>IF(AND($A899&lt;&gt;"",ISNUMBER($A899)),VLOOKUP($A899,StudiesDetails!$B:$CW,4,FALSE),"")</f>
        <v>https://doi.org/10.1002/jbt.20179</v>
      </c>
      <c r="E899" s="64" t="str">
        <f>IF(AND($A899&lt;&gt;"",ISNUMBER($A899)),VLOOKUP($A899,StudiesDetails!$B:$CW,5,FALSE),"")</f>
        <v>CYP3A4</v>
      </c>
      <c r="F899" s="23" t="str">
        <f>IF(AND($A899&lt;&gt;"",ISNUMBER($A899)),VLOOKUP($A899,StudiesDetails!$B:$CW,6,FALSE),"")</f>
        <v>Liver--HLM-infant-</v>
      </c>
      <c r="G899" s="12" t="s">
        <v>1705</v>
      </c>
      <c r="I899" s="60" t="str">
        <f>IF(AND($A899&lt;&gt;"",ISNUMBER($A899)),VLOOKUP($A899,StudiesDetails!$B:$CW,26,FALSE),"")</f>
        <v>Aggregated</v>
      </c>
      <c r="J899" s="39" t="str">
        <f>IF(AND($A899&lt;&gt;"",ISNUMBER($A899)),VLOOKUP($A899,StudiesDetails!$B:$CW,31,FALSE),"")</f>
        <v>unknown</v>
      </c>
      <c r="K899" s="2">
        <v>8.4</v>
      </c>
      <c r="L899" s="14" t="s">
        <v>1679</v>
      </c>
      <c r="M899" s="14" t="s">
        <v>768</v>
      </c>
      <c r="Q899" s="2">
        <v>7.3</v>
      </c>
      <c r="R899" s="14" t="s">
        <v>1679</v>
      </c>
      <c r="S899" s="14" t="s">
        <v>797</v>
      </c>
      <c r="X899" s="52">
        <v>1</v>
      </c>
      <c r="Y899" s="52" t="s">
        <v>1696</v>
      </c>
    </row>
    <row r="900" spans="1:26" x14ac:dyDescent="0.3">
      <c r="A900">
        <v>1812</v>
      </c>
      <c r="B900" s="23" t="str">
        <f>IF(AND($A900&lt;&gt;"",ISNUMBER($A900)),VLOOKUP($A900,StudiesDetails!$B:$CW,2,FALSE),"")</f>
        <v>Hines</v>
      </c>
      <c r="C900" s="23">
        <f>IF(AND($A900&lt;&gt;"",ISNUMBER($A900)),VLOOKUP($A900,StudiesDetails!$B:$CW,3,FALSE),"")</f>
        <v>2007</v>
      </c>
      <c r="D900" s="23" t="str">
        <f>IF(AND($A900&lt;&gt;"",ISNUMBER($A900)),VLOOKUP($A900,StudiesDetails!$B:$CW,4,FALSE),"")</f>
        <v>https://doi.org/10.1002/jbt.20179</v>
      </c>
      <c r="E900" s="64" t="str">
        <f>IF(AND($A900&lt;&gt;"",ISNUMBER($A900)),VLOOKUP($A900,StudiesDetails!$B:$CW,5,FALSE),"")</f>
        <v>CYP3A5</v>
      </c>
      <c r="F900" s="23" t="str">
        <f>IF(AND($A900&lt;&gt;"",ISNUMBER($A900)),VLOOKUP($A900,StudiesDetails!$B:$CW,6,FALSE),"")</f>
        <v>Liver--HLM-infant-</v>
      </c>
      <c r="G900" s="12" t="s">
        <v>1705</v>
      </c>
      <c r="I900" s="60" t="str">
        <f>IF(AND($A900&lt;&gt;"",ISNUMBER($A900)),VLOOKUP($A900,StudiesDetails!$B:$CW,26,FALSE),"")</f>
        <v>Aggregated</v>
      </c>
      <c r="J900" s="39" t="str">
        <f>IF(AND($A900&lt;&gt;"",ISNUMBER($A900)),VLOOKUP($A900,StudiesDetails!$B:$CW,31,FALSE),"")</f>
        <v>unknown</v>
      </c>
      <c r="K900" s="2">
        <v>3.6</v>
      </c>
      <c r="L900" s="14" t="s">
        <v>1679</v>
      </c>
      <c r="M900" s="14" t="s">
        <v>768</v>
      </c>
      <c r="Q900" s="2">
        <v>5.3</v>
      </c>
      <c r="R900" s="14" t="s">
        <v>1679</v>
      </c>
      <c r="S900" s="14" t="s">
        <v>797</v>
      </c>
      <c r="X900" s="52">
        <v>1</v>
      </c>
      <c r="Y900" s="52" t="s">
        <v>1696</v>
      </c>
    </row>
    <row r="901" spans="1:26" x14ac:dyDescent="0.3">
      <c r="A901">
        <v>1813</v>
      </c>
      <c r="B901" s="23" t="str">
        <f>IF(AND($A901&lt;&gt;"",ISNUMBER($A901)),VLOOKUP($A901,StudiesDetails!$B:$CW,2,FALSE),"")</f>
        <v>Hines</v>
      </c>
      <c r="C901" s="23">
        <f>IF(AND($A901&lt;&gt;"",ISNUMBER($A901)),VLOOKUP($A901,StudiesDetails!$B:$CW,3,FALSE),"")</f>
        <v>2007</v>
      </c>
      <c r="D901" s="23" t="str">
        <f>IF(AND($A901&lt;&gt;"",ISNUMBER($A901)),VLOOKUP($A901,StudiesDetails!$B:$CW,4,FALSE),"")</f>
        <v>https://doi.org/10.1002/jbt.20179</v>
      </c>
      <c r="E901" s="64" t="str">
        <f>IF(AND($A901&lt;&gt;"",ISNUMBER($A901)),VLOOKUP($A901,StudiesDetails!$B:$CW,5,FALSE),"")</f>
        <v>CYP3A7</v>
      </c>
      <c r="F901" s="23" t="str">
        <f>IF(AND($A901&lt;&gt;"",ISNUMBER($A901)),VLOOKUP($A901,StudiesDetails!$B:$CW,6,FALSE),"")</f>
        <v>Liver--HLM-infant-</v>
      </c>
      <c r="G901" s="12" t="s">
        <v>1705</v>
      </c>
      <c r="I901" s="60" t="str">
        <f>IF(AND($A901&lt;&gt;"",ISNUMBER($A901)),VLOOKUP($A901,StudiesDetails!$B:$CW,26,FALSE),"")</f>
        <v>Aggregated</v>
      </c>
      <c r="J901" s="39" t="str">
        <f>IF(AND($A901&lt;&gt;"",ISNUMBER($A901)),VLOOKUP($A901,StudiesDetails!$B:$CW,31,FALSE),"")</f>
        <v>unknown</v>
      </c>
      <c r="K901" s="2">
        <v>27.3</v>
      </c>
      <c r="L901" s="14" t="s">
        <v>1679</v>
      </c>
      <c r="M901" s="14" t="s">
        <v>768</v>
      </c>
      <c r="X901" s="52">
        <v>1</v>
      </c>
      <c r="Y901" s="52" t="s">
        <v>1696</v>
      </c>
    </row>
    <row r="902" spans="1:26" x14ac:dyDescent="0.3">
      <c r="A902">
        <v>1814</v>
      </c>
      <c r="B902" s="23" t="str">
        <f>IF(AND($A902&lt;&gt;"",ISNUMBER($A902)),VLOOKUP($A902,StudiesDetails!$B:$CW,2,FALSE),"")</f>
        <v>Hines</v>
      </c>
      <c r="C902" s="23">
        <f>IF(AND($A902&lt;&gt;"",ISNUMBER($A902)),VLOOKUP($A902,StudiesDetails!$B:$CW,3,FALSE),"")</f>
        <v>2007</v>
      </c>
      <c r="D902" s="23" t="str">
        <f>IF(AND($A902&lt;&gt;"",ISNUMBER($A902)),VLOOKUP($A902,StudiesDetails!$B:$CW,4,FALSE),"")</f>
        <v>https://doi.org/10.1002/jbt.20179</v>
      </c>
      <c r="E902" s="64" t="str">
        <f>IF(AND($A902&lt;&gt;"",ISNUMBER($A902)),VLOOKUP($A902,StudiesDetails!$B:$CW,5,FALSE),"")</f>
        <v>CYP3A4</v>
      </c>
      <c r="F902" s="23" t="str">
        <f>IF(AND($A902&lt;&gt;"",ISNUMBER($A902)),VLOOKUP($A902,StudiesDetails!$B:$CW,6,FALSE),"")</f>
        <v>Liver--HLM-prepuberty + adolescent-</v>
      </c>
      <c r="G902" s="12" t="s">
        <v>1705</v>
      </c>
      <c r="I902" s="60" t="str">
        <f>IF(AND($A902&lt;&gt;"",ISNUMBER($A902)),VLOOKUP($A902,StudiesDetails!$B:$CW,26,FALSE),"")</f>
        <v>Aggregated</v>
      </c>
      <c r="J902" s="39" t="str">
        <f>IF(AND($A902&lt;&gt;"",ISNUMBER($A902)),VLOOKUP($A902,StudiesDetails!$B:$CW,31,FALSE),"")</f>
        <v>unknown</v>
      </c>
      <c r="K902" s="2">
        <v>12.9</v>
      </c>
      <c r="L902" s="14" t="s">
        <v>1679</v>
      </c>
      <c r="M902" s="14" t="s">
        <v>768</v>
      </c>
      <c r="Q902" s="2">
        <v>16.3</v>
      </c>
      <c r="R902" s="14" t="s">
        <v>1679</v>
      </c>
      <c r="S902" s="14" t="s">
        <v>797</v>
      </c>
      <c r="X902" s="52">
        <v>1</v>
      </c>
      <c r="Y902" s="52" t="s">
        <v>1696</v>
      </c>
    </row>
    <row r="903" spans="1:26" x14ac:dyDescent="0.3">
      <c r="A903">
        <v>1815</v>
      </c>
      <c r="B903" s="23" t="str">
        <f>IF(AND($A903&lt;&gt;"",ISNUMBER($A903)),VLOOKUP($A903,StudiesDetails!$B:$CW,2,FALSE),"")</f>
        <v>Hines</v>
      </c>
      <c r="C903" s="23">
        <f>IF(AND($A903&lt;&gt;"",ISNUMBER($A903)),VLOOKUP($A903,StudiesDetails!$B:$CW,3,FALSE),"")</f>
        <v>2007</v>
      </c>
      <c r="D903" s="23" t="str">
        <f>IF(AND($A903&lt;&gt;"",ISNUMBER($A903)),VLOOKUP($A903,StudiesDetails!$B:$CW,4,FALSE),"")</f>
        <v>https://doi.org/10.1002/jbt.20179</v>
      </c>
      <c r="E903" s="64" t="str">
        <f>IF(AND($A903&lt;&gt;"",ISNUMBER($A903)),VLOOKUP($A903,StudiesDetails!$B:$CW,5,FALSE),"")</f>
        <v>CYP3A5</v>
      </c>
      <c r="F903" s="23" t="str">
        <f>IF(AND($A903&lt;&gt;"",ISNUMBER($A903)),VLOOKUP($A903,StudiesDetails!$B:$CW,6,FALSE),"")</f>
        <v>Liver--HLM-prepuberty + adolescent-</v>
      </c>
      <c r="G903" s="12" t="s">
        <v>1705</v>
      </c>
      <c r="I903" s="60" t="str">
        <f>IF(AND($A903&lt;&gt;"",ISNUMBER($A903)),VLOOKUP($A903,StudiesDetails!$B:$CW,26,FALSE),"")</f>
        <v>Aggregated</v>
      </c>
      <c r="J903" s="39" t="str">
        <f>IF(AND($A903&lt;&gt;"",ISNUMBER($A903)),VLOOKUP($A903,StudiesDetails!$B:$CW,31,FALSE),"")</f>
        <v>unknown</v>
      </c>
      <c r="K903" s="110" t="s">
        <v>988</v>
      </c>
      <c r="L903" s="14" t="s">
        <v>1679</v>
      </c>
      <c r="M903" s="14" t="s">
        <v>1069</v>
      </c>
      <c r="X903" s="52">
        <v>1</v>
      </c>
      <c r="Y903" s="52" t="s">
        <v>1696</v>
      </c>
      <c r="Z903" s="16" t="s">
        <v>832</v>
      </c>
    </row>
    <row r="904" spans="1:26" x14ac:dyDescent="0.3">
      <c r="A904">
        <v>1816</v>
      </c>
      <c r="B904" s="23" t="str">
        <f>IF(AND($A904&lt;&gt;"",ISNUMBER($A904)),VLOOKUP($A904,StudiesDetails!$B:$CW,2,FALSE),"")</f>
        <v>Hines</v>
      </c>
      <c r="C904" s="23">
        <f>IF(AND($A904&lt;&gt;"",ISNUMBER($A904)),VLOOKUP($A904,StudiesDetails!$B:$CW,3,FALSE),"")</f>
        <v>2007</v>
      </c>
      <c r="D904" s="23" t="str">
        <f>IF(AND($A904&lt;&gt;"",ISNUMBER($A904)),VLOOKUP($A904,StudiesDetails!$B:$CW,4,FALSE),"")</f>
        <v>https://doi.org/10.1002/jbt.20179</v>
      </c>
      <c r="E904" s="64" t="str">
        <f>IF(AND($A904&lt;&gt;"",ISNUMBER($A904)),VLOOKUP($A904,StudiesDetails!$B:$CW,5,FALSE),"")</f>
        <v>CYP3A7</v>
      </c>
      <c r="F904" s="23" t="str">
        <f>IF(AND($A904&lt;&gt;"",ISNUMBER($A904)),VLOOKUP($A904,StudiesDetails!$B:$CW,6,FALSE),"")</f>
        <v>Liver--HLM-prepuberty + adolescent-</v>
      </c>
      <c r="G904" s="12" t="s">
        <v>1705</v>
      </c>
      <c r="I904" s="60" t="str">
        <f>IF(AND($A904&lt;&gt;"",ISNUMBER($A904)),VLOOKUP($A904,StudiesDetails!$B:$CW,26,FALSE),"")</f>
        <v>Aggregated</v>
      </c>
      <c r="J904" s="39" t="str">
        <f>IF(AND($A904&lt;&gt;"",ISNUMBER($A904)),VLOOKUP($A904,StudiesDetails!$B:$CW,31,FALSE),"")</f>
        <v>unknown</v>
      </c>
      <c r="K904" s="2">
        <v>3.1</v>
      </c>
      <c r="L904" s="14" t="s">
        <v>1679</v>
      </c>
      <c r="M904" s="14" t="s">
        <v>768</v>
      </c>
      <c r="Q904" s="2">
        <v>4.5</v>
      </c>
      <c r="R904" s="14" t="s">
        <v>1679</v>
      </c>
      <c r="S904" s="14" t="s">
        <v>797</v>
      </c>
      <c r="X904" s="52">
        <v>1</v>
      </c>
      <c r="Y904" s="52" t="s">
        <v>1696</v>
      </c>
    </row>
    <row r="905" spans="1:26" x14ac:dyDescent="0.3">
      <c r="A905">
        <v>1817</v>
      </c>
      <c r="B905" s="23" t="str">
        <f>IF(AND($A905&lt;&gt;"",ISNUMBER($A905)),VLOOKUP($A905,StudiesDetails!$B:$CW,2,FALSE),"")</f>
        <v>Wrighton</v>
      </c>
      <c r="C905" s="23">
        <f>IF(AND($A905&lt;&gt;"",ISNUMBER($A905)),VLOOKUP($A905,StudiesDetails!$B:$CW,3,FALSE),"")</f>
        <v>1990</v>
      </c>
      <c r="D905" s="23" t="str">
        <f>IF(AND($A905&lt;&gt;"",ISNUMBER($A905)),VLOOKUP($A905,StudiesDetails!$B:$CW,4,FALSE),"")</f>
        <v>https://pubmed.ncbi.nlm.nih.gov/2385232/</v>
      </c>
      <c r="E905" s="64" t="str">
        <f>IF(AND($A905&lt;&gt;"",ISNUMBER($A905)),VLOOKUP($A905,StudiesDetails!$B:$CW,5,FALSE),"")</f>
        <v>CYP3A5</v>
      </c>
      <c r="F905" s="23" t="str">
        <f>IF(AND($A905&lt;&gt;"",ISNUMBER($A905)),VLOOKUP($A905,StudiesDetails!$B:$CW,6,FALSE),"")</f>
        <v>Liver--HLM-X-</v>
      </c>
      <c r="G905" s="12" t="s">
        <v>1695</v>
      </c>
      <c r="H905" s="1">
        <v>2</v>
      </c>
      <c r="I905" s="60" t="str">
        <f>IF(AND($A905&lt;&gt;"",ISNUMBER($A905)),VLOOKUP($A905,StudiesDetails!$B:$CW,26,FALSE),"")</f>
        <v>Individual</v>
      </c>
      <c r="J905" s="39">
        <f>IF(AND($A905&lt;&gt;"",ISNUMBER($A905)),VLOOKUP($A905,StudiesDetails!$B:$CW,31,FALSE),"")</f>
        <v>1</v>
      </c>
      <c r="K905" s="2">
        <v>60</v>
      </c>
      <c r="L905" s="14" t="s">
        <v>1679</v>
      </c>
      <c r="M905" s="14" t="s">
        <v>768</v>
      </c>
      <c r="X905" s="52">
        <v>1</v>
      </c>
      <c r="Y905" s="52" t="s">
        <v>1696</v>
      </c>
    </row>
    <row r="906" spans="1:26" x14ac:dyDescent="0.3">
      <c r="A906">
        <v>1818</v>
      </c>
      <c r="B906" s="23" t="str">
        <f>IF(AND($A906&lt;&gt;"",ISNUMBER($A906)),VLOOKUP($A906,StudiesDetails!$B:$CW,2,FALSE),"")</f>
        <v>Wrighton</v>
      </c>
      <c r="C906" s="23">
        <f>IF(AND($A906&lt;&gt;"",ISNUMBER($A906)),VLOOKUP($A906,StudiesDetails!$B:$CW,3,FALSE),"")</f>
        <v>1990</v>
      </c>
      <c r="D906" s="23" t="str">
        <f>IF(AND($A906&lt;&gt;"",ISNUMBER($A906)),VLOOKUP($A906,StudiesDetails!$B:$CW,4,FALSE),"")</f>
        <v>https://pubmed.ncbi.nlm.nih.gov/2385232/</v>
      </c>
      <c r="E906" s="64" t="str">
        <f>IF(AND($A906&lt;&gt;"",ISNUMBER($A906)),VLOOKUP($A906,StudiesDetails!$B:$CW,5,FALSE),"")</f>
        <v>CYP3A5</v>
      </c>
      <c r="F906" s="23" t="str">
        <f>IF(AND($A906&lt;&gt;"",ISNUMBER($A906)),VLOOKUP($A906,StudiesDetails!$B:$CW,6,FALSE),"")</f>
        <v>Liver--HLM-V30-</v>
      </c>
      <c r="G906" s="12" t="s">
        <v>1695</v>
      </c>
      <c r="H906" s="1">
        <v>2</v>
      </c>
      <c r="I906" s="60" t="str">
        <f>IF(AND($A906&lt;&gt;"",ISNUMBER($A906)),VLOOKUP($A906,StudiesDetails!$B:$CW,26,FALSE),"")</f>
        <v>Individual</v>
      </c>
      <c r="J906" s="39">
        <f>IF(AND($A906&lt;&gt;"",ISNUMBER($A906)),VLOOKUP($A906,StudiesDetails!$B:$CW,31,FALSE),"")</f>
        <v>1</v>
      </c>
      <c r="K906" s="2">
        <v>54</v>
      </c>
      <c r="L906" s="14" t="s">
        <v>1679</v>
      </c>
      <c r="M906" s="14" t="s">
        <v>768</v>
      </c>
      <c r="X906" s="52">
        <v>1</v>
      </c>
      <c r="Y906" s="52" t="s">
        <v>1696</v>
      </c>
    </row>
    <row r="907" spans="1:26" x14ac:dyDescent="0.3">
      <c r="A907">
        <v>1819</v>
      </c>
      <c r="B907" s="23" t="str">
        <f>IF(AND($A907&lt;&gt;"",ISNUMBER($A907)),VLOOKUP($A907,StudiesDetails!$B:$CW,2,FALSE),"")</f>
        <v>Wrighton</v>
      </c>
      <c r="C907" s="23">
        <f>IF(AND($A907&lt;&gt;"",ISNUMBER($A907)),VLOOKUP($A907,StudiesDetails!$B:$CW,3,FALSE),"")</f>
        <v>1990</v>
      </c>
      <c r="D907" s="23" t="str">
        <f>IF(AND($A907&lt;&gt;"",ISNUMBER($A907)),VLOOKUP($A907,StudiesDetails!$B:$CW,4,FALSE),"")</f>
        <v>https://pubmed.ncbi.nlm.nih.gov/2385232/</v>
      </c>
      <c r="E907" s="64" t="str">
        <f>IF(AND($A907&lt;&gt;"",ISNUMBER($A907)),VLOOKUP($A907,StudiesDetails!$B:$CW,5,FALSE),"")</f>
        <v>CYP3A5</v>
      </c>
      <c r="F907" s="23" t="str">
        <f>IF(AND($A907&lt;&gt;"",ISNUMBER($A907)),VLOOKUP($A907,StudiesDetails!$B:$CW,6,FALSE),"")</f>
        <v>Liver--HLM-V119-</v>
      </c>
      <c r="G907" s="12" t="s">
        <v>1695</v>
      </c>
      <c r="H907" s="1">
        <v>2</v>
      </c>
      <c r="I907" s="60" t="str">
        <f>IF(AND($A907&lt;&gt;"",ISNUMBER($A907)),VLOOKUP($A907,StudiesDetails!$B:$CW,26,FALSE),"")</f>
        <v>Individual</v>
      </c>
      <c r="J907" s="39">
        <f>IF(AND($A907&lt;&gt;"",ISNUMBER($A907)),VLOOKUP($A907,StudiesDetails!$B:$CW,31,FALSE),"")</f>
        <v>1</v>
      </c>
      <c r="K907" s="2">
        <v>42</v>
      </c>
      <c r="L907" s="14" t="s">
        <v>1679</v>
      </c>
      <c r="M907" s="14" t="s">
        <v>768</v>
      </c>
      <c r="X907" s="52">
        <v>1</v>
      </c>
      <c r="Y907" s="52" t="s">
        <v>1696</v>
      </c>
    </row>
    <row r="908" spans="1:26" x14ac:dyDescent="0.3">
      <c r="A908">
        <v>1820</v>
      </c>
      <c r="B908" s="23" t="str">
        <f>IF(AND($A908&lt;&gt;"",ISNUMBER($A908)),VLOOKUP($A908,StudiesDetails!$B:$CW,2,FALSE),"")</f>
        <v>Wrighton</v>
      </c>
      <c r="C908" s="23">
        <f>IF(AND($A908&lt;&gt;"",ISNUMBER($A908)),VLOOKUP($A908,StudiesDetails!$B:$CW,3,FALSE),"")</f>
        <v>1990</v>
      </c>
      <c r="D908" s="23" t="str">
        <f>IF(AND($A908&lt;&gt;"",ISNUMBER($A908)),VLOOKUP($A908,StudiesDetails!$B:$CW,4,FALSE),"")</f>
        <v>https://pubmed.ncbi.nlm.nih.gov/2385232/</v>
      </c>
      <c r="E908" s="64" t="str">
        <f>IF(AND($A908&lt;&gt;"",ISNUMBER($A908)),VLOOKUP($A908,StudiesDetails!$B:$CW,5,FALSE),"")</f>
        <v>CYP3A5</v>
      </c>
      <c r="F908" s="23" t="str">
        <f>IF(AND($A908&lt;&gt;"",ISNUMBER($A908)),VLOOKUP($A908,StudiesDetails!$B:$CW,6,FALSE),"")</f>
        <v>Liver--HLM-V120-</v>
      </c>
      <c r="G908" s="12" t="s">
        <v>1695</v>
      </c>
      <c r="H908" s="1">
        <v>2</v>
      </c>
      <c r="I908" s="60" t="str">
        <f>IF(AND($A908&lt;&gt;"",ISNUMBER($A908)),VLOOKUP($A908,StudiesDetails!$B:$CW,26,FALSE),"")</f>
        <v>Individual</v>
      </c>
      <c r="J908" s="39">
        <f>IF(AND($A908&lt;&gt;"",ISNUMBER($A908)),VLOOKUP($A908,StudiesDetails!$B:$CW,31,FALSE),"")</f>
        <v>1</v>
      </c>
      <c r="K908" s="2">
        <v>5</v>
      </c>
      <c r="L908" s="14" t="s">
        <v>1679</v>
      </c>
      <c r="M908" s="14" t="s">
        <v>768</v>
      </c>
      <c r="X908" s="52">
        <v>0</v>
      </c>
    </row>
    <row r="909" spans="1:26" x14ac:dyDescent="0.3">
      <c r="A909">
        <v>1821</v>
      </c>
      <c r="B909" s="23" t="str">
        <f>IF(AND($A909&lt;&gt;"",ISNUMBER($A909)),VLOOKUP($A909,StudiesDetails!$B:$CW,2,FALSE),"")</f>
        <v>Wrighton</v>
      </c>
      <c r="C909" s="23">
        <f>IF(AND($A909&lt;&gt;"",ISNUMBER($A909)),VLOOKUP($A909,StudiesDetails!$B:$CW,3,FALSE),"")</f>
        <v>1990</v>
      </c>
      <c r="D909" s="23" t="str">
        <f>IF(AND($A909&lt;&gt;"",ISNUMBER($A909)),VLOOKUP($A909,StudiesDetails!$B:$CW,4,FALSE),"")</f>
        <v>https://pubmed.ncbi.nlm.nih.gov/2385232/</v>
      </c>
      <c r="E909" s="64" t="str">
        <f>IF(AND($A909&lt;&gt;"",ISNUMBER($A909)),VLOOKUP($A909,StudiesDetails!$B:$CW,5,FALSE),"")</f>
        <v>CYP3A5</v>
      </c>
      <c r="F909" s="23" t="str">
        <f>IF(AND($A909&lt;&gt;"",ISNUMBER($A909)),VLOOKUP($A909,StudiesDetails!$B:$CW,6,FALSE),"")</f>
        <v>Liver--HLM-V132-</v>
      </c>
      <c r="G909" s="12" t="s">
        <v>1695</v>
      </c>
      <c r="H909" s="1">
        <v>2</v>
      </c>
      <c r="I909" s="60" t="str">
        <f>IF(AND($A909&lt;&gt;"",ISNUMBER($A909)),VLOOKUP($A909,StudiesDetails!$B:$CW,26,FALSE),"")</f>
        <v>Individual</v>
      </c>
      <c r="J909" s="39">
        <f>IF(AND($A909&lt;&gt;"",ISNUMBER($A909)),VLOOKUP($A909,StudiesDetails!$B:$CW,31,FALSE),"")</f>
        <v>1</v>
      </c>
      <c r="K909" s="2">
        <v>2</v>
      </c>
      <c r="L909" s="14" t="s">
        <v>1679</v>
      </c>
      <c r="M909" s="14" t="s">
        <v>768</v>
      </c>
      <c r="X909" s="52">
        <v>1</v>
      </c>
      <c r="Y909" s="52" t="s">
        <v>1696</v>
      </c>
    </row>
    <row r="910" spans="1:26" x14ac:dyDescent="0.3">
      <c r="A910">
        <v>1822</v>
      </c>
      <c r="B910" s="23" t="str">
        <f>IF(AND($A910&lt;&gt;"",ISNUMBER($A910)),VLOOKUP($A910,StudiesDetails!$B:$CW,2,FALSE),"")</f>
        <v>Wrighton</v>
      </c>
      <c r="C910" s="23">
        <f>IF(AND($A910&lt;&gt;"",ISNUMBER($A910)),VLOOKUP($A910,StudiesDetails!$B:$CW,3,FALSE),"")</f>
        <v>1990</v>
      </c>
      <c r="D910" s="23" t="str">
        <f>IF(AND($A910&lt;&gt;"",ISNUMBER($A910)),VLOOKUP($A910,StudiesDetails!$B:$CW,4,FALSE),"")</f>
        <v>https://pubmed.ncbi.nlm.nih.gov/2385232/</v>
      </c>
      <c r="E910" s="64" t="str">
        <f>IF(AND($A910&lt;&gt;"",ISNUMBER($A910)),VLOOKUP($A910,StudiesDetails!$B:$CW,5,FALSE),"")</f>
        <v>CYP3A5</v>
      </c>
      <c r="F910" s="23" t="str">
        <f>IF(AND($A910&lt;&gt;"",ISNUMBER($A910)),VLOOKUP($A910,StudiesDetails!$B:$CW,6,FALSE),"")</f>
        <v>Liver--HLM-V133-</v>
      </c>
      <c r="G910" s="12" t="s">
        <v>1695</v>
      </c>
      <c r="H910" s="1">
        <v>2</v>
      </c>
      <c r="I910" s="60" t="str">
        <f>IF(AND($A910&lt;&gt;"",ISNUMBER($A910)),VLOOKUP($A910,StudiesDetails!$B:$CW,26,FALSE),"")</f>
        <v>Individual</v>
      </c>
      <c r="J910" s="39">
        <f>IF(AND($A910&lt;&gt;"",ISNUMBER($A910)),VLOOKUP($A910,StudiesDetails!$B:$CW,31,FALSE),"")</f>
        <v>1</v>
      </c>
      <c r="K910" s="2">
        <v>11</v>
      </c>
      <c r="L910" s="14" t="s">
        <v>1679</v>
      </c>
      <c r="M910" s="14" t="s">
        <v>768</v>
      </c>
      <c r="X910" s="52">
        <v>0</v>
      </c>
    </row>
    <row r="911" spans="1:26" x14ac:dyDescent="0.3">
      <c r="A911">
        <v>1823</v>
      </c>
      <c r="B911" s="23" t="str">
        <f>IF(AND($A911&lt;&gt;"",ISNUMBER($A911)),VLOOKUP($A911,StudiesDetails!$B:$CW,2,FALSE),"")</f>
        <v>Wrighton</v>
      </c>
      <c r="C911" s="23">
        <f>IF(AND($A911&lt;&gt;"",ISNUMBER($A911)),VLOOKUP($A911,StudiesDetails!$B:$CW,3,FALSE),"")</f>
        <v>1990</v>
      </c>
      <c r="D911" s="23" t="str">
        <f>IF(AND($A911&lt;&gt;"",ISNUMBER($A911)),VLOOKUP($A911,StudiesDetails!$B:$CW,4,FALSE),"")</f>
        <v>https://pubmed.ncbi.nlm.nih.gov/2385232/</v>
      </c>
      <c r="E911" s="64" t="str">
        <f>IF(AND($A911&lt;&gt;"",ISNUMBER($A911)),VLOOKUP($A911,StudiesDetails!$B:$CW,5,FALSE),"")</f>
        <v>CYP3A5</v>
      </c>
      <c r="F911" s="23" t="str">
        <f>IF(AND($A911&lt;&gt;"",ISNUMBER($A911)),VLOOKUP($A911,StudiesDetails!$B:$CW,6,FALSE),"")</f>
        <v>Liver--HLM-860630-</v>
      </c>
      <c r="G911" s="12" t="s">
        <v>1695</v>
      </c>
      <c r="H911" s="1">
        <v>2</v>
      </c>
      <c r="I911" s="60" t="str">
        <f>IF(AND($A911&lt;&gt;"",ISNUMBER($A911)),VLOOKUP($A911,StudiesDetails!$B:$CW,26,FALSE),"")</f>
        <v>Individual</v>
      </c>
      <c r="J911" s="39">
        <f>IF(AND($A911&lt;&gt;"",ISNUMBER($A911)),VLOOKUP($A911,StudiesDetails!$B:$CW,31,FALSE),"")</f>
        <v>1</v>
      </c>
      <c r="K911" s="2">
        <v>19</v>
      </c>
      <c r="L911" s="14" t="s">
        <v>1679</v>
      </c>
      <c r="M911" s="14" t="s">
        <v>768</v>
      </c>
      <c r="X911" s="52">
        <v>1</v>
      </c>
      <c r="Y911" s="52" t="s">
        <v>1696</v>
      </c>
    </row>
    <row r="912" spans="1:26" x14ac:dyDescent="0.3">
      <c r="A912">
        <v>1824</v>
      </c>
      <c r="B912" s="23" t="str">
        <f>IF(AND($A912&lt;&gt;"",ISNUMBER($A912)),VLOOKUP($A912,StudiesDetails!$B:$CW,2,FALSE),"")</f>
        <v>Wrighton</v>
      </c>
      <c r="C912" s="23">
        <f>IF(AND($A912&lt;&gt;"",ISNUMBER($A912)),VLOOKUP($A912,StudiesDetails!$B:$CW,3,FALSE),"")</f>
        <v>1990</v>
      </c>
      <c r="D912" s="23" t="str">
        <f>IF(AND($A912&lt;&gt;"",ISNUMBER($A912)),VLOOKUP($A912,StudiesDetails!$B:$CW,4,FALSE),"")</f>
        <v>https://pubmed.ncbi.nlm.nih.gov/2385232/</v>
      </c>
      <c r="E912" s="64" t="str">
        <f>IF(AND($A912&lt;&gt;"",ISNUMBER($A912)),VLOOKUP($A912,StudiesDetails!$B:$CW,5,FALSE),"")</f>
        <v>CYP3A5</v>
      </c>
      <c r="F912" s="23" t="str">
        <f>IF(AND($A912&lt;&gt;"",ISNUMBER($A912)),VLOOKUP($A912,StudiesDetails!$B:$CW,6,FALSE),"")</f>
        <v>Liver--HLM-560805-</v>
      </c>
      <c r="G912" s="12" t="s">
        <v>1695</v>
      </c>
      <c r="H912" s="1">
        <v>2</v>
      </c>
      <c r="I912" s="60" t="str">
        <f>IF(AND($A912&lt;&gt;"",ISNUMBER($A912)),VLOOKUP($A912,StudiesDetails!$B:$CW,26,FALSE),"")</f>
        <v>Individual</v>
      </c>
      <c r="J912" s="39">
        <f>IF(AND($A912&lt;&gt;"",ISNUMBER($A912)),VLOOKUP($A912,StudiesDetails!$B:$CW,31,FALSE),"")</f>
        <v>1</v>
      </c>
      <c r="K912" s="2" t="s">
        <v>1681</v>
      </c>
      <c r="X912" s="52">
        <v>1</v>
      </c>
      <c r="Y912" s="52" t="s">
        <v>1681</v>
      </c>
    </row>
    <row r="913" spans="1:25" x14ac:dyDescent="0.3">
      <c r="A913">
        <v>1825</v>
      </c>
      <c r="B913" s="23" t="str">
        <f>IF(AND($A913&lt;&gt;"",ISNUMBER($A913)),VLOOKUP($A913,StudiesDetails!$B:$CW,2,FALSE),"")</f>
        <v>Wrighton</v>
      </c>
      <c r="C913" s="23">
        <f>IF(AND($A913&lt;&gt;"",ISNUMBER($A913)),VLOOKUP($A913,StudiesDetails!$B:$CW,3,FALSE),"")</f>
        <v>1990</v>
      </c>
      <c r="D913" s="23" t="str">
        <f>IF(AND($A913&lt;&gt;"",ISNUMBER($A913)),VLOOKUP($A913,StudiesDetails!$B:$CW,4,FALSE),"")</f>
        <v>https://pubmed.ncbi.nlm.nih.gov/2385232/</v>
      </c>
      <c r="E913" s="64" t="str">
        <f>IF(AND($A913&lt;&gt;"",ISNUMBER($A913)),VLOOKUP($A913,StudiesDetails!$B:$CW,5,FALSE),"")</f>
        <v>CYP3A3/4</v>
      </c>
      <c r="F913" s="23" t="str">
        <f>IF(AND($A913&lt;&gt;"",ISNUMBER($A913)),VLOOKUP($A913,StudiesDetails!$B:$CW,6,FALSE),"")</f>
        <v>Liver--HLM-K-</v>
      </c>
      <c r="G913" s="12" t="s">
        <v>1695</v>
      </c>
      <c r="H913" s="1">
        <v>2</v>
      </c>
      <c r="I913" s="60" t="str">
        <f>IF(AND($A913&lt;&gt;"",ISNUMBER($A913)),VLOOKUP($A913,StudiesDetails!$B:$CW,26,FALSE),"")</f>
        <v>Individual</v>
      </c>
      <c r="J913" s="39">
        <f>IF(AND($A913&lt;&gt;"",ISNUMBER($A913)),VLOOKUP($A913,StudiesDetails!$B:$CW,31,FALSE),"")</f>
        <v>1</v>
      </c>
      <c r="K913" s="2">
        <v>54</v>
      </c>
      <c r="L913" s="14" t="s">
        <v>1679</v>
      </c>
      <c r="M913" s="14" t="s">
        <v>768</v>
      </c>
      <c r="X913" s="52">
        <v>1</v>
      </c>
      <c r="Y913" s="16" t="s">
        <v>1687</v>
      </c>
    </row>
    <row r="914" spans="1:25" x14ac:dyDescent="0.3">
      <c r="A914">
        <v>1826</v>
      </c>
      <c r="B914" s="23" t="str">
        <f>IF(AND($A914&lt;&gt;"",ISNUMBER($A914)),VLOOKUP($A914,StudiesDetails!$B:$CW,2,FALSE),"")</f>
        <v>Wrighton</v>
      </c>
      <c r="C914" s="23">
        <f>IF(AND($A914&lt;&gt;"",ISNUMBER($A914)),VLOOKUP($A914,StudiesDetails!$B:$CW,3,FALSE),"")</f>
        <v>1990</v>
      </c>
      <c r="D914" s="23" t="str">
        <f>IF(AND($A914&lt;&gt;"",ISNUMBER($A914)),VLOOKUP($A914,StudiesDetails!$B:$CW,4,FALSE),"")</f>
        <v>https://pubmed.ncbi.nlm.nih.gov/2385232/</v>
      </c>
      <c r="E914" s="64" t="str">
        <f>IF(AND($A914&lt;&gt;"",ISNUMBER($A914)),VLOOKUP($A914,StudiesDetails!$B:$CW,5,FALSE),"")</f>
        <v>CYP3A3/4</v>
      </c>
      <c r="F914" s="23" t="str">
        <f>IF(AND($A914&lt;&gt;"",ISNUMBER($A914)),VLOOKUP($A914,StudiesDetails!$B:$CW,6,FALSE),"")</f>
        <v>Liver--HLM-L-</v>
      </c>
      <c r="G914" s="12" t="s">
        <v>1695</v>
      </c>
      <c r="H914" s="1">
        <v>2</v>
      </c>
      <c r="I914" s="60" t="str">
        <f>IF(AND($A914&lt;&gt;"",ISNUMBER($A914)),VLOOKUP($A914,StudiesDetails!$B:$CW,26,FALSE),"")</f>
        <v>Individual</v>
      </c>
      <c r="J914" s="39">
        <f>IF(AND($A914&lt;&gt;"",ISNUMBER($A914)),VLOOKUP($A914,StudiesDetails!$B:$CW,31,FALSE),"")</f>
        <v>1</v>
      </c>
      <c r="K914" s="2">
        <v>38</v>
      </c>
      <c r="L914" s="14" t="s">
        <v>1679</v>
      </c>
      <c r="M914" s="14" t="s">
        <v>768</v>
      </c>
      <c r="X914" s="52">
        <v>1</v>
      </c>
      <c r="Y914" s="16" t="s">
        <v>1687</v>
      </c>
    </row>
    <row r="915" spans="1:25" x14ac:dyDescent="0.3">
      <c r="A915">
        <v>1827</v>
      </c>
      <c r="B915" s="23" t="str">
        <f>IF(AND($A915&lt;&gt;"",ISNUMBER($A915)),VLOOKUP($A915,StudiesDetails!$B:$CW,2,FALSE),"")</f>
        <v>Wrighton</v>
      </c>
      <c r="C915" s="23">
        <f>IF(AND($A915&lt;&gt;"",ISNUMBER($A915)),VLOOKUP($A915,StudiesDetails!$B:$CW,3,FALSE),"")</f>
        <v>1990</v>
      </c>
      <c r="D915" s="23" t="str">
        <f>IF(AND($A915&lt;&gt;"",ISNUMBER($A915)),VLOOKUP($A915,StudiesDetails!$B:$CW,4,FALSE),"")</f>
        <v>https://pubmed.ncbi.nlm.nih.gov/2385232/</v>
      </c>
      <c r="E915" s="64" t="str">
        <f>IF(AND($A915&lt;&gt;"",ISNUMBER($A915)),VLOOKUP($A915,StudiesDetails!$B:$CW,5,FALSE),"")</f>
        <v>CYP3A3/4</v>
      </c>
      <c r="F915" s="23" t="str">
        <f>IF(AND($A915&lt;&gt;"",ISNUMBER($A915)),VLOOKUP($A915,StudiesDetails!$B:$CW,6,FALSE),"")</f>
        <v>Liver--HLM-M -</v>
      </c>
      <c r="G915" s="12" t="s">
        <v>1695</v>
      </c>
      <c r="H915" s="1">
        <v>2</v>
      </c>
      <c r="I915" s="60" t="str">
        <f>IF(AND($A915&lt;&gt;"",ISNUMBER($A915)),VLOOKUP($A915,StudiesDetails!$B:$CW,26,FALSE),"")</f>
        <v>Individual</v>
      </c>
      <c r="J915" s="39">
        <f>IF(AND($A915&lt;&gt;"",ISNUMBER($A915)),VLOOKUP($A915,StudiesDetails!$B:$CW,31,FALSE),"")</f>
        <v>1</v>
      </c>
      <c r="K915" s="2">
        <v>50</v>
      </c>
      <c r="L915" s="14" t="s">
        <v>1679</v>
      </c>
      <c r="M915" s="14" t="s">
        <v>768</v>
      </c>
      <c r="X915" s="52">
        <v>1</v>
      </c>
      <c r="Y915" s="16" t="s">
        <v>1687</v>
      </c>
    </row>
    <row r="916" spans="1:25" x14ac:dyDescent="0.3">
      <c r="A916">
        <v>1828</v>
      </c>
      <c r="B916" s="23" t="str">
        <f>IF(AND($A916&lt;&gt;"",ISNUMBER($A916)),VLOOKUP($A916,StudiesDetails!$B:$CW,2,FALSE),"")</f>
        <v>Wrighton</v>
      </c>
      <c r="C916" s="23">
        <f>IF(AND($A916&lt;&gt;"",ISNUMBER($A916)),VLOOKUP($A916,StudiesDetails!$B:$CW,3,FALSE),"")</f>
        <v>1990</v>
      </c>
      <c r="D916" s="23" t="str">
        <f>IF(AND($A916&lt;&gt;"",ISNUMBER($A916)),VLOOKUP($A916,StudiesDetails!$B:$CW,4,FALSE),"")</f>
        <v>https://pubmed.ncbi.nlm.nih.gov/2385232/</v>
      </c>
      <c r="E916" s="64" t="str">
        <f>IF(AND($A916&lt;&gt;"",ISNUMBER($A916)),VLOOKUP($A916,StudiesDetails!$B:$CW,5,FALSE),"")</f>
        <v>CYP3A3/4</v>
      </c>
      <c r="F916" s="23" t="str">
        <f>IF(AND($A916&lt;&gt;"",ISNUMBER($A916)),VLOOKUP($A916,StudiesDetails!$B:$CW,6,FALSE),"")</f>
        <v>Liver--HLM-X-</v>
      </c>
      <c r="G916" s="12" t="s">
        <v>1695</v>
      </c>
      <c r="H916" s="1">
        <v>2</v>
      </c>
      <c r="I916" s="60" t="str">
        <f>IF(AND($A916&lt;&gt;"",ISNUMBER($A916)),VLOOKUP($A916,StudiesDetails!$B:$CW,26,FALSE),"")</f>
        <v>Individual</v>
      </c>
      <c r="J916" s="39">
        <f>IF(AND($A916&lt;&gt;"",ISNUMBER($A916)),VLOOKUP($A916,StudiesDetails!$B:$CW,31,FALSE),"")</f>
        <v>1</v>
      </c>
      <c r="K916" s="2">
        <v>260</v>
      </c>
      <c r="L916" s="14" t="s">
        <v>1679</v>
      </c>
      <c r="M916" s="14" t="s">
        <v>768</v>
      </c>
      <c r="X916" s="52">
        <v>1</v>
      </c>
      <c r="Y916" s="52" t="s">
        <v>1706</v>
      </c>
    </row>
    <row r="917" spans="1:25" x14ac:dyDescent="0.3">
      <c r="A917">
        <v>1829</v>
      </c>
      <c r="B917" s="23" t="str">
        <f>IF(AND($A917&lt;&gt;"",ISNUMBER($A917)),VLOOKUP($A917,StudiesDetails!$B:$CW,2,FALSE),"")</f>
        <v>Wrighton</v>
      </c>
      <c r="C917" s="23">
        <f>IF(AND($A917&lt;&gt;"",ISNUMBER($A917)),VLOOKUP($A917,StudiesDetails!$B:$CW,3,FALSE),"")</f>
        <v>1990</v>
      </c>
      <c r="D917" s="23" t="str">
        <f>IF(AND($A917&lt;&gt;"",ISNUMBER($A917)),VLOOKUP($A917,StudiesDetails!$B:$CW,4,FALSE),"")</f>
        <v>https://pubmed.ncbi.nlm.nih.gov/2385232/</v>
      </c>
      <c r="E917" s="64" t="str">
        <f>IF(AND($A917&lt;&gt;"",ISNUMBER($A917)),VLOOKUP($A917,StudiesDetails!$B:$CW,5,FALSE),"")</f>
        <v>CYP3A3/4</v>
      </c>
      <c r="F917" s="23" t="str">
        <f>IF(AND($A917&lt;&gt;"",ISNUMBER($A917)),VLOOKUP($A917,StudiesDetails!$B:$CW,6,FALSE),"")</f>
        <v>Liver--HLM-V30-</v>
      </c>
      <c r="G917" s="12" t="s">
        <v>1695</v>
      </c>
      <c r="H917" s="1">
        <v>2</v>
      </c>
      <c r="I917" s="60" t="str">
        <f>IF(AND($A917&lt;&gt;"",ISNUMBER($A917)),VLOOKUP($A917,StudiesDetails!$B:$CW,26,FALSE),"")</f>
        <v>Individual</v>
      </c>
      <c r="J917" s="39">
        <f>IF(AND($A917&lt;&gt;"",ISNUMBER($A917)),VLOOKUP($A917,StudiesDetails!$B:$CW,31,FALSE),"")</f>
        <v>1</v>
      </c>
      <c r="K917" s="2">
        <v>201</v>
      </c>
      <c r="L917" s="14" t="s">
        <v>1679</v>
      </c>
      <c r="M917" s="14" t="s">
        <v>768</v>
      </c>
      <c r="X917" s="52">
        <v>1</v>
      </c>
      <c r="Y917" s="52" t="s">
        <v>1706</v>
      </c>
    </row>
    <row r="918" spans="1:25" x14ac:dyDescent="0.3">
      <c r="A918">
        <v>1830</v>
      </c>
      <c r="B918" s="23" t="str">
        <f>IF(AND($A918&lt;&gt;"",ISNUMBER($A918)),VLOOKUP($A918,StudiesDetails!$B:$CW,2,FALSE),"")</f>
        <v>Wrighton</v>
      </c>
      <c r="C918" s="23">
        <f>IF(AND($A918&lt;&gt;"",ISNUMBER($A918)),VLOOKUP($A918,StudiesDetails!$B:$CW,3,FALSE),"")</f>
        <v>1990</v>
      </c>
      <c r="D918" s="23" t="str">
        <f>IF(AND($A918&lt;&gt;"",ISNUMBER($A918)),VLOOKUP($A918,StudiesDetails!$B:$CW,4,FALSE),"")</f>
        <v>https://pubmed.ncbi.nlm.nih.gov/2385232/</v>
      </c>
      <c r="E918" s="64" t="str">
        <f>IF(AND($A918&lt;&gt;"",ISNUMBER($A918)),VLOOKUP($A918,StudiesDetails!$B:$CW,5,FALSE),"")</f>
        <v>CYP3A3/4</v>
      </c>
      <c r="F918" s="23" t="str">
        <f>IF(AND($A918&lt;&gt;"",ISNUMBER($A918)),VLOOKUP($A918,StudiesDetails!$B:$CW,6,FALSE),"")</f>
        <v>Liver--HLM-V37-</v>
      </c>
      <c r="G918" s="12" t="s">
        <v>1695</v>
      </c>
      <c r="H918" s="1">
        <v>2</v>
      </c>
      <c r="I918" s="60" t="str">
        <f>IF(AND($A918&lt;&gt;"",ISNUMBER($A918)),VLOOKUP($A918,StudiesDetails!$B:$CW,26,FALSE),"")</f>
        <v>Individual</v>
      </c>
      <c r="J918" s="39">
        <f>IF(AND($A918&lt;&gt;"",ISNUMBER($A918)),VLOOKUP($A918,StudiesDetails!$B:$CW,31,FALSE),"")</f>
        <v>1</v>
      </c>
      <c r="K918" s="2">
        <v>142</v>
      </c>
      <c r="L918" s="14" t="s">
        <v>1679</v>
      </c>
      <c r="M918" s="14" t="s">
        <v>768</v>
      </c>
      <c r="X918" s="52">
        <v>1</v>
      </c>
      <c r="Y918" s="52" t="s">
        <v>1706</v>
      </c>
    </row>
    <row r="919" spans="1:25" x14ac:dyDescent="0.3">
      <c r="A919">
        <v>1831</v>
      </c>
      <c r="B919" s="23" t="str">
        <f>IF(AND($A919&lt;&gt;"",ISNUMBER($A919)),VLOOKUP($A919,StudiesDetails!$B:$CW,2,FALSE),"")</f>
        <v>Wrighton</v>
      </c>
      <c r="C919" s="23">
        <f>IF(AND($A919&lt;&gt;"",ISNUMBER($A919)),VLOOKUP($A919,StudiesDetails!$B:$CW,3,FALSE),"")</f>
        <v>1990</v>
      </c>
      <c r="D919" s="23" t="str">
        <f>IF(AND($A919&lt;&gt;"",ISNUMBER($A919)),VLOOKUP($A919,StudiesDetails!$B:$CW,4,FALSE),"")</f>
        <v>https://pubmed.ncbi.nlm.nih.gov/2385232/</v>
      </c>
      <c r="E919" s="64" t="str">
        <f>IF(AND($A919&lt;&gt;"",ISNUMBER($A919)),VLOOKUP($A919,StudiesDetails!$B:$CW,5,FALSE),"")</f>
        <v>CYP3A3/4</v>
      </c>
      <c r="F919" s="23" t="str">
        <f>IF(AND($A919&lt;&gt;"",ISNUMBER($A919)),VLOOKUP($A919,StudiesDetails!$B:$CW,6,FALSE),"")</f>
        <v>Liver--HLM-V91-</v>
      </c>
      <c r="G919" s="12" t="s">
        <v>1695</v>
      </c>
      <c r="H919" s="1">
        <v>2</v>
      </c>
      <c r="I919" s="60" t="str">
        <f>IF(AND($A919&lt;&gt;"",ISNUMBER($A919)),VLOOKUP($A919,StudiesDetails!$B:$CW,26,FALSE),"")</f>
        <v>Individual</v>
      </c>
      <c r="J919" s="39">
        <f>IF(AND($A919&lt;&gt;"",ISNUMBER($A919)),VLOOKUP($A919,StudiesDetails!$B:$CW,31,FALSE),"")</f>
        <v>1</v>
      </c>
      <c r="K919" s="2">
        <v>131</v>
      </c>
      <c r="L919" s="14" t="s">
        <v>1679</v>
      </c>
      <c r="M919" s="14" t="s">
        <v>768</v>
      </c>
      <c r="X919" s="52">
        <v>1</v>
      </c>
      <c r="Y919" s="52" t="s">
        <v>1706</v>
      </c>
    </row>
    <row r="920" spans="1:25" x14ac:dyDescent="0.3">
      <c r="A920">
        <v>1832</v>
      </c>
      <c r="B920" s="23" t="str">
        <f>IF(AND($A920&lt;&gt;"",ISNUMBER($A920)),VLOOKUP($A920,StudiesDetails!$B:$CW,2,FALSE),"")</f>
        <v>Wrighton</v>
      </c>
      <c r="C920" s="23">
        <f>IF(AND($A920&lt;&gt;"",ISNUMBER($A920)),VLOOKUP($A920,StudiesDetails!$B:$CW,3,FALSE),"")</f>
        <v>1990</v>
      </c>
      <c r="D920" s="23" t="str">
        <f>IF(AND($A920&lt;&gt;"",ISNUMBER($A920)),VLOOKUP($A920,StudiesDetails!$B:$CW,4,FALSE),"")</f>
        <v>https://pubmed.ncbi.nlm.nih.gov/2385232/</v>
      </c>
      <c r="E920" s="64" t="str">
        <f>IF(AND($A920&lt;&gt;"",ISNUMBER($A920)),VLOOKUP($A920,StudiesDetails!$B:$CW,5,FALSE),"")</f>
        <v>CYP3A3/4</v>
      </c>
      <c r="F920" s="23" t="str">
        <f>IF(AND($A920&lt;&gt;"",ISNUMBER($A920)),VLOOKUP($A920,StudiesDetails!$B:$CW,6,FALSE),"")</f>
        <v>Liver--HLM-V99-</v>
      </c>
      <c r="G920" s="12" t="s">
        <v>1695</v>
      </c>
      <c r="H920" s="1">
        <v>2</v>
      </c>
      <c r="I920" s="60" t="str">
        <f>IF(AND($A920&lt;&gt;"",ISNUMBER($A920)),VLOOKUP($A920,StudiesDetails!$B:$CW,26,FALSE),"")</f>
        <v>Individual</v>
      </c>
      <c r="J920" s="39">
        <f>IF(AND($A920&lt;&gt;"",ISNUMBER($A920)),VLOOKUP($A920,StudiesDetails!$B:$CW,31,FALSE),"")</f>
        <v>1</v>
      </c>
      <c r="K920" s="2">
        <v>175</v>
      </c>
      <c r="L920" s="14" t="s">
        <v>1679</v>
      </c>
      <c r="M920" s="14" t="s">
        <v>768</v>
      </c>
      <c r="X920" s="52">
        <v>1</v>
      </c>
      <c r="Y920" s="16" t="s">
        <v>1687</v>
      </c>
    </row>
    <row r="921" spans="1:25" x14ac:dyDescent="0.3">
      <c r="A921">
        <v>1833</v>
      </c>
      <c r="B921" s="23" t="str">
        <f>IF(AND($A921&lt;&gt;"",ISNUMBER($A921)),VLOOKUP($A921,StudiesDetails!$B:$CW,2,FALSE),"")</f>
        <v>Wrighton</v>
      </c>
      <c r="C921" s="23">
        <f>IF(AND($A921&lt;&gt;"",ISNUMBER($A921)),VLOOKUP($A921,StudiesDetails!$B:$CW,3,FALSE),"")</f>
        <v>1990</v>
      </c>
      <c r="D921" s="23" t="str">
        <f>IF(AND($A921&lt;&gt;"",ISNUMBER($A921)),VLOOKUP($A921,StudiesDetails!$B:$CW,4,FALSE),"")</f>
        <v>https://pubmed.ncbi.nlm.nih.gov/2385232/</v>
      </c>
      <c r="E921" s="64" t="str">
        <f>IF(AND($A921&lt;&gt;"",ISNUMBER($A921)),VLOOKUP($A921,StudiesDetails!$B:$CW,5,FALSE),"")</f>
        <v>CYP3A3/4</v>
      </c>
      <c r="F921" s="23" t="str">
        <f>IF(AND($A921&lt;&gt;"",ISNUMBER($A921)),VLOOKUP($A921,StudiesDetails!$B:$CW,6,FALSE),"")</f>
        <v>Liver--HLM-V105-</v>
      </c>
      <c r="G921" s="12" t="s">
        <v>1695</v>
      </c>
      <c r="H921" s="1">
        <v>2</v>
      </c>
      <c r="I921" s="60" t="str">
        <f>IF(AND($A921&lt;&gt;"",ISNUMBER($A921)),VLOOKUP($A921,StudiesDetails!$B:$CW,26,FALSE),"")</f>
        <v>Individual</v>
      </c>
      <c r="J921" s="39">
        <f>IF(AND($A921&lt;&gt;"",ISNUMBER($A921)),VLOOKUP($A921,StudiesDetails!$B:$CW,31,FALSE),"")</f>
        <v>1</v>
      </c>
      <c r="K921" s="2">
        <v>212</v>
      </c>
      <c r="L921" s="14" t="s">
        <v>1679</v>
      </c>
      <c r="M921" s="14" t="s">
        <v>768</v>
      </c>
      <c r="X921" s="52">
        <v>1</v>
      </c>
      <c r="Y921" s="52" t="s">
        <v>1706</v>
      </c>
    </row>
    <row r="922" spans="1:25" x14ac:dyDescent="0.3">
      <c r="A922">
        <v>1834</v>
      </c>
      <c r="B922" s="23" t="str">
        <f>IF(AND($A922&lt;&gt;"",ISNUMBER($A922)),VLOOKUP($A922,StudiesDetails!$B:$CW,2,FALSE),"")</f>
        <v>Wrighton</v>
      </c>
      <c r="C922" s="23">
        <f>IF(AND($A922&lt;&gt;"",ISNUMBER($A922)),VLOOKUP($A922,StudiesDetails!$B:$CW,3,FALSE),"")</f>
        <v>1990</v>
      </c>
      <c r="D922" s="23" t="str">
        <f>IF(AND($A922&lt;&gt;"",ISNUMBER($A922)),VLOOKUP($A922,StudiesDetails!$B:$CW,4,FALSE),"")</f>
        <v>https://pubmed.ncbi.nlm.nih.gov/2385232/</v>
      </c>
      <c r="E922" s="64" t="str">
        <f>IF(AND($A922&lt;&gt;"",ISNUMBER($A922)),VLOOKUP($A922,StudiesDetails!$B:$CW,5,FALSE),"")</f>
        <v>CYP3A3/4</v>
      </c>
      <c r="F922" s="23" t="str">
        <f>IF(AND($A922&lt;&gt;"",ISNUMBER($A922)),VLOOKUP($A922,StudiesDetails!$B:$CW,6,FALSE),"")</f>
        <v>Liver--HLM-V107-</v>
      </c>
      <c r="G922" s="12" t="s">
        <v>1695</v>
      </c>
      <c r="H922" s="1">
        <v>2</v>
      </c>
      <c r="I922" s="60" t="str">
        <f>IF(AND($A922&lt;&gt;"",ISNUMBER($A922)),VLOOKUP($A922,StudiesDetails!$B:$CW,26,FALSE),"")</f>
        <v>Individual</v>
      </c>
      <c r="J922" s="39">
        <f>IF(AND($A922&lt;&gt;"",ISNUMBER($A922)),VLOOKUP($A922,StudiesDetails!$B:$CW,31,FALSE),"")</f>
        <v>1</v>
      </c>
      <c r="K922" s="2">
        <v>128</v>
      </c>
      <c r="L922" s="14" t="s">
        <v>1679</v>
      </c>
      <c r="M922" s="14" t="s">
        <v>768</v>
      </c>
      <c r="X922" s="52">
        <v>1</v>
      </c>
      <c r="Y922" s="16" t="s">
        <v>1687</v>
      </c>
    </row>
    <row r="923" spans="1:25" x14ac:dyDescent="0.3">
      <c r="A923">
        <v>1835</v>
      </c>
      <c r="B923" s="23" t="str">
        <f>IF(AND($A923&lt;&gt;"",ISNUMBER($A923)),VLOOKUP($A923,StudiesDetails!$B:$CW,2,FALSE),"")</f>
        <v>Wrighton</v>
      </c>
      <c r="C923" s="23">
        <f>IF(AND($A923&lt;&gt;"",ISNUMBER($A923)),VLOOKUP($A923,StudiesDetails!$B:$CW,3,FALSE),"")</f>
        <v>1990</v>
      </c>
      <c r="D923" s="23" t="str">
        <f>IF(AND($A923&lt;&gt;"",ISNUMBER($A923)),VLOOKUP($A923,StudiesDetails!$B:$CW,4,FALSE),"")</f>
        <v>https://pubmed.ncbi.nlm.nih.gov/2385232/</v>
      </c>
      <c r="E923" s="64" t="str">
        <f>IF(AND($A923&lt;&gt;"",ISNUMBER($A923)),VLOOKUP($A923,StudiesDetails!$B:$CW,5,FALSE),"")</f>
        <v>CYP3A3/4</v>
      </c>
      <c r="F923" s="23" t="str">
        <f>IF(AND($A923&lt;&gt;"",ISNUMBER($A923)),VLOOKUP($A923,StudiesDetails!$B:$CW,6,FALSE),"")</f>
        <v>Liver--HLM-V119-</v>
      </c>
      <c r="G923" s="12" t="s">
        <v>1695</v>
      </c>
      <c r="H923" s="1">
        <v>2</v>
      </c>
      <c r="I923" s="60" t="str">
        <f>IF(AND($A923&lt;&gt;"",ISNUMBER($A923)),VLOOKUP($A923,StudiesDetails!$B:$CW,26,FALSE),"")</f>
        <v>Individual</v>
      </c>
      <c r="J923" s="39">
        <f>IF(AND($A923&lt;&gt;"",ISNUMBER($A923)),VLOOKUP($A923,StudiesDetails!$B:$CW,31,FALSE),"")</f>
        <v>1</v>
      </c>
      <c r="K923" s="2">
        <v>157</v>
      </c>
      <c r="L923" s="14" t="s">
        <v>1679</v>
      </c>
      <c r="M923" s="14" t="s">
        <v>768</v>
      </c>
      <c r="X923" s="52">
        <v>1</v>
      </c>
      <c r="Y923" s="52" t="s">
        <v>1706</v>
      </c>
    </row>
    <row r="924" spans="1:25" x14ac:dyDescent="0.3">
      <c r="A924">
        <v>1836</v>
      </c>
      <c r="B924" s="23" t="str">
        <f>IF(AND($A924&lt;&gt;"",ISNUMBER($A924)),VLOOKUP($A924,StudiesDetails!$B:$CW,2,FALSE),"")</f>
        <v>Wrighton</v>
      </c>
      <c r="C924" s="23">
        <f>IF(AND($A924&lt;&gt;"",ISNUMBER($A924)),VLOOKUP($A924,StudiesDetails!$B:$CW,3,FALSE),"")</f>
        <v>1990</v>
      </c>
      <c r="D924" s="23" t="str">
        <f>IF(AND($A924&lt;&gt;"",ISNUMBER($A924)),VLOOKUP($A924,StudiesDetails!$B:$CW,4,FALSE),"")</f>
        <v>https://pubmed.ncbi.nlm.nih.gov/2385232/</v>
      </c>
      <c r="E924" s="64" t="str">
        <f>IF(AND($A924&lt;&gt;"",ISNUMBER($A924)),VLOOKUP($A924,StudiesDetails!$B:$CW,5,FALSE),"")</f>
        <v>CYP3A3/4</v>
      </c>
      <c r="F924" s="23" t="str">
        <f>IF(AND($A924&lt;&gt;"",ISNUMBER($A924)),VLOOKUP($A924,StudiesDetails!$B:$CW,6,FALSE),"")</f>
        <v>Liver--HLM-V120-</v>
      </c>
      <c r="G924" s="12" t="s">
        <v>1695</v>
      </c>
      <c r="H924" s="1">
        <v>2</v>
      </c>
      <c r="I924" s="60" t="str">
        <f>IF(AND($A924&lt;&gt;"",ISNUMBER($A924)),VLOOKUP($A924,StudiesDetails!$B:$CW,26,FALSE),"")</f>
        <v>Individual</v>
      </c>
      <c r="J924" s="39">
        <f>IF(AND($A924&lt;&gt;"",ISNUMBER($A924)),VLOOKUP($A924,StudiesDetails!$B:$CW,31,FALSE),"")</f>
        <v>1</v>
      </c>
      <c r="K924" s="2">
        <v>73</v>
      </c>
      <c r="L924" s="14" t="s">
        <v>1679</v>
      </c>
      <c r="M924" s="14" t="s">
        <v>768</v>
      </c>
      <c r="X924" s="52">
        <v>1</v>
      </c>
      <c r="Y924" s="16" t="s">
        <v>1687</v>
      </c>
    </row>
    <row r="925" spans="1:25" x14ac:dyDescent="0.3">
      <c r="A925">
        <v>1837</v>
      </c>
      <c r="B925" s="23" t="str">
        <f>IF(AND($A925&lt;&gt;"",ISNUMBER($A925)),VLOOKUP($A925,StudiesDetails!$B:$CW,2,FALSE),"")</f>
        <v>Wrighton</v>
      </c>
      <c r="C925" s="23">
        <f>IF(AND($A925&lt;&gt;"",ISNUMBER($A925)),VLOOKUP($A925,StudiesDetails!$B:$CW,3,FALSE),"")</f>
        <v>1990</v>
      </c>
      <c r="D925" s="23" t="str">
        <f>IF(AND($A925&lt;&gt;"",ISNUMBER($A925)),VLOOKUP($A925,StudiesDetails!$B:$CW,4,FALSE),"")</f>
        <v>https://pubmed.ncbi.nlm.nih.gov/2385232/</v>
      </c>
      <c r="E925" s="64" t="str">
        <f>IF(AND($A925&lt;&gt;"",ISNUMBER($A925)),VLOOKUP($A925,StudiesDetails!$B:$CW,5,FALSE),"")</f>
        <v>CYP3A3/4</v>
      </c>
      <c r="F925" s="23" t="str">
        <f>IF(AND($A925&lt;&gt;"",ISNUMBER($A925)),VLOOKUP($A925,StudiesDetails!$B:$CW,6,FALSE),"")</f>
        <v>Liver--HLM-V123-</v>
      </c>
      <c r="G925" s="12" t="s">
        <v>1695</v>
      </c>
      <c r="H925" s="1">
        <v>2</v>
      </c>
      <c r="I925" s="60" t="str">
        <f>IF(AND($A925&lt;&gt;"",ISNUMBER($A925)),VLOOKUP($A925,StudiesDetails!$B:$CW,26,FALSE),"")</f>
        <v>Individual</v>
      </c>
      <c r="J925" s="39">
        <f>IF(AND($A925&lt;&gt;"",ISNUMBER($A925)),VLOOKUP($A925,StudiesDetails!$B:$CW,31,FALSE),"")</f>
        <v>1</v>
      </c>
      <c r="K925" s="2">
        <v>57</v>
      </c>
      <c r="L925" s="14" t="s">
        <v>1679</v>
      </c>
      <c r="M925" s="14" t="s">
        <v>768</v>
      </c>
      <c r="X925" s="52">
        <v>1</v>
      </c>
      <c r="Y925" s="52" t="s">
        <v>1706</v>
      </c>
    </row>
    <row r="926" spans="1:25" x14ac:dyDescent="0.3">
      <c r="A926">
        <v>1838</v>
      </c>
      <c r="B926" s="23" t="str">
        <f>IF(AND($A926&lt;&gt;"",ISNUMBER($A926)),VLOOKUP($A926,StudiesDetails!$B:$CW,2,FALSE),"")</f>
        <v>Wrighton</v>
      </c>
      <c r="C926" s="23">
        <f>IF(AND($A926&lt;&gt;"",ISNUMBER($A926)),VLOOKUP($A926,StudiesDetails!$B:$CW,3,FALSE),"")</f>
        <v>1990</v>
      </c>
      <c r="D926" s="23" t="str">
        <f>IF(AND($A926&lt;&gt;"",ISNUMBER($A926)),VLOOKUP($A926,StudiesDetails!$B:$CW,4,FALSE),"")</f>
        <v>https://pubmed.ncbi.nlm.nih.gov/2385232/</v>
      </c>
      <c r="E926" s="64" t="str">
        <f>IF(AND($A926&lt;&gt;"",ISNUMBER($A926)),VLOOKUP($A926,StudiesDetails!$B:$CW,5,FALSE),"")</f>
        <v>CYP3A3/4</v>
      </c>
      <c r="F926" s="23" t="str">
        <f>IF(AND($A926&lt;&gt;"",ISNUMBER($A926)),VLOOKUP($A926,StudiesDetails!$B:$CW,6,FALSE),"")</f>
        <v>Liver--HLM-V126-</v>
      </c>
      <c r="G926" s="12" t="s">
        <v>1695</v>
      </c>
      <c r="H926" s="1">
        <v>2</v>
      </c>
      <c r="I926" s="60" t="str">
        <f>IF(AND($A926&lt;&gt;"",ISNUMBER($A926)),VLOOKUP($A926,StudiesDetails!$B:$CW,26,FALSE),"")</f>
        <v>Individual</v>
      </c>
      <c r="J926" s="39">
        <f>IF(AND($A926&lt;&gt;"",ISNUMBER($A926)),VLOOKUP($A926,StudiesDetails!$B:$CW,31,FALSE),"")</f>
        <v>1</v>
      </c>
      <c r="K926" s="2">
        <v>35</v>
      </c>
      <c r="L926" s="14" t="s">
        <v>1679</v>
      </c>
      <c r="M926" s="14" t="s">
        <v>768</v>
      </c>
      <c r="X926" s="52">
        <v>1</v>
      </c>
      <c r="Y926" s="52" t="s">
        <v>1706</v>
      </c>
    </row>
    <row r="927" spans="1:25" x14ac:dyDescent="0.3">
      <c r="A927">
        <v>1839</v>
      </c>
      <c r="B927" s="23" t="str">
        <f>IF(AND($A927&lt;&gt;"",ISNUMBER($A927)),VLOOKUP($A927,StudiesDetails!$B:$CW,2,FALSE),"")</f>
        <v>Wrighton</v>
      </c>
      <c r="C927" s="23">
        <f>IF(AND($A927&lt;&gt;"",ISNUMBER($A927)),VLOOKUP($A927,StudiesDetails!$B:$CW,3,FALSE),"")</f>
        <v>1990</v>
      </c>
      <c r="D927" s="23" t="str">
        <f>IF(AND($A927&lt;&gt;"",ISNUMBER($A927)),VLOOKUP($A927,StudiesDetails!$B:$CW,4,FALSE),"")</f>
        <v>https://pubmed.ncbi.nlm.nih.gov/2385232/</v>
      </c>
      <c r="E927" s="64" t="str">
        <f>IF(AND($A927&lt;&gt;"",ISNUMBER($A927)),VLOOKUP($A927,StudiesDetails!$B:$CW,5,FALSE),"")</f>
        <v>CYP3A3/4</v>
      </c>
      <c r="F927" s="23" t="str">
        <f>IF(AND($A927&lt;&gt;"",ISNUMBER($A927)),VLOOKUP($A927,StudiesDetails!$B:$CW,6,FALSE),"")</f>
        <v>Liver--HLM-V132-</v>
      </c>
      <c r="G927" s="12" t="s">
        <v>1695</v>
      </c>
      <c r="H927" s="1">
        <v>2</v>
      </c>
      <c r="I927" s="60" t="str">
        <f>IF(AND($A927&lt;&gt;"",ISNUMBER($A927)),VLOOKUP($A927,StudiesDetails!$B:$CW,26,FALSE),"")</f>
        <v>Individual</v>
      </c>
      <c r="J927" s="39">
        <f>IF(AND($A927&lt;&gt;"",ISNUMBER($A927)),VLOOKUP($A927,StudiesDetails!$B:$CW,31,FALSE),"")</f>
        <v>1</v>
      </c>
      <c r="K927" s="2">
        <v>6</v>
      </c>
      <c r="L927" s="14" t="s">
        <v>1679</v>
      </c>
      <c r="M927" s="14" t="s">
        <v>768</v>
      </c>
      <c r="X927" s="52">
        <v>1</v>
      </c>
      <c r="Y927" s="52" t="s">
        <v>1706</v>
      </c>
    </row>
    <row r="928" spans="1:25" x14ac:dyDescent="0.3">
      <c r="A928">
        <v>1840</v>
      </c>
      <c r="B928" s="23" t="str">
        <f>IF(AND($A928&lt;&gt;"",ISNUMBER($A928)),VLOOKUP($A928,StudiesDetails!$B:$CW,2,FALSE),"")</f>
        <v>Wrighton</v>
      </c>
      <c r="C928" s="23">
        <f>IF(AND($A928&lt;&gt;"",ISNUMBER($A928)),VLOOKUP($A928,StudiesDetails!$B:$CW,3,FALSE),"")</f>
        <v>1990</v>
      </c>
      <c r="D928" s="23" t="str">
        <f>IF(AND($A928&lt;&gt;"",ISNUMBER($A928)),VLOOKUP($A928,StudiesDetails!$B:$CW,4,FALSE),"")</f>
        <v>https://pubmed.ncbi.nlm.nih.gov/2385232/</v>
      </c>
      <c r="E928" s="64" t="str">
        <f>IF(AND($A928&lt;&gt;"",ISNUMBER($A928)),VLOOKUP($A928,StudiesDetails!$B:$CW,5,FALSE),"")</f>
        <v>CYP3A3/4</v>
      </c>
      <c r="F928" s="23" t="str">
        <f>IF(AND($A928&lt;&gt;"",ISNUMBER($A928)),VLOOKUP($A928,StudiesDetails!$B:$CW,6,FALSE),"")</f>
        <v>Liver--HLM-V133-</v>
      </c>
      <c r="G928" s="12" t="s">
        <v>1695</v>
      </c>
      <c r="H928" s="1">
        <v>2</v>
      </c>
      <c r="I928" s="60" t="str">
        <f>IF(AND($A928&lt;&gt;"",ISNUMBER($A928)),VLOOKUP($A928,StudiesDetails!$B:$CW,26,FALSE),"")</f>
        <v>Individual</v>
      </c>
      <c r="J928" s="39">
        <f>IF(AND($A928&lt;&gt;"",ISNUMBER($A928)),VLOOKUP($A928,StudiesDetails!$B:$CW,31,FALSE),"")</f>
        <v>1</v>
      </c>
      <c r="K928" s="2">
        <v>44</v>
      </c>
      <c r="L928" s="14" t="s">
        <v>1679</v>
      </c>
      <c r="M928" s="14" t="s">
        <v>768</v>
      </c>
      <c r="X928" s="52">
        <v>1</v>
      </c>
      <c r="Y928" s="16" t="s">
        <v>1687</v>
      </c>
    </row>
    <row r="929" spans="1:26" x14ac:dyDescent="0.3">
      <c r="A929">
        <v>1841</v>
      </c>
      <c r="B929" s="23" t="str">
        <f>IF(AND($A929&lt;&gt;"",ISNUMBER($A929)),VLOOKUP($A929,StudiesDetails!$B:$CW,2,FALSE),"")</f>
        <v>Wrighton</v>
      </c>
      <c r="C929" s="23">
        <f>IF(AND($A929&lt;&gt;"",ISNUMBER($A929)),VLOOKUP($A929,StudiesDetails!$B:$CW,3,FALSE),"")</f>
        <v>1990</v>
      </c>
      <c r="D929" s="23" t="str">
        <f>IF(AND($A929&lt;&gt;"",ISNUMBER($A929)),VLOOKUP($A929,StudiesDetails!$B:$CW,4,FALSE),"")</f>
        <v>https://pubmed.ncbi.nlm.nih.gov/2385232/</v>
      </c>
      <c r="E929" s="64" t="str">
        <f>IF(AND($A929&lt;&gt;"",ISNUMBER($A929)),VLOOKUP($A929,StudiesDetails!$B:$CW,5,FALSE),"")</f>
        <v>CYP3A3/4</v>
      </c>
      <c r="F929" s="23" t="str">
        <f>IF(AND($A929&lt;&gt;"",ISNUMBER($A929)),VLOOKUP($A929,StudiesDetails!$B:$CW,6,FALSE),"")</f>
        <v>Liver--HLM-860630-</v>
      </c>
      <c r="G929" s="12" t="s">
        <v>1695</v>
      </c>
      <c r="H929" s="1">
        <v>2</v>
      </c>
      <c r="I929" s="60" t="str">
        <f>IF(AND($A929&lt;&gt;"",ISNUMBER($A929)),VLOOKUP($A929,StudiesDetails!$B:$CW,26,FALSE),"")</f>
        <v>Individual</v>
      </c>
      <c r="J929" s="39">
        <f>IF(AND($A929&lt;&gt;"",ISNUMBER($A929)),VLOOKUP($A929,StudiesDetails!$B:$CW,31,FALSE),"")</f>
        <v>1</v>
      </c>
      <c r="K929" s="2">
        <v>9</v>
      </c>
      <c r="L929" s="14" t="s">
        <v>1679</v>
      </c>
      <c r="M929" s="14" t="s">
        <v>768</v>
      </c>
      <c r="X929" s="52">
        <v>1</v>
      </c>
      <c r="Y929" s="52" t="s">
        <v>1706</v>
      </c>
    </row>
    <row r="930" spans="1:26" x14ac:dyDescent="0.3">
      <c r="A930">
        <v>1842</v>
      </c>
      <c r="B930" s="23" t="str">
        <f>IF(AND($A930&lt;&gt;"",ISNUMBER($A930)),VLOOKUP($A930,StudiesDetails!$B:$CW,2,FALSE),"")</f>
        <v>Wrighton</v>
      </c>
      <c r="C930" s="23">
        <f>IF(AND($A930&lt;&gt;"",ISNUMBER($A930)),VLOOKUP($A930,StudiesDetails!$B:$CW,3,FALSE),"")</f>
        <v>1990</v>
      </c>
      <c r="D930" s="23" t="str">
        <f>IF(AND($A930&lt;&gt;"",ISNUMBER($A930)),VLOOKUP($A930,StudiesDetails!$B:$CW,4,FALSE),"")</f>
        <v>https://pubmed.ncbi.nlm.nih.gov/2385232/</v>
      </c>
      <c r="E930" s="64" t="str">
        <f>IF(AND($A930&lt;&gt;"",ISNUMBER($A930)),VLOOKUP($A930,StudiesDetails!$B:$CW,5,FALSE),"")</f>
        <v>CYP3A3/4</v>
      </c>
      <c r="F930" s="23" t="str">
        <f>IF(AND($A930&lt;&gt;"",ISNUMBER($A930)),VLOOKUP($A930,StudiesDetails!$B:$CW,6,FALSE),"")</f>
        <v>Liver--HLM-860805-</v>
      </c>
      <c r="G930" s="12" t="s">
        <v>1695</v>
      </c>
      <c r="H930" s="1">
        <v>2</v>
      </c>
      <c r="I930" s="60" t="str">
        <f>IF(AND($A930&lt;&gt;"",ISNUMBER($A930)),VLOOKUP($A930,StudiesDetails!$B:$CW,26,FALSE),"")</f>
        <v>Individual</v>
      </c>
      <c r="J930" s="39">
        <f>IF(AND($A930&lt;&gt;"",ISNUMBER($A930)),VLOOKUP($A930,StudiesDetails!$B:$CW,31,FALSE),"")</f>
        <v>1</v>
      </c>
      <c r="K930" s="2">
        <v>58</v>
      </c>
      <c r="L930" s="14" t="s">
        <v>1679</v>
      </c>
      <c r="M930" s="14" t="s">
        <v>768</v>
      </c>
      <c r="X930" s="52">
        <v>1</v>
      </c>
      <c r="Y930" s="52" t="s">
        <v>1706</v>
      </c>
    </row>
    <row r="931" spans="1:26" x14ac:dyDescent="0.3">
      <c r="A931">
        <v>1843</v>
      </c>
      <c r="B931" s="23" t="str">
        <f>IF(AND($A931&lt;&gt;"",ISNUMBER($A931)),VLOOKUP($A931,StudiesDetails!$B:$CW,2,FALSE),"")</f>
        <v>Wrighton</v>
      </c>
      <c r="C931" s="23">
        <f>IF(AND($A931&lt;&gt;"",ISNUMBER($A931)),VLOOKUP($A931,StudiesDetails!$B:$CW,3,FALSE),"")</f>
        <v>1990</v>
      </c>
      <c r="D931" s="23" t="str">
        <f>IF(AND($A931&lt;&gt;"",ISNUMBER($A931)),VLOOKUP($A931,StudiesDetails!$B:$CW,4,FALSE),"")</f>
        <v>https://pubmed.ncbi.nlm.nih.gov/2385232/</v>
      </c>
      <c r="E931" s="64" t="str">
        <f>IF(AND($A931&lt;&gt;"",ISNUMBER($A931)),VLOOKUP($A931,StudiesDetails!$B:$CW,5,FALSE),"")</f>
        <v>CYP3A3/4</v>
      </c>
      <c r="F931" s="23" t="str">
        <f>IF(AND($A931&lt;&gt;"",ISNUMBER($A931)),VLOOKUP($A931,StudiesDetails!$B:$CW,6,FALSE),"")</f>
        <v>Liver--HLM-870126-</v>
      </c>
      <c r="G931" s="12" t="s">
        <v>1695</v>
      </c>
      <c r="H931" s="1">
        <v>2</v>
      </c>
      <c r="I931" s="60" t="str">
        <f>IF(AND($A931&lt;&gt;"",ISNUMBER($A931)),VLOOKUP($A931,StudiesDetails!$B:$CW,26,FALSE),"")</f>
        <v>Individual</v>
      </c>
      <c r="J931" s="39">
        <f>IF(AND($A931&lt;&gt;"",ISNUMBER($A931)),VLOOKUP($A931,StudiesDetails!$B:$CW,31,FALSE),"")</f>
        <v>1</v>
      </c>
      <c r="K931" s="2">
        <v>132</v>
      </c>
      <c r="L931" s="14" t="s">
        <v>1679</v>
      </c>
      <c r="M931" s="14" t="s">
        <v>768</v>
      </c>
      <c r="X931" s="52">
        <v>1</v>
      </c>
      <c r="Y931" s="16" t="s">
        <v>1687</v>
      </c>
    </row>
    <row r="932" spans="1:26" x14ac:dyDescent="0.3">
      <c r="A932">
        <v>1844</v>
      </c>
      <c r="B932" s="23" t="str">
        <f>IF(AND($A932&lt;&gt;"",ISNUMBER($A932)),VLOOKUP($A932,StudiesDetails!$B:$CW,2,FALSE),"")</f>
        <v>Wrighton</v>
      </c>
      <c r="C932" s="23">
        <f>IF(AND($A932&lt;&gt;"",ISNUMBER($A932)),VLOOKUP($A932,StudiesDetails!$B:$CW,3,FALSE),"")</f>
        <v>1990</v>
      </c>
      <c r="D932" s="23" t="str">
        <f>IF(AND($A932&lt;&gt;"",ISNUMBER($A932)),VLOOKUP($A932,StudiesDetails!$B:$CW,4,FALSE),"")</f>
        <v>https://pubmed.ncbi.nlm.nih.gov/2385232/</v>
      </c>
      <c r="E932" s="64" t="str">
        <f>IF(AND($A932&lt;&gt;"",ISNUMBER($A932)),VLOOKUP($A932,StudiesDetails!$B:$CW,5,FALSE),"")</f>
        <v>CYP3A3/4</v>
      </c>
      <c r="F932" s="23" t="str">
        <f>IF(AND($A932&lt;&gt;"",ISNUMBER($A932)),VLOOKUP($A932,StudiesDetails!$B:$CW,6,FALSE),"")</f>
        <v>Liver--HLM-860624-</v>
      </c>
      <c r="G932" s="12" t="s">
        <v>1695</v>
      </c>
      <c r="H932" s="1">
        <v>2</v>
      </c>
      <c r="I932" s="60" t="str">
        <f>IF(AND($A932&lt;&gt;"",ISNUMBER($A932)),VLOOKUP($A932,StudiesDetails!$B:$CW,26,FALSE),"")</f>
        <v>Individual</v>
      </c>
      <c r="J932" s="39">
        <f>IF(AND($A932&lt;&gt;"",ISNUMBER($A932)),VLOOKUP($A932,StudiesDetails!$B:$CW,31,FALSE),"")</f>
        <v>1</v>
      </c>
      <c r="K932" s="2">
        <v>15</v>
      </c>
      <c r="L932" s="14" t="s">
        <v>1679</v>
      </c>
      <c r="M932" s="14" t="s">
        <v>768</v>
      </c>
      <c r="X932" s="52">
        <v>1</v>
      </c>
      <c r="Y932" s="52" t="s">
        <v>1706</v>
      </c>
    </row>
    <row r="933" spans="1:26" x14ac:dyDescent="0.3">
      <c r="A933">
        <v>1845</v>
      </c>
      <c r="B933" s="23" t="str">
        <f>IF(AND($A933&lt;&gt;"",ISNUMBER($A933)),VLOOKUP($A933,StudiesDetails!$B:$CW,2,FALSE),"")</f>
        <v>Lang</v>
      </c>
      <c r="C933" s="23">
        <f>IF(AND($A933&lt;&gt;"",ISNUMBER($A933)),VLOOKUP($A933,StudiesDetails!$B:$CW,3,FALSE),"")</f>
        <v>2019</v>
      </c>
      <c r="D933" s="23" t="str">
        <f>IF(AND($A933&lt;&gt;"",ISNUMBER($A933)),VLOOKUP($A933,StudiesDetails!$B:$CW,4,FALSE),"")</f>
        <v>https://doi.org/10.1021/acs.chemrestox.8b00413</v>
      </c>
      <c r="E933" s="64" t="str">
        <f>IF(AND($A933&lt;&gt;"",ISNUMBER($A933)),VLOOKUP($A933,StudiesDetails!$B:$CW,5,FALSE),"")</f>
        <v>CYP3A4</v>
      </c>
      <c r="F933" s="23" t="str">
        <f>IF(AND($A933&lt;&gt;"",ISNUMBER($A933)),VLOOKUP($A933,StudiesDetails!$B:$CW,6,FALSE),"")</f>
        <v>Liver--HLM--</v>
      </c>
      <c r="G933" s="12" t="s">
        <v>1678</v>
      </c>
      <c r="H933" s="1">
        <v>2</v>
      </c>
      <c r="I933" s="60" t="str">
        <f>IF(AND($A933&lt;&gt;"",ISNUMBER($A933)),VLOOKUP($A933,StudiesDetails!$B:$CW,26,FALSE),"")</f>
        <v>Aggregated</v>
      </c>
      <c r="J933" s="39">
        <f>IF(AND($A933&lt;&gt;"",ISNUMBER($A933)),VLOOKUP($A933,StudiesDetails!$B:$CW,31,FALSE),"")</f>
        <v>29</v>
      </c>
      <c r="K933" s="2">
        <v>39.4</v>
      </c>
      <c r="L933" s="14" t="s">
        <v>1679</v>
      </c>
      <c r="M933" s="14" t="s">
        <v>768</v>
      </c>
      <c r="T933" s="67">
        <v>23</v>
      </c>
      <c r="U933" s="67">
        <v>74</v>
      </c>
      <c r="X933" s="52">
        <v>0</v>
      </c>
    </row>
    <row r="934" spans="1:26" x14ac:dyDescent="0.3">
      <c r="A934">
        <v>1846</v>
      </c>
      <c r="B934" s="23" t="str">
        <f>IF(AND($A934&lt;&gt;"",ISNUMBER($A934)),VLOOKUP($A934,StudiesDetails!$B:$CW,2,FALSE),"")</f>
        <v>Lang</v>
      </c>
      <c r="C934" s="23">
        <f>IF(AND($A934&lt;&gt;"",ISNUMBER($A934)),VLOOKUP($A934,StudiesDetails!$B:$CW,3,FALSE),"")</f>
        <v>2019</v>
      </c>
      <c r="D934" s="23" t="str">
        <f>IF(AND($A934&lt;&gt;"",ISNUMBER($A934)),VLOOKUP($A934,StudiesDetails!$B:$CW,4,FALSE),"")</f>
        <v>https://doi.org/10.1021/acs.chemrestox.8b00413</v>
      </c>
      <c r="E934" s="64" t="str">
        <f>IF(AND($A934&lt;&gt;"",ISNUMBER($A934)),VLOOKUP($A934,StudiesDetails!$B:$CW,5,FALSE),"")</f>
        <v>CYP3A5</v>
      </c>
      <c r="F934" s="23" t="str">
        <f>IF(AND($A934&lt;&gt;"",ISNUMBER($A934)),VLOOKUP($A934,StudiesDetails!$B:$CW,6,FALSE),"")</f>
        <v>Liver--HLM--</v>
      </c>
      <c r="G934" s="12" t="s">
        <v>1678</v>
      </c>
      <c r="H934" s="1">
        <v>2</v>
      </c>
      <c r="I934" s="60" t="str">
        <f>IF(AND($A934&lt;&gt;"",ISNUMBER($A934)),VLOOKUP($A934,StudiesDetails!$B:$CW,26,FALSE),"")</f>
        <v>Aggregated</v>
      </c>
      <c r="J934" s="39">
        <f>IF(AND($A934&lt;&gt;"",ISNUMBER($A934)),VLOOKUP($A934,StudiesDetails!$B:$CW,31,FALSE),"")</f>
        <v>29</v>
      </c>
      <c r="K934" s="2">
        <v>3.8</v>
      </c>
      <c r="L934" s="14" t="s">
        <v>1679</v>
      </c>
      <c r="M934" s="14" t="s">
        <v>768</v>
      </c>
      <c r="T934" s="58">
        <v>1.5</v>
      </c>
      <c r="U934" s="58">
        <v>10.6</v>
      </c>
      <c r="X934" s="52">
        <v>0</v>
      </c>
    </row>
    <row r="935" spans="1:26" x14ac:dyDescent="0.3">
      <c r="A935">
        <v>1847</v>
      </c>
      <c r="B935" s="23" t="str">
        <f>IF(AND($A935&lt;&gt;"",ISNUMBER($A935)),VLOOKUP($A935,StudiesDetails!$B:$CW,2,FALSE),"")</f>
        <v>Lang</v>
      </c>
      <c r="C935" s="23">
        <f>IF(AND($A935&lt;&gt;"",ISNUMBER($A935)),VLOOKUP($A935,StudiesDetails!$B:$CW,3,FALSE),"")</f>
        <v>2019</v>
      </c>
      <c r="D935" s="23" t="str">
        <f>IF(AND($A935&lt;&gt;"",ISNUMBER($A935)),VLOOKUP($A935,StudiesDetails!$B:$CW,4,FALSE),"")</f>
        <v>https://doi.org/10.1021/acs.chemrestox.8b00413</v>
      </c>
      <c r="E935" s="64" t="str">
        <f>IF(AND($A935&lt;&gt;"",ISNUMBER($A935)),VLOOKUP($A935,StudiesDetails!$B:$CW,5,FALSE),"")</f>
        <v>CYP3A7</v>
      </c>
      <c r="F935" s="23" t="str">
        <f>IF(AND($A935&lt;&gt;"",ISNUMBER($A935)),VLOOKUP($A935,StudiesDetails!$B:$CW,6,FALSE),"")</f>
        <v>Liver--HLM--</v>
      </c>
      <c r="G935" s="12" t="s">
        <v>1678</v>
      </c>
      <c r="H935" s="1">
        <v>2</v>
      </c>
      <c r="I935" s="60" t="str">
        <f>IF(AND($A935&lt;&gt;"",ISNUMBER($A935)),VLOOKUP($A935,StudiesDetails!$B:$CW,26,FALSE),"")</f>
        <v>Aggregated</v>
      </c>
      <c r="J935" s="39">
        <f>IF(AND($A935&lt;&gt;"",ISNUMBER($A935)),VLOOKUP($A935,StudiesDetails!$B:$CW,31,FALSE),"")</f>
        <v>29</v>
      </c>
      <c r="K935" s="2">
        <v>2.6</v>
      </c>
      <c r="L935" s="14" t="s">
        <v>1679</v>
      </c>
      <c r="M935" s="14" t="s">
        <v>768</v>
      </c>
      <c r="T935" s="67">
        <v>1</v>
      </c>
      <c r="U935" s="58">
        <v>9.9</v>
      </c>
      <c r="X935" s="52">
        <v>0</v>
      </c>
    </row>
    <row r="936" spans="1:26" x14ac:dyDescent="0.3">
      <c r="A936">
        <v>1848</v>
      </c>
      <c r="B936" s="23" t="str">
        <f>IF(AND($A936&lt;&gt;"",ISNUMBER($A936)),VLOOKUP($A936,StudiesDetails!$B:$CW,2,FALSE),"")</f>
        <v>Zane</v>
      </c>
      <c r="C936" s="23">
        <f>IF(AND($A936&lt;&gt;"",ISNUMBER($A936)),VLOOKUP($A936,StudiesDetails!$B:$CW,3,FALSE),"")</f>
        <v>2018</v>
      </c>
      <c r="D936" s="23" t="str">
        <f>IF(AND($A936&lt;&gt;"",ISNUMBER($A936)),VLOOKUP($A936,StudiesDetails!$B:$CW,4,FALSE),"")</f>
        <v>https://doi.org/10.1038/pr.2017.226</v>
      </c>
      <c r="E936" s="64" t="str">
        <f>IF(AND($A936&lt;&gt;"",ISNUMBER($A936)),VLOOKUP($A936,StudiesDetails!$B:$CW,5,FALSE),"")</f>
        <v>CYP3A4</v>
      </c>
      <c r="F936" s="23" t="str">
        <f>IF(AND($A936&lt;&gt;"",ISNUMBER($A936)),VLOOKUP($A936,StudiesDetails!$B:$CW,6,FALSE),"")</f>
        <v>Liver--HLM-Fetal-</v>
      </c>
      <c r="G936" s="12" t="s">
        <v>1678</v>
      </c>
      <c r="H936" s="1">
        <v>3</v>
      </c>
      <c r="I936" s="60" t="str">
        <f>IF(AND($A936&lt;&gt;"",ISNUMBER($A936)),VLOOKUP($A936,StudiesDetails!$B:$CW,26,FALSE),"")</f>
        <v>Aggregated</v>
      </c>
      <c r="J936" s="39">
        <f>IF(AND($A936&lt;&gt;"",ISNUMBER($A936)),VLOOKUP($A936,StudiesDetails!$B:$CW,31,FALSE),"")</f>
        <v>7</v>
      </c>
      <c r="K936" s="2" t="s">
        <v>1681</v>
      </c>
      <c r="X936" s="52">
        <v>1</v>
      </c>
      <c r="Y936" s="52" t="s">
        <v>1681</v>
      </c>
    </row>
    <row r="937" spans="1:26" x14ac:dyDescent="0.3">
      <c r="A937">
        <v>1849</v>
      </c>
      <c r="B937" s="23" t="str">
        <f>IF(AND($A937&lt;&gt;"",ISNUMBER($A937)),VLOOKUP($A937,StudiesDetails!$B:$CW,2,FALSE),"")</f>
        <v>Zane</v>
      </c>
      <c r="C937" s="23">
        <f>IF(AND($A937&lt;&gt;"",ISNUMBER($A937)),VLOOKUP($A937,StudiesDetails!$B:$CW,3,FALSE),"")</f>
        <v>2018</v>
      </c>
      <c r="D937" s="23" t="str">
        <f>IF(AND($A937&lt;&gt;"",ISNUMBER($A937)),VLOOKUP($A937,StudiesDetails!$B:$CW,4,FALSE),"")</f>
        <v>https://doi.org/10.1038/pr.2017.226</v>
      </c>
      <c r="E937" s="64" t="str">
        <f>IF(AND($A937&lt;&gt;"",ISNUMBER($A937)),VLOOKUP($A937,StudiesDetails!$B:$CW,5,FALSE),"")</f>
        <v>CYP3A5</v>
      </c>
      <c r="F937" s="23" t="str">
        <f>IF(AND($A937&lt;&gt;"",ISNUMBER($A937)),VLOOKUP($A937,StudiesDetails!$B:$CW,6,FALSE),"")</f>
        <v>Liver--HLM-Fetal-</v>
      </c>
      <c r="G937" s="12" t="s">
        <v>1678</v>
      </c>
      <c r="H937" s="1">
        <v>3</v>
      </c>
      <c r="I937" s="60" t="str">
        <f>IF(AND($A937&lt;&gt;"",ISNUMBER($A937)),VLOOKUP($A937,StudiesDetails!$B:$CW,26,FALSE),"")</f>
        <v>Aggregated</v>
      </c>
      <c r="J937" s="39">
        <f>IF(AND($A937&lt;&gt;"",ISNUMBER($A937)),VLOOKUP($A937,StudiesDetails!$B:$CW,31,FALSE),"")</f>
        <v>7</v>
      </c>
      <c r="K937" s="110" t="s">
        <v>988</v>
      </c>
      <c r="L937" s="14" t="s">
        <v>1693</v>
      </c>
      <c r="M937" s="14" t="s">
        <v>768</v>
      </c>
      <c r="Q937" s="110" t="s">
        <v>988</v>
      </c>
      <c r="R937" s="14" t="s">
        <v>1693</v>
      </c>
      <c r="S937" s="14" t="s">
        <v>1707</v>
      </c>
      <c r="X937" s="52">
        <v>1</v>
      </c>
      <c r="Y937" s="52" t="s">
        <v>1696</v>
      </c>
      <c r="Z937" s="16" t="s">
        <v>832</v>
      </c>
    </row>
    <row r="938" spans="1:26" x14ac:dyDescent="0.3">
      <c r="A938">
        <v>1850</v>
      </c>
      <c r="B938" s="23" t="str">
        <f>IF(AND($A938&lt;&gt;"",ISNUMBER($A938)),VLOOKUP($A938,StudiesDetails!$B:$CW,2,FALSE),"")</f>
        <v>Zane</v>
      </c>
      <c r="C938" s="23">
        <f>IF(AND($A938&lt;&gt;"",ISNUMBER($A938)),VLOOKUP($A938,StudiesDetails!$B:$CW,3,FALSE),"")</f>
        <v>2018</v>
      </c>
      <c r="D938" s="23" t="str">
        <f>IF(AND($A938&lt;&gt;"",ISNUMBER($A938)),VLOOKUP($A938,StudiesDetails!$B:$CW,4,FALSE),"")</f>
        <v>https://doi.org/10.1038/pr.2017.226</v>
      </c>
      <c r="E938" s="64" t="str">
        <f>IF(AND($A938&lt;&gt;"",ISNUMBER($A938)),VLOOKUP($A938,StudiesDetails!$B:$CW,5,FALSE),"")</f>
        <v>CYP3A7</v>
      </c>
      <c r="F938" s="23" t="str">
        <f>IF(AND($A938&lt;&gt;"",ISNUMBER($A938)),VLOOKUP($A938,StudiesDetails!$B:$CW,6,FALSE),"")</f>
        <v>Liver--HLM-Fetal-</v>
      </c>
      <c r="G938" s="12" t="s">
        <v>1678</v>
      </c>
      <c r="H938" s="1">
        <v>3</v>
      </c>
      <c r="I938" s="60" t="str">
        <f>IF(AND($A938&lt;&gt;"",ISNUMBER($A938)),VLOOKUP($A938,StudiesDetails!$B:$CW,26,FALSE),"")</f>
        <v>Aggregated</v>
      </c>
      <c r="J938" s="39">
        <f>IF(AND($A938&lt;&gt;"",ISNUMBER($A938)),VLOOKUP($A938,StudiesDetails!$B:$CW,31,FALSE),"")</f>
        <v>7</v>
      </c>
      <c r="K938" s="2">
        <v>0.53500000000000003</v>
      </c>
      <c r="L938" s="14" t="s">
        <v>1693</v>
      </c>
      <c r="M938" s="14" t="s">
        <v>768</v>
      </c>
      <c r="Q938" s="110" t="s">
        <v>988</v>
      </c>
      <c r="R938" s="14" t="s">
        <v>1693</v>
      </c>
      <c r="S938" s="14" t="s">
        <v>1707</v>
      </c>
      <c r="X938" s="52">
        <v>1</v>
      </c>
      <c r="Y938" s="52" t="s">
        <v>1696</v>
      </c>
      <c r="Z938" s="16" t="s">
        <v>832</v>
      </c>
    </row>
    <row r="939" spans="1:26" x14ac:dyDescent="0.3">
      <c r="A939">
        <v>1851</v>
      </c>
      <c r="B939" s="23" t="str">
        <f>IF(AND($A939&lt;&gt;"",ISNUMBER($A939)),VLOOKUP($A939,StudiesDetails!$B:$CW,2,FALSE),"")</f>
        <v>Zane</v>
      </c>
      <c r="C939" s="23">
        <f>IF(AND($A939&lt;&gt;"",ISNUMBER($A939)),VLOOKUP($A939,StudiesDetails!$B:$CW,3,FALSE),"")</f>
        <v>2018</v>
      </c>
      <c r="D939" s="23" t="str">
        <f>IF(AND($A939&lt;&gt;"",ISNUMBER($A939)),VLOOKUP($A939,StudiesDetails!$B:$CW,4,FALSE),"")</f>
        <v>https://doi.org/10.1038/pr.2017.226</v>
      </c>
      <c r="E939" s="64" t="str">
        <f>IF(AND($A939&lt;&gt;"",ISNUMBER($A939)),VLOOKUP($A939,StudiesDetails!$B:$CW,5,FALSE),"")</f>
        <v>CYP3A4</v>
      </c>
      <c r="F939" s="23" t="str">
        <f>IF(AND($A939&lt;&gt;"",ISNUMBER($A939)),VLOOKUP($A939,StudiesDetails!$B:$CW,6,FALSE),"")</f>
        <v>Liver--HLM-Pediatric-</v>
      </c>
      <c r="G939" s="12" t="s">
        <v>1678</v>
      </c>
      <c r="H939" s="1">
        <v>3</v>
      </c>
      <c r="I939" s="60" t="str">
        <f>IF(AND($A939&lt;&gt;"",ISNUMBER($A939)),VLOOKUP($A939,StudiesDetails!$B:$CW,26,FALSE),"")</f>
        <v>Aggregated</v>
      </c>
      <c r="J939" s="39">
        <f>IF(AND($A939&lt;&gt;"",ISNUMBER($A939)),VLOOKUP($A939,StudiesDetails!$B:$CW,31,FALSE),"")</f>
        <v>16</v>
      </c>
      <c r="K939" s="2">
        <v>6.9000000000000006E-2</v>
      </c>
      <c r="L939" s="14" t="s">
        <v>1693</v>
      </c>
      <c r="M939" s="14" t="s">
        <v>768</v>
      </c>
      <c r="Q939" s="110" t="s">
        <v>988</v>
      </c>
      <c r="R939" s="14" t="s">
        <v>1693</v>
      </c>
      <c r="S939" s="14" t="s">
        <v>1707</v>
      </c>
      <c r="X939" s="52">
        <v>1</v>
      </c>
      <c r="Y939" s="52" t="s">
        <v>1696</v>
      </c>
      <c r="Z939" s="16" t="s">
        <v>832</v>
      </c>
    </row>
    <row r="940" spans="1:26" x14ac:dyDescent="0.3">
      <c r="A940">
        <v>1852</v>
      </c>
      <c r="B940" s="23" t="str">
        <f>IF(AND($A940&lt;&gt;"",ISNUMBER($A940)),VLOOKUP($A940,StudiesDetails!$B:$CW,2,FALSE),"")</f>
        <v>Zane</v>
      </c>
      <c r="C940" s="23">
        <f>IF(AND($A940&lt;&gt;"",ISNUMBER($A940)),VLOOKUP($A940,StudiesDetails!$B:$CW,3,FALSE),"")</f>
        <v>2018</v>
      </c>
      <c r="D940" s="23" t="str">
        <f>IF(AND($A940&lt;&gt;"",ISNUMBER($A940)),VLOOKUP($A940,StudiesDetails!$B:$CW,4,FALSE),"")</f>
        <v>https://doi.org/10.1038/pr.2017.226</v>
      </c>
      <c r="E940" s="64" t="str">
        <f>IF(AND($A940&lt;&gt;"",ISNUMBER($A940)),VLOOKUP($A940,StudiesDetails!$B:$CW,5,FALSE),"")</f>
        <v>CYP3A5</v>
      </c>
      <c r="F940" s="23" t="str">
        <f>IF(AND($A940&lt;&gt;"",ISNUMBER($A940)),VLOOKUP($A940,StudiesDetails!$B:$CW,6,FALSE),"")</f>
        <v>Liver--HLM-Pediatric-</v>
      </c>
      <c r="G940" s="12" t="s">
        <v>1678</v>
      </c>
      <c r="H940" s="1">
        <v>3</v>
      </c>
      <c r="I940" s="60" t="str">
        <f>IF(AND($A940&lt;&gt;"",ISNUMBER($A940)),VLOOKUP($A940,StudiesDetails!$B:$CW,26,FALSE),"")</f>
        <v>Aggregated</v>
      </c>
      <c r="J940" s="39">
        <f>IF(AND($A940&lt;&gt;"",ISNUMBER($A940)),VLOOKUP($A940,StudiesDetails!$B:$CW,31,FALSE),"")</f>
        <v>16</v>
      </c>
      <c r="K940" s="110" t="s">
        <v>988</v>
      </c>
      <c r="L940" s="14" t="s">
        <v>1693</v>
      </c>
      <c r="M940" s="14" t="s">
        <v>768</v>
      </c>
      <c r="Q940" s="110" t="s">
        <v>988</v>
      </c>
      <c r="R940" s="14" t="s">
        <v>1693</v>
      </c>
      <c r="S940" s="14" t="s">
        <v>1707</v>
      </c>
      <c r="X940" s="52">
        <v>1</v>
      </c>
      <c r="Y940" s="52" t="s">
        <v>1696</v>
      </c>
      <c r="Z940" s="16" t="s">
        <v>832</v>
      </c>
    </row>
    <row r="941" spans="1:26" x14ac:dyDescent="0.3">
      <c r="A941">
        <v>1853</v>
      </c>
      <c r="B941" s="23" t="str">
        <f>IF(AND($A941&lt;&gt;"",ISNUMBER($A941)),VLOOKUP($A941,StudiesDetails!$B:$CW,2,FALSE),"")</f>
        <v>Zane</v>
      </c>
      <c r="C941" s="23">
        <f>IF(AND($A941&lt;&gt;"",ISNUMBER($A941)),VLOOKUP($A941,StudiesDetails!$B:$CW,3,FALSE),"")</f>
        <v>2018</v>
      </c>
      <c r="D941" s="23" t="str">
        <f>IF(AND($A941&lt;&gt;"",ISNUMBER($A941)),VLOOKUP($A941,StudiesDetails!$B:$CW,4,FALSE),"")</f>
        <v>https://doi.org/10.1038/pr.2017.226</v>
      </c>
      <c r="E941" s="64" t="str">
        <f>IF(AND($A941&lt;&gt;"",ISNUMBER($A941)),VLOOKUP($A941,StudiesDetails!$B:$CW,5,FALSE),"")</f>
        <v>CYP3A7</v>
      </c>
      <c r="F941" s="23" t="str">
        <f>IF(AND($A941&lt;&gt;"",ISNUMBER($A941)),VLOOKUP($A941,StudiesDetails!$B:$CW,6,FALSE),"")</f>
        <v>Liver--HLM-Pediatric-</v>
      </c>
      <c r="G941" s="12" t="s">
        <v>1678</v>
      </c>
      <c r="H941" s="1">
        <v>3</v>
      </c>
      <c r="I941" s="60" t="str">
        <f>IF(AND($A941&lt;&gt;"",ISNUMBER($A941)),VLOOKUP($A941,StudiesDetails!$B:$CW,26,FALSE),"")</f>
        <v>Aggregated</v>
      </c>
      <c r="J941" s="39">
        <f>IF(AND($A941&lt;&gt;"",ISNUMBER($A941)),VLOOKUP($A941,StudiesDetails!$B:$CW,31,FALSE),"")</f>
        <v>16</v>
      </c>
      <c r="K941" s="2">
        <v>5.0999999999999997E-2</v>
      </c>
      <c r="L941" s="14" t="s">
        <v>1693</v>
      </c>
      <c r="M941" s="14" t="s">
        <v>768</v>
      </c>
      <c r="Q941" s="110" t="s">
        <v>988</v>
      </c>
      <c r="R941" s="14" t="s">
        <v>1693</v>
      </c>
      <c r="S941" s="14" t="s">
        <v>1707</v>
      </c>
      <c r="X941" s="52">
        <v>1</v>
      </c>
      <c r="Y941" s="52" t="s">
        <v>1696</v>
      </c>
      <c r="Z941" s="16" t="s">
        <v>832</v>
      </c>
    </row>
    <row r="942" spans="1:26" x14ac:dyDescent="0.3">
      <c r="A942">
        <v>1854</v>
      </c>
      <c r="B942" s="23" t="str">
        <f>IF(AND($A942&lt;&gt;"",ISNUMBER($A942)),VLOOKUP($A942,StudiesDetails!$B:$CW,2,FALSE),"")</f>
        <v>Zane</v>
      </c>
      <c r="C942" s="23">
        <f>IF(AND($A942&lt;&gt;"",ISNUMBER($A942)),VLOOKUP($A942,StudiesDetails!$B:$CW,3,FALSE),"")</f>
        <v>2018</v>
      </c>
      <c r="D942" s="23" t="str">
        <f>IF(AND($A942&lt;&gt;"",ISNUMBER($A942)),VLOOKUP($A942,StudiesDetails!$B:$CW,4,FALSE),"")</f>
        <v>https://doi.org/10.1038/pr.2017.226</v>
      </c>
      <c r="E942" s="64" t="str">
        <f>IF(AND($A942&lt;&gt;"",ISNUMBER($A942)),VLOOKUP($A942,StudiesDetails!$B:$CW,5,FALSE),"")</f>
        <v>CYP3A4</v>
      </c>
      <c r="F942" s="23" t="str">
        <f>IF(AND($A942&lt;&gt;"",ISNUMBER($A942)),VLOOKUP($A942,StudiesDetails!$B:$CW,6,FALSE),"")</f>
        <v>Liver--HLM-Adult-</v>
      </c>
      <c r="G942" s="12" t="s">
        <v>1678</v>
      </c>
      <c r="H942" s="1">
        <v>3</v>
      </c>
      <c r="I942" s="60" t="str">
        <f>IF(AND($A942&lt;&gt;"",ISNUMBER($A942)),VLOOKUP($A942,StudiesDetails!$B:$CW,26,FALSE),"")</f>
        <v>Aggregated</v>
      </c>
      <c r="J942" s="39">
        <f>IF(AND($A942&lt;&gt;"",ISNUMBER($A942)),VLOOKUP($A942,StudiesDetails!$B:$CW,31,FALSE),"")</f>
        <v>10</v>
      </c>
      <c r="K942" s="2">
        <v>7.8107606679035296E-2</v>
      </c>
      <c r="L942" s="14" t="s">
        <v>1693</v>
      </c>
      <c r="M942" s="14" t="s">
        <v>768</v>
      </c>
      <c r="Q942" s="148">
        <v>3.2653061224489702E-2</v>
      </c>
      <c r="R942" s="14" t="s">
        <v>1693</v>
      </c>
      <c r="S942" s="14" t="s">
        <v>1707</v>
      </c>
      <c r="X942" s="52">
        <v>0</v>
      </c>
      <c r="Z942" s="16" t="s">
        <v>1694</v>
      </c>
    </row>
    <row r="943" spans="1:26" x14ac:dyDescent="0.3">
      <c r="A943">
        <v>1855</v>
      </c>
      <c r="B943" s="23" t="str">
        <f>IF(AND($A943&lt;&gt;"",ISNUMBER($A943)),VLOOKUP($A943,StudiesDetails!$B:$CW,2,FALSE),"")</f>
        <v>Zane</v>
      </c>
      <c r="C943" s="23">
        <f>IF(AND($A943&lt;&gt;"",ISNUMBER($A943)),VLOOKUP($A943,StudiesDetails!$B:$CW,3,FALSE),"")</f>
        <v>2018</v>
      </c>
      <c r="D943" s="23" t="str">
        <f>IF(AND($A943&lt;&gt;"",ISNUMBER($A943)),VLOOKUP($A943,StudiesDetails!$B:$CW,4,FALSE),"")</f>
        <v>https://doi.org/10.1038/pr.2017.226</v>
      </c>
      <c r="E943" s="64" t="str">
        <f>IF(AND($A943&lt;&gt;"",ISNUMBER($A943)),VLOOKUP($A943,StudiesDetails!$B:$CW,5,FALSE),"")</f>
        <v>CYP3A5</v>
      </c>
      <c r="F943" s="23" t="str">
        <f>IF(AND($A943&lt;&gt;"",ISNUMBER($A943)),VLOOKUP($A943,StudiesDetails!$B:$CW,6,FALSE),"")</f>
        <v>Liver--HLM-Adult-</v>
      </c>
      <c r="G943" s="12" t="s">
        <v>1678</v>
      </c>
      <c r="H943" s="1">
        <v>3</v>
      </c>
      <c r="I943" s="60" t="str">
        <f>IF(AND($A943&lt;&gt;"",ISNUMBER($A943)),VLOOKUP($A943,StudiesDetails!$B:$CW,26,FALSE),"")</f>
        <v>Aggregated</v>
      </c>
      <c r="J943" s="39">
        <f>IF(AND($A943&lt;&gt;"",ISNUMBER($A943)),VLOOKUP($A943,StudiesDetails!$B:$CW,31,FALSE),"")</f>
        <v>10</v>
      </c>
      <c r="K943" s="2">
        <v>1.2987012987012399E-3</v>
      </c>
      <c r="L943" s="14" t="s">
        <v>1693</v>
      </c>
      <c r="M943" s="14" t="s">
        <v>768</v>
      </c>
      <c r="Q943" s="148">
        <v>1.4842300556586502E-3</v>
      </c>
      <c r="R943" s="14" t="s">
        <v>1693</v>
      </c>
      <c r="S943" s="14" t="s">
        <v>1707</v>
      </c>
      <c r="X943" s="52">
        <v>0</v>
      </c>
      <c r="Z943" s="16" t="s">
        <v>1694</v>
      </c>
    </row>
    <row r="944" spans="1:26" x14ac:dyDescent="0.3">
      <c r="A944">
        <v>1856</v>
      </c>
      <c r="B944" s="23" t="str">
        <f>IF(AND($A944&lt;&gt;"",ISNUMBER($A944)),VLOOKUP($A944,StudiesDetails!$B:$CW,2,FALSE),"")</f>
        <v>Zane</v>
      </c>
      <c r="C944" s="23">
        <f>IF(AND($A944&lt;&gt;"",ISNUMBER($A944)),VLOOKUP($A944,StudiesDetails!$B:$CW,3,FALSE),"")</f>
        <v>2018</v>
      </c>
      <c r="D944" s="23" t="str">
        <f>IF(AND($A944&lt;&gt;"",ISNUMBER($A944)),VLOOKUP($A944,StudiesDetails!$B:$CW,4,FALSE),"")</f>
        <v>https://doi.org/10.1038/pr.2017.226</v>
      </c>
      <c r="E944" s="64" t="str">
        <f>IF(AND($A944&lt;&gt;"",ISNUMBER($A944)),VLOOKUP($A944,StudiesDetails!$B:$CW,5,FALSE),"")</f>
        <v>CYP3A7</v>
      </c>
      <c r="F944" s="23" t="str">
        <f>IF(AND($A944&lt;&gt;"",ISNUMBER($A944)),VLOOKUP($A944,StudiesDetails!$B:$CW,6,FALSE),"")</f>
        <v>Liver--HLM-Adult-</v>
      </c>
      <c r="G944" s="12" t="s">
        <v>1678</v>
      </c>
      <c r="H944" s="1">
        <v>3</v>
      </c>
      <c r="I944" s="60" t="str">
        <f>IF(AND($A944&lt;&gt;"",ISNUMBER($A944)),VLOOKUP($A944,StudiesDetails!$B:$CW,26,FALSE),"")</f>
        <v>Aggregated</v>
      </c>
      <c r="J944" s="39">
        <f>IF(AND($A944&lt;&gt;"",ISNUMBER($A944)),VLOOKUP($A944,StudiesDetails!$B:$CW,31,FALSE),"")</f>
        <v>10</v>
      </c>
      <c r="K944" s="2">
        <v>1.8923933209647401E-2</v>
      </c>
      <c r="L944" s="14" t="s">
        <v>1693</v>
      </c>
      <c r="M944" s="14" t="s">
        <v>768</v>
      </c>
      <c r="Q944" s="148">
        <v>4.4341372912801505E-2</v>
      </c>
      <c r="R944" s="14" t="s">
        <v>1693</v>
      </c>
      <c r="S944" s="14" t="s">
        <v>1707</v>
      </c>
      <c r="X944" s="52">
        <v>0</v>
      </c>
      <c r="Z944" s="16" t="s">
        <v>1694</v>
      </c>
    </row>
    <row r="945" spans="1:25" x14ac:dyDescent="0.3">
      <c r="A945">
        <v>1857</v>
      </c>
      <c r="B945" s="23" t="str">
        <f>IF(AND($A945&lt;&gt;"",ISNUMBER($A945)),VLOOKUP($A945,StudiesDetails!$B:$CW,2,FALSE),"")</f>
        <v>Canaparo</v>
      </c>
      <c r="C945" s="23">
        <f>IF(AND($A945&lt;&gt;"",ISNUMBER($A945)),VLOOKUP($A945,StudiesDetails!$B:$CW,3,FALSE),"")</f>
        <v>2007</v>
      </c>
      <c r="D945" s="23" t="str">
        <f>IF(AND($A945&lt;&gt;"",ISNUMBER($A945)),VLOOKUP($A945,StudiesDetails!$B:$CW,4,FALSE),"")</f>
        <v>https://doi.org/10.1111/j.1742-7843.2006.00023.x</v>
      </c>
      <c r="E945" s="64" t="str">
        <f>IF(AND($A945&lt;&gt;"",ISNUMBER($A945)),VLOOKUP($A945,StudiesDetails!$B:$CW,5,FALSE),"")</f>
        <v>CYP3A4/7</v>
      </c>
      <c r="F945" s="23" t="str">
        <f>IF(AND($A945&lt;&gt;"",ISNUMBER($A945)),VLOOKUP($A945,StudiesDetails!$B:$CW,6,FALSE),"")</f>
        <v>Liver--HLM--</v>
      </c>
      <c r="G945" s="12" t="s">
        <v>1690</v>
      </c>
      <c r="H945" s="1">
        <v>2</v>
      </c>
      <c r="I945" s="60" t="str">
        <f>IF(AND($A945&lt;&gt;"",ISNUMBER($A945)),VLOOKUP($A945,StudiesDetails!$B:$CW,26,FALSE),"")</f>
        <v>Individual</v>
      </c>
      <c r="J945" s="39">
        <f>IF(AND($A945&lt;&gt;"",ISNUMBER($A945)),VLOOKUP($A945,StudiesDetails!$B:$CW,31,FALSE),"")</f>
        <v>1</v>
      </c>
      <c r="K945" s="2">
        <v>235</v>
      </c>
      <c r="L945" s="14" t="s">
        <v>1679</v>
      </c>
      <c r="M945" s="14" t="s">
        <v>768</v>
      </c>
      <c r="V945" s="2">
        <v>0.1</v>
      </c>
      <c r="W945" s="14" t="s">
        <v>1679</v>
      </c>
      <c r="X945" s="52">
        <v>1</v>
      </c>
      <c r="Y945" s="16" t="s">
        <v>1687</v>
      </c>
    </row>
    <row r="946" spans="1:25" x14ac:dyDescent="0.3">
      <c r="A946">
        <v>1858</v>
      </c>
      <c r="B946" s="23" t="str">
        <f>IF(AND($A946&lt;&gt;"",ISNUMBER($A946)),VLOOKUP($A946,StudiesDetails!$B:$CW,2,FALSE),"")</f>
        <v>Canaparo</v>
      </c>
      <c r="C946" s="23">
        <f>IF(AND($A946&lt;&gt;"",ISNUMBER($A946)),VLOOKUP($A946,StudiesDetails!$B:$CW,3,FALSE),"")</f>
        <v>2007</v>
      </c>
      <c r="D946" s="23" t="str">
        <f>IF(AND($A946&lt;&gt;"",ISNUMBER($A946)),VLOOKUP($A946,StudiesDetails!$B:$CW,4,FALSE),"")</f>
        <v>https://doi.org/10.1111/j.1742-7843.2006.00023.x</v>
      </c>
      <c r="E946" s="64" t="str">
        <f>IF(AND($A946&lt;&gt;"",ISNUMBER($A946)),VLOOKUP($A946,StudiesDetails!$B:$CW,5,FALSE),"")</f>
        <v>CYP3A4/7</v>
      </c>
      <c r="F946" s="23" t="str">
        <f>IF(AND($A946&lt;&gt;"",ISNUMBER($A946)),VLOOKUP($A946,StudiesDetails!$B:$CW,6,FALSE),"")</f>
        <v>Liver--HLM--</v>
      </c>
      <c r="G946" s="12" t="s">
        <v>1690</v>
      </c>
      <c r="H946" s="1">
        <v>2</v>
      </c>
      <c r="I946" s="60" t="str">
        <f>IF(AND($A946&lt;&gt;"",ISNUMBER($A946)),VLOOKUP($A946,StudiesDetails!$B:$CW,26,FALSE),"")</f>
        <v>Individual</v>
      </c>
      <c r="J946" s="39">
        <f>IF(AND($A946&lt;&gt;"",ISNUMBER($A946)),VLOOKUP($A946,StudiesDetails!$B:$CW,31,FALSE),"")</f>
        <v>1</v>
      </c>
      <c r="K946" s="2">
        <v>129</v>
      </c>
      <c r="L946" s="14" t="s">
        <v>1679</v>
      </c>
      <c r="M946" s="14" t="s">
        <v>768</v>
      </c>
      <c r="V946" s="2">
        <v>0.1</v>
      </c>
      <c r="W946" s="14" t="s">
        <v>1679</v>
      </c>
      <c r="X946" s="52">
        <v>1</v>
      </c>
      <c r="Y946" s="16" t="s">
        <v>1687</v>
      </c>
    </row>
    <row r="947" spans="1:25" x14ac:dyDescent="0.3">
      <c r="A947">
        <v>1859</v>
      </c>
      <c r="B947" s="23" t="str">
        <f>IF(AND($A947&lt;&gt;"",ISNUMBER($A947)),VLOOKUP($A947,StudiesDetails!$B:$CW,2,FALSE),"")</f>
        <v>Canaparo</v>
      </c>
      <c r="C947" s="23">
        <f>IF(AND($A947&lt;&gt;"",ISNUMBER($A947)),VLOOKUP($A947,StudiesDetails!$B:$CW,3,FALSE),"")</f>
        <v>2007</v>
      </c>
      <c r="D947" s="23" t="str">
        <f>IF(AND($A947&lt;&gt;"",ISNUMBER($A947)),VLOOKUP($A947,StudiesDetails!$B:$CW,4,FALSE),"")</f>
        <v>https://doi.org/10.1111/j.1742-7843.2006.00023.x</v>
      </c>
      <c r="E947" s="64" t="str">
        <f>IF(AND($A947&lt;&gt;"",ISNUMBER($A947)),VLOOKUP($A947,StudiesDetails!$B:$CW,5,FALSE),"")</f>
        <v>CYP3A4/7</v>
      </c>
      <c r="F947" s="23" t="str">
        <f>IF(AND($A947&lt;&gt;"",ISNUMBER($A947)),VLOOKUP($A947,StudiesDetails!$B:$CW,6,FALSE),"")</f>
        <v>Liver--HLM--</v>
      </c>
      <c r="G947" s="12" t="s">
        <v>1690</v>
      </c>
      <c r="H947" s="1">
        <v>2</v>
      </c>
      <c r="I947" s="60" t="str">
        <f>IF(AND($A947&lt;&gt;"",ISNUMBER($A947)),VLOOKUP($A947,StudiesDetails!$B:$CW,26,FALSE),"")</f>
        <v>Individual</v>
      </c>
      <c r="J947" s="39">
        <f>IF(AND($A947&lt;&gt;"",ISNUMBER($A947)),VLOOKUP($A947,StudiesDetails!$B:$CW,31,FALSE),"")</f>
        <v>1</v>
      </c>
      <c r="K947" s="2">
        <v>211</v>
      </c>
      <c r="L947" s="14" t="s">
        <v>1679</v>
      </c>
      <c r="M947" s="14" t="s">
        <v>768</v>
      </c>
      <c r="V947" s="2">
        <v>0.1</v>
      </c>
      <c r="W947" s="14" t="s">
        <v>1679</v>
      </c>
      <c r="X947" s="52">
        <v>1</v>
      </c>
      <c r="Y947" s="16" t="s">
        <v>1687</v>
      </c>
    </row>
    <row r="948" spans="1:25" x14ac:dyDescent="0.3">
      <c r="A948">
        <v>1860</v>
      </c>
      <c r="B948" s="23" t="str">
        <f>IF(AND($A948&lt;&gt;"",ISNUMBER($A948)),VLOOKUP($A948,StudiesDetails!$B:$CW,2,FALSE),"")</f>
        <v>Canaparo</v>
      </c>
      <c r="C948" s="23">
        <f>IF(AND($A948&lt;&gt;"",ISNUMBER($A948)),VLOOKUP($A948,StudiesDetails!$B:$CW,3,FALSE),"")</f>
        <v>2007</v>
      </c>
      <c r="D948" s="23" t="str">
        <f>IF(AND($A948&lt;&gt;"",ISNUMBER($A948)),VLOOKUP($A948,StudiesDetails!$B:$CW,4,FALSE),"")</f>
        <v>https://doi.org/10.1111/j.1742-7843.2006.00023.x</v>
      </c>
      <c r="E948" s="64" t="str">
        <f>IF(AND($A948&lt;&gt;"",ISNUMBER($A948)),VLOOKUP($A948,StudiesDetails!$B:$CW,5,FALSE),"")</f>
        <v>CYP3A4/7</v>
      </c>
      <c r="F948" s="23" t="str">
        <f>IF(AND($A948&lt;&gt;"",ISNUMBER($A948)),VLOOKUP($A948,StudiesDetails!$B:$CW,6,FALSE),"")</f>
        <v>Liver--HLM--</v>
      </c>
      <c r="G948" s="12" t="s">
        <v>1690</v>
      </c>
      <c r="H948" s="1">
        <v>2</v>
      </c>
      <c r="I948" s="60" t="str">
        <f>IF(AND($A948&lt;&gt;"",ISNUMBER($A948)),VLOOKUP($A948,StudiesDetails!$B:$CW,26,FALSE),"")</f>
        <v>Individual</v>
      </c>
      <c r="J948" s="39">
        <f>IF(AND($A948&lt;&gt;"",ISNUMBER($A948)),VLOOKUP($A948,StudiesDetails!$B:$CW,31,FALSE),"")</f>
        <v>1</v>
      </c>
      <c r="K948" s="2">
        <v>64.599999999999994</v>
      </c>
      <c r="L948" s="14" t="s">
        <v>1679</v>
      </c>
      <c r="M948" s="14" t="s">
        <v>768</v>
      </c>
      <c r="V948" s="2">
        <v>0.1</v>
      </c>
      <c r="W948" s="14" t="s">
        <v>1679</v>
      </c>
      <c r="X948" s="52">
        <v>1</v>
      </c>
      <c r="Y948" s="16" t="s">
        <v>1687</v>
      </c>
    </row>
    <row r="949" spans="1:25" x14ac:dyDescent="0.3">
      <c r="A949">
        <v>1861</v>
      </c>
      <c r="B949" s="23" t="str">
        <f>IF(AND($A949&lt;&gt;"",ISNUMBER($A949)),VLOOKUP($A949,StudiesDetails!$B:$CW,2,FALSE),"")</f>
        <v>Canaparo</v>
      </c>
      <c r="C949" s="23">
        <f>IF(AND($A949&lt;&gt;"",ISNUMBER($A949)),VLOOKUP($A949,StudiesDetails!$B:$CW,3,FALSE),"")</f>
        <v>2007</v>
      </c>
      <c r="D949" s="23" t="str">
        <f>IF(AND($A949&lt;&gt;"",ISNUMBER($A949)),VLOOKUP($A949,StudiesDetails!$B:$CW,4,FALSE),"")</f>
        <v>https://doi.org/10.1111/j.1742-7843.2006.00023.x</v>
      </c>
      <c r="E949" s="64" t="str">
        <f>IF(AND($A949&lt;&gt;"",ISNUMBER($A949)),VLOOKUP($A949,StudiesDetails!$B:$CW,5,FALSE),"")</f>
        <v>CYP3A4/7</v>
      </c>
      <c r="F949" s="23" t="str">
        <f>IF(AND($A949&lt;&gt;"",ISNUMBER($A949)),VLOOKUP($A949,StudiesDetails!$B:$CW,6,FALSE),"")</f>
        <v>Liver--HLM--</v>
      </c>
      <c r="G949" s="12" t="s">
        <v>1690</v>
      </c>
      <c r="H949" s="1">
        <v>2</v>
      </c>
      <c r="I949" s="60" t="str">
        <f>IF(AND($A949&lt;&gt;"",ISNUMBER($A949)),VLOOKUP($A949,StudiesDetails!$B:$CW,26,FALSE),"")</f>
        <v>Individual</v>
      </c>
      <c r="J949" s="39">
        <f>IF(AND($A949&lt;&gt;"",ISNUMBER($A949)),VLOOKUP($A949,StudiesDetails!$B:$CW,31,FALSE),"")</f>
        <v>1</v>
      </c>
      <c r="K949" s="2">
        <v>88.6</v>
      </c>
      <c r="L949" s="14" t="s">
        <v>1679</v>
      </c>
      <c r="M949" s="14" t="s">
        <v>768</v>
      </c>
      <c r="V949" s="2">
        <v>0.1</v>
      </c>
      <c r="W949" s="14" t="s">
        <v>1679</v>
      </c>
      <c r="X949" s="52">
        <v>1</v>
      </c>
      <c r="Y949" s="16" t="s">
        <v>1687</v>
      </c>
    </row>
    <row r="950" spans="1:25" x14ac:dyDescent="0.3">
      <c r="A950">
        <v>1862</v>
      </c>
      <c r="B950" s="23" t="str">
        <f>IF(AND($A950&lt;&gt;"",ISNUMBER($A950)),VLOOKUP($A950,StudiesDetails!$B:$CW,2,FALSE),"")</f>
        <v>Canaparo</v>
      </c>
      <c r="C950" s="23">
        <f>IF(AND($A950&lt;&gt;"",ISNUMBER($A950)),VLOOKUP($A950,StudiesDetails!$B:$CW,3,FALSE),"")</f>
        <v>2007</v>
      </c>
      <c r="D950" s="23" t="str">
        <f>IF(AND($A950&lt;&gt;"",ISNUMBER($A950)),VLOOKUP($A950,StudiesDetails!$B:$CW,4,FALSE),"")</f>
        <v>https://doi.org/10.1111/j.1742-7843.2006.00023.x</v>
      </c>
      <c r="E950" s="64" t="str">
        <f>IF(AND($A950&lt;&gt;"",ISNUMBER($A950)),VLOOKUP($A950,StudiesDetails!$B:$CW,5,FALSE),"")</f>
        <v>CYP3A4/7</v>
      </c>
      <c r="F950" s="23" t="str">
        <f>IF(AND($A950&lt;&gt;"",ISNUMBER($A950)),VLOOKUP($A950,StudiesDetails!$B:$CW,6,FALSE),"")</f>
        <v>Liver--HLM--</v>
      </c>
      <c r="G950" s="12" t="s">
        <v>1690</v>
      </c>
      <c r="H950" s="1">
        <v>2</v>
      </c>
      <c r="I950" s="60" t="str">
        <f>IF(AND($A950&lt;&gt;"",ISNUMBER($A950)),VLOOKUP($A950,StudiesDetails!$B:$CW,26,FALSE),"")</f>
        <v>Individual</v>
      </c>
      <c r="J950" s="39">
        <f>IF(AND($A950&lt;&gt;"",ISNUMBER($A950)),VLOOKUP($A950,StudiesDetails!$B:$CW,31,FALSE),"")</f>
        <v>1</v>
      </c>
      <c r="K950" s="85">
        <v>83</v>
      </c>
      <c r="L950" s="14" t="s">
        <v>1679</v>
      </c>
      <c r="M950" s="14" t="s">
        <v>768</v>
      </c>
      <c r="V950" s="2">
        <v>0.1</v>
      </c>
      <c r="W950" s="14" t="s">
        <v>1679</v>
      </c>
      <c r="X950" s="52">
        <v>1</v>
      </c>
      <c r="Y950" s="16" t="s">
        <v>1687</v>
      </c>
    </row>
    <row r="951" spans="1:25" x14ac:dyDescent="0.3">
      <c r="A951">
        <v>1863</v>
      </c>
      <c r="B951" s="23" t="str">
        <f>IF(AND($A951&lt;&gt;"",ISNUMBER($A951)),VLOOKUP($A951,StudiesDetails!$B:$CW,2,FALSE),"")</f>
        <v>Canaparo</v>
      </c>
      <c r="C951" s="23">
        <f>IF(AND($A951&lt;&gt;"",ISNUMBER($A951)),VLOOKUP($A951,StudiesDetails!$B:$CW,3,FALSE),"")</f>
        <v>2007</v>
      </c>
      <c r="D951" s="23" t="str">
        <f>IF(AND($A951&lt;&gt;"",ISNUMBER($A951)),VLOOKUP($A951,StudiesDetails!$B:$CW,4,FALSE),"")</f>
        <v>https://doi.org/10.1111/j.1742-7843.2006.00023.x</v>
      </c>
      <c r="E951" s="64" t="str">
        <f>IF(AND($A951&lt;&gt;"",ISNUMBER($A951)),VLOOKUP($A951,StudiesDetails!$B:$CW,5,FALSE),"")</f>
        <v>CYP3A4/7</v>
      </c>
      <c r="F951" s="23" t="str">
        <f>IF(AND($A951&lt;&gt;"",ISNUMBER($A951)),VLOOKUP($A951,StudiesDetails!$B:$CW,6,FALSE),"")</f>
        <v>Large intestine-Colon-HIM-2 normal-</v>
      </c>
      <c r="G951" s="12" t="s">
        <v>1690</v>
      </c>
      <c r="H951" s="1">
        <v>2</v>
      </c>
      <c r="I951" s="60" t="str">
        <f>IF(AND($A951&lt;&gt;"",ISNUMBER($A951)),VLOOKUP($A951,StudiesDetails!$B:$CW,26,FALSE),"")</f>
        <v>Individual</v>
      </c>
      <c r="J951" s="39">
        <f>IF(AND($A951&lt;&gt;"",ISNUMBER($A951)),VLOOKUP($A951,StudiesDetails!$B:$CW,31,FALSE),"")</f>
        <v>1</v>
      </c>
      <c r="K951" s="2">
        <v>286</v>
      </c>
      <c r="L951" s="14" t="s">
        <v>1679</v>
      </c>
      <c r="M951" s="14" t="s">
        <v>768</v>
      </c>
      <c r="V951" s="2">
        <v>0.1</v>
      </c>
      <c r="W951" s="14" t="s">
        <v>1679</v>
      </c>
      <c r="X951" s="52">
        <v>1</v>
      </c>
      <c r="Y951" s="52" t="s">
        <v>1689</v>
      </c>
    </row>
    <row r="952" spans="1:25" x14ac:dyDescent="0.3">
      <c r="A952">
        <v>1864</v>
      </c>
      <c r="B952" s="23" t="str">
        <f>IF(AND($A952&lt;&gt;"",ISNUMBER($A952)),VLOOKUP($A952,StudiesDetails!$B:$CW,2,FALSE),"")</f>
        <v>Canaparo</v>
      </c>
      <c r="C952" s="23">
        <f>IF(AND($A952&lt;&gt;"",ISNUMBER($A952)),VLOOKUP($A952,StudiesDetails!$B:$CW,3,FALSE),"")</f>
        <v>2007</v>
      </c>
      <c r="D952" s="23" t="str">
        <f>IF(AND($A952&lt;&gt;"",ISNUMBER($A952)),VLOOKUP($A952,StudiesDetails!$B:$CW,4,FALSE),"")</f>
        <v>https://doi.org/10.1111/j.1742-7843.2006.00023.x</v>
      </c>
      <c r="E952" s="64" t="str">
        <f>IF(AND($A952&lt;&gt;"",ISNUMBER($A952)),VLOOKUP($A952,StudiesDetails!$B:$CW,5,FALSE),"")</f>
        <v>CYP3A4/7</v>
      </c>
      <c r="F952" s="23" t="str">
        <f>IF(AND($A952&lt;&gt;"",ISNUMBER($A952)),VLOOKUP($A952,StudiesDetails!$B:$CW,6,FALSE),"")</f>
        <v>Large intestine-Colon-HIM-3 normal-</v>
      </c>
      <c r="G952" s="12" t="s">
        <v>1690</v>
      </c>
      <c r="H952" s="1">
        <v>2</v>
      </c>
      <c r="I952" s="60" t="str">
        <f>IF(AND($A952&lt;&gt;"",ISNUMBER($A952)),VLOOKUP($A952,StudiesDetails!$B:$CW,26,FALSE),"")</f>
        <v>Individual</v>
      </c>
      <c r="J952" s="39">
        <f>IF(AND($A952&lt;&gt;"",ISNUMBER($A952)),VLOOKUP($A952,StudiesDetails!$B:$CW,31,FALSE),"")</f>
        <v>1</v>
      </c>
      <c r="K952" s="2">
        <v>157</v>
      </c>
      <c r="L952" s="14" t="s">
        <v>1679</v>
      </c>
      <c r="M952" s="14" t="s">
        <v>768</v>
      </c>
      <c r="V952" s="2">
        <v>0.1</v>
      </c>
      <c r="W952" s="14" t="s">
        <v>1679</v>
      </c>
      <c r="X952" s="52">
        <v>1</v>
      </c>
      <c r="Y952" s="52" t="s">
        <v>1689</v>
      </c>
    </row>
    <row r="953" spans="1:25" x14ac:dyDescent="0.3">
      <c r="A953">
        <v>1865</v>
      </c>
      <c r="B953" s="23" t="str">
        <f>IF(AND($A953&lt;&gt;"",ISNUMBER($A953)),VLOOKUP($A953,StudiesDetails!$B:$CW,2,FALSE),"")</f>
        <v>Canaparo</v>
      </c>
      <c r="C953" s="23">
        <f>IF(AND($A953&lt;&gt;"",ISNUMBER($A953)),VLOOKUP($A953,StudiesDetails!$B:$CW,3,FALSE),"")</f>
        <v>2007</v>
      </c>
      <c r="D953" s="23" t="str">
        <f>IF(AND($A953&lt;&gt;"",ISNUMBER($A953)),VLOOKUP($A953,StudiesDetails!$B:$CW,4,FALSE),"")</f>
        <v>https://doi.org/10.1111/j.1742-7843.2006.00023.x</v>
      </c>
      <c r="E953" s="64" t="str">
        <f>IF(AND($A953&lt;&gt;"",ISNUMBER($A953)),VLOOKUP($A953,StudiesDetails!$B:$CW,5,FALSE),"")</f>
        <v>CYP3A4/7</v>
      </c>
      <c r="F953" s="23" t="str">
        <f>IF(AND($A953&lt;&gt;"",ISNUMBER($A953)),VLOOKUP($A953,StudiesDetails!$B:$CW,6,FALSE),"")</f>
        <v>Large intestine-Colon-HIM-4 normal-</v>
      </c>
      <c r="G953" s="12" t="s">
        <v>1690</v>
      </c>
      <c r="H953" s="1">
        <v>2</v>
      </c>
      <c r="I953" s="60" t="str">
        <f>IF(AND($A953&lt;&gt;"",ISNUMBER($A953)),VLOOKUP($A953,StudiesDetails!$B:$CW,26,FALSE),"")</f>
        <v>Individual</v>
      </c>
      <c r="J953" s="39">
        <f>IF(AND($A953&lt;&gt;"",ISNUMBER($A953)),VLOOKUP($A953,StudiesDetails!$B:$CW,31,FALSE),"")</f>
        <v>1</v>
      </c>
      <c r="K953" s="2">
        <v>380</v>
      </c>
      <c r="L953" s="14" t="s">
        <v>1679</v>
      </c>
      <c r="M953" s="14" t="s">
        <v>768</v>
      </c>
      <c r="V953" s="2">
        <v>0.1</v>
      </c>
      <c r="W953" s="14" t="s">
        <v>1679</v>
      </c>
      <c r="X953" s="52">
        <v>1</v>
      </c>
      <c r="Y953" s="52" t="s">
        <v>1689</v>
      </c>
    </row>
    <row r="954" spans="1:25" x14ac:dyDescent="0.3">
      <c r="A954">
        <v>1866</v>
      </c>
      <c r="B954" s="23" t="str">
        <f>IF(AND($A954&lt;&gt;"",ISNUMBER($A954)),VLOOKUP($A954,StudiesDetails!$B:$CW,2,FALSE),"")</f>
        <v>Canaparo</v>
      </c>
      <c r="C954" s="23">
        <f>IF(AND($A954&lt;&gt;"",ISNUMBER($A954)),VLOOKUP($A954,StudiesDetails!$B:$CW,3,FALSE),"")</f>
        <v>2007</v>
      </c>
      <c r="D954" s="23" t="str">
        <f>IF(AND($A954&lt;&gt;"",ISNUMBER($A954)),VLOOKUP($A954,StudiesDetails!$B:$CW,4,FALSE),"")</f>
        <v>https://doi.org/10.1111/j.1742-7843.2006.00023.x</v>
      </c>
      <c r="E954" s="64" t="str">
        <f>IF(AND($A954&lt;&gt;"",ISNUMBER($A954)),VLOOKUP($A954,StudiesDetails!$B:$CW,5,FALSE),"")</f>
        <v>CYP3A4/7</v>
      </c>
      <c r="F954" s="23" t="str">
        <f>IF(AND($A954&lt;&gt;"",ISNUMBER($A954)),VLOOKUP($A954,StudiesDetails!$B:$CW,6,FALSE),"")</f>
        <v>Large intestine-Colon-HIM-5 normal-</v>
      </c>
      <c r="G954" s="12" t="s">
        <v>1690</v>
      </c>
      <c r="H954" s="1">
        <v>2</v>
      </c>
      <c r="I954" s="60" t="str">
        <f>IF(AND($A954&lt;&gt;"",ISNUMBER($A954)),VLOOKUP($A954,StudiesDetails!$B:$CW,26,FALSE),"")</f>
        <v>Individual</v>
      </c>
      <c r="J954" s="39">
        <f>IF(AND($A954&lt;&gt;"",ISNUMBER($A954)),VLOOKUP($A954,StudiesDetails!$B:$CW,31,FALSE),"")</f>
        <v>1</v>
      </c>
      <c r="K954" s="2">
        <v>261</v>
      </c>
      <c r="L954" s="14" t="s">
        <v>1679</v>
      </c>
      <c r="M954" s="14" t="s">
        <v>768</v>
      </c>
      <c r="V954" s="2">
        <v>0.1</v>
      </c>
      <c r="W954" s="14" t="s">
        <v>1679</v>
      </c>
      <c r="X954" s="52">
        <v>1</v>
      </c>
      <c r="Y954" s="52" t="s">
        <v>1689</v>
      </c>
    </row>
    <row r="955" spans="1:25" x14ac:dyDescent="0.3">
      <c r="A955">
        <v>1867</v>
      </c>
      <c r="B955" s="23" t="str">
        <f>IF(AND($A955&lt;&gt;"",ISNUMBER($A955)),VLOOKUP($A955,StudiesDetails!$B:$CW,2,FALSE),"")</f>
        <v>Canaparo</v>
      </c>
      <c r="C955" s="23">
        <f>IF(AND($A955&lt;&gt;"",ISNUMBER($A955)),VLOOKUP($A955,StudiesDetails!$B:$CW,3,FALSE),"")</f>
        <v>2007</v>
      </c>
      <c r="D955" s="23" t="str">
        <f>IF(AND($A955&lt;&gt;"",ISNUMBER($A955)),VLOOKUP($A955,StudiesDetails!$B:$CW,4,FALSE),"")</f>
        <v>https://doi.org/10.1111/j.1742-7843.2006.00023.x</v>
      </c>
      <c r="E955" s="64" t="str">
        <f>IF(AND($A955&lt;&gt;"",ISNUMBER($A955)),VLOOKUP($A955,StudiesDetails!$B:$CW,5,FALSE),"")</f>
        <v>CYP3A4/7</v>
      </c>
      <c r="F955" s="23" t="str">
        <f>IF(AND($A955&lt;&gt;"",ISNUMBER($A955)),VLOOKUP($A955,StudiesDetails!$B:$CW,6,FALSE),"")</f>
        <v>Large intestine-Colon-HIM-6 normal-</v>
      </c>
      <c r="G955" s="12" t="s">
        <v>1690</v>
      </c>
      <c r="H955" s="1">
        <v>2</v>
      </c>
      <c r="I955" s="60" t="str">
        <f>IF(AND($A955&lt;&gt;"",ISNUMBER($A955)),VLOOKUP($A955,StudiesDetails!$B:$CW,26,FALSE),"")</f>
        <v>Individual</v>
      </c>
      <c r="J955" s="39">
        <f>IF(AND($A955&lt;&gt;"",ISNUMBER($A955)),VLOOKUP($A955,StudiesDetails!$B:$CW,31,FALSE),"")</f>
        <v>1</v>
      </c>
      <c r="K955" s="2">
        <v>209</v>
      </c>
      <c r="L955" s="14" t="s">
        <v>1679</v>
      </c>
      <c r="M955" s="14" t="s">
        <v>768</v>
      </c>
      <c r="V955" s="2">
        <v>0.1</v>
      </c>
      <c r="W955" s="14" t="s">
        <v>1679</v>
      </c>
      <c r="X955" s="52">
        <v>1</v>
      </c>
      <c r="Y955" s="52" t="s">
        <v>1689</v>
      </c>
    </row>
    <row r="956" spans="1:25" x14ac:dyDescent="0.3">
      <c r="A956">
        <v>1868</v>
      </c>
      <c r="B956" s="23" t="str">
        <f>IF(AND($A956&lt;&gt;"",ISNUMBER($A956)),VLOOKUP($A956,StudiesDetails!$B:$CW,2,FALSE),"")</f>
        <v>Canaparo</v>
      </c>
      <c r="C956" s="23">
        <f>IF(AND($A956&lt;&gt;"",ISNUMBER($A956)),VLOOKUP($A956,StudiesDetails!$B:$CW,3,FALSE),"")</f>
        <v>2007</v>
      </c>
      <c r="D956" s="23" t="str">
        <f>IF(AND($A956&lt;&gt;"",ISNUMBER($A956)),VLOOKUP($A956,StudiesDetails!$B:$CW,4,FALSE),"")</f>
        <v>https://doi.org/10.1111/j.1742-7843.2006.00023.x</v>
      </c>
      <c r="E956" s="64" t="str">
        <f>IF(AND($A956&lt;&gt;"",ISNUMBER($A956)),VLOOKUP($A956,StudiesDetails!$B:$CW,5,FALSE),"")</f>
        <v>CYP3A4/7</v>
      </c>
      <c r="F956" s="23" t="str">
        <f>IF(AND($A956&lt;&gt;"",ISNUMBER($A956)),VLOOKUP($A956,StudiesDetails!$B:$CW,6,FALSE),"")</f>
        <v>Large intestine-Colon-HIM-7 normal-</v>
      </c>
      <c r="G956" s="12" t="s">
        <v>1690</v>
      </c>
      <c r="H956" s="1">
        <v>2</v>
      </c>
      <c r="I956" s="60" t="str">
        <f>IF(AND($A956&lt;&gt;"",ISNUMBER($A956)),VLOOKUP($A956,StudiesDetails!$B:$CW,26,FALSE),"")</f>
        <v>Individual</v>
      </c>
      <c r="J956" s="39">
        <f>IF(AND($A956&lt;&gt;"",ISNUMBER($A956)),VLOOKUP($A956,StudiesDetails!$B:$CW,31,FALSE),"")</f>
        <v>1</v>
      </c>
      <c r="K956" s="2">
        <v>243</v>
      </c>
      <c r="L956" s="14" t="s">
        <v>1679</v>
      </c>
      <c r="M956" s="14" t="s">
        <v>768</v>
      </c>
      <c r="V956" s="2">
        <v>0.1</v>
      </c>
      <c r="W956" s="14" t="s">
        <v>1679</v>
      </c>
      <c r="X956" s="52">
        <v>1</v>
      </c>
      <c r="Y956" s="52" t="s">
        <v>1689</v>
      </c>
    </row>
    <row r="957" spans="1:25" x14ac:dyDescent="0.3">
      <c r="A957">
        <v>1869</v>
      </c>
      <c r="B957" s="23" t="str">
        <f>IF(AND($A957&lt;&gt;"",ISNUMBER($A957)),VLOOKUP($A957,StudiesDetails!$B:$CW,2,FALSE),"")</f>
        <v>Canaparo</v>
      </c>
      <c r="C957" s="23">
        <f>IF(AND($A957&lt;&gt;"",ISNUMBER($A957)),VLOOKUP($A957,StudiesDetails!$B:$CW,3,FALSE),"")</f>
        <v>2007</v>
      </c>
      <c r="D957" s="23" t="str">
        <f>IF(AND($A957&lt;&gt;"",ISNUMBER($A957)),VLOOKUP($A957,StudiesDetails!$B:$CW,4,FALSE),"")</f>
        <v>https://doi.org/10.1111/j.1742-7843.2006.00023.x</v>
      </c>
      <c r="E957" s="64" t="str">
        <f>IF(AND($A957&lt;&gt;"",ISNUMBER($A957)),VLOOKUP($A957,StudiesDetails!$B:$CW,5,FALSE),"")</f>
        <v>CYP3A4/7</v>
      </c>
      <c r="F957" s="23" t="str">
        <f>IF(AND($A957&lt;&gt;"",ISNUMBER($A957)),VLOOKUP($A957,StudiesDetails!$B:$CW,6,FALSE),"")</f>
        <v>Large intestine-Colon-HIM-8 normal-</v>
      </c>
      <c r="G957" s="12" t="s">
        <v>1690</v>
      </c>
      <c r="H957" s="1">
        <v>2</v>
      </c>
      <c r="I957" s="60" t="str">
        <f>IF(AND($A957&lt;&gt;"",ISNUMBER($A957)),VLOOKUP($A957,StudiesDetails!$B:$CW,26,FALSE),"")</f>
        <v>Individual</v>
      </c>
      <c r="J957" s="39">
        <f>IF(AND($A957&lt;&gt;"",ISNUMBER($A957)),VLOOKUP($A957,StudiesDetails!$B:$CW,31,FALSE),"")</f>
        <v>1</v>
      </c>
      <c r="K957" s="2">
        <v>352</v>
      </c>
      <c r="L957" s="14" t="s">
        <v>1679</v>
      </c>
      <c r="M957" s="14" t="s">
        <v>768</v>
      </c>
      <c r="V957" s="2">
        <v>0.1</v>
      </c>
      <c r="W957" s="14" t="s">
        <v>1679</v>
      </c>
      <c r="X957" s="52">
        <v>1</v>
      </c>
      <c r="Y957" s="52" t="s">
        <v>1689</v>
      </c>
    </row>
    <row r="958" spans="1:25" x14ac:dyDescent="0.3">
      <c r="A958">
        <v>1870</v>
      </c>
      <c r="B958" s="23" t="str">
        <f>IF(AND($A958&lt;&gt;"",ISNUMBER($A958)),VLOOKUP($A958,StudiesDetails!$B:$CW,2,FALSE),"")</f>
        <v>Canaparo</v>
      </c>
      <c r="C958" s="23">
        <f>IF(AND($A958&lt;&gt;"",ISNUMBER($A958)),VLOOKUP($A958,StudiesDetails!$B:$CW,3,FALSE),"")</f>
        <v>2007</v>
      </c>
      <c r="D958" s="23" t="str">
        <f>IF(AND($A958&lt;&gt;"",ISNUMBER($A958)),VLOOKUP($A958,StudiesDetails!$B:$CW,4,FALSE),"")</f>
        <v>https://doi.org/10.1111/j.1742-7843.2006.00023.x</v>
      </c>
      <c r="E958" s="64" t="str">
        <f>IF(AND($A958&lt;&gt;"",ISNUMBER($A958)),VLOOKUP($A958,StudiesDetails!$B:$CW,5,FALSE),"")</f>
        <v>CYP3A4/7</v>
      </c>
      <c r="F958" s="23" t="str">
        <f>IF(AND($A958&lt;&gt;"",ISNUMBER($A958)),VLOOKUP($A958,StudiesDetails!$B:$CW,6,FALSE),"")</f>
        <v>Large intestine-Colon-HIM-9 normal-</v>
      </c>
      <c r="G958" s="12" t="s">
        <v>1690</v>
      </c>
      <c r="H958" s="1">
        <v>2</v>
      </c>
      <c r="I958" s="60" t="str">
        <f>IF(AND($A958&lt;&gt;"",ISNUMBER($A958)),VLOOKUP($A958,StudiesDetails!$B:$CW,26,FALSE),"")</f>
        <v>Individual</v>
      </c>
      <c r="J958" s="39">
        <f>IF(AND($A958&lt;&gt;"",ISNUMBER($A958)),VLOOKUP($A958,StudiesDetails!$B:$CW,31,FALSE),"")</f>
        <v>1</v>
      </c>
      <c r="K958" s="2">
        <v>791</v>
      </c>
      <c r="L958" s="14" t="s">
        <v>1679</v>
      </c>
      <c r="M958" s="14" t="s">
        <v>768</v>
      </c>
      <c r="V958" s="2">
        <v>0.1</v>
      </c>
      <c r="W958" s="14" t="s">
        <v>1679</v>
      </c>
      <c r="X958" s="52">
        <v>1</v>
      </c>
      <c r="Y958" s="52" t="s">
        <v>1689</v>
      </c>
    </row>
    <row r="959" spans="1:25" x14ac:dyDescent="0.3">
      <c r="A959">
        <v>1871</v>
      </c>
      <c r="B959" s="23" t="str">
        <f>IF(AND($A959&lt;&gt;"",ISNUMBER($A959)),VLOOKUP($A959,StudiesDetails!$B:$CW,2,FALSE),"")</f>
        <v>Canaparo</v>
      </c>
      <c r="C959" s="23">
        <f>IF(AND($A959&lt;&gt;"",ISNUMBER($A959)),VLOOKUP($A959,StudiesDetails!$B:$CW,3,FALSE),"")</f>
        <v>2007</v>
      </c>
      <c r="D959" s="23" t="str">
        <f>IF(AND($A959&lt;&gt;"",ISNUMBER($A959)),VLOOKUP($A959,StudiesDetails!$B:$CW,4,FALSE),"")</f>
        <v>https://doi.org/10.1111/j.1742-7843.2006.00023.x</v>
      </c>
      <c r="E959" s="64" t="str">
        <f>IF(AND($A959&lt;&gt;"",ISNUMBER($A959)),VLOOKUP($A959,StudiesDetails!$B:$CW,5,FALSE),"")</f>
        <v>CYP3A4/7</v>
      </c>
      <c r="F959" s="23" t="str">
        <f>IF(AND($A959&lt;&gt;"",ISNUMBER($A959)),VLOOKUP($A959,StudiesDetails!$B:$CW,6,FALSE),"")</f>
        <v>Large intestine-Rectum-HIM-10 normal-</v>
      </c>
      <c r="G959" s="12" t="s">
        <v>1690</v>
      </c>
      <c r="H959" s="1">
        <v>2</v>
      </c>
      <c r="I959" s="60" t="str">
        <f>IF(AND($A959&lt;&gt;"",ISNUMBER($A959)),VLOOKUP($A959,StudiesDetails!$B:$CW,26,FALSE),"")</f>
        <v>Individual</v>
      </c>
      <c r="J959" s="39">
        <f>IF(AND($A959&lt;&gt;"",ISNUMBER($A959)),VLOOKUP($A959,StudiesDetails!$B:$CW,31,FALSE),"")</f>
        <v>1</v>
      </c>
      <c r="K959" s="2">
        <v>832</v>
      </c>
      <c r="L959" s="14" t="s">
        <v>1679</v>
      </c>
      <c r="M959" s="14" t="s">
        <v>768</v>
      </c>
      <c r="V959" s="2">
        <v>0.1</v>
      </c>
      <c r="W959" s="14" t="s">
        <v>1679</v>
      </c>
      <c r="X959" s="52">
        <v>1</v>
      </c>
      <c r="Y959" s="52" t="s">
        <v>1689</v>
      </c>
    </row>
    <row r="960" spans="1:25" x14ac:dyDescent="0.3">
      <c r="A960">
        <v>1872</v>
      </c>
      <c r="B960" s="23" t="str">
        <f>IF(AND($A960&lt;&gt;"",ISNUMBER($A960)),VLOOKUP($A960,StudiesDetails!$B:$CW,2,FALSE),"")</f>
        <v>Canaparo</v>
      </c>
      <c r="C960" s="23">
        <f>IF(AND($A960&lt;&gt;"",ISNUMBER($A960)),VLOOKUP($A960,StudiesDetails!$B:$CW,3,FALSE),"")</f>
        <v>2007</v>
      </c>
      <c r="D960" s="23" t="str">
        <f>IF(AND($A960&lt;&gt;"",ISNUMBER($A960)),VLOOKUP($A960,StudiesDetails!$B:$CW,4,FALSE),"")</f>
        <v>https://doi.org/10.1111/j.1742-7843.2006.00023.x</v>
      </c>
      <c r="E960" s="64" t="str">
        <f>IF(AND($A960&lt;&gt;"",ISNUMBER($A960)),VLOOKUP($A960,StudiesDetails!$B:$CW,5,FALSE),"")</f>
        <v>CYP3A4/7</v>
      </c>
      <c r="F960" s="23" t="str">
        <f>IF(AND($A960&lt;&gt;"",ISNUMBER($A960)),VLOOKUP($A960,StudiesDetails!$B:$CW,6,FALSE),"")</f>
        <v>Large intestine-Rectum-HIM-11 normal-</v>
      </c>
      <c r="G960" s="12" t="s">
        <v>1690</v>
      </c>
      <c r="H960" s="1">
        <v>2</v>
      </c>
      <c r="I960" s="60" t="str">
        <f>IF(AND($A960&lt;&gt;"",ISNUMBER($A960)),VLOOKUP($A960,StudiesDetails!$B:$CW,26,FALSE),"")</f>
        <v>Individual</v>
      </c>
      <c r="J960" s="39">
        <f>IF(AND($A960&lt;&gt;"",ISNUMBER($A960)),VLOOKUP($A960,StudiesDetails!$B:$CW,31,FALSE),"")</f>
        <v>1</v>
      </c>
      <c r="K960" s="2">
        <v>254</v>
      </c>
      <c r="L960" s="14" t="s">
        <v>1679</v>
      </c>
      <c r="M960" s="14" t="s">
        <v>768</v>
      </c>
      <c r="V960" s="2">
        <v>0.1</v>
      </c>
      <c r="W960" s="14" t="s">
        <v>1679</v>
      </c>
      <c r="X960" s="52">
        <v>1</v>
      </c>
      <c r="Y960" s="52" t="s">
        <v>1689</v>
      </c>
    </row>
    <row r="961" spans="1:25" x14ac:dyDescent="0.3">
      <c r="A961">
        <v>1873</v>
      </c>
      <c r="B961" s="23" t="str">
        <f>IF(AND($A961&lt;&gt;"",ISNUMBER($A961)),VLOOKUP($A961,StudiesDetails!$B:$CW,2,FALSE),"")</f>
        <v>Canaparo</v>
      </c>
      <c r="C961" s="23">
        <f>IF(AND($A961&lt;&gt;"",ISNUMBER($A961)),VLOOKUP($A961,StudiesDetails!$B:$CW,3,FALSE),"")</f>
        <v>2007</v>
      </c>
      <c r="D961" s="23" t="str">
        <f>IF(AND($A961&lt;&gt;"",ISNUMBER($A961)),VLOOKUP($A961,StudiesDetails!$B:$CW,4,FALSE),"")</f>
        <v>https://doi.org/10.1111/j.1742-7843.2006.00023.x</v>
      </c>
      <c r="E961" s="64" t="str">
        <f>IF(AND($A961&lt;&gt;"",ISNUMBER($A961)),VLOOKUP($A961,StudiesDetails!$B:$CW,5,FALSE),"")</f>
        <v>CYP3A4/7</v>
      </c>
      <c r="F961" s="23" t="str">
        <f>IF(AND($A961&lt;&gt;"",ISNUMBER($A961)),VLOOKUP($A961,StudiesDetails!$B:$CW,6,FALSE),"")</f>
        <v>Large intestine-Rectum-HIM-12 normal-</v>
      </c>
      <c r="G961" s="12" t="s">
        <v>1690</v>
      </c>
      <c r="H961" s="1">
        <v>2</v>
      </c>
      <c r="I961" s="60" t="str">
        <f>IF(AND($A961&lt;&gt;"",ISNUMBER($A961)),VLOOKUP($A961,StudiesDetails!$B:$CW,26,FALSE),"")</f>
        <v>Individual</v>
      </c>
      <c r="J961" s="39">
        <f>IF(AND($A961&lt;&gt;"",ISNUMBER($A961)),VLOOKUP($A961,StudiesDetails!$B:$CW,31,FALSE),"")</f>
        <v>1</v>
      </c>
      <c r="K961" s="2">
        <v>220</v>
      </c>
      <c r="L961" s="14" t="s">
        <v>1679</v>
      </c>
      <c r="M961" s="14" t="s">
        <v>768</v>
      </c>
      <c r="V961" s="2">
        <v>0.1</v>
      </c>
      <c r="W961" s="14" t="s">
        <v>1679</v>
      </c>
      <c r="X961" s="52">
        <v>1</v>
      </c>
      <c r="Y961" s="52" t="s">
        <v>1689</v>
      </c>
    </row>
    <row r="962" spans="1:25" x14ac:dyDescent="0.3">
      <c r="A962">
        <v>1874</v>
      </c>
      <c r="B962" s="23" t="str">
        <f>IF(AND($A962&lt;&gt;"",ISNUMBER($A962)),VLOOKUP($A962,StudiesDetails!$B:$CW,2,FALSE),"")</f>
        <v>Canaparo</v>
      </c>
      <c r="C962" s="23">
        <f>IF(AND($A962&lt;&gt;"",ISNUMBER($A962)),VLOOKUP($A962,StudiesDetails!$B:$CW,3,FALSE),"")</f>
        <v>2007</v>
      </c>
      <c r="D962" s="23" t="str">
        <f>IF(AND($A962&lt;&gt;"",ISNUMBER($A962)),VLOOKUP($A962,StudiesDetails!$B:$CW,4,FALSE),"")</f>
        <v>https://doi.org/10.1111/j.1742-7843.2006.00023.x</v>
      </c>
      <c r="E962" s="64" t="str">
        <f>IF(AND($A962&lt;&gt;"",ISNUMBER($A962)),VLOOKUP($A962,StudiesDetails!$B:$CW,5,FALSE),"")</f>
        <v>CYP3A4/7</v>
      </c>
      <c r="F962" s="23" t="str">
        <f>IF(AND($A962&lt;&gt;"",ISNUMBER($A962)),VLOOKUP($A962,StudiesDetails!$B:$CW,6,FALSE),"")</f>
        <v>Large intestine-Rectum-HIM-13 normal-</v>
      </c>
      <c r="G962" s="12" t="s">
        <v>1690</v>
      </c>
      <c r="H962" s="1">
        <v>2</v>
      </c>
      <c r="I962" s="60" t="str">
        <f>IF(AND($A962&lt;&gt;"",ISNUMBER($A962)),VLOOKUP($A962,StudiesDetails!$B:$CW,26,FALSE),"")</f>
        <v>Individual</v>
      </c>
      <c r="J962" s="39">
        <f>IF(AND($A962&lt;&gt;"",ISNUMBER($A962)),VLOOKUP($A962,StudiesDetails!$B:$CW,31,FALSE),"")</f>
        <v>1</v>
      </c>
      <c r="K962" s="2">
        <v>424</v>
      </c>
      <c r="L962" s="14" t="s">
        <v>1679</v>
      </c>
      <c r="M962" s="14" t="s">
        <v>768</v>
      </c>
      <c r="V962" s="2">
        <v>0.1</v>
      </c>
      <c r="W962" s="14" t="s">
        <v>1679</v>
      </c>
      <c r="X962" s="52">
        <v>1</v>
      </c>
      <c r="Y962" s="52" t="s">
        <v>1689</v>
      </c>
    </row>
    <row r="963" spans="1:25" x14ac:dyDescent="0.3">
      <c r="A963">
        <v>1875</v>
      </c>
      <c r="B963" s="23" t="str">
        <f>IF(AND($A963&lt;&gt;"",ISNUMBER($A963)),VLOOKUP($A963,StudiesDetails!$B:$CW,2,FALSE),"")</f>
        <v>Canaparo</v>
      </c>
      <c r="C963" s="23">
        <f>IF(AND($A963&lt;&gt;"",ISNUMBER($A963)),VLOOKUP($A963,StudiesDetails!$B:$CW,3,FALSE),"")</f>
        <v>2007</v>
      </c>
      <c r="D963" s="23" t="str">
        <f>IF(AND($A963&lt;&gt;"",ISNUMBER($A963)),VLOOKUP($A963,StudiesDetails!$B:$CW,4,FALSE),"")</f>
        <v>https://doi.org/10.1111/j.1742-7843.2006.00023.x</v>
      </c>
      <c r="E963" s="64" t="str">
        <f>IF(AND($A963&lt;&gt;"",ISNUMBER($A963)),VLOOKUP($A963,StudiesDetails!$B:$CW,5,FALSE),"")</f>
        <v>CYP3A4/7</v>
      </c>
      <c r="F963" s="23" t="str">
        <f>IF(AND($A963&lt;&gt;"",ISNUMBER($A963)),VLOOKUP($A963,StudiesDetails!$B:$CW,6,FALSE),"")</f>
        <v>Large intestine-Rectum-HIM-14 normal-</v>
      </c>
      <c r="G963" s="12" t="s">
        <v>1690</v>
      </c>
      <c r="H963" s="1">
        <v>2</v>
      </c>
      <c r="I963" s="60" t="str">
        <f>IF(AND($A963&lt;&gt;"",ISNUMBER($A963)),VLOOKUP($A963,StudiesDetails!$B:$CW,26,FALSE),"")</f>
        <v>Individual</v>
      </c>
      <c r="J963" s="39">
        <f>IF(AND($A963&lt;&gt;"",ISNUMBER($A963)),VLOOKUP($A963,StudiesDetails!$B:$CW,31,FALSE),"")</f>
        <v>1</v>
      </c>
      <c r="K963" s="2">
        <v>424</v>
      </c>
      <c r="L963" s="14" t="s">
        <v>1679</v>
      </c>
      <c r="M963" s="14" t="s">
        <v>768</v>
      </c>
      <c r="V963" s="2">
        <v>0.1</v>
      </c>
      <c r="W963" s="14" t="s">
        <v>1679</v>
      </c>
      <c r="X963" s="52">
        <v>1</v>
      </c>
      <c r="Y963" s="52" t="s">
        <v>1689</v>
      </c>
    </row>
    <row r="964" spans="1:25" x14ac:dyDescent="0.3">
      <c r="A964">
        <v>1876</v>
      </c>
      <c r="B964" s="23" t="str">
        <f>IF(AND($A964&lt;&gt;"",ISNUMBER($A964)),VLOOKUP($A964,StudiesDetails!$B:$CW,2,FALSE),"")</f>
        <v>Canaparo</v>
      </c>
      <c r="C964" s="23">
        <f>IF(AND($A964&lt;&gt;"",ISNUMBER($A964)),VLOOKUP($A964,StudiesDetails!$B:$CW,3,FALSE),"")</f>
        <v>2007</v>
      </c>
      <c r="D964" s="23" t="str">
        <f>IF(AND($A964&lt;&gt;"",ISNUMBER($A964)),VLOOKUP($A964,StudiesDetails!$B:$CW,4,FALSE),"")</f>
        <v>https://doi.org/10.1111/j.1742-7843.2006.00023.x</v>
      </c>
      <c r="E964" s="64" t="str">
        <f>IF(AND($A964&lt;&gt;"",ISNUMBER($A964)),VLOOKUP($A964,StudiesDetails!$B:$CW,5,FALSE),"")</f>
        <v>CYP3A4/7</v>
      </c>
      <c r="F964" s="23" t="str">
        <f>IF(AND($A964&lt;&gt;"",ISNUMBER($A964)),VLOOKUP($A964,StudiesDetails!$B:$CW,6,FALSE),"")</f>
        <v>Large intestine-Rectum-HIM-15 normal-</v>
      </c>
      <c r="G964" s="12" t="s">
        <v>1690</v>
      </c>
      <c r="H964" s="1">
        <v>2</v>
      </c>
      <c r="I964" s="60" t="str">
        <f>IF(AND($A964&lt;&gt;"",ISNUMBER($A964)),VLOOKUP($A964,StudiesDetails!$B:$CW,26,FALSE),"")</f>
        <v>Individual</v>
      </c>
      <c r="J964" s="39">
        <f>IF(AND($A964&lt;&gt;"",ISNUMBER($A964)),VLOOKUP($A964,StudiesDetails!$B:$CW,31,FALSE),"")</f>
        <v>1</v>
      </c>
      <c r="K964" s="2">
        <v>420</v>
      </c>
      <c r="L964" s="14" t="s">
        <v>1679</v>
      </c>
      <c r="M964" s="14" t="s">
        <v>768</v>
      </c>
      <c r="V964" s="2">
        <v>0.1</v>
      </c>
      <c r="W964" s="14" t="s">
        <v>1679</v>
      </c>
      <c r="X964" s="52">
        <v>1</v>
      </c>
      <c r="Y964" s="52" t="s">
        <v>1689</v>
      </c>
    </row>
    <row r="965" spans="1:25" x14ac:dyDescent="0.3">
      <c r="A965">
        <v>1877</v>
      </c>
      <c r="B965" s="23" t="str">
        <f>IF(AND($A965&lt;&gt;"",ISNUMBER($A965)),VLOOKUP($A965,StudiesDetails!$B:$CW,2,FALSE),"")</f>
        <v>Canaparo</v>
      </c>
      <c r="C965" s="23">
        <f>IF(AND($A965&lt;&gt;"",ISNUMBER($A965)),VLOOKUP($A965,StudiesDetails!$B:$CW,3,FALSE),"")</f>
        <v>2007</v>
      </c>
      <c r="D965" s="23" t="str">
        <f>IF(AND($A965&lt;&gt;"",ISNUMBER($A965)),VLOOKUP($A965,StudiesDetails!$B:$CW,4,FALSE),"")</f>
        <v>https://doi.org/10.1111/j.1742-7843.2006.00023.x</v>
      </c>
      <c r="E965" s="64" t="str">
        <f>IF(AND($A965&lt;&gt;"",ISNUMBER($A965)),VLOOKUP($A965,StudiesDetails!$B:$CW,5,FALSE),"")</f>
        <v>CYP3A4/7</v>
      </c>
      <c r="F965" s="23" t="str">
        <f>IF(AND($A965&lt;&gt;"",ISNUMBER($A965)),VLOOKUP($A965,StudiesDetails!$B:$CW,6,FALSE),"")</f>
        <v>Large intestine-Rectum-HIM-16 normal-</v>
      </c>
      <c r="G965" s="12" t="s">
        <v>1690</v>
      </c>
      <c r="H965" s="1">
        <v>2</v>
      </c>
      <c r="I965" s="60" t="str">
        <f>IF(AND($A965&lt;&gt;"",ISNUMBER($A965)),VLOOKUP($A965,StudiesDetails!$B:$CW,26,FALSE),"")</f>
        <v>Individual</v>
      </c>
      <c r="J965" s="39">
        <f>IF(AND($A965&lt;&gt;"",ISNUMBER($A965)),VLOOKUP($A965,StudiesDetails!$B:$CW,31,FALSE),"")</f>
        <v>1</v>
      </c>
      <c r="K965" s="2">
        <v>459</v>
      </c>
      <c r="L965" s="14" t="s">
        <v>1679</v>
      </c>
      <c r="M965" s="14" t="s">
        <v>768</v>
      </c>
      <c r="V965" s="2">
        <v>0.1</v>
      </c>
      <c r="W965" s="14" t="s">
        <v>1679</v>
      </c>
      <c r="X965" s="52">
        <v>1</v>
      </c>
      <c r="Y965" s="52" t="s">
        <v>1689</v>
      </c>
    </row>
    <row r="966" spans="1:25" x14ac:dyDescent="0.3">
      <c r="A966">
        <v>1878</v>
      </c>
      <c r="B966" s="23" t="str">
        <f>IF(AND($A966&lt;&gt;"",ISNUMBER($A966)),VLOOKUP($A966,StudiesDetails!$B:$CW,2,FALSE),"")</f>
        <v>Canaparo</v>
      </c>
      <c r="C966" s="23">
        <f>IF(AND($A966&lt;&gt;"",ISNUMBER($A966)),VLOOKUP($A966,StudiesDetails!$B:$CW,3,FALSE),"")</f>
        <v>2007</v>
      </c>
      <c r="D966" s="23" t="str">
        <f>IF(AND($A966&lt;&gt;"",ISNUMBER($A966)),VLOOKUP($A966,StudiesDetails!$B:$CW,4,FALSE),"")</f>
        <v>https://doi.org/10.1111/j.1742-7843.2006.00023.x</v>
      </c>
      <c r="E966" s="64" t="str">
        <f>IF(AND($A966&lt;&gt;"",ISNUMBER($A966)),VLOOKUP($A966,StudiesDetails!$B:$CW,5,FALSE),"")</f>
        <v>CYP3A4/7</v>
      </c>
      <c r="F966" s="23" t="str">
        <f>IF(AND($A966&lt;&gt;"",ISNUMBER($A966)),VLOOKUP($A966,StudiesDetails!$B:$CW,6,FALSE),"")</f>
        <v>Large intestine-Rectum-HIM-17 normal-</v>
      </c>
      <c r="G966" s="12" t="s">
        <v>1690</v>
      </c>
      <c r="H966" s="1">
        <v>2</v>
      </c>
      <c r="I966" s="60" t="str">
        <f>IF(AND($A966&lt;&gt;"",ISNUMBER($A966)),VLOOKUP($A966,StudiesDetails!$B:$CW,26,FALSE),"")</f>
        <v>Individual</v>
      </c>
      <c r="J966" s="39">
        <f>IF(AND($A966&lt;&gt;"",ISNUMBER($A966)),VLOOKUP($A966,StudiesDetails!$B:$CW,31,FALSE),"")</f>
        <v>1</v>
      </c>
      <c r="K966" s="2">
        <v>184</v>
      </c>
      <c r="L966" s="14" t="s">
        <v>1679</v>
      </c>
      <c r="M966" s="14" t="s">
        <v>768</v>
      </c>
      <c r="V966" s="2">
        <v>0.1</v>
      </c>
      <c r="W966" s="14" t="s">
        <v>1679</v>
      </c>
      <c r="X966" s="52">
        <v>1</v>
      </c>
      <c r="Y966" s="52" t="s">
        <v>1689</v>
      </c>
    </row>
    <row r="967" spans="1:25" x14ac:dyDescent="0.3">
      <c r="A967">
        <v>1879</v>
      </c>
      <c r="B967" s="23" t="str">
        <f>IF(AND($A967&lt;&gt;"",ISNUMBER($A967)),VLOOKUP($A967,StudiesDetails!$B:$CW,2,FALSE),"")</f>
        <v>Canaparo</v>
      </c>
      <c r="C967" s="23">
        <f>IF(AND($A967&lt;&gt;"",ISNUMBER($A967)),VLOOKUP($A967,StudiesDetails!$B:$CW,3,FALSE),"")</f>
        <v>2007</v>
      </c>
      <c r="D967" s="23" t="str">
        <f>IF(AND($A967&lt;&gt;"",ISNUMBER($A967)),VLOOKUP($A967,StudiesDetails!$B:$CW,4,FALSE),"")</f>
        <v>https://doi.org/10.1111/j.1742-7843.2006.00023.x</v>
      </c>
      <c r="E967" s="64" t="str">
        <f>IF(AND($A967&lt;&gt;"",ISNUMBER($A967)),VLOOKUP($A967,StudiesDetails!$B:$CW,5,FALSE),"")</f>
        <v>CYP3A4/7</v>
      </c>
      <c r="F967" s="23" t="str">
        <f>IF(AND($A967&lt;&gt;"",ISNUMBER($A967)),VLOOKUP($A967,StudiesDetails!$B:$CW,6,FALSE),"")</f>
        <v>Large intestine-Rectum-HIM-19 normal-</v>
      </c>
      <c r="G967" s="12" t="s">
        <v>1690</v>
      </c>
      <c r="H967" s="1">
        <v>2</v>
      </c>
      <c r="I967" s="60" t="str">
        <f>IF(AND($A967&lt;&gt;"",ISNUMBER($A967)),VLOOKUP($A967,StudiesDetails!$B:$CW,26,FALSE),"")</f>
        <v>Individual</v>
      </c>
      <c r="J967" s="39">
        <f>IF(AND($A967&lt;&gt;"",ISNUMBER($A967)),VLOOKUP($A967,StudiesDetails!$B:$CW,31,FALSE),"")</f>
        <v>1</v>
      </c>
      <c r="K967" s="2">
        <v>307</v>
      </c>
      <c r="L967" s="14" t="s">
        <v>1679</v>
      </c>
      <c r="M967" s="14" t="s">
        <v>768</v>
      </c>
      <c r="V967" s="2">
        <v>0.1</v>
      </c>
      <c r="W967" s="14" t="s">
        <v>1679</v>
      </c>
      <c r="X967" s="52">
        <v>1</v>
      </c>
      <c r="Y967" s="52" t="s">
        <v>1689</v>
      </c>
    </row>
    <row r="968" spans="1:25" x14ac:dyDescent="0.3">
      <c r="A968">
        <v>1880</v>
      </c>
      <c r="B968" s="23" t="str">
        <f>IF(AND($A968&lt;&gt;"",ISNUMBER($A968)),VLOOKUP($A968,StudiesDetails!$B:$CW,2,FALSE),"")</f>
        <v>Canaparo</v>
      </c>
      <c r="C968" s="23">
        <f>IF(AND($A968&lt;&gt;"",ISNUMBER($A968)),VLOOKUP($A968,StudiesDetails!$B:$CW,3,FALSE),"")</f>
        <v>2007</v>
      </c>
      <c r="D968" s="23" t="str">
        <f>IF(AND($A968&lt;&gt;"",ISNUMBER($A968)),VLOOKUP($A968,StudiesDetails!$B:$CW,4,FALSE),"")</f>
        <v>https://doi.org/10.1111/j.1742-7843.2006.00023.x</v>
      </c>
      <c r="E968" s="64" t="str">
        <f>IF(AND($A968&lt;&gt;"",ISNUMBER($A968)),VLOOKUP($A968,StudiesDetails!$B:$CW,5,FALSE),"")</f>
        <v>CYP3A4/7</v>
      </c>
      <c r="F968" s="23" t="str">
        <f>IF(AND($A968&lt;&gt;"",ISNUMBER($A968)),VLOOKUP($A968,StudiesDetails!$B:$CW,6,FALSE),"")</f>
        <v>Large intestine-Rectum-HIM-20 normal-</v>
      </c>
      <c r="G968" s="12" t="s">
        <v>1690</v>
      </c>
      <c r="H968" s="1">
        <v>2</v>
      </c>
      <c r="I968" s="60" t="str">
        <f>IF(AND($A968&lt;&gt;"",ISNUMBER($A968)),VLOOKUP($A968,StudiesDetails!$B:$CW,26,FALSE),"")</f>
        <v>Individual</v>
      </c>
      <c r="J968" s="39">
        <f>IF(AND($A968&lt;&gt;"",ISNUMBER($A968)),VLOOKUP($A968,StudiesDetails!$B:$CW,31,FALSE),"")</f>
        <v>1</v>
      </c>
      <c r="K968" s="2">
        <v>307</v>
      </c>
      <c r="L968" s="14" t="s">
        <v>1679</v>
      </c>
      <c r="M968" s="14" t="s">
        <v>768</v>
      </c>
      <c r="V968" s="2">
        <v>0.1</v>
      </c>
      <c r="W968" s="14" t="s">
        <v>1679</v>
      </c>
      <c r="X968" s="52">
        <v>1</v>
      </c>
      <c r="Y968" s="52" t="s">
        <v>1689</v>
      </c>
    </row>
    <row r="969" spans="1:25" x14ac:dyDescent="0.3">
      <c r="A969">
        <v>1881</v>
      </c>
      <c r="B969" s="23" t="str">
        <f>IF(AND($A969&lt;&gt;"",ISNUMBER($A969)),VLOOKUP($A969,StudiesDetails!$B:$CW,2,FALSE),"")</f>
        <v>Canaparo</v>
      </c>
      <c r="C969" s="23">
        <f>IF(AND($A969&lt;&gt;"",ISNUMBER($A969)),VLOOKUP($A969,StudiesDetails!$B:$CW,3,FALSE),"")</f>
        <v>2007</v>
      </c>
      <c r="D969" s="23" t="str">
        <f>IF(AND($A969&lt;&gt;"",ISNUMBER($A969)),VLOOKUP($A969,StudiesDetails!$B:$CW,4,FALSE),"")</f>
        <v>https://doi.org/10.1111/j.1742-7843.2006.00023.x</v>
      </c>
      <c r="E969" s="64" t="str">
        <f>IF(AND($A969&lt;&gt;"",ISNUMBER($A969)),VLOOKUP($A969,StudiesDetails!$B:$CW,5,FALSE),"")</f>
        <v>CYP3A4/7</v>
      </c>
      <c r="F969" s="23" t="str">
        <f>IF(AND($A969&lt;&gt;"",ISNUMBER($A969)),VLOOKUP($A969,StudiesDetails!$B:$CW,6,FALSE),"")</f>
        <v>Large intestine-Rectum-HIM-23 normal-</v>
      </c>
      <c r="G969" s="12" t="s">
        <v>1690</v>
      </c>
      <c r="H969" s="1">
        <v>2</v>
      </c>
      <c r="I969" s="60" t="str">
        <f>IF(AND($A969&lt;&gt;"",ISNUMBER($A969)),VLOOKUP($A969,StudiesDetails!$B:$CW,26,FALSE),"")</f>
        <v>Individual</v>
      </c>
      <c r="J969" s="39">
        <f>IF(AND($A969&lt;&gt;"",ISNUMBER($A969)),VLOOKUP($A969,StudiesDetails!$B:$CW,31,FALSE),"")</f>
        <v>1</v>
      </c>
      <c r="K969" s="2">
        <v>357</v>
      </c>
      <c r="L969" s="14" t="s">
        <v>1679</v>
      </c>
      <c r="M969" s="14" t="s">
        <v>768</v>
      </c>
      <c r="V969" s="2">
        <v>0.1</v>
      </c>
      <c r="W969" s="14" t="s">
        <v>1679</v>
      </c>
      <c r="X969" s="52">
        <v>1</v>
      </c>
      <c r="Y969" s="52" t="s">
        <v>1689</v>
      </c>
    </row>
    <row r="970" spans="1:25" x14ac:dyDescent="0.3">
      <c r="A970">
        <v>1882</v>
      </c>
      <c r="B970" s="23" t="str">
        <f>IF(AND($A970&lt;&gt;"",ISNUMBER($A970)),VLOOKUP($A970,StudiesDetails!$B:$CW,2,FALSE),"")</f>
        <v>Canaparo</v>
      </c>
      <c r="C970" s="23">
        <f>IF(AND($A970&lt;&gt;"",ISNUMBER($A970)),VLOOKUP($A970,StudiesDetails!$B:$CW,3,FALSE),"")</f>
        <v>2007</v>
      </c>
      <c r="D970" s="23" t="str">
        <f>IF(AND($A970&lt;&gt;"",ISNUMBER($A970)),VLOOKUP($A970,StudiesDetails!$B:$CW,4,FALSE),"")</f>
        <v>https://doi.org/10.1111/j.1742-7843.2006.00023.x</v>
      </c>
      <c r="E970" s="64" t="str">
        <f>IF(AND($A970&lt;&gt;"",ISNUMBER($A970)),VLOOKUP($A970,StudiesDetails!$B:$CW,5,FALSE),"")</f>
        <v>CYP3A4/7</v>
      </c>
      <c r="F970" s="23" t="str">
        <f>IF(AND($A970&lt;&gt;"",ISNUMBER($A970)),VLOOKUP($A970,StudiesDetails!$B:$CW,6,FALSE),"")</f>
        <v>Large intestine-Colon-HIM-1 tumor-</v>
      </c>
      <c r="G970" s="12" t="s">
        <v>1690</v>
      </c>
      <c r="H970" s="1">
        <v>2</v>
      </c>
      <c r="I970" s="60" t="str">
        <f>IF(AND($A970&lt;&gt;"",ISNUMBER($A970)),VLOOKUP($A970,StudiesDetails!$B:$CW,26,FALSE),"")</f>
        <v>Individual</v>
      </c>
      <c r="J970" s="39">
        <f>IF(AND($A970&lt;&gt;"",ISNUMBER($A970)),VLOOKUP($A970,StudiesDetails!$B:$CW,31,FALSE),"")</f>
        <v>1</v>
      </c>
      <c r="K970" s="2">
        <v>379</v>
      </c>
      <c r="L970" s="14" t="s">
        <v>1679</v>
      </c>
      <c r="M970" s="14" t="s">
        <v>768</v>
      </c>
      <c r="V970" s="2">
        <v>0.1</v>
      </c>
      <c r="W970" s="14" t="s">
        <v>1679</v>
      </c>
      <c r="X970" s="52">
        <v>1</v>
      </c>
      <c r="Y970" s="52" t="s">
        <v>1689</v>
      </c>
    </row>
    <row r="971" spans="1:25" x14ac:dyDescent="0.3">
      <c r="A971">
        <v>1883</v>
      </c>
      <c r="B971" s="23" t="str">
        <f>IF(AND($A971&lt;&gt;"",ISNUMBER($A971)),VLOOKUP($A971,StudiesDetails!$B:$CW,2,FALSE),"")</f>
        <v>Canaparo</v>
      </c>
      <c r="C971" s="23">
        <f>IF(AND($A971&lt;&gt;"",ISNUMBER($A971)),VLOOKUP($A971,StudiesDetails!$B:$CW,3,FALSE),"")</f>
        <v>2007</v>
      </c>
      <c r="D971" s="23" t="str">
        <f>IF(AND($A971&lt;&gt;"",ISNUMBER($A971)),VLOOKUP($A971,StudiesDetails!$B:$CW,4,FALSE),"")</f>
        <v>https://doi.org/10.1111/j.1742-7843.2006.00023.x</v>
      </c>
      <c r="E971" s="64" t="str">
        <f>IF(AND($A971&lt;&gt;"",ISNUMBER($A971)),VLOOKUP($A971,StudiesDetails!$B:$CW,5,FALSE),"")</f>
        <v>CYP3A4/7</v>
      </c>
      <c r="F971" s="23" t="str">
        <f>IF(AND($A971&lt;&gt;"",ISNUMBER($A971)),VLOOKUP($A971,StudiesDetails!$B:$CW,6,FALSE),"")</f>
        <v>Large intestine-Colon-HIM-3 tumor-</v>
      </c>
      <c r="G971" s="12" t="s">
        <v>1690</v>
      </c>
      <c r="H971" s="1">
        <v>2</v>
      </c>
      <c r="I971" s="60" t="str">
        <f>IF(AND($A971&lt;&gt;"",ISNUMBER($A971)),VLOOKUP($A971,StudiesDetails!$B:$CW,26,FALSE),"")</f>
        <v>Individual</v>
      </c>
      <c r="J971" s="39">
        <f>IF(AND($A971&lt;&gt;"",ISNUMBER($A971)),VLOOKUP($A971,StudiesDetails!$B:$CW,31,FALSE),"")</f>
        <v>1</v>
      </c>
      <c r="K971" s="2">
        <v>270</v>
      </c>
      <c r="L971" s="14" t="s">
        <v>1679</v>
      </c>
      <c r="M971" s="14" t="s">
        <v>768</v>
      </c>
      <c r="V971" s="2">
        <v>0.1</v>
      </c>
      <c r="W971" s="14" t="s">
        <v>1679</v>
      </c>
      <c r="X971" s="52">
        <v>1</v>
      </c>
      <c r="Y971" s="52" t="s">
        <v>1689</v>
      </c>
    </row>
    <row r="972" spans="1:25" x14ac:dyDescent="0.3">
      <c r="A972">
        <v>1884</v>
      </c>
      <c r="B972" s="23" t="str">
        <f>IF(AND($A972&lt;&gt;"",ISNUMBER($A972)),VLOOKUP($A972,StudiesDetails!$B:$CW,2,FALSE),"")</f>
        <v>Canaparo</v>
      </c>
      <c r="C972" s="23">
        <f>IF(AND($A972&lt;&gt;"",ISNUMBER($A972)),VLOOKUP($A972,StudiesDetails!$B:$CW,3,FALSE),"")</f>
        <v>2007</v>
      </c>
      <c r="D972" s="23" t="str">
        <f>IF(AND($A972&lt;&gt;"",ISNUMBER($A972)),VLOOKUP($A972,StudiesDetails!$B:$CW,4,FALSE),"")</f>
        <v>https://doi.org/10.1111/j.1742-7843.2006.00023.x</v>
      </c>
      <c r="E972" s="64" t="str">
        <f>IF(AND($A972&lt;&gt;"",ISNUMBER($A972)),VLOOKUP($A972,StudiesDetails!$B:$CW,5,FALSE),"")</f>
        <v>CYP3A4/7</v>
      </c>
      <c r="F972" s="23" t="str">
        <f>IF(AND($A972&lt;&gt;"",ISNUMBER($A972)),VLOOKUP($A972,StudiesDetails!$B:$CW,6,FALSE),"")</f>
        <v>Large intestine-Colon-HIM-4 tumor-</v>
      </c>
      <c r="G972" s="12" t="s">
        <v>1690</v>
      </c>
      <c r="H972" s="1">
        <v>2</v>
      </c>
      <c r="I972" s="60" t="str">
        <f>IF(AND($A972&lt;&gt;"",ISNUMBER($A972)),VLOOKUP($A972,StudiesDetails!$B:$CW,26,FALSE),"")</f>
        <v>Individual</v>
      </c>
      <c r="J972" s="39">
        <f>IF(AND($A972&lt;&gt;"",ISNUMBER($A972)),VLOOKUP($A972,StudiesDetails!$B:$CW,31,FALSE),"")</f>
        <v>1</v>
      </c>
      <c r="K972" s="2">
        <v>402</v>
      </c>
      <c r="L972" s="14" t="s">
        <v>1679</v>
      </c>
      <c r="M972" s="14" t="s">
        <v>768</v>
      </c>
      <c r="V972" s="2">
        <v>0.1</v>
      </c>
      <c r="W972" s="14" t="s">
        <v>1679</v>
      </c>
      <c r="X972" s="52">
        <v>1</v>
      </c>
      <c r="Y972" s="52" t="s">
        <v>1689</v>
      </c>
    </row>
    <row r="973" spans="1:25" x14ac:dyDescent="0.3">
      <c r="A973">
        <v>1885</v>
      </c>
      <c r="B973" s="23" t="str">
        <f>IF(AND($A973&lt;&gt;"",ISNUMBER($A973)),VLOOKUP($A973,StudiesDetails!$B:$CW,2,FALSE),"")</f>
        <v>Canaparo</v>
      </c>
      <c r="C973" s="23">
        <f>IF(AND($A973&lt;&gt;"",ISNUMBER($A973)),VLOOKUP($A973,StudiesDetails!$B:$CW,3,FALSE),"")</f>
        <v>2007</v>
      </c>
      <c r="D973" s="23" t="str">
        <f>IF(AND($A973&lt;&gt;"",ISNUMBER($A973)),VLOOKUP($A973,StudiesDetails!$B:$CW,4,FALSE),"")</f>
        <v>https://doi.org/10.1111/j.1742-7843.2006.00023.x</v>
      </c>
      <c r="E973" s="64" t="str">
        <f>IF(AND($A973&lt;&gt;"",ISNUMBER($A973)),VLOOKUP($A973,StudiesDetails!$B:$CW,5,FALSE),"")</f>
        <v>CYP3A4/7</v>
      </c>
      <c r="F973" s="23" t="str">
        <f>IF(AND($A973&lt;&gt;"",ISNUMBER($A973)),VLOOKUP($A973,StudiesDetails!$B:$CW,6,FALSE),"")</f>
        <v>Large intestine-Colon-HIM-5 tumor-</v>
      </c>
      <c r="G973" s="12" t="s">
        <v>1690</v>
      </c>
      <c r="H973" s="1">
        <v>2</v>
      </c>
      <c r="I973" s="60" t="str">
        <f>IF(AND($A973&lt;&gt;"",ISNUMBER($A973)),VLOOKUP($A973,StudiesDetails!$B:$CW,26,FALSE),"")</f>
        <v>Individual</v>
      </c>
      <c r="J973" s="39">
        <f>IF(AND($A973&lt;&gt;"",ISNUMBER($A973)),VLOOKUP($A973,StudiesDetails!$B:$CW,31,FALSE),"")</f>
        <v>1</v>
      </c>
      <c r="K973" s="2">
        <v>191</v>
      </c>
      <c r="L973" s="14" t="s">
        <v>1679</v>
      </c>
      <c r="M973" s="14" t="s">
        <v>768</v>
      </c>
      <c r="V973" s="2">
        <v>0.1</v>
      </c>
      <c r="W973" s="14" t="s">
        <v>1679</v>
      </c>
      <c r="X973" s="52">
        <v>1</v>
      </c>
      <c r="Y973" s="52" t="s">
        <v>1689</v>
      </c>
    </row>
    <row r="974" spans="1:25" x14ac:dyDescent="0.3">
      <c r="A974">
        <v>1886</v>
      </c>
      <c r="B974" s="23" t="str">
        <f>IF(AND($A974&lt;&gt;"",ISNUMBER($A974)),VLOOKUP($A974,StudiesDetails!$B:$CW,2,FALSE),"")</f>
        <v>Canaparo</v>
      </c>
      <c r="C974" s="23">
        <f>IF(AND($A974&lt;&gt;"",ISNUMBER($A974)),VLOOKUP($A974,StudiesDetails!$B:$CW,3,FALSE),"")</f>
        <v>2007</v>
      </c>
      <c r="D974" s="23" t="str">
        <f>IF(AND($A974&lt;&gt;"",ISNUMBER($A974)),VLOOKUP($A974,StudiesDetails!$B:$CW,4,FALSE),"")</f>
        <v>https://doi.org/10.1111/j.1742-7843.2006.00023.x</v>
      </c>
      <c r="E974" s="64" t="str">
        <f>IF(AND($A974&lt;&gt;"",ISNUMBER($A974)),VLOOKUP($A974,StudiesDetails!$B:$CW,5,FALSE),"")</f>
        <v>CYP3A4/7</v>
      </c>
      <c r="F974" s="23" t="str">
        <f>IF(AND($A974&lt;&gt;"",ISNUMBER($A974)),VLOOKUP($A974,StudiesDetails!$B:$CW,6,FALSE),"")</f>
        <v>Large intestine-Colon-HIM-6 tumor-</v>
      </c>
      <c r="G974" s="12" t="s">
        <v>1690</v>
      </c>
      <c r="H974" s="1">
        <v>2</v>
      </c>
      <c r="I974" s="60" t="str">
        <f>IF(AND($A974&lt;&gt;"",ISNUMBER($A974)),VLOOKUP($A974,StudiesDetails!$B:$CW,26,FALSE),"")</f>
        <v>Individual</v>
      </c>
      <c r="J974" s="39">
        <f>IF(AND($A974&lt;&gt;"",ISNUMBER($A974)),VLOOKUP($A974,StudiesDetails!$B:$CW,31,FALSE),"")</f>
        <v>1</v>
      </c>
      <c r="K974" s="2">
        <v>222</v>
      </c>
      <c r="L974" s="14" t="s">
        <v>1679</v>
      </c>
      <c r="M974" s="14" t="s">
        <v>768</v>
      </c>
      <c r="V974" s="2">
        <v>0.1</v>
      </c>
      <c r="W974" s="14" t="s">
        <v>1679</v>
      </c>
      <c r="X974" s="52">
        <v>1</v>
      </c>
      <c r="Y974" s="52" t="s">
        <v>1689</v>
      </c>
    </row>
    <row r="975" spans="1:25" x14ac:dyDescent="0.3">
      <c r="A975">
        <v>1887</v>
      </c>
      <c r="B975" s="23" t="str">
        <f>IF(AND($A975&lt;&gt;"",ISNUMBER($A975)),VLOOKUP($A975,StudiesDetails!$B:$CW,2,FALSE),"")</f>
        <v>Canaparo</v>
      </c>
      <c r="C975" s="23">
        <f>IF(AND($A975&lt;&gt;"",ISNUMBER($A975)),VLOOKUP($A975,StudiesDetails!$B:$CW,3,FALSE),"")</f>
        <v>2007</v>
      </c>
      <c r="D975" s="23" t="str">
        <f>IF(AND($A975&lt;&gt;"",ISNUMBER($A975)),VLOOKUP($A975,StudiesDetails!$B:$CW,4,FALSE),"")</f>
        <v>https://doi.org/10.1111/j.1742-7843.2006.00023.x</v>
      </c>
      <c r="E975" s="64" t="str">
        <f>IF(AND($A975&lt;&gt;"",ISNUMBER($A975)),VLOOKUP($A975,StudiesDetails!$B:$CW,5,FALSE),"")</f>
        <v>CYP3A4/7</v>
      </c>
      <c r="F975" s="23" t="str">
        <f>IF(AND($A975&lt;&gt;"",ISNUMBER($A975)),VLOOKUP($A975,StudiesDetails!$B:$CW,6,FALSE),"")</f>
        <v>Large intestine-Colon-HIM-7 tumor-</v>
      </c>
      <c r="G975" s="12" t="s">
        <v>1690</v>
      </c>
      <c r="H975" s="1">
        <v>2</v>
      </c>
      <c r="I975" s="60" t="str">
        <f>IF(AND($A975&lt;&gt;"",ISNUMBER($A975)),VLOOKUP($A975,StudiesDetails!$B:$CW,26,FALSE),"")</f>
        <v>Individual</v>
      </c>
      <c r="J975" s="39">
        <f>IF(AND($A975&lt;&gt;"",ISNUMBER($A975)),VLOOKUP($A975,StudiesDetails!$B:$CW,31,FALSE),"")</f>
        <v>1</v>
      </c>
      <c r="K975" s="2">
        <v>271</v>
      </c>
      <c r="L975" s="14" t="s">
        <v>1679</v>
      </c>
      <c r="M975" s="14" t="s">
        <v>768</v>
      </c>
      <c r="V975" s="2">
        <v>0.1</v>
      </c>
      <c r="W975" s="14" t="s">
        <v>1679</v>
      </c>
      <c r="X975" s="52">
        <v>1</v>
      </c>
      <c r="Y975" s="52" t="s">
        <v>1689</v>
      </c>
    </row>
    <row r="976" spans="1:25" x14ac:dyDescent="0.3">
      <c r="A976">
        <v>1888</v>
      </c>
      <c r="B976" s="23" t="str">
        <f>IF(AND($A976&lt;&gt;"",ISNUMBER($A976)),VLOOKUP($A976,StudiesDetails!$B:$CW,2,FALSE),"")</f>
        <v>Canaparo</v>
      </c>
      <c r="C976" s="23">
        <f>IF(AND($A976&lt;&gt;"",ISNUMBER($A976)),VLOOKUP($A976,StudiesDetails!$B:$CW,3,FALSE),"")</f>
        <v>2007</v>
      </c>
      <c r="D976" s="23" t="str">
        <f>IF(AND($A976&lt;&gt;"",ISNUMBER($A976)),VLOOKUP($A976,StudiesDetails!$B:$CW,4,FALSE),"")</f>
        <v>https://doi.org/10.1111/j.1742-7843.2006.00023.x</v>
      </c>
      <c r="E976" s="64" t="str">
        <f>IF(AND($A976&lt;&gt;"",ISNUMBER($A976)),VLOOKUP($A976,StudiesDetails!$B:$CW,5,FALSE),"")</f>
        <v>CYP3A4/7</v>
      </c>
      <c r="F976" s="23" t="str">
        <f>IF(AND($A976&lt;&gt;"",ISNUMBER($A976)),VLOOKUP($A976,StudiesDetails!$B:$CW,6,FALSE),"")</f>
        <v>Large intestine-Colon-HIM-8 tumor-</v>
      </c>
      <c r="G976" s="12" t="s">
        <v>1690</v>
      </c>
      <c r="H976" s="1">
        <v>2</v>
      </c>
      <c r="I976" s="60" t="str">
        <f>IF(AND($A976&lt;&gt;"",ISNUMBER($A976)),VLOOKUP($A976,StudiesDetails!$B:$CW,26,FALSE),"")</f>
        <v>Individual</v>
      </c>
      <c r="J976" s="39">
        <f>IF(AND($A976&lt;&gt;"",ISNUMBER($A976)),VLOOKUP($A976,StudiesDetails!$B:$CW,31,FALSE),"")</f>
        <v>1</v>
      </c>
      <c r="K976" s="2">
        <v>285</v>
      </c>
      <c r="L976" s="14" t="s">
        <v>1679</v>
      </c>
      <c r="M976" s="14" t="s">
        <v>768</v>
      </c>
      <c r="V976" s="2">
        <v>0.1</v>
      </c>
      <c r="W976" s="14" t="s">
        <v>1679</v>
      </c>
      <c r="X976" s="52">
        <v>1</v>
      </c>
      <c r="Y976" s="52" t="s">
        <v>1689</v>
      </c>
    </row>
    <row r="977" spans="1:25" x14ac:dyDescent="0.3">
      <c r="A977">
        <v>1889</v>
      </c>
      <c r="B977" s="23" t="str">
        <f>IF(AND($A977&lt;&gt;"",ISNUMBER($A977)),VLOOKUP($A977,StudiesDetails!$B:$CW,2,FALSE),"")</f>
        <v>Canaparo</v>
      </c>
      <c r="C977" s="23">
        <f>IF(AND($A977&lt;&gt;"",ISNUMBER($A977)),VLOOKUP($A977,StudiesDetails!$B:$CW,3,FALSE),"")</f>
        <v>2007</v>
      </c>
      <c r="D977" s="23" t="str">
        <f>IF(AND($A977&lt;&gt;"",ISNUMBER($A977)),VLOOKUP($A977,StudiesDetails!$B:$CW,4,FALSE),"")</f>
        <v>https://doi.org/10.1111/j.1742-7843.2006.00023.x</v>
      </c>
      <c r="E977" s="64" t="str">
        <f>IF(AND($A977&lt;&gt;"",ISNUMBER($A977)),VLOOKUP($A977,StudiesDetails!$B:$CW,5,FALSE),"")</f>
        <v>CYP3A4/7</v>
      </c>
      <c r="F977" s="23" t="str">
        <f>IF(AND($A977&lt;&gt;"",ISNUMBER($A977)),VLOOKUP($A977,StudiesDetails!$B:$CW,6,FALSE),"")</f>
        <v>Large intestine-Rectum-HIM-10 tumor-</v>
      </c>
      <c r="G977" s="12" t="s">
        <v>1690</v>
      </c>
      <c r="H977" s="1">
        <v>2</v>
      </c>
      <c r="I977" s="60" t="str">
        <f>IF(AND($A977&lt;&gt;"",ISNUMBER($A977)),VLOOKUP($A977,StudiesDetails!$B:$CW,26,FALSE),"")</f>
        <v>Individual</v>
      </c>
      <c r="J977" s="39">
        <f>IF(AND($A977&lt;&gt;"",ISNUMBER($A977)),VLOOKUP($A977,StudiesDetails!$B:$CW,31,FALSE),"")</f>
        <v>1</v>
      </c>
      <c r="K977" s="2">
        <v>444</v>
      </c>
      <c r="L977" s="14" t="s">
        <v>1679</v>
      </c>
      <c r="M977" s="14" t="s">
        <v>768</v>
      </c>
      <c r="V977" s="2">
        <v>0.1</v>
      </c>
      <c r="W977" s="14" t="s">
        <v>1679</v>
      </c>
      <c r="X977" s="52">
        <v>1</v>
      </c>
      <c r="Y977" s="52" t="s">
        <v>1689</v>
      </c>
    </row>
    <row r="978" spans="1:25" x14ac:dyDescent="0.3">
      <c r="A978">
        <v>1890</v>
      </c>
      <c r="B978" s="23" t="str">
        <f>IF(AND($A978&lt;&gt;"",ISNUMBER($A978)),VLOOKUP($A978,StudiesDetails!$B:$CW,2,FALSE),"")</f>
        <v>Canaparo</v>
      </c>
      <c r="C978" s="23">
        <f>IF(AND($A978&lt;&gt;"",ISNUMBER($A978)),VLOOKUP($A978,StudiesDetails!$B:$CW,3,FALSE),"")</f>
        <v>2007</v>
      </c>
      <c r="D978" s="23" t="str">
        <f>IF(AND($A978&lt;&gt;"",ISNUMBER($A978)),VLOOKUP($A978,StudiesDetails!$B:$CW,4,FALSE),"")</f>
        <v>https://doi.org/10.1111/j.1742-7843.2006.00023.x</v>
      </c>
      <c r="E978" s="64" t="str">
        <f>IF(AND($A978&lt;&gt;"",ISNUMBER($A978)),VLOOKUP($A978,StudiesDetails!$B:$CW,5,FALSE),"")</f>
        <v>CYP3A4/7</v>
      </c>
      <c r="F978" s="23" t="str">
        <f>IF(AND($A978&lt;&gt;"",ISNUMBER($A978)),VLOOKUP($A978,StudiesDetails!$B:$CW,6,FALSE),"")</f>
        <v>Large intestine-Rectum-HIM-12 tumor-</v>
      </c>
      <c r="G978" s="12" t="s">
        <v>1690</v>
      </c>
      <c r="H978" s="1">
        <v>2</v>
      </c>
      <c r="I978" s="60" t="str">
        <f>IF(AND($A978&lt;&gt;"",ISNUMBER($A978)),VLOOKUP($A978,StudiesDetails!$B:$CW,26,FALSE),"")</f>
        <v>Individual</v>
      </c>
      <c r="J978" s="39">
        <f>IF(AND($A978&lt;&gt;"",ISNUMBER($A978)),VLOOKUP($A978,StudiesDetails!$B:$CW,31,FALSE),"")</f>
        <v>1</v>
      </c>
      <c r="K978" s="2">
        <v>202</v>
      </c>
      <c r="L978" s="14" t="s">
        <v>1679</v>
      </c>
      <c r="M978" s="14" t="s">
        <v>768</v>
      </c>
      <c r="V978" s="2">
        <v>0.1</v>
      </c>
      <c r="W978" s="14" t="s">
        <v>1679</v>
      </c>
      <c r="X978" s="52">
        <v>1</v>
      </c>
      <c r="Y978" s="52" t="s">
        <v>1689</v>
      </c>
    </row>
    <row r="979" spans="1:25" x14ac:dyDescent="0.3">
      <c r="A979">
        <v>1891</v>
      </c>
      <c r="B979" s="23" t="str">
        <f>IF(AND($A979&lt;&gt;"",ISNUMBER($A979)),VLOOKUP($A979,StudiesDetails!$B:$CW,2,FALSE),"")</f>
        <v>Canaparo</v>
      </c>
      <c r="C979" s="23">
        <f>IF(AND($A979&lt;&gt;"",ISNUMBER($A979)),VLOOKUP($A979,StudiesDetails!$B:$CW,3,FALSE),"")</f>
        <v>2007</v>
      </c>
      <c r="D979" s="23" t="str">
        <f>IF(AND($A979&lt;&gt;"",ISNUMBER($A979)),VLOOKUP($A979,StudiesDetails!$B:$CW,4,FALSE),"")</f>
        <v>https://doi.org/10.1111/j.1742-7843.2006.00023.x</v>
      </c>
      <c r="E979" s="64" t="str">
        <f>IF(AND($A979&lt;&gt;"",ISNUMBER($A979)),VLOOKUP($A979,StudiesDetails!$B:$CW,5,FALSE),"")</f>
        <v>CYP3A4/7</v>
      </c>
      <c r="F979" s="23" t="str">
        <f>IF(AND($A979&lt;&gt;"",ISNUMBER($A979)),VLOOKUP($A979,StudiesDetails!$B:$CW,6,FALSE),"")</f>
        <v>Large intestine-Rectum-HIM-13 tumor-</v>
      </c>
      <c r="G979" s="12" t="s">
        <v>1690</v>
      </c>
      <c r="H979" s="1">
        <v>2</v>
      </c>
      <c r="I979" s="60" t="str">
        <f>IF(AND($A979&lt;&gt;"",ISNUMBER($A979)),VLOOKUP($A979,StudiesDetails!$B:$CW,26,FALSE),"")</f>
        <v>Individual</v>
      </c>
      <c r="J979" s="39">
        <f>IF(AND($A979&lt;&gt;"",ISNUMBER($A979)),VLOOKUP($A979,StudiesDetails!$B:$CW,31,FALSE),"")</f>
        <v>1</v>
      </c>
      <c r="K979" s="2">
        <v>359</v>
      </c>
      <c r="L979" s="14" t="s">
        <v>1679</v>
      </c>
      <c r="M979" s="14" t="s">
        <v>768</v>
      </c>
      <c r="V979" s="2">
        <v>0.1</v>
      </c>
      <c r="W979" s="14" t="s">
        <v>1679</v>
      </c>
      <c r="X979" s="52">
        <v>1</v>
      </c>
      <c r="Y979" s="52" t="s">
        <v>1689</v>
      </c>
    </row>
    <row r="980" spans="1:25" x14ac:dyDescent="0.3">
      <c r="A980">
        <v>1892</v>
      </c>
      <c r="B980" s="23" t="str">
        <f>IF(AND($A980&lt;&gt;"",ISNUMBER($A980)),VLOOKUP($A980,StudiesDetails!$B:$CW,2,FALSE),"")</f>
        <v>Canaparo</v>
      </c>
      <c r="C980" s="23">
        <f>IF(AND($A980&lt;&gt;"",ISNUMBER($A980)),VLOOKUP($A980,StudiesDetails!$B:$CW,3,FALSE),"")</f>
        <v>2007</v>
      </c>
      <c r="D980" s="23" t="str">
        <f>IF(AND($A980&lt;&gt;"",ISNUMBER($A980)),VLOOKUP($A980,StudiesDetails!$B:$CW,4,FALSE),"")</f>
        <v>https://doi.org/10.1111/j.1742-7843.2006.00023.x</v>
      </c>
      <c r="E980" s="64" t="str">
        <f>IF(AND($A980&lt;&gt;"",ISNUMBER($A980)),VLOOKUP($A980,StudiesDetails!$B:$CW,5,FALSE),"")</f>
        <v>CYP3A4/7</v>
      </c>
      <c r="F980" s="23" t="str">
        <f>IF(AND($A980&lt;&gt;"",ISNUMBER($A980)),VLOOKUP($A980,StudiesDetails!$B:$CW,6,FALSE),"")</f>
        <v>Large intestine-Rectum-HIM-14 tumor-</v>
      </c>
      <c r="G980" s="12" t="s">
        <v>1690</v>
      </c>
      <c r="H980" s="1">
        <v>2</v>
      </c>
      <c r="I980" s="60" t="str">
        <f>IF(AND($A980&lt;&gt;"",ISNUMBER($A980)),VLOOKUP($A980,StudiesDetails!$B:$CW,26,FALSE),"")</f>
        <v>Individual</v>
      </c>
      <c r="J980" s="39">
        <f>IF(AND($A980&lt;&gt;"",ISNUMBER($A980)),VLOOKUP($A980,StudiesDetails!$B:$CW,31,FALSE),"")</f>
        <v>1</v>
      </c>
      <c r="K980" s="2">
        <v>787</v>
      </c>
      <c r="L980" s="14" t="s">
        <v>1679</v>
      </c>
      <c r="M980" s="14" t="s">
        <v>768</v>
      </c>
      <c r="V980" s="2">
        <v>0.1</v>
      </c>
      <c r="W980" s="14" t="s">
        <v>1679</v>
      </c>
      <c r="X980" s="52">
        <v>1</v>
      </c>
      <c r="Y980" s="52" t="s">
        <v>1689</v>
      </c>
    </row>
    <row r="981" spans="1:25" x14ac:dyDescent="0.3">
      <c r="A981">
        <v>1893</v>
      </c>
      <c r="B981" s="23" t="str">
        <f>IF(AND($A981&lt;&gt;"",ISNUMBER($A981)),VLOOKUP($A981,StudiesDetails!$B:$CW,2,FALSE),"")</f>
        <v>Canaparo</v>
      </c>
      <c r="C981" s="23">
        <f>IF(AND($A981&lt;&gt;"",ISNUMBER($A981)),VLOOKUP($A981,StudiesDetails!$B:$CW,3,FALSE),"")</f>
        <v>2007</v>
      </c>
      <c r="D981" s="23" t="str">
        <f>IF(AND($A981&lt;&gt;"",ISNUMBER($A981)),VLOOKUP($A981,StudiesDetails!$B:$CW,4,FALSE),"")</f>
        <v>https://doi.org/10.1111/j.1742-7843.2006.00023.x</v>
      </c>
      <c r="E981" s="64" t="str">
        <f>IF(AND($A981&lt;&gt;"",ISNUMBER($A981)),VLOOKUP($A981,StudiesDetails!$B:$CW,5,FALSE),"")</f>
        <v>CYP3A4/7</v>
      </c>
      <c r="F981" s="23" t="str">
        <f>IF(AND($A981&lt;&gt;"",ISNUMBER($A981)),VLOOKUP($A981,StudiesDetails!$B:$CW,6,FALSE),"")</f>
        <v>Large intestine-Rectum-HIM-15 tumor-</v>
      </c>
      <c r="G981" s="12" t="s">
        <v>1690</v>
      </c>
      <c r="H981" s="1">
        <v>2</v>
      </c>
      <c r="I981" s="60" t="str">
        <f>IF(AND($A981&lt;&gt;"",ISNUMBER($A981)),VLOOKUP($A981,StudiesDetails!$B:$CW,26,FALSE),"")</f>
        <v>Individual</v>
      </c>
      <c r="J981" s="39">
        <f>IF(AND($A981&lt;&gt;"",ISNUMBER($A981)),VLOOKUP($A981,StudiesDetails!$B:$CW,31,FALSE),"")</f>
        <v>1</v>
      </c>
      <c r="K981" s="2">
        <v>323</v>
      </c>
      <c r="L981" s="14" t="s">
        <v>1679</v>
      </c>
      <c r="M981" s="14" t="s">
        <v>768</v>
      </c>
      <c r="V981" s="2">
        <v>0.1</v>
      </c>
      <c r="W981" s="14" t="s">
        <v>1679</v>
      </c>
      <c r="X981" s="52">
        <v>1</v>
      </c>
      <c r="Y981" s="52" t="s">
        <v>1689</v>
      </c>
    </row>
    <row r="982" spans="1:25" x14ac:dyDescent="0.3">
      <c r="A982">
        <v>1894</v>
      </c>
      <c r="B982" s="23" t="str">
        <f>IF(AND($A982&lt;&gt;"",ISNUMBER($A982)),VLOOKUP($A982,StudiesDetails!$B:$CW,2,FALSE),"")</f>
        <v>Canaparo</v>
      </c>
      <c r="C982" s="23">
        <f>IF(AND($A982&lt;&gt;"",ISNUMBER($A982)),VLOOKUP($A982,StudiesDetails!$B:$CW,3,FALSE),"")</f>
        <v>2007</v>
      </c>
      <c r="D982" s="23" t="str">
        <f>IF(AND($A982&lt;&gt;"",ISNUMBER($A982)),VLOOKUP($A982,StudiesDetails!$B:$CW,4,FALSE),"")</f>
        <v>https://doi.org/10.1111/j.1742-7843.2006.00023.x</v>
      </c>
      <c r="E982" s="64" t="str">
        <f>IF(AND($A982&lt;&gt;"",ISNUMBER($A982)),VLOOKUP($A982,StudiesDetails!$B:$CW,5,FALSE),"")</f>
        <v>CYP3A4/7</v>
      </c>
      <c r="F982" s="23" t="str">
        <f>IF(AND($A982&lt;&gt;"",ISNUMBER($A982)),VLOOKUP($A982,StudiesDetails!$B:$CW,6,FALSE),"")</f>
        <v>Large intestine-Rectum-HIM-16 tumor-</v>
      </c>
      <c r="G982" s="12" t="s">
        <v>1690</v>
      </c>
      <c r="H982" s="1">
        <v>2</v>
      </c>
      <c r="I982" s="60" t="str">
        <f>IF(AND($A982&lt;&gt;"",ISNUMBER($A982)),VLOOKUP($A982,StudiesDetails!$B:$CW,26,FALSE),"")</f>
        <v>Individual</v>
      </c>
      <c r="J982" s="39">
        <f>IF(AND($A982&lt;&gt;"",ISNUMBER($A982)),VLOOKUP($A982,StudiesDetails!$B:$CW,31,FALSE),"")</f>
        <v>1</v>
      </c>
      <c r="K982" s="2">
        <v>525</v>
      </c>
      <c r="L982" s="14" t="s">
        <v>1679</v>
      </c>
      <c r="M982" s="14" t="s">
        <v>768</v>
      </c>
      <c r="V982" s="2">
        <v>0.1</v>
      </c>
      <c r="W982" s="14" t="s">
        <v>1679</v>
      </c>
      <c r="X982" s="52">
        <v>1</v>
      </c>
      <c r="Y982" s="52" t="s">
        <v>1689</v>
      </c>
    </row>
    <row r="983" spans="1:25" x14ac:dyDescent="0.3">
      <c r="A983">
        <v>1895</v>
      </c>
      <c r="B983" s="23" t="str">
        <f>IF(AND($A983&lt;&gt;"",ISNUMBER($A983)),VLOOKUP($A983,StudiesDetails!$B:$CW,2,FALSE),"")</f>
        <v>Canaparo</v>
      </c>
      <c r="C983" s="23">
        <f>IF(AND($A983&lt;&gt;"",ISNUMBER($A983)),VLOOKUP($A983,StudiesDetails!$B:$CW,3,FALSE),"")</f>
        <v>2007</v>
      </c>
      <c r="D983" s="23" t="str">
        <f>IF(AND($A983&lt;&gt;"",ISNUMBER($A983)),VLOOKUP($A983,StudiesDetails!$B:$CW,4,FALSE),"")</f>
        <v>https://doi.org/10.1111/j.1742-7843.2006.00023.x</v>
      </c>
      <c r="E983" s="64" t="str">
        <f>IF(AND($A983&lt;&gt;"",ISNUMBER($A983)),VLOOKUP($A983,StudiesDetails!$B:$CW,5,FALSE),"")</f>
        <v>CYP3A4/7</v>
      </c>
      <c r="F983" s="23" t="str">
        <f>IF(AND($A983&lt;&gt;"",ISNUMBER($A983)),VLOOKUP($A983,StudiesDetails!$B:$CW,6,FALSE),"")</f>
        <v>Large intestine-Rectum-HIM-17 tumor-</v>
      </c>
      <c r="G983" s="12" t="s">
        <v>1690</v>
      </c>
      <c r="H983" s="1">
        <v>2</v>
      </c>
      <c r="I983" s="60" t="str">
        <f>IF(AND($A983&lt;&gt;"",ISNUMBER($A983)),VLOOKUP($A983,StudiesDetails!$B:$CW,26,FALSE),"")</f>
        <v>Individual</v>
      </c>
      <c r="J983" s="39">
        <f>IF(AND($A983&lt;&gt;"",ISNUMBER($A983)),VLOOKUP($A983,StudiesDetails!$B:$CW,31,FALSE),"")</f>
        <v>1</v>
      </c>
      <c r="K983" s="2">
        <v>428</v>
      </c>
      <c r="L983" s="14" t="s">
        <v>1679</v>
      </c>
      <c r="M983" s="14" t="s">
        <v>768</v>
      </c>
      <c r="V983" s="2">
        <v>0.1</v>
      </c>
      <c r="W983" s="14" t="s">
        <v>1679</v>
      </c>
      <c r="X983" s="52">
        <v>1</v>
      </c>
      <c r="Y983" s="52" t="s">
        <v>1689</v>
      </c>
    </row>
    <row r="984" spans="1:25" x14ac:dyDescent="0.3">
      <c r="A984">
        <v>1896</v>
      </c>
      <c r="B984" s="23" t="str">
        <f>IF(AND($A984&lt;&gt;"",ISNUMBER($A984)),VLOOKUP($A984,StudiesDetails!$B:$CW,2,FALSE),"")</f>
        <v>Canaparo</v>
      </c>
      <c r="C984" s="23">
        <f>IF(AND($A984&lt;&gt;"",ISNUMBER($A984)),VLOOKUP($A984,StudiesDetails!$B:$CW,3,FALSE),"")</f>
        <v>2007</v>
      </c>
      <c r="D984" s="23" t="str">
        <f>IF(AND($A984&lt;&gt;"",ISNUMBER($A984)),VLOOKUP($A984,StudiesDetails!$B:$CW,4,FALSE),"")</f>
        <v>https://doi.org/10.1111/j.1742-7843.2006.00023.x</v>
      </c>
      <c r="E984" s="64" t="str">
        <f>IF(AND($A984&lt;&gt;"",ISNUMBER($A984)),VLOOKUP($A984,StudiesDetails!$B:$CW,5,FALSE),"")</f>
        <v>CYP3A4/7</v>
      </c>
      <c r="F984" s="23" t="str">
        <f>IF(AND($A984&lt;&gt;"",ISNUMBER($A984)),VLOOKUP($A984,StudiesDetails!$B:$CW,6,FALSE),"")</f>
        <v>Large intestine-Rectum-HIM-18 tumor-</v>
      </c>
      <c r="G984" s="12" t="s">
        <v>1690</v>
      </c>
      <c r="H984" s="1">
        <v>2</v>
      </c>
      <c r="I984" s="60" t="str">
        <f>IF(AND($A984&lt;&gt;"",ISNUMBER($A984)),VLOOKUP($A984,StudiesDetails!$B:$CW,26,FALSE),"")</f>
        <v>Individual</v>
      </c>
      <c r="J984" s="39">
        <f>IF(AND($A984&lt;&gt;"",ISNUMBER($A984)),VLOOKUP($A984,StudiesDetails!$B:$CW,31,FALSE),"")</f>
        <v>1</v>
      </c>
      <c r="K984" s="2">
        <v>659</v>
      </c>
      <c r="L984" s="14" t="s">
        <v>1679</v>
      </c>
      <c r="M984" s="14" t="s">
        <v>768</v>
      </c>
      <c r="V984" s="2">
        <v>0.1</v>
      </c>
      <c r="W984" s="14" t="s">
        <v>1679</v>
      </c>
      <c r="X984" s="52">
        <v>1</v>
      </c>
      <c r="Y984" s="52" t="s">
        <v>1689</v>
      </c>
    </row>
    <row r="985" spans="1:25" x14ac:dyDescent="0.3">
      <c r="A985">
        <v>1897</v>
      </c>
      <c r="B985" s="23" t="str">
        <f>IF(AND($A985&lt;&gt;"",ISNUMBER($A985)),VLOOKUP($A985,StudiesDetails!$B:$CW,2,FALSE),"")</f>
        <v>Canaparo</v>
      </c>
      <c r="C985" s="23">
        <f>IF(AND($A985&lt;&gt;"",ISNUMBER($A985)),VLOOKUP($A985,StudiesDetails!$B:$CW,3,FALSE),"")</f>
        <v>2007</v>
      </c>
      <c r="D985" s="23" t="str">
        <f>IF(AND($A985&lt;&gt;"",ISNUMBER($A985)),VLOOKUP($A985,StudiesDetails!$B:$CW,4,FALSE),"")</f>
        <v>https://doi.org/10.1111/j.1742-7843.2006.00023.x</v>
      </c>
      <c r="E985" s="64" t="str">
        <f>IF(AND($A985&lt;&gt;"",ISNUMBER($A985)),VLOOKUP($A985,StudiesDetails!$B:$CW,5,FALSE),"")</f>
        <v>CYP3A4/7</v>
      </c>
      <c r="F985" s="23" t="str">
        <f>IF(AND($A985&lt;&gt;"",ISNUMBER($A985)),VLOOKUP($A985,StudiesDetails!$B:$CW,6,FALSE),"")</f>
        <v>Large intestine-Rectum-HIM-19 tumor-</v>
      </c>
      <c r="G985" s="12" t="s">
        <v>1690</v>
      </c>
      <c r="H985" s="1">
        <v>2</v>
      </c>
      <c r="I985" s="60" t="str">
        <f>IF(AND($A985&lt;&gt;"",ISNUMBER($A985)),VLOOKUP($A985,StudiesDetails!$B:$CW,26,FALSE),"")</f>
        <v>Individual</v>
      </c>
      <c r="J985" s="39">
        <f>IF(AND($A985&lt;&gt;"",ISNUMBER($A985)),VLOOKUP($A985,StudiesDetails!$B:$CW,31,FALSE),"")</f>
        <v>1</v>
      </c>
      <c r="K985" s="2">
        <v>243</v>
      </c>
      <c r="L985" s="14" t="s">
        <v>1679</v>
      </c>
      <c r="M985" s="14" t="s">
        <v>768</v>
      </c>
      <c r="V985" s="2">
        <v>0.1</v>
      </c>
      <c r="W985" s="14" t="s">
        <v>1679</v>
      </c>
      <c r="X985" s="52">
        <v>1</v>
      </c>
      <c r="Y985" s="52" t="s">
        <v>1689</v>
      </c>
    </row>
    <row r="986" spans="1:25" x14ac:dyDescent="0.3">
      <c r="A986">
        <v>1898</v>
      </c>
      <c r="B986" s="23" t="str">
        <f>IF(AND($A986&lt;&gt;"",ISNUMBER($A986)),VLOOKUP($A986,StudiesDetails!$B:$CW,2,FALSE),"")</f>
        <v>Canaparo</v>
      </c>
      <c r="C986" s="23">
        <f>IF(AND($A986&lt;&gt;"",ISNUMBER($A986)),VLOOKUP($A986,StudiesDetails!$B:$CW,3,FALSE),"")</f>
        <v>2007</v>
      </c>
      <c r="D986" s="23" t="str">
        <f>IF(AND($A986&lt;&gt;"",ISNUMBER($A986)),VLOOKUP($A986,StudiesDetails!$B:$CW,4,FALSE),"")</f>
        <v>https://doi.org/10.1111/j.1742-7843.2006.00023.x</v>
      </c>
      <c r="E986" s="64" t="str">
        <f>IF(AND($A986&lt;&gt;"",ISNUMBER($A986)),VLOOKUP($A986,StudiesDetails!$B:$CW,5,FALSE),"")</f>
        <v>CYP3A4/7</v>
      </c>
      <c r="F986" s="23" t="str">
        <f>IF(AND($A986&lt;&gt;"",ISNUMBER($A986)),VLOOKUP($A986,StudiesDetails!$B:$CW,6,FALSE),"")</f>
        <v>Large intestine-Rectum-HIM-20 tumor-</v>
      </c>
      <c r="G986" s="12" t="s">
        <v>1690</v>
      </c>
      <c r="H986" s="1">
        <v>2</v>
      </c>
      <c r="I986" s="60" t="str">
        <f>IF(AND($A986&lt;&gt;"",ISNUMBER($A986)),VLOOKUP($A986,StudiesDetails!$B:$CW,26,FALSE),"")</f>
        <v>Individual</v>
      </c>
      <c r="J986" s="39">
        <f>IF(AND($A986&lt;&gt;"",ISNUMBER($A986)),VLOOKUP($A986,StudiesDetails!$B:$CW,31,FALSE),"")</f>
        <v>1</v>
      </c>
      <c r="K986" s="2">
        <v>287</v>
      </c>
      <c r="L986" s="14" t="s">
        <v>1679</v>
      </c>
      <c r="M986" s="14" t="s">
        <v>768</v>
      </c>
      <c r="V986" s="2">
        <v>0.1</v>
      </c>
      <c r="W986" s="14" t="s">
        <v>1679</v>
      </c>
      <c r="X986" s="52">
        <v>1</v>
      </c>
      <c r="Y986" s="52" t="s">
        <v>1689</v>
      </c>
    </row>
    <row r="987" spans="1:25" x14ac:dyDescent="0.3">
      <c r="A987">
        <v>1899</v>
      </c>
      <c r="B987" s="23" t="str">
        <f>IF(AND($A987&lt;&gt;"",ISNUMBER($A987)),VLOOKUP($A987,StudiesDetails!$B:$CW,2,FALSE),"")</f>
        <v>Canaparo</v>
      </c>
      <c r="C987" s="23">
        <f>IF(AND($A987&lt;&gt;"",ISNUMBER($A987)),VLOOKUP($A987,StudiesDetails!$B:$CW,3,FALSE),"")</f>
        <v>2007</v>
      </c>
      <c r="D987" s="23" t="str">
        <f>IF(AND($A987&lt;&gt;"",ISNUMBER($A987)),VLOOKUP($A987,StudiesDetails!$B:$CW,4,FALSE),"")</f>
        <v>https://doi.org/10.1111/j.1742-7843.2006.00023.x</v>
      </c>
      <c r="E987" s="64" t="str">
        <f>IF(AND($A987&lt;&gt;"",ISNUMBER($A987)),VLOOKUP($A987,StudiesDetails!$B:$CW,5,FALSE),"")</f>
        <v>CYP3A4/7</v>
      </c>
      <c r="F987" s="23" t="str">
        <f>IF(AND($A987&lt;&gt;"",ISNUMBER($A987)),VLOOKUP($A987,StudiesDetails!$B:$CW,6,FALSE),"")</f>
        <v>Large intestine-Rectum-HIM-23 tumor-</v>
      </c>
      <c r="G987" s="12" t="s">
        <v>1690</v>
      </c>
      <c r="H987" s="1">
        <v>2</v>
      </c>
      <c r="I987" s="60" t="str">
        <f>IF(AND($A987&lt;&gt;"",ISNUMBER($A987)),VLOOKUP($A987,StudiesDetails!$B:$CW,26,FALSE),"")</f>
        <v>Individual</v>
      </c>
      <c r="J987" s="39">
        <f>IF(AND($A987&lt;&gt;"",ISNUMBER($A987)),VLOOKUP($A987,StudiesDetails!$B:$CW,31,FALSE),"")</f>
        <v>1</v>
      </c>
      <c r="K987" s="2">
        <v>310</v>
      </c>
      <c r="L987" s="14" t="s">
        <v>1679</v>
      </c>
      <c r="M987" s="14" t="s">
        <v>768</v>
      </c>
      <c r="V987" s="2">
        <v>0.1</v>
      </c>
      <c r="W987" s="14" t="s">
        <v>1679</v>
      </c>
      <c r="X987" s="52">
        <v>1</v>
      </c>
      <c r="Y987" s="52" t="s">
        <v>1689</v>
      </c>
    </row>
    <row r="988" spans="1:25" x14ac:dyDescent="0.3">
      <c r="A988">
        <v>1900</v>
      </c>
      <c r="B988" s="23" t="str">
        <f>IF(AND($A988&lt;&gt;"",ISNUMBER($A988)),VLOOKUP($A988,StudiesDetails!$B:$CW,2,FALSE),"")</f>
        <v>Canaparo</v>
      </c>
      <c r="C988" s="23">
        <f>IF(AND($A988&lt;&gt;"",ISNUMBER($A988)),VLOOKUP($A988,StudiesDetails!$B:$CW,3,FALSE),"")</f>
        <v>2007</v>
      </c>
      <c r="D988" s="23" t="str">
        <f>IF(AND($A988&lt;&gt;"",ISNUMBER($A988)),VLOOKUP($A988,StudiesDetails!$B:$CW,4,FALSE),"")</f>
        <v>https://doi.org/10.1111/j.1742-7843.2006.00023.x</v>
      </c>
      <c r="E988" s="64" t="str">
        <f>IF(AND($A988&lt;&gt;"",ISNUMBER($A988)),VLOOKUP($A988,StudiesDetails!$B:$CW,5,FALSE),"")</f>
        <v>CYP3A5</v>
      </c>
      <c r="F988" s="23" t="str">
        <f>IF(AND($A988&lt;&gt;"",ISNUMBER($A988)),VLOOKUP($A988,StudiesDetails!$B:$CW,6,FALSE),"")</f>
        <v>Liver--HLM--</v>
      </c>
      <c r="G988" s="12" t="s">
        <v>1690</v>
      </c>
      <c r="H988" s="1">
        <v>2</v>
      </c>
      <c r="I988" s="60" t="str">
        <f>IF(AND($A988&lt;&gt;"",ISNUMBER($A988)),VLOOKUP($A988,StudiesDetails!$B:$CW,26,FALSE),"")</f>
        <v>Individual</v>
      </c>
      <c r="J988" s="39">
        <f>IF(AND($A988&lt;&gt;"",ISNUMBER($A988)),VLOOKUP($A988,StudiesDetails!$B:$CW,31,FALSE),"")</f>
        <v>1</v>
      </c>
      <c r="K988" s="2">
        <v>1.1000000000000001</v>
      </c>
      <c r="L988" s="14" t="s">
        <v>1679</v>
      </c>
      <c r="M988" s="14" t="s">
        <v>768</v>
      </c>
      <c r="V988" s="2">
        <v>0.1</v>
      </c>
      <c r="W988" s="14" t="s">
        <v>1679</v>
      </c>
      <c r="X988" s="52">
        <v>0</v>
      </c>
    </row>
    <row r="989" spans="1:25" x14ac:dyDescent="0.3">
      <c r="A989">
        <v>1901</v>
      </c>
      <c r="B989" s="23" t="str">
        <f>IF(AND($A989&lt;&gt;"",ISNUMBER($A989)),VLOOKUP($A989,StudiesDetails!$B:$CW,2,FALSE),"")</f>
        <v>Canaparo</v>
      </c>
      <c r="C989" s="23">
        <f>IF(AND($A989&lt;&gt;"",ISNUMBER($A989)),VLOOKUP($A989,StudiesDetails!$B:$CW,3,FALSE),"")</f>
        <v>2007</v>
      </c>
      <c r="D989" s="23" t="str">
        <f>IF(AND($A989&lt;&gt;"",ISNUMBER($A989)),VLOOKUP($A989,StudiesDetails!$B:$CW,4,FALSE),"")</f>
        <v>https://doi.org/10.1111/j.1742-7843.2006.00023.x</v>
      </c>
      <c r="E989" s="64" t="str">
        <f>IF(AND($A989&lt;&gt;"",ISNUMBER($A989)),VLOOKUP($A989,StudiesDetails!$B:$CW,5,FALSE),"")</f>
        <v>CYP3A5</v>
      </c>
      <c r="F989" s="23" t="str">
        <f>IF(AND($A989&lt;&gt;"",ISNUMBER($A989)),VLOOKUP($A989,StudiesDetails!$B:$CW,6,FALSE),"")</f>
        <v>Liver--HLM--</v>
      </c>
      <c r="G989" s="12" t="s">
        <v>1690</v>
      </c>
      <c r="H989" s="1">
        <v>2</v>
      </c>
      <c r="I989" s="60" t="str">
        <f>IF(AND($A989&lt;&gt;"",ISNUMBER($A989)),VLOOKUP($A989,StudiesDetails!$B:$CW,26,FALSE),"")</f>
        <v>Individual</v>
      </c>
      <c r="J989" s="39">
        <f>IF(AND($A989&lt;&gt;"",ISNUMBER($A989)),VLOOKUP($A989,StudiesDetails!$B:$CW,31,FALSE),"")</f>
        <v>1</v>
      </c>
      <c r="K989" s="2">
        <v>0.6</v>
      </c>
      <c r="L989" s="14" t="s">
        <v>1679</v>
      </c>
      <c r="M989" s="14" t="s">
        <v>768</v>
      </c>
      <c r="V989" s="2">
        <v>0.1</v>
      </c>
      <c r="W989" s="14" t="s">
        <v>1679</v>
      </c>
      <c r="X989" s="52">
        <v>0</v>
      </c>
    </row>
    <row r="990" spans="1:25" x14ac:dyDescent="0.3">
      <c r="A990">
        <v>1902</v>
      </c>
      <c r="B990" s="23" t="str">
        <f>IF(AND($A990&lt;&gt;"",ISNUMBER($A990)),VLOOKUP($A990,StudiesDetails!$B:$CW,2,FALSE),"")</f>
        <v>Canaparo</v>
      </c>
      <c r="C990" s="23">
        <f>IF(AND($A990&lt;&gt;"",ISNUMBER($A990)),VLOOKUP($A990,StudiesDetails!$B:$CW,3,FALSE),"")</f>
        <v>2007</v>
      </c>
      <c r="D990" s="23" t="str">
        <f>IF(AND($A990&lt;&gt;"",ISNUMBER($A990)),VLOOKUP($A990,StudiesDetails!$B:$CW,4,FALSE),"")</f>
        <v>https://doi.org/10.1111/j.1742-7843.2006.00023.x</v>
      </c>
      <c r="E990" s="64" t="str">
        <f>IF(AND($A990&lt;&gt;"",ISNUMBER($A990)),VLOOKUP($A990,StudiesDetails!$B:$CW,5,FALSE),"")</f>
        <v>CYP3A5</v>
      </c>
      <c r="F990" s="23" t="str">
        <f>IF(AND($A990&lt;&gt;"",ISNUMBER($A990)),VLOOKUP($A990,StudiesDetails!$B:$CW,6,FALSE),"")</f>
        <v>Liver--HLM--</v>
      </c>
      <c r="G990" s="12" t="s">
        <v>1690</v>
      </c>
      <c r="H990" s="1">
        <v>2</v>
      </c>
      <c r="I990" s="60" t="str">
        <f>IF(AND($A990&lt;&gt;"",ISNUMBER($A990)),VLOOKUP($A990,StudiesDetails!$B:$CW,26,FALSE),"")</f>
        <v>Individual</v>
      </c>
      <c r="J990" s="39">
        <f>IF(AND($A990&lt;&gt;"",ISNUMBER($A990)),VLOOKUP($A990,StudiesDetails!$B:$CW,31,FALSE),"")</f>
        <v>1</v>
      </c>
      <c r="K990" s="2">
        <v>3.5</v>
      </c>
      <c r="L990" s="14" t="s">
        <v>1679</v>
      </c>
      <c r="M990" s="14" t="s">
        <v>768</v>
      </c>
      <c r="V990" s="2">
        <v>0.1</v>
      </c>
      <c r="W990" s="14" t="s">
        <v>1679</v>
      </c>
      <c r="X990" s="52">
        <v>0</v>
      </c>
    </row>
    <row r="991" spans="1:25" x14ac:dyDescent="0.3">
      <c r="A991">
        <v>1903</v>
      </c>
      <c r="B991" s="23" t="str">
        <f>IF(AND($A991&lt;&gt;"",ISNUMBER($A991)),VLOOKUP($A991,StudiesDetails!$B:$CW,2,FALSE),"")</f>
        <v>Canaparo</v>
      </c>
      <c r="C991" s="23">
        <f>IF(AND($A991&lt;&gt;"",ISNUMBER($A991)),VLOOKUP($A991,StudiesDetails!$B:$CW,3,FALSE),"")</f>
        <v>2007</v>
      </c>
      <c r="D991" s="23" t="str">
        <f>IF(AND($A991&lt;&gt;"",ISNUMBER($A991)),VLOOKUP($A991,StudiesDetails!$B:$CW,4,FALSE),"")</f>
        <v>https://doi.org/10.1111/j.1742-7843.2006.00023.x</v>
      </c>
      <c r="E991" s="64" t="str">
        <f>IF(AND($A991&lt;&gt;"",ISNUMBER($A991)),VLOOKUP($A991,StudiesDetails!$B:$CW,5,FALSE),"")</f>
        <v>CYP3A5</v>
      </c>
      <c r="F991" s="23" t="str">
        <f>IF(AND($A991&lt;&gt;"",ISNUMBER($A991)),VLOOKUP($A991,StudiesDetails!$B:$CW,6,FALSE),"")</f>
        <v>Liver--HLM--</v>
      </c>
      <c r="G991" s="12" t="s">
        <v>1690</v>
      </c>
      <c r="H991" s="1">
        <v>2</v>
      </c>
      <c r="I991" s="60" t="str">
        <f>IF(AND($A991&lt;&gt;"",ISNUMBER($A991)),VLOOKUP($A991,StudiesDetails!$B:$CW,26,FALSE),"")</f>
        <v>Individual</v>
      </c>
      <c r="J991" s="39">
        <f>IF(AND($A991&lt;&gt;"",ISNUMBER($A991)),VLOOKUP($A991,StudiesDetails!$B:$CW,31,FALSE),"")</f>
        <v>1</v>
      </c>
      <c r="K991" s="2">
        <v>0.2</v>
      </c>
      <c r="L991" s="14" t="s">
        <v>1679</v>
      </c>
      <c r="M991" s="14" t="s">
        <v>768</v>
      </c>
      <c r="V991" s="2">
        <v>0.1</v>
      </c>
      <c r="W991" s="14" t="s">
        <v>1679</v>
      </c>
      <c r="X991" s="52">
        <v>0</v>
      </c>
    </row>
    <row r="992" spans="1:25" x14ac:dyDescent="0.3">
      <c r="A992">
        <v>1904</v>
      </c>
      <c r="B992" s="23" t="str">
        <f>IF(AND($A992&lt;&gt;"",ISNUMBER($A992)),VLOOKUP($A992,StudiesDetails!$B:$CW,2,FALSE),"")</f>
        <v>Canaparo</v>
      </c>
      <c r="C992" s="23">
        <f>IF(AND($A992&lt;&gt;"",ISNUMBER($A992)),VLOOKUP($A992,StudiesDetails!$B:$CW,3,FALSE),"")</f>
        <v>2007</v>
      </c>
      <c r="D992" s="23" t="str">
        <f>IF(AND($A992&lt;&gt;"",ISNUMBER($A992)),VLOOKUP($A992,StudiesDetails!$B:$CW,4,FALSE),"")</f>
        <v>https://doi.org/10.1111/j.1742-7843.2006.00023.x</v>
      </c>
      <c r="E992" s="64" t="str">
        <f>IF(AND($A992&lt;&gt;"",ISNUMBER($A992)),VLOOKUP($A992,StudiesDetails!$B:$CW,5,FALSE),"")</f>
        <v>CYP3A5</v>
      </c>
      <c r="F992" s="23" t="str">
        <f>IF(AND($A992&lt;&gt;"",ISNUMBER($A992)),VLOOKUP($A992,StudiesDetails!$B:$CW,6,FALSE),"")</f>
        <v>Liver--HLM--</v>
      </c>
      <c r="G992" s="12" t="s">
        <v>1690</v>
      </c>
      <c r="H992" s="1">
        <v>2</v>
      </c>
      <c r="I992" s="60" t="str">
        <f>IF(AND($A992&lt;&gt;"",ISNUMBER($A992)),VLOOKUP($A992,StudiesDetails!$B:$CW,26,FALSE),"")</f>
        <v>Individual</v>
      </c>
      <c r="J992" s="39">
        <f>IF(AND($A992&lt;&gt;"",ISNUMBER($A992)),VLOOKUP($A992,StudiesDetails!$B:$CW,31,FALSE),"")</f>
        <v>1</v>
      </c>
      <c r="K992" s="2">
        <v>1.2</v>
      </c>
      <c r="L992" s="14" t="s">
        <v>1679</v>
      </c>
      <c r="M992" s="14" t="s">
        <v>768</v>
      </c>
      <c r="V992" s="2">
        <v>0.1</v>
      </c>
      <c r="W992" s="14" t="s">
        <v>1679</v>
      </c>
      <c r="X992" s="52">
        <v>0</v>
      </c>
    </row>
    <row r="993" spans="1:25" x14ac:dyDescent="0.3">
      <c r="A993">
        <v>1905</v>
      </c>
      <c r="B993" s="23" t="str">
        <f>IF(AND($A993&lt;&gt;"",ISNUMBER($A993)),VLOOKUP($A993,StudiesDetails!$B:$CW,2,FALSE),"")</f>
        <v>Canaparo</v>
      </c>
      <c r="C993" s="23">
        <f>IF(AND($A993&lt;&gt;"",ISNUMBER($A993)),VLOOKUP($A993,StudiesDetails!$B:$CW,3,FALSE),"")</f>
        <v>2007</v>
      </c>
      <c r="D993" s="23" t="str">
        <f>IF(AND($A993&lt;&gt;"",ISNUMBER($A993)),VLOOKUP($A993,StudiesDetails!$B:$CW,4,FALSE),"")</f>
        <v>https://doi.org/10.1111/j.1742-7843.2006.00023.x</v>
      </c>
      <c r="E993" s="64" t="str">
        <f>IF(AND($A993&lt;&gt;"",ISNUMBER($A993)),VLOOKUP($A993,StudiesDetails!$B:$CW,5,FALSE),"")</f>
        <v>CYP3A5</v>
      </c>
      <c r="F993" s="23" t="str">
        <f>IF(AND($A993&lt;&gt;"",ISNUMBER($A993)),VLOOKUP($A993,StudiesDetails!$B:$CW,6,FALSE),"")</f>
        <v>Liver--HLM--</v>
      </c>
      <c r="G993" s="12" t="s">
        <v>1690</v>
      </c>
      <c r="H993" s="1">
        <v>2</v>
      </c>
      <c r="I993" s="60" t="str">
        <f>IF(AND($A993&lt;&gt;"",ISNUMBER($A993)),VLOOKUP($A993,StudiesDetails!$B:$CW,26,FALSE),"")</f>
        <v>Individual</v>
      </c>
      <c r="J993" s="39">
        <f>IF(AND($A993&lt;&gt;"",ISNUMBER($A993)),VLOOKUP($A993,StudiesDetails!$B:$CW,31,FALSE),"")</f>
        <v>1</v>
      </c>
      <c r="K993" s="2">
        <v>0.2</v>
      </c>
      <c r="L993" s="14" t="s">
        <v>1679</v>
      </c>
      <c r="M993" s="14" t="s">
        <v>768</v>
      </c>
      <c r="V993" s="2">
        <v>0.1</v>
      </c>
      <c r="W993" s="14" t="s">
        <v>1679</v>
      </c>
      <c r="X993" s="52">
        <v>0</v>
      </c>
    </row>
    <row r="994" spans="1:25" x14ac:dyDescent="0.3">
      <c r="A994">
        <v>1906</v>
      </c>
      <c r="B994" s="23" t="str">
        <f>IF(AND($A994&lt;&gt;"",ISNUMBER($A994)),VLOOKUP($A994,StudiesDetails!$B:$CW,2,FALSE),"")</f>
        <v>Canaparo</v>
      </c>
      <c r="C994" s="23">
        <f>IF(AND($A994&lt;&gt;"",ISNUMBER($A994)),VLOOKUP($A994,StudiesDetails!$B:$CW,3,FALSE),"")</f>
        <v>2007</v>
      </c>
      <c r="D994" s="23" t="str">
        <f>IF(AND($A994&lt;&gt;"",ISNUMBER($A994)),VLOOKUP($A994,StudiesDetails!$B:$CW,4,FALSE),"")</f>
        <v>https://doi.org/10.1111/j.1742-7843.2006.00023.x</v>
      </c>
      <c r="E994" s="64" t="str">
        <f>IF(AND($A994&lt;&gt;"",ISNUMBER($A994)),VLOOKUP($A994,StudiesDetails!$B:$CW,5,FALSE),"")</f>
        <v>CYP3A5</v>
      </c>
      <c r="F994" s="23" t="str">
        <f>IF(AND($A994&lt;&gt;"",ISNUMBER($A994)),VLOOKUP($A994,StudiesDetails!$B:$CW,6,FALSE),"")</f>
        <v>Large intestine-Colon-HIM-2 normal-</v>
      </c>
      <c r="G994" s="12" t="s">
        <v>1690</v>
      </c>
      <c r="H994" s="1">
        <v>2</v>
      </c>
      <c r="I994" s="60" t="str">
        <f>IF(AND($A994&lt;&gt;"",ISNUMBER($A994)),VLOOKUP($A994,StudiesDetails!$B:$CW,26,FALSE),"")</f>
        <v>Individual</v>
      </c>
      <c r="J994" s="39">
        <f>IF(AND($A994&lt;&gt;"",ISNUMBER($A994)),VLOOKUP($A994,StudiesDetails!$B:$CW,31,FALSE),"")</f>
        <v>1</v>
      </c>
      <c r="K994" s="2" t="s">
        <v>1681</v>
      </c>
      <c r="V994" s="2">
        <v>0.1</v>
      </c>
      <c r="W994" s="14" t="s">
        <v>1679</v>
      </c>
      <c r="X994" s="52">
        <v>1</v>
      </c>
      <c r="Y994" s="52" t="s">
        <v>1684</v>
      </c>
    </row>
    <row r="995" spans="1:25" x14ac:dyDescent="0.3">
      <c r="A995">
        <v>1907</v>
      </c>
      <c r="B995" s="23" t="str">
        <f>IF(AND($A995&lt;&gt;"",ISNUMBER($A995)),VLOOKUP($A995,StudiesDetails!$B:$CW,2,FALSE),"")</f>
        <v>Canaparo</v>
      </c>
      <c r="C995" s="23">
        <f>IF(AND($A995&lt;&gt;"",ISNUMBER($A995)),VLOOKUP($A995,StudiesDetails!$B:$CW,3,FALSE),"")</f>
        <v>2007</v>
      </c>
      <c r="D995" s="23" t="str">
        <f>IF(AND($A995&lt;&gt;"",ISNUMBER($A995)),VLOOKUP($A995,StudiesDetails!$B:$CW,4,FALSE),"")</f>
        <v>https://doi.org/10.1111/j.1742-7843.2006.00023.x</v>
      </c>
      <c r="E995" s="64" t="str">
        <f>IF(AND($A995&lt;&gt;"",ISNUMBER($A995)),VLOOKUP($A995,StudiesDetails!$B:$CW,5,FALSE),"")</f>
        <v>CYP3A5</v>
      </c>
      <c r="F995" s="23" t="str">
        <f>IF(AND($A995&lt;&gt;"",ISNUMBER($A995)),VLOOKUP($A995,StudiesDetails!$B:$CW,6,FALSE),"")</f>
        <v>Large intestine-Colon-HIM-3 normal-</v>
      </c>
      <c r="G995" s="12" t="s">
        <v>1690</v>
      </c>
      <c r="H995" s="1">
        <v>2</v>
      </c>
      <c r="I995" s="60" t="str">
        <f>IF(AND($A995&lt;&gt;"",ISNUMBER($A995)),VLOOKUP($A995,StudiesDetails!$B:$CW,26,FALSE),"")</f>
        <v>Individual</v>
      </c>
      <c r="J995" s="39">
        <f>IF(AND($A995&lt;&gt;"",ISNUMBER($A995)),VLOOKUP($A995,StudiesDetails!$B:$CW,31,FALSE),"")</f>
        <v>1</v>
      </c>
      <c r="K995" s="2" t="s">
        <v>1681</v>
      </c>
      <c r="V995" s="2">
        <v>0.1</v>
      </c>
      <c r="W995" s="14" t="s">
        <v>1679</v>
      </c>
      <c r="X995" s="52">
        <v>1</v>
      </c>
      <c r="Y995" s="52" t="s">
        <v>1684</v>
      </c>
    </row>
    <row r="996" spans="1:25" x14ac:dyDescent="0.3">
      <c r="A996">
        <v>1908</v>
      </c>
      <c r="B996" s="23" t="str">
        <f>IF(AND($A996&lt;&gt;"",ISNUMBER($A996)),VLOOKUP($A996,StudiesDetails!$B:$CW,2,FALSE),"")</f>
        <v>Canaparo</v>
      </c>
      <c r="C996" s="23">
        <f>IF(AND($A996&lt;&gt;"",ISNUMBER($A996)),VLOOKUP($A996,StudiesDetails!$B:$CW,3,FALSE),"")</f>
        <v>2007</v>
      </c>
      <c r="D996" s="23" t="str">
        <f>IF(AND($A996&lt;&gt;"",ISNUMBER($A996)),VLOOKUP($A996,StudiesDetails!$B:$CW,4,FALSE),"")</f>
        <v>https://doi.org/10.1111/j.1742-7843.2006.00023.x</v>
      </c>
      <c r="E996" s="64" t="str">
        <f>IF(AND($A996&lt;&gt;"",ISNUMBER($A996)),VLOOKUP($A996,StudiesDetails!$B:$CW,5,FALSE),"")</f>
        <v>CYP3A5</v>
      </c>
      <c r="F996" s="23" t="str">
        <f>IF(AND($A996&lt;&gt;"",ISNUMBER($A996)),VLOOKUP($A996,StudiesDetails!$B:$CW,6,FALSE),"")</f>
        <v>Large intestine-Colon-HIM-4 normal-</v>
      </c>
      <c r="G996" s="12" t="s">
        <v>1690</v>
      </c>
      <c r="H996" s="1">
        <v>2</v>
      </c>
      <c r="I996" s="60" t="str">
        <f>IF(AND($A996&lt;&gt;"",ISNUMBER($A996)),VLOOKUP($A996,StudiesDetails!$B:$CW,26,FALSE),"")</f>
        <v>Individual</v>
      </c>
      <c r="J996" s="39">
        <f>IF(AND($A996&lt;&gt;"",ISNUMBER($A996)),VLOOKUP($A996,StudiesDetails!$B:$CW,31,FALSE),"")</f>
        <v>1</v>
      </c>
      <c r="K996" s="2" t="s">
        <v>1681</v>
      </c>
      <c r="V996" s="2">
        <v>0.1</v>
      </c>
      <c r="W996" s="14" t="s">
        <v>1679</v>
      </c>
      <c r="X996" s="52">
        <v>1</v>
      </c>
      <c r="Y996" s="52" t="s">
        <v>1684</v>
      </c>
    </row>
    <row r="997" spans="1:25" x14ac:dyDescent="0.3">
      <c r="A997">
        <v>1909</v>
      </c>
      <c r="B997" s="23" t="str">
        <f>IF(AND($A997&lt;&gt;"",ISNUMBER($A997)),VLOOKUP($A997,StudiesDetails!$B:$CW,2,FALSE),"")</f>
        <v>Canaparo</v>
      </c>
      <c r="C997" s="23">
        <f>IF(AND($A997&lt;&gt;"",ISNUMBER($A997)),VLOOKUP($A997,StudiesDetails!$B:$CW,3,FALSE),"")</f>
        <v>2007</v>
      </c>
      <c r="D997" s="23" t="str">
        <f>IF(AND($A997&lt;&gt;"",ISNUMBER($A997)),VLOOKUP($A997,StudiesDetails!$B:$CW,4,FALSE),"")</f>
        <v>https://doi.org/10.1111/j.1742-7843.2006.00023.x</v>
      </c>
      <c r="E997" s="64" t="str">
        <f>IF(AND($A997&lt;&gt;"",ISNUMBER($A997)),VLOOKUP($A997,StudiesDetails!$B:$CW,5,FALSE),"")</f>
        <v>CYP3A5</v>
      </c>
      <c r="F997" s="23" t="str">
        <f>IF(AND($A997&lt;&gt;"",ISNUMBER($A997)),VLOOKUP($A997,StudiesDetails!$B:$CW,6,FALSE),"")</f>
        <v>Large intestine-Colon-HIM-5 normal-</v>
      </c>
      <c r="G997" s="12" t="s">
        <v>1690</v>
      </c>
      <c r="H997" s="1">
        <v>2</v>
      </c>
      <c r="I997" s="60" t="str">
        <f>IF(AND($A997&lt;&gt;"",ISNUMBER($A997)),VLOOKUP($A997,StudiesDetails!$B:$CW,26,FALSE),"")</f>
        <v>Individual</v>
      </c>
      <c r="J997" s="39">
        <f>IF(AND($A997&lt;&gt;"",ISNUMBER($A997)),VLOOKUP($A997,StudiesDetails!$B:$CW,31,FALSE),"")</f>
        <v>1</v>
      </c>
      <c r="K997" s="2" t="s">
        <v>1681</v>
      </c>
      <c r="V997" s="2">
        <v>0.1</v>
      </c>
      <c r="W997" s="14" t="s">
        <v>1679</v>
      </c>
      <c r="X997" s="52">
        <v>1</v>
      </c>
      <c r="Y997" s="52" t="s">
        <v>1684</v>
      </c>
    </row>
    <row r="998" spans="1:25" x14ac:dyDescent="0.3">
      <c r="A998">
        <v>1910</v>
      </c>
      <c r="B998" s="23" t="str">
        <f>IF(AND($A998&lt;&gt;"",ISNUMBER($A998)),VLOOKUP($A998,StudiesDetails!$B:$CW,2,FALSE),"")</f>
        <v>Canaparo</v>
      </c>
      <c r="C998" s="23">
        <f>IF(AND($A998&lt;&gt;"",ISNUMBER($A998)),VLOOKUP($A998,StudiesDetails!$B:$CW,3,FALSE),"")</f>
        <v>2007</v>
      </c>
      <c r="D998" s="23" t="str">
        <f>IF(AND($A998&lt;&gt;"",ISNUMBER($A998)),VLOOKUP($A998,StudiesDetails!$B:$CW,4,FALSE),"")</f>
        <v>https://doi.org/10.1111/j.1742-7843.2006.00023.x</v>
      </c>
      <c r="E998" s="64" t="str">
        <f>IF(AND($A998&lt;&gt;"",ISNUMBER($A998)),VLOOKUP($A998,StudiesDetails!$B:$CW,5,FALSE),"")</f>
        <v>CYP3A5</v>
      </c>
      <c r="F998" s="23" t="str">
        <f>IF(AND($A998&lt;&gt;"",ISNUMBER($A998)),VLOOKUP($A998,StudiesDetails!$B:$CW,6,FALSE),"")</f>
        <v>Large intestine-Colon-HIM-6 normal-</v>
      </c>
      <c r="G998" s="12" t="s">
        <v>1690</v>
      </c>
      <c r="H998" s="1">
        <v>2</v>
      </c>
      <c r="I998" s="60" t="str">
        <f>IF(AND($A998&lt;&gt;"",ISNUMBER($A998)),VLOOKUP($A998,StudiesDetails!$B:$CW,26,FALSE),"")</f>
        <v>Individual</v>
      </c>
      <c r="J998" s="39">
        <f>IF(AND($A998&lt;&gt;"",ISNUMBER($A998)),VLOOKUP($A998,StudiesDetails!$B:$CW,31,FALSE),"")</f>
        <v>1</v>
      </c>
      <c r="K998" s="2">
        <v>0.1</v>
      </c>
      <c r="L998" s="14" t="s">
        <v>1679</v>
      </c>
      <c r="M998" s="14" t="s">
        <v>768</v>
      </c>
      <c r="V998" s="2">
        <v>0.1</v>
      </c>
      <c r="W998" s="14" t="s">
        <v>1679</v>
      </c>
      <c r="X998" s="52">
        <v>1</v>
      </c>
      <c r="Y998" s="52" t="s">
        <v>1683</v>
      </c>
    </row>
    <row r="999" spans="1:25" x14ac:dyDescent="0.3">
      <c r="A999">
        <v>1911</v>
      </c>
      <c r="B999" s="23" t="str">
        <f>IF(AND($A999&lt;&gt;"",ISNUMBER($A999)),VLOOKUP($A999,StudiesDetails!$B:$CW,2,FALSE),"")</f>
        <v>Canaparo</v>
      </c>
      <c r="C999" s="23">
        <f>IF(AND($A999&lt;&gt;"",ISNUMBER($A999)),VLOOKUP($A999,StudiesDetails!$B:$CW,3,FALSE),"")</f>
        <v>2007</v>
      </c>
      <c r="D999" s="23" t="str">
        <f>IF(AND($A999&lt;&gt;"",ISNUMBER($A999)),VLOOKUP($A999,StudiesDetails!$B:$CW,4,FALSE),"")</f>
        <v>https://doi.org/10.1111/j.1742-7843.2006.00023.x</v>
      </c>
      <c r="E999" s="64" t="str">
        <f>IF(AND($A999&lt;&gt;"",ISNUMBER($A999)),VLOOKUP($A999,StudiesDetails!$B:$CW,5,FALSE),"")</f>
        <v>CYP3A5</v>
      </c>
      <c r="F999" s="23" t="str">
        <f>IF(AND($A999&lt;&gt;"",ISNUMBER($A999)),VLOOKUP($A999,StudiesDetails!$B:$CW,6,FALSE),"")</f>
        <v>Large intestine-Colon-HIM-7 normal-</v>
      </c>
      <c r="G999" s="12" t="s">
        <v>1690</v>
      </c>
      <c r="H999" s="1">
        <v>2</v>
      </c>
      <c r="I999" s="60" t="str">
        <f>IF(AND($A999&lt;&gt;"",ISNUMBER($A999)),VLOOKUP($A999,StudiesDetails!$B:$CW,26,FALSE),"")</f>
        <v>Individual</v>
      </c>
      <c r="J999" s="39">
        <f>IF(AND($A999&lt;&gt;"",ISNUMBER($A999)),VLOOKUP($A999,StudiesDetails!$B:$CW,31,FALSE),"")</f>
        <v>1</v>
      </c>
      <c r="K999" s="2" t="s">
        <v>1681</v>
      </c>
      <c r="V999" s="2">
        <v>0.1</v>
      </c>
      <c r="W999" s="14" t="s">
        <v>1679</v>
      </c>
      <c r="X999" s="52">
        <v>1</v>
      </c>
      <c r="Y999" s="52" t="s">
        <v>1684</v>
      </c>
    </row>
    <row r="1000" spans="1:25" x14ac:dyDescent="0.3">
      <c r="A1000">
        <v>1912</v>
      </c>
      <c r="B1000" s="23" t="str">
        <f>IF(AND($A1000&lt;&gt;"",ISNUMBER($A1000)),VLOOKUP($A1000,StudiesDetails!$B:$CW,2,FALSE),"")</f>
        <v>Canaparo</v>
      </c>
      <c r="C1000" s="23">
        <f>IF(AND($A1000&lt;&gt;"",ISNUMBER($A1000)),VLOOKUP($A1000,StudiesDetails!$B:$CW,3,FALSE),"")</f>
        <v>2007</v>
      </c>
      <c r="D1000" s="23" t="str">
        <f>IF(AND($A1000&lt;&gt;"",ISNUMBER($A1000)),VLOOKUP($A1000,StudiesDetails!$B:$CW,4,FALSE),"")</f>
        <v>https://doi.org/10.1111/j.1742-7843.2006.00023.x</v>
      </c>
      <c r="E1000" s="64" t="str">
        <f>IF(AND($A1000&lt;&gt;"",ISNUMBER($A1000)),VLOOKUP($A1000,StudiesDetails!$B:$CW,5,FALSE),"")</f>
        <v>CYP3A5</v>
      </c>
      <c r="F1000" s="23" t="str">
        <f>IF(AND($A1000&lt;&gt;"",ISNUMBER($A1000)),VLOOKUP($A1000,StudiesDetails!$B:$CW,6,FALSE),"")</f>
        <v>Large intestine-Colon-HIM-8 normal-</v>
      </c>
      <c r="G1000" s="12" t="s">
        <v>1690</v>
      </c>
      <c r="H1000" s="1">
        <v>2</v>
      </c>
      <c r="I1000" s="60" t="str">
        <f>IF(AND($A1000&lt;&gt;"",ISNUMBER($A1000)),VLOOKUP($A1000,StudiesDetails!$B:$CW,26,FALSE),"")</f>
        <v>Individual</v>
      </c>
      <c r="J1000" s="39">
        <f>IF(AND($A1000&lt;&gt;"",ISNUMBER($A1000)),VLOOKUP($A1000,StudiesDetails!$B:$CW,31,FALSE),"")</f>
        <v>1</v>
      </c>
      <c r="K1000" s="2">
        <v>0.1</v>
      </c>
      <c r="L1000" s="14" t="s">
        <v>1679</v>
      </c>
      <c r="M1000" s="14" t="s">
        <v>768</v>
      </c>
      <c r="V1000" s="2">
        <v>0.1</v>
      </c>
      <c r="W1000" s="14" t="s">
        <v>1679</v>
      </c>
      <c r="X1000" s="52">
        <v>1</v>
      </c>
      <c r="Y1000" s="52" t="s">
        <v>1683</v>
      </c>
    </row>
    <row r="1001" spans="1:25" x14ac:dyDescent="0.3">
      <c r="A1001">
        <v>1913</v>
      </c>
      <c r="B1001" s="23" t="str">
        <f>IF(AND($A1001&lt;&gt;"",ISNUMBER($A1001)),VLOOKUP($A1001,StudiesDetails!$B:$CW,2,FALSE),"")</f>
        <v>Canaparo</v>
      </c>
      <c r="C1001" s="23">
        <f>IF(AND($A1001&lt;&gt;"",ISNUMBER($A1001)),VLOOKUP($A1001,StudiesDetails!$B:$CW,3,FALSE),"")</f>
        <v>2007</v>
      </c>
      <c r="D1001" s="23" t="str">
        <f>IF(AND($A1001&lt;&gt;"",ISNUMBER($A1001)),VLOOKUP($A1001,StudiesDetails!$B:$CW,4,FALSE),"")</f>
        <v>https://doi.org/10.1111/j.1742-7843.2006.00023.x</v>
      </c>
      <c r="E1001" s="64" t="str">
        <f>IF(AND($A1001&lt;&gt;"",ISNUMBER($A1001)),VLOOKUP($A1001,StudiesDetails!$B:$CW,5,FALSE),"")</f>
        <v>CYP3A5</v>
      </c>
      <c r="F1001" s="23" t="str">
        <f>IF(AND($A1001&lt;&gt;"",ISNUMBER($A1001)),VLOOKUP($A1001,StudiesDetails!$B:$CW,6,FALSE),"")</f>
        <v>Large intestine-Colon-HIM-9 normal-</v>
      </c>
      <c r="G1001" s="12" t="s">
        <v>1690</v>
      </c>
      <c r="H1001" s="1">
        <v>2</v>
      </c>
      <c r="I1001" s="60" t="str">
        <f>IF(AND($A1001&lt;&gt;"",ISNUMBER($A1001)),VLOOKUP($A1001,StudiesDetails!$B:$CW,26,FALSE),"")</f>
        <v>Individual</v>
      </c>
      <c r="J1001" s="39">
        <f>IF(AND($A1001&lt;&gt;"",ISNUMBER($A1001)),VLOOKUP($A1001,StudiesDetails!$B:$CW,31,FALSE),"")</f>
        <v>1</v>
      </c>
      <c r="K1001" s="2">
        <v>0.2</v>
      </c>
      <c r="L1001" s="14" t="s">
        <v>1679</v>
      </c>
      <c r="M1001" s="14" t="s">
        <v>768</v>
      </c>
      <c r="V1001" s="2">
        <v>0.1</v>
      </c>
      <c r="W1001" s="14" t="s">
        <v>1679</v>
      </c>
      <c r="X1001" s="52">
        <v>1</v>
      </c>
      <c r="Y1001" s="52" t="s">
        <v>1683</v>
      </c>
    </row>
    <row r="1002" spans="1:25" x14ac:dyDescent="0.3">
      <c r="A1002">
        <v>1914</v>
      </c>
      <c r="B1002" s="23" t="str">
        <f>IF(AND($A1002&lt;&gt;"",ISNUMBER($A1002)),VLOOKUP($A1002,StudiesDetails!$B:$CW,2,FALSE),"")</f>
        <v>Canaparo</v>
      </c>
      <c r="C1002" s="23">
        <f>IF(AND($A1002&lt;&gt;"",ISNUMBER($A1002)),VLOOKUP($A1002,StudiesDetails!$B:$CW,3,FALSE),"")</f>
        <v>2007</v>
      </c>
      <c r="D1002" s="23" t="str">
        <f>IF(AND($A1002&lt;&gt;"",ISNUMBER($A1002)),VLOOKUP($A1002,StudiesDetails!$B:$CW,4,FALSE),"")</f>
        <v>https://doi.org/10.1111/j.1742-7843.2006.00023.x</v>
      </c>
      <c r="E1002" s="64" t="str">
        <f>IF(AND($A1002&lt;&gt;"",ISNUMBER($A1002)),VLOOKUP($A1002,StudiesDetails!$B:$CW,5,FALSE),"")</f>
        <v>CYP3A5</v>
      </c>
      <c r="F1002" s="23" t="str">
        <f>IF(AND($A1002&lt;&gt;"",ISNUMBER($A1002)),VLOOKUP($A1002,StudiesDetails!$B:$CW,6,FALSE),"")</f>
        <v>Large intestine-Rectum-HIM-10 normal-</v>
      </c>
      <c r="G1002" s="12" t="s">
        <v>1690</v>
      </c>
      <c r="H1002" s="1">
        <v>2</v>
      </c>
      <c r="I1002" s="60" t="str">
        <f>IF(AND($A1002&lt;&gt;"",ISNUMBER($A1002)),VLOOKUP($A1002,StudiesDetails!$B:$CW,26,FALSE),"")</f>
        <v>Individual</v>
      </c>
      <c r="J1002" s="39">
        <f>IF(AND($A1002&lt;&gt;"",ISNUMBER($A1002)),VLOOKUP($A1002,StudiesDetails!$B:$CW,31,FALSE),"")</f>
        <v>1</v>
      </c>
      <c r="K1002" s="2">
        <v>0.1</v>
      </c>
      <c r="L1002" s="14" t="s">
        <v>1679</v>
      </c>
      <c r="M1002" s="14" t="s">
        <v>768</v>
      </c>
      <c r="V1002" s="2">
        <v>0.1</v>
      </c>
      <c r="W1002" s="14" t="s">
        <v>1679</v>
      </c>
      <c r="X1002" s="52">
        <v>1</v>
      </c>
      <c r="Y1002" s="52" t="s">
        <v>1683</v>
      </c>
    </row>
    <row r="1003" spans="1:25" x14ac:dyDescent="0.3">
      <c r="A1003">
        <v>1915</v>
      </c>
      <c r="B1003" s="23" t="str">
        <f>IF(AND($A1003&lt;&gt;"",ISNUMBER($A1003)),VLOOKUP($A1003,StudiesDetails!$B:$CW,2,FALSE),"")</f>
        <v>Canaparo</v>
      </c>
      <c r="C1003" s="23">
        <f>IF(AND($A1003&lt;&gt;"",ISNUMBER($A1003)),VLOOKUP($A1003,StudiesDetails!$B:$CW,3,FALSE),"")</f>
        <v>2007</v>
      </c>
      <c r="D1003" s="23" t="str">
        <f>IF(AND($A1003&lt;&gt;"",ISNUMBER($A1003)),VLOOKUP($A1003,StudiesDetails!$B:$CW,4,FALSE),"")</f>
        <v>https://doi.org/10.1111/j.1742-7843.2006.00023.x</v>
      </c>
      <c r="E1003" s="64" t="str">
        <f>IF(AND($A1003&lt;&gt;"",ISNUMBER($A1003)),VLOOKUP($A1003,StudiesDetails!$B:$CW,5,FALSE),"")</f>
        <v>CYP3A5</v>
      </c>
      <c r="F1003" s="23" t="str">
        <f>IF(AND($A1003&lt;&gt;"",ISNUMBER($A1003)),VLOOKUP($A1003,StudiesDetails!$B:$CW,6,FALSE),"")</f>
        <v>Large intestine-Rectum-HIM-11 normal-</v>
      </c>
      <c r="G1003" s="12" t="s">
        <v>1690</v>
      </c>
      <c r="H1003" s="1">
        <v>2</v>
      </c>
      <c r="I1003" s="60" t="str">
        <f>IF(AND($A1003&lt;&gt;"",ISNUMBER($A1003)),VLOOKUP($A1003,StudiesDetails!$B:$CW,26,FALSE),"")</f>
        <v>Individual</v>
      </c>
      <c r="J1003" s="39">
        <f>IF(AND($A1003&lt;&gt;"",ISNUMBER($A1003)),VLOOKUP($A1003,StudiesDetails!$B:$CW,31,FALSE),"")</f>
        <v>1</v>
      </c>
      <c r="K1003" s="2" t="s">
        <v>1681</v>
      </c>
      <c r="V1003" s="2">
        <v>0.1</v>
      </c>
      <c r="W1003" s="14" t="s">
        <v>1679</v>
      </c>
      <c r="X1003" s="52">
        <v>1</v>
      </c>
      <c r="Y1003" s="52" t="s">
        <v>1684</v>
      </c>
    </row>
    <row r="1004" spans="1:25" x14ac:dyDescent="0.3">
      <c r="A1004">
        <v>1916</v>
      </c>
      <c r="B1004" s="23" t="str">
        <f>IF(AND($A1004&lt;&gt;"",ISNUMBER($A1004)),VLOOKUP($A1004,StudiesDetails!$B:$CW,2,FALSE),"")</f>
        <v>Canaparo</v>
      </c>
      <c r="C1004" s="23">
        <f>IF(AND($A1004&lt;&gt;"",ISNUMBER($A1004)),VLOOKUP($A1004,StudiesDetails!$B:$CW,3,FALSE),"")</f>
        <v>2007</v>
      </c>
      <c r="D1004" s="23" t="str">
        <f>IF(AND($A1004&lt;&gt;"",ISNUMBER($A1004)),VLOOKUP($A1004,StudiesDetails!$B:$CW,4,FALSE),"")</f>
        <v>https://doi.org/10.1111/j.1742-7843.2006.00023.x</v>
      </c>
      <c r="E1004" s="64" t="str">
        <f>IF(AND($A1004&lt;&gt;"",ISNUMBER($A1004)),VLOOKUP($A1004,StudiesDetails!$B:$CW,5,FALSE),"")</f>
        <v>CYP3A5</v>
      </c>
      <c r="F1004" s="23" t="str">
        <f>IF(AND($A1004&lt;&gt;"",ISNUMBER($A1004)),VLOOKUP($A1004,StudiesDetails!$B:$CW,6,FALSE),"")</f>
        <v>Large intestine-Rectum-HIM-12 normal-</v>
      </c>
      <c r="G1004" s="12" t="s">
        <v>1690</v>
      </c>
      <c r="H1004" s="1">
        <v>2</v>
      </c>
      <c r="I1004" s="60" t="str">
        <f>IF(AND($A1004&lt;&gt;"",ISNUMBER($A1004)),VLOOKUP($A1004,StudiesDetails!$B:$CW,26,FALSE),"")</f>
        <v>Individual</v>
      </c>
      <c r="J1004" s="39">
        <f>IF(AND($A1004&lt;&gt;"",ISNUMBER($A1004)),VLOOKUP($A1004,StudiesDetails!$B:$CW,31,FALSE),"")</f>
        <v>1</v>
      </c>
      <c r="K1004" s="2" t="s">
        <v>1681</v>
      </c>
      <c r="V1004" s="2">
        <v>0.1</v>
      </c>
      <c r="W1004" s="14" t="s">
        <v>1679</v>
      </c>
      <c r="X1004" s="52">
        <v>1</v>
      </c>
      <c r="Y1004" s="52" t="s">
        <v>1684</v>
      </c>
    </row>
    <row r="1005" spans="1:25" x14ac:dyDescent="0.3">
      <c r="A1005">
        <v>1917</v>
      </c>
      <c r="B1005" s="23" t="str">
        <f>IF(AND($A1005&lt;&gt;"",ISNUMBER($A1005)),VLOOKUP($A1005,StudiesDetails!$B:$CW,2,FALSE),"")</f>
        <v>Canaparo</v>
      </c>
      <c r="C1005" s="23">
        <f>IF(AND($A1005&lt;&gt;"",ISNUMBER($A1005)),VLOOKUP($A1005,StudiesDetails!$B:$CW,3,FALSE),"")</f>
        <v>2007</v>
      </c>
      <c r="D1005" s="23" t="str">
        <f>IF(AND($A1005&lt;&gt;"",ISNUMBER($A1005)),VLOOKUP($A1005,StudiesDetails!$B:$CW,4,FALSE),"")</f>
        <v>https://doi.org/10.1111/j.1742-7843.2006.00023.x</v>
      </c>
      <c r="E1005" s="64" t="str">
        <f>IF(AND($A1005&lt;&gt;"",ISNUMBER($A1005)),VLOOKUP($A1005,StudiesDetails!$B:$CW,5,FALSE),"")</f>
        <v>CYP3A5</v>
      </c>
      <c r="F1005" s="23" t="str">
        <f>IF(AND($A1005&lt;&gt;"",ISNUMBER($A1005)),VLOOKUP($A1005,StudiesDetails!$B:$CW,6,FALSE),"")</f>
        <v>Large intestine-Rectum-HIM-13 normal-</v>
      </c>
      <c r="G1005" s="12" t="s">
        <v>1690</v>
      </c>
      <c r="H1005" s="1">
        <v>2</v>
      </c>
      <c r="I1005" s="60" t="str">
        <f>IF(AND($A1005&lt;&gt;"",ISNUMBER($A1005)),VLOOKUP($A1005,StudiesDetails!$B:$CW,26,FALSE),"")</f>
        <v>Individual</v>
      </c>
      <c r="J1005" s="39">
        <f>IF(AND($A1005&lt;&gt;"",ISNUMBER($A1005)),VLOOKUP($A1005,StudiesDetails!$B:$CW,31,FALSE),"")</f>
        <v>1</v>
      </c>
      <c r="K1005" s="2" t="s">
        <v>1681</v>
      </c>
      <c r="V1005" s="2">
        <v>0.1</v>
      </c>
      <c r="W1005" s="14" t="s">
        <v>1679</v>
      </c>
      <c r="X1005" s="52">
        <v>1</v>
      </c>
      <c r="Y1005" s="52" t="s">
        <v>1684</v>
      </c>
    </row>
    <row r="1006" spans="1:25" x14ac:dyDescent="0.3">
      <c r="A1006">
        <v>1918</v>
      </c>
      <c r="B1006" s="23" t="str">
        <f>IF(AND($A1006&lt;&gt;"",ISNUMBER($A1006)),VLOOKUP($A1006,StudiesDetails!$B:$CW,2,FALSE),"")</f>
        <v>Canaparo</v>
      </c>
      <c r="C1006" s="23">
        <f>IF(AND($A1006&lt;&gt;"",ISNUMBER($A1006)),VLOOKUP($A1006,StudiesDetails!$B:$CW,3,FALSE),"")</f>
        <v>2007</v>
      </c>
      <c r="D1006" s="23" t="str">
        <f>IF(AND($A1006&lt;&gt;"",ISNUMBER($A1006)),VLOOKUP($A1006,StudiesDetails!$B:$CW,4,FALSE),"")</f>
        <v>https://doi.org/10.1111/j.1742-7843.2006.00023.x</v>
      </c>
      <c r="E1006" s="64" t="str">
        <f>IF(AND($A1006&lt;&gt;"",ISNUMBER($A1006)),VLOOKUP($A1006,StudiesDetails!$B:$CW,5,FALSE),"")</f>
        <v>CYP3A5</v>
      </c>
      <c r="F1006" s="23" t="str">
        <f>IF(AND($A1006&lt;&gt;"",ISNUMBER($A1006)),VLOOKUP($A1006,StudiesDetails!$B:$CW,6,FALSE),"")</f>
        <v>Large intestine-Rectum-HIM-14 normal-</v>
      </c>
      <c r="G1006" s="12" t="s">
        <v>1690</v>
      </c>
      <c r="H1006" s="1">
        <v>2</v>
      </c>
      <c r="I1006" s="60" t="str">
        <f>IF(AND($A1006&lt;&gt;"",ISNUMBER($A1006)),VLOOKUP($A1006,StudiesDetails!$B:$CW,26,FALSE),"")</f>
        <v>Individual</v>
      </c>
      <c r="J1006" s="39">
        <f>IF(AND($A1006&lt;&gt;"",ISNUMBER($A1006)),VLOOKUP($A1006,StudiesDetails!$B:$CW,31,FALSE),"")</f>
        <v>1</v>
      </c>
      <c r="K1006" s="2" t="s">
        <v>1681</v>
      </c>
      <c r="V1006" s="2">
        <v>0.1</v>
      </c>
      <c r="W1006" s="14" t="s">
        <v>1679</v>
      </c>
      <c r="X1006" s="52">
        <v>1</v>
      </c>
      <c r="Y1006" s="52" t="s">
        <v>1684</v>
      </c>
    </row>
    <row r="1007" spans="1:25" x14ac:dyDescent="0.3">
      <c r="A1007">
        <v>1919</v>
      </c>
      <c r="B1007" s="23" t="str">
        <f>IF(AND($A1007&lt;&gt;"",ISNUMBER($A1007)),VLOOKUP($A1007,StudiesDetails!$B:$CW,2,FALSE),"")</f>
        <v>Canaparo</v>
      </c>
      <c r="C1007" s="23">
        <f>IF(AND($A1007&lt;&gt;"",ISNUMBER($A1007)),VLOOKUP($A1007,StudiesDetails!$B:$CW,3,FALSE),"")</f>
        <v>2007</v>
      </c>
      <c r="D1007" s="23" t="str">
        <f>IF(AND($A1007&lt;&gt;"",ISNUMBER($A1007)),VLOOKUP($A1007,StudiesDetails!$B:$CW,4,FALSE),"")</f>
        <v>https://doi.org/10.1111/j.1742-7843.2006.00023.x</v>
      </c>
      <c r="E1007" s="64" t="str">
        <f>IF(AND($A1007&lt;&gt;"",ISNUMBER($A1007)),VLOOKUP($A1007,StudiesDetails!$B:$CW,5,FALSE),"")</f>
        <v>CYP3A5</v>
      </c>
      <c r="F1007" s="23" t="str">
        <f>IF(AND($A1007&lt;&gt;"",ISNUMBER($A1007)),VLOOKUP($A1007,StudiesDetails!$B:$CW,6,FALSE),"")</f>
        <v>Large intestine-Rectum-HIM-15 normal-</v>
      </c>
      <c r="G1007" s="12" t="s">
        <v>1690</v>
      </c>
      <c r="H1007" s="1">
        <v>2</v>
      </c>
      <c r="I1007" s="60" t="str">
        <f>IF(AND($A1007&lt;&gt;"",ISNUMBER($A1007)),VLOOKUP($A1007,StudiesDetails!$B:$CW,26,FALSE),"")</f>
        <v>Individual</v>
      </c>
      <c r="J1007" s="39">
        <f>IF(AND($A1007&lt;&gt;"",ISNUMBER($A1007)),VLOOKUP($A1007,StudiesDetails!$B:$CW,31,FALSE),"")</f>
        <v>1</v>
      </c>
      <c r="K1007" s="2">
        <v>0.2</v>
      </c>
      <c r="L1007" s="14" t="s">
        <v>1679</v>
      </c>
      <c r="M1007" s="14" t="s">
        <v>768</v>
      </c>
      <c r="V1007" s="2">
        <v>0.1</v>
      </c>
      <c r="W1007" s="14" t="s">
        <v>1679</v>
      </c>
      <c r="X1007" s="52">
        <v>1</v>
      </c>
      <c r="Y1007" s="52" t="s">
        <v>1683</v>
      </c>
    </row>
    <row r="1008" spans="1:25" x14ac:dyDescent="0.3">
      <c r="A1008">
        <v>1920</v>
      </c>
      <c r="B1008" s="23" t="str">
        <f>IF(AND($A1008&lt;&gt;"",ISNUMBER($A1008)),VLOOKUP($A1008,StudiesDetails!$B:$CW,2,FALSE),"")</f>
        <v>Canaparo</v>
      </c>
      <c r="C1008" s="23">
        <f>IF(AND($A1008&lt;&gt;"",ISNUMBER($A1008)),VLOOKUP($A1008,StudiesDetails!$B:$CW,3,FALSE),"")</f>
        <v>2007</v>
      </c>
      <c r="D1008" s="23" t="str">
        <f>IF(AND($A1008&lt;&gt;"",ISNUMBER($A1008)),VLOOKUP($A1008,StudiesDetails!$B:$CW,4,FALSE),"")</f>
        <v>https://doi.org/10.1111/j.1742-7843.2006.00023.x</v>
      </c>
      <c r="E1008" s="64" t="str">
        <f>IF(AND($A1008&lt;&gt;"",ISNUMBER($A1008)),VLOOKUP($A1008,StudiesDetails!$B:$CW,5,FALSE),"")</f>
        <v>CYP3A5</v>
      </c>
      <c r="F1008" s="23" t="str">
        <f>IF(AND($A1008&lt;&gt;"",ISNUMBER($A1008)),VLOOKUP($A1008,StudiesDetails!$B:$CW,6,FALSE),"")</f>
        <v>Large intestine-Rectum-HIM-16 normal-</v>
      </c>
      <c r="G1008" s="12" t="s">
        <v>1690</v>
      </c>
      <c r="H1008" s="1">
        <v>2</v>
      </c>
      <c r="I1008" s="60" t="str">
        <f>IF(AND($A1008&lt;&gt;"",ISNUMBER($A1008)),VLOOKUP($A1008,StudiesDetails!$B:$CW,26,FALSE),"")</f>
        <v>Individual</v>
      </c>
      <c r="J1008" s="39">
        <f>IF(AND($A1008&lt;&gt;"",ISNUMBER($A1008)),VLOOKUP($A1008,StudiesDetails!$B:$CW,31,FALSE),"")</f>
        <v>1</v>
      </c>
      <c r="K1008" s="2" t="s">
        <v>1681</v>
      </c>
      <c r="V1008" s="2">
        <v>0.1</v>
      </c>
      <c r="W1008" s="14" t="s">
        <v>1679</v>
      </c>
      <c r="X1008" s="52">
        <v>1</v>
      </c>
      <c r="Y1008" s="52" t="s">
        <v>1684</v>
      </c>
    </row>
    <row r="1009" spans="1:25" x14ac:dyDescent="0.3">
      <c r="A1009">
        <v>1921</v>
      </c>
      <c r="B1009" s="23" t="str">
        <f>IF(AND($A1009&lt;&gt;"",ISNUMBER($A1009)),VLOOKUP($A1009,StudiesDetails!$B:$CW,2,FALSE),"")</f>
        <v>Canaparo</v>
      </c>
      <c r="C1009" s="23">
        <f>IF(AND($A1009&lt;&gt;"",ISNUMBER($A1009)),VLOOKUP($A1009,StudiesDetails!$B:$CW,3,FALSE),"")</f>
        <v>2007</v>
      </c>
      <c r="D1009" s="23" t="str">
        <f>IF(AND($A1009&lt;&gt;"",ISNUMBER($A1009)),VLOOKUP($A1009,StudiesDetails!$B:$CW,4,FALSE),"")</f>
        <v>https://doi.org/10.1111/j.1742-7843.2006.00023.x</v>
      </c>
      <c r="E1009" s="64" t="str">
        <f>IF(AND($A1009&lt;&gt;"",ISNUMBER($A1009)),VLOOKUP($A1009,StudiesDetails!$B:$CW,5,FALSE),"")</f>
        <v>CYP3A5</v>
      </c>
      <c r="F1009" s="23" t="str">
        <f>IF(AND($A1009&lt;&gt;"",ISNUMBER($A1009)),VLOOKUP($A1009,StudiesDetails!$B:$CW,6,FALSE),"")</f>
        <v>Large intestine-Rectum-HIM-17 normal-</v>
      </c>
      <c r="G1009" s="12" t="s">
        <v>1690</v>
      </c>
      <c r="H1009" s="1">
        <v>2</v>
      </c>
      <c r="I1009" s="60" t="str">
        <f>IF(AND($A1009&lt;&gt;"",ISNUMBER($A1009)),VLOOKUP($A1009,StudiesDetails!$B:$CW,26,FALSE),"")</f>
        <v>Individual</v>
      </c>
      <c r="J1009" s="39">
        <f>IF(AND($A1009&lt;&gt;"",ISNUMBER($A1009)),VLOOKUP($A1009,StudiesDetails!$B:$CW,31,FALSE),"")</f>
        <v>1</v>
      </c>
      <c r="K1009" s="2" t="s">
        <v>1681</v>
      </c>
      <c r="V1009" s="2">
        <v>0.1</v>
      </c>
      <c r="W1009" s="14" t="s">
        <v>1679</v>
      </c>
      <c r="X1009" s="52">
        <v>1</v>
      </c>
      <c r="Y1009" s="52" t="s">
        <v>1684</v>
      </c>
    </row>
    <row r="1010" spans="1:25" x14ac:dyDescent="0.3">
      <c r="A1010">
        <v>1922</v>
      </c>
      <c r="B1010" s="23" t="str">
        <f>IF(AND($A1010&lt;&gt;"",ISNUMBER($A1010)),VLOOKUP($A1010,StudiesDetails!$B:$CW,2,FALSE),"")</f>
        <v>Canaparo</v>
      </c>
      <c r="C1010" s="23">
        <f>IF(AND($A1010&lt;&gt;"",ISNUMBER($A1010)),VLOOKUP($A1010,StudiesDetails!$B:$CW,3,FALSE),"")</f>
        <v>2007</v>
      </c>
      <c r="D1010" s="23" t="str">
        <f>IF(AND($A1010&lt;&gt;"",ISNUMBER($A1010)),VLOOKUP($A1010,StudiesDetails!$B:$CW,4,FALSE),"")</f>
        <v>https://doi.org/10.1111/j.1742-7843.2006.00023.x</v>
      </c>
      <c r="E1010" s="64" t="str">
        <f>IF(AND($A1010&lt;&gt;"",ISNUMBER($A1010)),VLOOKUP($A1010,StudiesDetails!$B:$CW,5,FALSE),"")</f>
        <v>CYP3A5</v>
      </c>
      <c r="F1010" s="23" t="str">
        <f>IF(AND($A1010&lt;&gt;"",ISNUMBER($A1010)),VLOOKUP($A1010,StudiesDetails!$B:$CW,6,FALSE),"")</f>
        <v>Large intestine-Rectum-HIM-19 normal-</v>
      </c>
      <c r="G1010" s="12" t="s">
        <v>1690</v>
      </c>
      <c r="H1010" s="1">
        <v>2</v>
      </c>
      <c r="I1010" s="60" t="str">
        <f>IF(AND($A1010&lt;&gt;"",ISNUMBER($A1010)),VLOOKUP($A1010,StudiesDetails!$B:$CW,26,FALSE),"")</f>
        <v>Individual</v>
      </c>
      <c r="J1010" s="39">
        <f>IF(AND($A1010&lt;&gt;"",ISNUMBER($A1010)),VLOOKUP($A1010,StudiesDetails!$B:$CW,31,FALSE),"")</f>
        <v>1</v>
      </c>
      <c r="K1010" s="2" t="s">
        <v>1681</v>
      </c>
      <c r="V1010" s="2">
        <v>0.1</v>
      </c>
      <c r="W1010" s="14" t="s">
        <v>1679</v>
      </c>
      <c r="X1010" s="52">
        <v>1</v>
      </c>
      <c r="Y1010" s="52" t="s">
        <v>1684</v>
      </c>
    </row>
    <row r="1011" spans="1:25" x14ac:dyDescent="0.3">
      <c r="A1011">
        <v>1923</v>
      </c>
      <c r="B1011" s="23" t="str">
        <f>IF(AND($A1011&lt;&gt;"",ISNUMBER($A1011)),VLOOKUP($A1011,StudiesDetails!$B:$CW,2,FALSE),"")</f>
        <v>Canaparo</v>
      </c>
      <c r="C1011" s="23">
        <f>IF(AND($A1011&lt;&gt;"",ISNUMBER($A1011)),VLOOKUP($A1011,StudiesDetails!$B:$CW,3,FALSE),"")</f>
        <v>2007</v>
      </c>
      <c r="D1011" s="23" t="str">
        <f>IF(AND($A1011&lt;&gt;"",ISNUMBER($A1011)),VLOOKUP($A1011,StudiesDetails!$B:$CW,4,FALSE),"")</f>
        <v>https://doi.org/10.1111/j.1742-7843.2006.00023.x</v>
      </c>
      <c r="E1011" s="64" t="str">
        <f>IF(AND($A1011&lt;&gt;"",ISNUMBER($A1011)),VLOOKUP($A1011,StudiesDetails!$B:$CW,5,FALSE),"")</f>
        <v>CYP3A5</v>
      </c>
      <c r="F1011" s="23" t="str">
        <f>IF(AND($A1011&lt;&gt;"",ISNUMBER($A1011)),VLOOKUP($A1011,StudiesDetails!$B:$CW,6,FALSE),"")</f>
        <v>Large intestine-Rectum-HIM-20 normal-</v>
      </c>
      <c r="G1011" s="12" t="s">
        <v>1690</v>
      </c>
      <c r="H1011" s="1">
        <v>2</v>
      </c>
      <c r="I1011" s="60" t="str">
        <f>IF(AND($A1011&lt;&gt;"",ISNUMBER($A1011)),VLOOKUP($A1011,StudiesDetails!$B:$CW,26,FALSE),"")</f>
        <v>Individual</v>
      </c>
      <c r="J1011" s="39">
        <f>IF(AND($A1011&lt;&gt;"",ISNUMBER($A1011)),VLOOKUP($A1011,StudiesDetails!$B:$CW,31,FALSE),"")</f>
        <v>1</v>
      </c>
      <c r="K1011" s="2" t="s">
        <v>1681</v>
      </c>
      <c r="V1011" s="2">
        <v>0.1</v>
      </c>
      <c r="W1011" s="14" t="s">
        <v>1679</v>
      </c>
      <c r="X1011" s="52">
        <v>1</v>
      </c>
      <c r="Y1011" s="52" t="s">
        <v>1684</v>
      </c>
    </row>
    <row r="1012" spans="1:25" x14ac:dyDescent="0.3">
      <c r="A1012">
        <v>1924</v>
      </c>
      <c r="B1012" s="23" t="str">
        <f>IF(AND($A1012&lt;&gt;"",ISNUMBER($A1012)),VLOOKUP($A1012,StudiesDetails!$B:$CW,2,FALSE),"")</f>
        <v>Canaparo</v>
      </c>
      <c r="C1012" s="23">
        <f>IF(AND($A1012&lt;&gt;"",ISNUMBER($A1012)),VLOOKUP($A1012,StudiesDetails!$B:$CW,3,FALSE),"")</f>
        <v>2007</v>
      </c>
      <c r="D1012" s="23" t="str">
        <f>IF(AND($A1012&lt;&gt;"",ISNUMBER($A1012)),VLOOKUP($A1012,StudiesDetails!$B:$CW,4,FALSE),"")</f>
        <v>https://doi.org/10.1111/j.1742-7843.2006.00023.x</v>
      </c>
      <c r="E1012" s="64" t="str">
        <f>IF(AND($A1012&lt;&gt;"",ISNUMBER($A1012)),VLOOKUP($A1012,StudiesDetails!$B:$CW,5,FALSE),"")</f>
        <v>CYP3A5</v>
      </c>
      <c r="F1012" s="23" t="str">
        <f>IF(AND($A1012&lt;&gt;"",ISNUMBER($A1012)),VLOOKUP($A1012,StudiesDetails!$B:$CW,6,FALSE),"")</f>
        <v>Large intestine-Rectum-HIM-23 normal-</v>
      </c>
      <c r="G1012" s="12" t="s">
        <v>1690</v>
      </c>
      <c r="H1012" s="1">
        <v>2</v>
      </c>
      <c r="I1012" s="60" t="str">
        <f>IF(AND($A1012&lt;&gt;"",ISNUMBER($A1012)),VLOOKUP($A1012,StudiesDetails!$B:$CW,26,FALSE),"")</f>
        <v>Individual</v>
      </c>
      <c r="J1012" s="39">
        <f>IF(AND($A1012&lt;&gt;"",ISNUMBER($A1012)),VLOOKUP($A1012,StudiesDetails!$B:$CW,31,FALSE),"")</f>
        <v>1</v>
      </c>
      <c r="K1012" s="2">
        <v>0.1</v>
      </c>
      <c r="L1012" s="14" t="s">
        <v>1679</v>
      </c>
      <c r="M1012" s="14" t="s">
        <v>768</v>
      </c>
      <c r="V1012" s="2">
        <v>0.1</v>
      </c>
      <c r="W1012" s="14" t="s">
        <v>1679</v>
      </c>
      <c r="X1012" s="52">
        <v>1</v>
      </c>
      <c r="Y1012" s="52" t="s">
        <v>1683</v>
      </c>
    </row>
    <row r="1013" spans="1:25" x14ac:dyDescent="0.3">
      <c r="A1013">
        <v>1925</v>
      </c>
      <c r="B1013" s="23" t="str">
        <f>IF(AND($A1013&lt;&gt;"",ISNUMBER($A1013)),VLOOKUP($A1013,StudiesDetails!$B:$CW,2,FALSE),"")</f>
        <v>Canaparo</v>
      </c>
      <c r="C1013" s="23">
        <f>IF(AND($A1013&lt;&gt;"",ISNUMBER($A1013)),VLOOKUP($A1013,StudiesDetails!$B:$CW,3,FALSE),"")</f>
        <v>2007</v>
      </c>
      <c r="D1013" s="23" t="str">
        <f>IF(AND($A1013&lt;&gt;"",ISNUMBER($A1013)),VLOOKUP($A1013,StudiesDetails!$B:$CW,4,FALSE),"")</f>
        <v>https://doi.org/10.1111/j.1742-7843.2006.00023.x</v>
      </c>
      <c r="E1013" s="64" t="str">
        <f>IF(AND($A1013&lt;&gt;"",ISNUMBER($A1013)),VLOOKUP($A1013,StudiesDetails!$B:$CW,5,FALSE),"")</f>
        <v>CYP3A5</v>
      </c>
      <c r="F1013" s="23" t="str">
        <f>IF(AND($A1013&lt;&gt;"",ISNUMBER($A1013)),VLOOKUP($A1013,StudiesDetails!$B:$CW,6,FALSE),"")</f>
        <v>Large intestine-Colon-HIM-1 tumor-</v>
      </c>
      <c r="G1013" s="12" t="s">
        <v>1690</v>
      </c>
      <c r="H1013" s="1">
        <v>2</v>
      </c>
      <c r="I1013" s="60" t="str">
        <f>IF(AND($A1013&lt;&gt;"",ISNUMBER($A1013)),VLOOKUP($A1013,StudiesDetails!$B:$CW,26,FALSE),"")</f>
        <v>Individual</v>
      </c>
      <c r="J1013" s="39">
        <f>IF(AND($A1013&lt;&gt;"",ISNUMBER($A1013)),VLOOKUP($A1013,StudiesDetails!$B:$CW,31,FALSE),"")</f>
        <v>1</v>
      </c>
      <c r="K1013" s="2" t="s">
        <v>1681</v>
      </c>
      <c r="V1013" s="2">
        <v>0.1</v>
      </c>
      <c r="W1013" s="14" t="s">
        <v>1679</v>
      </c>
      <c r="X1013" s="52">
        <v>1</v>
      </c>
      <c r="Y1013" s="52" t="s">
        <v>1684</v>
      </c>
    </row>
    <row r="1014" spans="1:25" x14ac:dyDescent="0.3">
      <c r="A1014">
        <v>1926</v>
      </c>
      <c r="B1014" s="23" t="str">
        <f>IF(AND($A1014&lt;&gt;"",ISNUMBER($A1014)),VLOOKUP($A1014,StudiesDetails!$B:$CW,2,FALSE),"")</f>
        <v>Canaparo</v>
      </c>
      <c r="C1014" s="23">
        <f>IF(AND($A1014&lt;&gt;"",ISNUMBER($A1014)),VLOOKUP($A1014,StudiesDetails!$B:$CW,3,FALSE),"")</f>
        <v>2007</v>
      </c>
      <c r="D1014" s="23" t="str">
        <f>IF(AND($A1014&lt;&gt;"",ISNUMBER($A1014)),VLOOKUP($A1014,StudiesDetails!$B:$CW,4,FALSE),"")</f>
        <v>https://doi.org/10.1111/j.1742-7843.2006.00023.x</v>
      </c>
      <c r="E1014" s="64" t="str">
        <f>IF(AND($A1014&lt;&gt;"",ISNUMBER($A1014)),VLOOKUP($A1014,StudiesDetails!$B:$CW,5,FALSE),"")</f>
        <v>CYP3A5</v>
      </c>
      <c r="F1014" s="23" t="str">
        <f>IF(AND($A1014&lt;&gt;"",ISNUMBER($A1014)),VLOOKUP($A1014,StudiesDetails!$B:$CW,6,FALSE),"")</f>
        <v>Large intestine-Colon-HIM-3 tumor-</v>
      </c>
      <c r="G1014" s="12" t="s">
        <v>1690</v>
      </c>
      <c r="H1014" s="1">
        <v>2</v>
      </c>
      <c r="I1014" s="60" t="str">
        <f>IF(AND($A1014&lt;&gt;"",ISNUMBER($A1014)),VLOOKUP($A1014,StudiesDetails!$B:$CW,26,FALSE),"")</f>
        <v>Individual</v>
      </c>
      <c r="J1014" s="39">
        <f>IF(AND($A1014&lt;&gt;"",ISNUMBER($A1014)),VLOOKUP($A1014,StudiesDetails!$B:$CW,31,FALSE),"")</f>
        <v>1</v>
      </c>
      <c r="K1014" s="2" t="s">
        <v>1681</v>
      </c>
      <c r="V1014" s="2">
        <v>0.1</v>
      </c>
      <c r="W1014" s="14" t="s">
        <v>1679</v>
      </c>
      <c r="X1014" s="52">
        <v>1</v>
      </c>
      <c r="Y1014" s="52" t="s">
        <v>1684</v>
      </c>
    </row>
    <row r="1015" spans="1:25" x14ac:dyDescent="0.3">
      <c r="A1015">
        <v>1927</v>
      </c>
      <c r="B1015" s="23" t="str">
        <f>IF(AND($A1015&lt;&gt;"",ISNUMBER($A1015)),VLOOKUP($A1015,StudiesDetails!$B:$CW,2,FALSE),"")</f>
        <v>Canaparo</v>
      </c>
      <c r="C1015" s="23">
        <f>IF(AND($A1015&lt;&gt;"",ISNUMBER($A1015)),VLOOKUP($A1015,StudiesDetails!$B:$CW,3,FALSE),"")</f>
        <v>2007</v>
      </c>
      <c r="D1015" s="23" t="str">
        <f>IF(AND($A1015&lt;&gt;"",ISNUMBER($A1015)),VLOOKUP($A1015,StudiesDetails!$B:$CW,4,FALSE),"")</f>
        <v>https://doi.org/10.1111/j.1742-7843.2006.00023.x</v>
      </c>
      <c r="E1015" s="64" t="str">
        <f>IF(AND($A1015&lt;&gt;"",ISNUMBER($A1015)),VLOOKUP($A1015,StudiesDetails!$B:$CW,5,FALSE),"")</f>
        <v>CYP3A5</v>
      </c>
      <c r="F1015" s="23" t="str">
        <f>IF(AND($A1015&lt;&gt;"",ISNUMBER($A1015)),VLOOKUP($A1015,StudiesDetails!$B:$CW,6,FALSE),"")</f>
        <v>Large intestine-Colon-HIM-4 tumor-</v>
      </c>
      <c r="G1015" s="12" t="s">
        <v>1690</v>
      </c>
      <c r="H1015" s="1">
        <v>2</v>
      </c>
      <c r="I1015" s="60" t="str">
        <f>IF(AND($A1015&lt;&gt;"",ISNUMBER($A1015)),VLOOKUP($A1015,StudiesDetails!$B:$CW,26,FALSE),"")</f>
        <v>Individual</v>
      </c>
      <c r="J1015" s="39">
        <f>IF(AND($A1015&lt;&gt;"",ISNUMBER($A1015)),VLOOKUP($A1015,StudiesDetails!$B:$CW,31,FALSE),"")</f>
        <v>1</v>
      </c>
      <c r="K1015" s="2" t="s">
        <v>1681</v>
      </c>
      <c r="V1015" s="2">
        <v>0.1</v>
      </c>
      <c r="W1015" s="14" t="s">
        <v>1679</v>
      </c>
      <c r="X1015" s="52">
        <v>1</v>
      </c>
      <c r="Y1015" s="52" t="s">
        <v>1684</v>
      </c>
    </row>
    <row r="1016" spans="1:25" x14ac:dyDescent="0.3">
      <c r="A1016">
        <v>1928</v>
      </c>
      <c r="B1016" s="23" t="str">
        <f>IF(AND($A1016&lt;&gt;"",ISNUMBER($A1016)),VLOOKUP($A1016,StudiesDetails!$B:$CW,2,FALSE),"")</f>
        <v>Canaparo</v>
      </c>
      <c r="C1016" s="23">
        <f>IF(AND($A1016&lt;&gt;"",ISNUMBER($A1016)),VLOOKUP($A1016,StudiesDetails!$B:$CW,3,FALSE),"")</f>
        <v>2007</v>
      </c>
      <c r="D1016" s="23" t="str">
        <f>IF(AND($A1016&lt;&gt;"",ISNUMBER($A1016)),VLOOKUP($A1016,StudiesDetails!$B:$CW,4,FALSE),"")</f>
        <v>https://doi.org/10.1111/j.1742-7843.2006.00023.x</v>
      </c>
      <c r="E1016" s="64" t="str">
        <f>IF(AND($A1016&lt;&gt;"",ISNUMBER($A1016)),VLOOKUP($A1016,StudiesDetails!$B:$CW,5,FALSE),"")</f>
        <v>CYP3A5</v>
      </c>
      <c r="F1016" s="23" t="str">
        <f>IF(AND($A1016&lt;&gt;"",ISNUMBER($A1016)),VLOOKUP($A1016,StudiesDetails!$B:$CW,6,FALSE),"")</f>
        <v>Large intestine-Colon-HIM-5 tumor-</v>
      </c>
      <c r="G1016" s="12" t="s">
        <v>1690</v>
      </c>
      <c r="H1016" s="1">
        <v>2</v>
      </c>
      <c r="I1016" s="60" t="str">
        <f>IF(AND($A1016&lt;&gt;"",ISNUMBER($A1016)),VLOOKUP($A1016,StudiesDetails!$B:$CW,26,FALSE),"")</f>
        <v>Individual</v>
      </c>
      <c r="J1016" s="39">
        <f>IF(AND($A1016&lt;&gt;"",ISNUMBER($A1016)),VLOOKUP($A1016,StudiesDetails!$B:$CW,31,FALSE),"")</f>
        <v>1</v>
      </c>
      <c r="K1016" s="2" t="s">
        <v>1681</v>
      </c>
      <c r="V1016" s="2">
        <v>0.1</v>
      </c>
      <c r="W1016" s="14" t="s">
        <v>1679</v>
      </c>
      <c r="X1016" s="52">
        <v>1</v>
      </c>
      <c r="Y1016" s="52" t="s">
        <v>1684</v>
      </c>
    </row>
    <row r="1017" spans="1:25" x14ac:dyDescent="0.3">
      <c r="A1017">
        <v>1929</v>
      </c>
      <c r="B1017" s="23" t="str">
        <f>IF(AND($A1017&lt;&gt;"",ISNUMBER($A1017)),VLOOKUP($A1017,StudiesDetails!$B:$CW,2,FALSE),"")</f>
        <v>Canaparo</v>
      </c>
      <c r="C1017" s="23">
        <f>IF(AND($A1017&lt;&gt;"",ISNUMBER($A1017)),VLOOKUP($A1017,StudiesDetails!$B:$CW,3,FALSE),"")</f>
        <v>2007</v>
      </c>
      <c r="D1017" s="23" t="str">
        <f>IF(AND($A1017&lt;&gt;"",ISNUMBER($A1017)),VLOOKUP($A1017,StudiesDetails!$B:$CW,4,FALSE),"")</f>
        <v>https://doi.org/10.1111/j.1742-7843.2006.00023.x</v>
      </c>
      <c r="E1017" s="64" t="str">
        <f>IF(AND($A1017&lt;&gt;"",ISNUMBER($A1017)),VLOOKUP($A1017,StudiesDetails!$B:$CW,5,FALSE),"")</f>
        <v>CYP3A5</v>
      </c>
      <c r="F1017" s="23" t="str">
        <f>IF(AND($A1017&lt;&gt;"",ISNUMBER($A1017)),VLOOKUP($A1017,StudiesDetails!$B:$CW,6,FALSE),"")</f>
        <v>Large intestine-Colon-HIM-6 tumor-</v>
      </c>
      <c r="G1017" s="12" t="s">
        <v>1690</v>
      </c>
      <c r="H1017" s="1">
        <v>2</v>
      </c>
      <c r="I1017" s="60" t="str">
        <f>IF(AND($A1017&lt;&gt;"",ISNUMBER($A1017)),VLOOKUP($A1017,StudiesDetails!$B:$CW,26,FALSE),"")</f>
        <v>Individual</v>
      </c>
      <c r="J1017" s="39">
        <f>IF(AND($A1017&lt;&gt;"",ISNUMBER($A1017)),VLOOKUP($A1017,StudiesDetails!$B:$CW,31,FALSE),"")</f>
        <v>1</v>
      </c>
      <c r="K1017" s="2" t="s">
        <v>1681</v>
      </c>
      <c r="V1017" s="2">
        <v>0.1</v>
      </c>
      <c r="W1017" s="14" t="s">
        <v>1679</v>
      </c>
      <c r="X1017" s="52">
        <v>1</v>
      </c>
      <c r="Y1017" s="52" t="s">
        <v>1684</v>
      </c>
    </row>
    <row r="1018" spans="1:25" x14ac:dyDescent="0.3">
      <c r="A1018">
        <v>1930</v>
      </c>
      <c r="B1018" s="23" t="str">
        <f>IF(AND($A1018&lt;&gt;"",ISNUMBER($A1018)),VLOOKUP($A1018,StudiesDetails!$B:$CW,2,FALSE),"")</f>
        <v>Canaparo</v>
      </c>
      <c r="C1018" s="23">
        <f>IF(AND($A1018&lt;&gt;"",ISNUMBER($A1018)),VLOOKUP($A1018,StudiesDetails!$B:$CW,3,FALSE),"")</f>
        <v>2007</v>
      </c>
      <c r="D1018" s="23" t="str">
        <f>IF(AND($A1018&lt;&gt;"",ISNUMBER($A1018)),VLOOKUP($A1018,StudiesDetails!$B:$CW,4,FALSE),"")</f>
        <v>https://doi.org/10.1111/j.1742-7843.2006.00023.x</v>
      </c>
      <c r="E1018" s="64" t="str">
        <f>IF(AND($A1018&lt;&gt;"",ISNUMBER($A1018)),VLOOKUP($A1018,StudiesDetails!$B:$CW,5,FALSE),"")</f>
        <v>CYP3A5</v>
      </c>
      <c r="F1018" s="23" t="str">
        <f>IF(AND($A1018&lt;&gt;"",ISNUMBER($A1018)),VLOOKUP($A1018,StudiesDetails!$B:$CW,6,FALSE),"")</f>
        <v>Large intestine-Colon-HIM-7 tumor-</v>
      </c>
      <c r="G1018" s="12" t="s">
        <v>1690</v>
      </c>
      <c r="H1018" s="1">
        <v>2</v>
      </c>
      <c r="I1018" s="60" t="str">
        <f>IF(AND($A1018&lt;&gt;"",ISNUMBER($A1018)),VLOOKUP($A1018,StudiesDetails!$B:$CW,26,FALSE),"")</f>
        <v>Individual</v>
      </c>
      <c r="J1018" s="39">
        <f>IF(AND($A1018&lt;&gt;"",ISNUMBER($A1018)),VLOOKUP($A1018,StudiesDetails!$B:$CW,31,FALSE),"")</f>
        <v>1</v>
      </c>
      <c r="K1018" s="2" t="s">
        <v>1681</v>
      </c>
      <c r="V1018" s="2">
        <v>0.1</v>
      </c>
      <c r="W1018" s="14" t="s">
        <v>1679</v>
      </c>
      <c r="X1018" s="52">
        <v>1</v>
      </c>
      <c r="Y1018" s="52" t="s">
        <v>1684</v>
      </c>
    </row>
    <row r="1019" spans="1:25" x14ac:dyDescent="0.3">
      <c r="A1019">
        <v>1931</v>
      </c>
      <c r="B1019" s="23" t="str">
        <f>IF(AND($A1019&lt;&gt;"",ISNUMBER($A1019)),VLOOKUP($A1019,StudiesDetails!$B:$CW,2,FALSE),"")</f>
        <v>Canaparo</v>
      </c>
      <c r="C1019" s="23">
        <f>IF(AND($A1019&lt;&gt;"",ISNUMBER($A1019)),VLOOKUP($A1019,StudiesDetails!$B:$CW,3,FALSE),"")</f>
        <v>2007</v>
      </c>
      <c r="D1019" s="23" t="str">
        <f>IF(AND($A1019&lt;&gt;"",ISNUMBER($A1019)),VLOOKUP($A1019,StudiesDetails!$B:$CW,4,FALSE),"")</f>
        <v>https://doi.org/10.1111/j.1742-7843.2006.00023.x</v>
      </c>
      <c r="E1019" s="64" t="str">
        <f>IF(AND($A1019&lt;&gt;"",ISNUMBER($A1019)),VLOOKUP($A1019,StudiesDetails!$B:$CW,5,FALSE),"")</f>
        <v>CYP3A5</v>
      </c>
      <c r="F1019" s="23" t="str">
        <f>IF(AND($A1019&lt;&gt;"",ISNUMBER($A1019)),VLOOKUP($A1019,StudiesDetails!$B:$CW,6,FALSE),"")</f>
        <v>Large intestine-Colon-HIM-8 tumor-</v>
      </c>
      <c r="G1019" s="12" t="s">
        <v>1690</v>
      </c>
      <c r="H1019" s="1">
        <v>2</v>
      </c>
      <c r="I1019" s="60" t="str">
        <f>IF(AND($A1019&lt;&gt;"",ISNUMBER($A1019)),VLOOKUP($A1019,StudiesDetails!$B:$CW,26,FALSE),"")</f>
        <v>Individual</v>
      </c>
      <c r="J1019" s="39">
        <f>IF(AND($A1019&lt;&gt;"",ISNUMBER($A1019)),VLOOKUP($A1019,StudiesDetails!$B:$CW,31,FALSE),"")</f>
        <v>1</v>
      </c>
      <c r="K1019" s="2" t="s">
        <v>1681</v>
      </c>
      <c r="V1019" s="2">
        <v>0.1</v>
      </c>
      <c r="W1019" s="14" t="s">
        <v>1679</v>
      </c>
      <c r="X1019" s="52">
        <v>1</v>
      </c>
      <c r="Y1019" s="52" t="s">
        <v>1684</v>
      </c>
    </row>
    <row r="1020" spans="1:25" x14ac:dyDescent="0.3">
      <c r="A1020">
        <v>1932</v>
      </c>
      <c r="B1020" s="23" t="str">
        <f>IF(AND($A1020&lt;&gt;"",ISNUMBER($A1020)),VLOOKUP($A1020,StudiesDetails!$B:$CW,2,FALSE),"")</f>
        <v>Canaparo</v>
      </c>
      <c r="C1020" s="23">
        <f>IF(AND($A1020&lt;&gt;"",ISNUMBER($A1020)),VLOOKUP($A1020,StudiesDetails!$B:$CW,3,FALSE),"")</f>
        <v>2007</v>
      </c>
      <c r="D1020" s="23" t="str">
        <f>IF(AND($A1020&lt;&gt;"",ISNUMBER($A1020)),VLOOKUP($A1020,StudiesDetails!$B:$CW,4,FALSE),"")</f>
        <v>https://doi.org/10.1111/j.1742-7843.2006.00023.x</v>
      </c>
      <c r="E1020" s="64" t="str">
        <f>IF(AND($A1020&lt;&gt;"",ISNUMBER($A1020)),VLOOKUP($A1020,StudiesDetails!$B:$CW,5,FALSE),"")</f>
        <v>CYP3A5</v>
      </c>
      <c r="F1020" s="23" t="str">
        <f>IF(AND($A1020&lt;&gt;"",ISNUMBER($A1020)),VLOOKUP($A1020,StudiesDetails!$B:$CW,6,FALSE),"")</f>
        <v>Large intestine-Rectum-HIM-10 tumor-</v>
      </c>
      <c r="G1020" s="12" t="s">
        <v>1690</v>
      </c>
      <c r="H1020" s="1">
        <v>2</v>
      </c>
      <c r="I1020" s="60" t="str">
        <f>IF(AND($A1020&lt;&gt;"",ISNUMBER($A1020)),VLOOKUP($A1020,StudiesDetails!$B:$CW,26,FALSE),"")</f>
        <v>Individual</v>
      </c>
      <c r="J1020" s="39">
        <f>IF(AND($A1020&lt;&gt;"",ISNUMBER($A1020)),VLOOKUP($A1020,StudiesDetails!$B:$CW,31,FALSE),"")</f>
        <v>1</v>
      </c>
      <c r="K1020" s="2" t="s">
        <v>1681</v>
      </c>
      <c r="V1020" s="2">
        <v>0.1</v>
      </c>
      <c r="W1020" s="14" t="s">
        <v>1679</v>
      </c>
      <c r="X1020" s="52">
        <v>1</v>
      </c>
      <c r="Y1020" s="52" t="s">
        <v>1684</v>
      </c>
    </row>
    <row r="1021" spans="1:25" x14ac:dyDescent="0.3">
      <c r="A1021">
        <v>1933</v>
      </c>
      <c r="B1021" s="23" t="str">
        <f>IF(AND($A1021&lt;&gt;"",ISNUMBER($A1021)),VLOOKUP($A1021,StudiesDetails!$B:$CW,2,FALSE),"")</f>
        <v>Canaparo</v>
      </c>
      <c r="C1021" s="23">
        <f>IF(AND($A1021&lt;&gt;"",ISNUMBER($A1021)),VLOOKUP($A1021,StudiesDetails!$B:$CW,3,FALSE),"")</f>
        <v>2007</v>
      </c>
      <c r="D1021" s="23" t="str">
        <f>IF(AND($A1021&lt;&gt;"",ISNUMBER($A1021)),VLOOKUP($A1021,StudiesDetails!$B:$CW,4,FALSE),"")</f>
        <v>https://doi.org/10.1111/j.1742-7843.2006.00023.x</v>
      </c>
      <c r="E1021" s="64" t="str">
        <f>IF(AND($A1021&lt;&gt;"",ISNUMBER($A1021)),VLOOKUP($A1021,StudiesDetails!$B:$CW,5,FALSE),"")</f>
        <v>CYP3A5</v>
      </c>
      <c r="F1021" s="23" t="str">
        <f>IF(AND($A1021&lt;&gt;"",ISNUMBER($A1021)),VLOOKUP($A1021,StudiesDetails!$B:$CW,6,FALSE),"")</f>
        <v>Large intestine-Rectum-HIM-12 tumor-</v>
      </c>
      <c r="G1021" s="12" t="s">
        <v>1690</v>
      </c>
      <c r="H1021" s="1">
        <v>2</v>
      </c>
      <c r="I1021" s="60" t="str">
        <f>IF(AND($A1021&lt;&gt;"",ISNUMBER($A1021)),VLOOKUP($A1021,StudiesDetails!$B:$CW,26,FALSE),"")</f>
        <v>Individual</v>
      </c>
      <c r="J1021" s="39">
        <f>IF(AND($A1021&lt;&gt;"",ISNUMBER($A1021)),VLOOKUP($A1021,StudiesDetails!$B:$CW,31,FALSE),"")</f>
        <v>1</v>
      </c>
      <c r="K1021" s="2" t="s">
        <v>1681</v>
      </c>
      <c r="V1021" s="2">
        <v>0.1</v>
      </c>
      <c r="W1021" s="14" t="s">
        <v>1679</v>
      </c>
      <c r="X1021" s="52">
        <v>1</v>
      </c>
      <c r="Y1021" s="52" t="s">
        <v>1684</v>
      </c>
    </row>
    <row r="1022" spans="1:25" x14ac:dyDescent="0.3">
      <c r="A1022">
        <v>1934</v>
      </c>
      <c r="B1022" s="23" t="str">
        <f>IF(AND($A1022&lt;&gt;"",ISNUMBER($A1022)),VLOOKUP($A1022,StudiesDetails!$B:$CW,2,FALSE),"")</f>
        <v>Canaparo</v>
      </c>
      <c r="C1022" s="23">
        <f>IF(AND($A1022&lt;&gt;"",ISNUMBER($A1022)),VLOOKUP($A1022,StudiesDetails!$B:$CW,3,FALSE),"")</f>
        <v>2007</v>
      </c>
      <c r="D1022" s="23" t="str">
        <f>IF(AND($A1022&lt;&gt;"",ISNUMBER($A1022)),VLOOKUP($A1022,StudiesDetails!$B:$CW,4,FALSE),"")</f>
        <v>https://doi.org/10.1111/j.1742-7843.2006.00023.x</v>
      </c>
      <c r="E1022" s="64" t="str">
        <f>IF(AND($A1022&lt;&gt;"",ISNUMBER($A1022)),VLOOKUP($A1022,StudiesDetails!$B:$CW,5,FALSE),"")</f>
        <v>CYP3A5</v>
      </c>
      <c r="F1022" s="23" t="str">
        <f>IF(AND($A1022&lt;&gt;"",ISNUMBER($A1022)),VLOOKUP($A1022,StudiesDetails!$B:$CW,6,FALSE),"")</f>
        <v>Large intestine-Rectum-HIM-13 tumor-</v>
      </c>
      <c r="G1022" s="12" t="s">
        <v>1690</v>
      </c>
      <c r="H1022" s="1">
        <v>2</v>
      </c>
      <c r="I1022" s="60" t="str">
        <f>IF(AND($A1022&lt;&gt;"",ISNUMBER($A1022)),VLOOKUP($A1022,StudiesDetails!$B:$CW,26,FALSE),"")</f>
        <v>Individual</v>
      </c>
      <c r="J1022" s="39">
        <f>IF(AND($A1022&lt;&gt;"",ISNUMBER($A1022)),VLOOKUP($A1022,StudiesDetails!$B:$CW,31,FALSE),"")</f>
        <v>1</v>
      </c>
      <c r="K1022" s="2" t="s">
        <v>1681</v>
      </c>
      <c r="V1022" s="2">
        <v>0.1</v>
      </c>
      <c r="W1022" s="14" t="s">
        <v>1679</v>
      </c>
      <c r="X1022" s="52">
        <v>1</v>
      </c>
      <c r="Y1022" s="52" t="s">
        <v>1684</v>
      </c>
    </row>
    <row r="1023" spans="1:25" x14ac:dyDescent="0.3">
      <c r="A1023">
        <v>1935</v>
      </c>
      <c r="B1023" s="23" t="str">
        <f>IF(AND($A1023&lt;&gt;"",ISNUMBER($A1023)),VLOOKUP($A1023,StudiesDetails!$B:$CW,2,FALSE),"")</f>
        <v>Canaparo</v>
      </c>
      <c r="C1023" s="23">
        <f>IF(AND($A1023&lt;&gt;"",ISNUMBER($A1023)),VLOOKUP($A1023,StudiesDetails!$B:$CW,3,FALSE),"")</f>
        <v>2007</v>
      </c>
      <c r="D1023" s="23" t="str">
        <f>IF(AND($A1023&lt;&gt;"",ISNUMBER($A1023)),VLOOKUP($A1023,StudiesDetails!$B:$CW,4,FALSE),"")</f>
        <v>https://doi.org/10.1111/j.1742-7843.2006.00023.x</v>
      </c>
      <c r="E1023" s="64" t="str">
        <f>IF(AND($A1023&lt;&gt;"",ISNUMBER($A1023)),VLOOKUP($A1023,StudiesDetails!$B:$CW,5,FALSE),"")</f>
        <v>CYP3A5</v>
      </c>
      <c r="F1023" s="23" t="str">
        <f>IF(AND($A1023&lt;&gt;"",ISNUMBER($A1023)),VLOOKUP($A1023,StudiesDetails!$B:$CW,6,FALSE),"")</f>
        <v>Large intestine-Rectum-HIM-14 tumor-</v>
      </c>
      <c r="G1023" s="12" t="s">
        <v>1690</v>
      </c>
      <c r="H1023" s="1">
        <v>2</v>
      </c>
      <c r="I1023" s="60" t="str">
        <f>IF(AND($A1023&lt;&gt;"",ISNUMBER($A1023)),VLOOKUP($A1023,StudiesDetails!$B:$CW,26,FALSE),"")</f>
        <v>Individual</v>
      </c>
      <c r="J1023" s="39">
        <f>IF(AND($A1023&lt;&gt;"",ISNUMBER($A1023)),VLOOKUP($A1023,StudiesDetails!$B:$CW,31,FALSE),"")</f>
        <v>1</v>
      </c>
      <c r="K1023" s="2">
        <v>0.2</v>
      </c>
      <c r="L1023" s="14" t="s">
        <v>1679</v>
      </c>
      <c r="M1023" s="14" t="s">
        <v>768</v>
      </c>
      <c r="V1023" s="2">
        <v>0.1</v>
      </c>
      <c r="W1023" s="14" t="s">
        <v>1679</v>
      </c>
      <c r="X1023" s="52">
        <v>1</v>
      </c>
      <c r="Y1023" s="52" t="s">
        <v>1683</v>
      </c>
    </row>
    <row r="1024" spans="1:25" x14ac:dyDescent="0.3">
      <c r="A1024">
        <v>1936</v>
      </c>
      <c r="B1024" s="23" t="str">
        <f>IF(AND($A1024&lt;&gt;"",ISNUMBER($A1024)),VLOOKUP($A1024,StudiesDetails!$B:$CW,2,FALSE),"")</f>
        <v>Canaparo</v>
      </c>
      <c r="C1024" s="23">
        <f>IF(AND($A1024&lt;&gt;"",ISNUMBER($A1024)),VLOOKUP($A1024,StudiesDetails!$B:$CW,3,FALSE),"")</f>
        <v>2007</v>
      </c>
      <c r="D1024" s="23" t="str">
        <f>IF(AND($A1024&lt;&gt;"",ISNUMBER($A1024)),VLOOKUP($A1024,StudiesDetails!$B:$CW,4,FALSE),"")</f>
        <v>https://doi.org/10.1111/j.1742-7843.2006.00023.x</v>
      </c>
      <c r="E1024" s="64" t="str">
        <f>IF(AND($A1024&lt;&gt;"",ISNUMBER($A1024)),VLOOKUP($A1024,StudiesDetails!$B:$CW,5,FALSE),"")</f>
        <v>CYP3A5</v>
      </c>
      <c r="F1024" s="23" t="str">
        <f>IF(AND($A1024&lt;&gt;"",ISNUMBER($A1024)),VLOOKUP($A1024,StudiesDetails!$B:$CW,6,FALSE),"")</f>
        <v>Large intestine-Rectum-HIM-15 tumor-</v>
      </c>
      <c r="G1024" s="12" t="s">
        <v>1690</v>
      </c>
      <c r="H1024" s="1">
        <v>2</v>
      </c>
      <c r="I1024" s="60" t="str">
        <f>IF(AND($A1024&lt;&gt;"",ISNUMBER($A1024)),VLOOKUP($A1024,StudiesDetails!$B:$CW,26,FALSE),"")</f>
        <v>Individual</v>
      </c>
      <c r="J1024" s="39">
        <f>IF(AND($A1024&lt;&gt;"",ISNUMBER($A1024)),VLOOKUP($A1024,StudiesDetails!$B:$CW,31,FALSE),"")</f>
        <v>1</v>
      </c>
      <c r="K1024" s="2" t="s">
        <v>1681</v>
      </c>
      <c r="V1024" s="2">
        <v>0.1</v>
      </c>
      <c r="W1024" s="14" t="s">
        <v>1679</v>
      </c>
      <c r="X1024" s="52">
        <v>1</v>
      </c>
      <c r="Y1024" s="52" t="s">
        <v>1684</v>
      </c>
    </row>
    <row r="1025" spans="1:26" x14ac:dyDescent="0.3">
      <c r="A1025">
        <v>1937</v>
      </c>
      <c r="B1025" s="23" t="str">
        <f>IF(AND($A1025&lt;&gt;"",ISNUMBER($A1025)),VLOOKUP($A1025,StudiesDetails!$B:$CW,2,FALSE),"")</f>
        <v>Canaparo</v>
      </c>
      <c r="C1025" s="23">
        <f>IF(AND($A1025&lt;&gt;"",ISNUMBER($A1025)),VLOOKUP($A1025,StudiesDetails!$B:$CW,3,FALSE),"")</f>
        <v>2007</v>
      </c>
      <c r="D1025" s="23" t="str">
        <f>IF(AND($A1025&lt;&gt;"",ISNUMBER($A1025)),VLOOKUP($A1025,StudiesDetails!$B:$CW,4,FALSE),"")</f>
        <v>https://doi.org/10.1111/j.1742-7843.2006.00023.x</v>
      </c>
      <c r="E1025" s="64" t="str">
        <f>IF(AND($A1025&lt;&gt;"",ISNUMBER($A1025)),VLOOKUP($A1025,StudiesDetails!$B:$CW,5,FALSE),"")</f>
        <v>CYP3A5</v>
      </c>
      <c r="F1025" s="23" t="str">
        <f>IF(AND($A1025&lt;&gt;"",ISNUMBER($A1025)),VLOOKUP($A1025,StudiesDetails!$B:$CW,6,FALSE),"")</f>
        <v>Large intestine-Rectum-HIM-16 tumor-</v>
      </c>
      <c r="G1025" s="12" t="s">
        <v>1690</v>
      </c>
      <c r="H1025" s="1">
        <v>2</v>
      </c>
      <c r="I1025" s="60" t="str">
        <f>IF(AND($A1025&lt;&gt;"",ISNUMBER($A1025)),VLOOKUP($A1025,StudiesDetails!$B:$CW,26,FALSE),"")</f>
        <v>Individual</v>
      </c>
      <c r="J1025" s="39">
        <f>IF(AND($A1025&lt;&gt;"",ISNUMBER($A1025)),VLOOKUP($A1025,StudiesDetails!$B:$CW,31,FALSE),"")</f>
        <v>1</v>
      </c>
      <c r="K1025" s="2">
        <v>0.1</v>
      </c>
      <c r="L1025" s="14" t="s">
        <v>1679</v>
      </c>
      <c r="M1025" s="14" t="s">
        <v>768</v>
      </c>
      <c r="V1025" s="2">
        <v>0.1</v>
      </c>
      <c r="W1025" s="14" t="s">
        <v>1679</v>
      </c>
      <c r="X1025" s="52">
        <v>1</v>
      </c>
      <c r="Y1025" s="52" t="s">
        <v>1683</v>
      </c>
    </row>
    <row r="1026" spans="1:26" x14ac:dyDescent="0.3">
      <c r="A1026">
        <v>1938</v>
      </c>
      <c r="B1026" s="23" t="str">
        <f>IF(AND($A1026&lt;&gt;"",ISNUMBER($A1026)),VLOOKUP($A1026,StudiesDetails!$B:$CW,2,FALSE),"")</f>
        <v>Canaparo</v>
      </c>
      <c r="C1026" s="23">
        <f>IF(AND($A1026&lt;&gt;"",ISNUMBER($A1026)),VLOOKUP($A1026,StudiesDetails!$B:$CW,3,FALSE),"")</f>
        <v>2007</v>
      </c>
      <c r="D1026" s="23" t="str">
        <f>IF(AND($A1026&lt;&gt;"",ISNUMBER($A1026)),VLOOKUP($A1026,StudiesDetails!$B:$CW,4,FALSE),"")</f>
        <v>https://doi.org/10.1111/j.1742-7843.2006.00023.x</v>
      </c>
      <c r="E1026" s="64" t="str">
        <f>IF(AND($A1026&lt;&gt;"",ISNUMBER($A1026)),VLOOKUP($A1026,StudiesDetails!$B:$CW,5,FALSE),"")</f>
        <v>CYP3A5</v>
      </c>
      <c r="F1026" s="23" t="str">
        <f>IF(AND($A1026&lt;&gt;"",ISNUMBER($A1026)),VLOOKUP($A1026,StudiesDetails!$B:$CW,6,FALSE),"")</f>
        <v>Large intestine-Rectum-HIM-17 tumor-</v>
      </c>
      <c r="G1026" s="12" t="s">
        <v>1690</v>
      </c>
      <c r="H1026" s="1">
        <v>2</v>
      </c>
      <c r="I1026" s="60" t="str">
        <f>IF(AND($A1026&lt;&gt;"",ISNUMBER($A1026)),VLOOKUP($A1026,StudiesDetails!$B:$CW,26,FALSE),"")</f>
        <v>Individual</v>
      </c>
      <c r="J1026" s="39">
        <f>IF(AND($A1026&lt;&gt;"",ISNUMBER($A1026)),VLOOKUP($A1026,StudiesDetails!$B:$CW,31,FALSE),"")</f>
        <v>1</v>
      </c>
      <c r="K1026" s="2" t="s">
        <v>1681</v>
      </c>
      <c r="V1026" s="2">
        <v>0.1</v>
      </c>
      <c r="W1026" s="14" t="s">
        <v>1679</v>
      </c>
      <c r="X1026" s="52">
        <v>1</v>
      </c>
      <c r="Y1026" s="52" t="s">
        <v>1684</v>
      </c>
    </row>
    <row r="1027" spans="1:26" x14ac:dyDescent="0.3">
      <c r="A1027">
        <v>1939</v>
      </c>
      <c r="B1027" s="23" t="str">
        <f>IF(AND($A1027&lt;&gt;"",ISNUMBER($A1027)),VLOOKUP($A1027,StudiesDetails!$B:$CW,2,FALSE),"")</f>
        <v>Canaparo</v>
      </c>
      <c r="C1027" s="23">
        <f>IF(AND($A1027&lt;&gt;"",ISNUMBER($A1027)),VLOOKUP($A1027,StudiesDetails!$B:$CW,3,FALSE),"")</f>
        <v>2007</v>
      </c>
      <c r="D1027" s="23" t="str">
        <f>IF(AND($A1027&lt;&gt;"",ISNUMBER($A1027)),VLOOKUP($A1027,StudiesDetails!$B:$CW,4,FALSE),"")</f>
        <v>https://doi.org/10.1111/j.1742-7843.2006.00023.x</v>
      </c>
      <c r="E1027" s="64" t="str">
        <f>IF(AND($A1027&lt;&gt;"",ISNUMBER($A1027)),VLOOKUP($A1027,StudiesDetails!$B:$CW,5,FALSE),"")</f>
        <v>CYP3A5</v>
      </c>
      <c r="F1027" s="23" t="str">
        <f>IF(AND($A1027&lt;&gt;"",ISNUMBER($A1027)),VLOOKUP($A1027,StudiesDetails!$B:$CW,6,FALSE),"")</f>
        <v>Large intestine-Rectum-HIM-18 tumor-</v>
      </c>
      <c r="G1027" s="12" t="s">
        <v>1690</v>
      </c>
      <c r="H1027" s="1">
        <v>2</v>
      </c>
      <c r="I1027" s="60" t="str">
        <f>IF(AND($A1027&lt;&gt;"",ISNUMBER($A1027)),VLOOKUP($A1027,StudiesDetails!$B:$CW,26,FALSE),"")</f>
        <v>Individual</v>
      </c>
      <c r="J1027" s="39">
        <f>IF(AND($A1027&lt;&gt;"",ISNUMBER($A1027)),VLOOKUP($A1027,StudiesDetails!$B:$CW,31,FALSE),"")</f>
        <v>1</v>
      </c>
      <c r="K1027" s="2">
        <v>0.2</v>
      </c>
      <c r="L1027" s="14" t="s">
        <v>1679</v>
      </c>
      <c r="M1027" s="14" t="s">
        <v>768</v>
      </c>
      <c r="V1027" s="2">
        <v>0.1</v>
      </c>
      <c r="W1027" s="14" t="s">
        <v>1679</v>
      </c>
      <c r="X1027" s="52">
        <v>1</v>
      </c>
      <c r="Y1027" s="52" t="s">
        <v>1683</v>
      </c>
    </row>
    <row r="1028" spans="1:26" x14ac:dyDescent="0.3">
      <c r="A1028">
        <v>1940</v>
      </c>
      <c r="B1028" s="23" t="str">
        <f>IF(AND($A1028&lt;&gt;"",ISNUMBER($A1028)),VLOOKUP($A1028,StudiesDetails!$B:$CW,2,FALSE),"")</f>
        <v>Canaparo</v>
      </c>
      <c r="C1028" s="23">
        <f>IF(AND($A1028&lt;&gt;"",ISNUMBER($A1028)),VLOOKUP($A1028,StudiesDetails!$B:$CW,3,FALSE),"")</f>
        <v>2007</v>
      </c>
      <c r="D1028" s="23" t="str">
        <f>IF(AND($A1028&lt;&gt;"",ISNUMBER($A1028)),VLOOKUP($A1028,StudiesDetails!$B:$CW,4,FALSE),"")</f>
        <v>https://doi.org/10.1111/j.1742-7843.2006.00023.x</v>
      </c>
      <c r="E1028" s="64" t="str">
        <f>IF(AND($A1028&lt;&gt;"",ISNUMBER($A1028)),VLOOKUP($A1028,StudiesDetails!$B:$CW,5,FALSE),"")</f>
        <v>CYP3A5</v>
      </c>
      <c r="F1028" s="23" t="str">
        <f>IF(AND($A1028&lt;&gt;"",ISNUMBER($A1028)),VLOOKUP($A1028,StudiesDetails!$B:$CW,6,FALSE),"")</f>
        <v>Large intestine-Rectum-HIM-19 tumor-</v>
      </c>
      <c r="G1028" s="12" t="s">
        <v>1690</v>
      </c>
      <c r="H1028" s="1">
        <v>2</v>
      </c>
      <c r="I1028" s="60" t="str">
        <f>IF(AND($A1028&lt;&gt;"",ISNUMBER($A1028)),VLOOKUP($A1028,StudiesDetails!$B:$CW,26,FALSE),"")</f>
        <v>Individual</v>
      </c>
      <c r="J1028" s="39">
        <f>IF(AND($A1028&lt;&gt;"",ISNUMBER($A1028)),VLOOKUP($A1028,StudiesDetails!$B:$CW,31,FALSE),"")</f>
        <v>1</v>
      </c>
      <c r="K1028" s="2" t="s">
        <v>1681</v>
      </c>
      <c r="V1028" s="2">
        <v>0.1</v>
      </c>
      <c r="W1028" s="14" t="s">
        <v>1679</v>
      </c>
      <c r="X1028" s="52">
        <v>1</v>
      </c>
      <c r="Y1028" s="52" t="s">
        <v>1684</v>
      </c>
    </row>
    <row r="1029" spans="1:26" x14ac:dyDescent="0.3">
      <c r="A1029">
        <v>1941</v>
      </c>
      <c r="B1029" s="23" t="str">
        <f>IF(AND($A1029&lt;&gt;"",ISNUMBER($A1029)),VLOOKUP($A1029,StudiesDetails!$B:$CW,2,FALSE),"")</f>
        <v>Canaparo</v>
      </c>
      <c r="C1029" s="23">
        <f>IF(AND($A1029&lt;&gt;"",ISNUMBER($A1029)),VLOOKUP($A1029,StudiesDetails!$B:$CW,3,FALSE),"")</f>
        <v>2007</v>
      </c>
      <c r="D1029" s="23" t="str">
        <f>IF(AND($A1029&lt;&gt;"",ISNUMBER($A1029)),VLOOKUP($A1029,StudiesDetails!$B:$CW,4,FALSE),"")</f>
        <v>https://doi.org/10.1111/j.1742-7843.2006.00023.x</v>
      </c>
      <c r="E1029" s="64" t="str">
        <f>IF(AND($A1029&lt;&gt;"",ISNUMBER($A1029)),VLOOKUP($A1029,StudiesDetails!$B:$CW,5,FALSE),"")</f>
        <v>CYP3A5</v>
      </c>
      <c r="F1029" s="23" t="str">
        <f>IF(AND($A1029&lt;&gt;"",ISNUMBER($A1029)),VLOOKUP($A1029,StudiesDetails!$B:$CW,6,FALSE),"")</f>
        <v>Large intestine-Rectum-HIM-20 tumor-</v>
      </c>
      <c r="G1029" s="12" t="s">
        <v>1690</v>
      </c>
      <c r="H1029" s="1">
        <v>2</v>
      </c>
      <c r="I1029" s="60" t="str">
        <f>IF(AND($A1029&lt;&gt;"",ISNUMBER($A1029)),VLOOKUP($A1029,StudiesDetails!$B:$CW,26,FALSE),"")</f>
        <v>Individual</v>
      </c>
      <c r="J1029" s="39">
        <f>IF(AND($A1029&lt;&gt;"",ISNUMBER($A1029)),VLOOKUP($A1029,StudiesDetails!$B:$CW,31,FALSE),"")</f>
        <v>1</v>
      </c>
      <c r="K1029" s="2" t="s">
        <v>1681</v>
      </c>
      <c r="V1029" s="2">
        <v>0.1</v>
      </c>
      <c r="W1029" s="14" t="s">
        <v>1679</v>
      </c>
      <c r="X1029" s="52">
        <v>1</v>
      </c>
      <c r="Y1029" s="52" t="s">
        <v>1684</v>
      </c>
    </row>
    <row r="1030" spans="1:26" x14ac:dyDescent="0.3">
      <c r="A1030">
        <v>1942</v>
      </c>
      <c r="B1030" s="23" t="str">
        <f>IF(AND($A1030&lt;&gt;"",ISNUMBER($A1030)),VLOOKUP($A1030,StudiesDetails!$B:$CW,2,FALSE),"")</f>
        <v>Canaparo</v>
      </c>
      <c r="C1030" s="23">
        <f>IF(AND($A1030&lt;&gt;"",ISNUMBER($A1030)),VLOOKUP($A1030,StudiesDetails!$B:$CW,3,FALSE),"")</f>
        <v>2007</v>
      </c>
      <c r="D1030" s="23" t="str">
        <f>IF(AND($A1030&lt;&gt;"",ISNUMBER($A1030)),VLOOKUP($A1030,StudiesDetails!$B:$CW,4,FALSE),"")</f>
        <v>https://doi.org/10.1111/j.1742-7843.2006.00023.x</v>
      </c>
      <c r="E1030" s="64" t="str">
        <f>IF(AND($A1030&lt;&gt;"",ISNUMBER($A1030)),VLOOKUP($A1030,StudiesDetails!$B:$CW,5,FALSE),"")</f>
        <v>CYP3A5</v>
      </c>
      <c r="F1030" s="23" t="str">
        <f>IF(AND($A1030&lt;&gt;"",ISNUMBER($A1030)),VLOOKUP($A1030,StudiesDetails!$B:$CW,6,FALSE),"")</f>
        <v>Large intestine-Rectum-HIM-23 tumor-</v>
      </c>
      <c r="G1030" s="12" t="s">
        <v>1690</v>
      </c>
      <c r="H1030" s="1">
        <v>2</v>
      </c>
      <c r="I1030" s="60" t="str">
        <f>IF(AND($A1030&lt;&gt;"",ISNUMBER($A1030)),VLOOKUP($A1030,StudiesDetails!$B:$CW,26,FALSE),"")</f>
        <v>Individual</v>
      </c>
      <c r="J1030" s="39">
        <f>IF(AND($A1030&lt;&gt;"",ISNUMBER($A1030)),VLOOKUP($A1030,StudiesDetails!$B:$CW,31,FALSE),"")</f>
        <v>1</v>
      </c>
      <c r="K1030" s="2" t="s">
        <v>1681</v>
      </c>
      <c r="V1030" s="2">
        <v>0.1</v>
      </c>
      <c r="W1030" s="14" t="s">
        <v>1679</v>
      </c>
      <c r="X1030" s="52">
        <v>1</v>
      </c>
      <c r="Y1030" s="52" t="s">
        <v>1684</v>
      </c>
    </row>
    <row r="1031" spans="1:26" x14ac:dyDescent="0.3">
      <c r="A1031">
        <v>1943</v>
      </c>
      <c r="B1031" s="23" t="str">
        <f>IF(AND($A1031&lt;&gt;"",ISNUMBER($A1031)),VLOOKUP($A1031,StudiesDetails!$B:$CW,2,FALSE),"")</f>
        <v>Hansen</v>
      </c>
      <c r="C1031" s="23">
        <f>IF(AND($A1031&lt;&gt;"",ISNUMBER($A1031)),VLOOKUP($A1031,StudiesDetails!$B:$CW,3,FALSE),"")</f>
        <v>2019</v>
      </c>
      <c r="D1031" s="23" t="str">
        <f>IF(AND($A1031&lt;&gt;"",ISNUMBER($A1031)),VLOOKUP($A1031,StudiesDetails!$B:$CW,4,FALSE),"")</f>
        <v>https://doi.org/10.1016/j.jprot.2018.11.024</v>
      </c>
      <c r="E1031" s="64" t="str">
        <f>IF(AND($A1031&lt;&gt;"",ISNUMBER($A1031)),VLOOKUP($A1031,StudiesDetails!$B:$CW,5,FALSE),"")</f>
        <v>CYP3A4</v>
      </c>
      <c r="F1031" s="23" t="str">
        <f>IF(AND($A1031&lt;&gt;"",ISNUMBER($A1031)),VLOOKUP($A1031,StudiesDetails!$B:$CW,6,FALSE),"")</f>
        <v>Liver--HLM-case A-</v>
      </c>
      <c r="G1031" s="12" t="s">
        <v>1678</v>
      </c>
      <c r="H1031" s="1">
        <v>3</v>
      </c>
      <c r="I1031" s="60" t="str">
        <f>IF(AND($A1031&lt;&gt;"",ISNUMBER($A1031)),VLOOKUP($A1031,StudiesDetails!$B:$CW,26,FALSE),"")</f>
        <v>Individual</v>
      </c>
      <c r="J1031" s="39">
        <f>IF(AND($A1031&lt;&gt;"",ISNUMBER($A1031)),VLOOKUP($A1031,StudiesDetails!$B:$CW,31,FALSE),"")</f>
        <v>1</v>
      </c>
      <c r="K1031" s="2">
        <v>71.683683525840905</v>
      </c>
      <c r="L1031" s="14" t="s">
        <v>1679</v>
      </c>
      <c r="M1031" s="14" t="s">
        <v>768</v>
      </c>
      <c r="N1031" s="58">
        <v>19.489888437734095</v>
      </c>
      <c r="O1031" s="59" t="s">
        <v>1679</v>
      </c>
      <c r="P1031" s="58" t="s">
        <v>797</v>
      </c>
      <c r="X1031" s="52">
        <v>0</v>
      </c>
      <c r="Z1031" s="16" t="s">
        <v>1694</v>
      </c>
    </row>
    <row r="1032" spans="1:26" x14ac:dyDescent="0.3">
      <c r="A1032">
        <v>1944</v>
      </c>
      <c r="B1032" s="23" t="str">
        <f>IF(AND($A1032&lt;&gt;"",ISNUMBER($A1032)),VLOOKUP($A1032,StudiesDetails!$B:$CW,2,FALSE),"")</f>
        <v>Hansen</v>
      </c>
      <c r="C1032" s="23">
        <f>IF(AND($A1032&lt;&gt;"",ISNUMBER($A1032)),VLOOKUP($A1032,StudiesDetails!$B:$CW,3,FALSE),"")</f>
        <v>2019</v>
      </c>
      <c r="D1032" s="23" t="str">
        <f>IF(AND($A1032&lt;&gt;"",ISNUMBER($A1032)),VLOOKUP($A1032,StudiesDetails!$B:$CW,4,FALSE),"")</f>
        <v>https://doi.org/10.1016/j.jprot.2018.11.024</v>
      </c>
      <c r="E1032" s="64" t="str">
        <f>IF(AND($A1032&lt;&gt;"",ISNUMBER($A1032)),VLOOKUP($A1032,StudiesDetails!$B:$CW,5,FALSE),"")</f>
        <v>CYP3A4</v>
      </c>
      <c r="F1032" s="23" t="str">
        <f>IF(AND($A1032&lt;&gt;"",ISNUMBER($A1032)),VLOOKUP($A1032,StudiesDetails!$B:$CW,6,FALSE),"")</f>
        <v>Liver--HLM-case B-</v>
      </c>
      <c r="G1032" s="12" t="s">
        <v>1678</v>
      </c>
      <c r="H1032" s="1">
        <v>3</v>
      </c>
      <c r="I1032" s="60" t="str">
        <f>IF(AND($A1032&lt;&gt;"",ISNUMBER($A1032)),VLOOKUP($A1032,StudiesDetails!$B:$CW,26,FALSE),"")</f>
        <v>Individual</v>
      </c>
      <c r="J1032" s="39">
        <f>IF(AND($A1032&lt;&gt;"",ISNUMBER($A1032)),VLOOKUP($A1032,StudiesDetails!$B:$CW,31,FALSE),"")</f>
        <v>1</v>
      </c>
      <c r="K1032" s="2">
        <v>34.296526983877001</v>
      </c>
      <c r="L1032" s="14" t="s">
        <v>1679</v>
      </c>
      <c r="M1032" s="14" t="s">
        <v>768</v>
      </c>
      <c r="N1032" s="58">
        <v>5.0932313635825963</v>
      </c>
      <c r="O1032" s="59" t="s">
        <v>1679</v>
      </c>
      <c r="P1032" s="58" t="s">
        <v>797</v>
      </c>
      <c r="X1032" s="52">
        <v>0</v>
      </c>
      <c r="Z1032" s="16" t="s">
        <v>1694</v>
      </c>
    </row>
    <row r="1033" spans="1:26" x14ac:dyDescent="0.3">
      <c r="A1033">
        <v>1945</v>
      </c>
      <c r="B1033" s="23" t="str">
        <f>IF(AND($A1033&lt;&gt;"",ISNUMBER($A1033)),VLOOKUP($A1033,StudiesDetails!$B:$CW,2,FALSE),"")</f>
        <v>Hansen</v>
      </c>
      <c r="C1033" s="23">
        <f>IF(AND($A1033&lt;&gt;"",ISNUMBER($A1033)),VLOOKUP($A1033,StudiesDetails!$B:$CW,3,FALSE),"")</f>
        <v>2019</v>
      </c>
      <c r="D1033" s="23" t="str">
        <f>IF(AND($A1033&lt;&gt;"",ISNUMBER($A1033)),VLOOKUP($A1033,StudiesDetails!$B:$CW,4,FALSE),"")</f>
        <v>https://doi.org/10.1016/j.jprot.2018.11.024</v>
      </c>
      <c r="E1033" s="64" t="str">
        <f>IF(AND($A1033&lt;&gt;"",ISNUMBER($A1033)),VLOOKUP($A1033,StudiesDetails!$B:$CW,5,FALSE),"")</f>
        <v>CYP3A4</v>
      </c>
      <c r="F1033" s="23" t="str">
        <f>IF(AND($A1033&lt;&gt;"",ISNUMBER($A1033)),VLOOKUP($A1033,StudiesDetails!$B:$CW,6,FALSE),"")</f>
        <v>Liver--HLM-case C-</v>
      </c>
      <c r="G1033" s="12" t="s">
        <v>1678</v>
      </c>
      <c r="H1033" s="1">
        <v>3</v>
      </c>
      <c r="I1033" s="60" t="str">
        <f>IF(AND($A1033&lt;&gt;"",ISNUMBER($A1033)),VLOOKUP($A1033,StudiesDetails!$B:$CW,26,FALSE),"")</f>
        <v>Individual</v>
      </c>
      <c r="J1033" s="39">
        <f>IF(AND($A1033&lt;&gt;"",ISNUMBER($A1033)),VLOOKUP($A1033,StudiesDetails!$B:$CW,31,FALSE),"")</f>
        <v>1</v>
      </c>
      <c r="K1033" s="2">
        <v>33.318878858359597</v>
      </c>
      <c r="L1033" s="14" t="s">
        <v>1679</v>
      </c>
      <c r="M1033" s="14" t="s">
        <v>768</v>
      </c>
      <c r="N1033" s="58">
        <v>4.9040091457406021</v>
      </c>
      <c r="O1033" s="59" t="s">
        <v>1679</v>
      </c>
      <c r="P1033" s="58" t="s">
        <v>797</v>
      </c>
      <c r="X1033" s="52">
        <v>0</v>
      </c>
      <c r="Z1033" s="16" t="s">
        <v>1694</v>
      </c>
    </row>
    <row r="1034" spans="1:26" x14ac:dyDescent="0.3">
      <c r="A1034">
        <v>1946</v>
      </c>
      <c r="B1034" s="23" t="str">
        <f>IF(AND($A1034&lt;&gt;"",ISNUMBER($A1034)),VLOOKUP($A1034,StudiesDetails!$B:$CW,2,FALSE),"")</f>
        <v>Hansen</v>
      </c>
      <c r="C1034" s="23">
        <f>IF(AND($A1034&lt;&gt;"",ISNUMBER($A1034)),VLOOKUP($A1034,StudiesDetails!$B:$CW,3,FALSE),"")</f>
        <v>2019</v>
      </c>
      <c r="D1034" s="23" t="str">
        <f>IF(AND($A1034&lt;&gt;"",ISNUMBER($A1034)),VLOOKUP($A1034,StudiesDetails!$B:$CW,4,FALSE),"")</f>
        <v>https://doi.org/10.1016/j.jprot.2018.11.024</v>
      </c>
      <c r="E1034" s="64" t="str">
        <f>IF(AND($A1034&lt;&gt;"",ISNUMBER($A1034)),VLOOKUP($A1034,StudiesDetails!$B:$CW,5,FALSE),"")</f>
        <v>CYP3A4</v>
      </c>
      <c r="F1034" s="23" t="str">
        <f>IF(AND($A1034&lt;&gt;"",ISNUMBER($A1034)),VLOOKUP($A1034,StudiesDetails!$B:$CW,6,FALSE),"")</f>
        <v>Liver--HLM-HLM pool-</v>
      </c>
      <c r="G1034" s="12" t="s">
        <v>1678</v>
      </c>
      <c r="H1034" s="1">
        <v>3</v>
      </c>
      <c r="I1034" s="60" t="str">
        <f>IF(AND($A1034&lt;&gt;"",ISNUMBER($A1034)),VLOOKUP($A1034,StudiesDetails!$B:$CW,26,FALSE),"")</f>
        <v>Pooled</v>
      </c>
      <c r="J1034" s="39">
        <f>IF(AND($A1034&lt;&gt;"",ISNUMBER($A1034)),VLOOKUP($A1034,StudiesDetails!$B:$CW,31,FALSE),"")</f>
        <v>20</v>
      </c>
      <c r="K1034" s="2">
        <v>57.421058855994403</v>
      </c>
      <c r="L1034" s="14" t="s">
        <v>1679</v>
      </c>
      <c r="M1034" s="14" t="s">
        <v>768</v>
      </c>
      <c r="N1034" s="58">
        <v>1.427050892892396</v>
      </c>
      <c r="O1034" s="59" t="s">
        <v>1679</v>
      </c>
      <c r="P1034" s="58" t="s">
        <v>797</v>
      </c>
      <c r="X1034" s="52">
        <v>0</v>
      </c>
      <c r="Z1034" s="16" t="s">
        <v>1694</v>
      </c>
    </row>
    <row r="1035" spans="1:26" x14ac:dyDescent="0.3">
      <c r="A1035">
        <v>1947</v>
      </c>
      <c r="B1035" s="23" t="str">
        <f>IF(AND($A1035&lt;&gt;"",ISNUMBER($A1035)),VLOOKUP($A1035,StudiesDetails!$B:$CW,2,FALSE),"")</f>
        <v>Yan</v>
      </c>
      <c r="C1035" s="23">
        <f>IF(AND($A1035&lt;&gt;"",ISNUMBER($A1035)),VLOOKUP($A1035,StudiesDetails!$B:$CW,3,FALSE),"")</f>
        <v>2015</v>
      </c>
      <c r="D1035" s="23" t="str">
        <f>IF(AND($A1035&lt;&gt;"",ISNUMBER($A1035)),VLOOKUP($A1035,StudiesDetails!$B:$CW,4,FALSE),"")</f>
        <v>https://doi.org/10.1007/s11095-014-1525-x</v>
      </c>
      <c r="E1035" s="64" t="str">
        <f>IF(AND($A1035&lt;&gt;"",ISNUMBER($A1035)),VLOOKUP($A1035,StudiesDetails!$B:$CW,5,FALSE),"")</f>
        <v>CYP3A4</v>
      </c>
      <c r="F1035" s="23" t="str">
        <f>IF(AND($A1035&lt;&gt;"",ISNUMBER($A1035)),VLOOKUP($A1035,StudiesDetails!$B:$CW,6,FALSE),"")</f>
        <v>Liver--HLM-A05231-normal-</v>
      </c>
      <c r="G1035" s="12" t="s">
        <v>1678</v>
      </c>
      <c r="H1035" s="1">
        <v>2</v>
      </c>
      <c r="I1035" s="60" t="str">
        <f>IF(AND($A1035&lt;&gt;"",ISNUMBER($A1035)),VLOOKUP($A1035,StudiesDetails!$B:$CW,26,FALSE),"")</f>
        <v>Individual</v>
      </c>
      <c r="J1035" s="39">
        <f>IF(AND($A1035&lt;&gt;"",ISNUMBER($A1035)),VLOOKUP($A1035,StudiesDetails!$B:$CW,31,FALSE),"")</f>
        <v>1</v>
      </c>
      <c r="K1035" s="110" t="s">
        <v>988</v>
      </c>
      <c r="L1035" s="14" t="s">
        <v>1679</v>
      </c>
      <c r="M1035" s="14" t="s">
        <v>768</v>
      </c>
      <c r="N1035" s="110" t="s">
        <v>988</v>
      </c>
      <c r="O1035" s="59" t="s">
        <v>1679</v>
      </c>
      <c r="P1035" s="58" t="s">
        <v>797</v>
      </c>
      <c r="X1035" s="52">
        <v>1</v>
      </c>
      <c r="Y1035" s="52" t="s">
        <v>1683</v>
      </c>
      <c r="Z1035" s="16" t="s">
        <v>832</v>
      </c>
    </row>
    <row r="1036" spans="1:26" x14ac:dyDescent="0.3">
      <c r="A1036">
        <v>1948</v>
      </c>
      <c r="B1036" s="23" t="str">
        <f>IF(AND($A1036&lt;&gt;"",ISNUMBER($A1036)),VLOOKUP($A1036,StudiesDetails!$B:$CW,2,FALSE),"")</f>
        <v>Yan</v>
      </c>
      <c r="C1036" s="23">
        <f>IF(AND($A1036&lt;&gt;"",ISNUMBER($A1036)),VLOOKUP($A1036,StudiesDetails!$B:$CW,3,FALSE),"")</f>
        <v>2015</v>
      </c>
      <c r="D1036" s="23" t="str">
        <f>IF(AND($A1036&lt;&gt;"",ISNUMBER($A1036)),VLOOKUP($A1036,StudiesDetails!$B:$CW,4,FALSE),"")</f>
        <v>https://doi.org/10.1007/s11095-014-1525-x</v>
      </c>
      <c r="E1036" s="64" t="str">
        <f>IF(AND($A1036&lt;&gt;"",ISNUMBER($A1036)),VLOOKUP($A1036,StudiesDetails!$B:$CW,5,FALSE),"")</f>
        <v>CYP3A4</v>
      </c>
      <c r="F1036" s="23" t="str">
        <f>IF(AND($A1036&lt;&gt;"",ISNUMBER($A1036)),VLOOKUP($A1036,StudiesDetails!$B:$CW,6,FALSE),"")</f>
        <v>Liver--HLM-A10211-normal-</v>
      </c>
      <c r="G1036" s="12" t="s">
        <v>1678</v>
      </c>
      <c r="H1036" s="1">
        <v>2</v>
      </c>
      <c r="I1036" s="60" t="str">
        <f>IF(AND($A1036&lt;&gt;"",ISNUMBER($A1036)),VLOOKUP($A1036,StudiesDetails!$B:$CW,26,FALSE),"")</f>
        <v>Individual</v>
      </c>
      <c r="J1036" s="39">
        <f>IF(AND($A1036&lt;&gt;"",ISNUMBER($A1036)),VLOOKUP($A1036,StudiesDetails!$B:$CW,31,FALSE),"")</f>
        <v>1</v>
      </c>
      <c r="K1036" s="110" t="s">
        <v>988</v>
      </c>
      <c r="L1036" s="14" t="s">
        <v>1679</v>
      </c>
      <c r="M1036" s="14" t="s">
        <v>768</v>
      </c>
      <c r="N1036" s="110" t="s">
        <v>988</v>
      </c>
      <c r="O1036" s="59" t="s">
        <v>1679</v>
      </c>
      <c r="P1036" s="58" t="s">
        <v>797</v>
      </c>
      <c r="X1036" s="52">
        <v>1</v>
      </c>
      <c r="Y1036" s="52" t="s">
        <v>1683</v>
      </c>
      <c r="Z1036" s="16" t="s">
        <v>832</v>
      </c>
    </row>
    <row r="1037" spans="1:26" x14ac:dyDescent="0.3">
      <c r="A1037">
        <v>1949</v>
      </c>
      <c r="B1037" s="23" t="str">
        <f>IF(AND($A1037&lt;&gt;"",ISNUMBER($A1037)),VLOOKUP($A1037,StudiesDetails!$B:$CW,2,FALSE),"")</f>
        <v>Yan</v>
      </c>
      <c r="C1037" s="23">
        <f>IF(AND($A1037&lt;&gt;"",ISNUMBER($A1037)),VLOOKUP($A1037,StudiesDetails!$B:$CW,3,FALSE),"")</f>
        <v>2015</v>
      </c>
      <c r="D1037" s="23" t="str">
        <f>IF(AND($A1037&lt;&gt;"",ISNUMBER($A1037)),VLOOKUP($A1037,StudiesDetails!$B:$CW,4,FALSE),"")</f>
        <v>https://doi.org/10.1007/s11095-014-1525-x</v>
      </c>
      <c r="E1037" s="64" t="str">
        <f>IF(AND($A1037&lt;&gt;"",ISNUMBER($A1037)),VLOOKUP($A1037,StudiesDetails!$B:$CW,5,FALSE),"")</f>
        <v>CYP3A4</v>
      </c>
      <c r="F1037" s="23" t="str">
        <f>IF(AND($A1037&lt;&gt;"",ISNUMBER($A1037)),VLOOKUP($A1037,StudiesDetails!$B:$CW,6,FALSE),"")</f>
        <v>Liver--HLM-A06151-normal-</v>
      </c>
      <c r="G1037" s="12" t="s">
        <v>1678</v>
      </c>
      <c r="H1037" s="1">
        <v>2</v>
      </c>
      <c r="I1037" s="60" t="str">
        <f>IF(AND($A1037&lt;&gt;"",ISNUMBER($A1037)),VLOOKUP($A1037,StudiesDetails!$B:$CW,26,FALSE),"")</f>
        <v>Individual</v>
      </c>
      <c r="J1037" s="39">
        <f>IF(AND($A1037&lt;&gt;"",ISNUMBER($A1037)),VLOOKUP($A1037,StudiesDetails!$B:$CW,31,FALSE),"")</f>
        <v>1</v>
      </c>
      <c r="K1037" s="110" t="s">
        <v>988</v>
      </c>
      <c r="L1037" s="14" t="s">
        <v>1679</v>
      </c>
      <c r="M1037" s="14" t="s">
        <v>768</v>
      </c>
      <c r="N1037" s="110" t="s">
        <v>988</v>
      </c>
      <c r="O1037" s="59" t="s">
        <v>1679</v>
      </c>
      <c r="P1037" s="58" t="s">
        <v>797</v>
      </c>
      <c r="X1037" s="52">
        <v>1</v>
      </c>
      <c r="Y1037" s="52" t="s">
        <v>1683</v>
      </c>
      <c r="Z1037" s="16" t="s">
        <v>832</v>
      </c>
    </row>
    <row r="1038" spans="1:26" x14ac:dyDescent="0.3">
      <c r="A1038">
        <v>1950</v>
      </c>
      <c r="B1038" s="23" t="str">
        <f>IF(AND($A1038&lt;&gt;"",ISNUMBER($A1038)),VLOOKUP($A1038,StudiesDetails!$B:$CW,2,FALSE),"")</f>
        <v>Yan</v>
      </c>
      <c r="C1038" s="23">
        <f>IF(AND($A1038&lt;&gt;"",ISNUMBER($A1038)),VLOOKUP($A1038,StudiesDetails!$B:$CW,3,FALSE),"")</f>
        <v>2015</v>
      </c>
      <c r="D1038" s="23" t="str">
        <f>IF(AND($A1038&lt;&gt;"",ISNUMBER($A1038)),VLOOKUP($A1038,StudiesDetails!$B:$CW,4,FALSE),"")</f>
        <v>https://doi.org/10.1007/s11095-014-1525-x</v>
      </c>
      <c r="E1038" s="64" t="str">
        <f>IF(AND($A1038&lt;&gt;"",ISNUMBER($A1038)),VLOOKUP($A1038,StudiesDetails!$B:$CW,5,FALSE),"")</f>
        <v>CYP3A4</v>
      </c>
      <c r="F1038" s="23" t="str">
        <f>IF(AND($A1038&lt;&gt;"",ISNUMBER($A1038)),VLOOKUP($A1038,StudiesDetails!$B:$CW,6,FALSE),"")</f>
        <v>Liver--HLM-A06161-normal-</v>
      </c>
      <c r="G1038" s="12" t="s">
        <v>1678</v>
      </c>
      <c r="H1038" s="1">
        <v>2</v>
      </c>
      <c r="I1038" s="60" t="str">
        <f>IF(AND($A1038&lt;&gt;"",ISNUMBER($A1038)),VLOOKUP($A1038,StudiesDetails!$B:$CW,26,FALSE),"")</f>
        <v>Individual</v>
      </c>
      <c r="J1038" s="39">
        <f>IF(AND($A1038&lt;&gt;"",ISNUMBER($A1038)),VLOOKUP($A1038,StudiesDetails!$B:$CW,31,FALSE),"")</f>
        <v>1</v>
      </c>
      <c r="K1038" s="110" t="s">
        <v>988</v>
      </c>
      <c r="L1038" s="14" t="s">
        <v>1679</v>
      </c>
      <c r="M1038" s="14" t="s">
        <v>768</v>
      </c>
      <c r="N1038" s="110" t="s">
        <v>988</v>
      </c>
      <c r="O1038" s="59" t="s">
        <v>1679</v>
      </c>
      <c r="P1038" s="58" t="s">
        <v>797</v>
      </c>
      <c r="X1038" s="52">
        <v>1</v>
      </c>
      <c r="Y1038" s="52" t="s">
        <v>1683</v>
      </c>
      <c r="Z1038" s="16" t="s">
        <v>832</v>
      </c>
    </row>
    <row r="1039" spans="1:26" x14ac:dyDescent="0.3">
      <c r="A1039">
        <v>1951</v>
      </c>
      <c r="B1039" s="23" t="str">
        <f>IF(AND($A1039&lt;&gt;"",ISNUMBER($A1039)),VLOOKUP($A1039,StudiesDetails!$B:$CW,2,FALSE),"")</f>
        <v>Yan</v>
      </c>
      <c r="C1039" s="23">
        <f>IF(AND($A1039&lt;&gt;"",ISNUMBER($A1039)),VLOOKUP($A1039,StudiesDetails!$B:$CW,3,FALSE),"")</f>
        <v>2015</v>
      </c>
      <c r="D1039" s="23" t="str">
        <f>IF(AND($A1039&lt;&gt;"",ISNUMBER($A1039)),VLOOKUP($A1039,StudiesDetails!$B:$CW,4,FALSE),"")</f>
        <v>https://doi.org/10.1007/s11095-014-1525-x</v>
      </c>
      <c r="E1039" s="64" t="str">
        <f>IF(AND($A1039&lt;&gt;"",ISNUMBER($A1039)),VLOOKUP($A1039,StudiesDetails!$B:$CW,5,FALSE),"")</f>
        <v>CYP3A4</v>
      </c>
      <c r="F1039" s="23" t="str">
        <f>IF(AND($A1039&lt;&gt;"",ISNUMBER($A1039)),VLOOKUP($A1039,StudiesDetails!$B:$CW,6,FALSE),"")</f>
        <v>Liver--HLM-A07271-normal-</v>
      </c>
      <c r="G1039" s="12" t="s">
        <v>1678</v>
      </c>
      <c r="H1039" s="1">
        <v>2</v>
      </c>
      <c r="I1039" s="60" t="str">
        <f>IF(AND($A1039&lt;&gt;"",ISNUMBER($A1039)),VLOOKUP($A1039,StudiesDetails!$B:$CW,26,FALSE),"")</f>
        <v>Individual</v>
      </c>
      <c r="J1039" s="39">
        <f>IF(AND($A1039&lt;&gt;"",ISNUMBER($A1039)),VLOOKUP($A1039,StudiesDetails!$B:$CW,31,FALSE),"")</f>
        <v>1</v>
      </c>
      <c r="K1039" s="110" t="s">
        <v>988</v>
      </c>
      <c r="L1039" s="14" t="s">
        <v>1679</v>
      </c>
      <c r="M1039" s="14" t="s">
        <v>768</v>
      </c>
      <c r="N1039" s="110" t="s">
        <v>988</v>
      </c>
      <c r="O1039" s="59" t="s">
        <v>1679</v>
      </c>
      <c r="P1039" s="58" t="s">
        <v>797</v>
      </c>
      <c r="X1039" s="52">
        <v>1</v>
      </c>
      <c r="Y1039" s="52" t="s">
        <v>1683</v>
      </c>
      <c r="Z1039" s="16" t="s">
        <v>832</v>
      </c>
    </row>
    <row r="1040" spans="1:26" x14ac:dyDescent="0.3">
      <c r="A1040">
        <v>1952</v>
      </c>
      <c r="B1040" s="23" t="str">
        <f>IF(AND($A1040&lt;&gt;"",ISNUMBER($A1040)),VLOOKUP($A1040,StudiesDetails!$B:$CW,2,FALSE),"")</f>
        <v>Yan</v>
      </c>
      <c r="C1040" s="23">
        <f>IF(AND($A1040&lt;&gt;"",ISNUMBER($A1040)),VLOOKUP($A1040,StudiesDetails!$B:$CW,3,FALSE),"")</f>
        <v>2015</v>
      </c>
      <c r="D1040" s="23" t="str">
        <f>IF(AND($A1040&lt;&gt;"",ISNUMBER($A1040)),VLOOKUP($A1040,StudiesDetails!$B:$CW,4,FALSE),"")</f>
        <v>https://doi.org/10.1007/s11095-014-1525-x</v>
      </c>
      <c r="E1040" s="64" t="str">
        <f>IF(AND($A1040&lt;&gt;"",ISNUMBER($A1040)),VLOOKUP($A1040,StudiesDetails!$B:$CW,5,FALSE),"")</f>
        <v>CYP3A4</v>
      </c>
      <c r="F1040" s="23" t="str">
        <f>IF(AND($A1040&lt;&gt;"",ISNUMBER($A1040)),VLOOKUP($A1040,StudiesDetails!$B:$CW,6,FALSE),"")</f>
        <v>Liver--HLM-A09301-normal-</v>
      </c>
      <c r="G1040" s="12" t="s">
        <v>1678</v>
      </c>
      <c r="H1040" s="1">
        <v>2</v>
      </c>
      <c r="I1040" s="60" t="str">
        <f>IF(AND($A1040&lt;&gt;"",ISNUMBER($A1040)),VLOOKUP($A1040,StudiesDetails!$B:$CW,26,FALSE),"")</f>
        <v>Individual</v>
      </c>
      <c r="J1040" s="39">
        <f>IF(AND($A1040&lt;&gt;"",ISNUMBER($A1040)),VLOOKUP($A1040,StudiesDetails!$B:$CW,31,FALSE),"")</f>
        <v>1</v>
      </c>
      <c r="K1040" s="110" t="s">
        <v>988</v>
      </c>
      <c r="L1040" s="14" t="s">
        <v>1679</v>
      </c>
      <c r="M1040" s="14" t="s">
        <v>768</v>
      </c>
      <c r="N1040" s="110" t="s">
        <v>988</v>
      </c>
      <c r="O1040" s="59" t="s">
        <v>1679</v>
      </c>
      <c r="P1040" s="58" t="s">
        <v>797</v>
      </c>
      <c r="X1040" s="52">
        <v>1</v>
      </c>
      <c r="Y1040" s="52" t="s">
        <v>1683</v>
      </c>
      <c r="Z1040" s="16" t="s">
        <v>832</v>
      </c>
    </row>
    <row r="1041" spans="1:26" x14ac:dyDescent="0.3">
      <c r="A1041">
        <v>1953</v>
      </c>
      <c r="B1041" s="23" t="str">
        <f>IF(AND($A1041&lt;&gt;"",ISNUMBER($A1041)),VLOOKUP($A1041,StudiesDetails!$B:$CW,2,FALSE),"")</f>
        <v>Yan</v>
      </c>
      <c r="C1041" s="23">
        <f>IF(AND($A1041&lt;&gt;"",ISNUMBER($A1041)),VLOOKUP($A1041,StudiesDetails!$B:$CW,3,FALSE),"")</f>
        <v>2015</v>
      </c>
      <c r="D1041" s="23" t="str">
        <f>IF(AND($A1041&lt;&gt;"",ISNUMBER($A1041)),VLOOKUP($A1041,StudiesDetails!$B:$CW,4,FALSE),"")</f>
        <v>https://doi.org/10.1007/s11095-014-1525-x</v>
      </c>
      <c r="E1041" s="64" t="str">
        <f>IF(AND($A1041&lt;&gt;"",ISNUMBER($A1041)),VLOOKUP($A1041,StudiesDetails!$B:$CW,5,FALSE),"")</f>
        <v>CYP3A4</v>
      </c>
      <c r="F1041" s="23" t="str">
        <f>IF(AND($A1041&lt;&gt;"",ISNUMBER($A1041)),VLOOKUP($A1041,StudiesDetails!$B:$CW,6,FALSE),"")</f>
        <v>Liver--HLM-A10141-normal-</v>
      </c>
      <c r="G1041" s="12" t="s">
        <v>1678</v>
      </c>
      <c r="H1041" s="1">
        <v>2</v>
      </c>
      <c r="I1041" s="60" t="str">
        <f>IF(AND($A1041&lt;&gt;"",ISNUMBER($A1041)),VLOOKUP($A1041,StudiesDetails!$B:$CW,26,FALSE),"")</f>
        <v>Individual</v>
      </c>
      <c r="J1041" s="39">
        <f>IF(AND($A1041&lt;&gt;"",ISNUMBER($A1041)),VLOOKUP($A1041,StudiesDetails!$B:$CW,31,FALSE),"")</f>
        <v>1</v>
      </c>
      <c r="K1041" s="110" t="s">
        <v>988</v>
      </c>
      <c r="L1041" s="14" t="s">
        <v>1679</v>
      </c>
      <c r="M1041" s="14" t="s">
        <v>768</v>
      </c>
      <c r="N1041" s="110" t="s">
        <v>988</v>
      </c>
      <c r="O1041" s="59" t="s">
        <v>1679</v>
      </c>
      <c r="P1041" s="58" t="s">
        <v>797</v>
      </c>
      <c r="X1041" s="52">
        <v>1</v>
      </c>
      <c r="Y1041" s="52" t="s">
        <v>1683</v>
      </c>
      <c r="Z1041" s="16" t="s">
        <v>832</v>
      </c>
    </row>
    <row r="1042" spans="1:26" x14ac:dyDescent="0.3">
      <c r="A1042">
        <v>1954</v>
      </c>
      <c r="B1042" s="23" t="str">
        <f>IF(AND($A1042&lt;&gt;"",ISNUMBER($A1042)),VLOOKUP($A1042,StudiesDetails!$B:$CW,2,FALSE),"")</f>
        <v>Yan</v>
      </c>
      <c r="C1042" s="23">
        <f>IF(AND($A1042&lt;&gt;"",ISNUMBER($A1042)),VLOOKUP($A1042,StudiesDetails!$B:$CW,3,FALSE),"")</f>
        <v>2015</v>
      </c>
      <c r="D1042" s="23" t="str">
        <f>IF(AND($A1042&lt;&gt;"",ISNUMBER($A1042)),VLOOKUP($A1042,StudiesDetails!$B:$CW,4,FALSE),"")</f>
        <v>https://doi.org/10.1007/s11095-014-1525-x</v>
      </c>
      <c r="E1042" s="64" t="str">
        <f>IF(AND($A1042&lt;&gt;"",ISNUMBER($A1042)),VLOOKUP($A1042,StudiesDetails!$B:$CW,5,FALSE),"")</f>
        <v>CYP3A4</v>
      </c>
      <c r="F1042" s="23" t="str">
        <f>IF(AND($A1042&lt;&gt;"",ISNUMBER($A1042)),VLOOKUP($A1042,StudiesDetails!$B:$CW,6,FALSE),"")</f>
        <v>Liver--HLM-A10261-normal-</v>
      </c>
      <c r="G1042" s="12" t="s">
        <v>1678</v>
      </c>
      <c r="H1042" s="1">
        <v>2</v>
      </c>
      <c r="I1042" s="60" t="str">
        <f>IF(AND($A1042&lt;&gt;"",ISNUMBER($A1042)),VLOOKUP($A1042,StudiesDetails!$B:$CW,26,FALSE),"")</f>
        <v>Individual</v>
      </c>
      <c r="J1042" s="39">
        <f>IF(AND($A1042&lt;&gt;"",ISNUMBER($A1042)),VLOOKUP($A1042,StudiesDetails!$B:$CW,31,FALSE),"")</f>
        <v>1</v>
      </c>
      <c r="K1042" s="110" t="s">
        <v>988</v>
      </c>
      <c r="L1042" s="14" t="s">
        <v>1679</v>
      </c>
      <c r="M1042" s="14" t="s">
        <v>768</v>
      </c>
      <c r="N1042" s="110" t="s">
        <v>988</v>
      </c>
      <c r="O1042" s="59" t="s">
        <v>1679</v>
      </c>
      <c r="P1042" s="58" t="s">
        <v>797</v>
      </c>
      <c r="X1042" s="52">
        <v>1</v>
      </c>
      <c r="Y1042" s="52" t="s">
        <v>1683</v>
      </c>
      <c r="Z1042" s="16" t="s">
        <v>832</v>
      </c>
    </row>
    <row r="1043" spans="1:26" x14ac:dyDescent="0.3">
      <c r="A1043">
        <v>1955</v>
      </c>
      <c r="B1043" s="23" t="str">
        <f>IF(AND($A1043&lt;&gt;"",ISNUMBER($A1043)),VLOOKUP($A1043,StudiesDetails!$B:$CW,2,FALSE),"")</f>
        <v>Yan</v>
      </c>
      <c r="C1043" s="23">
        <f>IF(AND($A1043&lt;&gt;"",ISNUMBER($A1043)),VLOOKUP($A1043,StudiesDetails!$B:$CW,3,FALSE),"")</f>
        <v>2015</v>
      </c>
      <c r="D1043" s="23" t="str">
        <f>IF(AND($A1043&lt;&gt;"",ISNUMBER($A1043)),VLOOKUP($A1043,StudiesDetails!$B:$CW,4,FALSE),"")</f>
        <v>https://doi.org/10.1007/s11095-014-1525-x</v>
      </c>
      <c r="E1043" s="64" t="str">
        <f>IF(AND($A1043&lt;&gt;"",ISNUMBER($A1043)),VLOOKUP($A1043,StudiesDetails!$B:$CW,5,FALSE),"")</f>
        <v>CYP3A4</v>
      </c>
      <c r="F1043" s="23" t="str">
        <f>IF(AND($A1043&lt;&gt;"",ISNUMBER($A1043)),VLOOKUP($A1043,StudiesDetails!$B:$CW,6,FALSE),"")</f>
        <v>Liver--HLM-A11101-normal-</v>
      </c>
      <c r="G1043" s="12" t="s">
        <v>1678</v>
      </c>
      <c r="H1043" s="1">
        <v>2</v>
      </c>
      <c r="I1043" s="60" t="str">
        <f>IF(AND($A1043&lt;&gt;"",ISNUMBER($A1043)),VLOOKUP($A1043,StudiesDetails!$B:$CW,26,FALSE),"")</f>
        <v>Individual</v>
      </c>
      <c r="J1043" s="39">
        <f>IF(AND($A1043&lt;&gt;"",ISNUMBER($A1043)),VLOOKUP($A1043,StudiesDetails!$B:$CW,31,FALSE),"")</f>
        <v>1</v>
      </c>
      <c r="K1043" s="110" t="s">
        <v>988</v>
      </c>
      <c r="L1043" s="14" t="s">
        <v>1679</v>
      </c>
      <c r="M1043" s="14" t="s">
        <v>768</v>
      </c>
      <c r="N1043" s="110" t="s">
        <v>988</v>
      </c>
      <c r="O1043" s="59" t="s">
        <v>1679</v>
      </c>
      <c r="P1043" s="58" t="s">
        <v>797</v>
      </c>
      <c r="X1043" s="52">
        <v>1</v>
      </c>
      <c r="Y1043" s="52" t="s">
        <v>1683</v>
      </c>
      <c r="Z1043" s="16" t="s">
        <v>832</v>
      </c>
    </row>
    <row r="1044" spans="1:26" x14ac:dyDescent="0.3">
      <c r="A1044">
        <v>1956</v>
      </c>
      <c r="B1044" s="23" t="str">
        <f>IF(AND($A1044&lt;&gt;"",ISNUMBER($A1044)),VLOOKUP($A1044,StudiesDetails!$B:$CW,2,FALSE),"")</f>
        <v>Yan</v>
      </c>
      <c r="C1044" s="23">
        <f>IF(AND($A1044&lt;&gt;"",ISNUMBER($A1044)),VLOOKUP($A1044,StudiesDetails!$B:$CW,3,FALSE),"")</f>
        <v>2015</v>
      </c>
      <c r="D1044" s="23" t="str">
        <f>IF(AND($A1044&lt;&gt;"",ISNUMBER($A1044)),VLOOKUP($A1044,StudiesDetails!$B:$CW,4,FALSE),"")</f>
        <v>https://doi.org/10.1007/s11095-014-1525-x</v>
      </c>
      <c r="E1044" s="64" t="str">
        <f>IF(AND($A1044&lt;&gt;"",ISNUMBER($A1044)),VLOOKUP($A1044,StudiesDetails!$B:$CW,5,FALSE),"")</f>
        <v>CYP3A4</v>
      </c>
      <c r="F1044" s="23" t="str">
        <f>IF(AND($A1044&lt;&gt;"",ISNUMBER($A1044)),VLOOKUP($A1044,StudiesDetails!$B:$CW,6,FALSE),"")</f>
        <v>Liver--HLM-A11161-normal-</v>
      </c>
      <c r="G1044" s="12" t="s">
        <v>1678</v>
      </c>
      <c r="H1044" s="1">
        <v>2</v>
      </c>
      <c r="I1044" s="60" t="str">
        <f>IF(AND($A1044&lt;&gt;"",ISNUMBER($A1044)),VLOOKUP($A1044,StudiesDetails!$B:$CW,26,FALSE),"")</f>
        <v>Individual</v>
      </c>
      <c r="J1044" s="39">
        <f>IF(AND($A1044&lt;&gt;"",ISNUMBER($A1044)),VLOOKUP($A1044,StudiesDetails!$B:$CW,31,FALSE),"")</f>
        <v>1</v>
      </c>
      <c r="K1044" s="110" t="s">
        <v>988</v>
      </c>
      <c r="L1044" s="14" t="s">
        <v>1679</v>
      </c>
      <c r="M1044" s="14" t="s">
        <v>768</v>
      </c>
      <c r="N1044" s="110" t="s">
        <v>988</v>
      </c>
      <c r="O1044" s="59" t="s">
        <v>1679</v>
      </c>
      <c r="P1044" s="58" t="s">
        <v>797</v>
      </c>
      <c r="X1044" s="52">
        <v>1</v>
      </c>
      <c r="Y1044" s="52" t="s">
        <v>1683</v>
      </c>
      <c r="Z1044" s="16" t="s">
        <v>832</v>
      </c>
    </row>
    <row r="1045" spans="1:26" x14ac:dyDescent="0.3">
      <c r="A1045">
        <v>1957</v>
      </c>
      <c r="B1045" s="23" t="str">
        <f>IF(AND($A1045&lt;&gt;"",ISNUMBER($A1045)),VLOOKUP($A1045,StudiesDetails!$B:$CW,2,FALSE),"")</f>
        <v>Yan</v>
      </c>
      <c r="C1045" s="23">
        <f>IF(AND($A1045&lt;&gt;"",ISNUMBER($A1045)),VLOOKUP($A1045,StudiesDetails!$B:$CW,3,FALSE),"")</f>
        <v>2015</v>
      </c>
      <c r="D1045" s="23" t="str">
        <f>IF(AND($A1045&lt;&gt;"",ISNUMBER($A1045)),VLOOKUP($A1045,StudiesDetails!$B:$CW,4,FALSE),"")</f>
        <v>https://doi.org/10.1007/s11095-014-1525-x</v>
      </c>
      <c r="E1045" s="64" t="str">
        <f>IF(AND($A1045&lt;&gt;"",ISNUMBER($A1045)),VLOOKUP($A1045,StudiesDetails!$B:$CW,5,FALSE),"")</f>
        <v>CYP3A4</v>
      </c>
      <c r="F1045" s="23" t="str">
        <f>IF(AND($A1045&lt;&gt;"",ISNUMBER($A1045)),VLOOKUP($A1045,StudiesDetails!$B:$CW,6,FALSE),"")</f>
        <v>Liver--HLM-A12221-normal-</v>
      </c>
      <c r="G1045" s="12" t="s">
        <v>1678</v>
      </c>
      <c r="H1045" s="1">
        <v>2</v>
      </c>
      <c r="I1045" s="60" t="str">
        <f>IF(AND($A1045&lt;&gt;"",ISNUMBER($A1045)),VLOOKUP($A1045,StudiesDetails!$B:$CW,26,FALSE),"")</f>
        <v>Individual</v>
      </c>
      <c r="J1045" s="39">
        <f>IF(AND($A1045&lt;&gt;"",ISNUMBER($A1045)),VLOOKUP($A1045,StudiesDetails!$B:$CW,31,FALSE),"")</f>
        <v>1</v>
      </c>
      <c r="K1045" s="110" t="s">
        <v>988</v>
      </c>
      <c r="L1045" s="14" t="s">
        <v>1679</v>
      </c>
      <c r="M1045" s="14" t="s">
        <v>768</v>
      </c>
      <c r="N1045" s="110" t="s">
        <v>988</v>
      </c>
      <c r="O1045" s="59" t="s">
        <v>1679</v>
      </c>
      <c r="P1045" s="58" t="s">
        <v>797</v>
      </c>
      <c r="X1045" s="52">
        <v>1</v>
      </c>
      <c r="Y1045" s="52" t="s">
        <v>1683</v>
      </c>
      <c r="Z1045" s="16" t="s">
        <v>832</v>
      </c>
    </row>
    <row r="1046" spans="1:26" x14ac:dyDescent="0.3">
      <c r="A1046">
        <v>1958</v>
      </c>
      <c r="B1046" s="23" t="str">
        <f>IF(AND($A1046&lt;&gt;"",ISNUMBER($A1046)),VLOOKUP($A1046,StudiesDetails!$B:$CW,2,FALSE),"")</f>
        <v>Yan</v>
      </c>
      <c r="C1046" s="23">
        <f>IF(AND($A1046&lt;&gt;"",ISNUMBER($A1046)),VLOOKUP($A1046,StudiesDetails!$B:$CW,3,FALSE),"")</f>
        <v>2015</v>
      </c>
      <c r="D1046" s="23" t="str">
        <f>IF(AND($A1046&lt;&gt;"",ISNUMBER($A1046)),VLOOKUP($A1046,StudiesDetails!$B:$CW,4,FALSE),"")</f>
        <v>https://doi.org/10.1007/s11095-014-1525-x</v>
      </c>
      <c r="E1046" s="64" t="str">
        <f>IF(AND($A1046&lt;&gt;"",ISNUMBER($A1046)),VLOOKUP($A1046,StudiesDetails!$B:$CW,5,FALSE),"")</f>
        <v>CYP3A4</v>
      </c>
      <c r="F1046" s="23" t="str">
        <f>IF(AND($A1046&lt;&gt;"",ISNUMBER($A1046)),VLOOKUP($A1046,StudiesDetails!$B:$CW,6,FALSE),"")</f>
        <v>Liver--HLM-B03022-normal-</v>
      </c>
      <c r="G1046" s="12" t="s">
        <v>1678</v>
      </c>
      <c r="H1046" s="1">
        <v>2</v>
      </c>
      <c r="I1046" s="60" t="str">
        <f>IF(AND($A1046&lt;&gt;"",ISNUMBER($A1046)),VLOOKUP($A1046,StudiesDetails!$B:$CW,26,FALSE),"")</f>
        <v>Individual</v>
      </c>
      <c r="J1046" s="39">
        <f>IF(AND($A1046&lt;&gt;"",ISNUMBER($A1046)),VLOOKUP($A1046,StudiesDetails!$B:$CW,31,FALSE),"")</f>
        <v>1</v>
      </c>
      <c r="K1046" s="110" t="s">
        <v>988</v>
      </c>
      <c r="L1046" s="14" t="s">
        <v>1679</v>
      </c>
      <c r="M1046" s="14" t="s">
        <v>768</v>
      </c>
      <c r="N1046" s="110" t="s">
        <v>988</v>
      </c>
      <c r="O1046" s="59" t="s">
        <v>1679</v>
      </c>
      <c r="P1046" s="58" t="s">
        <v>797</v>
      </c>
      <c r="X1046" s="52">
        <v>1</v>
      </c>
      <c r="Y1046" s="52" t="s">
        <v>1683</v>
      </c>
      <c r="Z1046" s="16" t="s">
        <v>832</v>
      </c>
    </row>
    <row r="1047" spans="1:26" x14ac:dyDescent="0.3">
      <c r="A1047">
        <v>1959</v>
      </c>
      <c r="B1047" s="23" t="str">
        <f>IF(AND($A1047&lt;&gt;"",ISNUMBER($A1047)),VLOOKUP($A1047,StudiesDetails!$B:$CW,2,FALSE),"")</f>
        <v>Yan</v>
      </c>
      <c r="C1047" s="23">
        <f>IF(AND($A1047&lt;&gt;"",ISNUMBER($A1047)),VLOOKUP($A1047,StudiesDetails!$B:$CW,3,FALSE),"")</f>
        <v>2015</v>
      </c>
      <c r="D1047" s="23" t="str">
        <f>IF(AND($A1047&lt;&gt;"",ISNUMBER($A1047)),VLOOKUP($A1047,StudiesDetails!$B:$CW,4,FALSE),"")</f>
        <v>https://doi.org/10.1007/s11095-014-1525-x</v>
      </c>
      <c r="E1047" s="64" t="str">
        <f>IF(AND($A1047&lt;&gt;"",ISNUMBER($A1047)),VLOOKUP($A1047,StudiesDetails!$B:$CW,5,FALSE),"")</f>
        <v>CYP3A4</v>
      </c>
      <c r="F1047" s="23" t="str">
        <f>IF(AND($A1047&lt;&gt;"",ISNUMBER($A1047)),VLOOKUP($A1047,StudiesDetails!$B:$CW,6,FALSE),"")</f>
        <v>Liver--HLM-B03221-normal-</v>
      </c>
      <c r="G1047" s="12" t="s">
        <v>1678</v>
      </c>
      <c r="H1047" s="1">
        <v>2</v>
      </c>
      <c r="I1047" s="60" t="str">
        <f>IF(AND($A1047&lt;&gt;"",ISNUMBER($A1047)),VLOOKUP($A1047,StudiesDetails!$B:$CW,26,FALSE),"")</f>
        <v>Individual</v>
      </c>
      <c r="J1047" s="39">
        <f>IF(AND($A1047&lt;&gt;"",ISNUMBER($A1047)),VLOOKUP($A1047,StudiesDetails!$B:$CW,31,FALSE),"")</f>
        <v>1</v>
      </c>
      <c r="K1047" s="110" t="s">
        <v>988</v>
      </c>
      <c r="L1047" s="14" t="s">
        <v>1679</v>
      </c>
      <c r="M1047" s="14" t="s">
        <v>768</v>
      </c>
      <c r="N1047" s="110" t="s">
        <v>988</v>
      </c>
      <c r="O1047" s="59" t="s">
        <v>1679</v>
      </c>
      <c r="P1047" s="58" t="s">
        <v>797</v>
      </c>
      <c r="X1047" s="52">
        <v>1</v>
      </c>
      <c r="Y1047" s="52" t="s">
        <v>1683</v>
      </c>
      <c r="Z1047" s="16" t="s">
        <v>832</v>
      </c>
    </row>
    <row r="1048" spans="1:26" x14ac:dyDescent="0.3">
      <c r="A1048">
        <v>1960</v>
      </c>
      <c r="B1048" s="23" t="str">
        <f>IF(AND($A1048&lt;&gt;"",ISNUMBER($A1048)),VLOOKUP($A1048,StudiesDetails!$B:$CW,2,FALSE),"")</f>
        <v>Yan</v>
      </c>
      <c r="C1048" s="23">
        <f>IF(AND($A1048&lt;&gt;"",ISNUMBER($A1048)),VLOOKUP($A1048,StudiesDetails!$B:$CW,3,FALSE),"")</f>
        <v>2015</v>
      </c>
      <c r="D1048" s="23" t="str">
        <f>IF(AND($A1048&lt;&gt;"",ISNUMBER($A1048)),VLOOKUP($A1048,StudiesDetails!$B:$CW,4,FALSE),"")</f>
        <v>https://doi.org/10.1007/s11095-014-1525-x</v>
      </c>
      <c r="E1048" s="64" t="str">
        <f>IF(AND($A1048&lt;&gt;"",ISNUMBER($A1048)),VLOOKUP($A1048,StudiesDetails!$B:$CW,5,FALSE),"")</f>
        <v>CYP3A4</v>
      </c>
      <c r="F1048" s="23" t="str">
        <f>IF(AND($A1048&lt;&gt;"",ISNUMBER($A1048)),VLOOKUP($A1048,StudiesDetails!$B:$CW,6,FALSE),"")</f>
        <v>Liver--HLM-B03281-normal-</v>
      </c>
      <c r="G1048" s="12" t="s">
        <v>1678</v>
      </c>
      <c r="H1048" s="1">
        <v>2</v>
      </c>
      <c r="I1048" s="60" t="str">
        <f>IF(AND($A1048&lt;&gt;"",ISNUMBER($A1048)),VLOOKUP($A1048,StudiesDetails!$B:$CW,26,FALSE),"")</f>
        <v>Individual</v>
      </c>
      <c r="J1048" s="39">
        <f>IF(AND($A1048&lt;&gt;"",ISNUMBER($A1048)),VLOOKUP($A1048,StudiesDetails!$B:$CW,31,FALSE),"")</f>
        <v>1</v>
      </c>
      <c r="K1048" s="110" t="s">
        <v>988</v>
      </c>
      <c r="L1048" s="14" t="s">
        <v>1679</v>
      </c>
      <c r="M1048" s="14" t="s">
        <v>768</v>
      </c>
      <c r="N1048" s="110" t="s">
        <v>988</v>
      </c>
      <c r="O1048" s="59" t="s">
        <v>1679</v>
      </c>
      <c r="P1048" s="58" t="s">
        <v>797</v>
      </c>
      <c r="X1048" s="52">
        <v>1</v>
      </c>
      <c r="Y1048" s="52" t="s">
        <v>1683</v>
      </c>
      <c r="Z1048" s="16" t="s">
        <v>832</v>
      </c>
    </row>
    <row r="1049" spans="1:26" x14ac:dyDescent="0.3">
      <c r="A1049">
        <v>1961</v>
      </c>
      <c r="B1049" s="23" t="str">
        <f>IF(AND($A1049&lt;&gt;"",ISNUMBER($A1049)),VLOOKUP($A1049,StudiesDetails!$B:$CW,2,FALSE),"")</f>
        <v>Yan</v>
      </c>
      <c r="C1049" s="23">
        <f>IF(AND($A1049&lt;&gt;"",ISNUMBER($A1049)),VLOOKUP($A1049,StudiesDetails!$B:$CW,3,FALSE),"")</f>
        <v>2015</v>
      </c>
      <c r="D1049" s="23" t="str">
        <f>IF(AND($A1049&lt;&gt;"",ISNUMBER($A1049)),VLOOKUP($A1049,StudiesDetails!$B:$CW,4,FALSE),"")</f>
        <v>https://doi.org/10.1007/s11095-014-1525-x</v>
      </c>
      <c r="E1049" s="64" t="str">
        <f>IF(AND($A1049&lt;&gt;"",ISNUMBER($A1049)),VLOOKUP($A1049,StudiesDetails!$B:$CW,5,FALSE),"")</f>
        <v>CYP3A4</v>
      </c>
      <c r="F1049" s="23" t="str">
        <f>IF(AND($A1049&lt;&gt;"",ISNUMBER($A1049)),VLOOKUP($A1049,StudiesDetails!$B:$CW,6,FALSE),"")</f>
        <v>Liver--HLM-B04051-normal-</v>
      </c>
      <c r="G1049" s="12" t="s">
        <v>1678</v>
      </c>
      <c r="H1049" s="1">
        <v>2</v>
      </c>
      <c r="I1049" s="60" t="str">
        <f>IF(AND($A1049&lt;&gt;"",ISNUMBER($A1049)),VLOOKUP($A1049,StudiesDetails!$B:$CW,26,FALSE),"")</f>
        <v>Individual</v>
      </c>
      <c r="J1049" s="39">
        <f>IF(AND($A1049&lt;&gt;"",ISNUMBER($A1049)),VLOOKUP($A1049,StudiesDetails!$B:$CW,31,FALSE),"")</f>
        <v>1</v>
      </c>
      <c r="K1049" s="110" t="s">
        <v>988</v>
      </c>
      <c r="L1049" s="14" t="s">
        <v>1679</v>
      </c>
      <c r="M1049" s="14" t="s">
        <v>768</v>
      </c>
      <c r="N1049" s="110" t="s">
        <v>988</v>
      </c>
      <c r="O1049" s="59" t="s">
        <v>1679</v>
      </c>
      <c r="P1049" s="58" t="s">
        <v>797</v>
      </c>
      <c r="X1049" s="52">
        <v>1</v>
      </c>
      <c r="Y1049" s="52" t="s">
        <v>1683</v>
      </c>
      <c r="Z1049" s="16" t="s">
        <v>832</v>
      </c>
    </row>
    <row r="1050" spans="1:26" x14ac:dyDescent="0.3">
      <c r="A1050">
        <v>1962</v>
      </c>
      <c r="B1050" s="23" t="str">
        <f>IF(AND($A1050&lt;&gt;"",ISNUMBER($A1050)),VLOOKUP($A1050,StudiesDetails!$B:$CW,2,FALSE),"")</f>
        <v>Yan</v>
      </c>
      <c r="C1050" s="23">
        <f>IF(AND($A1050&lt;&gt;"",ISNUMBER($A1050)),VLOOKUP($A1050,StudiesDetails!$B:$CW,3,FALSE),"")</f>
        <v>2015</v>
      </c>
      <c r="D1050" s="23" t="str">
        <f>IF(AND($A1050&lt;&gt;"",ISNUMBER($A1050)),VLOOKUP($A1050,StudiesDetails!$B:$CW,4,FALSE),"")</f>
        <v>https://doi.org/10.1007/s11095-014-1525-x</v>
      </c>
      <c r="E1050" s="64" t="str">
        <f>IF(AND($A1050&lt;&gt;"",ISNUMBER($A1050)),VLOOKUP($A1050,StudiesDetails!$B:$CW,5,FALSE),"")</f>
        <v>CYP3A4</v>
      </c>
      <c r="F1050" s="23" t="str">
        <f>IF(AND($A1050&lt;&gt;"",ISNUMBER($A1050)),VLOOKUP($A1050,StudiesDetails!$B:$CW,6,FALSE),"")</f>
        <v>Liver--HLM-A05231-tumor-</v>
      </c>
      <c r="G1050" s="12" t="s">
        <v>1678</v>
      </c>
      <c r="H1050" s="1">
        <v>2</v>
      </c>
      <c r="I1050" s="60" t="str">
        <f>IF(AND($A1050&lt;&gt;"",ISNUMBER($A1050)),VLOOKUP($A1050,StudiesDetails!$B:$CW,26,FALSE),"")</f>
        <v>Individual</v>
      </c>
      <c r="J1050" s="39">
        <f>IF(AND($A1050&lt;&gt;"",ISNUMBER($A1050)),VLOOKUP($A1050,StudiesDetails!$B:$CW,31,FALSE),"")</f>
        <v>1</v>
      </c>
      <c r="K1050" s="110" t="s">
        <v>988</v>
      </c>
      <c r="L1050" s="14" t="s">
        <v>1679</v>
      </c>
      <c r="M1050" s="14" t="s">
        <v>768</v>
      </c>
      <c r="N1050" s="110" t="s">
        <v>988</v>
      </c>
      <c r="O1050" s="59" t="s">
        <v>1679</v>
      </c>
      <c r="P1050" s="58" t="s">
        <v>797</v>
      </c>
      <c r="X1050" s="52">
        <v>1</v>
      </c>
      <c r="Y1050" s="52" t="s">
        <v>1683</v>
      </c>
      <c r="Z1050" s="16" t="s">
        <v>832</v>
      </c>
    </row>
    <row r="1051" spans="1:26" x14ac:dyDescent="0.3">
      <c r="A1051">
        <v>1963</v>
      </c>
      <c r="B1051" s="23" t="str">
        <f>IF(AND($A1051&lt;&gt;"",ISNUMBER($A1051)),VLOOKUP($A1051,StudiesDetails!$B:$CW,2,FALSE),"")</f>
        <v>Yan</v>
      </c>
      <c r="C1051" s="23">
        <f>IF(AND($A1051&lt;&gt;"",ISNUMBER($A1051)),VLOOKUP($A1051,StudiesDetails!$B:$CW,3,FALSE),"")</f>
        <v>2015</v>
      </c>
      <c r="D1051" s="23" t="str">
        <f>IF(AND($A1051&lt;&gt;"",ISNUMBER($A1051)),VLOOKUP($A1051,StudiesDetails!$B:$CW,4,FALSE),"")</f>
        <v>https://doi.org/10.1007/s11095-014-1525-x</v>
      </c>
      <c r="E1051" s="64" t="str">
        <f>IF(AND($A1051&lt;&gt;"",ISNUMBER($A1051)),VLOOKUP($A1051,StudiesDetails!$B:$CW,5,FALSE),"")</f>
        <v>CYP3A4</v>
      </c>
      <c r="F1051" s="23" t="str">
        <f>IF(AND($A1051&lt;&gt;"",ISNUMBER($A1051)),VLOOKUP($A1051,StudiesDetails!$B:$CW,6,FALSE),"")</f>
        <v>Liver--HLM-A10211-tumor-</v>
      </c>
      <c r="G1051" s="12" t="s">
        <v>1678</v>
      </c>
      <c r="H1051" s="1">
        <v>2</v>
      </c>
      <c r="I1051" s="60" t="str">
        <f>IF(AND($A1051&lt;&gt;"",ISNUMBER($A1051)),VLOOKUP($A1051,StudiesDetails!$B:$CW,26,FALSE),"")</f>
        <v>Individual</v>
      </c>
      <c r="J1051" s="39">
        <f>IF(AND($A1051&lt;&gt;"",ISNUMBER($A1051)),VLOOKUP($A1051,StudiesDetails!$B:$CW,31,FALSE),"")</f>
        <v>1</v>
      </c>
      <c r="K1051" s="110" t="s">
        <v>988</v>
      </c>
      <c r="L1051" s="14" t="s">
        <v>1679</v>
      </c>
      <c r="M1051" s="14" t="s">
        <v>768</v>
      </c>
      <c r="N1051" s="110" t="s">
        <v>988</v>
      </c>
      <c r="O1051" s="59" t="s">
        <v>1679</v>
      </c>
      <c r="P1051" s="58" t="s">
        <v>797</v>
      </c>
      <c r="X1051" s="52">
        <v>1</v>
      </c>
      <c r="Y1051" s="52" t="s">
        <v>1683</v>
      </c>
      <c r="Z1051" s="16" t="s">
        <v>832</v>
      </c>
    </row>
    <row r="1052" spans="1:26" x14ac:dyDescent="0.3">
      <c r="A1052">
        <v>1964</v>
      </c>
      <c r="B1052" s="23" t="str">
        <f>IF(AND($A1052&lt;&gt;"",ISNUMBER($A1052)),VLOOKUP($A1052,StudiesDetails!$B:$CW,2,FALSE),"")</f>
        <v>Yan</v>
      </c>
      <c r="C1052" s="23">
        <f>IF(AND($A1052&lt;&gt;"",ISNUMBER($A1052)),VLOOKUP($A1052,StudiesDetails!$B:$CW,3,FALSE),"")</f>
        <v>2015</v>
      </c>
      <c r="D1052" s="23" t="str">
        <f>IF(AND($A1052&lt;&gt;"",ISNUMBER($A1052)),VLOOKUP($A1052,StudiesDetails!$B:$CW,4,FALSE),"")</f>
        <v>https://doi.org/10.1007/s11095-014-1525-x</v>
      </c>
      <c r="E1052" s="64" t="str">
        <f>IF(AND($A1052&lt;&gt;"",ISNUMBER($A1052)),VLOOKUP($A1052,StudiesDetails!$B:$CW,5,FALSE),"")</f>
        <v>CYP3A4</v>
      </c>
      <c r="F1052" s="23" t="str">
        <f>IF(AND($A1052&lt;&gt;"",ISNUMBER($A1052)),VLOOKUP($A1052,StudiesDetails!$B:$CW,6,FALSE),"")</f>
        <v>Liver--HLM-A06151-tumor-</v>
      </c>
      <c r="G1052" s="12" t="s">
        <v>1678</v>
      </c>
      <c r="H1052" s="1">
        <v>2</v>
      </c>
      <c r="I1052" s="60" t="str">
        <f>IF(AND($A1052&lt;&gt;"",ISNUMBER($A1052)),VLOOKUP($A1052,StudiesDetails!$B:$CW,26,FALSE),"")</f>
        <v>Individual</v>
      </c>
      <c r="J1052" s="39">
        <f>IF(AND($A1052&lt;&gt;"",ISNUMBER($A1052)),VLOOKUP($A1052,StudiesDetails!$B:$CW,31,FALSE),"")</f>
        <v>1</v>
      </c>
      <c r="K1052" s="110" t="s">
        <v>988</v>
      </c>
      <c r="L1052" s="14" t="s">
        <v>1679</v>
      </c>
      <c r="M1052" s="14" t="s">
        <v>768</v>
      </c>
      <c r="N1052" s="110" t="s">
        <v>988</v>
      </c>
      <c r="O1052" s="59" t="s">
        <v>1679</v>
      </c>
      <c r="P1052" s="58" t="s">
        <v>797</v>
      </c>
      <c r="X1052" s="52">
        <v>1</v>
      </c>
      <c r="Y1052" s="52" t="s">
        <v>1683</v>
      </c>
      <c r="Z1052" s="16" t="s">
        <v>832</v>
      </c>
    </row>
    <row r="1053" spans="1:26" x14ac:dyDescent="0.3">
      <c r="A1053">
        <v>1965</v>
      </c>
      <c r="B1053" s="23" t="str">
        <f>IF(AND($A1053&lt;&gt;"",ISNUMBER($A1053)),VLOOKUP($A1053,StudiesDetails!$B:$CW,2,FALSE),"")</f>
        <v>Yan</v>
      </c>
      <c r="C1053" s="23">
        <f>IF(AND($A1053&lt;&gt;"",ISNUMBER($A1053)),VLOOKUP($A1053,StudiesDetails!$B:$CW,3,FALSE),"")</f>
        <v>2015</v>
      </c>
      <c r="D1053" s="23" t="str">
        <f>IF(AND($A1053&lt;&gt;"",ISNUMBER($A1053)),VLOOKUP($A1053,StudiesDetails!$B:$CW,4,FALSE),"")</f>
        <v>https://doi.org/10.1007/s11095-014-1525-x</v>
      </c>
      <c r="E1053" s="64" t="str">
        <f>IF(AND($A1053&lt;&gt;"",ISNUMBER($A1053)),VLOOKUP($A1053,StudiesDetails!$B:$CW,5,FALSE),"")</f>
        <v>CYP3A4</v>
      </c>
      <c r="F1053" s="23" t="str">
        <f>IF(AND($A1053&lt;&gt;"",ISNUMBER($A1053)),VLOOKUP($A1053,StudiesDetails!$B:$CW,6,FALSE),"")</f>
        <v>Liver--HLM-A06161-tumor-</v>
      </c>
      <c r="G1053" s="12" t="s">
        <v>1678</v>
      </c>
      <c r="H1053" s="1">
        <v>2</v>
      </c>
      <c r="I1053" s="60" t="str">
        <f>IF(AND($A1053&lt;&gt;"",ISNUMBER($A1053)),VLOOKUP($A1053,StudiesDetails!$B:$CW,26,FALSE),"")</f>
        <v>Individual</v>
      </c>
      <c r="J1053" s="39">
        <f>IF(AND($A1053&lt;&gt;"",ISNUMBER($A1053)),VLOOKUP($A1053,StudiesDetails!$B:$CW,31,FALSE),"")</f>
        <v>1</v>
      </c>
      <c r="K1053" s="110" t="s">
        <v>988</v>
      </c>
      <c r="L1053" s="14" t="s">
        <v>1679</v>
      </c>
      <c r="M1053" s="14" t="s">
        <v>768</v>
      </c>
      <c r="N1053" s="110" t="s">
        <v>988</v>
      </c>
      <c r="O1053" s="59" t="s">
        <v>1679</v>
      </c>
      <c r="P1053" s="58" t="s">
        <v>797</v>
      </c>
      <c r="X1053" s="52">
        <v>1</v>
      </c>
      <c r="Y1053" s="52" t="s">
        <v>1683</v>
      </c>
      <c r="Z1053" s="16" t="s">
        <v>832</v>
      </c>
    </row>
    <row r="1054" spans="1:26" x14ac:dyDescent="0.3">
      <c r="A1054">
        <v>1966</v>
      </c>
      <c r="B1054" s="23" t="str">
        <f>IF(AND($A1054&lt;&gt;"",ISNUMBER($A1054)),VLOOKUP($A1054,StudiesDetails!$B:$CW,2,FALSE),"")</f>
        <v>Yan</v>
      </c>
      <c r="C1054" s="23">
        <f>IF(AND($A1054&lt;&gt;"",ISNUMBER($A1054)),VLOOKUP($A1054,StudiesDetails!$B:$CW,3,FALSE),"")</f>
        <v>2015</v>
      </c>
      <c r="D1054" s="23" t="str">
        <f>IF(AND($A1054&lt;&gt;"",ISNUMBER($A1054)),VLOOKUP($A1054,StudiesDetails!$B:$CW,4,FALSE),"")</f>
        <v>https://doi.org/10.1007/s11095-014-1525-x</v>
      </c>
      <c r="E1054" s="64" t="str">
        <f>IF(AND($A1054&lt;&gt;"",ISNUMBER($A1054)),VLOOKUP($A1054,StudiesDetails!$B:$CW,5,FALSE),"")</f>
        <v>CYP3A4</v>
      </c>
      <c r="F1054" s="23" t="str">
        <f>IF(AND($A1054&lt;&gt;"",ISNUMBER($A1054)),VLOOKUP($A1054,StudiesDetails!$B:$CW,6,FALSE),"")</f>
        <v>Liver--HLM-A07271-tumor-</v>
      </c>
      <c r="G1054" s="12" t="s">
        <v>1678</v>
      </c>
      <c r="H1054" s="1">
        <v>2</v>
      </c>
      <c r="I1054" s="60" t="str">
        <f>IF(AND($A1054&lt;&gt;"",ISNUMBER($A1054)),VLOOKUP($A1054,StudiesDetails!$B:$CW,26,FALSE),"")</f>
        <v>Individual</v>
      </c>
      <c r="J1054" s="39">
        <f>IF(AND($A1054&lt;&gt;"",ISNUMBER($A1054)),VLOOKUP($A1054,StudiesDetails!$B:$CW,31,FALSE),"")</f>
        <v>1</v>
      </c>
      <c r="K1054" s="110" t="s">
        <v>988</v>
      </c>
      <c r="L1054" s="14" t="s">
        <v>1679</v>
      </c>
      <c r="M1054" s="14" t="s">
        <v>768</v>
      </c>
      <c r="N1054" s="110" t="s">
        <v>988</v>
      </c>
      <c r="O1054" s="59" t="s">
        <v>1679</v>
      </c>
      <c r="P1054" s="58" t="s">
        <v>797</v>
      </c>
      <c r="X1054" s="52">
        <v>1</v>
      </c>
      <c r="Y1054" s="52" t="s">
        <v>1683</v>
      </c>
      <c r="Z1054" s="16" t="s">
        <v>832</v>
      </c>
    </row>
    <row r="1055" spans="1:26" x14ac:dyDescent="0.3">
      <c r="A1055">
        <v>1967</v>
      </c>
      <c r="B1055" s="23" t="str">
        <f>IF(AND($A1055&lt;&gt;"",ISNUMBER($A1055)),VLOOKUP($A1055,StudiesDetails!$B:$CW,2,FALSE),"")</f>
        <v>Yan</v>
      </c>
      <c r="C1055" s="23">
        <f>IF(AND($A1055&lt;&gt;"",ISNUMBER($A1055)),VLOOKUP($A1055,StudiesDetails!$B:$CW,3,FALSE),"")</f>
        <v>2015</v>
      </c>
      <c r="D1055" s="23" t="str">
        <f>IF(AND($A1055&lt;&gt;"",ISNUMBER($A1055)),VLOOKUP($A1055,StudiesDetails!$B:$CW,4,FALSE),"")</f>
        <v>https://doi.org/10.1007/s11095-014-1525-x</v>
      </c>
      <c r="E1055" s="64" t="str">
        <f>IF(AND($A1055&lt;&gt;"",ISNUMBER($A1055)),VLOOKUP($A1055,StudiesDetails!$B:$CW,5,FALSE),"")</f>
        <v>CYP3A4</v>
      </c>
      <c r="F1055" s="23" t="str">
        <f>IF(AND($A1055&lt;&gt;"",ISNUMBER($A1055)),VLOOKUP($A1055,StudiesDetails!$B:$CW,6,FALSE),"")</f>
        <v>Liver--HLM-A09301-tumor-</v>
      </c>
      <c r="G1055" s="12" t="s">
        <v>1678</v>
      </c>
      <c r="H1055" s="1">
        <v>2</v>
      </c>
      <c r="I1055" s="60" t="str">
        <f>IF(AND($A1055&lt;&gt;"",ISNUMBER($A1055)),VLOOKUP($A1055,StudiesDetails!$B:$CW,26,FALSE),"")</f>
        <v>Individual</v>
      </c>
      <c r="J1055" s="39">
        <f>IF(AND($A1055&lt;&gt;"",ISNUMBER($A1055)),VLOOKUP($A1055,StudiesDetails!$B:$CW,31,FALSE),"")</f>
        <v>1</v>
      </c>
      <c r="K1055" s="110" t="s">
        <v>988</v>
      </c>
      <c r="L1055" s="14" t="s">
        <v>1679</v>
      </c>
      <c r="M1055" s="14" t="s">
        <v>768</v>
      </c>
      <c r="N1055" s="110" t="s">
        <v>988</v>
      </c>
      <c r="O1055" s="59" t="s">
        <v>1679</v>
      </c>
      <c r="P1055" s="58" t="s">
        <v>797</v>
      </c>
      <c r="X1055" s="52">
        <v>1</v>
      </c>
      <c r="Y1055" s="52" t="s">
        <v>1683</v>
      </c>
      <c r="Z1055" s="16" t="s">
        <v>832</v>
      </c>
    </row>
    <row r="1056" spans="1:26" x14ac:dyDescent="0.3">
      <c r="A1056">
        <v>1968</v>
      </c>
      <c r="B1056" s="23" t="str">
        <f>IF(AND($A1056&lt;&gt;"",ISNUMBER($A1056)),VLOOKUP($A1056,StudiesDetails!$B:$CW,2,FALSE),"")</f>
        <v>Yan</v>
      </c>
      <c r="C1056" s="23">
        <f>IF(AND($A1056&lt;&gt;"",ISNUMBER($A1056)),VLOOKUP($A1056,StudiesDetails!$B:$CW,3,FALSE),"")</f>
        <v>2015</v>
      </c>
      <c r="D1056" s="23" t="str">
        <f>IF(AND($A1056&lt;&gt;"",ISNUMBER($A1056)),VLOOKUP($A1056,StudiesDetails!$B:$CW,4,FALSE),"")</f>
        <v>https://doi.org/10.1007/s11095-014-1525-x</v>
      </c>
      <c r="E1056" s="64" t="str">
        <f>IF(AND($A1056&lt;&gt;"",ISNUMBER($A1056)),VLOOKUP($A1056,StudiesDetails!$B:$CW,5,FALSE),"")</f>
        <v>CYP3A4</v>
      </c>
      <c r="F1056" s="23" t="str">
        <f>IF(AND($A1056&lt;&gt;"",ISNUMBER($A1056)),VLOOKUP($A1056,StudiesDetails!$B:$CW,6,FALSE),"")</f>
        <v>Liver--HLM-A10141-tumor-</v>
      </c>
      <c r="G1056" s="12" t="s">
        <v>1678</v>
      </c>
      <c r="H1056" s="1">
        <v>2</v>
      </c>
      <c r="I1056" s="60" t="str">
        <f>IF(AND($A1056&lt;&gt;"",ISNUMBER($A1056)),VLOOKUP($A1056,StudiesDetails!$B:$CW,26,FALSE),"")</f>
        <v>Individual</v>
      </c>
      <c r="J1056" s="39">
        <f>IF(AND($A1056&lt;&gt;"",ISNUMBER($A1056)),VLOOKUP($A1056,StudiesDetails!$B:$CW,31,FALSE),"")</f>
        <v>1</v>
      </c>
      <c r="K1056" s="110" t="s">
        <v>988</v>
      </c>
      <c r="L1056" s="14" t="s">
        <v>1679</v>
      </c>
      <c r="M1056" s="14" t="s">
        <v>768</v>
      </c>
      <c r="N1056" s="110" t="s">
        <v>988</v>
      </c>
      <c r="O1056" s="59" t="s">
        <v>1679</v>
      </c>
      <c r="P1056" s="58" t="s">
        <v>797</v>
      </c>
      <c r="X1056" s="52">
        <v>1</v>
      </c>
      <c r="Y1056" s="52" t="s">
        <v>1683</v>
      </c>
      <c r="Z1056" s="16" t="s">
        <v>832</v>
      </c>
    </row>
    <row r="1057" spans="1:26" x14ac:dyDescent="0.3">
      <c r="A1057">
        <v>1969</v>
      </c>
      <c r="B1057" s="23" t="str">
        <f>IF(AND($A1057&lt;&gt;"",ISNUMBER($A1057)),VLOOKUP($A1057,StudiesDetails!$B:$CW,2,FALSE),"")</f>
        <v>Yan</v>
      </c>
      <c r="C1057" s="23">
        <f>IF(AND($A1057&lt;&gt;"",ISNUMBER($A1057)),VLOOKUP($A1057,StudiesDetails!$B:$CW,3,FALSE),"")</f>
        <v>2015</v>
      </c>
      <c r="D1057" s="23" t="str">
        <f>IF(AND($A1057&lt;&gt;"",ISNUMBER($A1057)),VLOOKUP($A1057,StudiesDetails!$B:$CW,4,FALSE),"")</f>
        <v>https://doi.org/10.1007/s11095-014-1525-x</v>
      </c>
      <c r="E1057" s="64" t="str">
        <f>IF(AND($A1057&lt;&gt;"",ISNUMBER($A1057)),VLOOKUP($A1057,StudiesDetails!$B:$CW,5,FALSE),"")</f>
        <v>CYP3A4</v>
      </c>
      <c r="F1057" s="23" t="str">
        <f>IF(AND($A1057&lt;&gt;"",ISNUMBER($A1057)),VLOOKUP($A1057,StudiesDetails!$B:$CW,6,FALSE),"")</f>
        <v>Liver--HLM-A10261-tumor-</v>
      </c>
      <c r="G1057" s="12" t="s">
        <v>1678</v>
      </c>
      <c r="H1057" s="1">
        <v>2</v>
      </c>
      <c r="I1057" s="60" t="str">
        <f>IF(AND($A1057&lt;&gt;"",ISNUMBER($A1057)),VLOOKUP($A1057,StudiesDetails!$B:$CW,26,FALSE),"")</f>
        <v>Individual</v>
      </c>
      <c r="J1057" s="39">
        <f>IF(AND($A1057&lt;&gt;"",ISNUMBER($A1057)),VLOOKUP($A1057,StudiesDetails!$B:$CW,31,FALSE),"")</f>
        <v>1</v>
      </c>
      <c r="K1057" s="110" t="s">
        <v>988</v>
      </c>
      <c r="L1057" s="14" t="s">
        <v>1679</v>
      </c>
      <c r="M1057" s="14" t="s">
        <v>768</v>
      </c>
      <c r="N1057" s="110" t="s">
        <v>988</v>
      </c>
      <c r="O1057" s="59" t="s">
        <v>1679</v>
      </c>
      <c r="P1057" s="58" t="s">
        <v>797</v>
      </c>
      <c r="X1057" s="52">
        <v>1</v>
      </c>
      <c r="Y1057" s="52" t="s">
        <v>1683</v>
      </c>
      <c r="Z1057" s="16" t="s">
        <v>832</v>
      </c>
    </row>
    <row r="1058" spans="1:26" x14ac:dyDescent="0.3">
      <c r="A1058">
        <v>1970</v>
      </c>
      <c r="B1058" s="23" t="str">
        <f>IF(AND($A1058&lt;&gt;"",ISNUMBER($A1058)),VLOOKUP($A1058,StudiesDetails!$B:$CW,2,FALSE),"")</f>
        <v>Yan</v>
      </c>
      <c r="C1058" s="23">
        <f>IF(AND($A1058&lt;&gt;"",ISNUMBER($A1058)),VLOOKUP($A1058,StudiesDetails!$B:$CW,3,FALSE),"")</f>
        <v>2015</v>
      </c>
      <c r="D1058" s="23" t="str">
        <f>IF(AND($A1058&lt;&gt;"",ISNUMBER($A1058)),VLOOKUP($A1058,StudiesDetails!$B:$CW,4,FALSE),"")</f>
        <v>https://doi.org/10.1007/s11095-014-1525-x</v>
      </c>
      <c r="E1058" s="64" t="str">
        <f>IF(AND($A1058&lt;&gt;"",ISNUMBER($A1058)),VLOOKUP($A1058,StudiesDetails!$B:$CW,5,FALSE),"")</f>
        <v>CYP3A4</v>
      </c>
      <c r="F1058" s="23" t="str">
        <f>IF(AND($A1058&lt;&gt;"",ISNUMBER($A1058)),VLOOKUP($A1058,StudiesDetails!$B:$CW,6,FALSE),"")</f>
        <v>Liver--HLM-A11101-tumor-</v>
      </c>
      <c r="G1058" s="12" t="s">
        <v>1678</v>
      </c>
      <c r="H1058" s="1">
        <v>2</v>
      </c>
      <c r="I1058" s="60" t="str">
        <f>IF(AND($A1058&lt;&gt;"",ISNUMBER($A1058)),VLOOKUP($A1058,StudiesDetails!$B:$CW,26,FALSE),"")</f>
        <v>Individual</v>
      </c>
      <c r="J1058" s="39">
        <f>IF(AND($A1058&lt;&gt;"",ISNUMBER($A1058)),VLOOKUP($A1058,StudiesDetails!$B:$CW,31,FALSE),"")</f>
        <v>1</v>
      </c>
      <c r="K1058" s="110" t="s">
        <v>988</v>
      </c>
      <c r="L1058" s="14" t="s">
        <v>1679</v>
      </c>
      <c r="M1058" s="14" t="s">
        <v>768</v>
      </c>
      <c r="N1058" s="110" t="s">
        <v>988</v>
      </c>
      <c r="O1058" s="59" t="s">
        <v>1679</v>
      </c>
      <c r="P1058" s="58" t="s">
        <v>797</v>
      </c>
      <c r="X1058" s="52">
        <v>1</v>
      </c>
      <c r="Y1058" s="52" t="s">
        <v>1683</v>
      </c>
      <c r="Z1058" s="16" t="s">
        <v>832</v>
      </c>
    </row>
    <row r="1059" spans="1:26" x14ac:dyDescent="0.3">
      <c r="A1059">
        <v>1971</v>
      </c>
      <c r="B1059" s="23" t="str">
        <f>IF(AND($A1059&lt;&gt;"",ISNUMBER($A1059)),VLOOKUP($A1059,StudiesDetails!$B:$CW,2,FALSE),"")</f>
        <v>Yan</v>
      </c>
      <c r="C1059" s="23">
        <f>IF(AND($A1059&lt;&gt;"",ISNUMBER($A1059)),VLOOKUP($A1059,StudiesDetails!$B:$CW,3,FALSE),"")</f>
        <v>2015</v>
      </c>
      <c r="D1059" s="23" t="str">
        <f>IF(AND($A1059&lt;&gt;"",ISNUMBER($A1059)),VLOOKUP($A1059,StudiesDetails!$B:$CW,4,FALSE),"")</f>
        <v>https://doi.org/10.1007/s11095-014-1525-x</v>
      </c>
      <c r="E1059" s="64" t="str">
        <f>IF(AND($A1059&lt;&gt;"",ISNUMBER($A1059)),VLOOKUP($A1059,StudiesDetails!$B:$CW,5,FALSE),"")</f>
        <v>CYP3A4</v>
      </c>
      <c r="F1059" s="23" t="str">
        <f>IF(AND($A1059&lt;&gt;"",ISNUMBER($A1059)),VLOOKUP($A1059,StudiesDetails!$B:$CW,6,FALSE),"")</f>
        <v>Liver--HLM-A11161-tumor-</v>
      </c>
      <c r="G1059" s="12" t="s">
        <v>1678</v>
      </c>
      <c r="H1059" s="1">
        <v>2</v>
      </c>
      <c r="I1059" s="60" t="str">
        <f>IF(AND($A1059&lt;&gt;"",ISNUMBER($A1059)),VLOOKUP($A1059,StudiesDetails!$B:$CW,26,FALSE),"")</f>
        <v>Individual</v>
      </c>
      <c r="J1059" s="39">
        <f>IF(AND($A1059&lt;&gt;"",ISNUMBER($A1059)),VLOOKUP($A1059,StudiesDetails!$B:$CW,31,FALSE),"")</f>
        <v>1</v>
      </c>
      <c r="K1059" s="110" t="s">
        <v>988</v>
      </c>
      <c r="L1059" s="14" t="s">
        <v>1679</v>
      </c>
      <c r="M1059" s="14" t="s">
        <v>768</v>
      </c>
      <c r="N1059" s="110" t="s">
        <v>988</v>
      </c>
      <c r="O1059" s="59" t="s">
        <v>1679</v>
      </c>
      <c r="P1059" s="58" t="s">
        <v>797</v>
      </c>
      <c r="X1059" s="52">
        <v>1</v>
      </c>
      <c r="Y1059" s="52" t="s">
        <v>1683</v>
      </c>
      <c r="Z1059" s="16" t="s">
        <v>832</v>
      </c>
    </row>
    <row r="1060" spans="1:26" x14ac:dyDescent="0.3">
      <c r="A1060">
        <v>1972</v>
      </c>
      <c r="B1060" s="23" t="str">
        <f>IF(AND($A1060&lt;&gt;"",ISNUMBER($A1060)),VLOOKUP($A1060,StudiesDetails!$B:$CW,2,FALSE),"")</f>
        <v>Yan</v>
      </c>
      <c r="C1060" s="23">
        <f>IF(AND($A1060&lt;&gt;"",ISNUMBER($A1060)),VLOOKUP($A1060,StudiesDetails!$B:$CW,3,FALSE),"")</f>
        <v>2015</v>
      </c>
      <c r="D1060" s="23" t="str">
        <f>IF(AND($A1060&lt;&gt;"",ISNUMBER($A1060)),VLOOKUP($A1060,StudiesDetails!$B:$CW,4,FALSE),"")</f>
        <v>https://doi.org/10.1007/s11095-014-1525-x</v>
      </c>
      <c r="E1060" s="64" t="str">
        <f>IF(AND($A1060&lt;&gt;"",ISNUMBER($A1060)),VLOOKUP($A1060,StudiesDetails!$B:$CW,5,FALSE),"")</f>
        <v>CYP3A4</v>
      </c>
      <c r="F1060" s="23" t="str">
        <f>IF(AND($A1060&lt;&gt;"",ISNUMBER($A1060)),VLOOKUP($A1060,StudiesDetails!$B:$CW,6,FALSE),"")</f>
        <v>Liver--HLM-A12221-tumor-</v>
      </c>
      <c r="G1060" s="12" t="s">
        <v>1678</v>
      </c>
      <c r="H1060" s="1">
        <v>2</v>
      </c>
      <c r="I1060" s="60" t="str">
        <f>IF(AND($A1060&lt;&gt;"",ISNUMBER($A1060)),VLOOKUP($A1060,StudiesDetails!$B:$CW,26,FALSE),"")</f>
        <v>Individual</v>
      </c>
      <c r="J1060" s="39">
        <f>IF(AND($A1060&lt;&gt;"",ISNUMBER($A1060)),VLOOKUP($A1060,StudiesDetails!$B:$CW,31,FALSE),"")</f>
        <v>1</v>
      </c>
      <c r="K1060" s="110" t="s">
        <v>988</v>
      </c>
      <c r="L1060" s="14" t="s">
        <v>1679</v>
      </c>
      <c r="M1060" s="14" t="s">
        <v>768</v>
      </c>
      <c r="N1060" s="110" t="s">
        <v>988</v>
      </c>
      <c r="O1060" s="59" t="s">
        <v>1679</v>
      </c>
      <c r="P1060" s="58" t="s">
        <v>797</v>
      </c>
      <c r="X1060" s="52">
        <v>1</v>
      </c>
      <c r="Y1060" s="52" t="s">
        <v>1683</v>
      </c>
      <c r="Z1060" s="16" t="s">
        <v>832</v>
      </c>
    </row>
    <row r="1061" spans="1:26" x14ac:dyDescent="0.3">
      <c r="A1061">
        <v>1973</v>
      </c>
      <c r="B1061" s="23" t="str">
        <f>IF(AND($A1061&lt;&gt;"",ISNUMBER($A1061)),VLOOKUP($A1061,StudiesDetails!$B:$CW,2,FALSE),"")</f>
        <v>Yan</v>
      </c>
      <c r="C1061" s="23">
        <f>IF(AND($A1061&lt;&gt;"",ISNUMBER($A1061)),VLOOKUP($A1061,StudiesDetails!$B:$CW,3,FALSE),"")</f>
        <v>2015</v>
      </c>
      <c r="D1061" s="23" t="str">
        <f>IF(AND($A1061&lt;&gt;"",ISNUMBER($A1061)),VLOOKUP($A1061,StudiesDetails!$B:$CW,4,FALSE),"")</f>
        <v>https://doi.org/10.1007/s11095-014-1525-x</v>
      </c>
      <c r="E1061" s="64" t="str">
        <f>IF(AND($A1061&lt;&gt;"",ISNUMBER($A1061)),VLOOKUP($A1061,StudiesDetails!$B:$CW,5,FALSE),"")</f>
        <v>CYP3A4</v>
      </c>
      <c r="F1061" s="23" t="str">
        <f>IF(AND($A1061&lt;&gt;"",ISNUMBER($A1061)),VLOOKUP($A1061,StudiesDetails!$B:$CW,6,FALSE),"")</f>
        <v>Liver--HLM-B03022-tumor-</v>
      </c>
      <c r="G1061" s="12" t="s">
        <v>1678</v>
      </c>
      <c r="H1061" s="1">
        <v>2</v>
      </c>
      <c r="I1061" s="60" t="str">
        <f>IF(AND($A1061&lt;&gt;"",ISNUMBER($A1061)),VLOOKUP($A1061,StudiesDetails!$B:$CW,26,FALSE),"")</f>
        <v>Individual</v>
      </c>
      <c r="J1061" s="39">
        <f>IF(AND($A1061&lt;&gt;"",ISNUMBER($A1061)),VLOOKUP($A1061,StudiesDetails!$B:$CW,31,FALSE),"")</f>
        <v>1</v>
      </c>
      <c r="K1061" s="110" t="s">
        <v>988</v>
      </c>
      <c r="L1061" s="14" t="s">
        <v>1679</v>
      </c>
      <c r="M1061" s="14" t="s">
        <v>768</v>
      </c>
      <c r="N1061" s="110" t="s">
        <v>988</v>
      </c>
      <c r="O1061" s="59" t="s">
        <v>1679</v>
      </c>
      <c r="P1061" s="58" t="s">
        <v>797</v>
      </c>
      <c r="X1061" s="52">
        <v>1</v>
      </c>
      <c r="Y1061" s="52" t="s">
        <v>1683</v>
      </c>
      <c r="Z1061" s="16" t="s">
        <v>832</v>
      </c>
    </row>
    <row r="1062" spans="1:26" x14ac:dyDescent="0.3">
      <c r="A1062">
        <v>1974</v>
      </c>
      <c r="B1062" s="23" t="str">
        <f>IF(AND($A1062&lt;&gt;"",ISNUMBER($A1062)),VLOOKUP($A1062,StudiesDetails!$B:$CW,2,FALSE),"")</f>
        <v>Yan</v>
      </c>
      <c r="C1062" s="23">
        <f>IF(AND($A1062&lt;&gt;"",ISNUMBER($A1062)),VLOOKUP($A1062,StudiesDetails!$B:$CW,3,FALSE),"")</f>
        <v>2015</v>
      </c>
      <c r="D1062" s="23" t="str">
        <f>IF(AND($A1062&lt;&gt;"",ISNUMBER($A1062)),VLOOKUP($A1062,StudiesDetails!$B:$CW,4,FALSE),"")</f>
        <v>https://doi.org/10.1007/s11095-014-1525-x</v>
      </c>
      <c r="E1062" s="64" t="str">
        <f>IF(AND($A1062&lt;&gt;"",ISNUMBER($A1062)),VLOOKUP($A1062,StudiesDetails!$B:$CW,5,FALSE),"")</f>
        <v>CYP3A4</v>
      </c>
      <c r="F1062" s="23" t="str">
        <f>IF(AND($A1062&lt;&gt;"",ISNUMBER($A1062)),VLOOKUP($A1062,StudiesDetails!$B:$CW,6,FALSE),"")</f>
        <v>Liver--HLM-B03221-tumor-</v>
      </c>
      <c r="G1062" s="12" t="s">
        <v>1678</v>
      </c>
      <c r="H1062" s="1">
        <v>2</v>
      </c>
      <c r="I1062" s="60" t="str">
        <f>IF(AND($A1062&lt;&gt;"",ISNUMBER($A1062)),VLOOKUP($A1062,StudiesDetails!$B:$CW,26,FALSE),"")</f>
        <v>Individual</v>
      </c>
      <c r="J1062" s="39">
        <f>IF(AND($A1062&lt;&gt;"",ISNUMBER($A1062)),VLOOKUP($A1062,StudiesDetails!$B:$CW,31,FALSE),"")</f>
        <v>1</v>
      </c>
      <c r="K1062" s="110" t="s">
        <v>988</v>
      </c>
      <c r="L1062" s="14" t="s">
        <v>1679</v>
      </c>
      <c r="M1062" s="14" t="s">
        <v>768</v>
      </c>
      <c r="N1062" s="110" t="s">
        <v>988</v>
      </c>
      <c r="O1062" s="59" t="s">
        <v>1679</v>
      </c>
      <c r="P1062" s="58" t="s">
        <v>797</v>
      </c>
      <c r="X1062" s="52">
        <v>1</v>
      </c>
      <c r="Y1062" s="52" t="s">
        <v>1683</v>
      </c>
      <c r="Z1062" s="16" t="s">
        <v>832</v>
      </c>
    </row>
    <row r="1063" spans="1:26" x14ac:dyDescent="0.3">
      <c r="A1063">
        <v>1975</v>
      </c>
      <c r="B1063" s="23" t="str">
        <f>IF(AND($A1063&lt;&gt;"",ISNUMBER($A1063)),VLOOKUP($A1063,StudiesDetails!$B:$CW,2,FALSE),"")</f>
        <v>Yan</v>
      </c>
      <c r="C1063" s="23">
        <f>IF(AND($A1063&lt;&gt;"",ISNUMBER($A1063)),VLOOKUP($A1063,StudiesDetails!$B:$CW,3,FALSE),"")</f>
        <v>2015</v>
      </c>
      <c r="D1063" s="23" t="str">
        <f>IF(AND($A1063&lt;&gt;"",ISNUMBER($A1063)),VLOOKUP($A1063,StudiesDetails!$B:$CW,4,FALSE),"")</f>
        <v>https://doi.org/10.1007/s11095-014-1525-x</v>
      </c>
      <c r="E1063" s="64" t="str">
        <f>IF(AND($A1063&lt;&gt;"",ISNUMBER($A1063)),VLOOKUP($A1063,StudiesDetails!$B:$CW,5,FALSE),"")</f>
        <v>CYP3A4</v>
      </c>
      <c r="F1063" s="23" t="str">
        <f>IF(AND($A1063&lt;&gt;"",ISNUMBER($A1063)),VLOOKUP($A1063,StudiesDetails!$B:$CW,6,FALSE),"")</f>
        <v>Liver--HLM-B03281-tumor-</v>
      </c>
      <c r="G1063" s="12" t="s">
        <v>1678</v>
      </c>
      <c r="H1063" s="1">
        <v>2</v>
      </c>
      <c r="I1063" s="60" t="str">
        <f>IF(AND($A1063&lt;&gt;"",ISNUMBER($A1063)),VLOOKUP($A1063,StudiesDetails!$B:$CW,26,FALSE),"")</f>
        <v>Individual</v>
      </c>
      <c r="J1063" s="39">
        <f>IF(AND($A1063&lt;&gt;"",ISNUMBER($A1063)),VLOOKUP($A1063,StudiesDetails!$B:$CW,31,FALSE),"")</f>
        <v>1</v>
      </c>
      <c r="K1063" s="110" t="s">
        <v>988</v>
      </c>
      <c r="L1063" s="14" t="s">
        <v>1679</v>
      </c>
      <c r="M1063" s="14" t="s">
        <v>768</v>
      </c>
      <c r="N1063" s="110" t="s">
        <v>988</v>
      </c>
      <c r="O1063" s="59" t="s">
        <v>1679</v>
      </c>
      <c r="P1063" s="58" t="s">
        <v>797</v>
      </c>
      <c r="X1063" s="52">
        <v>1</v>
      </c>
      <c r="Y1063" s="52" t="s">
        <v>1683</v>
      </c>
      <c r="Z1063" s="16" t="s">
        <v>832</v>
      </c>
    </row>
    <row r="1064" spans="1:26" x14ac:dyDescent="0.3">
      <c r="A1064">
        <v>1976</v>
      </c>
      <c r="B1064" s="23" t="str">
        <f>IF(AND($A1064&lt;&gt;"",ISNUMBER($A1064)),VLOOKUP($A1064,StudiesDetails!$B:$CW,2,FALSE),"")</f>
        <v>Yan</v>
      </c>
      <c r="C1064" s="23">
        <f>IF(AND($A1064&lt;&gt;"",ISNUMBER($A1064)),VLOOKUP($A1064,StudiesDetails!$B:$CW,3,FALSE),"")</f>
        <v>2015</v>
      </c>
      <c r="D1064" s="23" t="str">
        <f>IF(AND($A1064&lt;&gt;"",ISNUMBER($A1064)),VLOOKUP($A1064,StudiesDetails!$B:$CW,4,FALSE),"")</f>
        <v>https://doi.org/10.1007/s11095-014-1525-x</v>
      </c>
      <c r="E1064" s="64" t="str">
        <f>IF(AND($A1064&lt;&gt;"",ISNUMBER($A1064)),VLOOKUP($A1064,StudiesDetails!$B:$CW,5,FALSE),"")</f>
        <v>CYP3A4</v>
      </c>
      <c r="F1064" s="23" t="str">
        <f>IF(AND($A1064&lt;&gt;"",ISNUMBER($A1064)),VLOOKUP($A1064,StudiesDetails!$B:$CW,6,FALSE),"")</f>
        <v>Liver--HLM-B04051-tumor-</v>
      </c>
      <c r="G1064" s="12" t="s">
        <v>1678</v>
      </c>
      <c r="H1064" s="1">
        <v>2</v>
      </c>
      <c r="I1064" s="60" t="str">
        <f>IF(AND($A1064&lt;&gt;"",ISNUMBER($A1064)),VLOOKUP($A1064,StudiesDetails!$B:$CW,26,FALSE),"")</f>
        <v>Individual</v>
      </c>
      <c r="J1064" s="39">
        <f>IF(AND($A1064&lt;&gt;"",ISNUMBER($A1064)),VLOOKUP($A1064,StudiesDetails!$B:$CW,31,FALSE),"")</f>
        <v>1</v>
      </c>
      <c r="K1064" s="110" t="s">
        <v>988</v>
      </c>
      <c r="L1064" s="14" t="s">
        <v>1679</v>
      </c>
      <c r="M1064" s="14" t="s">
        <v>768</v>
      </c>
      <c r="N1064" s="110" t="s">
        <v>988</v>
      </c>
      <c r="O1064" s="59" t="s">
        <v>1679</v>
      </c>
      <c r="P1064" s="58" t="s">
        <v>797</v>
      </c>
      <c r="X1064" s="52">
        <v>1</v>
      </c>
      <c r="Y1064" s="52" t="s">
        <v>1683</v>
      </c>
      <c r="Z1064" s="16" t="s">
        <v>832</v>
      </c>
    </row>
    <row r="1065" spans="1:26" x14ac:dyDescent="0.3">
      <c r="A1065">
        <v>1977</v>
      </c>
      <c r="B1065" s="23" t="str">
        <f>IF(AND($A1065&lt;&gt;"",ISNUMBER($A1065)),VLOOKUP($A1065,StudiesDetails!$B:$CW,2,FALSE),"")</f>
        <v>Yan</v>
      </c>
      <c r="C1065" s="23">
        <f>IF(AND($A1065&lt;&gt;"",ISNUMBER($A1065)),VLOOKUP($A1065,StudiesDetails!$B:$CW,3,FALSE),"")</f>
        <v>2015</v>
      </c>
      <c r="D1065" s="23" t="str">
        <f>IF(AND($A1065&lt;&gt;"",ISNUMBER($A1065)),VLOOKUP($A1065,StudiesDetails!$B:$CW,4,FALSE),"")</f>
        <v>https://doi.org/10.1007/s11095-014-1525-x</v>
      </c>
      <c r="E1065" s="64" t="str">
        <f>IF(AND($A1065&lt;&gt;"",ISNUMBER($A1065)),VLOOKUP($A1065,StudiesDetails!$B:$CW,5,FALSE),"")</f>
        <v>CYP3A4</v>
      </c>
      <c r="F1065" s="23" t="str">
        <f>IF(AND($A1065&lt;&gt;"",ISNUMBER($A1065)),VLOOKUP($A1065,StudiesDetails!$B:$CW,6,FALSE),"")</f>
        <v>Liver--HLM-reference pool-</v>
      </c>
      <c r="G1065" s="12" t="s">
        <v>1678</v>
      </c>
      <c r="I1065" s="60" t="str">
        <f>IF(AND($A1065&lt;&gt;"",ISNUMBER($A1065)),VLOOKUP($A1065,StudiesDetails!$B:$CW,26,FALSE),"")</f>
        <v>Pooled</v>
      </c>
      <c r="J1065" s="39">
        <f>IF(AND($A1065&lt;&gt;"",ISNUMBER($A1065)),VLOOKUP($A1065,StudiesDetails!$B:$CW,31,FALSE),"")</f>
        <v>24</v>
      </c>
      <c r="K1065" s="2">
        <v>42.6</v>
      </c>
      <c r="L1065" s="14" t="s">
        <v>1679</v>
      </c>
      <c r="M1065" s="14" t="s">
        <v>768</v>
      </c>
      <c r="X1065" s="52">
        <v>0</v>
      </c>
    </row>
    <row r="1066" spans="1:26" x14ac:dyDescent="0.3">
      <c r="A1066">
        <v>1978</v>
      </c>
      <c r="B1066" s="23" t="str">
        <f>IF(AND($A1066&lt;&gt;"",ISNUMBER($A1066)),VLOOKUP($A1066,StudiesDetails!$B:$CW,2,FALSE),"")</f>
        <v>Glaeser</v>
      </c>
      <c r="C1066" s="23">
        <f>IF(AND($A1066&lt;&gt;"",ISNUMBER($A1066)),VLOOKUP($A1066,StudiesDetails!$B:$CW,3,FALSE),"")</f>
        <v>2005</v>
      </c>
      <c r="D1066" s="23" t="str">
        <f>IF(AND($A1066&lt;&gt;"",ISNUMBER($A1066)),VLOOKUP($A1066,StudiesDetails!$B:$CW,4,FALSE),"")</f>
        <v>https://doi.org/10.1111/j.1365-2125.2004.02265.x</v>
      </c>
      <c r="E1066" s="64" t="str">
        <f>IF(AND($A1066&lt;&gt;"",ISNUMBER($A1066)),VLOOKUP($A1066,StudiesDetails!$B:$CW,5,FALSE),"")</f>
        <v>CYP3A4</v>
      </c>
      <c r="F1066" s="23" t="str">
        <f>IF(AND($A1066&lt;&gt;"",ISNUMBER($A1066)),VLOOKUP($A1066,StudiesDetails!$B:$CW,6,FALSE),"")</f>
        <v>Small intestine-Jejunum-Shed enterocytes-1-</v>
      </c>
      <c r="G1066" s="12" t="s">
        <v>1690</v>
      </c>
      <c r="H1066" s="1">
        <v>2</v>
      </c>
      <c r="I1066" s="60" t="str">
        <f>IF(AND($A1066&lt;&gt;"",ISNUMBER($A1066)),VLOOKUP($A1066,StudiesDetails!$B:$CW,26,FALSE),"")</f>
        <v>Individual</v>
      </c>
      <c r="J1066" s="39">
        <f>IF(AND($A1066&lt;&gt;"",ISNUMBER($A1066)),VLOOKUP($A1066,StudiesDetails!$B:$CW,31,FALSE),"")</f>
        <v>1</v>
      </c>
      <c r="K1066" s="2">
        <v>42.581786030061899</v>
      </c>
      <c r="L1066" s="14" t="s">
        <v>1708</v>
      </c>
      <c r="M1066" s="14" t="s">
        <v>768</v>
      </c>
      <c r="X1066" s="52">
        <v>1</v>
      </c>
      <c r="Y1066" s="52" t="s">
        <v>1692</v>
      </c>
      <c r="Z1066" s="16" t="s">
        <v>1694</v>
      </c>
    </row>
    <row r="1067" spans="1:26" x14ac:dyDescent="0.3">
      <c r="A1067">
        <v>1979</v>
      </c>
      <c r="B1067" s="23" t="str">
        <f>IF(AND($A1067&lt;&gt;"",ISNUMBER($A1067)),VLOOKUP($A1067,StudiesDetails!$B:$CW,2,FALSE),"")</f>
        <v>Glaeser</v>
      </c>
      <c r="C1067" s="23">
        <f>IF(AND($A1067&lt;&gt;"",ISNUMBER($A1067)),VLOOKUP($A1067,StudiesDetails!$B:$CW,3,FALSE),"")</f>
        <v>2005</v>
      </c>
      <c r="D1067" s="23" t="str">
        <f>IF(AND($A1067&lt;&gt;"",ISNUMBER($A1067)),VLOOKUP($A1067,StudiesDetails!$B:$CW,4,FALSE),"")</f>
        <v>https://doi.org/10.1111/j.1365-2125.2004.02265.x</v>
      </c>
      <c r="E1067" s="64" t="str">
        <f>IF(AND($A1067&lt;&gt;"",ISNUMBER($A1067)),VLOOKUP($A1067,StudiesDetails!$B:$CW,5,FALSE),"")</f>
        <v>CYP3A4</v>
      </c>
      <c r="F1067" s="23" t="str">
        <f>IF(AND($A1067&lt;&gt;"",ISNUMBER($A1067)),VLOOKUP($A1067,StudiesDetails!$B:$CW,6,FALSE),"")</f>
        <v>Small intestine-Jejunum-Shed enterocytes-2-</v>
      </c>
      <c r="G1067" s="12" t="s">
        <v>1690</v>
      </c>
      <c r="H1067" s="1">
        <v>2</v>
      </c>
      <c r="I1067" s="60" t="str">
        <f>IF(AND($A1067&lt;&gt;"",ISNUMBER($A1067)),VLOOKUP($A1067,StudiesDetails!$B:$CW,26,FALSE),"")</f>
        <v>Individual</v>
      </c>
      <c r="J1067" s="39">
        <f>IF(AND($A1067&lt;&gt;"",ISNUMBER($A1067)),VLOOKUP($A1067,StudiesDetails!$B:$CW,31,FALSE),"")</f>
        <v>1</v>
      </c>
      <c r="K1067" s="2">
        <v>34.093722369584398</v>
      </c>
      <c r="L1067" s="14" t="s">
        <v>1708</v>
      </c>
      <c r="M1067" s="14" t="s">
        <v>768</v>
      </c>
      <c r="X1067" s="52">
        <v>1</v>
      </c>
      <c r="Y1067" s="52" t="s">
        <v>1692</v>
      </c>
      <c r="Z1067" s="16" t="s">
        <v>1694</v>
      </c>
    </row>
    <row r="1068" spans="1:26" x14ac:dyDescent="0.3">
      <c r="A1068">
        <v>1980</v>
      </c>
      <c r="B1068" s="23" t="str">
        <f>IF(AND($A1068&lt;&gt;"",ISNUMBER($A1068)),VLOOKUP($A1068,StudiesDetails!$B:$CW,2,FALSE),"")</f>
        <v>Glaeser</v>
      </c>
      <c r="C1068" s="23">
        <f>IF(AND($A1068&lt;&gt;"",ISNUMBER($A1068)),VLOOKUP($A1068,StudiesDetails!$B:$CW,3,FALSE),"")</f>
        <v>2005</v>
      </c>
      <c r="D1068" s="23" t="str">
        <f>IF(AND($A1068&lt;&gt;"",ISNUMBER($A1068)),VLOOKUP($A1068,StudiesDetails!$B:$CW,4,FALSE),"")</f>
        <v>https://doi.org/10.1111/j.1365-2125.2004.02265.x</v>
      </c>
      <c r="E1068" s="64" t="str">
        <f>IF(AND($A1068&lt;&gt;"",ISNUMBER($A1068)),VLOOKUP($A1068,StudiesDetails!$B:$CW,5,FALSE),"")</f>
        <v>CYP3A4</v>
      </c>
      <c r="F1068" s="23" t="str">
        <f>IF(AND($A1068&lt;&gt;"",ISNUMBER($A1068)),VLOOKUP($A1068,StudiesDetails!$B:$CW,6,FALSE),"")</f>
        <v>Small intestine-Jejunum-Shed enterocytes-3-</v>
      </c>
      <c r="G1068" s="12" t="s">
        <v>1690</v>
      </c>
      <c r="H1068" s="1">
        <v>2</v>
      </c>
      <c r="I1068" s="60" t="str">
        <f>IF(AND($A1068&lt;&gt;"",ISNUMBER($A1068)),VLOOKUP($A1068,StudiesDetails!$B:$CW,26,FALSE),"")</f>
        <v>Individual</v>
      </c>
      <c r="J1068" s="39">
        <f>IF(AND($A1068&lt;&gt;"",ISNUMBER($A1068)),VLOOKUP($A1068,StudiesDetails!$B:$CW,31,FALSE),"")</f>
        <v>1</v>
      </c>
      <c r="K1068" s="2">
        <v>27.727674624226299</v>
      </c>
      <c r="L1068" s="14" t="s">
        <v>1708</v>
      </c>
      <c r="M1068" s="14" t="s">
        <v>768</v>
      </c>
      <c r="X1068" s="52">
        <v>1</v>
      </c>
      <c r="Y1068" s="52" t="s">
        <v>1692</v>
      </c>
      <c r="Z1068" s="16" t="s">
        <v>1694</v>
      </c>
    </row>
    <row r="1069" spans="1:26" x14ac:dyDescent="0.3">
      <c r="A1069">
        <v>1981</v>
      </c>
      <c r="B1069" s="23" t="str">
        <f>IF(AND($A1069&lt;&gt;"",ISNUMBER($A1069)),VLOOKUP($A1069,StudiesDetails!$B:$CW,2,FALSE),"")</f>
        <v>Glaeser</v>
      </c>
      <c r="C1069" s="23">
        <f>IF(AND($A1069&lt;&gt;"",ISNUMBER($A1069)),VLOOKUP($A1069,StudiesDetails!$B:$CW,3,FALSE),"")</f>
        <v>2005</v>
      </c>
      <c r="D1069" s="23" t="str">
        <f>IF(AND($A1069&lt;&gt;"",ISNUMBER($A1069)),VLOOKUP($A1069,StudiesDetails!$B:$CW,4,FALSE),"")</f>
        <v>https://doi.org/10.1111/j.1365-2125.2004.02265.x</v>
      </c>
      <c r="E1069" s="64" t="str">
        <f>IF(AND($A1069&lt;&gt;"",ISNUMBER($A1069)),VLOOKUP($A1069,StudiesDetails!$B:$CW,5,FALSE),"")</f>
        <v>CYP3A4</v>
      </c>
      <c r="F1069" s="23" t="str">
        <f>IF(AND($A1069&lt;&gt;"",ISNUMBER($A1069)),VLOOKUP($A1069,StudiesDetails!$B:$CW,6,FALSE),"")</f>
        <v>Small intestine-Jejunum-Shed enterocytes-4-</v>
      </c>
      <c r="G1069" s="12" t="s">
        <v>1690</v>
      </c>
      <c r="H1069" s="1">
        <v>2</v>
      </c>
      <c r="I1069" s="60" t="str">
        <f>IF(AND($A1069&lt;&gt;"",ISNUMBER($A1069)),VLOOKUP($A1069,StudiesDetails!$B:$CW,26,FALSE),"")</f>
        <v>Individual</v>
      </c>
      <c r="J1069" s="39">
        <f>IF(AND($A1069&lt;&gt;"",ISNUMBER($A1069)),VLOOKUP($A1069,StudiesDetails!$B:$CW,31,FALSE),"")</f>
        <v>1</v>
      </c>
      <c r="K1069" s="2">
        <v>25.039787798408401</v>
      </c>
      <c r="L1069" s="14" t="s">
        <v>1708</v>
      </c>
      <c r="M1069" s="14" t="s">
        <v>768</v>
      </c>
      <c r="X1069" s="52">
        <v>1</v>
      </c>
      <c r="Y1069" s="52" t="s">
        <v>1692</v>
      </c>
      <c r="Z1069" s="16" t="s">
        <v>1694</v>
      </c>
    </row>
    <row r="1070" spans="1:26" x14ac:dyDescent="0.3">
      <c r="A1070">
        <v>1982</v>
      </c>
      <c r="B1070" s="23" t="str">
        <f>IF(AND($A1070&lt;&gt;"",ISNUMBER($A1070)),VLOOKUP($A1070,StudiesDetails!$B:$CW,2,FALSE),"")</f>
        <v>Glaeser</v>
      </c>
      <c r="C1070" s="23">
        <f>IF(AND($A1070&lt;&gt;"",ISNUMBER($A1070)),VLOOKUP($A1070,StudiesDetails!$B:$CW,3,FALSE),"")</f>
        <v>2005</v>
      </c>
      <c r="D1070" s="23" t="str">
        <f>IF(AND($A1070&lt;&gt;"",ISNUMBER($A1070)),VLOOKUP($A1070,StudiesDetails!$B:$CW,4,FALSE),"")</f>
        <v>https://doi.org/10.1111/j.1365-2125.2004.02265.x</v>
      </c>
      <c r="E1070" s="64" t="str">
        <f>IF(AND($A1070&lt;&gt;"",ISNUMBER($A1070)),VLOOKUP($A1070,StudiesDetails!$B:$CW,5,FALSE),"")</f>
        <v>CYP3A4</v>
      </c>
      <c r="F1070" s="23" t="str">
        <f>IF(AND($A1070&lt;&gt;"",ISNUMBER($A1070)),VLOOKUP($A1070,StudiesDetails!$B:$CW,6,FALSE),"")</f>
        <v>Small intestine-Jejunum-Shed enterocytes-5-</v>
      </c>
      <c r="G1070" s="12" t="s">
        <v>1690</v>
      </c>
      <c r="H1070" s="1">
        <v>2</v>
      </c>
      <c r="I1070" s="60" t="str">
        <f>IF(AND($A1070&lt;&gt;"",ISNUMBER($A1070)),VLOOKUP($A1070,StudiesDetails!$B:$CW,26,FALSE),"")</f>
        <v>Individual</v>
      </c>
      <c r="J1070" s="39">
        <f>IF(AND($A1070&lt;&gt;"",ISNUMBER($A1070)),VLOOKUP($A1070,StudiesDetails!$B:$CW,31,FALSE),"")</f>
        <v>1</v>
      </c>
      <c r="K1070" s="2">
        <v>25.039787798408501</v>
      </c>
      <c r="L1070" s="14" t="s">
        <v>1708</v>
      </c>
      <c r="M1070" s="14" t="s">
        <v>768</v>
      </c>
      <c r="X1070" s="52">
        <v>1</v>
      </c>
      <c r="Y1070" s="52" t="s">
        <v>1692</v>
      </c>
      <c r="Z1070" s="16" t="s">
        <v>1694</v>
      </c>
    </row>
    <row r="1071" spans="1:26" x14ac:dyDescent="0.3">
      <c r="A1071">
        <v>1983</v>
      </c>
      <c r="B1071" s="23" t="str">
        <f>IF(AND($A1071&lt;&gt;"",ISNUMBER($A1071)),VLOOKUP($A1071,StudiesDetails!$B:$CW,2,FALSE),"")</f>
        <v>Glaeser</v>
      </c>
      <c r="C1071" s="23">
        <f>IF(AND($A1071&lt;&gt;"",ISNUMBER($A1071)),VLOOKUP($A1071,StudiesDetails!$B:$CW,3,FALSE),"")</f>
        <v>2005</v>
      </c>
      <c r="D1071" s="23" t="str">
        <f>IF(AND($A1071&lt;&gt;"",ISNUMBER($A1071)),VLOOKUP($A1071,StudiesDetails!$B:$CW,4,FALSE),"")</f>
        <v>https://doi.org/10.1111/j.1365-2125.2004.02265.x</v>
      </c>
      <c r="E1071" s="64" t="str">
        <f>IF(AND($A1071&lt;&gt;"",ISNUMBER($A1071)),VLOOKUP($A1071,StudiesDetails!$B:$CW,5,FALSE),"")</f>
        <v>CYP3A4</v>
      </c>
      <c r="F1071" s="23" t="str">
        <f>IF(AND($A1071&lt;&gt;"",ISNUMBER($A1071)),VLOOKUP($A1071,StudiesDetails!$B:$CW,6,FALSE),"")</f>
        <v>Small intestine-Jejunum-Shed enterocytes-6-</v>
      </c>
      <c r="G1071" s="12" t="s">
        <v>1690</v>
      </c>
      <c r="H1071" s="1">
        <v>2</v>
      </c>
      <c r="I1071" s="60" t="str">
        <f>IF(AND($A1071&lt;&gt;"",ISNUMBER($A1071)),VLOOKUP($A1071,StudiesDetails!$B:$CW,26,FALSE),"")</f>
        <v>Individual</v>
      </c>
      <c r="J1071" s="39">
        <f>IF(AND($A1071&lt;&gt;"",ISNUMBER($A1071)),VLOOKUP($A1071,StudiesDetails!$B:$CW,31,FALSE),"")</f>
        <v>1</v>
      </c>
      <c r="K1071" s="2">
        <v>50.645446507515501</v>
      </c>
      <c r="L1071" s="14" t="s">
        <v>1708</v>
      </c>
      <c r="M1071" s="14" t="s">
        <v>768</v>
      </c>
      <c r="X1071" s="52">
        <v>1</v>
      </c>
      <c r="Y1071" s="52" t="s">
        <v>1692</v>
      </c>
      <c r="Z1071" s="16" t="s">
        <v>1694</v>
      </c>
    </row>
    <row r="1072" spans="1:26" x14ac:dyDescent="0.3">
      <c r="A1072">
        <v>1984</v>
      </c>
      <c r="B1072" s="23" t="str">
        <f>IF(AND($A1072&lt;&gt;"",ISNUMBER($A1072)),VLOOKUP($A1072,StudiesDetails!$B:$CW,2,FALSE),"")</f>
        <v>Watanabe</v>
      </c>
      <c r="C1072" s="23">
        <f>IF(AND($A1072&lt;&gt;"",ISNUMBER($A1072)),VLOOKUP($A1072,StudiesDetails!$B:$CW,3,FALSE),"")</f>
        <v>2004</v>
      </c>
      <c r="D1072" s="23" t="str">
        <f>IF(AND($A1072&lt;&gt;"",ISNUMBER($A1072)),VLOOKUP($A1072,StudiesDetails!$B:$CW,4,FALSE),"")</f>
        <v>https://doi.org/10.1254/jphs.94.459</v>
      </c>
      <c r="E1072" s="64" t="str">
        <f>IF(AND($A1072&lt;&gt;"",ISNUMBER($A1072)),VLOOKUP($A1072,StudiesDetails!$B:$CW,5,FALSE),"")</f>
        <v>CYP3A4</v>
      </c>
      <c r="F1072" s="23" t="str">
        <f>IF(AND($A1072&lt;&gt;"",ISNUMBER($A1072)),VLOOKUP($A1072,StudiesDetails!$B:$CW,6,FALSE),"")</f>
        <v>Liver--HLM-1-</v>
      </c>
      <c r="G1072" s="12" t="s">
        <v>1690</v>
      </c>
      <c r="I1072" s="60" t="str">
        <f>IF(AND($A1072&lt;&gt;"",ISNUMBER($A1072)),VLOOKUP($A1072,StudiesDetails!$B:$CW,26,FALSE),"")</f>
        <v>Individual</v>
      </c>
      <c r="J1072" s="39">
        <f>IF(AND($A1072&lt;&gt;"",ISNUMBER($A1072)),VLOOKUP($A1072,StudiesDetails!$B:$CW,31,FALSE),"")</f>
        <v>1</v>
      </c>
      <c r="K1072" s="2" t="s">
        <v>1681</v>
      </c>
      <c r="X1072" s="52">
        <v>1</v>
      </c>
      <c r="Y1072" s="52" t="s">
        <v>1681</v>
      </c>
      <c r="Z1072" s="16" t="s">
        <v>1694</v>
      </c>
    </row>
    <row r="1073" spans="1:26" x14ac:dyDescent="0.3">
      <c r="A1073">
        <v>1985</v>
      </c>
      <c r="B1073" s="23" t="str">
        <f>IF(AND($A1073&lt;&gt;"",ISNUMBER($A1073)),VLOOKUP($A1073,StudiesDetails!$B:$CW,2,FALSE),"")</f>
        <v>Watanabe</v>
      </c>
      <c r="C1073" s="23">
        <f>IF(AND($A1073&lt;&gt;"",ISNUMBER($A1073)),VLOOKUP($A1073,StudiesDetails!$B:$CW,3,FALSE),"")</f>
        <v>2004</v>
      </c>
      <c r="D1073" s="23" t="str">
        <f>IF(AND($A1073&lt;&gt;"",ISNUMBER($A1073)),VLOOKUP($A1073,StudiesDetails!$B:$CW,4,FALSE),"")</f>
        <v>https://doi.org/10.1254/jphs.94.459</v>
      </c>
      <c r="E1073" s="64" t="str">
        <f>IF(AND($A1073&lt;&gt;"",ISNUMBER($A1073)),VLOOKUP($A1073,StudiesDetails!$B:$CW,5,FALSE),"")</f>
        <v>CYP3A4</v>
      </c>
      <c r="F1073" s="23" t="str">
        <f>IF(AND($A1073&lt;&gt;"",ISNUMBER($A1073)),VLOOKUP($A1073,StudiesDetails!$B:$CW,6,FALSE),"")</f>
        <v>Liver--HLM-2-</v>
      </c>
      <c r="G1073" s="12" t="s">
        <v>1690</v>
      </c>
      <c r="I1073" s="60" t="str">
        <f>IF(AND($A1073&lt;&gt;"",ISNUMBER($A1073)),VLOOKUP($A1073,StudiesDetails!$B:$CW,26,FALSE),"")</f>
        <v>Individual</v>
      </c>
      <c r="J1073" s="39">
        <f>IF(AND($A1073&lt;&gt;"",ISNUMBER($A1073)),VLOOKUP($A1073,StudiesDetails!$B:$CW,31,FALSE),"")</f>
        <v>1</v>
      </c>
      <c r="K1073" s="2">
        <v>10.2507836990595</v>
      </c>
      <c r="L1073" s="14" t="s">
        <v>1679</v>
      </c>
      <c r="X1073" s="52">
        <v>0</v>
      </c>
      <c r="Z1073" s="16" t="s">
        <v>1694</v>
      </c>
    </row>
    <row r="1074" spans="1:26" x14ac:dyDescent="0.3">
      <c r="A1074">
        <v>1986</v>
      </c>
      <c r="B1074" s="23" t="str">
        <f>IF(AND($A1074&lt;&gt;"",ISNUMBER($A1074)),VLOOKUP($A1074,StudiesDetails!$B:$CW,2,FALSE),"")</f>
        <v>Watanabe</v>
      </c>
      <c r="C1074" s="23">
        <f>IF(AND($A1074&lt;&gt;"",ISNUMBER($A1074)),VLOOKUP($A1074,StudiesDetails!$B:$CW,3,FALSE),"")</f>
        <v>2004</v>
      </c>
      <c r="D1074" s="23" t="str">
        <f>IF(AND($A1074&lt;&gt;"",ISNUMBER($A1074)),VLOOKUP($A1074,StudiesDetails!$B:$CW,4,FALSE),"")</f>
        <v>https://doi.org/10.1254/jphs.94.459</v>
      </c>
      <c r="E1074" s="64" t="str">
        <f>IF(AND($A1074&lt;&gt;"",ISNUMBER($A1074)),VLOOKUP($A1074,StudiesDetails!$B:$CW,5,FALSE),"")</f>
        <v>CYP3A4</v>
      </c>
      <c r="F1074" s="23" t="str">
        <f>IF(AND($A1074&lt;&gt;"",ISNUMBER($A1074)),VLOOKUP($A1074,StudiesDetails!$B:$CW,6,FALSE),"")</f>
        <v>Liver--HLM-3-</v>
      </c>
      <c r="G1074" s="12" t="s">
        <v>1690</v>
      </c>
      <c r="I1074" s="60" t="str">
        <f>IF(AND($A1074&lt;&gt;"",ISNUMBER($A1074)),VLOOKUP($A1074,StudiesDetails!$B:$CW,26,FALSE),"")</f>
        <v>Individual</v>
      </c>
      <c r="J1074" s="39">
        <f>IF(AND($A1074&lt;&gt;"",ISNUMBER($A1074)),VLOOKUP($A1074,StudiesDetails!$B:$CW,31,FALSE),"")</f>
        <v>1</v>
      </c>
      <c r="K1074" s="2">
        <v>1.3166144200626999</v>
      </c>
      <c r="L1074" s="14" t="s">
        <v>1679</v>
      </c>
      <c r="X1074" s="52">
        <v>0</v>
      </c>
      <c r="Z1074" s="16" t="s">
        <v>1694</v>
      </c>
    </row>
    <row r="1075" spans="1:26" x14ac:dyDescent="0.3">
      <c r="A1075">
        <v>1987</v>
      </c>
      <c r="B1075" s="23" t="str">
        <f>IF(AND($A1075&lt;&gt;"",ISNUMBER($A1075)),VLOOKUP($A1075,StudiesDetails!$B:$CW,2,FALSE),"")</f>
        <v>Watanabe</v>
      </c>
      <c r="C1075" s="23">
        <f>IF(AND($A1075&lt;&gt;"",ISNUMBER($A1075)),VLOOKUP($A1075,StudiesDetails!$B:$CW,3,FALSE),"")</f>
        <v>2004</v>
      </c>
      <c r="D1075" s="23" t="str">
        <f>IF(AND($A1075&lt;&gt;"",ISNUMBER($A1075)),VLOOKUP($A1075,StudiesDetails!$B:$CW,4,FALSE),"")</f>
        <v>https://doi.org/10.1254/jphs.94.459</v>
      </c>
      <c r="E1075" s="64" t="str">
        <f>IF(AND($A1075&lt;&gt;"",ISNUMBER($A1075)),VLOOKUP($A1075,StudiesDetails!$B:$CW,5,FALSE),"")</f>
        <v>CYP3A4</v>
      </c>
      <c r="F1075" s="23" t="str">
        <f>IF(AND($A1075&lt;&gt;"",ISNUMBER($A1075)),VLOOKUP($A1075,StudiesDetails!$B:$CW,6,FALSE),"")</f>
        <v>Liver--HLM-4-</v>
      </c>
      <c r="G1075" s="12" t="s">
        <v>1690</v>
      </c>
      <c r="I1075" s="60" t="str">
        <f>IF(AND($A1075&lt;&gt;"",ISNUMBER($A1075)),VLOOKUP($A1075,StudiesDetails!$B:$CW,26,FALSE),"")</f>
        <v>Individual</v>
      </c>
      <c r="J1075" s="39">
        <f>IF(AND($A1075&lt;&gt;"",ISNUMBER($A1075)),VLOOKUP($A1075,StudiesDetails!$B:$CW,31,FALSE),"")</f>
        <v>1</v>
      </c>
      <c r="K1075" s="2">
        <v>34.420062695924699</v>
      </c>
      <c r="L1075" s="14" t="s">
        <v>1679</v>
      </c>
      <c r="X1075" s="52">
        <v>0</v>
      </c>
      <c r="Z1075" s="16" t="s">
        <v>1694</v>
      </c>
    </row>
    <row r="1076" spans="1:26" x14ac:dyDescent="0.3">
      <c r="A1076">
        <v>1988</v>
      </c>
      <c r="B1076" s="23" t="str">
        <f>IF(AND($A1076&lt;&gt;"",ISNUMBER($A1076)),VLOOKUP($A1076,StudiesDetails!$B:$CW,2,FALSE),"")</f>
        <v>Watanabe</v>
      </c>
      <c r="C1076" s="23">
        <f>IF(AND($A1076&lt;&gt;"",ISNUMBER($A1076)),VLOOKUP($A1076,StudiesDetails!$B:$CW,3,FALSE),"")</f>
        <v>2004</v>
      </c>
      <c r="D1076" s="23" t="str">
        <f>IF(AND($A1076&lt;&gt;"",ISNUMBER($A1076)),VLOOKUP($A1076,StudiesDetails!$B:$CW,4,FALSE),"")</f>
        <v>https://doi.org/10.1254/jphs.94.459</v>
      </c>
      <c r="E1076" s="64" t="str">
        <f>IF(AND($A1076&lt;&gt;"",ISNUMBER($A1076)),VLOOKUP($A1076,StudiesDetails!$B:$CW,5,FALSE),"")</f>
        <v>CYP3A4</v>
      </c>
      <c r="F1076" s="23" t="str">
        <f>IF(AND($A1076&lt;&gt;"",ISNUMBER($A1076)),VLOOKUP($A1076,StudiesDetails!$B:$CW,6,FALSE),"")</f>
        <v>Liver--HLM-5-</v>
      </c>
      <c r="G1076" s="12" t="s">
        <v>1690</v>
      </c>
      <c r="I1076" s="60" t="str">
        <f>IF(AND($A1076&lt;&gt;"",ISNUMBER($A1076)),VLOOKUP($A1076,StudiesDetails!$B:$CW,26,FALSE),"")</f>
        <v>Individual</v>
      </c>
      <c r="J1076" s="39">
        <f>IF(AND($A1076&lt;&gt;"",ISNUMBER($A1076)),VLOOKUP($A1076,StudiesDetails!$B:$CW,31,FALSE),"")</f>
        <v>1</v>
      </c>
      <c r="K1076" s="2">
        <v>61.5047021943573</v>
      </c>
      <c r="L1076" s="14" t="s">
        <v>1679</v>
      </c>
      <c r="X1076" s="52">
        <v>0</v>
      </c>
      <c r="Z1076" s="16" t="s">
        <v>1694</v>
      </c>
    </row>
    <row r="1077" spans="1:26" x14ac:dyDescent="0.3">
      <c r="A1077">
        <v>1989</v>
      </c>
      <c r="B1077" s="23" t="str">
        <f>IF(AND($A1077&lt;&gt;"",ISNUMBER($A1077)),VLOOKUP($A1077,StudiesDetails!$B:$CW,2,FALSE),"")</f>
        <v>Watanabe</v>
      </c>
      <c r="C1077" s="23">
        <f>IF(AND($A1077&lt;&gt;"",ISNUMBER($A1077)),VLOOKUP($A1077,StudiesDetails!$B:$CW,3,FALSE),"")</f>
        <v>2004</v>
      </c>
      <c r="D1077" s="23" t="str">
        <f>IF(AND($A1077&lt;&gt;"",ISNUMBER($A1077)),VLOOKUP($A1077,StudiesDetails!$B:$CW,4,FALSE),"")</f>
        <v>https://doi.org/10.1254/jphs.94.459</v>
      </c>
      <c r="E1077" s="64" t="str">
        <f>IF(AND($A1077&lt;&gt;"",ISNUMBER($A1077)),VLOOKUP($A1077,StudiesDetails!$B:$CW,5,FALSE),"")</f>
        <v>CYP3A4</v>
      </c>
      <c r="F1077" s="23" t="str">
        <f>IF(AND($A1077&lt;&gt;"",ISNUMBER($A1077)),VLOOKUP($A1077,StudiesDetails!$B:$CW,6,FALSE),"")</f>
        <v>Liver--HLM-6-</v>
      </c>
      <c r="G1077" s="12" t="s">
        <v>1690</v>
      </c>
      <c r="I1077" s="60" t="str">
        <f>IF(AND($A1077&lt;&gt;"",ISNUMBER($A1077)),VLOOKUP($A1077,StudiesDetails!$B:$CW,26,FALSE),"")</f>
        <v>Individual</v>
      </c>
      <c r="J1077" s="39">
        <f>IF(AND($A1077&lt;&gt;"",ISNUMBER($A1077)),VLOOKUP($A1077,StudiesDetails!$B:$CW,31,FALSE),"")</f>
        <v>1</v>
      </c>
      <c r="K1077" s="2">
        <v>36.2068965517241</v>
      </c>
      <c r="L1077" s="14" t="s">
        <v>1679</v>
      </c>
      <c r="X1077" s="52">
        <v>0</v>
      </c>
      <c r="Z1077" s="16" t="s">
        <v>1694</v>
      </c>
    </row>
    <row r="1078" spans="1:26" x14ac:dyDescent="0.3">
      <c r="A1078">
        <v>1990</v>
      </c>
      <c r="B1078" s="23" t="str">
        <f>IF(AND($A1078&lt;&gt;"",ISNUMBER($A1078)),VLOOKUP($A1078,StudiesDetails!$B:$CW,2,FALSE),"")</f>
        <v>Watanabe</v>
      </c>
      <c r="C1078" s="23">
        <f>IF(AND($A1078&lt;&gt;"",ISNUMBER($A1078)),VLOOKUP($A1078,StudiesDetails!$B:$CW,3,FALSE),"")</f>
        <v>2004</v>
      </c>
      <c r="D1078" s="23" t="str">
        <f>IF(AND($A1078&lt;&gt;"",ISNUMBER($A1078)),VLOOKUP($A1078,StudiesDetails!$B:$CW,4,FALSE),"")</f>
        <v>https://doi.org/10.1254/jphs.94.459</v>
      </c>
      <c r="E1078" s="64" t="str">
        <f>IF(AND($A1078&lt;&gt;"",ISNUMBER($A1078)),VLOOKUP($A1078,StudiesDetails!$B:$CW,5,FALSE),"")</f>
        <v>CYP3A4</v>
      </c>
      <c r="F1078" s="23" t="str">
        <f>IF(AND($A1078&lt;&gt;"",ISNUMBER($A1078)),VLOOKUP($A1078,StudiesDetails!$B:$CW,6,FALSE),"")</f>
        <v>Liver--HLM-7-</v>
      </c>
      <c r="G1078" s="12" t="s">
        <v>1690</v>
      </c>
      <c r="I1078" s="60" t="str">
        <f>IF(AND($A1078&lt;&gt;"",ISNUMBER($A1078)),VLOOKUP($A1078,StudiesDetails!$B:$CW,26,FALSE),"")</f>
        <v>Individual</v>
      </c>
      <c r="J1078" s="39">
        <f>IF(AND($A1078&lt;&gt;"",ISNUMBER($A1078)),VLOOKUP($A1078,StudiesDetails!$B:$CW,31,FALSE),"")</f>
        <v>1</v>
      </c>
      <c r="K1078" s="2">
        <v>31.786833855799301</v>
      </c>
      <c r="L1078" s="14" t="s">
        <v>1679</v>
      </c>
      <c r="X1078" s="52">
        <v>0</v>
      </c>
      <c r="Z1078" s="16" t="s">
        <v>1694</v>
      </c>
    </row>
    <row r="1079" spans="1:26" x14ac:dyDescent="0.3">
      <c r="A1079">
        <v>1991</v>
      </c>
      <c r="B1079" s="23" t="str">
        <f>IF(AND($A1079&lt;&gt;"",ISNUMBER($A1079)),VLOOKUP($A1079,StudiesDetails!$B:$CW,2,FALSE),"")</f>
        <v>Watanabe</v>
      </c>
      <c r="C1079" s="23">
        <f>IF(AND($A1079&lt;&gt;"",ISNUMBER($A1079)),VLOOKUP($A1079,StudiesDetails!$B:$CW,3,FALSE),"")</f>
        <v>2004</v>
      </c>
      <c r="D1079" s="23" t="str">
        <f>IF(AND($A1079&lt;&gt;"",ISNUMBER($A1079)),VLOOKUP($A1079,StudiesDetails!$B:$CW,4,FALSE),"")</f>
        <v>https://doi.org/10.1254/jphs.94.459</v>
      </c>
      <c r="E1079" s="64" t="str">
        <f>IF(AND($A1079&lt;&gt;"",ISNUMBER($A1079)),VLOOKUP($A1079,StudiesDetails!$B:$CW,5,FALSE),"")</f>
        <v>CYP3A4</v>
      </c>
      <c r="F1079" s="23" t="str">
        <f>IF(AND($A1079&lt;&gt;"",ISNUMBER($A1079)),VLOOKUP($A1079,StudiesDetails!$B:$CW,6,FALSE),"")</f>
        <v>Liver--HLM-8-</v>
      </c>
      <c r="G1079" s="12" t="s">
        <v>1690</v>
      </c>
      <c r="I1079" s="60" t="str">
        <f>IF(AND($A1079&lt;&gt;"",ISNUMBER($A1079)),VLOOKUP($A1079,StudiesDetails!$B:$CW,26,FALSE),"")</f>
        <v>Individual</v>
      </c>
      <c r="J1079" s="39">
        <f>IF(AND($A1079&lt;&gt;"",ISNUMBER($A1079)),VLOOKUP($A1079,StudiesDetails!$B:$CW,31,FALSE),"")</f>
        <v>1</v>
      </c>
      <c r="K1079" s="2">
        <v>5.2664576802507801</v>
      </c>
      <c r="L1079" s="14" t="s">
        <v>1679</v>
      </c>
      <c r="X1079" s="52">
        <v>0</v>
      </c>
      <c r="Z1079" s="16" t="s">
        <v>1694</v>
      </c>
    </row>
    <row r="1080" spans="1:26" x14ac:dyDescent="0.3">
      <c r="A1080">
        <v>1992</v>
      </c>
      <c r="B1080" s="23" t="str">
        <f>IF(AND($A1080&lt;&gt;"",ISNUMBER($A1080)),VLOOKUP($A1080,StudiesDetails!$B:$CW,2,FALSE),"")</f>
        <v>Watanabe</v>
      </c>
      <c r="C1080" s="23">
        <f>IF(AND($A1080&lt;&gt;"",ISNUMBER($A1080)),VLOOKUP($A1080,StudiesDetails!$B:$CW,3,FALSE),"")</f>
        <v>2004</v>
      </c>
      <c r="D1080" s="23" t="str">
        <f>IF(AND($A1080&lt;&gt;"",ISNUMBER($A1080)),VLOOKUP($A1080,StudiesDetails!$B:$CW,4,FALSE),"")</f>
        <v>https://doi.org/10.1254/jphs.94.459</v>
      </c>
      <c r="E1080" s="64" t="str">
        <f>IF(AND($A1080&lt;&gt;"",ISNUMBER($A1080)),VLOOKUP($A1080,StudiesDetails!$B:$CW,5,FALSE),"")</f>
        <v>CYP3A4</v>
      </c>
      <c r="F1080" s="23" t="str">
        <f>IF(AND($A1080&lt;&gt;"",ISNUMBER($A1080)),VLOOKUP($A1080,StudiesDetails!$B:$CW,6,FALSE),"")</f>
        <v>Liver--HLM-9-</v>
      </c>
      <c r="G1080" s="12" t="s">
        <v>1690</v>
      </c>
      <c r="I1080" s="60" t="str">
        <f>IF(AND($A1080&lt;&gt;"",ISNUMBER($A1080)),VLOOKUP($A1080,StudiesDetails!$B:$CW,26,FALSE),"")</f>
        <v>Individual</v>
      </c>
      <c r="J1080" s="39">
        <f>IF(AND($A1080&lt;&gt;"",ISNUMBER($A1080)),VLOOKUP($A1080,StudiesDetails!$B:$CW,31,FALSE),"")</f>
        <v>1</v>
      </c>
      <c r="K1080" s="2">
        <v>5.4545454545454497</v>
      </c>
      <c r="L1080" s="14" t="s">
        <v>1679</v>
      </c>
      <c r="X1080" s="52">
        <v>0</v>
      </c>
      <c r="Z1080" s="16" t="s">
        <v>1694</v>
      </c>
    </row>
    <row r="1081" spans="1:26" x14ac:dyDescent="0.3">
      <c r="A1081">
        <v>1993</v>
      </c>
      <c r="B1081" s="23" t="str">
        <f>IF(AND($A1081&lt;&gt;"",ISNUMBER($A1081)),VLOOKUP($A1081,StudiesDetails!$B:$CW,2,FALSE),"")</f>
        <v>Watanabe</v>
      </c>
      <c r="C1081" s="23">
        <f>IF(AND($A1081&lt;&gt;"",ISNUMBER($A1081)),VLOOKUP($A1081,StudiesDetails!$B:$CW,3,FALSE),"")</f>
        <v>2004</v>
      </c>
      <c r="D1081" s="23" t="str">
        <f>IF(AND($A1081&lt;&gt;"",ISNUMBER($A1081)),VLOOKUP($A1081,StudiesDetails!$B:$CW,4,FALSE),"")</f>
        <v>https://doi.org/10.1254/jphs.94.459</v>
      </c>
      <c r="E1081" s="64" t="str">
        <f>IF(AND($A1081&lt;&gt;"",ISNUMBER($A1081)),VLOOKUP($A1081,StudiesDetails!$B:$CW,5,FALSE),"")</f>
        <v>CYP3A4</v>
      </c>
      <c r="F1081" s="23" t="str">
        <f>IF(AND($A1081&lt;&gt;"",ISNUMBER($A1081)),VLOOKUP($A1081,StudiesDetails!$B:$CW,6,FALSE),"")</f>
        <v>Liver--HLM-10-</v>
      </c>
      <c r="G1081" s="12" t="s">
        <v>1690</v>
      </c>
      <c r="I1081" s="60" t="str">
        <f>IF(AND($A1081&lt;&gt;"",ISNUMBER($A1081)),VLOOKUP($A1081,StudiesDetails!$B:$CW,26,FALSE),"")</f>
        <v>Individual</v>
      </c>
      <c r="J1081" s="39">
        <f>IF(AND($A1081&lt;&gt;"",ISNUMBER($A1081)),VLOOKUP($A1081,StudiesDetails!$B:$CW,31,FALSE),"")</f>
        <v>1</v>
      </c>
      <c r="K1081" s="2">
        <v>2.7272727272727302</v>
      </c>
      <c r="L1081" s="14" t="s">
        <v>1679</v>
      </c>
      <c r="X1081" s="52">
        <v>0</v>
      </c>
      <c r="Z1081" s="16" t="s">
        <v>1694</v>
      </c>
    </row>
    <row r="1082" spans="1:26" x14ac:dyDescent="0.3">
      <c r="A1082">
        <v>1994</v>
      </c>
      <c r="B1082" s="23" t="str">
        <f>IF(AND($A1082&lt;&gt;"",ISNUMBER($A1082)),VLOOKUP($A1082,StudiesDetails!$B:$CW,2,FALSE),"")</f>
        <v>Watanabe</v>
      </c>
      <c r="C1082" s="23">
        <f>IF(AND($A1082&lt;&gt;"",ISNUMBER($A1082)),VLOOKUP($A1082,StudiesDetails!$B:$CW,3,FALSE),"")</f>
        <v>2004</v>
      </c>
      <c r="D1082" s="23" t="str">
        <f>IF(AND($A1082&lt;&gt;"",ISNUMBER($A1082)),VLOOKUP($A1082,StudiesDetails!$B:$CW,4,FALSE),"")</f>
        <v>https://doi.org/10.1254/jphs.94.459</v>
      </c>
      <c r="E1082" s="64" t="str">
        <f>IF(AND($A1082&lt;&gt;"",ISNUMBER($A1082)),VLOOKUP($A1082,StudiesDetails!$B:$CW,5,FALSE),"")</f>
        <v>CYP3A4</v>
      </c>
      <c r="F1082" s="23" t="str">
        <f>IF(AND($A1082&lt;&gt;"",ISNUMBER($A1082)),VLOOKUP($A1082,StudiesDetails!$B:$CW,6,FALSE),"")</f>
        <v>Liver--HLM-11-</v>
      </c>
      <c r="G1082" s="12" t="s">
        <v>1690</v>
      </c>
      <c r="I1082" s="60" t="str">
        <f>IF(AND($A1082&lt;&gt;"",ISNUMBER($A1082)),VLOOKUP($A1082,StudiesDetails!$B:$CW,26,FALSE),"")</f>
        <v>Individual</v>
      </c>
      <c r="J1082" s="39">
        <f>IF(AND($A1082&lt;&gt;"",ISNUMBER($A1082)),VLOOKUP($A1082,StudiesDetails!$B:$CW,31,FALSE),"")</f>
        <v>1</v>
      </c>
      <c r="K1082" s="2">
        <v>39.4043887147335</v>
      </c>
      <c r="L1082" s="14" t="s">
        <v>1679</v>
      </c>
      <c r="X1082" s="52">
        <v>0</v>
      </c>
      <c r="Z1082" s="16" t="s">
        <v>1694</v>
      </c>
    </row>
    <row r="1083" spans="1:26" x14ac:dyDescent="0.3">
      <c r="A1083">
        <v>1995</v>
      </c>
      <c r="B1083" s="23" t="str">
        <f>IF(AND($A1083&lt;&gt;"",ISNUMBER($A1083)),VLOOKUP($A1083,StudiesDetails!$B:$CW,2,FALSE),"")</f>
        <v>Watanabe</v>
      </c>
      <c r="C1083" s="23">
        <f>IF(AND($A1083&lt;&gt;"",ISNUMBER($A1083)),VLOOKUP($A1083,StudiesDetails!$B:$CW,3,FALSE),"")</f>
        <v>2004</v>
      </c>
      <c r="D1083" s="23" t="str">
        <f>IF(AND($A1083&lt;&gt;"",ISNUMBER($A1083)),VLOOKUP($A1083,StudiesDetails!$B:$CW,4,FALSE),"")</f>
        <v>https://doi.org/10.1254/jphs.94.459</v>
      </c>
      <c r="E1083" s="64" t="str">
        <f>IF(AND($A1083&lt;&gt;"",ISNUMBER($A1083)),VLOOKUP($A1083,StudiesDetails!$B:$CW,5,FALSE),"")</f>
        <v>CYP3A4</v>
      </c>
      <c r="F1083" s="23" t="str">
        <f>IF(AND($A1083&lt;&gt;"",ISNUMBER($A1083)),VLOOKUP($A1083,StudiesDetails!$B:$CW,6,FALSE),"")</f>
        <v>Liver--HLM-12-</v>
      </c>
      <c r="G1083" s="12" t="s">
        <v>1690</v>
      </c>
      <c r="I1083" s="60" t="str">
        <f>IF(AND($A1083&lt;&gt;"",ISNUMBER($A1083)),VLOOKUP($A1083,StudiesDetails!$B:$CW,26,FALSE),"")</f>
        <v>Individual</v>
      </c>
      <c r="J1083" s="39">
        <f>IF(AND($A1083&lt;&gt;"",ISNUMBER($A1083)),VLOOKUP($A1083,StudiesDetails!$B:$CW,31,FALSE),"")</f>
        <v>1</v>
      </c>
      <c r="K1083" s="2">
        <v>25.768025078369899</v>
      </c>
      <c r="L1083" s="14" t="s">
        <v>1679</v>
      </c>
      <c r="X1083" s="52">
        <v>0</v>
      </c>
      <c r="Z1083" s="16" t="s">
        <v>1694</v>
      </c>
    </row>
    <row r="1084" spans="1:26" x14ac:dyDescent="0.3">
      <c r="A1084">
        <v>1996</v>
      </c>
      <c r="B1084" s="23" t="str">
        <f>IF(AND($A1084&lt;&gt;"",ISNUMBER($A1084)),VLOOKUP($A1084,StudiesDetails!$B:$CW,2,FALSE),"")</f>
        <v>Watanabe</v>
      </c>
      <c r="C1084" s="23">
        <f>IF(AND($A1084&lt;&gt;"",ISNUMBER($A1084)),VLOOKUP($A1084,StudiesDetails!$B:$CW,3,FALSE),"")</f>
        <v>2004</v>
      </c>
      <c r="D1084" s="23" t="str">
        <f>IF(AND($A1084&lt;&gt;"",ISNUMBER($A1084)),VLOOKUP($A1084,StudiesDetails!$B:$CW,4,FALSE),"")</f>
        <v>https://doi.org/10.1254/jphs.94.459</v>
      </c>
      <c r="E1084" s="64" t="str">
        <f>IF(AND($A1084&lt;&gt;"",ISNUMBER($A1084)),VLOOKUP($A1084,StudiesDetails!$B:$CW,5,FALSE),"")</f>
        <v>CYP3A4</v>
      </c>
      <c r="F1084" s="23" t="str">
        <f>IF(AND($A1084&lt;&gt;"",ISNUMBER($A1084)),VLOOKUP($A1084,StudiesDetails!$B:$CW,6,FALSE),"")</f>
        <v>Liver--HLM-13-</v>
      </c>
      <c r="G1084" s="12" t="s">
        <v>1690</v>
      </c>
      <c r="I1084" s="60" t="str">
        <f>IF(AND($A1084&lt;&gt;"",ISNUMBER($A1084)),VLOOKUP($A1084,StudiesDetails!$B:$CW,26,FALSE),"")</f>
        <v>Individual</v>
      </c>
      <c r="J1084" s="39">
        <f>IF(AND($A1084&lt;&gt;"",ISNUMBER($A1084)),VLOOKUP($A1084,StudiesDetails!$B:$CW,31,FALSE),"")</f>
        <v>1</v>
      </c>
      <c r="K1084" s="2">
        <v>6.1128526645768</v>
      </c>
      <c r="L1084" s="14" t="s">
        <v>1679</v>
      </c>
      <c r="X1084" s="52">
        <v>0</v>
      </c>
      <c r="Z1084" s="16" t="s">
        <v>1694</v>
      </c>
    </row>
    <row r="1085" spans="1:26" x14ac:dyDescent="0.3">
      <c r="A1085">
        <v>1997</v>
      </c>
      <c r="B1085" s="23" t="str">
        <f>IF(AND($A1085&lt;&gt;"",ISNUMBER($A1085)),VLOOKUP($A1085,StudiesDetails!$B:$CW,2,FALSE),"")</f>
        <v>Watanabe</v>
      </c>
      <c r="C1085" s="23">
        <f>IF(AND($A1085&lt;&gt;"",ISNUMBER($A1085)),VLOOKUP($A1085,StudiesDetails!$B:$CW,3,FALSE),"")</f>
        <v>2004</v>
      </c>
      <c r="D1085" s="23" t="str">
        <f>IF(AND($A1085&lt;&gt;"",ISNUMBER($A1085)),VLOOKUP($A1085,StudiesDetails!$B:$CW,4,FALSE),"")</f>
        <v>https://doi.org/10.1254/jphs.94.459</v>
      </c>
      <c r="E1085" s="64" t="str">
        <f>IF(AND($A1085&lt;&gt;"",ISNUMBER($A1085)),VLOOKUP($A1085,StudiesDetails!$B:$CW,5,FALSE),"")</f>
        <v>CYP3A4</v>
      </c>
      <c r="F1085" s="23" t="str">
        <f>IF(AND($A1085&lt;&gt;"",ISNUMBER($A1085)),VLOOKUP($A1085,StudiesDetails!$B:$CW,6,FALSE),"")</f>
        <v>Liver--HLM-14-</v>
      </c>
      <c r="G1085" s="12" t="s">
        <v>1690</v>
      </c>
      <c r="I1085" s="60" t="str">
        <f>IF(AND($A1085&lt;&gt;"",ISNUMBER($A1085)),VLOOKUP($A1085,StudiesDetails!$B:$CW,26,FALSE),"")</f>
        <v>Individual</v>
      </c>
      <c r="J1085" s="39">
        <f>IF(AND($A1085&lt;&gt;"",ISNUMBER($A1085)),VLOOKUP($A1085,StudiesDetails!$B:$CW,31,FALSE),"")</f>
        <v>1</v>
      </c>
      <c r="K1085" s="2">
        <v>12.1316614420062</v>
      </c>
      <c r="L1085" s="14" t="s">
        <v>1679</v>
      </c>
      <c r="X1085" s="52">
        <v>0</v>
      </c>
      <c r="Z1085" s="16" t="s">
        <v>1694</v>
      </c>
    </row>
    <row r="1086" spans="1:26" x14ac:dyDescent="0.3">
      <c r="A1086">
        <v>1998</v>
      </c>
      <c r="B1086" s="23" t="str">
        <f>IF(AND($A1086&lt;&gt;"",ISNUMBER($A1086)),VLOOKUP($A1086,StudiesDetails!$B:$CW,2,FALSE),"")</f>
        <v>Watanabe</v>
      </c>
      <c r="C1086" s="23">
        <f>IF(AND($A1086&lt;&gt;"",ISNUMBER($A1086)),VLOOKUP($A1086,StudiesDetails!$B:$CW,3,FALSE),"")</f>
        <v>2004</v>
      </c>
      <c r="D1086" s="23" t="str">
        <f>IF(AND($A1086&lt;&gt;"",ISNUMBER($A1086)),VLOOKUP($A1086,StudiesDetails!$B:$CW,4,FALSE),"")</f>
        <v>https://doi.org/10.1254/jphs.94.459</v>
      </c>
      <c r="E1086" s="64" t="str">
        <f>IF(AND($A1086&lt;&gt;"",ISNUMBER($A1086)),VLOOKUP($A1086,StudiesDetails!$B:$CW,5,FALSE),"")</f>
        <v>CYP3A4</v>
      </c>
      <c r="F1086" s="23" t="str">
        <f>IF(AND($A1086&lt;&gt;"",ISNUMBER($A1086)),VLOOKUP($A1086,StudiesDetails!$B:$CW,6,FALSE),"")</f>
        <v>Liver--HLM-15-</v>
      </c>
      <c r="G1086" s="12" t="s">
        <v>1690</v>
      </c>
      <c r="I1086" s="60" t="str">
        <f>IF(AND($A1086&lt;&gt;"",ISNUMBER($A1086)),VLOOKUP($A1086,StudiesDetails!$B:$CW,26,FALSE),"")</f>
        <v>Individual</v>
      </c>
      <c r="J1086" s="39">
        <f>IF(AND($A1086&lt;&gt;"",ISNUMBER($A1086)),VLOOKUP($A1086,StudiesDetails!$B:$CW,31,FALSE),"")</f>
        <v>1</v>
      </c>
      <c r="K1086" s="2">
        <v>14.6708463949843</v>
      </c>
      <c r="L1086" s="14" t="s">
        <v>1679</v>
      </c>
      <c r="X1086" s="52">
        <v>0</v>
      </c>
      <c r="Z1086" s="16" t="s">
        <v>1694</v>
      </c>
    </row>
    <row r="1087" spans="1:26" x14ac:dyDescent="0.3">
      <c r="A1087">
        <v>1999</v>
      </c>
      <c r="B1087" s="23" t="str">
        <f>IF(AND($A1087&lt;&gt;"",ISNUMBER($A1087)),VLOOKUP($A1087,StudiesDetails!$B:$CW,2,FALSE),"")</f>
        <v>Watanabe</v>
      </c>
      <c r="C1087" s="23">
        <f>IF(AND($A1087&lt;&gt;"",ISNUMBER($A1087)),VLOOKUP($A1087,StudiesDetails!$B:$CW,3,FALSE),"")</f>
        <v>2004</v>
      </c>
      <c r="D1087" s="23" t="str">
        <f>IF(AND($A1087&lt;&gt;"",ISNUMBER($A1087)),VLOOKUP($A1087,StudiesDetails!$B:$CW,4,FALSE),"")</f>
        <v>https://doi.org/10.1254/jphs.94.459</v>
      </c>
      <c r="E1087" s="64" t="str">
        <f>IF(AND($A1087&lt;&gt;"",ISNUMBER($A1087)),VLOOKUP($A1087,StudiesDetails!$B:$CW,5,FALSE),"")</f>
        <v>CYP3A4</v>
      </c>
      <c r="F1087" s="23" t="str">
        <f>IF(AND($A1087&lt;&gt;"",ISNUMBER($A1087)),VLOOKUP($A1087,StudiesDetails!$B:$CW,6,FALSE),"")</f>
        <v>Liver--HLM-16-</v>
      </c>
      <c r="G1087" s="12" t="s">
        <v>1690</v>
      </c>
      <c r="I1087" s="60" t="str">
        <f>IF(AND($A1087&lt;&gt;"",ISNUMBER($A1087)),VLOOKUP($A1087,StudiesDetails!$B:$CW,26,FALSE),"")</f>
        <v>Individual</v>
      </c>
      <c r="J1087" s="39">
        <f>IF(AND($A1087&lt;&gt;"",ISNUMBER($A1087)),VLOOKUP($A1087,StudiesDetails!$B:$CW,31,FALSE),"")</f>
        <v>1</v>
      </c>
      <c r="K1087" s="2">
        <v>22.476489028213098</v>
      </c>
      <c r="L1087" s="14" t="s">
        <v>1679</v>
      </c>
      <c r="X1087" s="52">
        <v>0</v>
      </c>
      <c r="Z1087" s="16" t="s">
        <v>1694</v>
      </c>
    </row>
    <row r="1088" spans="1:26" x14ac:dyDescent="0.3">
      <c r="A1088">
        <v>2000</v>
      </c>
      <c r="B1088" s="23" t="str">
        <f>IF(AND($A1088&lt;&gt;"",ISNUMBER($A1088)),VLOOKUP($A1088,StudiesDetails!$B:$CW,2,FALSE),"")</f>
        <v>Watanabe</v>
      </c>
      <c r="C1088" s="23">
        <f>IF(AND($A1088&lt;&gt;"",ISNUMBER($A1088)),VLOOKUP($A1088,StudiesDetails!$B:$CW,3,FALSE),"")</f>
        <v>2004</v>
      </c>
      <c r="D1088" s="23" t="str">
        <f>IF(AND($A1088&lt;&gt;"",ISNUMBER($A1088)),VLOOKUP($A1088,StudiesDetails!$B:$CW,4,FALSE),"")</f>
        <v>https://doi.org/10.1254/jphs.94.459</v>
      </c>
      <c r="E1088" s="64" t="str">
        <f>IF(AND($A1088&lt;&gt;"",ISNUMBER($A1088)),VLOOKUP($A1088,StudiesDetails!$B:$CW,5,FALSE),"")</f>
        <v>CYP3A4</v>
      </c>
      <c r="F1088" s="23" t="str">
        <f>IF(AND($A1088&lt;&gt;"",ISNUMBER($A1088)),VLOOKUP($A1088,StudiesDetails!$B:$CW,6,FALSE),"")</f>
        <v>Liver--HLM-17-</v>
      </c>
      <c r="G1088" s="12" t="s">
        <v>1690</v>
      </c>
      <c r="I1088" s="60" t="str">
        <f>IF(AND($A1088&lt;&gt;"",ISNUMBER($A1088)),VLOOKUP($A1088,StudiesDetails!$B:$CW,26,FALSE),"")</f>
        <v>Individual</v>
      </c>
      <c r="J1088" s="39">
        <f>IF(AND($A1088&lt;&gt;"",ISNUMBER($A1088)),VLOOKUP($A1088,StudiesDetails!$B:$CW,31,FALSE),"")</f>
        <v>1</v>
      </c>
      <c r="K1088" s="2">
        <v>6.5830721003134798</v>
      </c>
      <c r="L1088" s="14" t="s">
        <v>1679</v>
      </c>
      <c r="X1088" s="52">
        <v>0</v>
      </c>
      <c r="Z1088" s="16" t="s">
        <v>1694</v>
      </c>
    </row>
    <row r="1089" spans="1:26" x14ac:dyDescent="0.3">
      <c r="A1089">
        <v>2001</v>
      </c>
      <c r="B1089" s="23" t="str">
        <f>IF(AND($A1089&lt;&gt;"",ISNUMBER($A1089)),VLOOKUP($A1089,StudiesDetails!$B:$CW,2,FALSE),"")</f>
        <v>Watanabe</v>
      </c>
      <c r="C1089" s="23">
        <f>IF(AND($A1089&lt;&gt;"",ISNUMBER($A1089)),VLOOKUP($A1089,StudiesDetails!$B:$CW,3,FALSE),"")</f>
        <v>2004</v>
      </c>
      <c r="D1089" s="23" t="str">
        <f>IF(AND($A1089&lt;&gt;"",ISNUMBER($A1089)),VLOOKUP($A1089,StudiesDetails!$B:$CW,4,FALSE),"")</f>
        <v>https://doi.org/10.1254/jphs.94.459</v>
      </c>
      <c r="E1089" s="64" t="str">
        <f>IF(AND($A1089&lt;&gt;"",ISNUMBER($A1089)),VLOOKUP($A1089,StudiesDetails!$B:$CW,5,FALSE),"")</f>
        <v>CYP3A4</v>
      </c>
      <c r="F1089" s="23" t="str">
        <f>IF(AND($A1089&lt;&gt;"",ISNUMBER($A1089)),VLOOKUP($A1089,StudiesDetails!$B:$CW,6,FALSE),"")</f>
        <v>Liver--HLM-18-</v>
      </c>
      <c r="G1089" s="12" t="s">
        <v>1690</v>
      </c>
      <c r="I1089" s="60" t="str">
        <f>IF(AND($A1089&lt;&gt;"",ISNUMBER($A1089)),VLOOKUP($A1089,StudiesDetails!$B:$CW,26,FALSE),"")</f>
        <v>Individual</v>
      </c>
      <c r="J1089" s="39">
        <f>IF(AND($A1089&lt;&gt;"",ISNUMBER($A1089)),VLOOKUP($A1089,StudiesDetails!$B:$CW,31,FALSE),"")</f>
        <v>1</v>
      </c>
      <c r="K1089" s="2">
        <v>0.94043887147336103</v>
      </c>
      <c r="L1089" s="14" t="s">
        <v>1679</v>
      </c>
      <c r="X1089" s="52">
        <v>0</v>
      </c>
      <c r="Z1089" s="16" t="s">
        <v>1694</v>
      </c>
    </row>
    <row r="1090" spans="1:26" x14ac:dyDescent="0.3">
      <c r="A1090">
        <v>2002</v>
      </c>
      <c r="B1090" s="23" t="str">
        <f>IF(AND($A1090&lt;&gt;"",ISNUMBER($A1090)),VLOOKUP($A1090,StudiesDetails!$B:$CW,2,FALSE),"")</f>
        <v>Dangi</v>
      </c>
      <c r="C1090" s="23">
        <f>IF(AND($A1090&lt;&gt;"",ISNUMBER($A1090)),VLOOKUP($A1090,StudiesDetails!$B:$CW,3,FALSE),"")</f>
        <v>2020</v>
      </c>
      <c r="D1090" s="23" t="str">
        <f>IF(AND($A1090&lt;&gt;"",ISNUMBER($A1090)),VLOOKUP($A1090,StudiesDetails!$B:$CW,4,FALSE),"")</f>
        <v>https://doi.org/10.1080/00498254.2020.1775913</v>
      </c>
      <c r="E1090" s="64" t="str">
        <f>IF(AND($A1090&lt;&gt;"",ISNUMBER($A1090)),VLOOKUP($A1090,StudiesDetails!$B:$CW,5,FALSE),"")</f>
        <v>CYP3A4</v>
      </c>
      <c r="F1090" s="23" t="str">
        <f>IF(AND($A1090&lt;&gt;"",ISNUMBER($A1090)),VLOOKUP($A1090,StudiesDetails!$B:$CW,6,FALSE),"")</f>
        <v>Liver--HLM--</v>
      </c>
      <c r="G1090" s="12" t="s">
        <v>1678</v>
      </c>
      <c r="H1090" s="1">
        <v>11</v>
      </c>
      <c r="I1090" s="60" t="str">
        <f>IF(AND($A1090&lt;&gt;"",ISNUMBER($A1090)),VLOOKUP($A1090,StudiesDetails!$B:$CW,26,FALSE),"")</f>
        <v>Pooled</v>
      </c>
      <c r="J1090" s="39">
        <f>IF(AND($A1090&lt;&gt;"",ISNUMBER($A1090)),VLOOKUP($A1090,StudiesDetails!$B:$CW,31,FALSE),"")</f>
        <v>50</v>
      </c>
      <c r="K1090" s="2">
        <v>109</v>
      </c>
      <c r="L1090" s="14" t="s">
        <v>1679</v>
      </c>
      <c r="M1090" s="14" t="s">
        <v>768</v>
      </c>
      <c r="N1090" s="58">
        <v>54</v>
      </c>
      <c r="O1090" s="59" t="s">
        <v>1679</v>
      </c>
      <c r="P1090" s="58" t="s">
        <v>1709</v>
      </c>
      <c r="X1090" s="52">
        <v>0</v>
      </c>
    </row>
    <row r="1091" spans="1:26" x14ac:dyDescent="0.3">
      <c r="A1091">
        <v>2003</v>
      </c>
      <c r="B1091" s="23" t="str">
        <f>IF(AND($A1091&lt;&gt;"",ISNUMBER($A1091)),VLOOKUP($A1091,StudiesDetails!$B:$CW,2,FALSE),"")</f>
        <v>Dangi</v>
      </c>
      <c r="C1091" s="23">
        <f>IF(AND($A1091&lt;&gt;"",ISNUMBER($A1091)),VLOOKUP($A1091,StudiesDetails!$B:$CW,3,FALSE),"")</f>
        <v>2020</v>
      </c>
      <c r="D1091" s="23" t="str">
        <f>IF(AND($A1091&lt;&gt;"",ISNUMBER($A1091)),VLOOKUP($A1091,StudiesDetails!$B:$CW,4,FALSE),"")</f>
        <v>https://doi.org/10.1080/00498254.2020.1775913</v>
      </c>
      <c r="E1091" s="64" t="str">
        <f>IF(AND($A1091&lt;&gt;"",ISNUMBER($A1091)),VLOOKUP($A1091,StudiesDetails!$B:$CW,5,FALSE),"")</f>
        <v>CYP3A5</v>
      </c>
      <c r="F1091" s="23" t="str">
        <f>IF(AND($A1091&lt;&gt;"",ISNUMBER($A1091)),VLOOKUP($A1091,StudiesDetails!$B:$CW,6,FALSE),"")</f>
        <v>Liver--HLM--</v>
      </c>
      <c r="G1091" s="12" t="s">
        <v>1678</v>
      </c>
      <c r="H1091" s="1">
        <v>11</v>
      </c>
      <c r="I1091" s="60" t="str">
        <f>IF(AND($A1091&lt;&gt;"",ISNUMBER($A1091)),VLOOKUP($A1091,StudiesDetails!$B:$CW,26,FALSE),"")</f>
        <v>Pooled</v>
      </c>
      <c r="J1091" s="39">
        <f>IF(AND($A1091&lt;&gt;"",ISNUMBER($A1091)),VLOOKUP($A1091,StudiesDetails!$B:$CW,31,FALSE),"")</f>
        <v>50</v>
      </c>
      <c r="K1091" s="2">
        <v>1.7</v>
      </c>
      <c r="L1091" s="14" t="s">
        <v>1679</v>
      </c>
      <c r="M1091" s="14" t="s">
        <v>768</v>
      </c>
      <c r="N1091" s="58">
        <v>1.6</v>
      </c>
      <c r="O1091" s="59" t="s">
        <v>1679</v>
      </c>
      <c r="P1091" s="58" t="s">
        <v>1709</v>
      </c>
      <c r="X1091" s="52">
        <v>0</v>
      </c>
    </row>
    <row r="1092" spans="1:26" x14ac:dyDescent="0.3">
      <c r="A1092">
        <v>2004</v>
      </c>
      <c r="B1092" s="23" t="str">
        <f>IF(AND($A1092&lt;&gt;"",ISNUMBER($A1092)),VLOOKUP($A1092,StudiesDetails!$B:$CW,2,FALSE),"")</f>
        <v>Schmidt</v>
      </c>
      <c r="C1092" s="23">
        <f>IF(AND($A1092&lt;&gt;"",ISNUMBER($A1092)),VLOOKUP($A1092,StudiesDetails!$B:$CW,3,FALSE),"")</f>
        <v>2004</v>
      </c>
      <c r="D1092" s="23" t="str">
        <f>IF(AND($A1092&lt;&gt;"",ISNUMBER($A1092)),VLOOKUP($A1092,StudiesDetails!$B:$CW,4,FALSE),"")</f>
        <v>https://doi.org/10.1038/sj.bjc.6601492</v>
      </c>
      <c r="E1092" s="64" t="str">
        <f>IF(AND($A1092&lt;&gt;"",ISNUMBER($A1092)),VLOOKUP($A1092,StudiesDetails!$B:$CW,5,FALSE),"")</f>
        <v>CYP3A4</v>
      </c>
      <c r="F1092" s="23" t="str">
        <f>IF(AND($A1092&lt;&gt;"",ISNUMBER($A1092)),VLOOKUP($A1092,StudiesDetails!$B:$CW,6,FALSE),"")</f>
        <v>Breast--Human breast cancer tissue microsomes-T2-</v>
      </c>
      <c r="G1092" s="12" t="s">
        <v>1690</v>
      </c>
      <c r="I1092" s="60" t="str">
        <f>IF(AND($A1092&lt;&gt;"",ISNUMBER($A1092)),VLOOKUP($A1092,StudiesDetails!$B:$CW,26,FALSE),"")</f>
        <v>Individual</v>
      </c>
      <c r="J1092" s="39">
        <f>IF(AND($A1092&lt;&gt;"",ISNUMBER($A1092)),VLOOKUP($A1092,StudiesDetails!$B:$CW,31,FALSE),"")</f>
        <v>1</v>
      </c>
      <c r="K1092" s="2">
        <v>0.5</v>
      </c>
      <c r="L1092" s="14" t="s">
        <v>1679</v>
      </c>
      <c r="X1092" s="52">
        <v>1</v>
      </c>
      <c r="Y1092" s="52" t="s">
        <v>1710</v>
      </c>
    </row>
    <row r="1093" spans="1:26" x14ac:dyDescent="0.3">
      <c r="A1093">
        <v>2005</v>
      </c>
      <c r="B1093" s="23" t="str">
        <f>IF(AND($A1093&lt;&gt;"",ISNUMBER($A1093)),VLOOKUP($A1093,StudiesDetails!$B:$CW,2,FALSE),"")</f>
        <v>Schmidt</v>
      </c>
      <c r="C1093" s="23">
        <f>IF(AND($A1093&lt;&gt;"",ISNUMBER($A1093)),VLOOKUP($A1093,StudiesDetails!$B:$CW,3,FALSE),"")</f>
        <v>2004</v>
      </c>
      <c r="D1093" s="23" t="str">
        <f>IF(AND($A1093&lt;&gt;"",ISNUMBER($A1093)),VLOOKUP($A1093,StudiesDetails!$B:$CW,4,FALSE),"")</f>
        <v>https://doi.org/10.1038/sj.bjc.6601492</v>
      </c>
      <c r="E1093" s="64" t="str">
        <f>IF(AND($A1093&lt;&gt;"",ISNUMBER($A1093)),VLOOKUP($A1093,StudiesDetails!$B:$CW,5,FALSE),"")</f>
        <v>CYP3A4</v>
      </c>
      <c r="F1093" s="23" t="str">
        <f>IF(AND($A1093&lt;&gt;"",ISNUMBER($A1093)),VLOOKUP($A1093,StudiesDetails!$B:$CW,6,FALSE),"")</f>
        <v>Breast--Human breast cancer tissue microsomes-T3-</v>
      </c>
      <c r="G1093" s="12" t="s">
        <v>1690</v>
      </c>
      <c r="I1093" s="60" t="str">
        <f>IF(AND($A1093&lt;&gt;"",ISNUMBER($A1093)),VLOOKUP($A1093,StudiesDetails!$B:$CW,26,FALSE),"")</f>
        <v>Individual</v>
      </c>
      <c r="J1093" s="39">
        <f>IF(AND($A1093&lt;&gt;"",ISNUMBER($A1093)),VLOOKUP($A1093,StudiesDetails!$B:$CW,31,FALSE),"")</f>
        <v>1</v>
      </c>
      <c r="K1093" s="2">
        <v>12</v>
      </c>
      <c r="L1093" s="14" t="s">
        <v>1679</v>
      </c>
      <c r="X1093" s="52">
        <v>1</v>
      </c>
      <c r="Y1093" s="52" t="s">
        <v>1710</v>
      </c>
    </row>
    <row r="1094" spans="1:26" x14ac:dyDescent="0.3">
      <c r="A1094">
        <v>2006</v>
      </c>
      <c r="B1094" s="23" t="str">
        <f>IF(AND($A1094&lt;&gt;"",ISNUMBER($A1094)),VLOOKUP($A1094,StudiesDetails!$B:$CW,2,FALSE),"")</f>
        <v>Schmidt</v>
      </c>
      <c r="C1094" s="23">
        <f>IF(AND($A1094&lt;&gt;"",ISNUMBER($A1094)),VLOOKUP($A1094,StudiesDetails!$B:$CW,3,FALSE),"")</f>
        <v>2004</v>
      </c>
      <c r="D1094" s="23" t="str">
        <f>IF(AND($A1094&lt;&gt;"",ISNUMBER($A1094)),VLOOKUP($A1094,StudiesDetails!$B:$CW,4,FALSE),"")</f>
        <v>https://doi.org/10.1038/sj.bjc.6601492</v>
      </c>
      <c r="E1094" s="64" t="str">
        <f>IF(AND($A1094&lt;&gt;"",ISNUMBER($A1094)),VLOOKUP($A1094,StudiesDetails!$B:$CW,5,FALSE),"")</f>
        <v>CYP3A4</v>
      </c>
      <c r="F1094" s="23" t="str">
        <f>IF(AND($A1094&lt;&gt;"",ISNUMBER($A1094)),VLOOKUP($A1094,StudiesDetails!$B:$CW,6,FALSE),"")</f>
        <v>Breast--Human breast cancer tissue microsomes-T4-</v>
      </c>
      <c r="G1094" s="12" t="s">
        <v>1690</v>
      </c>
      <c r="I1094" s="60" t="str">
        <f>IF(AND($A1094&lt;&gt;"",ISNUMBER($A1094)),VLOOKUP($A1094,StudiesDetails!$B:$CW,26,FALSE),"")</f>
        <v>Individual</v>
      </c>
      <c r="J1094" s="39">
        <f>IF(AND($A1094&lt;&gt;"",ISNUMBER($A1094)),VLOOKUP($A1094,StudiesDetails!$B:$CW,31,FALSE),"")</f>
        <v>1</v>
      </c>
      <c r="K1094" s="2">
        <v>53</v>
      </c>
      <c r="L1094" s="14" t="s">
        <v>1679</v>
      </c>
      <c r="X1094" s="52">
        <v>1</v>
      </c>
      <c r="Y1094" s="52" t="s">
        <v>1710</v>
      </c>
    </row>
    <row r="1095" spans="1:26" x14ac:dyDescent="0.3">
      <c r="A1095">
        <v>2007</v>
      </c>
      <c r="B1095" s="23" t="str">
        <f>IF(AND($A1095&lt;&gt;"",ISNUMBER($A1095)),VLOOKUP($A1095,StudiesDetails!$B:$CW,2,FALSE),"")</f>
        <v>Schmidt</v>
      </c>
      <c r="C1095" s="23">
        <f>IF(AND($A1095&lt;&gt;"",ISNUMBER($A1095)),VLOOKUP($A1095,StudiesDetails!$B:$CW,3,FALSE),"")</f>
        <v>2004</v>
      </c>
      <c r="D1095" s="23" t="str">
        <f>IF(AND($A1095&lt;&gt;"",ISNUMBER($A1095)),VLOOKUP($A1095,StudiesDetails!$B:$CW,4,FALSE),"")</f>
        <v>https://doi.org/10.1038/sj.bjc.6601492</v>
      </c>
      <c r="E1095" s="64" t="str">
        <f>IF(AND($A1095&lt;&gt;"",ISNUMBER($A1095)),VLOOKUP($A1095,StudiesDetails!$B:$CW,5,FALSE),"")</f>
        <v>CYP3A4</v>
      </c>
      <c r="F1095" s="23" t="str">
        <f>IF(AND($A1095&lt;&gt;"",ISNUMBER($A1095)),VLOOKUP($A1095,StudiesDetails!$B:$CW,6,FALSE),"")</f>
        <v>Breast--Human breast cancer tissue microsomes-T5-</v>
      </c>
      <c r="G1095" s="12" t="s">
        <v>1690</v>
      </c>
      <c r="I1095" s="60" t="str">
        <f>IF(AND($A1095&lt;&gt;"",ISNUMBER($A1095)),VLOOKUP($A1095,StudiesDetails!$B:$CW,26,FALSE),"")</f>
        <v>Individual</v>
      </c>
      <c r="J1095" s="39">
        <f>IF(AND($A1095&lt;&gt;"",ISNUMBER($A1095)),VLOOKUP($A1095,StudiesDetails!$B:$CW,31,FALSE),"")</f>
        <v>1</v>
      </c>
      <c r="K1095" s="2">
        <v>18</v>
      </c>
      <c r="L1095" s="14" t="s">
        <v>1679</v>
      </c>
      <c r="X1095" s="52">
        <v>1</v>
      </c>
      <c r="Y1095" s="52" t="s">
        <v>1710</v>
      </c>
    </row>
    <row r="1096" spans="1:26" x14ac:dyDescent="0.3">
      <c r="A1096">
        <v>2008</v>
      </c>
      <c r="B1096" s="23" t="str">
        <f>IF(AND($A1096&lt;&gt;"",ISNUMBER($A1096)),VLOOKUP($A1096,StudiesDetails!$B:$CW,2,FALSE),"")</f>
        <v>Schmidt</v>
      </c>
      <c r="C1096" s="23">
        <f>IF(AND($A1096&lt;&gt;"",ISNUMBER($A1096)),VLOOKUP($A1096,StudiesDetails!$B:$CW,3,FALSE),"")</f>
        <v>2004</v>
      </c>
      <c r="D1096" s="23" t="str">
        <f>IF(AND($A1096&lt;&gt;"",ISNUMBER($A1096)),VLOOKUP($A1096,StudiesDetails!$B:$CW,4,FALSE),"")</f>
        <v>https://doi.org/10.1038/sj.bjc.6601492</v>
      </c>
      <c r="E1096" s="64" t="str">
        <f>IF(AND($A1096&lt;&gt;"",ISNUMBER($A1096)),VLOOKUP($A1096,StudiesDetails!$B:$CW,5,FALSE),"")</f>
        <v>CYP3A4</v>
      </c>
      <c r="F1096" s="23" t="str">
        <f>IF(AND($A1096&lt;&gt;"",ISNUMBER($A1096)),VLOOKUP($A1096,StudiesDetails!$B:$CW,6,FALSE),"")</f>
        <v>Breast--Human breast cancer tissue microsomes-T6-</v>
      </c>
      <c r="G1096" s="12" t="s">
        <v>1690</v>
      </c>
      <c r="I1096" s="60" t="str">
        <f>IF(AND($A1096&lt;&gt;"",ISNUMBER($A1096)),VLOOKUP($A1096,StudiesDetails!$B:$CW,26,FALSE),"")</f>
        <v>Individual</v>
      </c>
      <c r="J1096" s="39">
        <f>IF(AND($A1096&lt;&gt;"",ISNUMBER($A1096)),VLOOKUP($A1096,StudiesDetails!$B:$CW,31,FALSE),"")</f>
        <v>1</v>
      </c>
      <c r="K1096" s="2">
        <v>38</v>
      </c>
      <c r="L1096" s="14" t="s">
        <v>1679</v>
      </c>
      <c r="X1096" s="52">
        <v>1</v>
      </c>
      <c r="Y1096" s="52" t="s">
        <v>1710</v>
      </c>
    </row>
    <row r="1097" spans="1:26" x14ac:dyDescent="0.3">
      <c r="A1097">
        <v>2009</v>
      </c>
      <c r="B1097" s="23" t="str">
        <f>IF(AND($A1097&lt;&gt;"",ISNUMBER($A1097)),VLOOKUP($A1097,StudiesDetails!$B:$CW,2,FALSE),"")</f>
        <v>Schmidt</v>
      </c>
      <c r="C1097" s="23">
        <f>IF(AND($A1097&lt;&gt;"",ISNUMBER($A1097)),VLOOKUP($A1097,StudiesDetails!$B:$CW,3,FALSE),"")</f>
        <v>2004</v>
      </c>
      <c r="D1097" s="23" t="str">
        <f>IF(AND($A1097&lt;&gt;"",ISNUMBER($A1097)),VLOOKUP($A1097,StudiesDetails!$B:$CW,4,FALSE),"")</f>
        <v>https://doi.org/10.1038/sj.bjc.6601492</v>
      </c>
      <c r="E1097" s="64" t="str">
        <f>IF(AND($A1097&lt;&gt;"",ISNUMBER($A1097)),VLOOKUP($A1097,StudiesDetails!$B:$CW,5,FALSE),"")</f>
        <v>CYP3A4</v>
      </c>
      <c r="F1097" s="23" t="str">
        <f>IF(AND($A1097&lt;&gt;"",ISNUMBER($A1097)),VLOOKUP($A1097,StudiesDetails!$B:$CW,6,FALSE),"")</f>
        <v>Breast--Human breast cancer tissue microsomes-E 2-</v>
      </c>
      <c r="G1097" s="12" t="s">
        <v>1690</v>
      </c>
      <c r="I1097" s="60" t="str">
        <f>IF(AND($A1097&lt;&gt;"",ISNUMBER($A1097)),VLOOKUP($A1097,StudiesDetails!$B:$CW,26,FALSE),"")</f>
        <v>Individual</v>
      </c>
      <c r="J1097" s="39">
        <f>IF(AND($A1097&lt;&gt;"",ISNUMBER($A1097)),VLOOKUP($A1097,StudiesDetails!$B:$CW,31,FALSE),"")</f>
        <v>1</v>
      </c>
      <c r="K1097" s="2">
        <v>0.5</v>
      </c>
      <c r="L1097" s="14" t="s">
        <v>1679</v>
      </c>
      <c r="X1097" s="52">
        <v>1</v>
      </c>
      <c r="Y1097" s="52" t="s">
        <v>1710</v>
      </c>
    </row>
    <row r="1098" spans="1:26" x14ac:dyDescent="0.3">
      <c r="A1098">
        <v>2010</v>
      </c>
      <c r="B1098" s="23" t="str">
        <f>IF(AND($A1098&lt;&gt;"",ISNUMBER($A1098)),VLOOKUP($A1098,StudiesDetails!$B:$CW,2,FALSE),"")</f>
        <v>Schmidt</v>
      </c>
      <c r="C1098" s="23">
        <f>IF(AND($A1098&lt;&gt;"",ISNUMBER($A1098)),VLOOKUP($A1098,StudiesDetails!$B:$CW,3,FALSE),"")</f>
        <v>2004</v>
      </c>
      <c r="D1098" s="23" t="str">
        <f>IF(AND($A1098&lt;&gt;"",ISNUMBER($A1098)),VLOOKUP($A1098,StudiesDetails!$B:$CW,4,FALSE),"")</f>
        <v>https://doi.org/10.1038/sj.bjc.6601492</v>
      </c>
      <c r="E1098" s="64" t="str">
        <f>IF(AND($A1098&lt;&gt;"",ISNUMBER($A1098)),VLOOKUP($A1098,StudiesDetails!$B:$CW,5,FALSE),"")</f>
        <v>CYP3A4</v>
      </c>
      <c r="F1098" s="23" t="str">
        <f>IF(AND($A1098&lt;&gt;"",ISNUMBER($A1098)),VLOOKUP($A1098,StudiesDetails!$B:$CW,6,FALSE),"")</f>
        <v>Breast--Human breast cancer tissue microsomes-Eli 3-</v>
      </c>
      <c r="G1098" s="12" t="s">
        <v>1690</v>
      </c>
      <c r="I1098" s="60" t="str">
        <f>IF(AND($A1098&lt;&gt;"",ISNUMBER($A1098)),VLOOKUP($A1098,StudiesDetails!$B:$CW,26,FALSE),"")</f>
        <v>Individual</v>
      </c>
      <c r="J1098" s="39">
        <f>IF(AND($A1098&lt;&gt;"",ISNUMBER($A1098)),VLOOKUP($A1098,StudiesDetails!$B:$CW,31,FALSE),"")</f>
        <v>1</v>
      </c>
      <c r="K1098" s="2">
        <v>6</v>
      </c>
      <c r="L1098" s="14" t="s">
        <v>1679</v>
      </c>
      <c r="X1098" s="52">
        <v>1</v>
      </c>
      <c r="Y1098" s="52" t="s">
        <v>1710</v>
      </c>
    </row>
    <row r="1099" spans="1:26" x14ac:dyDescent="0.3">
      <c r="A1099">
        <v>2011</v>
      </c>
      <c r="B1099" s="23" t="str">
        <f>IF(AND($A1099&lt;&gt;"",ISNUMBER($A1099)),VLOOKUP($A1099,StudiesDetails!$B:$CW,2,FALSE),"")</f>
        <v>Schmidt</v>
      </c>
      <c r="C1099" s="23">
        <f>IF(AND($A1099&lt;&gt;"",ISNUMBER($A1099)),VLOOKUP($A1099,StudiesDetails!$B:$CW,3,FALSE),"")</f>
        <v>2004</v>
      </c>
      <c r="D1099" s="23" t="str">
        <f>IF(AND($A1099&lt;&gt;"",ISNUMBER($A1099)),VLOOKUP($A1099,StudiesDetails!$B:$CW,4,FALSE),"")</f>
        <v>https://doi.org/10.1038/sj.bjc.6601492</v>
      </c>
      <c r="E1099" s="64" t="str">
        <f>IF(AND($A1099&lt;&gt;"",ISNUMBER($A1099)),VLOOKUP($A1099,StudiesDetails!$B:$CW,5,FALSE),"")</f>
        <v>CYP3A4</v>
      </c>
      <c r="F1099" s="23" t="str">
        <f>IF(AND($A1099&lt;&gt;"",ISNUMBER($A1099)),VLOOKUP($A1099,StudiesDetails!$B:$CW,6,FALSE),"")</f>
        <v>Breast--Human breast cancer tissue microsomes-Eli 4-</v>
      </c>
      <c r="G1099" s="12" t="s">
        <v>1690</v>
      </c>
      <c r="I1099" s="60" t="str">
        <f>IF(AND($A1099&lt;&gt;"",ISNUMBER($A1099)),VLOOKUP($A1099,StudiesDetails!$B:$CW,26,FALSE),"")</f>
        <v>Individual</v>
      </c>
      <c r="J1099" s="39">
        <f>IF(AND($A1099&lt;&gt;"",ISNUMBER($A1099)),VLOOKUP($A1099,StudiesDetails!$B:$CW,31,FALSE),"")</f>
        <v>1</v>
      </c>
      <c r="K1099" s="2">
        <v>15</v>
      </c>
      <c r="L1099" s="14" t="s">
        <v>1679</v>
      </c>
      <c r="X1099" s="52">
        <v>1</v>
      </c>
      <c r="Y1099" s="52" t="s">
        <v>1710</v>
      </c>
    </row>
    <row r="1100" spans="1:26" x14ac:dyDescent="0.3">
      <c r="A1100">
        <v>2012</v>
      </c>
      <c r="B1100" s="23" t="str">
        <f>IF(AND($A1100&lt;&gt;"",ISNUMBER($A1100)),VLOOKUP($A1100,StudiesDetails!$B:$CW,2,FALSE),"")</f>
        <v>Schmidt</v>
      </c>
      <c r="C1100" s="23">
        <f>IF(AND($A1100&lt;&gt;"",ISNUMBER($A1100)),VLOOKUP($A1100,StudiesDetails!$B:$CW,3,FALSE),"")</f>
        <v>2004</v>
      </c>
      <c r="D1100" s="23" t="str">
        <f>IF(AND($A1100&lt;&gt;"",ISNUMBER($A1100)),VLOOKUP($A1100,StudiesDetails!$B:$CW,4,FALSE),"")</f>
        <v>https://doi.org/10.1038/sj.bjc.6601492</v>
      </c>
      <c r="E1100" s="64" t="str">
        <f>IF(AND($A1100&lt;&gt;"",ISNUMBER($A1100)),VLOOKUP($A1100,StudiesDetails!$B:$CW,5,FALSE),"")</f>
        <v>CYP3A4</v>
      </c>
      <c r="F1100" s="23" t="str">
        <f>IF(AND($A1100&lt;&gt;"",ISNUMBER($A1100)),VLOOKUP($A1100,StudiesDetails!$B:$CW,6,FALSE),"")</f>
        <v>Breast--Human breast cancer tissue microsomes-Eli 8-</v>
      </c>
      <c r="G1100" s="12" t="s">
        <v>1690</v>
      </c>
      <c r="I1100" s="60" t="str">
        <f>IF(AND($A1100&lt;&gt;"",ISNUMBER($A1100)),VLOOKUP($A1100,StudiesDetails!$B:$CW,26,FALSE),"")</f>
        <v>Individual</v>
      </c>
      <c r="J1100" s="39">
        <f>IF(AND($A1100&lt;&gt;"",ISNUMBER($A1100)),VLOOKUP($A1100,StudiesDetails!$B:$CW,31,FALSE),"")</f>
        <v>1</v>
      </c>
      <c r="K1100" s="2">
        <v>63</v>
      </c>
      <c r="L1100" s="14" t="s">
        <v>1679</v>
      </c>
      <c r="X1100" s="52">
        <v>1</v>
      </c>
      <c r="Y1100" s="52" t="s">
        <v>1710</v>
      </c>
    </row>
    <row r="1101" spans="1:26" x14ac:dyDescent="0.3">
      <c r="A1101">
        <v>2013</v>
      </c>
      <c r="B1101" s="23" t="str">
        <f>IF(AND($A1101&lt;&gt;"",ISNUMBER($A1101)),VLOOKUP($A1101,StudiesDetails!$B:$CW,2,FALSE),"")</f>
        <v>Schmidt</v>
      </c>
      <c r="C1101" s="23">
        <f>IF(AND($A1101&lt;&gt;"",ISNUMBER($A1101)),VLOOKUP($A1101,StudiesDetails!$B:$CW,3,FALSE),"")</f>
        <v>2004</v>
      </c>
      <c r="D1101" s="23" t="str">
        <f>IF(AND($A1101&lt;&gt;"",ISNUMBER($A1101)),VLOOKUP($A1101,StudiesDetails!$B:$CW,4,FALSE),"")</f>
        <v>https://doi.org/10.1038/sj.bjc.6601492</v>
      </c>
      <c r="E1101" s="64" t="str">
        <f>IF(AND($A1101&lt;&gt;"",ISNUMBER($A1101)),VLOOKUP($A1101,StudiesDetails!$B:$CW,5,FALSE),"")</f>
        <v>CYP3A4</v>
      </c>
      <c r="F1101" s="23" t="str">
        <f>IF(AND($A1101&lt;&gt;"",ISNUMBER($A1101)),VLOOKUP($A1101,StudiesDetails!$B:$CW,6,FALSE),"")</f>
        <v>Breast--Human breast cancer tissue microsomes-P 2-</v>
      </c>
      <c r="G1101" s="12" t="s">
        <v>1690</v>
      </c>
      <c r="I1101" s="60" t="str">
        <f>IF(AND($A1101&lt;&gt;"",ISNUMBER($A1101)),VLOOKUP($A1101,StudiesDetails!$B:$CW,26,FALSE),"")</f>
        <v>Individual</v>
      </c>
      <c r="J1101" s="39">
        <f>IF(AND($A1101&lt;&gt;"",ISNUMBER($A1101)),VLOOKUP($A1101,StudiesDetails!$B:$CW,31,FALSE),"")</f>
        <v>1</v>
      </c>
      <c r="K1101" s="2">
        <v>7</v>
      </c>
      <c r="L1101" s="14" t="s">
        <v>1679</v>
      </c>
      <c r="X1101" s="52">
        <v>1</v>
      </c>
      <c r="Y1101" s="52" t="s">
        <v>1710</v>
      </c>
    </row>
    <row r="1102" spans="1:26" x14ac:dyDescent="0.3">
      <c r="A1102">
        <v>2014</v>
      </c>
      <c r="B1102" s="23" t="str">
        <f>IF(AND($A1102&lt;&gt;"",ISNUMBER($A1102)),VLOOKUP($A1102,StudiesDetails!$B:$CW,2,FALSE),"")</f>
        <v>Schmidt</v>
      </c>
      <c r="C1102" s="23">
        <f>IF(AND($A1102&lt;&gt;"",ISNUMBER($A1102)),VLOOKUP($A1102,StudiesDetails!$B:$CW,3,FALSE),"")</f>
        <v>2004</v>
      </c>
      <c r="D1102" s="23" t="str">
        <f>IF(AND($A1102&lt;&gt;"",ISNUMBER($A1102)),VLOOKUP($A1102,StudiesDetails!$B:$CW,4,FALSE),"")</f>
        <v>https://doi.org/10.1038/sj.bjc.6601492</v>
      </c>
      <c r="E1102" s="64" t="str">
        <f>IF(AND($A1102&lt;&gt;"",ISNUMBER($A1102)),VLOOKUP($A1102,StudiesDetails!$B:$CW,5,FALSE),"")</f>
        <v>CYP3A4</v>
      </c>
      <c r="F1102" s="23" t="str">
        <f>IF(AND($A1102&lt;&gt;"",ISNUMBER($A1102)),VLOOKUP($A1102,StudiesDetails!$B:$CW,6,FALSE),"")</f>
        <v>Breast--Human breast cancer tissue microsomes-P 11-</v>
      </c>
      <c r="G1102" s="12" t="s">
        <v>1690</v>
      </c>
      <c r="I1102" s="60" t="str">
        <f>IF(AND($A1102&lt;&gt;"",ISNUMBER($A1102)),VLOOKUP($A1102,StudiesDetails!$B:$CW,26,FALSE),"")</f>
        <v>Individual</v>
      </c>
      <c r="J1102" s="39">
        <f>IF(AND($A1102&lt;&gt;"",ISNUMBER($A1102)),VLOOKUP($A1102,StudiesDetails!$B:$CW,31,FALSE),"")</f>
        <v>1</v>
      </c>
      <c r="K1102" s="2">
        <v>6</v>
      </c>
      <c r="L1102" s="14" t="s">
        <v>1679</v>
      </c>
      <c r="X1102" s="52">
        <v>1</v>
      </c>
      <c r="Y1102" s="52" t="s">
        <v>1710</v>
      </c>
    </row>
    <row r="1103" spans="1:26" x14ac:dyDescent="0.3">
      <c r="A1103">
        <v>2015</v>
      </c>
      <c r="B1103" s="23" t="str">
        <f>IF(AND($A1103&lt;&gt;"",ISNUMBER($A1103)),VLOOKUP($A1103,StudiesDetails!$B:$CW,2,FALSE),"")</f>
        <v>De Bock</v>
      </c>
      <c r="C1103" s="23">
        <f>IF(AND($A1103&lt;&gt;"",ISNUMBER($A1103)),VLOOKUP($A1103,StudiesDetails!$B:$CW,3,FALSE),"")</f>
        <v>2012</v>
      </c>
      <c r="D1103" s="23" t="str">
        <f>IF(AND($A1103&lt;&gt;"",ISNUMBER($A1103)),VLOOKUP($A1103,StudiesDetails!$B:$CW,4,FALSE),"")</f>
        <v>https://doi.org/10.1016/j.talanta.2012.05.064</v>
      </c>
      <c r="E1103" s="64" t="str">
        <f>IF(AND($A1103&lt;&gt;"",ISNUMBER($A1103)),VLOOKUP($A1103,StudiesDetails!$B:$CW,5,FALSE),"")</f>
        <v>CYP3A4</v>
      </c>
      <c r="F1103" s="23" t="str">
        <f>IF(AND($A1103&lt;&gt;"",ISNUMBER($A1103)),VLOOKUP($A1103,StudiesDetails!$B:$CW,6,FALSE),"")</f>
        <v>Liver--HLM--</v>
      </c>
      <c r="G1103" s="12" t="s">
        <v>1711</v>
      </c>
      <c r="H1103" s="1">
        <v>2</v>
      </c>
      <c r="I1103" s="60" t="str">
        <f>IF(AND($A1103&lt;&gt;"",ISNUMBER($A1103)),VLOOKUP($A1103,StudiesDetails!$B:$CW,26,FALSE),"")</f>
        <v>Individual</v>
      </c>
      <c r="J1103" s="39">
        <f>IF(AND($A1103&lt;&gt;"",ISNUMBER($A1103)),VLOOKUP($A1103,StudiesDetails!$B:$CW,31,FALSE),"")</f>
        <v>1</v>
      </c>
      <c r="K1103" s="2">
        <v>54.32</v>
      </c>
      <c r="L1103" s="14" t="s">
        <v>1679</v>
      </c>
      <c r="M1103" s="14" t="s">
        <v>768</v>
      </c>
      <c r="X1103" s="52">
        <v>1</v>
      </c>
      <c r="Y1103" s="52" t="s">
        <v>1696</v>
      </c>
    </row>
    <row r="1104" spans="1:26" x14ac:dyDescent="0.3">
      <c r="A1104">
        <v>2016</v>
      </c>
      <c r="B1104" s="23" t="str">
        <f>IF(AND($A1104&lt;&gt;"",ISNUMBER($A1104)),VLOOKUP($A1104,StudiesDetails!$B:$CW,2,FALSE),"")</f>
        <v>De Bock</v>
      </c>
      <c r="C1104" s="23">
        <f>IF(AND($A1104&lt;&gt;"",ISNUMBER($A1104)),VLOOKUP($A1104,StudiesDetails!$B:$CW,3,FALSE),"")</f>
        <v>2012</v>
      </c>
      <c r="D1104" s="23" t="str">
        <f>IF(AND($A1104&lt;&gt;"",ISNUMBER($A1104)),VLOOKUP($A1104,StudiesDetails!$B:$CW,4,FALSE),"")</f>
        <v>https://doi.org/10.1016/j.talanta.2012.05.064</v>
      </c>
      <c r="E1104" s="64" t="str">
        <f>IF(AND($A1104&lt;&gt;"",ISNUMBER($A1104)),VLOOKUP($A1104,StudiesDetails!$B:$CW,5,FALSE),"")</f>
        <v>CYP3A4</v>
      </c>
      <c r="F1104" s="23" t="str">
        <f>IF(AND($A1104&lt;&gt;"",ISNUMBER($A1104)),VLOOKUP($A1104,StudiesDetails!$B:$CW,6,FALSE),"")</f>
        <v>Liver--HLM--</v>
      </c>
      <c r="G1104" s="12" t="s">
        <v>1711</v>
      </c>
      <c r="H1104" s="1">
        <v>2</v>
      </c>
      <c r="I1104" s="60" t="str">
        <f>IF(AND($A1104&lt;&gt;"",ISNUMBER($A1104)),VLOOKUP($A1104,StudiesDetails!$B:$CW,26,FALSE),"")</f>
        <v>Individual</v>
      </c>
      <c r="J1104" s="39">
        <f>IF(AND($A1104&lt;&gt;"",ISNUMBER($A1104)),VLOOKUP($A1104,StudiesDetails!$B:$CW,31,FALSE),"")</f>
        <v>1</v>
      </c>
      <c r="K1104" s="2">
        <v>4.1399999999999997</v>
      </c>
      <c r="L1104" s="14" t="s">
        <v>1679</v>
      </c>
      <c r="M1104" s="14" t="s">
        <v>768</v>
      </c>
      <c r="X1104" s="52">
        <v>1</v>
      </c>
      <c r="Y1104" s="52" t="s">
        <v>1696</v>
      </c>
    </row>
    <row r="1105" spans="1:26" x14ac:dyDescent="0.3">
      <c r="A1105">
        <v>2017</v>
      </c>
      <c r="B1105" s="23" t="str">
        <f>IF(AND($A1105&lt;&gt;"",ISNUMBER($A1105)),VLOOKUP($A1105,StudiesDetails!$B:$CW,2,FALSE),"")</f>
        <v>De Bock</v>
      </c>
      <c r="C1105" s="23">
        <f>IF(AND($A1105&lt;&gt;"",ISNUMBER($A1105)),VLOOKUP($A1105,StudiesDetails!$B:$CW,3,FALSE),"")</f>
        <v>2012</v>
      </c>
      <c r="D1105" s="23" t="str">
        <f>IF(AND($A1105&lt;&gt;"",ISNUMBER($A1105)),VLOOKUP($A1105,StudiesDetails!$B:$CW,4,FALSE),"")</f>
        <v>https://doi.org/10.1016/j.talanta.2012.05.064</v>
      </c>
      <c r="E1105" s="64" t="str">
        <f>IF(AND($A1105&lt;&gt;"",ISNUMBER($A1105)),VLOOKUP($A1105,StudiesDetails!$B:$CW,5,FALSE),"")</f>
        <v>CYP3A4</v>
      </c>
      <c r="F1105" s="23" t="str">
        <f>IF(AND($A1105&lt;&gt;"",ISNUMBER($A1105)),VLOOKUP($A1105,StudiesDetails!$B:$CW,6,FALSE),"")</f>
        <v>Liver--HLM--</v>
      </c>
      <c r="G1105" s="12" t="s">
        <v>1711</v>
      </c>
      <c r="H1105" s="1">
        <v>2</v>
      </c>
      <c r="I1105" s="60" t="str">
        <f>IF(AND($A1105&lt;&gt;"",ISNUMBER($A1105)),VLOOKUP($A1105,StudiesDetails!$B:$CW,26,FALSE),"")</f>
        <v>Individual</v>
      </c>
      <c r="J1105" s="39">
        <f>IF(AND($A1105&lt;&gt;"",ISNUMBER($A1105)),VLOOKUP($A1105,StudiesDetails!$B:$CW,31,FALSE),"")</f>
        <v>1</v>
      </c>
      <c r="K1105" s="2">
        <v>133.36000000000001</v>
      </c>
      <c r="L1105" s="14" t="s">
        <v>1679</v>
      </c>
      <c r="M1105" s="14" t="s">
        <v>768</v>
      </c>
      <c r="X1105" s="52">
        <v>1</v>
      </c>
      <c r="Y1105" s="52" t="s">
        <v>1696</v>
      </c>
    </row>
    <row r="1106" spans="1:26" x14ac:dyDescent="0.3">
      <c r="A1106">
        <v>2018</v>
      </c>
      <c r="B1106" s="23" t="str">
        <f>IF(AND($A1106&lt;&gt;"",ISNUMBER($A1106)),VLOOKUP($A1106,StudiesDetails!$B:$CW,2,FALSE),"")</f>
        <v>De Bock</v>
      </c>
      <c r="C1106" s="23">
        <f>IF(AND($A1106&lt;&gt;"",ISNUMBER($A1106)),VLOOKUP($A1106,StudiesDetails!$B:$CW,3,FALSE),"")</f>
        <v>2012</v>
      </c>
      <c r="D1106" s="23" t="str">
        <f>IF(AND($A1106&lt;&gt;"",ISNUMBER($A1106)),VLOOKUP($A1106,StudiesDetails!$B:$CW,4,FALSE),"")</f>
        <v>https://doi.org/10.1016/j.talanta.2012.05.064</v>
      </c>
      <c r="E1106" s="64" t="str">
        <f>IF(AND($A1106&lt;&gt;"",ISNUMBER($A1106)),VLOOKUP($A1106,StudiesDetails!$B:$CW,5,FALSE),"")</f>
        <v>CYP3A4</v>
      </c>
      <c r="F1106" s="23" t="str">
        <f>IF(AND($A1106&lt;&gt;"",ISNUMBER($A1106)),VLOOKUP($A1106,StudiesDetails!$B:$CW,6,FALSE),"")</f>
        <v>Liver--HLM--</v>
      </c>
      <c r="G1106" s="12" t="s">
        <v>1711</v>
      </c>
      <c r="H1106" s="1">
        <v>2</v>
      </c>
      <c r="I1106" s="60" t="str">
        <f>IF(AND($A1106&lt;&gt;"",ISNUMBER($A1106)),VLOOKUP($A1106,StudiesDetails!$B:$CW,26,FALSE),"")</f>
        <v>Individual</v>
      </c>
      <c r="J1106" s="39">
        <f>IF(AND($A1106&lt;&gt;"",ISNUMBER($A1106)),VLOOKUP($A1106,StudiesDetails!$B:$CW,31,FALSE),"")</f>
        <v>1</v>
      </c>
      <c r="K1106" s="2">
        <v>6.55</v>
      </c>
      <c r="L1106" s="14" t="s">
        <v>1679</v>
      </c>
      <c r="M1106" s="14" t="s">
        <v>768</v>
      </c>
      <c r="X1106" s="52">
        <v>1</v>
      </c>
      <c r="Y1106" s="52" t="s">
        <v>1696</v>
      </c>
    </row>
    <row r="1107" spans="1:26" x14ac:dyDescent="0.3">
      <c r="A1107">
        <v>2019</v>
      </c>
      <c r="B1107" s="23" t="str">
        <f>IF(AND($A1107&lt;&gt;"",ISNUMBER($A1107)),VLOOKUP($A1107,StudiesDetails!$B:$CW,2,FALSE),"")</f>
        <v>De Bock</v>
      </c>
      <c r="C1107" s="23">
        <f>IF(AND($A1107&lt;&gt;"",ISNUMBER($A1107)),VLOOKUP($A1107,StudiesDetails!$B:$CW,3,FALSE),"")</f>
        <v>2012</v>
      </c>
      <c r="D1107" s="23" t="str">
        <f>IF(AND($A1107&lt;&gt;"",ISNUMBER($A1107)),VLOOKUP($A1107,StudiesDetails!$B:$CW,4,FALSE),"")</f>
        <v>https://doi.org/10.1016/j.talanta.2012.05.064</v>
      </c>
      <c r="E1107" s="64" t="str">
        <f>IF(AND($A1107&lt;&gt;"",ISNUMBER($A1107)),VLOOKUP($A1107,StudiesDetails!$B:$CW,5,FALSE),"")</f>
        <v>CYP3A4</v>
      </c>
      <c r="F1107" s="23" t="str">
        <f>IF(AND($A1107&lt;&gt;"",ISNUMBER($A1107)),VLOOKUP($A1107,StudiesDetails!$B:$CW,6,FALSE),"")</f>
        <v>Liver--HLM--</v>
      </c>
      <c r="G1107" s="12" t="s">
        <v>1711</v>
      </c>
      <c r="H1107" s="1">
        <v>2</v>
      </c>
      <c r="I1107" s="60" t="str">
        <f>IF(AND($A1107&lt;&gt;"",ISNUMBER($A1107)),VLOOKUP($A1107,StudiesDetails!$B:$CW,26,FALSE),"")</f>
        <v>Individual</v>
      </c>
      <c r="J1107" s="39">
        <f>IF(AND($A1107&lt;&gt;"",ISNUMBER($A1107)),VLOOKUP($A1107,StudiesDetails!$B:$CW,31,FALSE),"")</f>
        <v>1</v>
      </c>
      <c r="K1107" s="2">
        <v>18.760000000000002</v>
      </c>
      <c r="L1107" s="14" t="s">
        <v>1679</v>
      </c>
      <c r="M1107" s="14" t="s">
        <v>768</v>
      </c>
      <c r="X1107" s="52">
        <v>1</v>
      </c>
      <c r="Y1107" s="52" t="s">
        <v>1696</v>
      </c>
    </row>
    <row r="1108" spans="1:26" x14ac:dyDescent="0.3">
      <c r="A1108">
        <v>2020</v>
      </c>
      <c r="B1108" s="23" t="str">
        <f>IF(AND($A1108&lt;&gt;"",ISNUMBER($A1108)),VLOOKUP($A1108,StudiesDetails!$B:$CW,2,FALSE),"")</f>
        <v>Runge</v>
      </c>
      <c r="C1108" s="23">
        <f>IF(AND($A1108&lt;&gt;"",ISNUMBER($A1108)),VLOOKUP($A1108,StudiesDetails!$B:$CW,3,FALSE),"")</f>
        <v>2000</v>
      </c>
      <c r="D1108" s="23" t="str">
        <f>IF(AND($A1108&lt;&gt;"",ISNUMBER($A1108)),VLOOKUP($A1108,StudiesDetails!$B:$CW,4,FALSE),"")</f>
        <v>https://doi.org/10.1006/bbrc.2000.2902</v>
      </c>
      <c r="E1108" s="64" t="str">
        <f>IF(AND($A1108&lt;&gt;"",ISNUMBER($A1108)),VLOOKUP($A1108,StudiesDetails!$B:$CW,5,FALSE),"")</f>
        <v>CYP3A4</v>
      </c>
      <c r="F1108" s="23" t="str">
        <f>IF(AND($A1108&lt;&gt;"",ISNUMBER($A1108)),VLOOKUP($A1108,StudiesDetails!$B:$CW,6,FALSE),"")</f>
        <v>Liver--HH / Cell lysates-642-</v>
      </c>
      <c r="G1108" s="12" t="s">
        <v>1690</v>
      </c>
      <c r="H1108" s="1">
        <v>1</v>
      </c>
      <c r="I1108" s="60" t="str">
        <f>IF(AND($A1108&lt;&gt;"",ISNUMBER($A1108)),VLOOKUP($A1108,StudiesDetails!$B:$CW,26,FALSE),"")</f>
        <v>Individual</v>
      </c>
      <c r="J1108" s="39">
        <f>IF(AND($A1108&lt;&gt;"",ISNUMBER($A1108)),VLOOKUP($A1108,StudiesDetails!$B:$CW,31,FALSE),"")</f>
        <v>1</v>
      </c>
      <c r="K1108" s="2">
        <v>2</v>
      </c>
      <c r="L1108" s="14" t="s">
        <v>1708</v>
      </c>
      <c r="M1108" s="14" t="s">
        <v>1385</v>
      </c>
      <c r="X1108" s="52">
        <v>0</v>
      </c>
      <c r="Y1108" s="16"/>
    </row>
    <row r="1109" spans="1:26" x14ac:dyDescent="0.3">
      <c r="A1109">
        <v>2021</v>
      </c>
      <c r="B1109" s="23" t="str">
        <f>IF(AND($A1109&lt;&gt;"",ISNUMBER($A1109)),VLOOKUP($A1109,StudiesDetails!$B:$CW,2,FALSE),"")</f>
        <v>Runge</v>
      </c>
      <c r="C1109" s="23">
        <f>IF(AND($A1109&lt;&gt;"",ISNUMBER($A1109)),VLOOKUP($A1109,StudiesDetails!$B:$CW,3,FALSE),"")</f>
        <v>2000</v>
      </c>
      <c r="D1109" s="23" t="str">
        <f>IF(AND($A1109&lt;&gt;"",ISNUMBER($A1109)),VLOOKUP($A1109,StudiesDetails!$B:$CW,4,FALSE),"")</f>
        <v>https://doi.org/10.1006/bbrc.2000.2902</v>
      </c>
      <c r="E1109" s="64" t="str">
        <f>IF(AND($A1109&lt;&gt;"",ISNUMBER($A1109)),VLOOKUP($A1109,StudiesDetails!$B:$CW,5,FALSE),"")</f>
        <v>CYP3A4</v>
      </c>
      <c r="F1109" s="23" t="str">
        <f>IF(AND($A1109&lt;&gt;"",ISNUMBER($A1109)),VLOOKUP($A1109,StudiesDetails!$B:$CW,6,FALSE),"")</f>
        <v>Liver--HH / Cell lysates-660-</v>
      </c>
      <c r="G1109" s="12" t="s">
        <v>1690</v>
      </c>
      <c r="H1109" s="1">
        <v>1</v>
      </c>
      <c r="I1109" s="60" t="str">
        <f>IF(AND($A1109&lt;&gt;"",ISNUMBER($A1109)),VLOOKUP($A1109,StudiesDetails!$B:$CW,26,FALSE),"")</f>
        <v>Individual</v>
      </c>
      <c r="J1109" s="39">
        <f>IF(AND($A1109&lt;&gt;"",ISNUMBER($A1109)),VLOOKUP($A1109,StudiesDetails!$B:$CW,31,FALSE),"")</f>
        <v>1</v>
      </c>
      <c r="K1109" s="2">
        <v>3.1</v>
      </c>
      <c r="L1109" s="14" t="s">
        <v>1708</v>
      </c>
      <c r="M1109" s="14" t="s">
        <v>1385</v>
      </c>
      <c r="X1109" s="52">
        <v>1</v>
      </c>
      <c r="Y1109" s="52" t="s">
        <v>1696</v>
      </c>
    </row>
    <row r="1110" spans="1:26" x14ac:dyDescent="0.3">
      <c r="A1110">
        <v>2022</v>
      </c>
      <c r="B1110" s="23" t="str">
        <f>IF(AND($A1110&lt;&gt;"",ISNUMBER($A1110)),VLOOKUP($A1110,StudiesDetails!$B:$CW,2,FALSE),"")</f>
        <v>Kolwankar</v>
      </c>
      <c r="C1110" s="23">
        <f>IF(AND($A1110&lt;&gt;"",ISNUMBER($A1110)),VLOOKUP($A1110,StudiesDetails!$B:$CW,3,FALSE),"")</f>
        <v>2007</v>
      </c>
      <c r="D1110" s="23" t="str">
        <f>IF(AND($A1110&lt;&gt;"",ISNUMBER($A1110)),VLOOKUP($A1110,StudiesDetails!$B:$CW,4,FALSE),"")</f>
        <v>https://doi.org/10.1016/j.cgh.2006.12.021</v>
      </c>
      <c r="E1110" s="64" t="str">
        <f>IF(AND($A1110&lt;&gt;"",ISNUMBER($A1110)),VLOOKUP($A1110,StudiesDetails!$B:$CW,5,FALSE),"")</f>
        <v>CYP3A4</v>
      </c>
      <c r="F1110" s="23" t="str">
        <f>IF(AND($A1110&lt;&gt;"",ISNUMBER($A1110)),VLOOKUP($A1110,StudiesDetails!$B:$CW,6,FALSE),"")</f>
        <v>Liver--HLM-normal-</v>
      </c>
      <c r="G1110" s="12" t="s">
        <v>1690</v>
      </c>
      <c r="I1110" s="60" t="str">
        <f>IF(AND($A1110&lt;&gt;"",ISNUMBER($A1110)),VLOOKUP($A1110,StudiesDetails!$B:$CW,26,FALSE),"")</f>
        <v>Aggregated</v>
      </c>
      <c r="J1110" s="39">
        <f>IF(AND($A1110&lt;&gt;"",ISNUMBER($A1110)),VLOOKUP($A1110,StudiesDetails!$B:$CW,31,FALSE),"")</f>
        <v>25</v>
      </c>
      <c r="K1110" s="2">
        <v>8.1999999999999993</v>
      </c>
      <c r="L1110" s="14" t="s">
        <v>1679</v>
      </c>
      <c r="M1110" s="14" t="s">
        <v>768</v>
      </c>
      <c r="Q1110" s="2">
        <v>2.2000000000000002</v>
      </c>
      <c r="R1110" s="14" t="s">
        <v>1679</v>
      </c>
      <c r="S1110" s="14" t="s">
        <v>1686</v>
      </c>
      <c r="T1110" s="58">
        <v>0.2</v>
      </c>
      <c r="U1110" s="58">
        <v>33.9</v>
      </c>
      <c r="X1110" s="52">
        <v>0</v>
      </c>
    </row>
    <row r="1111" spans="1:26" x14ac:dyDescent="0.3">
      <c r="A1111">
        <v>2023</v>
      </c>
      <c r="B1111" s="23" t="str">
        <f>IF(AND($A1111&lt;&gt;"",ISNUMBER($A1111)),VLOOKUP($A1111,StudiesDetails!$B:$CW,2,FALSE),"")</f>
        <v>Kolwankar</v>
      </c>
      <c r="C1111" s="23">
        <f>IF(AND($A1111&lt;&gt;"",ISNUMBER($A1111)),VLOOKUP($A1111,StudiesDetails!$B:$CW,3,FALSE),"")</f>
        <v>2007</v>
      </c>
      <c r="D1111" s="23" t="str">
        <f>IF(AND($A1111&lt;&gt;"",ISNUMBER($A1111)),VLOOKUP($A1111,StudiesDetails!$B:$CW,4,FALSE),"")</f>
        <v>https://doi.org/10.1016/j.cgh.2006.12.021</v>
      </c>
      <c r="E1111" s="64" t="str">
        <f>IF(AND($A1111&lt;&gt;"",ISNUMBER($A1111)),VLOOKUP($A1111,StudiesDetails!$B:$CW,5,FALSE),"")</f>
        <v>CYP3A4</v>
      </c>
      <c r="F1111" s="23" t="str">
        <f>IF(AND($A1111&lt;&gt;"",ISNUMBER($A1111)),VLOOKUP($A1111,StudiesDetails!$B:$CW,6,FALSE),"")</f>
        <v>Liver--HLM-fatty liver-</v>
      </c>
      <c r="G1111" s="12" t="s">
        <v>1690</v>
      </c>
      <c r="I1111" s="60" t="str">
        <f>IF(AND($A1111&lt;&gt;"",ISNUMBER($A1111)),VLOOKUP($A1111,StudiesDetails!$B:$CW,26,FALSE),"")</f>
        <v>Aggregated</v>
      </c>
      <c r="J1111" s="39">
        <f>IF(AND($A1111&lt;&gt;"",ISNUMBER($A1111)),VLOOKUP($A1111,StudiesDetails!$B:$CW,31,FALSE),"")</f>
        <v>24</v>
      </c>
      <c r="K1111" s="2">
        <v>6</v>
      </c>
      <c r="L1111" s="14" t="s">
        <v>1679</v>
      </c>
      <c r="M1111" s="14" t="s">
        <v>768</v>
      </c>
      <c r="Q1111" s="2">
        <v>1.3</v>
      </c>
      <c r="R1111" s="14" t="s">
        <v>1679</v>
      </c>
      <c r="S1111" s="14" t="s">
        <v>1686</v>
      </c>
      <c r="T1111" s="58">
        <v>0.5</v>
      </c>
      <c r="U1111" s="58">
        <v>25.7</v>
      </c>
      <c r="X1111" s="52">
        <v>0</v>
      </c>
    </row>
    <row r="1112" spans="1:26" x14ac:dyDescent="0.3">
      <c r="A1112">
        <v>2024</v>
      </c>
      <c r="B1112" s="23" t="str">
        <f>IF(AND($A1112&lt;&gt;"",ISNUMBER($A1112)),VLOOKUP($A1112,StudiesDetails!$B:$CW,2,FALSE),"")</f>
        <v>Dostalek</v>
      </c>
      <c r="C1112" s="23">
        <f>IF(AND($A1112&lt;&gt;"",ISNUMBER($A1112)),VLOOKUP($A1112,StudiesDetails!$B:$CW,3,FALSE),"")</f>
        <v>2011</v>
      </c>
      <c r="D1112" s="23" t="str">
        <f>IF(AND($A1112&lt;&gt;"",ISNUMBER($A1112)),VLOOKUP($A1112,StudiesDetails!$B:$CW,4,FALSE),"")</f>
        <v>https://doi.org/10.1111/j.1476-5381.2011.01270.x</v>
      </c>
      <c r="E1112" s="64" t="str">
        <f>IF(AND($A1112&lt;&gt;"",ISNUMBER($A1112)),VLOOKUP($A1112,StudiesDetails!$B:$CW,5,FALSE),"")</f>
        <v>CYP3A4</v>
      </c>
      <c r="F1112" s="23" t="str">
        <f>IF(AND($A1112&lt;&gt;"",ISNUMBER($A1112)),VLOOKUP($A1112,StudiesDetails!$B:$CW,6,FALSE),"")</f>
        <v>Liver--HLM-non diabetic-</v>
      </c>
      <c r="G1112" s="12" t="s">
        <v>1690</v>
      </c>
      <c r="H1112" s="1">
        <v>2</v>
      </c>
      <c r="I1112" s="60" t="str">
        <f>IF(AND($A1112&lt;&gt;"",ISNUMBER($A1112)),VLOOKUP($A1112,StudiesDetails!$B:$CW,26,FALSE),"")</f>
        <v>Aggregated</v>
      </c>
      <c r="J1112" s="39">
        <f>IF(AND($A1112&lt;&gt;"",ISNUMBER($A1112)),VLOOKUP($A1112,StudiesDetails!$B:$CW,31,FALSE),"")</f>
        <v>12</v>
      </c>
      <c r="K1112" s="2">
        <v>61.813108277047803</v>
      </c>
      <c r="L1112" s="14" t="s">
        <v>1679</v>
      </c>
      <c r="M1112" s="14" t="s">
        <v>768</v>
      </c>
      <c r="Q1112" s="110" t="s">
        <v>988</v>
      </c>
      <c r="R1112" s="14" t="s">
        <v>1679</v>
      </c>
      <c r="S1112" s="14" t="s">
        <v>1686</v>
      </c>
      <c r="X1112" s="52">
        <v>0</v>
      </c>
      <c r="Z1112" s="16" t="s">
        <v>1694</v>
      </c>
    </row>
    <row r="1113" spans="1:26" x14ac:dyDescent="0.3">
      <c r="A1113">
        <v>2025</v>
      </c>
      <c r="B1113" s="23" t="str">
        <f>IF(AND($A1113&lt;&gt;"",ISNUMBER($A1113)),VLOOKUP($A1113,StudiesDetails!$B:$CW,2,FALSE),"")</f>
        <v>Dostalek</v>
      </c>
      <c r="C1113" s="23">
        <f>IF(AND($A1113&lt;&gt;"",ISNUMBER($A1113)),VLOOKUP($A1113,StudiesDetails!$B:$CW,3,FALSE),"")</f>
        <v>2011</v>
      </c>
      <c r="D1113" s="23" t="str">
        <f>IF(AND($A1113&lt;&gt;"",ISNUMBER($A1113)),VLOOKUP($A1113,StudiesDetails!$B:$CW,4,FALSE),"")</f>
        <v>https://doi.org/10.1111/j.1476-5381.2011.01270.x</v>
      </c>
      <c r="E1113" s="64" t="str">
        <f>IF(AND($A1113&lt;&gt;"",ISNUMBER($A1113)),VLOOKUP($A1113,StudiesDetails!$B:$CW,5,FALSE),"")</f>
        <v>CYP3A4</v>
      </c>
      <c r="F1113" s="23" t="str">
        <f>IF(AND($A1113&lt;&gt;"",ISNUMBER($A1113)),VLOOKUP($A1113,StudiesDetails!$B:$CW,6,FALSE),"")</f>
        <v>Liver--HLM-diabetic-</v>
      </c>
      <c r="G1113" s="12" t="s">
        <v>1690</v>
      </c>
      <c r="H1113" s="1">
        <v>2</v>
      </c>
      <c r="I1113" s="60" t="str">
        <f>IF(AND($A1113&lt;&gt;"",ISNUMBER($A1113)),VLOOKUP($A1113,StudiesDetails!$B:$CW,26,FALSE),"")</f>
        <v>Aggregated</v>
      </c>
      <c r="J1113" s="39">
        <f>IF(AND($A1113&lt;&gt;"",ISNUMBER($A1113)),VLOOKUP($A1113,StudiesDetails!$B:$CW,31,FALSE),"")</f>
        <v>12</v>
      </c>
      <c r="K1113" s="2">
        <v>35.684449014596296</v>
      </c>
      <c r="L1113" s="14" t="s">
        <v>1679</v>
      </c>
      <c r="M1113" s="14" t="s">
        <v>768</v>
      </c>
      <c r="Q1113" s="110" t="s">
        <v>988</v>
      </c>
      <c r="R1113" s="14" t="s">
        <v>1679</v>
      </c>
      <c r="S1113" s="14" t="s">
        <v>1686</v>
      </c>
      <c r="X1113" s="52">
        <v>0</v>
      </c>
      <c r="Z1113" s="16" t="s">
        <v>1694</v>
      </c>
    </row>
    <row r="1114" spans="1:26" x14ac:dyDescent="0.3">
      <c r="A1114">
        <v>2026</v>
      </c>
      <c r="B1114" s="23" t="str">
        <f>IF(AND($A1114&lt;&gt;"",ISNUMBER($A1114)),VLOOKUP($A1114,StudiesDetails!$B:$CW,2,FALSE),"")</f>
        <v>Dostalek</v>
      </c>
      <c r="C1114" s="23">
        <f>IF(AND($A1114&lt;&gt;"",ISNUMBER($A1114)),VLOOKUP($A1114,StudiesDetails!$B:$CW,3,FALSE),"")</f>
        <v>2011</v>
      </c>
      <c r="D1114" s="23" t="str">
        <f>IF(AND($A1114&lt;&gt;"",ISNUMBER($A1114)),VLOOKUP($A1114,StudiesDetails!$B:$CW,4,FALSE),"")</f>
        <v>https://doi.org/10.1111/j.1476-5381.2011.01270.x</v>
      </c>
      <c r="E1114" s="64" t="str">
        <f>IF(AND($A1114&lt;&gt;"",ISNUMBER($A1114)),VLOOKUP($A1114,StudiesDetails!$B:$CW,5,FALSE),"")</f>
        <v>CYP3A5</v>
      </c>
      <c r="F1114" s="23" t="str">
        <f>IF(AND($A1114&lt;&gt;"",ISNUMBER($A1114)),VLOOKUP($A1114,StudiesDetails!$B:$CW,6,FALSE),"")</f>
        <v>Liver--HLM-non diabetic-</v>
      </c>
      <c r="G1114" s="12" t="s">
        <v>1690</v>
      </c>
      <c r="H1114" s="1">
        <v>2</v>
      </c>
      <c r="I1114" s="60" t="str">
        <f>IF(AND($A1114&lt;&gt;"",ISNUMBER($A1114)),VLOOKUP($A1114,StudiesDetails!$B:$CW,26,FALSE),"")</f>
        <v>Aggregated</v>
      </c>
      <c r="J1114" s="39">
        <f>IF(AND($A1114&lt;&gt;"",ISNUMBER($A1114)),VLOOKUP($A1114,StudiesDetails!$B:$CW,31,FALSE),"")</f>
        <v>12</v>
      </c>
      <c r="K1114" s="2">
        <v>0.49628528974739999</v>
      </c>
      <c r="L1114" s="14" t="s">
        <v>1679</v>
      </c>
      <c r="M1114" s="14" t="s">
        <v>768</v>
      </c>
      <c r="Q1114" s="110" t="s">
        <v>988</v>
      </c>
      <c r="R1114" s="14" t="s">
        <v>1679</v>
      </c>
      <c r="S1114" s="14" t="s">
        <v>1686</v>
      </c>
      <c r="X1114" s="52">
        <v>0</v>
      </c>
      <c r="Z1114" s="16" t="s">
        <v>1694</v>
      </c>
    </row>
    <row r="1115" spans="1:26" x14ac:dyDescent="0.3">
      <c r="A1115">
        <v>2027</v>
      </c>
      <c r="B1115" s="23" t="str">
        <f>IF(AND($A1115&lt;&gt;"",ISNUMBER($A1115)),VLOOKUP($A1115,StudiesDetails!$B:$CW,2,FALSE),"")</f>
        <v>Dostalek</v>
      </c>
      <c r="C1115" s="23">
        <f>IF(AND($A1115&lt;&gt;"",ISNUMBER($A1115)),VLOOKUP($A1115,StudiesDetails!$B:$CW,3,FALSE),"")</f>
        <v>2011</v>
      </c>
      <c r="D1115" s="23" t="str">
        <f>IF(AND($A1115&lt;&gt;"",ISNUMBER($A1115)),VLOOKUP($A1115,StudiesDetails!$B:$CW,4,FALSE),"")</f>
        <v>https://doi.org/10.1111/j.1476-5381.2011.01270.x</v>
      </c>
      <c r="E1115" s="64" t="str">
        <f>IF(AND($A1115&lt;&gt;"",ISNUMBER($A1115)),VLOOKUP($A1115,StudiesDetails!$B:$CW,5,FALSE),"")</f>
        <v>CYP3A5</v>
      </c>
      <c r="F1115" s="23" t="str">
        <f>IF(AND($A1115&lt;&gt;"",ISNUMBER($A1115)),VLOOKUP($A1115,StudiesDetails!$B:$CW,6,FALSE),"")</f>
        <v>Liver--HLM-diabetic-</v>
      </c>
      <c r="G1115" s="12" t="s">
        <v>1690</v>
      </c>
      <c r="H1115" s="1">
        <v>2</v>
      </c>
      <c r="I1115" s="60" t="str">
        <f>IF(AND($A1115&lt;&gt;"",ISNUMBER($A1115)),VLOOKUP($A1115,StudiesDetails!$B:$CW,26,FALSE),"")</f>
        <v>Aggregated</v>
      </c>
      <c r="J1115" s="39">
        <f>IF(AND($A1115&lt;&gt;"",ISNUMBER($A1115)),VLOOKUP($A1115,StudiesDetails!$B:$CW,31,FALSE),"")</f>
        <v>12</v>
      </c>
      <c r="K1115" s="2">
        <v>0.61812778603269103</v>
      </c>
      <c r="L1115" s="14" t="s">
        <v>1679</v>
      </c>
      <c r="M1115" s="14" t="s">
        <v>768</v>
      </c>
      <c r="Q1115" s="110" t="s">
        <v>988</v>
      </c>
      <c r="R1115" s="14" t="s">
        <v>1679</v>
      </c>
      <c r="S1115" s="14" t="s">
        <v>1686</v>
      </c>
      <c r="X1115" s="52">
        <v>0</v>
      </c>
      <c r="Z1115" s="16" t="s">
        <v>1694</v>
      </c>
    </row>
    <row r="1116" spans="1:26" x14ac:dyDescent="0.3">
      <c r="A1116">
        <v>2028</v>
      </c>
      <c r="B1116" s="23" t="str">
        <f>IF(AND($A1116&lt;&gt;"",ISNUMBER($A1116)),VLOOKUP($A1116,StudiesDetails!$B:$CW,2,FALSE),"")</f>
        <v>Bergheim</v>
      </c>
      <c r="C1116" s="23">
        <f>IF(AND($A1116&lt;&gt;"",ISNUMBER($A1116)),VLOOKUP($A1116,StudiesDetails!$B:$CW,3,FALSE),"")</f>
        <v>2005</v>
      </c>
      <c r="D1116" s="23" t="str">
        <f>IF(AND($A1116&lt;&gt;"",ISNUMBER($A1116)),VLOOKUP($A1116,StudiesDetails!$B:$CW,4,FALSE),"")</f>
        <v>https://doi.org/10.1186/1471-230x-5-34</v>
      </c>
      <c r="E1116" s="64" t="str">
        <f>IF(AND($A1116&lt;&gt;"",ISNUMBER($A1116)),VLOOKUP($A1116,StudiesDetails!$B:$CW,5,FALSE),"")</f>
        <v>CYP3A4</v>
      </c>
      <c r="F1116" s="23" t="str">
        <f>IF(AND($A1116&lt;&gt;"",ISNUMBER($A1116)),VLOOKUP($A1116,StudiesDetails!$B:$CW,6,FALSE),"")</f>
        <v>Large intestine-Colon-Intestinal mucosa-normal tissue-</v>
      </c>
      <c r="G1116" s="12" t="s">
        <v>1690</v>
      </c>
      <c r="I1116" s="60" t="str">
        <f>IF(AND($A1116&lt;&gt;"",ISNUMBER($A1116)),VLOOKUP($A1116,StudiesDetails!$B:$CW,26,FALSE),"")</f>
        <v>Aggregated</v>
      </c>
      <c r="J1116" s="39">
        <f>IF(AND($A1116&lt;&gt;"",ISNUMBER($A1116)),VLOOKUP($A1116,StudiesDetails!$B:$CW,31,FALSE),"")</f>
        <v>25</v>
      </c>
      <c r="K1116" s="2">
        <v>1.80528634361233E-2</v>
      </c>
      <c r="L1116" s="14" t="s">
        <v>1712</v>
      </c>
      <c r="M1116" s="14" t="s">
        <v>768</v>
      </c>
      <c r="Q1116" s="2">
        <v>4.3612334801762E-3</v>
      </c>
      <c r="R1116" s="14" t="s">
        <v>1713</v>
      </c>
      <c r="S1116" s="14" t="s">
        <v>1686</v>
      </c>
      <c r="X1116" s="52">
        <v>1</v>
      </c>
      <c r="Y1116" s="52" t="s">
        <v>1683</v>
      </c>
      <c r="Z1116" s="16" t="s">
        <v>1694</v>
      </c>
    </row>
    <row r="1117" spans="1:26" x14ac:dyDescent="0.3">
      <c r="A1117">
        <v>2029</v>
      </c>
      <c r="B1117" s="23" t="str">
        <f>IF(AND($A1117&lt;&gt;"",ISNUMBER($A1117)),VLOOKUP($A1117,StudiesDetails!$B:$CW,2,FALSE),"")</f>
        <v>Bergheim</v>
      </c>
      <c r="C1117" s="23">
        <f>IF(AND($A1117&lt;&gt;"",ISNUMBER($A1117)),VLOOKUP($A1117,StudiesDetails!$B:$CW,3,FALSE),"")</f>
        <v>2005</v>
      </c>
      <c r="D1117" s="23" t="str">
        <f>IF(AND($A1117&lt;&gt;"",ISNUMBER($A1117)),VLOOKUP($A1117,StudiesDetails!$B:$CW,4,FALSE),"")</f>
        <v>https://doi.org/10.1186/1471-230x-5-34</v>
      </c>
      <c r="E1117" s="64" t="str">
        <f>IF(AND($A1117&lt;&gt;"",ISNUMBER($A1117)),VLOOKUP($A1117,StudiesDetails!$B:$CW,5,FALSE),"")</f>
        <v>CYP3A4</v>
      </c>
      <c r="F1117" s="23" t="str">
        <f>IF(AND($A1117&lt;&gt;"",ISNUMBER($A1117)),VLOOKUP($A1117,StudiesDetails!$B:$CW,6,FALSE),"")</f>
        <v>Large intestine-Colon-Intestinal mucosa-adenoma-</v>
      </c>
      <c r="G1117" s="12" t="s">
        <v>1690</v>
      </c>
      <c r="I1117" s="60" t="str">
        <f>IF(AND($A1117&lt;&gt;"",ISNUMBER($A1117)),VLOOKUP($A1117,StudiesDetails!$B:$CW,26,FALSE),"")</f>
        <v>Aggregated</v>
      </c>
      <c r="J1117" s="39">
        <f>IF(AND($A1117&lt;&gt;"",ISNUMBER($A1117)),VLOOKUP($A1117,StudiesDetails!$B:$CW,31,FALSE),"")</f>
        <v>25</v>
      </c>
      <c r="K1117" s="2">
        <v>2.1251101321585801E-2</v>
      </c>
      <c r="L1117" s="14" t="s">
        <v>1712</v>
      </c>
      <c r="M1117" s="14" t="s">
        <v>768</v>
      </c>
      <c r="Q1117" s="2">
        <v>5.1541850220264002E-3</v>
      </c>
      <c r="R1117" s="14" t="s">
        <v>1713</v>
      </c>
      <c r="S1117" s="14" t="s">
        <v>1686</v>
      </c>
      <c r="X1117" s="52">
        <v>1</v>
      </c>
      <c r="Y1117" s="52" t="s">
        <v>1683</v>
      </c>
      <c r="Z1117" s="16" t="s">
        <v>1694</v>
      </c>
    </row>
    <row r="1118" spans="1:26" x14ac:dyDescent="0.3">
      <c r="A1118">
        <v>2030</v>
      </c>
      <c r="B1118" s="23" t="str">
        <f>IF(AND($A1118&lt;&gt;"",ISNUMBER($A1118)),VLOOKUP($A1118,StudiesDetails!$B:$CW,2,FALSE),"")</f>
        <v>Bergheim</v>
      </c>
      <c r="C1118" s="23">
        <f>IF(AND($A1118&lt;&gt;"",ISNUMBER($A1118)),VLOOKUP($A1118,StudiesDetails!$B:$CW,3,FALSE),"")</f>
        <v>2005</v>
      </c>
      <c r="D1118" s="23" t="str">
        <f>IF(AND($A1118&lt;&gt;"",ISNUMBER($A1118)),VLOOKUP($A1118,StudiesDetails!$B:$CW,4,FALSE),"")</f>
        <v>https://doi.org/10.1186/1471-230x-5-34</v>
      </c>
      <c r="E1118" s="64" t="str">
        <f>IF(AND($A1118&lt;&gt;"",ISNUMBER($A1118)),VLOOKUP($A1118,StudiesDetails!$B:$CW,5,FALSE),"")</f>
        <v>CYP3A4</v>
      </c>
      <c r="F1118" s="23" t="str">
        <f>IF(AND($A1118&lt;&gt;"",ISNUMBER($A1118)),VLOOKUP($A1118,StudiesDetails!$B:$CW,6,FALSE),"")</f>
        <v>Large intestine-Colon-Intestinal mucosa-disease free control-</v>
      </c>
      <c r="G1118" s="12" t="s">
        <v>1690</v>
      </c>
      <c r="I1118" s="60" t="str">
        <f>IF(AND($A1118&lt;&gt;"",ISNUMBER($A1118)),VLOOKUP($A1118,StudiesDetails!$B:$CW,26,FALSE),"")</f>
        <v>Aggregated</v>
      </c>
      <c r="J1118" s="39">
        <f>IF(AND($A1118&lt;&gt;"",ISNUMBER($A1118)),VLOOKUP($A1118,StudiesDetails!$B:$CW,31,FALSE),"")</f>
        <v>27</v>
      </c>
      <c r="K1118" s="2">
        <v>5.7838328792007197E-2</v>
      </c>
      <c r="L1118" s="14" t="s">
        <v>1712</v>
      </c>
      <c r="M1118" s="14" t="s">
        <v>768</v>
      </c>
      <c r="Q1118" s="2">
        <v>1.6276112624886506E-2</v>
      </c>
      <c r="R1118" s="14" t="s">
        <v>1713</v>
      </c>
      <c r="S1118" s="14" t="s">
        <v>1686</v>
      </c>
      <c r="X1118" s="52">
        <v>1</v>
      </c>
      <c r="Y1118" s="52" t="s">
        <v>1692</v>
      </c>
      <c r="Z1118" s="16" t="s">
        <v>1694</v>
      </c>
    </row>
    <row r="1119" spans="1:26" x14ac:dyDescent="0.3">
      <c r="A1119">
        <v>2031</v>
      </c>
      <c r="B1119" s="23" t="str">
        <f>IF(AND($A1119&lt;&gt;"",ISNUMBER($A1119)),VLOOKUP($A1119,StudiesDetails!$B:$CW,2,FALSE),"")</f>
        <v>Bergheim</v>
      </c>
      <c r="C1119" s="23">
        <f>IF(AND($A1119&lt;&gt;"",ISNUMBER($A1119)),VLOOKUP($A1119,StudiesDetails!$B:$CW,3,FALSE),"")</f>
        <v>2005</v>
      </c>
      <c r="D1119" s="23" t="str">
        <f>IF(AND($A1119&lt;&gt;"",ISNUMBER($A1119)),VLOOKUP($A1119,StudiesDetails!$B:$CW,4,FALSE),"")</f>
        <v>https://doi.org/10.1186/1471-230x-5-34</v>
      </c>
      <c r="E1119" s="64" t="str">
        <f>IF(AND($A1119&lt;&gt;"",ISNUMBER($A1119)),VLOOKUP($A1119,StudiesDetails!$B:$CW,5,FALSE),"")</f>
        <v>CYP3A5</v>
      </c>
      <c r="F1119" s="23" t="str">
        <f>IF(AND($A1119&lt;&gt;"",ISNUMBER($A1119)),VLOOKUP($A1119,StudiesDetails!$B:$CW,6,FALSE),"")</f>
        <v>Large intestine-Colon-Intestinal mucosa-normal tissue-</v>
      </c>
      <c r="G1119" s="12" t="s">
        <v>1690</v>
      </c>
      <c r="I1119" s="60" t="str">
        <f>IF(AND($A1119&lt;&gt;"",ISNUMBER($A1119)),VLOOKUP($A1119,StudiesDetails!$B:$CW,26,FALSE),"")</f>
        <v>Aggregated</v>
      </c>
      <c r="J1119" s="39">
        <f>IF(AND($A1119&lt;&gt;"",ISNUMBER($A1119)),VLOOKUP($A1119,StudiesDetails!$B:$CW,31,FALSE),"")</f>
        <v>25</v>
      </c>
      <c r="K1119" s="2">
        <v>4.8370044052862904E-3</v>
      </c>
      <c r="L1119" s="14" t="s">
        <v>1712</v>
      </c>
      <c r="M1119" s="14" t="s">
        <v>768</v>
      </c>
      <c r="Q1119" s="2">
        <v>9.7797356828193977E-4</v>
      </c>
      <c r="R1119" s="14" t="s">
        <v>1713</v>
      </c>
      <c r="S1119" s="14" t="s">
        <v>1686</v>
      </c>
      <c r="X1119" s="52">
        <v>1</v>
      </c>
      <c r="Y1119" s="52" t="s">
        <v>1683</v>
      </c>
      <c r="Z1119" s="16" t="s">
        <v>1694</v>
      </c>
    </row>
    <row r="1120" spans="1:26" x14ac:dyDescent="0.3">
      <c r="A1120">
        <v>2032</v>
      </c>
      <c r="B1120" s="23" t="str">
        <f>IF(AND($A1120&lt;&gt;"",ISNUMBER($A1120)),VLOOKUP($A1120,StudiesDetails!$B:$CW,2,FALSE),"")</f>
        <v>Bergheim</v>
      </c>
      <c r="C1120" s="23">
        <f>IF(AND($A1120&lt;&gt;"",ISNUMBER($A1120)),VLOOKUP($A1120,StudiesDetails!$B:$CW,3,FALSE),"")</f>
        <v>2005</v>
      </c>
      <c r="D1120" s="23" t="str">
        <f>IF(AND($A1120&lt;&gt;"",ISNUMBER($A1120)),VLOOKUP($A1120,StudiesDetails!$B:$CW,4,FALSE),"")</f>
        <v>https://doi.org/10.1186/1471-230x-5-34</v>
      </c>
      <c r="E1120" s="64" t="str">
        <f>IF(AND($A1120&lt;&gt;"",ISNUMBER($A1120)),VLOOKUP($A1120,StudiesDetails!$B:$CW,5,FALSE),"")</f>
        <v>CYP3A5</v>
      </c>
      <c r="F1120" s="23" t="str">
        <f>IF(AND($A1120&lt;&gt;"",ISNUMBER($A1120)),VLOOKUP($A1120,StudiesDetails!$B:$CW,6,FALSE),"")</f>
        <v>Large intestine-Colon-Intestinal mucosa-adenoma-</v>
      </c>
      <c r="G1120" s="12" t="s">
        <v>1690</v>
      </c>
      <c r="I1120" s="60" t="str">
        <f>IF(AND($A1120&lt;&gt;"",ISNUMBER($A1120)),VLOOKUP($A1120,StudiesDetails!$B:$CW,26,FALSE),"")</f>
        <v>Aggregated</v>
      </c>
      <c r="J1120" s="39">
        <f>IF(AND($A1120&lt;&gt;"",ISNUMBER($A1120)),VLOOKUP($A1120,StudiesDetails!$B:$CW,31,FALSE),"")</f>
        <v>25</v>
      </c>
      <c r="K1120" s="2">
        <v>5.0484581497796796E-3</v>
      </c>
      <c r="L1120" s="14" t="s">
        <v>1712</v>
      </c>
      <c r="M1120" s="14" t="s">
        <v>768</v>
      </c>
      <c r="Q1120" s="2">
        <v>8.7224669603524086E-4</v>
      </c>
      <c r="R1120" s="14" t="s">
        <v>1713</v>
      </c>
      <c r="S1120" s="14" t="s">
        <v>1686</v>
      </c>
      <c r="X1120" s="52">
        <v>1</v>
      </c>
      <c r="Y1120" s="52" t="s">
        <v>1683</v>
      </c>
      <c r="Z1120" s="16" t="s">
        <v>1694</v>
      </c>
    </row>
    <row r="1121" spans="1:26" x14ac:dyDescent="0.3">
      <c r="A1121">
        <v>2033</v>
      </c>
      <c r="B1121" s="23" t="str">
        <f>IF(AND($A1121&lt;&gt;"",ISNUMBER($A1121)),VLOOKUP($A1121,StudiesDetails!$B:$CW,2,FALSE),"")</f>
        <v>Bergheim</v>
      </c>
      <c r="C1121" s="23">
        <f>IF(AND($A1121&lt;&gt;"",ISNUMBER($A1121)),VLOOKUP($A1121,StudiesDetails!$B:$CW,3,FALSE),"")</f>
        <v>2005</v>
      </c>
      <c r="D1121" s="23" t="str">
        <f>IF(AND($A1121&lt;&gt;"",ISNUMBER($A1121)),VLOOKUP($A1121,StudiesDetails!$B:$CW,4,FALSE),"")</f>
        <v>https://doi.org/10.1186/1471-230x-5-34</v>
      </c>
      <c r="E1121" s="64" t="str">
        <f>IF(AND($A1121&lt;&gt;"",ISNUMBER($A1121)),VLOOKUP($A1121,StudiesDetails!$B:$CW,5,FALSE),"")</f>
        <v>CYP3A5</v>
      </c>
      <c r="F1121" s="23" t="str">
        <f>IF(AND($A1121&lt;&gt;"",ISNUMBER($A1121)),VLOOKUP($A1121,StudiesDetails!$B:$CW,6,FALSE),"")</f>
        <v>Large intestine-Colon-Intestinal mucosa-disease free control-</v>
      </c>
      <c r="G1121" s="12" t="s">
        <v>1690</v>
      </c>
      <c r="I1121" s="60" t="str">
        <f>IF(AND($A1121&lt;&gt;"",ISNUMBER($A1121)),VLOOKUP($A1121,StudiesDetails!$B:$CW,26,FALSE),"")</f>
        <v>Aggregated</v>
      </c>
      <c r="J1121" s="39">
        <f>IF(AND($A1121&lt;&gt;"",ISNUMBER($A1121)),VLOOKUP($A1121,StudiesDetails!$B:$CW,31,FALSE),"")</f>
        <v>27</v>
      </c>
      <c r="K1121" s="2">
        <v>1.03905540417801E-2</v>
      </c>
      <c r="L1121" s="14" t="s">
        <v>1712</v>
      </c>
      <c r="M1121" s="14" t="s">
        <v>768</v>
      </c>
      <c r="Q1121" s="2">
        <v>2.1798365122616004E-3</v>
      </c>
      <c r="R1121" s="14" t="s">
        <v>1713</v>
      </c>
      <c r="S1121" s="14" t="s">
        <v>1686</v>
      </c>
      <c r="X1121" s="52">
        <v>1</v>
      </c>
      <c r="Y1121" s="52" t="s">
        <v>1692</v>
      </c>
      <c r="Z1121" s="16" t="s">
        <v>1694</v>
      </c>
    </row>
    <row r="1122" spans="1:26" x14ac:dyDescent="0.3">
      <c r="A1122">
        <v>2034</v>
      </c>
      <c r="B1122" s="23" t="str">
        <f>IF(AND($A1122&lt;&gt;"",ISNUMBER($A1122)),VLOOKUP($A1122,StudiesDetails!$B:$CW,2,FALSE),"")</f>
        <v>Leskelä</v>
      </c>
      <c r="C1122" s="23">
        <f>IF(AND($A1122&lt;&gt;"",ISNUMBER($A1122)),VLOOKUP($A1122,StudiesDetails!$B:$CW,3,FALSE),"")</f>
        <v>2007</v>
      </c>
      <c r="D1122" s="23" t="str">
        <f>IF(AND($A1122&lt;&gt;"",ISNUMBER($A1122)),VLOOKUP($A1122,StudiesDetails!$B:$CW,4,FALSE),"")</f>
        <v>https://doi.org/10.1677/erc-07-0078</v>
      </c>
      <c r="E1122" s="64" t="str">
        <f>IF(AND($A1122&lt;&gt;"",ISNUMBER($A1122)),VLOOKUP($A1122,StudiesDetails!$B:$CW,5,FALSE),"")</f>
        <v>CYP3A5</v>
      </c>
      <c r="F1122" s="23" t="str">
        <f>IF(AND($A1122&lt;&gt;"",ISNUMBER($A1122)),VLOOKUP($A1122,StudiesDetails!$B:$CW,6,FALSE),"")</f>
        <v>Prostate--HPM-124-</v>
      </c>
      <c r="G1122" s="12" t="s">
        <v>1690</v>
      </c>
      <c r="I1122" s="60" t="str">
        <f>IF(AND($A1122&lt;&gt;"",ISNUMBER($A1122)),VLOOKUP($A1122,StudiesDetails!$B:$CW,26,FALSE),"")</f>
        <v>Individual</v>
      </c>
      <c r="J1122" s="39">
        <f>IF(AND($A1122&lt;&gt;"",ISNUMBER($A1122)),VLOOKUP($A1122,StudiesDetails!$B:$CW,31,FALSE),"")</f>
        <v>1</v>
      </c>
      <c r="K1122" s="2">
        <v>0.15</v>
      </c>
      <c r="L1122" s="14" t="s">
        <v>1679</v>
      </c>
      <c r="V1122" s="2">
        <v>2.5000000000000001E-2</v>
      </c>
      <c r="W1122" s="14" t="s">
        <v>1679</v>
      </c>
      <c r="X1122" s="52">
        <v>1</v>
      </c>
      <c r="Y1122" s="52" t="s">
        <v>1714</v>
      </c>
    </row>
    <row r="1123" spans="1:26" x14ac:dyDescent="0.3">
      <c r="A1123">
        <v>2035</v>
      </c>
      <c r="B1123" s="23" t="str">
        <f>IF(AND($A1123&lt;&gt;"",ISNUMBER($A1123)),VLOOKUP($A1123,StudiesDetails!$B:$CW,2,FALSE),"")</f>
        <v>Dennison</v>
      </c>
      <c r="C1123" s="23">
        <f>IF(AND($A1123&lt;&gt;"",ISNUMBER($A1123)),VLOOKUP($A1123,StudiesDetails!$B:$CW,3,FALSE),"")</f>
        <v>2007</v>
      </c>
      <c r="D1123" s="23" t="str">
        <f>IF(AND($A1123&lt;&gt;"",ISNUMBER($A1123)),VLOOKUP($A1123,StudiesDetails!$B:$CW,4,FALSE),"")</f>
        <v>https://doi.org/10.1124/jpet.106.118471</v>
      </c>
      <c r="E1123" s="64" t="str">
        <f>IF(AND($A1123&lt;&gt;"",ISNUMBER($A1123)),VLOOKUP($A1123,StudiesDetails!$B:$CW,5,FALSE),"")</f>
        <v>CYP3A4</v>
      </c>
      <c r="F1123" s="23" t="str">
        <f>IF(AND($A1123&lt;&gt;"",ISNUMBER($A1123)),VLOOKUP($A1123,StudiesDetails!$B:$CW,6,FALSE),"")</f>
        <v>Liver--HLM-IUL-40-</v>
      </c>
      <c r="G1123" s="12" t="s">
        <v>1690</v>
      </c>
      <c r="H1123" s="1">
        <v>2</v>
      </c>
      <c r="I1123" s="60" t="str">
        <f>IF(AND($A1123&lt;&gt;"",ISNUMBER($A1123)),VLOOKUP($A1123,StudiesDetails!$B:$CW,26,FALSE),"")</f>
        <v>Individual</v>
      </c>
      <c r="J1123" s="39">
        <f>IF(AND($A1123&lt;&gt;"",ISNUMBER($A1123)),VLOOKUP($A1123,StudiesDetails!$B:$CW,31,FALSE),"")</f>
        <v>1</v>
      </c>
      <c r="K1123" s="2">
        <v>103.8</v>
      </c>
      <c r="L1123" s="14" t="s">
        <v>1679</v>
      </c>
      <c r="X1123" s="52">
        <v>0</v>
      </c>
    </row>
    <row r="1124" spans="1:26" x14ac:dyDescent="0.3">
      <c r="A1124">
        <v>2036</v>
      </c>
      <c r="B1124" s="23" t="str">
        <f>IF(AND($A1124&lt;&gt;"",ISNUMBER($A1124)),VLOOKUP($A1124,StudiesDetails!$B:$CW,2,FALSE),"")</f>
        <v>Dennison</v>
      </c>
      <c r="C1124" s="23">
        <f>IF(AND($A1124&lt;&gt;"",ISNUMBER($A1124)),VLOOKUP($A1124,StudiesDetails!$B:$CW,3,FALSE),"")</f>
        <v>2007</v>
      </c>
      <c r="D1124" s="23" t="str">
        <f>IF(AND($A1124&lt;&gt;"",ISNUMBER($A1124)),VLOOKUP($A1124,StudiesDetails!$B:$CW,4,FALSE),"")</f>
        <v>https://doi.org/10.1124/jpet.106.118471</v>
      </c>
      <c r="E1124" s="64" t="str">
        <f>IF(AND($A1124&lt;&gt;"",ISNUMBER($A1124)),VLOOKUP($A1124,StudiesDetails!$B:$CW,5,FALSE),"")</f>
        <v>CYP3A4</v>
      </c>
      <c r="F1124" s="23" t="str">
        <f>IF(AND($A1124&lt;&gt;"",ISNUMBER($A1124)),VLOOKUP($A1124,StudiesDetails!$B:$CW,6,FALSE),"")</f>
        <v>Liver--HLM-IUL-32-</v>
      </c>
      <c r="G1124" s="12" t="s">
        <v>1690</v>
      </c>
      <c r="H1124" s="1">
        <v>2</v>
      </c>
      <c r="I1124" s="60" t="str">
        <f>IF(AND($A1124&lt;&gt;"",ISNUMBER($A1124)),VLOOKUP($A1124,StudiesDetails!$B:$CW,26,FALSE),"")</f>
        <v>Individual</v>
      </c>
      <c r="J1124" s="39">
        <f>IF(AND($A1124&lt;&gt;"",ISNUMBER($A1124)),VLOOKUP($A1124,StudiesDetails!$B:$CW,31,FALSE),"")</f>
        <v>1</v>
      </c>
      <c r="K1124" s="2">
        <v>20.9</v>
      </c>
      <c r="L1124" s="14" t="s">
        <v>1679</v>
      </c>
      <c r="X1124" s="52">
        <v>0</v>
      </c>
    </row>
    <row r="1125" spans="1:26" x14ac:dyDescent="0.3">
      <c r="A1125">
        <v>2037</v>
      </c>
      <c r="B1125" s="23" t="str">
        <f>IF(AND($A1125&lt;&gt;"",ISNUMBER($A1125)),VLOOKUP($A1125,StudiesDetails!$B:$CW,2,FALSE),"")</f>
        <v>Dennison</v>
      </c>
      <c r="C1125" s="23">
        <f>IF(AND($A1125&lt;&gt;"",ISNUMBER($A1125)),VLOOKUP($A1125,StudiesDetails!$B:$CW,3,FALSE),"")</f>
        <v>2007</v>
      </c>
      <c r="D1125" s="23" t="str">
        <f>IF(AND($A1125&lt;&gt;"",ISNUMBER($A1125)),VLOOKUP($A1125,StudiesDetails!$B:$CW,4,FALSE),"")</f>
        <v>https://doi.org/10.1124/jpet.106.118471</v>
      </c>
      <c r="E1125" s="64" t="str">
        <f>IF(AND($A1125&lt;&gt;"",ISNUMBER($A1125)),VLOOKUP($A1125,StudiesDetails!$B:$CW,5,FALSE),"")</f>
        <v>CYP3A4</v>
      </c>
      <c r="F1125" s="23" t="str">
        <f>IF(AND($A1125&lt;&gt;"",ISNUMBER($A1125)),VLOOKUP($A1125,StudiesDetails!$B:$CW,6,FALSE),"")</f>
        <v>Liver--HLM-IUL-41-</v>
      </c>
      <c r="G1125" s="12" t="s">
        <v>1690</v>
      </c>
      <c r="H1125" s="1">
        <v>2</v>
      </c>
      <c r="I1125" s="60" t="str">
        <f>IF(AND($A1125&lt;&gt;"",ISNUMBER($A1125)),VLOOKUP($A1125,StudiesDetails!$B:$CW,26,FALSE),"")</f>
        <v>Individual</v>
      </c>
      <c r="J1125" s="39">
        <f>IF(AND($A1125&lt;&gt;"",ISNUMBER($A1125)),VLOOKUP($A1125,StudiesDetails!$B:$CW,31,FALSE),"")</f>
        <v>1</v>
      </c>
      <c r="K1125" s="2">
        <v>14.7</v>
      </c>
      <c r="L1125" s="14" t="s">
        <v>1679</v>
      </c>
      <c r="X1125" s="52">
        <v>0</v>
      </c>
    </row>
    <row r="1126" spans="1:26" x14ac:dyDescent="0.3">
      <c r="A1126">
        <v>2038</v>
      </c>
      <c r="B1126" s="23" t="str">
        <f>IF(AND($A1126&lt;&gt;"",ISNUMBER($A1126)),VLOOKUP($A1126,StudiesDetails!$B:$CW,2,FALSE),"")</f>
        <v>Dennison</v>
      </c>
      <c r="C1126" s="23">
        <f>IF(AND($A1126&lt;&gt;"",ISNUMBER($A1126)),VLOOKUP($A1126,StudiesDetails!$B:$CW,3,FALSE),"")</f>
        <v>2007</v>
      </c>
      <c r="D1126" s="23" t="str">
        <f>IF(AND($A1126&lt;&gt;"",ISNUMBER($A1126)),VLOOKUP($A1126,StudiesDetails!$B:$CW,4,FALSE),"")</f>
        <v>https://doi.org/10.1124/jpet.106.118471</v>
      </c>
      <c r="E1126" s="64" t="str">
        <f>IF(AND($A1126&lt;&gt;"",ISNUMBER($A1126)),VLOOKUP($A1126,StudiesDetails!$B:$CW,5,FALSE),"")</f>
        <v>CYP3A4</v>
      </c>
      <c r="F1126" s="23" t="str">
        <f>IF(AND($A1126&lt;&gt;"",ISNUMBER($A1126)),VLOOKUP($A1126,StudiesDetails!$B:$CW,6,FALSE),"")</f>
        <v>Liver--HLM-IUL-42-</v>
      </c>
      <c r="G1126" s="12" t="s">
        <v>1690</v>
      </c>
      <c r="H1126" s="1">
        <v>2</v>
      </c>
      <c r="I1126" s="60" t="str">
        <f>IF(AND($A1126&lt;&gt;"",ISNUMBER($A1126)),VLOOKUP($A1126,StudiesDetails!$B:$CW,26,FALSE),"")</f>
        <v>Individual</v>
      </c>
      <c r="J1126" s="39">
        <f>IF(AND($A1126&lt;&gt;"",ISNUMBER($A1126)),VLOOKUP($A1126,StudiesDetails!$B:$CW,31,FALSE),"")</f>
        <v>1</v>
      </c>
      <c r="K1126" s="2">
        <v>23.7</v>
      </c>
      <c r="L1126" s="14" t="s">
        <v>1679</v>
      </c>
      <c r="X1126" s="52">
        <v>0</v>
      </c>
    </row>
    <row r="1127" spans="1:26" x14ac:dyDescent="0.3">
      <c r="A1127">
        <v>2039</v>
      </c>
      <c r="B1127" s="23" t="str">
        <f>IF(AND($A1127&lt;&gt;"",ISNUMBER($A1127)),VLOOKUP($A1127,StudiesDetails!$B:$CW,2,FALSE),"")</f>
        <v>Dennison</v>
      </c>
      <c r="C1127" s="23">
        <f>IF(AND($A1127&lt;&gt;"",ISNUMBER($A1127)),VLOOKUP($A1127,StudiesDetails!$B:$CW,3,FALSE),"")</f>
        <v>2007</v>
      </c>
      <c r="D1127" s="23" t="str">
        <f>IF(AND($A1127&lt;&gt;"",ISNUMBER($A1127)),VLOOKUP($A1127,StudiesDetails!$B:$CW,4,FALSE),"")</f>
        <v>https://doi.org/10.1124/jpet.106.118471</v>
      </c>
      <c r="E1127" s="64" t="str">
        <f>IF(AND($A1127&lt;&gt;"",ISNUMBER($A1127)),VLOOKUP($A1127,StudiesDetails!$B:$CW,5,FALSE),"")</f>
        <v>CYP3A4</v>
      </c>
      <c r="F1127" s="23" t="str">
        <f>IF(AND($A1127&lt;&gt;"",ISNUMBER($A1127)),VLOOKUP($A1127,StudiesDetails!$B:$CW,6,FALSE),"")</f>
        <v>Liver--HLM-IUL-59-</v>
      </c>
      <c r="G1127" s="12" t="s">
        <v>1690</v>
      </c>
      <c r="H1127" s="1">
        <v>2</v>
      </c>
      <c r="I1127" s="60" t="str">
        <f>IF(AND($A1127&lt;&gt;"",ISNUMBER($A1127)),VLOOKUP($A1127,StudiesDetails!$B:$CW,26,FALSE),"")</f>
        <v>Individual</v>
      </c>
      <c r="J1127" s="39">
        <f>IF(AND($A1127&lt;&gt;"",ISNUMBER($A1127)),VLOOKUP($A1127,StudiesDetails!$B:$CW,31,FALSE),"")</f>
        <v>1</v>
      </c>
      <c r="K1127" s="2">
        <v>36.299999999999997</v>
      </c>
      <c r="L1127" s="14" t="s">
        <v>1679</v>
      </c>
      <c r="X1127" s="52">
        <v>0</v>
      </c>
    </row>
    <row r="1128" spans="1:26" x14ac:dyDescent="0.3">
      <c r="A1128">
        <v>2040</v>
      </c>
      <c r="B1128" s="23" t="str">
        <f>IF(AND($A1128&lt;&gt;"",ISNUMBER($A1128)),VLOOKUP($A1128,StudiesDetails!$B:$CW,2,FALSE),"")</f>
        <v>Dennison</v>
      </c>
      <c r="C1128" s="23">
        <f>IF(AND($A1128&lt;&gt;"",ISNUMBER($A1128)),VLOOKUP($A1128,StudiesDetails!$B:$CW,3,FALSE),"")</f>
        <v>2007</v>
      </c>
      <c r="D1128" s="23" t="str">
        <f>IF(AND($A1128&lt;&gt;"",ISNUMBER($A1128)),VLOOKUP($A1128,StudiesDetails!$B:$CW,4,FALSE),"")</f>
        <v>https://doi.org/10.1124/jpet.106.118471</v>
      </c>
      <c r="E1128" s="64" t="str">
        <f>IF(AND($A1128&lt;&gt;"",ISNUMBER($A1128)),VLOOKUP($A1128,StudiesDetails!$B:$CW,5,FALSE),"")</f>
        <v>CYP3A4</v>
      </c>
      <c r="F1128" s="23" t="str">
        <f>IF(AND($A1128&lt;&gt;"",ISNUMBER($A1128)),VLOOKUP($A1128,StudiesDetails!$B:$CW,6,FALSE),"")</f>
        <v>Liver--HLM-IUL-66-</v>
      </c>
      <c r="G1128" s="12" t="s">
        <v>1690</v>
      </c>
      <c r="H1128" s="1">
        <v>2</v>
      </c>
      <c r="I1128" s="60" t="str">
        <f>IF(AND($A1128&lt;&gt;"",ISNUMBER($A1128)),VLOOKUP($A1128,StudiesDetails!$B:$CW,26,FALSE),"")</f>
        <v>Individual</v>
      </c>
      <c r="J1128" s="39">
        <f>IF(AND($A1128&lt;&gt;"",ISNUMBER($A1128)),VLOOKUP($A1128,StudiesDetails!$B:$CW,31,FALSE),"")</f>
        <v>1</v>
      </c>
      <c r="K1128" s="2">
        <v>24.4</v>
      </c>
      <c r="L1128" s="14" t="s">
        <v>1679</v>
      </c>
      <c r="X1128" s="52">
        <v>0</v>
      </c>
    </row>
    <row r="1129" spans="1:26" x14ac:dyDescent="0.3">
      <c r="A1129">
        <v>2041</v>
      </c>
      <c r="B1129" s="23" t="str">
        <f>IF(AND($A1129&lt;&gt;"",ISNUMBER($A1129)),VLOOKUP($A1129,StudiesDetails!$B:$CW,2,FALSE),"")</f>
        <v>Dennison</v>
      </c>
      <c r="C1129" s="23">
        <f>IF(AND($A1129&lt;&gt;"",ISNUMBER($A1129)),VLOOKUP($A1129,StudiesDetails!$B:$CW,3,FALSE),"")</f>
        <v>2007</v>
      </c>
      <c r="D1129" s="23" t="str">
        <f>IF(AND($A1129&lt;&gt;"",ISNUMBER($A1129)),VLOOKUP($A1129,StudiesDetails!$B:$CW,4,FALSE),"")</f>
        <v>https://doi.org/10.1124/jpet.106.118471</v>
      </c>
      <c r="E1129" s="64" t="str">
        <f>IF(AND($A1129&lt;&gt;"",ISNUMBER($A1129)),VLOOKUP($A1129,StudiesDetails!$B:$CW,5,FALSE),"")</f>
        <v>CYP3A4</v>
      </c>
      <c r="F1129" s="23" t="str">
        <f>IF(AND($A1129&lt;&gt;"",ISNUMBER($A1129)),VLOOKUP($A1129,StudiesDetails!$B:$CW,6,FALSE),"")</f>
        <v>Liver--HLM-IUL-73-</v>
      </c>
      <c r="G1129" s="12" t="s">
        <v>1690</v>
      </c>
      <c r="H1129" s="1">
        <v>2</v>
      </c>
      <c r="I1129" s="60" t="str">
        <f>IF(AND($A1129&lt;&gt;"",ISNUMBER($A1129)),VLOOKUP($A1129,StudiesDetails!$B:$CW,26,FALSE),"")</f>
        <v>Individual</v>
      </c>
      <c r="J1129" s="39">
        <f>IF(AND($A1129&lt;&gt;"",ISNUMBER($A1129)),VLOOKUP($A1129,StudiesDetails!$B:$CW,31,FALSE),"")</f>
        <v>1</v>
      </c>
      <c r="K1129" s="2">
        <v>96.1</v>
      </c>
      <c r="L1129" s="14" t="s">
        <v>1679</v>
      </c>
      <c r="X1129" s="52">
        <v>0</v>
      </c>
    </row>
    <row r="1130" spans="1:26" x14ac:dyDescent="0.3">
      <c r="A1130">
        <v>2042</v>
      </c>
      <c r="B1130" s="23" t="str">
        <f>IF(AND($A1130&lt;&gt;"",ISNUMBER($A1130)),VLOOKUP($A1130,StudiesDetails!$B:$CW,2,FALSE),"")</f>
        <v>Dennison</v>
      </c>
      <c r="C1130" s="23">
        <f>IF(AND($A1130&lt;&gt;"",ISNUMBER($A1130)),VLOOKUP($A1130,StudiesDetails!$B:$CW,3,FALSE),"")</f>
        <v>2007</v>
      </c>
      <c r="D1130" s="23" t="str">
        <f>IF(AND($A1130&lt;&gt;"",ISNUMBER($A1130)),VLOOKUP($A1130,StudiesDetails!$B:$CW,4,FALSE),"")</f>
        <v>https://doi.org/10.1124/jpet.106.118471</v>
      </c>
      <c r="E1130" s="64" t="str">
        <f>IF(AND($A1130&lt;&gt;"",ISNUMBER($A1130)),VLOOKUP($A1130,StudiesDetails!$B:$CW,5,FALSE),"")</f>
        <v>CYP3A4</v>
      </c>
      <c r="F1130" s="23" t="str">
        <f>IF(AND($A1130&lt;&gt;"",ISNUMBER($A1130)),VLOOKUP($A1130,StudiesDetails!$B:$CW,6,FALSE),"")</f>
        <v>Liver--HLM-IUL-74-</v>
      </c>
      <c r="G1130" s="12" t="s">
        <v>1690</v>
      </c>
      <c r="H1130" s="1">
        <v>2</v>
      </c>
      <c r="I1130" s="60" t="str">
        <f>IF(AND($A1130&lt;&gt;"",ISNUMBER($A1130)),VLOOKUP($A1130,StudiesDetails!$B:$CW,26,FALSE),"")</f>
        <v>Individual</v>
      </c>
      <c r="J1130" s="39">
        <f>IF(AND($A1130&lt;&gt;"",ISNUMBER($A1130)),VLOOKUP($A1130,StudiesDetails!$B:$CW,31,FALSE),"")</f>
        <v>1</v>
      </c>
      <c r="K1130" s="2">
        <v>10.7</v>
      </c>
      <c r="L1130" s="14" t="s">
        <v>1679</v>
      </c>
      <c r="X1130" s="52">
        <v>0</v>
      </c>
    </row>
    <row r="1131" spans="1:26" x14ac:dyDescent="0.3">
      <c r="A1131">
        <v>2043</v>
      </c>
      <c r="B1131" s="23" t="str">
        <f>IF(AND($A1131&lt;&gt;"",ISNUMBER($A1131)),VLOOKUP($A1131,StudiesDetails!$B:$CW,2,FALSE),"")</f>
        <v>Dennison</v>
      </c>
      <c r="C1131" s="23">
        <f>IF(AND($A1131&lt;&gt;"",ISNUMBER($A1131)),VLOOKUP($A1131,StudiesDetails!$B:$CW,3,FALSE),"")</f>
        <v>2007</v>
      </c>
      <c r="D1131" s="23" t="str">
        <f>IF(AND($A1131&lt;&gt;"",ISNUMBER($A1131)),VLOOKUP($A1131,StudiesDetails!$B:$CW,4,FALSE),"")</f>
        <v>https://doi.org/10.1124/jpet.106.118471</v>
      </c>
      <c r="E1131" s="64" t="str">
        <f>IF(AND($A1131&lt;&gt;"",ISNUMBER($A1131)),VLOOKUP($A1131,StudiesDetails!$B:$CW,5,FALSE),"")</f>
        <v>CYP3A4</v>
      </c>
      <c r="F1131" s="23" t="str">
        <f>IF(AND($A1131&lt;&gt;"",ISNUMBER($A1131)),VLOOKUP($A1131,StudiesDetails!$B:$CW,6,FALSE),"")</f>
        <v>Liver--HLM-IUL-79-</v>
      </c>
      <c r="G1131" s="12" t="s">
        <v>1690</v>
      </c>
      <c r="H1131" s="1">
        <v>2</v>
      </c>
      <c r="I1131" s="60" t="str">
        <f>IF(AND($A1131&lt;&gt;"",ISNUMBER($A1131)),VLOOKUP($A1131,StudiesDetails!$B:$CW,26,FALSE),"")</f>
        <v>Individual</v>
      </c>
      <c r="J1131" s="39">
        <f>IF(AND($A1131&lt;&gt;"",ISNUMBER($A1131)),VLOOKUP($A1131,StudiesDetails!$B:$CW,31,FALSE),"")</f>
        <v>1</v>
      </c>
      <c r="K1131" s="2">
        <v>11.2</v>
      </c>
      <c r="L1131" s="14" t="s">
        <v>1679</v>
      </c>
      <c r="X1131" s="52">
        <v>0</v>
      </c>
    </row>
    <row r="1132" spans="1:26" x14ac:dyDescent="0.3">
      <c r="A1132">
        <v>2044</v>
      </c>
      <c r="B1132" s="23" t="str">
        <f>IF(AND($A1132&lt;&gt;"",ISNUMBER($A1132)),VLOOKUP($A1132,StudiesDetails!$B:$CW,2,FALSE),"")</f>
        <v>Dennison</v>
      </c>
      <c r="C1132" s="23">
        <f>IF(AND($A1132&lt;&gt;"",ISNUMBER($A1132)),VLOOKUP($A1132,StudiesDetails!$B:$CW,3,FALSE),"")</f>
        <v>2007</v>
      </c>
      <c r="D1132" s="23" t="str">
        <f>IF(AND($A1132&lt;&gt;"",ISNUMBER($A1132)),VLOOKUP($A1132,StudiesDetails!$B:$CW,4,FALSE),"")</f>
        <v>https://doi.org/10.1124/jpet.106.118471</v>
      </c>
      <c r="E1132" s="64" t="str">
        <f>IF(AND($A1132&lt;&gt;"",ISNUMBER($A1132)),VLOOKUP($A1132,StudiesDetails!$B:$CW,5,FALSE),"")</f>
        <v>CYP3A4</v>
      </c>
      <c r="F1132" s="23" t="str">
        <f>IF(AND($A1132&lt;&gt;"",ISNUMBER($A1132)),VLOOKUP($A1132,StudiesDetails!$B:$CW,6,FALSE),"")</f>
        <v>Liver--HLM-IUL-85-</v>
      </c>
      <c r="G1132" s="12" t="s">
        <v>1690</v>
      </c>
      <c r="H1132" s="1">
        <v>2</v>
      </c>
      <c r="I1132" s="60" t="str">
        <f>IF(AND($A1132&lt;&gt;"",ISNUMBER($A1132)),VLOOKUP($A1132,StudiesDetails!$B:$CW,26,FALSE),"")</f>
        <v>Individual</v>
      </c>
      <c r="J1132" s="39">
        <f>IF(AND($A1132&lt;&gt;"",ISNUMBER($A1132)),VLOOKUP($A1132,StudiesDetails!$B:$CW,31,FALSE),"")</f>
        <v>1</v>
      </c>
      <c r="K1132" s="2">
        <v>85.5</v>
      </c>
      <c r="L1132" s="14" t="s">
        <v>1679</v>
      </c>
      <c r="X1132" s="52">
        <v>0</v>
      </c>
    </row>
    <row r="1133" spans="1:26" x14ac:dyDescent="0.3">
      <c r="A1133">
        <v>2045</v>
      </c>
      <c r="B1133" s="23" t="str">
        <f>IF(AND($A1133&lt;&gt;"",ISNUMBER($A1133)),VLOOKUP($A1133,StudiesDetails!$B:$CW,2,FALSE),"")</f>
        <v>Dennison</v>
      </c>
      <c r="C1133" s="23">
        <f>IF(AND($A1133&lt;&gt;"",ISNUMBER($A1133)),VLOOKUP($A1133,StudiesDetails!$B:$CW,3,FALSE),"")</f>
        <v>2007</v>
      </c>
      <c r="D1133" s="23" t="str">
        <f>IF(AND($A1133&lt;&gt;"",ISNUMBER($A1133)),VLOOKUP($A1133,StudiesDetails!$B:$CW,4,FALSE),"")</f>
        <v>https://doi.org/10.1124/jpet.106.118471</v>
      </c>
      <c r="E1133" s="64" t="str">
        <f>IF(AND($A1133&lt;&gt;"",ISNUMBER($A1133)),VLOOKUP($A1133,StudiesDetails!$B:$CW,5,FALSE),"")</f>
        <v>CYP3A4</v>
      </c>
      <c r="F1133" s="23" t="str">
        <f>IF(AND($A1133&lt;&gt;"",ISNUMBER($A1133)),VLOOKUP($A1133,StudiesDetails!$B:$CW,6,FALSE),"")</f>
        <v>Liver--HLM-IUL-66-</v>
      </c>
      <c r="G1133" s="12" t="s">
        <v>1690</v>
      </c>
      <c r="H1133" s="1">
        <v>2</v>
      </c>
      <c r="I1133" s="60" t="str">
        <f>IF(AND($A1133&lt;&gt;"",ISNUMBER($A1133)),VLOOKUP($A1133,StudiesDetails!$B:$CW,26,FALSE),"")</f>
        <v>Individual</v>
      </c>
      <c r="J1133" s="39">
        <f>IF(AND($A1133&lt;&gt;"",ISNUMBER($A1133)),VLOOKUP($A1133,StudiesDetails!$B:$CW,31,FALSE),"")</f>
        <v>1</v>
      </c>
      <c r="K1133" s="85">
        <v>19</v>
      </c>
      <c r="L1133" s="14" t="s">
        <v>1679</v>
      </c>
      <c r="X1133" s="52">
        <v>0</v>
      </c>
    </row>
    <row r="1134" spans="1:26" x14ac:dyDescent="0.3">
      <c r="A1134">
        <v>2046</v>
      </c>
      <c r="B1134" s="23" t="str">
        <f>IF(AND($A1134&lt;&gt;"",ISNUMBER($A1134)),VLOOKUP($A1134,StudiesDetails!$B:$CW,2,FALSE),"")</f>
        <v>Dennison</v>
      </c>
      <c r="C1134" s="23">
        <f>IF(AND($A1134&lt;&gt;"",ISNUMBER($A1134)),VLOOKUP($A1134,StudiesDetails!$B:$CW,3,FALSE),"")</f>
        <v>2007</v>
      </c>
      <c r="D1134" s="23" t="str">
        <f>IF(AND($A1134&lt;&gt;"",ISNUMBER($A1134)),VLOOKUP($A1134,StudiesDetails!$B:$CW,4,FALSE),"")</f>
        <v>https://doi.org/10.1124/jpet.106.118471</v>
      </c>
      <c r="E1134" s="64" t="str">
        <f>IF(AND($A1134&lt;&gt;"",ISNUMBER($A1134)),VLOOKUP($A1134,StudiesDetails!$B:$CW,5,FALSE),"")</f>
        <v>CYP3A4</v>
      </c>
      <c r="F1134" s="23" t="str">
        <f>IF(AND($A1134&lt;&gt;"",ISNUMBER($A1134)),VLOOKUP($A1134,StudiesDetails!$B:$CW,6,FALSE),"")</f>
        <v>Liver--HLM-IUL-49-</v>
      </c>
      <c r="G1134" s="12" t="s">
        <v>1690</v>
      </c>
      <c r="H1134" s="1">
        <v>2</v>
      </c>
      <c r="I1134" s="60" t="str">
        <f>IF(AND($A1134&lt;&gt;"",ISNUMBER($A1134)),VLOOKUP($A1134,StudiesDetails!$B:$CW,26,FALSE),"")</f>
        <v>Individual</v>
      </c>
      <c r="J1134" s="39">
        <f>IF(AND($A1134&lt;&gt;"",ISNUMBER($A1134)),VLOOKUP($A1134,StudiesDetails!$B:$CW,31,FALSE),"")</f>
        <v>1</v>
      </c>
      <c r="K1134" s="2">
        <v>48.8</v>
      </c>
      <c r="L1134" s="14" t="s">
        <v>1679</v>
      </c>
      <c r="X1134" s="52">
        <v>0</v>
      </c>
    </row>
    <row r="1135" spans="1:26" x14ac:dyDescent="0.3">
      <c r="A1135">
        <v>2047</v>
      </c>
      <c r="B1135" s="23" t="str">
        <f>IF(AND($A1135&lt;&gt;"",ISNUMBER($A1135)),VLOOKUP($A1135,StudiesDetails!$B:$CW,2,FALSE),"")</f>
        <v>Dennison</v>
      </c>
      <c r="C1135" s="23">
        <f>IF(AND($A1135&lt;&gt;"",ISNUMBER($A1135)),VLOOKUP($A1135,StudiesDetails!$B:$CW,3,FALSE),"")</f>
        <v>2007</v>
      </c>
      <c r="D1135" s="23" t="str">
        <f>IF(AND($A1135&lt;&gt;"",ISNUMBER($A1135)),VLOOKUP($A1135,StudiesDetails!$B:$CW,4,FALSE),"")</f>
        <v>https://doi.org/10.1124/jpet.106.118471</v>
      </c>
      <c r="E1135" s="64" t="str">
        <f>IF(AND($A1135&lt;&gt;"",ISNUMBER($A1135)),VLOOKUP($A1135,StudiesDetails!$B:$CW,5,FALSE),"")</f>
        <v>CYP3A4</v>
      </c>
      <c r="F1135" s="23" t="str">
        <f>IF(AND($A1135&lt;&gt;"",ISNUMBER($A1135)),VLOOKUP($A1135,StudiesDetails!$B:$CW,6,FALSE),"")</f>
        <v>Liver--HLM-IUL-52-</v>
      </c>
      <c r="G1135" s="12" t="s">
        <v>1690</v>
      </c>
      <c r="H1135" s="1">
        <v>2</v>
      </c>
      <c r="I1135" s="60" t="str">
        <f>IF(AND($A1135&lt;&gt;"",ISNUMBER($A1135)),VLOOKUP($A1135,StudiesDetails!$B:$CW,26,FALSE),"")</f>
        <v>Individual</v>
      </c>
      <c r="J1135" s="39">
        <f>IF(AND($A1135&lt;&gt;"",ISNUMBER($A1135)),VLOOKUP($A1135,StudiesDetails!$B:$CW,31,FALSE),"")</f>
        <v>1</v>
      </c>
      <c r="K1135" s="2">
        <v>14.8</v>
      </c>
      <c r="L1135" s="14" t="s">
        <v>1679</v>
      </c>
      <c r="X1135" s="52">
        <v>0</v>
      </c>
    </row>
    <row r="1136" spans="1:26" x14ac:dyDescent="0.3">
      <c r="A1136">
        <v>2048</v>
      </c>
      <c r="B1136" s="23" t="str">
        <f>IF(AND($A1136&lt;&gt;"",ISNUMBER($A1136)),VLOOKUP($A1136,StudiesDetails!$B:$CW,2,FALSE),"")</f>
        <v>Dennison</v>
      </c>
      <c r="C1136" s="23">
        <f>IF(AND($A1136&lt;&gt;"",ISNUMBER($A1136)),VLOOKUP($A1136,StudiesDetails!$B:$CW,3,FALSE),"")</f>
        <v>2007</v>
      </c>
      <c r="D1136" s="23" t="str">
        <f>IF(AND($A1136&lt;&gt;"",ISNUMBER($A1136)),VLOOKUP($A1136,StudiesDetails!$B:$CW,4,FALSE),"")</f>
        <v>https://doi.org/10.1124/jpet.106.118471</v>
      </c>
      <c r="E1136" s="64" t="str">
        <f>IF(AND($A1136&lt;&gt;"",ISNUMBER($A1136)),VLOOKUP($A1136,StudiesDetails!$B:$CW,5,FALSE),"")</f>
        <v>CYP3A4</v>
      </c>
      <c r="F1136" s="23" t="str">
        <f>IF(AND($A1136&lt;&gt;"",ISNUMBER($A1136)),VLOOKUP($A1136,StudiesDetails!$B:$CW,6,FALSE),"")</f>
        <v>Liver--HLM-IUL-55-</v>
      </c>
      <c r="G1136" s="12" t="s">
        <v>1690</v>
      </c>
      <c r="H1136" s="1">
        <v>2</v>
      </c>
      <c r="I1136" s="60" t="str">
        <f>IF(AND($A1136&lt;&gt;"",ISNUMBER($A1136)),VLOOKUP($A1136,StudiesDetails!$B:$CW,26,FALSE),"")</f>
        <v>Individual</v>
      </c>
      <c r="J1136" s="39">
        <f>IF(AND($A1136&lt;&gt;"",ISNUMBER($A1136)),VLOOKUP($A1136,StudiesDetails!$B:$CW,31,FALSE),"")</f>
        <v>1</v>
      </c>
      <c r="K1136" s="2">
        <v>130.4</v>
      </c>
      <c r="L1136" s="14" t="s">
        <v>1679</v>
      </c>
      <c r="X1136" s="52">
        <v>0</v>
      </c>
    </row>
    <row r="1137" spans="1:24" x14ac:dyDescent="0.3">
      <c r="A1137">
        <v>2049</v>
      </c>
      <c r="B1137" s="23" t="str">
        <f>IF(AND($A1137&lt;&gt;"",ISNUMBER($A1137)),VLOOKUP($A1137,StudiesDetails!$B:$CW,2,FALSE),"")</f>
        <v>Dennison</v>
      </c>
      <c r="C1137" s="23">
        <f>IF(AND($A1137&lt;&gt;"",ISNUMBER($A1137)),VLOOKUP($A1137,StudiesDetails!$B:$CW,3,FALSE),"")</f>
        <v>2007</v>
      </c>
      <c r="D1137" s="23" t="str">
        <f>IF(AND($A1137&lt;&gt;"",ISNUMBER($A1137)),VLOOKUP($A1137,StudiesDetails!$B:$CW,4,FALSE),"")</f>
        <v>https://doi.org/10.1124/jpet.106.118471</v>
      </c>
      <c r="E1137" s="64" t="str">
        <f>IF(AND($A1137&lt;&gt;"",ISNUMBER($A1137)),VLOOKUP($A1137,StudiesDetails!$B:$CW,5,FALSE),"")</f>
        <v>CYP3A4</v>
      </c>
      <c r="F1137" s="23" t="str">
        <f>IF(AND($A1137&lt;&gt;"",ISNUMBER($A1137)),VLOOKUP($A1137,StudiesDetails!$B:$CW,6,FALSE),"")</f>
        <v>Liver--HLM-IUL-57-</v>
      </c>
      <c r="G1137" s="12" t="s">
        <v>1690</v>
      </c>
      <c r="H1137" s="1">
        <v>2</v>
      </c>
      <c r="I1137" s="60" t="str">
        <f>IF(AND($A1137&lt;&gt;"",ISNUMBER($A1137)),VLOOKUP($A1137,StudiesDetails!$B:$CW,26,FALSE),"")</f>
        <v>Individual</v>
      </c>
      <c r="J1137" s="39">
        <f>IF(AND($A1137&lt;&gt;"",ISNUMBER($A1137)),VLOOKUP($A1137,StudiesDetails!$B:$CW,31,FALSE),"")</f>
        <v>1</v>
      </c>
      <c r="K1137" s="2">
        <v>40.6</v>
      </c>
      <c r="L1137" s="14" t="s">
        <v>1679</v>
      </c>
      <c r="X1137" s="52">
        <v>0</v>
      </c>
    </row>
    <row r="1138" spans="1:24" x14ac:dyDescent="0.3">
      <c r="A1138">
        <v>2050</v>
      </c>
      <c r="B1138" s="23" t="str">
        <f>IF(AND($A1138&lt;&gt;"",ISNUMBER($A1138)),VLOOKUP($A1138,StudiesDetails!$B:$CW,2,FALSE),"")</f>
        <v>Dennison</v>
      </c>
      <c r="C1138" s="23">
        <f>IF(AND($A1138&lt;&gt;"",ISNUMBER($A1138)),VLOOKUP($A1138,StudiesDetails!$B:$CW,3,FALSE),"")</f>
        <v>2007</v>
      </c>
      <c r="D1138" s="23" t="str">
        <f>IF(AND($A1138&lt;&gt;"",ISNUMBER($A1138)),VLOOKUP($A1138,StudiesDetails!$B:$CW,4,FALSE),"")</f>
        <v>https://doi.org/10.1124/jpet.106.118471</v>
      </c>
      <c r="E1138" s="64" t="str">
        <f>IF(AND($A1138&lt;&gt;"",ISNUMBER($A1138)),VLOOKUP($A1138,StudiesDetails!$B:$CW,5,FALSE),"")</f>
        <v>CYP3A4</v>
      </c>
      <c r="F1138" s="23" t="str">
        <f>IF(AND($A1138&lt;&gt;"",ISNUMBER($A1138)),VLOOKUP($A1138,StudiesDetails!$B:$CW,6,FALSE),"")</f>
        <v>Liver--HLM-IUL-65-</v>
      </c>
      <c r="G1138" s="12" t="s">
        <v>1690</v>
      </c>
      <c r="H1138" s="1">
        <v>2</v>
      </c>
      <c r="I1138" s="60" t="str">
        <f>IF(AND($A1138&lt;&gt;"",ISNUMBER($A1138)),VLOOKUP($A1138,StudiesDetails!$B:$CW,26,FALSE),"")</f>
        <v>Individual</v>
      </c>
      <c r="J1138" s="39">
        <f>IF(AND($A1138&lt;&gt;"",ISNUMBER($A1138)),VLOOKUP($A1138,StudiesDetails!$B:$CW,31,FALSE),"")</f>
        <v>1</v>
      </c>
      <c r="K1138" s="2">
        <v>15.6</v>
      </c>
      <c r="L1138" s="14" t="s">
        <v>1679</v>
      </c>
      <c r="X1138" s="52">
        <v>0</v>
      </c>
    </row>
    <row r="1139" spans="1:24" x14ac:dyDescent="0.3">
      <c r="A1139">
        <v>2051</v>
      </c>
      <c r="B1139" s="23" t="str">
        <f>IF(AND($A1139&lt;&gt;"",ISNUMBER($A1139)),VLOOKUP($A1139,StudiesDetails!$B:$CW,2,FALSE),"")</f>
        <v>Dennison</v>
      </c>
      <c r="C1139" s="23">
        <f>IF(AND($A1139&lt;&gt;"",ISNUMBER($A1139)),VLOOKUP($A1139,StudiesDetails!$B:$CW,3,FALSE),"")</f>
        <v>2007</v>
      </c>
      <c r="D1139" s="23" t="str">
        <f>IF(AND($A1139&lt;&gt;"",ISNUMBER($A1139)),VLOOKUP($A1139,StudiesDetails!$B:$CW,4,FALSE),"")</f>
        <v>https://doi.org/10.1124/jpet.106.118471</v>
      </c>
      <c r="E1139" s="64" t="str">
        <f>IF(AND($A1139&lt;&gt;"",ISNUMBER($A1139)),VLOOKUP($A1139,StudiesDetails!$B:$CW,5,FALSE),"")</f>
        <v>CYP3A4</v>
      </c>
      <c r="F1139" s="23" t="str">
        <f>IF(AND($A1139&lt;&gt;"",ISNUMBER($A1139)),VLOOKUP($A1139,StudiesDetails!$B:$CW,6,FALSE),"")</f>
        <v>Liver--HLM-IUL-71-</v>
      </c>
      <c r="G1139" s="12" t="s">
        <v>1690</v>
      </c>
      <c r="H1139" s="1">
        <v>2</v>
      </c>
      <c r="I1139" s="60" t="str">
        <f>IF(AND($A1139&lt;&gt;"",ISNUMBER($A1139)),VLOOKUP($A1139,StudiesDetails!$B:$CW,26,FALSE),"")</f>
        <v>Individual</v>
      </c>
      <c r="J1139" s="39">
        <f>IF(AND($A1139&lt;&gt;"",ISNUMBER($A1139)),VLOOKUP($A1139,StudiesDetails!$B:$CW,31,FALSE),"")</f>
        <v>1</v>
      </c>
      <c r="K1139" s="2">
        <v>10.9</v>
      </c>
      <c r="L1139" s="14" t="s">
        <v>1679</v>
      </c>
      <c r="X1139" s="52">
        <v>0</v>
      </c>
    </row>
    <row r="1140" spans="1:24" x14ac:dyDescent="0.3">
      <c r="A1140">
        <v>2052</v>
      </c>
      <c r="B1140" s="23" t="str">
        <f>IF(AND($A1140&lt;&gt;"",ISNUMBER($A1140)),VLOOKUP($A1140,StudiesDetails!$B:$CW,2,FALSE),"")</f>
        <v>Dennison</v>
      </c>
      <c r="C1140" s="23">
        <f>IF(AND($A1140&lt;&gt;"",ISNUMBER($A1140)),VLOOKUP($A1140,StudiesDetails!$B:$CW,3,FALSE),"")</f>
        <v>2007</v>
      </c>
      <c r="D1140" s="23" t="str">
        <f>IF(AND($A1140&lt;&gt;"",ISNUMBER($A1140)),VLOOKUP($A1140,StudiesDetails!$B:$CW,4,FALSE),"")</f>
        <v>https://doi.org/10.1124/jpet.106.118471</v>
      </c>
      <c r="E1140" s="64" t="str">
        <f>IF(AND($A1140&lt;&gt;"",ISNUMBER($A1140)),VLOOKUP($A1140,StudiesDetails!$B:$CW,5,FALSE),"")</f>
        <v>CYP3A4</v>
      </c>
      <c r="F1140" s="23" t="str">
        <f>IF(AND($A1140&lt;&gt;"",ISNUMBER($A1140)),VLOOKUP($A1140,StudiesDetails!$B:$CW,6,FALSE),"")</f>
        <v>Liver--HLM-IUL-72-</v>
      </c>
      <c r="G1140" s="12" t="s">
        <v>1690</v>
      </c>
      <c r="H1140" s="1">
        <v>2</v>
      </c>
      <c r="I1140" s="60" t="str">
        <f>IF(AND($A1140&lt;&gt;"",ISNUMBER($A1140)),VLOOKUP($A1140,StudiesDetails!$B:$CW,26,FALSE),"")</f>
        <v>Individual</v>
      </c>
      <c r="J1140" s="39">
        <f>IF(AND($A1140&lt;&gt;"",ISNUMBER($A1140)),VLOOKUP($A1140,StudiesDetails!$B:$CW,31,FALSE),"")</f>
        <v>1</v>
      </c>
      <c r="K1140" s="2">
        <v>25.3</v>
      </c>
      <c r="L1140" s="14" t="s">
        <v>1679</v>
      </c>
      <c r="X1140" s="52">
        <v>0</v>
      </c>
    </row>
    <row r="1141" spans="1:24" x14ac:dyDescent="0.3">
      <c r="A1141">
        <v>2053</v>
      </c>
      <c r="B1141" s="23" t="str">
        <f>IF(AND($A1141&lt;&gt;"",ISNUMBER($A1141)),VLOOKUP($A1141,StudiesDetails!$B:$CW,2,FALSE),"")</f>
        <v>Dennison</v>
      </c>
      <c r="C1141" s="23">
        <f>IF(AND($A1141&lt;&gt;"",ISNUMBER($A1141)),VLOOKUP($A1141,StudiesDetails!$B:$CW,3,FALSE),"")</f>
        <v>2007</v>
      </c>
      <c r="D1141" s="23" t="str">
        <f>IF(AND($A1141&lt;&gt;"",ISNUMBER($A1141)),VLOOKUP($A1141,StudiesDetails!$B:$CW,4,FALSE),"")</f>
        <v>https://doi.org/10.1124/jpet.106.118471</v>
      </c>
      <c r="E1141" s="64" t="str">
        <f>IF(AND($A1141&lt;&gt;"",ISNUMBER($A1141)),VLOOKUP($A1141,StudiesDetails!$B:$CW,5,FALSE),"")</f>
        <v>CYP3A4</v>
      </c>
      <c r="F1141" s="23" t="str">
        <f>IF(AND($A1141&lt;&gt;"",ISNUMBER($A1141)),VLOOKUP($A1141,StudiesDetails!$B:$CW,6,FALSE),"")</f>
        <v>Liver--HLM-IUL-75-</v>
      </c>
      <c r="G1141" s="12" t="s">
        <v>1690</v>
      </c>
      <c r="H1141" s="1">
        <v>2</v>
      </c>
      <c r="I1141" s="60" t="str">
        <f>IF(AND($A1141&lt;&gt;"",ISNUMBER($A1141)),VLOOKUP($A1141,StudiesDetails!$B:$CW,26,FALSE),"")</f>
        <v>Individual</v>
      </c>
      <c r="J1141" s="39">
        <f>IF(AND($A1141&lt;&gt;"",ISNUMBER($A1141)),VLOOKUP($A1141,StudiesDetails!$B:$CW,31,FALSE),"")</f>
        <v>1</v>
      </c>
      <c r="K1141" s="2">
        <v>78.2</v>
      </c>
      <c r="L1141" s="14" t="s">
        <v>1679</v>
      </c>
      <c r="X1141" s="52">
        <v>0</v>
      </c>
    </row>
    <row r="1142" spans="1:24" x14ac:dyDescent="0.3">
      <c r="A1142">
        <v>2054</v>
      </c>
      <c r="B1142" s="23" t="str">
        <f>IF(AND($A1142&lt;&gt;"",ISNUMBER($A1142)),VLOOKUP($A1142,StudiesDetails!$B:$CW,2,FALSE),"")</f>
        <v>Dennison</v>
      </c>
      <c r="C1142" s="23">
        <f>IF(AND($A1142&lt;&gt;"",ISNUMBER($A1142)),VLOOKUP($A1142,StudiesDetails!$B:$CW,3,FALSE),"")</f>
        <v>2007</v>
      </c>
      <c r="D1142" s="23" t="str">
        <f>IF(AND($A1142&lt;&gt;"",ISNUMBER($A1142)),VLOOKUP($A1142,StudiesDetails!$B:$CW,4,FALSE),"")</f>
        <v>https://doi.org/10.1124/jpet.106.118471</v>
      </c>
      <c r="E1142" s="64" t="str">
        <f>IF(AND($A1142&lt;&gt;"",ISNUMBER($A1142)),VLOOKUP($A1142,StudiesDetails!$B:$CW,5,FALSE),"")</f>
        <v>CYP3A4</v>
      </c>
      <c r="F1142" s="23" t="str">
        <f>IF(AND($A1142&lt;&gt;"",ISNUMBER($A1142)),VLOOKUP($A1142,StudiesDetails!$B:$CW,6,FALSE),"")</f>
        <v>Liver--HLM-IUL-78-</v>
      </c>
      <c r="G1142" s="12" t="s">
        <v>1690</v>
      </c>
      <c r="H1142" s="1">
        <v>2</v>
      </c>
      <c r="I1142" s="60" t="str">
        <f>IF(AND($A1142&lt;&gt;"",ISNUMBER($A1142)),VLOOKUP($A1142,StudiesDetails!$B:$CW,26,FALSE),"")</f>
        <v>Individual</v>
      </c>
      <c r="J1142" s="39">
        <f>IF(AND($A1142&lt;&gt;"",ISNUMBER($A1142)),VLOOKUP($A1142,StudiesDetails!$B:$CW,31,FALSE),"")</f>
        <v>1</v>
      </c>
      <c r="K1142" s="2">
        <v>109.5</v>
      </c>
      <c r="L1142" s="14" t="s">
        <v>1679</v>
      </c>
      <c r="X1142" s="52">
        <v>0</v>
      </c>
    </row>
    <row r="1143" spans="1:24" x14ac:dyDescent="0.3">
      <c r="A1143">
        <v>2055</v>
      </c>
      <c r="B1143" s="23" t="str">
        <f>IF(AND($A1143&lt;&gt;"",ISNUMBER($A1143)),VLOOKUP($A1143,StudiesDetails!$B:$CW,2,FALSE),"")</f>
        <v>Dennison</v>
      </c>
      <c r="C1143" s="23">
        <f>IF(AND($A1143&lt;&gt;"",ISNUMBER($A1143)),VLOOKUP($A1143,StudiesDetails!$B:$CW,3,FALSE),"")</f>
        <v>2007</v>
      </c>
      <c r="D1143" s="23" t="str">
        <f>IF(AND($A1143&lt;&gt;"",ISNUMBER($A1143)),VLOOKUP($A1143,StudiesDetails!$B:$CW,4,FALSE),"")</f>
        <v>https://doi.org/10.1124/jpet.106.118471</v>
      </c>
      <c r="E1143" s="64" t="str">
        <f>IF(AND($A1143&lt;&gt;"",ISNUMBER($A1143)),VLOOKUP($A1143,StudiesDetails!$B:$CW,5,FALSE),"")</f>
        <v>CYP3A4</v>
      </c>
      <c r="F1143" s="23" t="str">
        <f>IF(AND($A1143&lt;&gt;"",ISNUMBER($A1143)),VLOOKUP($A1143,StudiesDetails!$B:$CW,6,FALSE),"")</f>
        <v>Liver--HLM-IUL-81-</v>
      </c>
      <c r="G1143" s="12" t="s">
        <v>1690</v>
      </c>
      <c r="H1143" s="1">
        <v>2</v>
      </c>
      <c r="I1143" s="60" t="str">
        <f>IF(AND($A1143&lt;&gt;"",ISNUMBER($A1143)),VLOOKUP($A1143,StudiesDetails!$B:$CW,26,FALSE),"")</f>
        <v>Individual</v>
      </c>
      <c r="J1143" s="39">
        <f>IF(AND($A1143&lt;&gt;"",ISNUMBER($A1143)),VLOOKUP($A1143,StudiesDetails!$B:$CW,31,FALSE),"")</f>
        <v>1</v>
      </c>
      <c r="K1143" s="2">
        <v>71.7</v>
      </c>
      <c r="L1143" s="14" t="s">
        <v>1679</v>
      </c>
      <c r="X1143" s="52">
        <v>0</v>
      </c>
    </row>
    <row r="1144" spans="1:24" x14ac:dyDescent="0.3">
      <c r="A1144">
        <v>2056</v>
      </c>
      <c r="B1144" s="23" t="str">
        <f>IF(AND($A1144&lt;&gt;"",ISNUMBER($A1144)),VLOOKUP($A1144,StudiesDetails!$B:$CW,2,FALSE),"")</f>
        <v>Dennison</v>
      </c>
      <c r="C1144" s="23">
        <f>IF(AND($A1144&lt;&gt;"",ISNUMBER($A1144)),VLOOKUP($A1144,StudiesDetails!$B:$CW,3,FALSE),"")</f>
        <v>2007</v>
      </c>
      <c r="D1144" s="23" t="str">
        <f>IF(AND($A1144&lt;&gt;"",ISNUMBER($A1144)),VLOOKUP($A1144,StudiesDetails!$B:$CW,4,FALSE),"")</f>
        <v>https://doi.org/10.1124/jpet.106.118471</v>
      </c>
      <c r="E1144" s="64" t="str">
        <f>IF(AND($A1144&lt;&gt;"",ISNUMBER($A1144)),VLOOKUP($A1144,StudiesDetails!$B:$CW,5,FALSE),"")</f>
        <v>CYP3A4</v>
      </c>
      <c r="F1144" s="23" t="str">
        <f>IF(AND($A1144&lt;&gt;"",ISNUMBER($A1144)),VLOOKUP($A1144,StudiesDetails!$B:$CW,6,FALSE),"")</f>
        <v>Liver--HLM-IUL-86-</v>
      </c>
      <c r="G1144" s="12" t="s">
        <v>1690</v>
      </c>
      <c r="H1144" s="1">
        <v>2</v>
      </c>
      <c r="I1144" s="60" t="str">
        <f>IF(AND($A1144&lt;&gt;"",ISNUMBER($A1144)),VLOOKUP($A1144,StudiesDetails!$B:$CW,26,FALSE),"")</f>
        <v>Individual</v>
      </c>
      <c r="J1144" s="39">
        <f>IF(AND($A1144&lt;&gt;"",ISNUMBER($A1144)),VLOOKUP($A1144,StudiesDetails!$B:$CW,31,FALSE),"")</f>
        <v>1</v>
      </c>
      <c r="K1144" s="2">
        <v>71.8</v>
      </c>
      <c r="L1144" s="14" t="s">
        <v>1679</v>
      </c>
      <c r="X1144" s="52">
        <v>0</v>
      </c>
    </row>
    <row r="1145" spans="1:24" x14ac:dyDescent="0.3">
      <c r="A1145">
        <v>2057</v>
      </c>
      <c r="B1145" s="23" t="str">
        <f>IF(AND($A1145&lt;&gt;"",ISNUMBER($A1145)),VLOOKUP($A1145,StudiesDetails!$B:$CW,2,FALSE),"")</f>
        <v>Dennison</v>
      </c>
      <c r="C1145" s="23">
        <f>IF(AND($A1145&lt;&gt;"",ISNUMBER($A1145)),VLOOKUP($A1145,StudiesDetails!$B:$CW,3,FALSE),"")</f>
        <v>2007</v>
      </c>
      <c r="D1145" s="23" t="str">
        <f>IF(AND($A1145&lt;&gt;"",ISNUMBER($A1145)),VLOOKUP($A1145,StudiesDetails!$B:$CW,4,FALSE),"")</f>
        <v>https://doi.org/10.1124/jpet.106.118471</v>
      </c>
      <c r="E1145" s="64" t="str">
        <f>IF(AND($A1145&lt;&gt;"",ISNUMBER($A1145)),VLOOKUP($A1145,StudiesDetails!$B:$CW,5,FALSE),"")</f>
        <v>CYP3A5</v>
      </c>
      <c r="F1145" s="23" t="str">
        <f>IF(AND($A1145&lt;&gt;"",ISNUMBER($A1145)),VLOOKUP($A1145,StudiesDetails!$B:$CW,6,FALSE),"")</f>
        <v>Liver--HLM-IUL-40-*1/*1</v>
      </c>
      <c r="G1145" s="12" t="s">
        <v>1690</v>
      </c>
      <c r="H1145" s="1">
        <v>2</v>
      </c>
      <c r="I1145" s="60" t="str">
        <f>IF(AND($A1145&lt;&gt;"",ISNUMBER($A1145)),VLOOKUP($A1145,StudiesDetails!$B:$CW,26,FALSE),"")</f>
        <v>Individual</v>
      </c>
      <c r="J1145" s="39">
        <f>IF(AND($A1145&lt;&gt;"",ISNUMBER($A1145)),VLOOKUP($A1145,StudiesDetails!$B:$CW,31,FALSE),"")</f>
        <v>1</v>
      </c>
      <c r="K1145" s="2">
        <v>89.4</v>
      </c>
      <c r="L1145" s="14" t="s">
        <v>1679</v>
      </c>
      <c r="X1145" s="52">
        <v>0</v>
      </c>
    </row>
    <row r="1146" spans="1:24" x14ac:dyDescent="0.3">
      <c r="A1146">
        <v>2058</v>
      </c>
      <c r="B1146" s="23" t="str">
        <f>IF(AND($A1146&lt;&gt;"",ISNUMBER($A1146)),VLOOKUP($A1146,StudiesDetails!$B:$CW,2,FALSE),"")</f>
        <v>Dennison</v>
      </c>
      <c r="C1146" s="23">
        <f>IF(AND($A1146&lt;&gt;"",ISNUMBER($A1146)),VLOOKUP($A1146,StudiesDetails!$B:$CW,3,FALSE),"")</f>
        <v>2007</v>
      </c>
      <c r="D1146" s="23" t="str">
        <f>IF(AND($A1146&lt;&gt;"",ISNUMBER($A1146)),VLOOKUP($A1146,StudiesDetails!$B:$CW,4,FALSE),"")</f>
        <v>https://doi.org/10.1124/jpet.106.118471</v>
      </c>
      <c r="E1146" s="64" t="str">
        <f>IF(AND($A1146&lt;&gt;"",ISNUMBER($A1146)),VLOOKUP($A1146,StudiesDetails!$B:$CW,5,FALSE),"")</f>
        <v>CYP3A5</v>
      </c>
      <c r="F1146" s="23" t="str">
        <f>IF(AND($A1146&lt;&gt;"",ISNUMBER($A1146)),VLOOKUP($A1146,StudiesDetails!$B:$CW,6,FALSE),"")</f>
        <v>Liver--HLM-IUL-32-*1/*3</v>
      </c>
      <c r="G1146" s="12" t="s">
        <v>1690</v>
      </c>
      <c r="H1146" s="1">
        <v>2</v>
      </c>
      <c r="I1146" s="60" t="str">
        <f>IF(AND($A1146&lt;&gt;"",ISNUMBER($A1146)),VLOOKUP($A1146,StudiesDetails!$B:$CW,26,FALSE),"")</f>
        <v>Individual</v>
      </c>
      <c r="J1146" s="39">
        <f>IF(AND($A1146&lt;&gt;"",ISNUMBER($A1146)),VLOOKUP($A1146,StudiesDetails!$B:$CW,31,FALSE),"")</f>
        <v>1</v>
      </c>
      <c r="K1146" s="2">
        <v>18.2</v>
      </c>
      <c r="L1146" s="14" t="s">
        <v>1679</v>
      </c>
      <c r="X1146" s="52">
        <v>0</v>
      </c>
    </row>
    <row r="1147" spans="1:24" x14ac:dyDescent="0.3">
      <c r="A1147">
        <v>2059</v>
      </c>
      <c r="B1147" s="23" t="str">
        <f>IF(AND($A1147&lt;&gt;"",ISNUMBER($A1147)),VLOOKUP($A1147,StudiesDetails!$B:$CW,2,FALSE),"")</f>
        <v>Dennison</v>
      </c>
      <c r="C1147" s="23">
        <f>IF(AND($A1147&lt;&gt;"",ISNUMBER($A1147)),VLOOKUP($A1147,StudiesDetails!$B:$CW,3,FALSE),"")</f>
        <v>2007</v>
      </c>
      <c r="D1147" s="23" t="str">
        <f>IF(AND($A1147&lt;&gt;"",ISNUMBER($A1147)),VLOOKUP($A1147,StudiesDetails!$B:$CW,4,FALSE),"")</f>
        <v>https://doi.org/10.1124/jpet.106.118471</v>
      </c>
      <c r="E1147" s="64" t="str">
        <f>IF(AND($A1147&lt;&gt;"",ISNUMBER($A1147)),VLOOKUP($A1147,StudiesDetails!$B:$CW,5,FALSE),"")</f>
        <v>CYP3A5</v>
      </c>
      <c r="F1147" s="23" t="str">
        <f>IF(AND($A1147&lt;&gt;"",ISNUMBER($A1147)),VLOOKUP($A1147,StudiesDetails!$B:$CW,6,FALSE),"")</f>
        <v>Liver--HLM-IUL-41-*1/*3</v>
      </c>
      <c r="G1147" s="12" t="s">
        <v>1690</v>
      </c>
      <c r="H1147" s="1">
        <v>2</v>
      </c>
      <c r="I1147" s="60" t="str">
        <f>IF(AND($A1147&lt;&gt;"",ISNUMBER($A1147)),VLOOKUP($A1147,StudiesDetails!$B:$CW,26,FALSE),"")</f>
        <v>Individual</v>
      </c>
      <c r="J1147" s="39">
        <f>IF(AND($A1147&lt;&gt;"",ISNUMBER($A1147)),VLOOKUP($A1147,StudiesDetails!$B:$CW,31,FALSE),"")</f>
        <v>1</v>
      </c>
      <c r="K1147" s="2">
        <v>20.5</v>
      </c>
      <c r="L1147" s="14" t="s">
        <v>1679</v>
      </c>
      <c r="X1147" s="52">
        <v>0</v>
      </c>
    </row>
    <row r="1148" spans="1:24" x14ac:dyDescent="0.3">
      <c r="A1148">
        <v>2060</v>
      </c>
      <c r="B1148" s="23" t="str">
        <f>IF(AND($A1148&lt;&gt;"",ISNUMBER($A1148)),VLOOKUP($A1148,StudiesDetails!$B:$CW,2,FALSE),"")</f>
        <v>Dennison</v>
      </c>
      <c r="C1148" s="23">
        <f>IF(AND($A1148&lt;&gt;"",ISNUMBER($A1148)),VLOOKUP($A1148,StudiesDetails!$B:$CW,3,FALSE),"")</f>
        <v>2007</v>
      </c>
      <c r="D1148" s="23" t="str">
        <f>IF(AND($A1148&lt;&gt;"",ISNUMBER($A1148)),VLOOKUP($A1148,StudiesDetails!$B:$CW,4,FALSE),"")</f>
        <v>https://doi.org/10.1124/jpet.106.118471</v>
      </c>
      <c r="E1148" s="64" t="str">
        <f>IF(AND($A1148&lt;&gt;"",ISNUMBER($A1148)),VLOOKUP($A1148,StudiesDetails!$B:$CW,5,FALSE),"")</f>
        <v>CYP3A5</v>
      </c>
      <c r="F1148" s="23" t="str">
        <f>IF(AND($A1148&lt;&gt;"",ISNUMBER($A1148)),VLOOKUP($A1148,StudiesDetails!$B:$CW,6,FALSE),"")</f>
        <v>Liver--HLM-IUL-42-*1/*3</v>
      </c>
      <c r="G1148" s="12" t="s">
        <v>1690</v>
      </c>
      <c r="H1148" s="1">
        <v>2</v>
      </c>
      <c r="I1148" s="60" t="str">
        <f>IF(AND($A1148&lt;&gt;"",ISNUMBER($A1148)),VLOOKUP($A1148,StudiesDetails!$B:$CW,26,FALSE),"")</f>
        <v>Individual</v>
      </c>
      <c r="J1148" s="39">
        <f>IF(AND($A1148&lt;&gt;"",ISNUMBER($A1148)),VLOOKUP($A1148,StudiesDetails!$B:$CW,31,FALSE),"")</f>
        <v>1</v>
      </c>
      <c r="K1148" s="2">
        <v>16.100000000000001</v>
      </c>
      <c r="L1148" s="14" t="s">
        <v>1679</v>
      </c>
      <c r="X1148" s="52">
        <v>0</v>
      </c>
    </row>
    <row r="1149" spans="1:24" x14ac:dyDescent="0.3">
      <c r="A1149">
        <v>2061</v>
      </c>
      <c r="B1149" s="23" t="str">
        <f>IF(AND($A1149&lt;&gt;"",ISNUMBER($A1149)),VLOOKUP($A1149,StudiesDetails!$B:$CW,2,FALSE),"")</f>
        <v>Dennison</v>
      </c>
      <c r="C1149" s="23">
        <f>IF(AND($A1149&lt;&gt;"",ISNUMBER($A1149)),VLOOKUP($A1149,StudiesDetails!$B:$CW,3,FALSE),"")</f>
        <v>2007</v>
      </c>
      <c r="D1149" s="23" t="str">
        <f>IF(AND($A1149&lt;&gt;"",ISNUMBER($A1149)),VLOOKUP($A1149,StudiesDetails!$B:$CW,4,FALSE),"")</f>
        <v>https://doi.org/10.1124/jpet.106.118471</v>
      </c>
      <c r="E1149" s="64" t="str">
        <f>IF(AND($A1149&lt;&gt;"",ISNUMBER($A1149)),VLOOKUP($A1149,StudiesDetails!$B:$CW,5,FALSE),"")</f>
        <v>CYP3A5</v>
      </c>
      <c r="F1149" s="23" t="str">
        <f>IF(AND($A1149&lt;&gt;"",ISNUMBER($A1149)),VLOOKUP($A1149,StudiesDetails!$B:$CW,6,FALSE),"")</f>
        <v>Liver--HLM-IUL-59-*1/*3</v>
      </c>
      <c r="G1149" s="12" t="s">
        <v>1690</v>
      </c>
      <c r="H1149" s="1">
        <v>2</v>
      </c>
      <c r="I1149" s="60" t="str">
        <f>IF(AND($A1149&lt;&gt;"",ISNUMBER($A1149)),VLOOKUP($A1149,StudiesDetails!$B:$CW,26,FALSE),"")</f>
        <v>Individual</v>
      </c>
      <c r="J1149" s="39">
        <f>IF(AND($A1149&lt;&gt;"",ISNUMBER($A1149)),VLOOKUP($A1149,StudiesDetails!$B:$CW,31,FALSE),"")</f>
        <v>1</v>
      </c>
      <c r="K1149" s="2">
        <v>14.7</v>
      </c>
      <c r="L1149" s="14" t="s">
        <v>1679</v>
      </c>
      <c r="X1149" s="52">
        <v>0</v>
      </c>
    </row>
    <row r="1150" spans="1:24" x14ac:dyDescent="0.3">
      <c r="A1150">
        <v>2062</v>
      </c>
      <c r="B1150" s="23" t="str">
        <f>IF(AND($A1150&lt;&gt;"",ISNUMBER($A1150)),VLOOKUP($A1150,StudiesDetails!$B:$CW,2,FALSE),"")</f>
        <v>Dennison</v>
      </c>
      <c r="C1150" s="23">
        <f>IF(AND($A1150&lt;&gt;"",ISNUMBER($A1150)),VLOOKUP($A1150,StudiesDetails!$B:$CW,3,FALSE),"")</f>
        <v>2007</v>
      </c>
      <c r="D1150" s="23" t="str">
        <f>IF(AND($A1150&lt;&gt;"",ISNUMBER($A1150)),VLOOKUP($A1150,StudiesDetails!$B:$CW,4,FALSE),"")</f>
        <v>https://doi.org/10.1124/jpet.106.118471</v>
      </c>
      <c r="E1150" s="64" t="str">
        <f>IF(AND($A1150&lt;&gt;"",ISNUMBER($A1150)),VLOOKUP($A1150,StudiesDetails!$B:$CW,5,FALSE),"")</f>
        <v>CYP3A5</v>
      </c>
      <c r="F1150" s="23" t="str">
        <f>IF(AND($A1150&lt;&gt;"",ISNUMBER($A1150)),VLOOKUP($A1150,StudiesDetails!$B:$CW,6,FALSE),"")</f>
        <v>Liver--HLM-IUL-66-*1/*3</v>
      </c>
      <c r="G1150" s="12" t="s">
        <v>1690</v>
      </c>
      <c r="H1150" s="1">
        <v>2</v>
      </c>
      <c r="I1150" s="60" t="str">
        <f>IF(AND($A1150&lt;&gt;"",ISNUMBER($A1150)),VLOOKUP($A1150,StudiesDetails!$B:$CW,26,FALSE),"")</f>
        <v>Individual</v>
      </c>
      <c r="J1150" s="39">
        <f>IF(AND($A1150&lt;&gt;"",ISNUMBER($A1150)),VLOOKUP($A1150,StudiesDetails!$B:$CW,31,FALSE),"")</f>
        <v>1</v>
      </c>
      <c r="K1150" s="2">
        <v>20.6</v>
      </c>
      <c r="L1150" s="14" t="s">
        <v>1679</v>
      </c>
      <c r="X1150" s="52">
        <v>0</v>
      </c>
    </row>
    <row r="1151" spans="1:24" x14ac:dyDescent="0.3">
      <c r="A1151">
        <v>2063</v>
      </c>
      <c r="B1151" s="23" t="str">
        <f>IF(AND($A1151&lt;&gt;"",ISNUMBER($A1151)),VLOOKUP($A1151,StudiesDetails!$B:$CW,2,FALSE),"")</f>
        <v>Dennison</v>
      </c>
      <c r="C1151" s="23">
        <f>IF(AND($A1151&lt;&gt;"",ISNUMBER($A1151)),VLOOKUP($A1151,StudiesDetails!$B:$CW,3,FALSE),"")</f>
        <v>2007</v>
      </c>
      <c r="D1151" s="23" t="str">
        <f>IF(AND($A1151&lt;&gt;"",ISNUMBER($A1151)),VLOOKUP($A1151,StudiesDetails!$B:$CW,4,FALSE),"")</f>
        <v>https://doi.org/10.1124/jpet.106.118471</v>
      </c>
      <c r="E1151" s="64" t="str">
        <f>IF(AND($A1151&lt;&gt;"",ISNUMBER($A1151)),VLOOKUP($A1151,StudiesDetails!$B:$CW,5,FALSE),"")</f>
        <v>CYP3A5</v>
      </c>
      <c r="F1151" s="23" t="str">
        <f>IF(AND($A1151&lt;&gt;"",ISNUMBER($A1151)),VLOOKUP($A1151,StudiesDetails!$B:$CW,6,FALSE),"")</f>
        <v>Liver--HLM-IUL-73-*1/*3</v>
      </c>
      <c r="G1151" s="12" t="s">
        <v>1690</v>
      </c>
      <c r="H1151" s="1">
        <v>2</v>
      </c>
      <c r="I1151" s="60" t="str">
        <f>IF(AND($A1151&lt;&gt;"",ISNUMBER($A1151)),VLOOKUP($A1151,StudiesDetails!$B:$CW,26,FALSE),"")</f>
        <v>Individual</v>
      </c>
      <c r="J1151" s="39">
        <f>IF(AND($A1151&lt;&gt;"",ISNUMBER($A1151)),VLOOKUP($A1151,StudiesDetails!$B:$CW,31,FALSE),"")</f>
        <v>1</v>
      </c>
      <c r="K1151" s="2">
        <v>20.100000000000001</v>
      </c>
      <c r="L1151" s="14" t="s">
        <v>1679</v>
      </c>
      <c r="X1151" s="52">
        <v>0</v>
      </c>
    </row>
    <row r="1152" spans="1:24" x14ac:dyDescent="0.3">
      <c r="A1152">
        <v>2064</v>
      </c>
      <c r="B1152" s="23" t="str">
        <f>IF(AND($A1152&lt;&gt;"",ISNUMBER($A1152)),VLOOKUP($A1152,StudiesDetails!$B:$CW,2,FALSE),"")</f>
        <v>Dennison</v>
      </c>
      <c r="C1152" s="23">
        <f>IF(AND($A1152&lt;&gt;"",ISNUMBER($A1152)),VLOOKUP($A1152,StudiesDetails!$B:$CW,3,FALSE),"")</f>
        <v>2007</v>
      </c>
      <c r="D1152" s="23" t="str">
        <f>IF(AND($A1152&lt;&gt;"",ISNUMBER($A1152)),VLOOKUP($A1152,StudiesDetails!$B:$CW,4,FALSE),"")</f>
        <v>https://doi.org/10.1124/jpet.106.118471</v>
      </c>
      <c r="E1152" s="64" t="str">
        <f>IF(AND($A1152&lt;&gt;"",ISNUMBER($A1152)),VLOOKUP($A1152,StudiesDetails!$B:$CW,5,FALSE),"")</f>
        <v>CYP3A5</v>
      </c>
      <c r="F1152" s="23" t="str">
        <f>IF(AND($A1152&lt;&gt;"",ISNUMBER($A1152)),VLOOKUP($A1152,StudiesDetails!$B:$CW,6,FALSE),"")</f>
        <v>Liver--HLM-IUL-74-*1/*6</v>
      </c>
      <c r="G1152" s="12" t="s">
        <v>1690</v>
      </c>
      <c r="H1152" s="1">
        <v>2</v>
      </c>
      <c r="I1152" s="60" t="str">
        <f>IF(AND($A1152&lt;&gt;"",ISNUMBER($A1152)),VLOOKUP($A1152,StudiesDetails!$B:$CW,26,FALSE),"")</f>
        <v>Individual</v>
      </c>
      <c r="J1152" s="39">
        <f>IF(AND($A1152&lt;&gt;"",ISNUMBER($A1152)),VLOOKUP($A1152,StudiesDetails!$B:$CW,31,FALSE),"")</f>
        <v>1</v>
      </c>
      <c r="K1152" s="2">
        <v>26.2</v>
      </c>
      <c r="L1152" s="14" t="s">
        <v>1679</v>
      </c>
      <c r="X1152" s="52">
        <v>0</v>
      </c>
    </row>
    <row r="1153" spans="1:26" x14ac:dyDescent="0.3">
      <c r="A1153">
        <v>2065</v>
      </c>
      <c r="B1153" s="23" t="str">
        <f>IF(AND($A1153&lt;&gt;"",ISNUMBER($A1153)),VLOOKUP($A1153,StudiesDetails!$B:$CW,2,FALSE),"")</f>
        <v>Dennison</v>
      </c>
      <c r="C1153" s="23">
        <f>IF(AND($A1153&lt;&gt;"",ISNUMBER($A1153)),VLOOKUP($A1153,StudiesDetails!$B:$CW,3,FALSE),"")</f>
        <v>2007</v>
      </c>
      <c r="D1153" s="23" t="str">
        <f>IF(AND($A1153&lt;&gt;"",ISNUMBER($A1153)),VLOOKUP($A1153,StudiesDetails!$B:$CW,4,FALSE),"")</f>
        <v>https://doi.org/10.1124/jpet.106.118471</v>
      </c>
      <c r="E1153" s="64" t="str">
        <f>IF(AND($A1153&lt;&gt;"",ISNUMBER($A1153)),VLOOKUP($A1153,StudiesDetails!$B:$CW,5,FALSE),"")</f>
        <v>CYP3A5</v>
      </c>
      <c r="F1153" s="23" t="str">
        <f>IF(AND($A1153&lt;&gt;"",ISNUMBER($A1153)),VLOOKUP($A1153,StudiesDetails!$B:$CW,6,FALSE),"")</f>
        <v>Liver--HLM-IUL-79-*1/*3</v>
      </c>
      <c r="G1153" s="12" t="s">
        <v>1690</v>
      </c>
      <c r="H1153" s="1">
        <v>2</v>
      </c>
      <c r="I1153" s="60" t="str">
        <f>IF(AND($A1153&lt;&gt;"",ISNUMBER($A1153)),VLOOKUP($A1153,StudiesDetails!$B:$CW,26,FALSE),"")</f>
        <v>Individual</v>
      </c>
      <c r="J1153" s="39">
        <f>IF(AND($A1153&lt;&gt;"",ISNUMBER($A1153)),VLOOKUP($A1153,StudiesDetails!$B:$CW,31,FALSE),"")</f>
        <v>1</v>
      </c>
      <c r="K1153" s="2">
        <v>13.6</v>
      </c>
      <c r="L1153" s="14" t="s">
        <v>1679</v>
      </c>
      <c r="X1153" s="52">
        <v>0</v>
      </c>
    </row>
    <row r="1154" spans="1:26" x14ac:dyDescent="0.3">
      <c r="A1154">
        <v>2066</v>
      </c>
      <c r="B1154" s="23" t="str">
        <f>IF(AND($A1154&lt;&gt;"",ISNUMBER($A1154)),VLOOKUP($A1154,StudiesDetails!$B:$CW,2,FALSE),"")</f>
        <v>Dennison</v>
      </c>
      <c r="C1154" s="23">
        <f>IF(AND($A1154&lt;&gt;"",ISNUMBER($A1154)),VLOOKUP($A1154,StudiesDetails!$B:$CW,3,FALSE),"")</f>
        <v>2007</v>
      </c>
      <c r="D1154" s="23" t="str">
        <f>IF(AND($A1154&lt;&gt;"",ISNUMBER($A1154)),VLOOKUP($A1154,StudiesDetails!$B:$CW,4,FALSE),"")</f>
        <v>https://doi.org/10.1124/jpet.106.118471</v>
      </c>
      <c r="E1154" s="64" t="str">
        <f>IF(AND($A1154&lt;&gt;"",ISNUMBER($A1154)),VLOOKUP($A1154,StudiesDetails!$B:$CW,5,FALSE),"")</f>
        <v>CYP3A5</v>
      </c>
      <c r="F1154" s="23" t="str">
        <f>IF(AND($A1154&lt;&gt;"",ISNUMBER($A1154)),VLOOKUP($A1154,StudiesDetails!$B:$CW,6,FALSE),"")</f>
        <v>Liver--HLM-IUL-85-*1/*3</v>
      </c>
      <c r="G1154" s="12" t="s">
        <v>1690</v>
      </c>
      <c r="H1154" s="1">
        <v>2</v>
      </c>
      <c r="I1154" s="60" t="str">
        <f>IF(AND($A1154&lt;&gt;"",ISNUMBER($A1154)),VLOOKUP($A1154,StudiesDetails!$B:$CW,26,FALSE),"")</f>
        <v>Individual</v>
      </c>
      <c r="J1154" s="39">
        <f>IF(AND($A1154&lt;&gt;"",ISNUMBER($A1154)),VLOOKUP($A1154,StudiesDetails!$B:$CW,31,FALSE),"")</f>
        <v>1</v>
      </c>
      <c r="K1154" s="2">
        <v>24.8</v>
      </c>
      <c r="L1154" s="14" t="s">
        <v>1679</v>
      </c>
      <c r="X1154" s="52">
        <v>0</v>
      </c>
    </row>
    <row r="1155" spans="1:26" x14ac:dyDescent="0.3">
      <c r="A1155">
        <v>2067</v>
      </c>
      <c r="B1155" s="23" t="str">
        <f>IF(AND($A1155&lt;&gt;"",ISNUMBER($A1155)),VLOOKUP($A1155,StudiesDetails!$B:$CW,2,FALSE),"")</f>
        <v>Dennison</v>
      </c>
      <c r="C1155" s="23">
        <f>IF(AND($A1155&lt;&gt;"",ISNUMBER($A1155)),VLOOKUP($A1155,StudiesDetails!$B:$CW,3,FALSE),"")</f>
        <v>2007</v>
      </c>
      <c r="D1155" s="23" t="str">
        <f>IF(AND($A1155&lt;&gt;"",ISNUMBER($A1155)),VLOOKUP($A1155,StudiesDetails!$B:$CW,4,FALSE),"")</f>
        <v>https://doi.org/10.1124/jpet.106.118471</v>
      </c>
      <c r="E1155" s="64" t="str">
        <f>IF(AND($A1155&lt;&gt;"",ISNUMBER($A1155)),VLOOKUP($A1155,StudiesDetails!$B:$CW,5,FALSE),"")</f>
        <v>CYP3A5</v>
      </c>
      <c r="F1155" s="23" t="str">
        <f>IF(AND($A1155&lt;&gt;"",ISNUMBER($A1155)),VLOOKUP($A1155,StudiesDetails!$B:$CW,6,FALSE),"")</f>
        <v>Liver--HLM-IUL-66-*3*3</v>
      </c>
      <c r="G1155" s="12" t="s">
        <v>1690</v>
      </c>
      <c r="H1155" s="1">
        <v>2</v>
      </c>
      <c r="I1155" s="60" t="str">
        <f>IF(AND($A1155&lt;&gt;"",ISNUMBER($A1155)),VLOOKUP($A1155,StudiesDetails!$B:$CW,26,FALSE),"")</f>
        <v>Individual</v>
      </c>
      <c r="J1155" s="39">
        <f>IF(AND($A1155&lt;&gt;"",ISNUMBER($A1155)),VLOOKUP($A1155,StudiesDetails!$B:$CW,31,FALSE),"")</f>
        <v>1</v>
      </c>
      <c r="K1155" s="2">
        <v>0.8</v>
      </c>
      <c r="L1155" s="14" t="s">
        <v>1679</v>
      </c>
      <c r="X1155" s="52">
        <v>0</v>
      </c>
    </row>
    <row r="1156" spans="1:26" x14ac:dyDescent="0.3">
      <c r="A1156">
        <v>2068</v>
      </c>
      <c r="B1156" s="23" t="str">
        <f>IF(AND($A1156&lt;&gt;"",ISNUMBER($A1156)),VLOOKUP($A1156,StudiesDetails!$B:$CW,2,FALSE),"")</f>
        <v>Dennison</v>
      </c>
      <c r="C1156" s="23">
        <f>IF(AND($A1156&lt;&gt;"",ISNUMBER($A1156)),VLOOKUP($A1156,StudiesDetails!$B:$CW,3,FALSE),"")</f>
        <v>2007</v>
      </c>
      <c r="D1156" s="23" t="str">
        <f>IF(AND($A1156&lt;&gt;"",ISNUMBER($A1156)),VLOOKUP($A1156,StudiesDetails!$B:$CW,4,FALSE),"")</f>
        <v>https://doi.org/10.1124/jpet.106.118471</v>
      </c>
      <c r="E1156" s="64" t="str">
        <f>IF(AND($A1156&lt;&gt;"",ISNUMBER($A1156)),VLOOKUP($A1156,StudiesDetails!$B:$CW,5,FALSE),"")</f>
        <v>CYP3A5</v>
      </c>
      <c r="F1156" s="23" t="str">
        <f>IF(AND($A1156&lt;&gt;"",ISNUMBER($A1156)),VLOOKUP($A1156,StudiesDetails!$B:$CW,6,FALSE),"")</f>
        <v>Liver--HLM-IUL-49-*3*3</v>
      </c>
      <c r="G1156" s="12" t="s">
        <v>1690</v>
      </c>
      <c r="H1156" s="1">
        <v>2</v>
      </c>
      <c r="I1156" s="60" t="str">
        <f>IF(AND($A1156&lt;&gt;"",ISNUMBER($A1156)),VLOOKUP($A1156,StudiesDetails!$B:$CW,26,FALSE),"")</f>
        <v>Individual</v>
      </c>
      <c r="J1156" s="39">
        <f>IF(AND($A1156&lt;&gt;"",ISNUMBER($A1156)),VLOOKUP($A1156,StudiesDetails!$B:$CW,31,FALSE),"")</f>
        <v>1</v>
      </c>
      <c r="K1156" s="2">
        <v>0.8</v>
      </c>
      <c r="L1156" s="14" t="s">
        <v>1679</v>
      </c>
      <c r="X1156" s="52">
        <v>0</v>
      </c>
    </row>
    <row r="1157" spans="1:26" x14ac:dyDescent="0.3">
      <c r="A1157">
        <v>2069</v>
      </c>
      <c r="B1157" s="23" t="str">
        <f>IF(AND($A1157&lt;&gt;"",ISNUMBER($A1157)),VLOOKUP($A1157,StudiesDetails!$B:$CW,2,FALSE),"")</f>
        <v>Dennison</v>
      </c>
      <c r="C1157" s="23">
        <f>IF(AND($A1157&lt;&gt;"",ISNUMBER($A1157)),VLOOKUP($A1157,StudiesDetails!$B:$CW,3,FALSE),"")</f>
        <v>2007</v>
      </c>
      <c r="D1157" s="23" t="str">
        <f>IF(AND($A1157&lt;&gt;"",ISNUMBER($A1157)),VLOOKUP($A1157,StudiesDetails!$B:$CW,4,FALSE),"")</f>
        <v>https://doi.org/10.1124/jpet.106.118471</v>
      </c>
      <c r="E1157" s="64" t="str">
        <f>IF(AND($A1157&lt;&gt;"",ISNUMBER($A1157)),VLOOKUP($A1157,StudiesDetails!$B:$CW,5,FALSE),"")</f>
        <v>CYP3A5</v>
      </c>
      <c r="F1157" s="23" t="str">
        <f>IF(AND($A1157&lt;&gt;"",ISNUMBER($A1157)),VLOOKUP($A1157,StudiesDetails!$B:$CW,6,FALSE),"")</f>
        <v>Liver--HLM-IUL-52-*3*3</v>
      </c>
      <c r="G1157" s="12" t="s">
        <v>1690</v>
      </c>
      <c r="H1157" s="1">
        <v>2</v>
      </c>
      <c r="I1157" s="60" t="str">
        <f>IF(AND($A1157&lt;&gt;"",ISNUMBER($A1157)),VLOOKUP($A1157,StudiesDetails!$B:$CW,26,FALSE),"")</f>
        <v>Individual</v>
      </c>
      <c r="J1157" s="39">
        <f>IF(AND($A1157&lt;&gt;"",ISNUMBER($A1157)),VLOOKUP($A1157,StudiesDetails!$B:$CW,31,FALSE),"")</f>
        <v>1</v>
      </c>
      <c r="K1157" s="85">
        <v>0</v>
      </c>
      <c r="L1157" s="14" t="s">
        <v>1679</v>
      </c>
      <c r="X1157" s="52">
        <v>1</v>
      </c>
      <c r="Y1157" s="52" t="s">
        <v>1681</v>
      </c>
    </row>
    <row r="1158" spans="1:26" x14ac:dyDescent="0.3">
      <c r="A1158">
        <v>2070</v>
      </c>
      <c r="B1158" s="23" t="str">
        <f>IF(AND($A1158&lt;&gt;"",ISNUMBER($A1158)),VLOOKUP($A1158,StudiesDetails!$B:$CW,2,FALSE),"")</f>
        <v>Dennison</v>
      </c>
      <c r="C1158" s="23">
        <f>IF(AND($A1158&lt;&gt;"",ISNUMBER($A1158)),VLOOKUP($A1158,StudiesDetails!$B:$CW,3,FALSE),"")</f>
        <v>2007</v>
      </c>
      <c r="D1158" s="23" t="str">
        <f>IF(AND($A1158&lt;&gt;"",ISNUMBER($A1158)),VLOOKUP($A1158,StudiesDetails!$B:$CW,4,FALSE),"")</f>
        <v>https://doi.org/10.1124/jpet.106.118471</v>
      </c>
      <c r="E1158" s="64" t="str">
        <f>IF(AND($A1158&lt;&gt;"",ISNUMBER($A1158)),VLOOKUP($A1158,StudiesDetails!$B:$CW,5,FALSE),"")</f>
        <v>CYP3A5</v>
      </c>
      <c r="F1158" s="23" t="str">
        <f>IF(AND($A1158&lt;&gt;"",ISNUMBER($A1158)),VLOOKUP($A1158,StudiesDetails!$B:$CW,6,FALSE),"")</f>
        <v>Liver--HLM-IUL-55-*3*3</v>
      </c>
      <c r="G1158" s="12" t="s">
        <v>1690</v>
      </c>
      <c r="H1158" s="1">
        <v>2</v>
      </c>
      <c r="I1158" s="60" t="str">
        <f>IF(AND($A1158&lt;&gt;"",ISNUMBER($A1158)),VLOOKUP($A1158,StudiesDetails!$B:$CW,26,FALSE),"")</f>
        <v>Individual</v>
      </c>
      <c r="J1158" s="39">
        <f>IF(AND($A1158&lt;&gt;"",ISNUMBER($A1158)),VLOOKUP($A1158,StudiesDetails!$B:$CW,31,FALSE),"")</f>
        <v>1</v>
      </c>
      <c r="K1158" s="2">
        <v>0.8</v>
      </c>
      <c r="L1158" s="14" t="s">
        <v>1679</v>
      </c>
      <c r="X1158" s="52">
        <v>0</v>
      </c>
    </row>
    <row r="1159" spans="1:26" x14ac:dyDescent="0.3">
      <c r="A1159">
        <v>2071</v>
      </c>
      <c r="B1159" s="23" t="str">
        <f>IF(AND($A1159&lt;&gt;"",ISNUMBER($A1159)),VLOOKUP($A1159,StudiesDetails!$B:$CW,2,FALSE),"")</f>
        <v>Dennison</v>
      </c>
      <c r="C1159" s="23">
        <f>IF(AND($A1159&lt;&gt;"",ISNUMBER($A1159)),VLOOKUP($A1159,StudiesDetails!$B:$CW,3,FALSE),"")</f>
        <v>2007</v>
      </c>
      <c r="D1159" s="23" t="str">
        <f>IF(AND($A1159&lt;&gt;"",ISNUMBER($A1159)),VLOOKUP($A1159,StudiesDetails!$B:$CW,4,FALSE),"")</f>
        <v>https://doi.org/10.1124/jpet.106.118471</v>
      </c>
      <c r="E1159" s="64" t="str">
        <f>IF(AND($A1159&lt;&gt;"",ISNUMBER($A1159)),VLOOKUP($A1159,StudiesDetails!$B:$CW,5,FALSE),"")</f>
        <v>CYP3A5</v>
      </c>
      <c r="F1159" s="23" t="str">
        <f>IF(AND($A1159&lt;&gt;"",ISNUMBER($A1159)),VLOOKUP($A1159,StudiesDetails!$B:$CW,6,FALSE),"")</f>
        <v>Liver--HLM-IUL-57-*1/*3</v>
      </c>
      <c r="G1159" s="12" t="s">
        <v>1690</v>
      </c>
      <c r="H1159" s="1">
        <v>2</v>
      </c>
      <c r="I1159" s="60" t="str">
        <f>IF(AND($A1159&lt;&gt;"",ISNUMBER($A1159)),VLOOKUP($A1159,StudiesDetails!$B:$CW,26,FALSE),"")</f>
        <v>Individual</v>
      </c>
      <c r="J1159" s="39">
        <f>IF(AND($A1159&lt;&gt;"",ISNUMBER($A1159)),VLOOKUP($A1159,StudiesDetails!$B:$CW,31,FALSE),"")</f>
        <v>1</v>
      </c>
      <c r="K1159" s="2">
        <v>0.8</v>
      </c>
      <c r="L1159" s="14" t="s">
        <v>1679</v>
      </c>
      <c r="X1159" s="52">
        <v>0</v>
      </c>
    </row>
    <row r="1160" spans="1:26" x14ac:dyDescent="0.3">
      <c r="A1160">
        <v>2072</v>
      </c>
      <c r="B1160" s="23" t="str">
        <f>IF(AND($A1160&lt;&gt;"",ISNUMBER($A1160)),VLOOKUP($A1160,StudiesDetails!$B:$CW,2,FALSE),"")</f>
        <v>Dennison</v>
      </c>
      <c r="C1160" s="23">
        <f>IF(AND($A1160&lt;&gt;"",ISNUMBER($A1160)),VLOOKUP($A1160,StudiesDetails!$B:$CW,3,FALSE),"")</f>
        <v>2007</v>
      </c>
      <c r="D1160" s="23" t="str">
        <f>IF(AND($A1160&lt;&gt;"",ISNUMBER($A1160)),VLOOKUP($A1160,StudiesDetails!$B:$CW,4,FALSE),"")</f>
        <v>https://doi.org/10.1124/jpet.106.118471</v>
      </c>
      <c r="E1160" s="64" t="str">
        <f>IF(AND($A1160&lt;&gt;"",ISNUMBER($A1160)),VLOOKUP($A1160,StudiesDetails!$B:$CW,5,FALSE),"")</f>
        <v>CYP3A5</v>
      </c>
      <c r="F1160" s="23" t="str">
        <f>IF(AND($A1160&lt;&gt;"",ISNUMBER($A1160)),VLOOKUP($A1160,StudiesDetails!$B:$CW,6,FALSE),"")</f>
        <v>Liver--HLM-IUL-65-*3*3</v>
      </c>
      <c r="G1160" s="12" t="s">
        <v>1690</v>
      </c>
      <c r="H1160" s="1">
        <v>2</v>
      </c>
      <c r="I1160" s="60" t="str">
        <f>IF(AND($A1160&lt;&gt;"",ISNUMBER($A1160)),VLOOKUP($A1160,StudiesDetails!$B:$CW,26,FALSE),"")</f>
        <v>Individual</v>
      </c>
      <c r="J1160" s="39">
        <f>IF(AND($A1160&lt;&gt;"",ISNUMBER($A1160)),VLOOKUP($A1160,StudiesDetails!$B:$CW,31,FALSE),"")</f>
        <v>1</v>
      </c>
      <c r="K1160" s="2">
        <v>0.6</v>
      </c>
      <c r="L1160" s="14" t="s">
        <v>1679</v>
      </c>
      <c r="X1160" s="52">
        <v>0</v>
      </c>
    </row>
    <row r="1161" spans="1:26" x14ac:dyDescent="0.3">
      <c r="A1161">
        <v>2073</v>
      </c>
      <c r="B1161" s="23" t="str">
        <f>IF(AND($A1161&lt;&gt;"",ISNUMBER($A1161)),VLOOKUP($A1161,StudiesDetails!$B:$CW,2,FALSE),"")</f>
        <v>Dennison</v>
      </c>
      <c r="C1161" s="23">
        <f>IF(AND($A1161&lt;&gt;"",ISNUMBER($A1161)),VLOOKUP($A1161,StudiesDetails!$B:$CW,3,FALSE),"")</f>
        <v>2007</v>
      </c>
      <c r="D1161" s="23" t="str">
        <f>IF(AND($A1161&lt;&gt;"",ISNUMBER($A1161)),VLOOKUP($A1161,StudiesDetails!$B:$CW,4,FALSE),"")</f>
        <v>https://doi.org/10.1124/jpet.106.118471</v>
      </c>
      <c r="E1161" s="64" t="str">
        <f>IF(AND($A1161&lt;&gt;"",ISNUMBER($A1161)),VLOOKUP($A1161,StudiesDetails!$B:$CW,5,FALSE),"")</f>
        <v>CYP3A5</v>
      </c>
      <c r="F1161" s="23" t="str">
        <f>IF(AND($A1161&lt;&gt;"",ISNUMBER($A1161)),VLOOKUP($A1161,StudiesDetails!$B:$CW,6,FALSE),"")</f>
        <v>Liver--HLM-IUL-71-*1/*7</v>
      </c>
      <c r="G1161" s="12" t="s">
        <v>1690</v>
      </c>
      <c r="H1161" s="1">
        <v>2</v>
      </c>
      <c r="I1161" s="60" t="str">
        <f>IF(AND($A1161&lt;&gt;"",ISNUMBER($A1161)),VLOOKUP($A1161,StudiesDetails!$B:$CW,26,FALSE),"")</f>
        <v>Individual</v>
      </c>
      <c r="J1161" s="39">
        <f>IF(AND($A1161&lt;&gt;"",ISNUMBER($A1161)),VLOOKUP($A1161,StudiesDetails!$B:$CW,31,FALSE),"")</f>
        <v>1</v>
      </c>
      <c r="K1161" s="2">
        <v>1.1000000000000001</v>
      </c>
      <c r="L1161" s="14" t="s">
        <v>1679</v>
      </c>
      <c r="X1161" s="52">
        <v>0</v>
      </c>
    </row>
    <row r="1162" spans="1:26" x14ac:dyDescent="0.3">
      <c r="A1162">
        <v>2074</v>
      </c>
      <c r="B1162" s="23" t="str">
        <f>IF(AND($A1162&lt;&gt;"",ISNUMBER($A1162)),VLOOKUP($A1162,StudiesDetails!$B:$CW,2,FALSE),"")</f>
        <v>Dennison</v>
      </c>
      <c r="C1162" s="23">
        <f>IF(AND($A1162&lt;&gt;"",ISNUMBER($A1162)),VLOOKUP($A1162,StudiesDetails!$B:$CW,3,FALSE),"")</f>
        <v>2007</v>
      </c>
      <c r="D1162" s="23" t="str">
        <f>IF(AND($A1162&lt;&gt;"",ISNUMBER($A1162)),VLOOKUP($A1162,StudiesDetails!$B:$CW,4,FALSE),"")</f>
        <v>https://doi.org/10.1124/jpet.106.118471</v>
      </c>
      <c r="E1162" s="64" t="str">
        <f>IF(AND($A1162&lt;&gt;"",ISNUMBER($A1162)),VLOOKUP($A1162,StudiesDetails!$B:$CW,5,FALSE),"")</f>
        <v>CYP3A5</v>
      </c>
      <c r="F1162" s="23" t="str">
        <f>IF(AND($A1162&lt;&gt;"",ISNUMBER($A1162)),VLOOKUP($A1162,StudiesDetails!$B:$CW,6,FALSE),"")</f>
        <v>Liver--HLM-IUL-72-*3*3</v>
      </c>
      <c r="G1162" s="12" t="s">
        <v>1690</v>
      </c>
      <c r="H1162" s="1">
        <v>2</v>
      </c>
      <c r="I1162" s="60" t="str">
        <f>IF(AND($A1162&lt;&gt;"",ISNUMBER($A1162)),VLOOKUP($A1162,StudiesDetails!$B:$CW,26,FALSE),"")</f>
        <v>Individual</v>
      </c>
      <c r="J1162" s="39">
        <f>IF(AND($A1162&lt;&gt;"",ISNUMBER($A1162)),VLOOKUP($A1162,StudiesDetails!$B:$CW,31,FALSE),"")</f>
        <v>1</v>
      </c>
      <c r="K1162" s="2">
        <v>0.9</v>
      </c>
      <c r="L1162" s="14" t="s">
        <v>1679</v>
      </c>
      <c r="X1162" s="52">
        <v>0</v>
      </c>
    </row>
    <row r="1163" spans="1:26" x14ac:dyDescent="0.3">
      <c r="A1163">
        <v>2075</v>
      </c>
      <c r="B1163" s="23" t="str">
        <f>IF(AND($A1163&lt;&gt;"",ISNUMBER($A1163)),VLOOKUP($A1163,StudiesDetails!$B:$CW,2,FALSE),"")</f>
        <v>Dennison</v>
      </c>
      <c r="C1163" s="23">
        <f>IF(AND($A1163&lt;&gt;"",ISNUMBER($A1163)),VLOOKUP($A1163,StudiesDetails!$B:$CW,3,FALSE),"")</f>
        <v>2007</v>
      </c>
      <c r="D1163" s="23" t="str">
        <f>IF(AND($A1163&lt;&gt;"",ISNUMBER($A1163)),VLOOKUP($A1163,StudiesDetails!$B:$CW,4,FALSE),"")</f>
        <v>https://doi.org/10.1124/jpet.106.118471</v>
      </c>
      <c r="E1163" s="64" t="str">
        <f>IF(AND($A1163&lt;&gt;"",ISNUMBER($A1163)),VLOOKUP($A1163,StudiesDetails!$B:$CW,5,FALSE),"")</f>
        <v>CYP3A5</v>
      </c>
      <c r="F1163" s="23" t="str">
        <f>IF(AND($A1163&lt;&gt;"",ISNUMBER($A1163)),VLOOKUP($A1163,StudiesDetails!$B:$CW,6,FALSE),"")</f>
        <v>Liver--HLM-IUL-75-*3*3</v>
      </c>
      <c r="G1163" s="12" t="s">
        <v>1690</v>
      </c>
      <c r="H1163" s="1">
        <v>2</v>
      </c>
      <c r="I1163" s="60" t="str">
        <f>IF(AND($A1163&lt;&gt;"",ISNUMBER($A1163)),VLOOKUP($A1163,StudiesDetails!$B:$CW,26,FALSE),"")</f>
        <v>Individual</v>
      </c>
      <c r="J1163" s="39">
        <f>IF(AND($A1163&lt;&gt;"",ISNUMBER($A1163)),VLOOKUP($A1163,StudiesDetails!$B:$CW,31,FALSE),"")</f>
        <v>1</v>
      </c>
      <c r="K1163" s="2">
        <v>2.2999999999999998</v>
      </c>
      <c r="L1163" s="14" t="s">
        <v>1679</v>
      </c>
      <c r="X1163" s="52">
        <v>0</v>
      </c>
    </row>
    <row r="1164" spans="1:26" x14ac:dyDescent="0.3">
      <c r="A1164">
        <v>2076</v>
      </c>
      <c r="B1164" s="23" t="str">
        <f>IF(AND($A1164&lt;&gt;"",ISNUMBER($A1164)),VLOOKUP($A1164,StudiesDetails!$B:$CW,2,FALSE),"")</f>
        <v>Dennison</v>
      </c>
      <c r="C1164" s="23">
        <f>IF(AND($A1164&lt;&gt;"",ISNUMBER($A1164)),VLOOKUP($A1164,StudiesDetails!$B:$CW,3,FALSE),"")</f>
        <v>2007</v>
      </c>
      <c r="D1164" s="23" t="str">
        <f>IF(AND($A1164&lt;&gt;"",ISNUMBER($A1164)),VLOOKUP($A1164,StudiesDetails!$B:$CW,4,FALSE),"")</f>
        <v>https://doi.org/10.1124/jpet.106.118471</v>
      </c>
      <c r="E1164" s="64" t="str">
        <f>IF(AND($A1164&lt;&gt;"",ISNUMBER($A1164)),VLOOKUP($A1164,StudiesDetails!$B:$CW,5,FALSE),"")</f>
        <v>CYP3A5</v>
      </c>
      <c r="F1164" s="23" t="str">
        <f>IF(AND($A1164&lt;&gt;"",ISNUMBER($A1164)),VLOOKUP($A1164,StudiesDetails!$B:$CW,6,FALSE),"")</f>
        <v>Liver--HLM-IUL-78-*3*3</v>
      </c>
      <c r="G1164" s="12" t="s">
        <v>1690</v>
      </c>
      <c r="H1164" s="1">
        <v>2</v>
      </c>
      <c r="I1164" s="60" t="str">
        <f>IF(AND($A1164&lt;&gt;"",ISNUMBER($A1164)),VLOOKUP($A1164,StudiesDetails!$B:$CW,26,FALSE),"")</f>
        <v>Individual</v>
      </c>
      <c r="J1164" s="39">
        <f>IF(AND($A1164&lt;&gt;"",ISNUMBER($A1164)),VLOOKUP($A1164,StudiesDetails!$B:$CW,31,FALSE),"")</f>
        <v>1</v>
      </c>
      <c r="K1164" s="2">
        <v>3.1</v>
      </c>
      <c r="L1164" s="14" t="s">
        <v>1679</v>
      </c>
      <c r="X1164" s="52">
        <v>0</v>
      </c>
    </row>
    <row r="1165" spans="1:26" x14ac:dyDescent="0.3">
      <c r="A1165">
        <v>2077</v>
      </c>
      <c r="B1165" s="23" t="str">
        <f>IF(AND($A1165&lt;&gt;"",ISNUMBER($A1165)),VLOOKUP($A1165,StudiesDetails!$B:$CW,2,FALSE),"")</f>
        <v>Dennison</v>
      </c>
      <c r="C1165" s="23">
        <f>IF(AND($A1165&lt;&gt;"",ISNUMBER($A1165)),VLOOKUP($A1165,StudiesDetails!$B:$CW,3,FALSE),"")</f>
        <v>2007</v>
      </c>
      <c r="D1165" s="23" t="str">
        <f>IF(AND($A1165&lt;&gt;"",ISNUMBER($A1165)),VLOOKUP($A1165,StudiesDetails!$B:$CW,4,FALSE),"")</f>
        <v>https://doi.org/10.1124/jpet.106.118471</v>
      </c>
      <c r="E1165" s="64" t="str">
        <f>IF(AND($A1165&lt;&gt;"",ISNUMBER($A1165)),VLOOKUP($A1165,StudiesDetails!$B:$CW,5,FALSE),"")</f>
        <v>CYP3A5</v>
      </c>
      <c r="F1165" s="23" t="str">
        <f>IF(AND($A1165&lt;&gt;"",ISNUMBER($A1165)),VLOOKUP($A1165,StudiesDetails!$B:$CW,6,FALSE),"")</f>
        <v>Liver--HLM-IUL-81-*3*3</v>
      </c>
      <c r="G1165" s="12" t="s">
        <v>1690</v>
      </c>
      <c r="H1165" s="1">
        <v>2</v>
      </c>
      <c r="I1165" s="60" t="str">
        <f>IF(AND($A1165&lt;&gt;"",ISNUMBER($A1165)),VLOOKUP($A1165,StudiesDetails!$B:$CW,26,FALSE),"")</f>
        <v>Individual</v>
      </c>
      <c r="J1165" s="39">
        <f>IF(AND($A1165&lt;&gt;"",ISNUMBER($A1165)),VLOOKUP($A1165,StudiesDetails!$B:$CW,31,FALSE),"")</f>
        <v>1</v>
      </c>
      <c r="K1165" s="85">
        <v>2</v>
      </c>
      <c r="L1165" s="14" t="s">
        <v>1679</v>
      </c>
      <c r="X1165" s="52">
        <v>0</v>
      </c>
    </row>
    <row r="1166" spans="1:26" x14ac:dyDescent="0.3">
      <c r="A1166">
        <v>2078</v>
      </c>
      <c r="B1166" s="23" t="str">
        <f>IF(AND($A1166&lt;&gt;"",ISNUMBER($A1166)),VLOOKUP($A1166,StudiesDetails!$B:$CW,2,FALSE),"")</f>
        <v>Dennison</v>
      </c>
      <c r="C1166" s="23">
        <f>IF(AND($A1166&lt;&gt;"",ISNUMBER($A1166)),VLOOKUP($A1166,StudiesDetails!$B:$CW,3,FALSE),"")</f>
        <v>2007</v>
      </c>
      <c r="D1166" s="23" t="str">
        <f>IF(AND($A1166&lt;&gt;"",ISNUMBER($A1166)),VLOOKUP($A1166,StudiesDetails!$B:$CW,4,FALSE),"")</f>
        <v>https://doi.org/10.1124/jpet.106.118471</v>
      </c>
      <c r="E1166" s="64" t="str">
        <f>IF(AND($A1166&lt;&gt;"",ISNUMBER($A1166)),VLOOKUP($A1166,StudiesDetails!$B:$CW,5,FALSE),"")</f>
        <v>CYP3A5</v>
      </c>
      <c r="F1166" s="23" t="str">
        <f>IF(AND($A1166&lt;&gt;"",ISNUMBER($A1166)),VLOOKUP($A1166,StudiesDetails!$B:$CW,6,FALSE),"")</f>
        <v>Liver--HLM-IUL-86-*3/*3</v>
      </c>
      <c r="G1166" s="12" t="s">
        <v>1690</v>
      </c>
      <c r="H1166" s="1">
        <v>2</v>
      </c>
      <c r="I1166" s="60" t="str">
        <f>IF(AND($A1166&lt;&gt;"",ISNUMBER($A1166)),VLOOKUP($A1166,StudiesDetails!$B:$CW,26,FALSE),"")</f>
        <v>Individual</v>
      </c>
      <c r="J1166" s="39">
        <f>IF(AND($A1166&lt;&gt;"",ISNUMBER($A1166)),VLOOKUP($A1166,StudiesDetails!$B:$CW,31,FALSE),"")</f>
        <v>1</v>
      </c>
      <c r="K1166" s="2">
        <v>2.1</v>
      </c>
      <c r="L1166" s="14" t="s">
        <v>1679</v>
      </c>
      <c r="X1166" s="52">
        <v>0</v>
      </c>
    </row>
    <row r="1167" spans="1:26" x14ac:dyDescent="0.3">
      <c r="A1167">
        <v>2079</v>
      </c>
      <c r="B1167" s="23" t="str">
        <f>IF(AND($A1167&lt;&gt;"",ISNUMBER($A1167)),VLOOKUP($A1167,StudiesDetails!$B:$CW,2,FALSE),"")</f>
        <v>Kurzawski</v>
      </c>
      <c r="C1167" s="23">
        <f>IF(AND($A1167&lt;&gt;"",ISNUMBER($A1167)),VLOOKUP($A1167,StudiesDetails!$B:$CW,3,FALSE),"")</f>
        <v>2022</v>
      </c>
      <c r="D1167" s="23" t="str">
        <f>IF(AND($A1167&lt;&gt;"",ISNUMBER($A1167)),VLOOKUP($A1167,StudiesDetails!$B:$CW,4,FALSE),"")</f>
        <v>https://doi.org/10.1007/s43440-021-00337-w</v>
      </c>
      <c r="E1167" s="64" t="str">
        <f>IF(AND($A1167&lt;&gt;"",ISNUMBER($A1167)),VLOOKUP($A1167,StudiesDetails!$B:$CW,5,FALSE),"")</f>
        <v>CYP3A4</v>
      </c>
      <c r="F1167" s="23" t="str">
        <f>IF(AND($A1167&lt;&gt;"",ISNUMBER($A1167)),VLOOKUP($A1167,StudiesDetails!$B:$CW,6,FALSE),"")</f>
        <v>Liver--HH / Cell lysates-D -</v>
      </c>
      <c r="G1167" s="12" t="s">
        <v>1678</v>
      </c>
      <c r="I1167" s="60" t="str">
        <f>IF(AND($A1167&lt;&gt;"",ISNUMBER($A1167)),VLOOKUP($A1167,StudiesDetails!$B:$CW,26,FALSE),"")</f>
        <v>Aggregated</v>
      </c>
      <c r="J1167" s="39">
        <f>IF(AND($A1167&lt;&gt;"",ISNUMBER($A1167)),VLOOKUP($A1167,StudiesDetails!$B:$CW,31,FALSE),"")</f>
        <v>11</v>
      </c>
      <c r="K1167" s="2">
        <v>222.55192878338201</v>
      </c>
      <c r="L1167" s="14" t="s">
        <v>1704</v>
      </c>
      <c r="M1167" s="14" t="s">
        <v>1069</v>
      </c>
      <c r="X1167" s="52">
        <v>0</v>
      </c>
      <c r="Z1167" s="16" t="s">
        <v>1694</v>
      </c>
    </row>
    <row r="1168" spans="1:26" x14ac:dyDescent="0.3">
      <c r="A1168">
        <v>2080</v>
      </c>
      <c r="B1168" s="23" t="str">
        <f>IF(AND($A1168&lt;&gt;"",ISNUMBER($A1168)),VLOOKUP($A1168,StudiesDetails!$B:$CW,2,FALSE),"")</f>
        <v>Kurzawski</v>
      </c>
      <c r="C1168" s="23">
        <f>IF(AND($A1168&lt;&gt;"",ISNUMBER($A1168)),VLOOKUP($A1168,StudiesDetails!$B:$CW,3,FALSE),"")</f>
        <v>2022</v>
      </c>
      <c r="D1168" s="23" t="str">
        <f>IF(AND($A1168&lt;&gt;"",ISNUMBER($A1168)),VLOOKUP($A1168,StudiesDetails!$B:$CW,4,FALSE),"")</f>
        <v>https://doi.org/10.1007/s43440-021-00337-w</v>
      </c>
      <c r="E1168" s="64" t="str">
        <f>IF(AND($A1168&lt;&gt;"",ISNUMBER($A1168)),VLOOKUP($A1168,StudiesDetails!$B:$CW,5,FALSE),"")</f>
        <v>CYP3A4</v>
      </c>
      <c r="F1168" s="23" t="str">
        <f>IF(AND($A1168&lt;&gt;"",ISNUMBER($A1168)),VLOOKUP($A1168,StudiesDetails!$B:$CW,6,FALSE),"")</f>
        <v>Liver--HH / Cell lysates-M -</v>
      </c>
      <c r="G1168" s="12" t="s">
        <v>1678</v>
      </c>
      <c r="I1168" s="60" t="str">
        <f>IF(AND($A1168&lt;&gt;"",ISNUMBER($A1168)),VLOOKUP($A1168,StudiesDetails!$B:$CW,26,FALSE),"")</f>
        <v>Aggregated</v>
      </c>
      <c r="J1168" s="39">
        <f>IF(AND($A1168&lt;&gt;"",ISNUMBER($A1168)),VLOOKUP($A1168,StudiesDetails!$B:$CW,31,FALSE),"")</f>
        <v>13</v>
      </c>
      <c r="K1168" s="2">
        <v>540.05934718100798</v>
      </c>
      <c r="L1168" s="14" t="s">
        <v>1704</v>
      </c>
      <c r="M1168" s="14" t="s">
        <v>1069</v>
      </c>
      <c r="X1168" s="52">
        <v>1</v>
      </c>
      <c r="Y1168" s="52" t="s">
        <v>1683</v>
      </c>
      <c r="Z1168" s="16" t="s">
        <v>1694</v>
      </c>
    </row>
    <row r="1169" spans="1:26" x14ac:dyDescent="0.3">
      <c r="A1169">
        <v>2081</v>
      </c>
      <c r="B1169" s="23" t="str">
        <f>IF(AND($A1169&lt;&gt;"",ISNUMBER($A1169)),VLOOKUP($A1169,StudiesDetails!$B:$CW,2,FALSE),"")</f>
        <v>Kurzawski</v>
      </c>
      <c r="C1169" s="23">
        <f>IF(AND($A1169&lt;&gt;"",ISNUMBER($A1169)),VLOOKUP($A1169,StudiesDetails!$B:$CW,3,FALSE),"")</f>
        <v>2022</v>
      </c>
      <c r="D1169" s="23" t="str">
        <f>IF(AND($A1169&lt;&gt;"",ISNUMBER($A1169)),VLOOKUP($A1169,StudiesDetails!$B:$CW,4,FALSE),"")</f>
        <v>https://doi.org/10.1007/s43440-021-00337-w</v>
      </c>
      <c r="E1169" s="64" t="str">
        <f>IF(AND($A1169&lt;&gt;"",ISNUMBER($A1169)),VLOOKUP($A1169,StudiesDetails!$B:$CW,5,FALSE),"")</f>
        <v>CYP3A5</v>
      </c>
      <c r="F1169" s="23" t="str">
        <f>IF(AND($A1169&lt;&gt;"",ISNUMBER($A1169)),VLOOKUP($A1169,StudiesDetails!$B:$CW,6,FALSE),"")</f>
        <v>Liver--HH / Cell lysates--*1/*3</v>
      </c>
      <c r="G1169" s="12" t="s">
        <v>1678</v>
      </c>
      <c r="I1169" s="60" t="str">
        <f>IF(AND($A1169&lt;&gt;"",ISNUMBER($A1169)),VLOOKUP($A1169,StudiesDetails!$B:$CW,26,FALSE),"")</f>
        <v>Aggregated</v>
      </c>
      <c r="J1169" s="39">
        <f>IF(AND($A1169&lt;&gt;"",ISNUMBER($A1169)),VLOOKUP($A1169,StudiesDetails!$B:$CW,31,FALSE),"")</f>
        <v>3</v>
      </c>
      <c r="K1169" s="2">
        <v>346.48854961833899</v>
      </c>
      <c r="L1169" s="14" t="s">
        <v>1704</v>
      </c>
      <c r="M1169" s="14" t="s">
        <v>1069</v>
      </c>
      <c r="X1169" s="52">
        <v>1</v>
      </c>
      <c r="Y1169" s="52" t="s">
        <v>1683</v>
      </c>
      <c r="Z1169" s="16" t="s">
        <v>1694</v>
      </c>
    </row>
    <row r="1170" spans="1:26" x14ac:dyDescent="0.3">
      <c r="A1170">
        <v>2082</v>
      </c>
      <c r="B1170" s="23" t="str">
        <f>IF(AND($A1170&lt;&gt;"",ISNUMBER($A1170)),VLOOKUP($A1170,StudiesDetails!$B:$CW,2,FALSE),"")</f>
        <v>Kurzawski</v>
      </c>
      <c r="C1170" s="23">
        <f>IF(AND($A1170&lt;&gt;"",ISNUMBER($A1170)),VLOOKUP($A1170,StudiesDetails!$B:$CW,3,FALSE),"")</f>
        <v>2022</v>
      </c>
      <c r="D1170" s="23" t="str">
        <f>IF(AND($A1170&lt;&gt;"",ISNUMBER($A1170)),VLOOKUP($A1170,StudiesDetails!$B:$CW,4,FALSE),"")</f>
        <v>https://doi.org/10.1007/s43440-021-00337-w</v>
      </c>
      <c r="E1170" s="64" t="str">
        <f>IF(AND($A1170&lt;&gt;"",ISNUMBER($A1170)),VLOOKUP($A1170,StudiesDetails!$B:$CW,5,FALSE),"")</f>
        <v>CYP3A5</v>
      </c>
      <c r="F1170" s="23" t="str">
        <f>IF(AND($A1170&lt;&gt;"",ISNUMBER($A1170)),VLOOKUP($A1170,StudiesDetails!$B:$CW,6,FALSE),"")</f>
        <v>Liver--HH / Cell lysates--*3/*3</v>
      </c>
      <c r="G1170" s="12" t="s">
        <v>1678</v>
      </c>
      <c r="I1170" s="60" t="str">
        <f>IF(AND($A1170&lt;&gt;"",ISNUMBER($A1170)),VLOOKUP($A1170,StudiesDetails!$B:$CW,26,FALSE),"")</f>
        <v>Aggregated</v>
      </c>
      <c r="J1170" s="39">
        <f>IF(AND($A1170&lt;&gt;"",ISNUMBER($A1170)),VLOOKUP($A1170,StudiesDetails!$B:$CW,31,FALSE),"")</f>
        <v>21</v>
      </c>
      <c r="K1170" s="2">
        <v>33.3333333333333</v>
      </c>
      <c r="L1170" s="14" t="s">
        <v>1704</v>
      </c>
      <c r="M1170" s="14" t="s">
        <v>1069</v>
      </c>
      <c r="X1170" s="52">
        <v>0</v>
      </c>
      <c r="Z1170" s="16" t="s">
        <v>1694</v>
      </c>
    </row>
    <row r="1171" spans="1:26" x14ac:dyDescent="0.3">
      <c r="A1171">
        <v>2083</v>
      </c>
      <c r="B1171" s="23" t="str">
        <f>IF(AND($A1171&lt;&gt;"",ISNUMBER($A1171)),VLOOKUP($A1171,StudiesDetails!$B:$CW,2,FALSE),"")</f>
        <v>Saussele</v>
      </c>
      <c r="C1171" s="23">
        <f>IF(AND($A1171&lt;&gt;"",ISNUMBER($A1171)),VLOOKUP($A1171,StudiesDetails!$B:$CW,3,FALSE),"")</f>
        <v>2007</v>
      </c>
      <c r="D1171" s="23" t="str">
        <f>IF(AND($A1171&lt;&gt;"",ISNUMBER($A1171)),VLOOKUP($A1171,StudiesDetails!$B:$CW,4,FALSE),"")</f>
        <v>https://doi.org/10.1038/sj.clpt.6100138</v>
      </c>
      <c r="E1171" s="64" t="str">
        <f>IF(AND($A1171&lt;&gt;"",ISNUMBER($A1171)),VLOOKUP($A1171,StudiesDetails!$B:$CW,5,FALSE),"")</f>
        <v>CYP3A4</v>
      </c>
      <c r="F1171" s="23" t="str">
        <f>IF(AND($A1171&lt;&gt;"",ISNUMBER($A1171)),VLOOKUP($A1171,StudiesDetails!$B:$CW,6,FALSE),"")</f>
        <v>Liver--HLM--</v>
      </c>
      <c r="G1171" s="12" t="s">
        <v>1690</v>
      </c>
      <c r="I1171" s="60" t="str">
        <f>IF(AND($A1171&lt;&gt;"",ISNUMBER($A1171)),VLOOKUP($A1171,StudiesDetails!$B:$CW,26,FALSE),"")</f>
        <v>Aggregated</v>
      </c>
      <c r="J1171" s="39">
        <f>IF(AND($A1171&lt;&gt;"",ISNUMBER($A1171)),VLOOKUP($A1171,StudiesDetails!$B:$CW,31,FALSE),"")</f>
        <v>37</v>
      </c>
      <c r="K1171" s="110" t="s">
        <v>988</v>
      </c>
      <c r="L1171" s="14" t="s">
        <v>1679</v>
      </c>
      <c r="M1171" s="14" t="s">
        <v>768</v>
      </c>
      <c r="X1171" s="52">
        <v>1</v>
      </c>
      <c r="Y1171" s="52" t="s">
        <v>1683</v>
      </c>
      <c r="Z1171" s="16" t="s">
        <v>832</v>
      </c>
    </row>
    <row r="1172" spans="1:26" x14ac:dyDescent="0.3">
      <c r="A1172">
        <v>2084</v>
      </c>
      <c r="B1172" s="23" t="str">
        <f>IF(AND($A1172&lt;&gt;"",ISNUMBER($A1172)),VLOOKUP($A1172,StudiesDetails!$B:$CW,2,FALSE),"")</f>
        <v>Tateishi</v>
      </c>
      <c r="C1172" s="23">
        <f>IF(AND($A1172&lt;&gt;"",ISNUMBER($A1172)),VLOOKUP($A1172,StudiesDetails!$B:$CW,3,FALSE),"")</f>
        <v>1997</v>
      </c>
      <c r="D1172" s="23" t="str">
        <f>IF(AND($A1172&lt;&gt;"",ISNUMBER($A1172)),VLOOKUP($A1172,StudiesDetails!$B:$CW,4,FALSE),"")</f>
        <v>https://doi.org/10.1016/s0024-3205(97)01011-4</v>
      </c>
      <c r="E1172" s="64" t="str">
        <f>IF(AND($A1172&lt;&gt;"",ISNUMBER($A1172)),VLOOKUP($A1172,StudiesDetails!$B:$CW,5,FALSE),"")</f>
        <v>CYP3A</v>
      </c>
      <c r="F1172" s="23" t="str">
        <f>IF(AND($A1172&lt;&gt;"",ISNUMBER($A1172)),VLOOKUP($A1172,StudiesDetails!$B:$CW,6,FALSE),"")</f>
        <v>Liver--HLM-perinatal/infant-</v>
      </c>
      <c r="G1172" s="12" t="s">
        <v>1690</v>
      </c>
      <c r="I1172" s="60" t="str">
        <f>IF(AND($A1172&lt;&gt;"",ISNUMBER($A1172)),VLOOKUP($A1172,StudiesDetails!$B:$CW,26,FALSE),"")</f>
        <v>Aggregated</v>
      </c>
      <c r="J1172" s="39">
        <f>IF(AND($A1172&lt;&gt;"",ISNUMBER($A1172)),VLOOKUP($A1172,StudiesDetails!$B:$CW,31,FALSE),"")</f>
        <v>10</v>
      </c>
      <c r="K1172" s="2">
        <v>173.31</v>
      </c>
      <c r="L1172" s="14" t="s">
        <v>1679</v>
      </c>
      <c r="M1172" s="14" t="s">
        <v>768</v>
      </c>
      <c r="Q1172" s="2">
        <v>129.06</v>
      </c>
      <c r="R1172" s="14" t="s">
        <v>1679</v>
      </c>
      <c r="S1172" s="14" t="s">
        <v>797</v>
      </c>
      <c r="X1172" s="52">
        <v>1</v>
      </c>
      <c r="Y1172" s="52" t="s">
        <v>1696</v>
      </c>
    </row>
    <row r="1173" spans="1:26" x14ac:dyDescent="0.3">
      <c r="A1173">
        <v>2085</v>
      </c>
      <c r="B1173" s="23" t="str">
        <f>IF(AND($A1173&lt;&gt;"",ISNUMBER($A1173)),VLOOKUP($A1173,StudiesDetails!$B:$CW,2,FALSE),"")</f>
        <v>Tateishi</v>
      </c>
      <c r="C1173" s="23">
        <f>IF(AND($A1173&lt;&gt;"",ISNUMBER($A1173)),VLOOKUP($A1173,StudiesDetails!$B:$CW,3,FALSE),"")</f>
        <v>1997</v>
      </c>
      <c r="D1173" s="23" t="str">
        <f>IF(AND($A1173&lt;&gt;"",ISNUMBER($A1173)),VLOOKUP($A1173,StudiesDetails!$B:$CW,4,FALSE),"")</f>
        <v>https://doi.org/10.1016/s0024-3205(97)01011-4</v>
      </c>
      <c r="E1173" s="64" t="str">
        <f>IF(AND($A1173&lt;&gt;"",ISNUMBER($A1173)),VLOOKUP($A1173,StudiesDetails!$B:$CW,5,FALSE),"")</f>
        <v>CYP3A</v>
      </c>
      <c r="F1173" s="23" t="str">
        <f>IF(AND($A1173&lt;&gt;"",ISNUMBER($A1173)),VLOOKUP($A1173,StudiesDetails!$B:$CW,6,FALSE),"")</f>
        <v>Liver--HLM-control-</v>
      </c>
      <c r="G1173" s="12" t="s">
        <v>1690</v>
      </c>
      <c r="I1173" s="60" t="str">
        <f>IF(AND($A1173&lt;&gt;"",ISNUMBER($A1173)),VLOOKUP($A1173,StudiesDetails!$B:$CW,26,FALSE),"")</f>
        <v>Aggregated</v>
      </c>
      <c r="J1173" s="39">
        <f>IF(AND($A1173&lt;&gt;"",ISNUMBER($A1173)),VLOOKUP($A1173,StudiesDetails!$B:$CW,31,FALSE),"")</f>
        <v>10</v>
      </c>
      <c r="K1173" s="62">
        <v>239.4</v>
      </c>
      <c r="L1173" s="14" t="s">
        <v>1679</v>
      </c>
      <c r="M1173" s="14" t="s">
        <v>768</v>
      </c>
      <c r="Q1173" s="2">
        <v>162.86000000000001</v>
      </c>
      <c r="R1173" s="14" t="s">
        <v>1679</v>
      </c>
      <c r="S1173" s="14" t="s">
        <v>797</v>
      </c>
      <c r="X1173" s="52">
        <v>1</v>
      </c>
      <c r="Y1173" s="52" t="s">
        <v>1683</v>
      </c>
    </row>
    <row r="1174" spans="1:26" x14ac:dyDescent="0.3">
      <c r="A1174">
        <v>2086</v>
      </c>
      <c r="B1174" s="23" t="str">
        <f>IF(AND($A1174&lt;&gt;"",ISNUMBER($A1174)),VLOOKUP($A1174,StudiesDetails!$B:$CW,2,FALSE),"")</f>
        <v>Bergheim</v>
      </c>
      <c r="C1174" s="23">
        <f>IF(AND($A1174&lt;&gt;"",ISNUMBER($A1174)),VLOOKUP($A1174,StudiesDetails!$B:$CW,3,FALSE),"")</f>
        <v>2005</v>
      </c>
      <c r="D1174" s="23" t="str">
        <f>IF(AND($A1174&lt;&gt;"",ISNUMBER($A1174)),VLOOKUP($A1174,StudiesDetails!$B:$CW,4,FALSE),"")</f>
        <v>https://doi.org/10.1186/1472-6904-5-4</v>
      </c>
      <c r="E1174" s="64" t="str">
        <f>IF(AND($A1174&lt;&gt;"",ISNUMBER($A1174)),VLOOKUP($A1174,StudiesDetails!$B:$CW,5,FALSE),"")</f>
        <v>CYP3A4</v>
      </c>
      <c r="F1174" s="23" t="str">
        <f>IF(AND($A1174&lt;&gt;"",ISNUMBER($A1174)),VLOOKUP($A1174,StudiesDetails!$B:$CW,6,FALSE),"")</f>
        <v>Large intestine-Descending colon-Intestinal mucosa--</v>
      </c>
      <c r="G1174" s="12" t="s">
        <v>1690</v>
      </c>
      <c r="I1174" s="60" t="str">
        <f>IF(AND($A1174&lt;&gt;"",ISNUMBER($A1174)),VLOOKUP($A1174,StudiesDetails!$B:$CW,26,FALSE),"")</f>
        <v>Aggregated</v>
      </c>
      <c r="J1174" s="39">
        <f>IF(AND($A1174&lt;&gt;"",ISNUMBER($A1174)),VLOOKUP($A1174,StudiesDetails!$B:$CW,31,FALSE),"")</f>
        <v>6</v>
      </c>
      <c r="K1174" s="2">
        <v>26.500566251415599</v>
      </c>
      <c r="L1174" s="14" t="s">
        <v>1715</v>
      </c>
      <c r="M1174" s="14" t="s">
        <v>1716</v>
      </c>
      <c r="Q1174" s="2">
        <v>5.0283125707814023</v>
      </c>
      <c r="R1174" s="14" t="s">
        <v>1717</v>
      </c>
      <c r="S1174" s="14" t="s">
        <v>1686</v>
      </c>
      <c r="X1174" s="52">
        <v>1</v>
      </c>
      <c r="Y1174" s="52" t="s">
        <v>1692</v>
      </c>
      <c r="Z1174" s="16" t="s">
        <v>1694</v>
      </c>
    </row>
    <row r="1175" spans="1:26" x14ac:dyDescent="0.3">
      <c r="A1175">
        <v>2087</v>
      </c>
      <c r="B1175" s="23" t="str">
        <f>IF(AND($A1175&lt;&gt;"",ISNUMBER($A1175)),VLOOKUP($A1175,StudiesDetails!$B:$CW,2,FALSE),"")</f>
        <v>Bergheim</v>
      </c>
      <c r="C1175" s="23">
        <f>IF(AND($A1175&lt;&gt;"",ISNUMBER($A1175)),VLOOKUP($A1175,StudiesDetails!$B:$CW,3,FALSE),"")</f>
        <v>2005</v>
      </c>
      <c r="D1175" s="23" t="str">
        <f>IF(AND($A1175&lt;&gt;"",ISNUMBER($A1175)),VLOOKUP($A1175,StudiesDetails!$B:$CW,4,FALSE),"")</f>
        <v>https://doi.org/10.1186/1472-6904-5-4</v>
      </c>
      <c r="E1175" s="64" t="str">
        <f>IF(AND($A1175&lt;&gt;"",ISNUMBER($A1175)),VLOOKUP($A1175,StudiesDetails!$B:$CW,5,FALSE),"")</f>
        <v>CYP3A4</v>
      </c>
      <c r="F1175" s="23" t="str">
        <f>IF(AND($A1175&lt;&gt;"",ISNUMBER($A1175)),VLOOKUP($A1175,StudiesDetails!$B:$CW,6,FALSE),"")</f>
        <v>Large intestine-Sigmoid colon-Intestinal mucosa--</v>
      </c>
      <c r="G1175" s="12" t="s">
        <v>1690</v>
      </c>
      <c r="I1175" s="60" t="str">
        <f>IF(AND($A1175&lt;&gt;"",ISNUMBER($A1175)),VLOOKUP($A1175,StudiesDetails!$B:$CW,26,FALSE),"")</f>
        <v>Aggregated</v>
      </c>
      <c r="J1175" s="39">
        <f>IF(AND($A1175&lt;&gt;"",ISNUMBER($A1175)),VLOOKUP($A1175,StudiesDetails!$B:$CW,31,FALSE),"")</f>
        <v>24</v>
      </c>
      <c r="K1175" s="2">
        <v>45.390713476783603</v>
      </c>
      <c r="L1175" s="14" t="s">
        <v>1715</v>
      </c>
      <c r="M1175" s="14" t="s">
        <v>1716</v>
      </c>
      <c r="Q1175" s="2">
        <v>9.037372593431499</v>
      </c>
      <c r="R1175" s="14" t="s">
        <v>1717</v>
      </c>
      <c r="S1175" s="14" t="s">
        <v>1686</v>
      </c>
      <c r="X1175" s="52">
        <v>1</v>
      </c>
      <c r="Y1175" s="52" t="s">
        <v>1692</v>
      </c>
      <c r="Z1175" s="16" t="s">
        <v>1694</v>
      </c>
    </row>
    <row r="1176" spans="1:26" x14ac:dyDescent="0.3">
      <c r="A1176">
        <v>2088</v>
      </c>
      <c r="B1176" s="23" t="str">
        <f>IF(AND($A1176&lt;&gt;"",ISNUMBER($A1176)),VLOOKUP($A1176,StudiesDetails!$B:$CW,2,FALSE),"")</f>
        <v>Bergheim</v>
      </c>
      <c r="C1176" s="23">
        <f>IF(AND($A1176&lt;&gt;"",ISNUMBER($A1176)),VLOOKUP($A1176,StudiesDetails!$B:$CW,3,FALSE),"")</f>
        <v>2005</v>
      </c>
      <c r="D1176" s="23" t="str">
        <f>IF(AND($A1176&lt;&gt;"",ISNUMBER($A1176)),VLOOKUP($A1176,StudiesDetails!$B:$CW,4,FALSE),"")</f>
        <v>https://doi.org/10.1186/1472-6904-5-4</v>
      </c>
      <c r="E1176" s="64" t="str">
        <f>IF(AND($A1176&lt;&gt;"",ISNUMBER($A1176)),VLOOKUP($A1176,StudiesDetails!$B:$CW,5,FALSE),"")</f>
        <v>CYP3A5</v>
      </c>
      <c r="F1176" s="23" t="str">
        <f>IF(AND($A1176&lt;&gt;"",ISNUMBER($A1176)),VLOOKUP($A1176,StudiesDetails!$B:$CW,6,FALSE),"")</f>
        <v>Large intestine-Descending colon-Intestinal mucosa--</v>
      </c>
      <c r="G1176" s="12" t="s">
        <v>1690</v>
      </c>
      <c r="I1176" s="60" t="str">
        <f>IF(AND($A1176&lt;&gt;"",ISNUMBER($A1176)),VLOOKUP($A1176,StudiesDetails!$B:$CW,26,FALSE),"")</f>
        <v>Aggregated</v>
      </c>
      <c r="J1176" s="39">
        <f>IF(AND($A1176&lt;&gt;"",ISNUMBER($A1176)),VLOOKUP($A1176,StudiesDetails!$B:$CW,31,FALSE),"")</f>
        <v>6</v>
      </c>
      <c r="K1176" s="2">
        <v>10.328425821064499</v>
      </c>
      <c r="L1176" s="14" t="s">
        <v>1715</v>
      </c>
      <c r="M1176" s="14" t="s">
        <v>1716</v>
      </c>
      <c r="Q1176" s="2">
        <v>1.970554926387301</v>
      </c>
      <c r="R1176" s="14" t="s">
        <v>1717</v>
      </c>
      <c r="S1176" s="14" t="s">
        <v>1686</v>
      </c>
      <c r="X1176" s="52">
        <v>1</v>
      </c>
      <c r="Y1176" s="52" t="s">
        <v>1692</v>
      </c>
      <c r="Z1176" s="16" t="s">
        <v>1694</v>
      </c>
    </row>
    <row r="1177" spans="1:26" x14ac:dyDescent="0.3">
      <c r="A1177">
        <v>2089</v>
      </c>
      <c r="B1177" s="23" t="str">
        <f>IF(AND($A1177&lt;&gt;"",ISNUMBER($A1177)),VLOOKUP($A1177,StudiesDetails!$B:$CW,2,FALSE),"")</f>
        <v>Bergheim</v>
      </c>
      <c r="C1177" s="23">
        <f>IF(AND($A1177&lt;&gt;"",ISNUMBER($A1177)),VLOOKUP($A1177,StudiesDetails!$B:$CW,3,FALSE),"")</f>
        <v>2005</v>
      </c>
      <c r="D1177" s="23" t="str">
        <f>IF(AND($A1177&lt;&gt;"",ISNUMBER($A1177)),VLOOKUP($A1177,StudiesDetails!$B:$CW,4,FALSE),"")</f>
        <v>https://doi.org/10.1186/1472-6904-5-4</v>
      </c>
      <c r="E1177" s="64" t="str">
        <f>IF(AND($A1177&lt;&gt;"",ISNUMBER($A1177)),VLOOKUP($A1177,StudiesDetails!$B:$CW,5,FALSE),"")</f>
        <v>CYP3A5</v>
      </c>
      <c r="F1177" s="23" t="str">
        <f>IF(AND($A1177&lt;&gt;"",ISNUMBER($A1177)),VLOOKUP($A1177,StudiesDetails!$B:$CW,6,FALSE),"")</f>
        <v>Large intestine-Sigmoid colon-Intestinal mucosa--</v>
      </c>
      <c r="G1177" s="12" t="s">
        <v>1690</v>
      </c>
      <c r="I1177" s="60" t="str">
        <f>IF(AND($A1177&lt;&gt;"",ISNUMBER($A1177)),VLOOKUP($A1177,StudiesDetails!$B:$CW,26,FALSE),"")</f>
        <v>Aggregated</v>
      </c>
      <c r="J1177" s="39">
        <f>IF(AND($A1177&lt;&gt;"",ISNUMBER($A1177)),VLOOKUP($A1177,StudiesDetails!$B:$CW,31,FALSE),"")</f>
        <v>24</v>
      </c>
      <c r="K1177" s="2">
        <v>10.6681766704416</v>
      </c>
      <c r="L1177" s="14" t="s">
        <v>1715</v>
      </c>
      <c r="M1177" s="14" t="s">
        <v>1716</v>
      </c>
      <c r="Q1177" s="2">
        <v>1.5628539071347998</v>
      </c>
      <c r="R1177" s="14" t="s">
        <v>1717</v>
      </c>
      <c r="S1177" s="14" t="s">
        <v>1686</v>
      </c>
      <c r="X1177" s="52">
        <v>1</v>
      </c>
      <c r="Y1177" s="52" t="s">
        <v>1692</v>
      </c>
      <c r="Z1177" s="16" t="s">
        <v>1694</v>
      </c>
    </row>
    <row r="1178" spans="1:26" x14ac:dyDescent="0.3">
      <c r="A1178">
        <v>2090</v>
      </c>
      <c r="B1178" s="23" t="str">
        <f>IF(AND($A1178&lt;&gt;"",ISNUMBER($A1178)),VLOOKUP($A1178,StudiesDetails!$B:$CW,2,FALSE),"")</f>
        <v>Isoherranen</v>
      </c>
      <c r="C1178" s="23">
        <f>IF(AND($A1178&lt;&gt;"",ISNUMBER($A1178)),VLOOKUP($A1178,StudiesDetails!$B:$CW,3,FALSE),"")</f>
        <v>2008</v>
      </c>
      <c r="D1178" s="23" t="str">
        <f>IF(AND($A1178&lt;&gt;"",ISNUMBER($A1178)),VLOOKUP($A1178,StudiesDetails!$B:$CW,4,FALSE),"")</f>
        <v>https://doi.org/10.1124/dmd.107.018382</v>
      </c>
      <c r="E1178" s="64" t="str">
        <f>IF(AND($A1178&lt;&gt;"",ISNUMBER($A1178)),VLOOKUP($A1178,StudiesDetails!$B:$CW,5,FALSE),"")</f>
        <v>CYP3A4</v>
      </c>
      <c r="F1178" s="23" t="str">
        <f>IF(AND($A1178&lt;&gt;"",ISNUMBER($A1178)),VLOOKUP($A1178,StudiesDetails!$B:$CW,6,FALSE),"")</f>
        <v>Liver--HLM-CYP3A5+-</v>
      </c>
      <c r="G1178" s="12" t="s">
        <v>1690</v>
      </c>
      <c r="H1178" s="1">
        <v>2</v>
      </c>
      <c r="I1178" s="60" t="str">
        <f>IF(AND($A1178&lt;&gt;"",ISNUMBER($A1178)),VLOOKUP($A1178,StudiesDetails!$B:$CW,26,FALSE),"")</f>
        <v>Pooled</v>
      </c>
      <c r="J1178" s="39">
        <f>IF(AND($A1178&lt;&gt;"",ISNUMBER($A1178)),VLOOKUP($A1178,StudiesDetails!$B:$CW,31,FALSE),"")</f>
        <v>3</v>
      </c>
      <c r="K1178" s="2">
        <v>13</v>
      </c>
      <c r="L1178" s="14" t="s">
        <v>1679</v>
      </c>
      <c r="M1178" s="14" t="s">
        <v>768</v>
      </c>
      <c r="X1178" s="52">
        <v>0</v>
      </c>
    </row>
    <row r="1179" spans="1:26" x14ac:dyDescent="0.3">
      <c r="A1179">
        <v>2091</v>
      </c>
      <c r="B1179" s="23" t="str">
        <f>IF(AND($A1179&lt;&gt;"",ISNUMBER($A1179)),VLOOKUP($A1179,StudiesDetails!$B:$CW,2,FALSE),"")</f>
        <v>Isoherranen</v>
      </c>
      <c r="C1179" s="23">
        <f>IF(AND($A1179&lt;&gt;"",ISNUMBER($A1179)),VLOOKUP($A1179,StudiesDetails!$B:$CW,3,FALSE),"")</f>
        <v>2008</v>
      </c>
      <c r="D1179" s="23" t="str">
        <f>IF(AND($A1179&lt;&gt;"",ISNUMBER($A1179)),VLOOKUP($A1179,StudiesDetails!$B:$CW,4,FALSE),"")</f>
        <v>https://doi.org/10.1124/dmd.107.018382</v>
      </c>
      <c r="E1179" s="64" t="str">
        <f>IF(AND($A1179&lt;&gt;"",ISNUMBER($A1179)),VLOOKUP($A1179,StudiesDetails!$B:$CW,5,FALSE),"")</f>
        <v>CYP3A4</v>
      </c>
      <c r="F1179" s="23" t="str">
        <f>IF(AND($A1179&lt;&gt;"",ISNUMBER($A1179)),VLOOKUP($A1179,StudiesDetails!$B:$CW,6,FALSE),"")</f>
        <v>Liver--HLM-CYP3A5--</v>
      </c>
      <c r="G1179" s="12" t="s">
        <v>1690</v>
      </c>
      <c r="H1179" s="1">
        <v>2</v>
      </c>
      <c r="I1179" s="60" t="str">
        <f>IF(AND($A1179&lt;&gt;"",ISNUMBER($A1179)),VLOOKUP($A1179,StudiesDetails!$B:$CW,26,FALSE),"")</f>
        <v>Pooled</v>
      </c>
      <c r="J1179" s="39">
        <f>IF(AND($A1179&lt;&gt;"",ISNUMBER($A1179)),VLOOKUP($A1179,StudiesDetails!$B:$CW,31,FALSE),"")</f>
        <v>3</v>
      </c>
      <c r="K1179" s="2">
        <v>133</v>
      </c>
      <c r="L1179" s="14" t="s">
        <v>1679</v>
      </c>
      <c r="M1179" s="14" t="s">
        <v>768</v>
      </c>
      <c r="X1179" s="52">
        <v>0</v>
      </c>
    </row>
    <row r="1180" spans="1:26" x14ac:dyDescent="0.3">
      <c r="A1180">
        <v>2092</v>
      </c>
      <c r="B1180" s="23" t="str">
        <f>IF(AND($A1180&lt;&gt;"",ISNUMBER($A1180)),VLOOKUP($A1180,StudiesDetails!$B:$CW,2,FALSE),"")</f>
        <v>Isoherranen</v>
      </c>
      <c r="C1180" s="23">
        <f>IF(AND($A1180&lt;&gt;"",ISNUMBER($A1180)),VLOOKUP($A1180,StudiesDetails!$B:$CW,3,FALSE),"")</f>
        <v>2008</v>
      </c>
      <c r="D1180" s="23" t="str">
        <f>IF(AND($A1180&lt;&gt;"",ISNUMBER($A1180)),VLOOKUP($A1180,StudiesDetails!$B:$CW,4,FALSE),"")</f>
        <v>https://doi.org/10.1124/dmd.107.018382</v>
      </c>
      <c r="E1180" s="64" t="str">
        <f>IF(AND($A1180&lt;&gt;"",ISNUMBER($A1180)),VLOOKUP($A1180,StudiesDetails!$B:$CW,5,FALSE),"")</f>
        <v>CYP3A5</v>
      </c>
      <c r="F1180" s="23" t="str">
        <f>IF(AND($A1180&lt;&gt;"",ISNUMBER($A1180)),VLOOKUP($A1180,StudiesDetails!$B:$CW,6,FALSE),"")</f>
        <v>Liver--HLM-CYP3A5+-</v>
      </c>
      <c r="G1180" s="12" t="s">
        <v>1690</v>
      </c>
      <c r="H1180" s="1">
        <v>2</v>
      </c>
      <c r="I1180" s="60" t="str">
        <f>IF(AND($A1180&lt;&gt;"",ISNUMBER($A1180)),VLOOKUP($A1180,StudiesDetails!$B:$CW,26,FALSE),"")</f>
        <v>Pooled</v>
      </c>
      <c r="J1180" s="39">
        <f>IF(AND($A1180&lt;&gt;"",ISNUMBER($A1180)),VLOOKUP($A1180,StudiesDetails!$B:$CW,31,FALSE),"")</f>
        <v>3</v>
      </c>
      <c r="K1180" s="2">
        <v>58</v>
      </c>
      <c r="L1180" s="14" t="s">
        <v>1679</v>
      </c>
      <c r="M1180" s="14" t="s">
        <v>768</v>
      </c>
      <c r="X1180" s="52">
        <v>0</v>
      </c>
    </row>
    <row r="1181" spans="1:26" x14ac:dyDescent="0.3">
      <c r="A1181">
        <v>2093</v>
      </c>
      <c r="B1181" s="23" t="str">
        <f>IF(AND($A1181&lt;&gt;"",ISNUMBER($A1181)),VLOOKUP($A1181,StudiesDetails!$B:$CW,2,FALSE),"")</f>
        <v>Wang</v>
      </c>
      <c r="C1181" s="23">
        <f>IF(AND($A1181&lt;&gt;"",ISNUMBER($A1181)),VLOOKUP($A1181,StudiesDetails!$B:$CW,3,FALSE),"")</f>
        <v>2005</v>
      </c>
      <c r="D1181" s="23" t="str">
        <f>IF(AND($A1181&lt;&gt;"",ISNUMBER($A1181)),VLOOKUP($A1181,StudiesDetails!$B:$CW,4,FALSE),"")</f>
        <v>https://doi.org/10.1124/dmd.104.001834</v>
      </c>
      <c r="E1181" s="64" t="str">
        <f>IF(AND($A1181&lt;&gt;"",ISNUMBER($A1181)),VLOOKUP($A1181,StudiesDetails!$B:$CW,5,FALSE),"")</f>
        <v>CYP3A4</v>
      </c>
      <c r="F1181" s="23" t="str">
        <f>IF(AND($A1181&lt;&gt;"",ISNUMBER($A1181)),VLOOKUP($A1181,StudiesDetails!$B:$CW,6,FALSE),"")</f>
        <v>Liver--HLM-IUL31-</v>
      </c>
      <c r="G1181" s="12" t="s">
        <v>1690</v>
      </c>
      <c r="H1181" s="1">
        <v>1</v>
      </c>
      <c r="I1181" s="60" t="str">
        <f>IF(AND($A1181&lt;&gt;"",ISNUMBER($A1181)),VLOOKUP($A1181,StudiesDetails!$B:$CW,26,FALSE),"")</f>
        <v>Individual</v>
      </c>
      <c r="J1181" s="39">
        <f>IF(AND($A1181&lt;&gt;"",ISNUMBER($A1181)),VLOOKUP($A1181,StudiesDetails!$B:$CW,31,FALSE),"")</f>
        <v>1</v>
      </c>
      <c r="K1181" s="2">
        <v>37.4</v>
      </c>
      <c r="L1181" s="14" t="s">
        <v>1679</v>
      </c>
      <c r="M1181" s="14" t="s">
        <v>1385</v>
      </c>
      <c r="X1181" s="52">
        <v>0</v>
      </c>
    </row>
    <row r="1182" spans="1:26" x14ac:dyDescent="0.3">
      <c r="A1182">
        <v>2094</v>
      </c>
      <c r="B1182" s="23" t="str">
        <f>IF(AND($A1182&lt;&gt;"",ISNUMBER($A1182)),VLOOKUP($A1182,StudiesDetails!$B:$CW,2,FALSE),"")</f>
        <v>Wang</v>
      </c>
      <c r="C1182" s="23">
        <f>IF(AND($A1182&lt;&gt;"",ISNUMBER($A1182)),VLOOKUP($A1182,StudiesDetails!$B:$CW,3,FALSE),"")</f>
        <v>2005</v>
      </c>
      <c r="D1182" s="23" t="str">
        <f>IF(AND($A1182&lt;&gt;"",ISNUMBER($A1182)),VLOOKUP($A1182,StudiesDetails!$B:$CW,4,FALSE),"")</f>
        <v>https://doi.org/10.1124/dmd.104.001834</v>
      </c>
      <c r="E1182" s="64" t="str">
        <f>IF(AND($A1182&lt;&gt;"",ISNUMBER($A1182)),VLOOKUP($A1182,StudiesDetails!$B:$CW,5,FALSE),"")</f>
        <v>CYP3A4</v>
      </c>
      <c r="F1182" s="23" t="str">
        <f>IF(AND($A1182&lt;&gt;"",ISNUMBER($A1182)),VLOOKUP($A1182,StudiesDetails!$B:$CW,6,FALSE),"")</f>
        <v>Liver--HLM-IUL32-</v>
      </c>
      <c r="G1182" s="12" t="s">
        <v>1690</v>
      </c>
      <c r="H1182" s="1">
        <v>1</v>
      </c>
      <c r="I1182" s="60" t="str">
        <f>IF(AND($A1182&lt;&gt;"",ISNUMBER($A1182)),VLOOKUP($A1182,StudiesDetails!$B:$CW,26,FALSE),"")</f>
        <v>Individual</v>
      </c>
      <c r="J1182" s="39">
        <f>IF(AND($A1182&lt;&gt;"",ISNUMBER($A1182)),VLOOKUP($A1182,StudiesDetails!$B:$CW,31,FALSE),"")</f>
        <v>1</v>
      </c>
      <c r="K1182" s="2">
        <v>28.5</v>
      </c>
      <c r="L1182" s="14" t="s">
        <v>1679</v>
      </c>
      <c r="M1182" s="14" t="s">
        <v>1385</v>
      </c>
      <c r="X1182" s="52">
        <v>0</v>
      </c>
    </row>
    <row r="1183" spans="1:26" x14ac:dyDescent="0.3">
      <c r="A1183">
        <v>2095</v>
      </c>
      <c r="B1183" s="23" t="str">
        <f>IF(AND($A1183&lt;&gt;"",ISNUMBER($A1183)),VLOOKUP($A1183,StudiesDetails!$B:$CW,2,FALSE),"")</f>
        <v>Wang</v>
      </c>
      <c r="C1183" s="23">
        <f>IF(AND($A1183&lt;&gt;"",ISNUMBER($A1183)),VLOOKUP($A1183,StudiesDetails!$B:$CW,3,FALSE),"")</f>
        <v>2005</v>
      </c>
      <c r="D1183" s="23" t="str">
        <f>IF(AND($A1183&lt;&gt;"",ISNUMBER($A1183)),VLOOKUP($A1183,StudiesDetails!$B:$CW,4,FALSE),"")</f>
        <v>https://doi.org/10.1124/dmd.104.001834</v>
      </c>
      <c r="E1183" s="64" t="str">
        <f>IF(AND($A1183&lt;&gt;"",ISNUMBER($A1183)),VLOOKUP($A1183,StudiesDetails!$B:$CW,5,FALSE),"")</f>
        <v>CYP3A4</v>
      </c>
      <c r="F1183" s="23" t="str">
        <f>IF(AND($A1183&lt;&gt;"",ISNUMBER($A1183)),VLOOKUP($A1183,StudiesDetails!$B:$CW,6,FALSE),"")</f>
        <v>Liver--HLM-IUL33-</v>
      </c>
      <c r="G1183" s="12" t="s">
        <v>1690</v>
      </c>
      <c r="H1183" s="1">
        <v>1</v>
      </c>
      <c r="I1183" s="60" t="str">
        <f>IF(AND($A1183&lt;&gt;"",ISNUMBER($A1183)),VLOOKUP($A1183,StudiesDetails!$B:$CW,26,FALSE),"")</f>
        <v>Individual</v>
      </c>
      <c r="J1183" s="39">
        <f>IF(AND($A1183&lt;&gt;"",ISNUMBER($A1183)),VLOOKUP($A1183,StudiesDetails!$B:$CW,31,FALSE),"")</f>
        <v>1</v>
      </c>
      <c r="K1183" s="2">
        <v>41.1</v>
      </c>
      <c r="L1183" s="14" t="s">
        <v>1679</v>
      </c>
      <c r="M1183" s="14" t="s">
        <v>1385</v>
      </c>
      <c r="X1183" s="52">
        <v>0</v>
      </c>
    </row>
    <row r="1184" spans="1:26" x14ac:dyDescent="0.3">
      <c r="A1184">
        <v>2096</v>
      </c>
      <c r="B1184" s="23" t="str">
        <f>IF(AND($A1184&lt;&gt;"",ISNUMBER($A1184)),VLOOKUP($A1184,StudiesDetails!$B:$CW,2,FALSE),"")</f>
        <v>Wang</v>
      </c>
      <c r="C1184" s="23">
        <f>IF(AND($A1184&lt;&gt;"",ISNUMBER($A1184)),VLOOKUP($A1184,StudiesDetails!$B:$CW,3,FALSE),"")</f>
        <v>2005</v>
      </c>
      <c r="D1184" s="23" t="str">
        <f>IF(AND($A1184&lt;&gt;"",ISNUMBER($A1184)),VLOOKUP($A1184,StudiesDetails!$B:$CW,4,FALSE),"")</f>
        <v>https://doi.org/10.1124/dmd.104.001834</v>
      </c>
      <c r="E1184" s="64" t="str">
        <f>IF(AND($A1184&lt;&gt;"",ISNUMBER($A1184)),VLOOKUP($A1184,StudiesDetails!$B:$CW,5,FALSE),"")</f>
        <v>CYP3A4</v>
      </c>
      <c r="F1184" s="23" t="str">
        <f>IF(AND($A1184&lt;&gt;"",ISNUMBER($A1184)),VLOOKUP($A1184,StudiesDetails!$B:$CW,6,FALSE),"")</f>
        <v>Liver--HLM-IUL34-</v>
      </c>
      <c r="G1184" s="12" t="s">
        <v>1690</v>
      </c>
      <c r="H1184" s="1">
        <v>1</v>
      </c>
      <c r="I1184" s="60" t="str">
        <f>IF(AND($A1184&lt;&gt;"",ISNUMBER($A1184)),VLOOKUP($A1184,StudiesDetails!$B:$CW,26,FALSE),"")</f>
        <v>Individual</v>
      </c>
      <c r="J1184" s="39">
        <f>IF(AND($A1184&lt;&gt;"",ISNUMBER($A1184)),VLOOKUP($A1184,StudiesDetails!$B:$CW,31,FALSE),"")</f>
        <v>1</v>
      </c>
      <c r="K1184" s="2">
        <v>48.2</v>
      </c>
      <c r="L1184" s="14" t="s">
        <v>1679</v>
      </c>
      <c r="M1184" s="14" t="s">
        <v>1385</v>
      </c>
      <c r="X1184" s="52">
        <v>0</v>
      </c>
    </row>
    <row r="1185" spans="1:26" x14ac:dyDescent="0.3">
      <c r="A1185">
        <v>2097</v>
      </c>
      <c r="B1185" s="23" t="str">
        <f>IF(AND($A1185&lt;&gt;"",ISNUMBER($A1185)),VLOOKUP($A1185,StudiesDetails!$B:$CW,2,FALSE),"")</f>
        <v>Wang</v>
      </c>
      <c r="C1185" s="23">
        <f>IF(AND($A1185&lt;&gt;"",ISNUMBER($A1185)),VLOOKUP($A1185,StudiesDetails!$B:$CW,3,FALSE),"")</f>
        <v>2005</v>
      </c>
      <c r="D1185" s="23" t="str">
        <f>IF(AND($A1185&lt;&gt;"",ISNUMBER($A1185)),VLOOKUP($A1185,StudiesDetails!$B:$CW,4,FALSE),"")</f>
        <v>https://doi.org/10.1124/dmd.104.001834</v>
      </c>
      <c r="E1185" s="64" t="str">
        <f>IF(AND($A1185&lt;&gt;"",ISNUMBER($A1185)),VLOOKUP($A1185,StudiesDetails!$B:$CW,5,FALSE),"")</f>
        <v>CYP3A4</v>
      </c>
      <c r="F1185" s="23" t="str">
        <f>IF(AND($A1185&lt;&gt;"",ISNUMBER($A1185)),VLOOKUP($A1185,StudiesDetails!$B:$CW,6,FALSE),"")</f>
        <v>Liver--HLM-IUL35-</v>
      </c>
      <c r="G1185" s="12" t="s">
        <v>1690</v>
      </c>
      <c r="H1185" s="1">
        <v>1</v>
      </c>
      <c r="I1185" s="60" t="str">
        <f>IF(AND($A1185&lt;&gt;"",ISNUMBER($A1185)),VLOOKUP($A1185,StudiesDetails!$B:$CW,26,FALSE),"")</f>
        <v>Individual</v>
      </c>
      <c r="J1185" s="39">
        <f>IF(AND($A1185&lt;&gt;"",ISNUMBER($A1185)),VLOOKUP($A1185,StudiesDetails!$B:$CW,31,FALSE),"")</f>
        <v>1</v>
      </c>
      <c r="K1185" s="2">
        <v>31.5</v>
      </c>
      <c r="L1185" s="14" t="s">
        <v>1679</v>
      </c>
      <c r="M1185" s="14" t="s">
        <v>1385</v>
      </c>
      <c r="X1185" s="52">
        <v>0</v>
      </c>
    </row>
    <row r="1186" spans="1:26" x14ac:dyDescent="0.3">
      <c r="A1186">
        <v>2098</v>
      </c>
      <c r="B1186" s="23" t="str">
        <f>IF(AND($A1186&lt;&gt;"",ISNUMBER($A1186)),VLOOKUP($A1186,StudiesDetails!$B:$CW,2,FALSE),"")</f>
        <v>Wang</v>
      </c>
      <c r="C1186" s="23">
        <f>IF(AND($A1186&lt;&gt;"",ISNUMBER($A1186)),VLOOKUP($A1186,StudiesDetails!$B:$CW,3,FALSE),"")</f>
        <v>2005</v>
      </c>
      <c r="D1186" s="23" t="str">
        <f>IF(AND($A1186&lt;&gt;"",ISNUMBER($A1186)),VLOOKUP($A1186,StudiesDetails!$B:$CW,4,FALSE),"")</f>
        <v>https://doi.org/10.1124/dmd.104.001834</v>
      </c>
      <c r="E1186" s="64" t="str">
        <f>IF(AND($A1186&lt;&gt;"",ISNUMBER($A1186)),VLOOKUP($A1186,StudiesDetails!$B:$CW,5,FALSE),"")</f>
        <v>CYP3A5</v>
      </c>
      <c r="F1186" s="23" t="str">
        <f>IF(AND($A1186&lt;&gt;"",ISNUMBER($A1186)),VLOOKUP($A1186,StudiesDetails!$B:$CW,6,FALSE),"")</f>
        <v>Liver--HLM-IUL32-*3/*3</v>
      </c>
      <c r="G1186" s="12" t="s">
        <v>1690</v>
      </c>
      <c r="H1186" s="1">
        <v>1</v>
      </c>
      <c r="I1186" s="60" t="str">
        <f>IF(AND($A1186&lt;&gt;"",ISNUMBER($A1186)),VLOOKUP($A1186,StudiesDetails!$B:$CW,26,FALSE),"")</f>
        <v>Individual</v>
      </c>
      <c r="J1186" s="39">
        <f>IF(AND($A1186&lt;&gt;"",ISNUMBER($A1186)),VLOOKUP($A1186,StudiesDetails!$B:$CW,31,FALSE),"")</f>
        <v>1</v>
      </c>
      <c r="K1186" s="2">
        <v>3.5</v>
      </c>
      <c r="L1186" s="14" t="s">
        <v>1679</v>
      </c>
      <c r="M1186" s="14" t="s">
        <v>1385</v>
      </c>
      <c r="X1186" s="52">
        <v>0</v>
      </c>
    </row>
    <row r="1187" spans="1:26" x14ac:dyDescent="0.3">
      <c r="A1187">
        <v>2099</v>
      </c>
      <c r="B1187" s="23" t="str">
        <f>IF(AND($A1187&lt;&gt;"",ISNUMBER($A1187)),VLOOKUP($A1187,StudiesDetails!$B:$CW,2,FALSE),"")</f>
        <v>Wang</v>
      </c>
      <c r="C1187" s="23">
        <f>IF(AND($A1187&lt;&gt;"",ISNUMBER($A1187)),VLOOKUP($A1187,StudiesDetails!$B:$CW,3,FALSE),"")</f>
        <v>2005</v>
      </c>
      <c r="D1187" s="23" t="str">
        <f>IF(AND($A1187&lt;&gt;"",ISNUMBER($A1187)),VLOOKUP($A1187,StudiesDetails!$B:$CW,4,FALSE),"")</f>
        <v>https://doi.org/10.1124/dmd.104.001834</v>
      </c>
      <c r="E1187" s="64" t="str">
        <f>IF(AND($A1187&lt;&gt;"",ISNUMBER($A1187)),VLOOKUP($A1187,StudiesDetails!$B:$CW,5,FALSE),"")</f>
        <v>CYP3A5</v>
      </c>
      <c r="F1187" s="23" t="str">
        <f>IF(AND($A1187&lt;&gt;"",ISNUMBER($A1187)),VLOOKUP($A1187,StudiesDetails!$B:$CW,6,FALSE),"")</f>
        <v>Liver--HLM-IUL35-*1/*3</v>
      </c>
      <c r="G1187" s="12" t="s">
        <v>1690</v>
      </c>
      <c r="H1187" s="1">
        <v>1</v>
      </c>
      <c r="I1187" s="60" t="str">
        <f>IF(AND($A1187&lt;&gt;"",ISNUMBER($A1187)),VLOOKUP($A1187,StudiesDetails!$B:$CW,26,FALSE),"")</f>
        <v>Individual</v>
      </c>
      <c r="J1187" s="39">
        <f>IF(AND($A1187&lt;&gt;"",ISNUMBER($A1187)),VLOOKUP($A1187,StudiesDetails!$B:$CW,31,FALSE),"")</f>
        <v>1</v>
      </c>
      <c r="K1187" s="2">
        <v>1.5</v>
      </c>
      <c r="L1187" s="14" t="s">
        <v>1679</v>
      </c>
      <c r="M1187" s="14" t="s">
        <v>1385</v>
      </c>
      <c r="X1187" s="52">
        <v>0</v>
      </c>
    </row>
    <row r="1188" spans="1:26" x14ac:dyDescent="0.3">
      <c r="A1188">
        <v>2100</v>
      </c>
      <c r="B1188" s="23" t="str">
        <f>IF(AND($A1188&lt;&gt;"",ISNUMBER($A1188)),VLOOKUP($A1188,StudiesDetails!$B:$CW,2,FALSE),"")</f>
        <v>Bernauer</v>
      </c>
      <c r="C1188" s="23">
        <f>IF(AND($A1188&lt;&gt;"",ISNUMBER($A1188)),VLOOKUP($A1188,StudiesDetails!$B:$CW,3,FALSE),"")</f>
        <v>2003</v>
      </c>
      <c r="D1188" s="23" t="str">
        <f>IF(AND($A1188&lt;&gt;"",ISNUMBER($A1188)),VLOOKUP($A1188,StudiesDetails!$B:$CW,4,FALSE),"")</f>
        <v>https://doi.org/10.1016/s0273-2300(03)00012-6</v>
      </c>
      <c r="E1188" s="64" t="str">
        <f>IF(AND($A1188&lt;&gt;"",ISNUMBER($A1188)),VLOOKUP($A1188,StudiesDetails!$B:$CW,5,FALSE),"")</f>
        <v>CYP3A</v>
      </c>
      <c r="F1188" s="23" t="str">
        <f>IF(AND($A1188&lt;&gt;"",ISNUMBER($A1188)),VLOOKUP($A1188,StudiesDetails!$B:$CW,6,FALSE),"")</f>
        <v>Blood--Leukapheresed sample--</v>
      </c>
      <c r="G1188" s="12" t="s">
        <v>1690</v>
      </c>
      <c r="H1188" s="1">
        <v>3</v>
      </c>
      <c r="I1188" s="60" t="str">
        <f>IF(AND($A1188&lt;&gt;"",ISNUMBER($A1188)),VLOOKUP($A1188,StudiesDetails!$B:$CW,26,FALSE),"")</f>
        <v>Aggregated</v>
      </c>
      <c r="J1188" s="39">
        <f>IF(AND($A1188&lt;&gt;"",ISNUMBER($A1188)),VLOOKUP($A1188,StudiesDetails!$B:$CW,31,FALSE),"")</f>
        <v>50</v>
      </c>
      <c r="K1188" s="2">
        <v>19.32</v>
      </c>
      <c r="L1188" s="14" t="s">
        <v>1708</v>
      </c>
      <c r="M1188" s="14" t="s">
        <v>1069</v>
      </c>
      <c r="T1188" s="58">
        <v>7.5</v>
      </c>
      <c r="U1188" s="67">
        <v>45</v>
      </c>
      <c r="X1188" s="52">
        <v>1</v>
      </c>
      <c r="Y1188" s="52" t="s">
        <v>1714</v>
      </c>
    </row>
    <row r="1189" spans="1:26" x14ac:dyDescent="0.3">
      <c r="A1189">
        <v>2101</v>
      </c>
      <c r="B1189" s="23" t="str">
        <f>IF(AND($A1189&lt;&gt;"",ISNUMBER($A1189)),VLOOKUP($A1189,StudiesDetails!$B:$CW,2,FALSE),"")</f>
        <v>Johnson</v>
      </c>
      <c r="C1189" s="23">
        <f>IF(AND($A1189&lt;&gt;"",ISNUMBER($A1189)),VLOOKUP($A1189,StudiesDetails!$B:$CW,3,FALSE),"")</f>
        <v>2001</v>
      </c>
      <c r="D1189" s="23" t="str">
        <f>IF(AND($A1189&lt;&gt;"",ISNUMBER($A1189)),VLOOKUP($A1189,StudiesDetails!$B:$CW,4,FALSE),"")</f>
        <v>https://doi.org/10.1046/j.1365-2125.2001.01370.x</v>
      </c>
      <c r="E1189" s="64" t="str">
        <f>IF(AND($A1189&lt;&gt;"",ISNUMBER($A1189)),VLOOKUP($A1189,StudiesDetails!$B:$CW,5,FALSE),"")</f>
        <v>CYP3A4</v>
      </c>
      <c r="F1189" s="23" t="str">
        <f>IF(AND($A1189&lt;&gt;"",ISNUMBER($A1189)),VLOOKUP($A1189,StudiesDetails!$B:$CW,6,FALSE),"")</f>
        <v>Small intestine-Duodenum-S9 fraction-fetus-</v>
      </c>
      <c r="G1189" s="12" t="s">
        <v>1690</v>
      </c>
      <c r="H1189" s="1">
        <v>3</v>
      </c>
      <c r="I1189" s="60" t="str">
        <f>IF(AND($A1189&lt;&gt;"",ISNUMBER($A1189)),VLOOKUP($A1189,StudiesDetails!$B:$CW,26,FALSE),"")</f>
        <v>Aggregated</v>
      </c>
      <c r="J1189" s="39">
        <f>IF(AND($A1189&lt;&gt;"",ISNUMBER($A1189)),VLOOKUP($A1189,StudiesDetails!$B:$CW,31,FALSE),"")</f>
        <v>11</v>
      </c>
      <c r="K1189" s="110" t="s">
        <v>988</v>
      </c>
      <c r="L1189" s="14" t="s">
        <v>1708</v>
      </c>
      <c r="M1189" s="14" t="s">
        <v>768</v>
      </c>
      <c r="Q1189" s="110" t="s">
        <v>988</v>
      </c>
      <c r="R1189" s="14" t="s">
        <v>1708</v>
      </c>
      <c r="S1189" s="14" t="s">
        <v>797</v>
      </c>
      <c r="X1189" s="52">
        <v>1</v>
      </c>
      <c r="Y1189" s="52" t="s">
        <v>1696</v>
      </c>
      <c r="Z1189" s="16" t="s">
        <v>832</v>
      </c>
    </row>
    <row r="1190" spans="1:26" x14ac:dyDescent="0.3">
      <c r="A1190">
        <v>2102</v>
      </c>
      <c r="B1190" s="23" t="str">
        <f>IF(AND($A1190&lt;&gt;"",ISNUMBER($A1190)),VLOOKUP($A1190,StudiesDetails!$B:$CW,2,FALSE),"")</f>
        <v>Johnson</v>
      </c>
      <c r="C1190" s="23">
        <f>IF(AND($A1190&lt;&gt;"",ISNUMBER($A1190)),VLOOKUP($A1190,StudiesDetails!$B:$CW,3,FALSE),"")</f>
        <v>2001</v>
      </c>
      <c r="D1190" s="23" t="str">
        <f>IF(AND($A1190&lt;&gt;"",ISNUMBER($A1190)),VLOOKUP($A1190,StudiesDetails!$B:$CW,4,FALSE),"")</f>
        <v>https://doi.org/10.1046/j.1365-2125.2001.01370.x</v>
      </c>
      <c r="E1190" s="64" t="str">
        <f>IF(AND($A1190&lt;&gt;"",ISNUMBER($A1190)),VLOOKUP($A1190,StudiesDetails!$B:$CW,5,FALSE),"")</f>
        <v>CYP3A4</v>
      </c>
      <c r="F1190" s="23" t="str">
        <f>IF(AND($A1190&lt;&gt;"",ISNUMBER($A1190)),VLOOKUP($A1190,StudiesDetails!$B:$CW,6,FALSE),"")</f>
        <v>Small intestine-Duodenum-S9 fraction-neonates-</v>
      </c>
      <c r="G1190" s="12" t="s">
        <v>1690</v>
      </c>
      <c r="H1190" s="1">
        <v>3</v>
      </c>
      <c r="I1190" s="60" t="str">
        <f>IF(AND($A1190&lt;&gt;"",ISNUMBER($A1190)),VLOOKUP($A1190,StudiesDetails!$B:$CW,26,FALSE),"")</f>
        <v>Aggregated</v>
      </c>
      <c r="J1190" s="39">
        <f>IF(AND($A1190&lt;&gt;"",ISNUMBER($A1190)),VLOOKUP($A1190,StudiesDetails!$B:$CW,31,FALSE),"")</f>
        <v>6</v>
      </c>
      <c r="K1190" s="110" t="s">
        <v>988</v>
      </c>
      <c r="L1190" s="14" t="s">
        <v>1708</v>
      </c>
      <c r="M1190" s="14" t="s">
        <v>768</v>
      </c>
      <c r="Q1190" s="110" t="s">
        <v>988</v>
      </c>
      <c r="R1190" s="14" t="s">
        <v>1708</v>
      </c>
      <c r="S1190" s="14" t="s">
        <v>797</v>
      </c>
      <c r="X1190" s="52">
        <v>1</v>
      </c>
      <c r="Y1190" s="52" t="s">
        <v>1696</v>
      </c>
      <c r="Z1190" s="16" t="s">
        <v>832</v>
      </c>
    </row>
    <row r="1191" spans="1:26" x14ac:dyDescent="0.3">
      <c r="A1191">
        <v>2103</v>
      </c>
      <c r="B1191" s="23" t="str">
        <f>IF(AND($A1191&lt;&gt;"",ISNUMBER($A1191)),VLOOKUP($A1191,StudiesDetails!$B:$CW,2,FALSE),"")</f>
        <v>Johnson</v>
      </c>
      <c r="C1191" s="23">
        <f>IF(AND($A1191&lt;&gt;"",ISNUMBER($A1191)),VLOOKUP($A1191,StudiesDetails!$B:$CW,3,FALSE),"")</f>
        <v>2001</v>
      </c>
      <c r="D1191" s="23" t="str">
        <f>IF(AND($A1191&lt;&gt;"",ISNUMBER($A1191)),VLOOKUP($A1191,StudiesDetails!$B:$CW,4,FALSE),"")</f>
        <v>https://doi.org/10.1046/j.1365-2125.2001.01370.x</v>
      </c>
      <c r="E1191" s="64" t="str">
        <f>IF(AND($A1191&lt;&gt;"",ISNUMBER($A1191)),VLOOKUP($A1191,StudiesDetails!$B:$CW,5,FALSE),"")</f>
        <v>CYP3A4</v>
      </c>
      <c r="F1191" s="23" t="str">
        <f>IF(AND($A1191&lt;&gt;"",ISNUMBER($A1191)),VLOOKUP($A1191,StudiesDetails!$B:$CW,6,FALSE),"")</f>
        <v>Small intestine-Duodenum-S9 fraction-&gt;3 months-2 yo-</v>
      </c>
      <c r="G1191" s="12" t="s">
        <v>1690</v>
      </c>
      <c r="H1191" s="1">
        <v>3</v>
      </c>
      <c r="I1191" s="60" t="str">
        <f>IF(AND($A1191&lt;&gt;"",ISNUMBER($A1191)),VLOOKUP($A1191,StudiesDetails!$B:$CW,26,FALSE),"")</f>
        <v>Aggregated</v>
      </c>
      <c r="J1191" s="39">
        <f>IF(AND($A1191&lt;&gt;"",ISNUMBER($A1191)),VLOOKUP($A1191,StudiesDetails!$B:$CW,31,FALSE),"")</f>
        <v>6</v>
      </c>
      <c r="K1191" s="110" t="s">
        <v>988</v>
      </c>
      <c r="L1191" s="14" t="s">
        <v>1708</v>
      </c>
      <c r="M1191" s="14" t="s">
        <v>768</v>
      </c>
      <c r="Q1191" s="110" t="s">
        <v>988</v>
      </c>
      <c r="R1191" s="14" t="s">
        <v>1708</v>
      </c>
      <c r="S1191" s="14" t="s">
        <v>797</v>
      </c>
      <c r="X1191" s="52">
        <v>1</v>
      </c>
      <c r="Y1191" s="52" t="s">
        <v>1696</v>
      </c>
      <c r="Z1191" s="16" t="s">
        <v>832</v>
      </c>
    </row>
    <row r="1192" spans="1:26" x14ac:dyDescent="0.3">
      <c r="A1192">
        <v>2104</v>
      </c>
      <c r="B1192" s="23" t="str">
        <f>IF(AND($A1192&lt;&gt;"",ISNUMBER($A1192)),VLOOKUP($A1192,StudiesDetails!$B:$CW,2,FALSE),"")</f>
        <v>Johnson</v>
      </c>
      <c r="C1192" s="23">
        <f>IF(AND($A1192&lt;&gt;"",ISNUMBER($A1192)),VLOOKUP($A1192,StudiesDetails!$B:$CW,3,FALSE),"")</f>
        <v>2001</v>
      </c>
      <c r="D1192" s="23" t="str">
        <f>IF(AND($A1192&lt;&gt;"",ISNUMBER($A1192)),VLOOKUP($A1192,StudiesDetails!$B:$CW,4,FALSE),"")</f>
        <v>https://doi.org/10.1046/j.1365-2125.2001.01370.x</v>
      </c>
      <c r="E1192" s="64" t="str">
        <f>IF(AND($A1192&lt;&gt;"",ISNUMBER($A1192)),VLOOKUP($A1192,StudiesDetails!$B:$CW,5,FALSE),"")</f>
        <v>CYP3A4</v>
      </c>
      <c r="F1192" s="23" t="str">
        <f>IF(AND($A1192&lt;&gt;"",ISNUMBER($A1192)),VLOOKUP($A1192,StudiesDetails!$B:$CW,6,FALSE),"")</f>
        <v>Small intestine-Duodenum-S9 fraction-&gt;2-5 yo-</v>
      </c>
      <c r="G1192" s="12" t="s">
        <v>1690</v>
      </c>
      <c r="H1192" s="1">
        <v>3</v>
      </c>
      <c r="I1192" s="60" t="str">
        <f>IF(AND($A1192&lt;&gt;"",ISNUMBER($A1192)),VLOOKUP($A1192,StudiesDetails!$B:$CW,26,FALSE),"")</f>
        <v>Aggregated</v>
      </c>
      <c r="J1192" s="39">
        <f>IF(AND($A1192&lt;&gt;"",ISNUMBER($A1192)),VLOOKUP($A1192,StudiesDetails!$B:$CW,31,FALSE),"")</f>
        <v>17</v>
      </c>
      <c r="K1192" s="110" t="s">
        <v>988</v>
      </c>
      <c r="L1192" s="14" t="s">
        <v>1708</v>
      </c>
      <c r="M1192" s="14" t="s">
        <v>768</v>
      </c>
      <c r="Q1192" s="110" t="s">
        <v>988</v>
      </c>
      <c r="R1192" s="14" t="s">
        <v>1708</v>
      </c>
      <c r="S1192" s="14" t="s">
        <v>797</v>
      </c>
      <c r="X1192" s="52">
        <v>1</v>
      </c>
      <c r="Y1192" s="52" t="s">
        <v>1696</v>
      </c>
      <c r="Z1192" s="16" t="s">
        <v>832</v>
      </c>
    </row>
    <row r="1193" spans="1:26" x14ac:dyDescent="0.3">
      <c r="A1193">
        <v>2105</v>
      </c>
      <c r="B1193" s="23" t="str">
        <f>IF(AND($A1193&lt;&gt;"",ISNUMBER($A1193)),VLOOKUP($A1193,StudiesDetails!$B:$CW,2,FALSE),"")</f>
        <v>Johnson</v>
      </c>
      <c r="C1193" s="23">
        <f>IF(AND($A1193&lt;&gt;"",ISNUMBER($A1193)),VLOOKUP($A1193,StudiesDetails!$B:$CW,3,FALSE),"")</f>
        <v>2001</v>
      </c>
      <c r="D1193" s="23" t="str">
        <f>IF(AND($A1193&lt;&gt;"",ISNUMBER($A1193)),VLOOKUP($A1193,StudiesDetails!$B:$CW,4,FALSE),"")</f>
        <v>https://doi.org/10.1046/j.1365-2125.2001.01370.x</v>
      </c>
      <c r="E1193" s="64" t="str">
        <f>IF(AND($A1193&lt;&gt;"",ISNUMBER($A1193)),VLOOKUP($A1193,StudiesDetails!$B:$CW,5,FALSE),"")</f>
        <v>CYP3A4</v>
      </c>
      <c r="F1193" s="23" t="str">
        <f>IF(AND($A1193&lt;&gt;"",ISNUMBER($A1193)),VLOOKUP($A1193,StudiesDetails!$B:$CW,6,FALSE),"")</f>
        <v>Small intestine-Duodenum-S9 fraction-&gt;5-12 yo-</v>
      </c>
      <c r="G1193" s="12" t="s">
        <v>1690</v>
      </c>
      <c r="H1193" s="1">
        <v>3</v>
      </c>
      <c r="I1193" s="60" t="str">
        <f>IF(AND($A1193&lt;&gt;"",ISNUMBER($A1193)),VLOOKUP($A1193,StudiesDetails!$B:$CW,26,FALSE),"")</f>
        <v>Aggregated</v>
      </c>
      <c r="J1193" s="39">
        <f>IF(AND($A1193&lt;&gt;"",ISNUMBER($A1193)),VLOOKUP($A1193,StudiesDetails!$B:$CW,31,FALSE),"")</f>
        <v>25</v>
      </c>
      <c r="K1193" s="110" t="s">
        <v>988</v>
      </c>
      <c r="L1193" s="14" t="s">
        <v>1708</v>
      </c>
      <c r="M1193" s="14" t="s">
        <v>768</v>
      </c>
      <c r="Q1193" s="110" t="s">
        <v>988</v>
      </c>
      <c r="R1193" s="14" t="s">
        <v>1708</v>
      </c>
      <c r="S1193" s="14" t="s">
        <v>797</v>
      </c>
      <c r="X1193" s="52">
        <v>1</v>
      </c>
      <c r="Y1193" s="52" t="s">
        <v>1696</v>
      </c>
      <c r="Z1193" s="16" t="s">
        <v>832</v>
      </c>
    </row>
    <row r="1194" spans="1:26" x14ac:dyDescent="0.3">
      <c r="A1194">
        <v>2106</v>
      </c>
      <c r="B1194" s="23" t="str">
        <f>IF(AND($A1194&lt;&gt;"",ISNUMBER($A1194)),VLOOKUP($A1194,StudiesDetails!$B:$CW,2,FALSE),"")</f>
        <v>Johnson</v>
      </c>
      <c r="C1194" s="23">
        <f>IF(AND($A1194&lt;&gt;"",ISNUMBER($A1194)),VLOOKUP($A1194,StudiesDetails!$B:$CW,3,FALSE),"")</f>
        <v>2001</v>
      </c>
      <c r="D1194" s="23" t="str">
        <f>IF(AND($A1194&lt;&gt;"",ISNUMBER($A1194)),VLOOKUP($A1194,StudiesDetails!$B:$CW,4,FALSE),"")</f>
        <v>https://doi.org/10.1046/j.1365-2125.2001.01370.x</v>
      </c>
      <c r="E1194" s="64" t="str">
        <f>IF(AND($A1194&lt;&gt;"",ISNUMBER($A1194)),VLOOKUP($A1194,StudiesDetails!$B:$CW,5,FALSE),"")</f>
        <v>CYP3A4</v>
      </c>
      <c r="F1194" s="23" t="str">
        <f>IF(AND($A1194&lt;&gt;"",ISNUMBER($A1194)),VLOOKUP($A1194,StudiesDetails!$B:$CW,6,FALSE),"")</f>
        <v>Small intestine-Duodenum-S9 fraction-&gt;12 yo-</v>
      </c>
      <c r="G1194" s="12" t="s">
        <v>1690</v>
      </c>
      <c r="H1194" s="1">
        <v>3</v>
      </c>
      <c r="I1194" s="60" t="str">
        <f>IF(AND($A1194&lt;&gt;"",ISNUMBER($A1194)),VLOOKUP($A1194,StudiesDetails!$B:$CW,26,FALSE),"")</f>
        <v>Aggregated</v>
      </c>
      <c r="J1194" s="39">
        <f>IF(AND($A1194&lt;&gt;"",ISNUMBER($A1194)),VLOOKUP($A1194,StudiesDetails!$B:$CW,31,FALSE),"")</f>
        <v>20</v>
      </c>
      <c r="K1194" s="110" t="s">
        <v>988</v>
      </c>
      <c r="L1194" s="14" t="s">
        <v>1708</v>
      </c>
      <c r="M1194" s="14" t="s">
        <v>768</v>
      </c>
      <c r="Q1194" s="110" t="s">
        <v>988</v>
      </c>
      <c r="R1194" s="14" t="s">
        <v>1708</v>
      </c>
      <c r="S1194" s="14" t="s">
        <v>797</v>
      </c>
      <c r="X1194" s="52">
        <v>1</v>
      </c>
      <c r="Y1194" s="52" t="s">
        <v>1696</v>
      </c>
      <c r="Z1194" s="16" t="s">
        <v>832</v>
      </c>
    </row>
    <row r="1195" spans="1:26" x14ac:dyDescent="0.3">
      <c r="A1195">
        <v>2107</v>
      </c>
      <c r="B1195" s="23" t="str">
        <f>IF(AND($A1195&lt;&gt;"",ISNUMBER($A1195)),VLOOKUP($A1195,StudiesDetails!$B:$CW,2,FALSE),"")</f>
        <v>Johnson</v>
      </c>
      <c r="C1195" s="23">
        <f>IF(AND($A1195&lt;&gt;"",ISNUMBER($A1195)),VLOOKUP($A1195,StudiesDetails!$B:$CW,3,FALSE),"")</f>
        <v>2001</v>
      </c>
      <c r="D1195" s="23" t="str">
        <f>IF(AND($A1195&lt;&gt;"",ISNUMBER($A1195)),VLOOKUP($A1195,StudiesDetails!$B:$CW,4,FALSE),"")</f>
        <v>https://doi.org/10.1046/j.1365-2125.2001.01370.x</v>
      </c>
      <c r="E1195" s="64" t="str">
        <f>IF(AND($A1195&lt;&gt;"",ISNUMBER($A1195)),VLOOKUP($A1195,StudiesDetails!$B:$CW,5,FALSE),"")</f>
        <v>CYP3A4</v>
      </c>
      <c r="F1195" s="23" t="str">
        <f>IF(AND($A1195&lt;&gt;"",ISNUMBER($A1195)),VLOOKUP($A1195,StudiesDetails!$B:$CW,6,FALSE),"")</f>
        <v>Small intestine-Duodenum-S9 fraction-non coeliacs-</v>
      </c>
      <c r="G1195" s="12" t="s">
        <v>1690</v>
      </c>
      <c r="H1195" s="1">
        <v>3</v>
      </c>
      <c r="I1195" s="60" t="str">
        <f>IF(AND($A1195&lt;&gt;"",ISNUMBER($A1195)),VLOOKUP($A1195,StudiesDetails!$B:$CW,26,FALSE),"")</f>
        <v>Aggregated</v>
      </c>
      <c r="J1195" s="39">
        <f>IF(AND($A1195&lt;&gt;"",ISNUMBER($A1195)),VLOOKUP($A1195,StudiesDetails!$B:$CW,31,FALSE),"")</f>
        <v>74</v>
      </c>
      <c r="K1195" s="110" t="s">
        <v>988</v>
      </c>
      <c r="L1195" s="14" t="s">
        <v>1708</v>
      </c>
      <c r="M1195" s="14" t="s">
        <v>768</v>
      </c>
      <c r="Q1195" s="110" t="s">
        <v>988</v>
      </c>
      <c r="R1195" s="14" t="s">
        <v>1708</v>
      </c>
      <c r="S1195" s="14" t="s">
        <v>797</v>
      </c>
      <c r="X1195" s="52">
        <v>1</v>
      </c>
      <c r="Y1195" s="52" t="s">
        <v>1696</v>
      </c>
      <c r="Z1195" s="16" t="s">
        <v>832</v>
      </c>
    </row>
    <row r="1196" spans="1:26" x14ac:dyDescent="0.3">
      <c r="A1196">
        <v>2108</v>
      </c>
      <c r="B1196" s="23" t="str">
        <f>IF(AND($A1196&lt;&gt;"",ISNUMBER($A1196)),VLOOKUP($A1196,StudiesDetails!$B:$CW,2,FALSE),"")</f>
        <v>Johnson</v>
      </c>
      <c r="C1196" s="23">
        <f>IF(AND($A1196&lt;&gt;"",ISNUMBER($A1196)),VLOOKUP($A1196,StudiesDetails!$B:$CW,3,FALSE),"")</f>
        <v>2001</v>
      </c>
      <c r="D1196" s="23" t="str">
        <f>IF(AND($A1196&lt;&gt;"",ISNUMBER($A1196)),VLOOKUP($A1196,StudiesDetails!$B:$CW,4,FALSE),"")</f>
        <v>https://doi.org/10.1046/j.1365-2125.2001.01370.x</v>
      </c>
      <c r="E1196" s="64" t="str">
        <f>IF(AND($A1196&lt;&gt;"",ISNUMBER($A1196)),VLOOKUP($A1196,StudiesDetails!$B:$CW,5,FALSE),"")</f>
        <v>CYP3A4</v>
      </c>
      <c r="F1196" s="23" t="str">
        <f>IF(AND($A1196&lt;&gt;"",ISNUMBER($A1196)),VLOOKUP($A1196,StudiesDetails!$B:$CW,6,FALSE),"")</f>
        <v>Small intestine-Duodenum-S9 fraction-coeliacs-</v>
      </c>
      <c r="G1196" s="12" t="s">
        <v>1690</v>
      </c>
      <c r="H1196" s="1">
        <v>3</v>
      </c>
      <c r="I1196" s="60" t="str">
        <f>IF(AND($A1196&lt;&gt;"",ISNUMBER($A1196)),VLOOKUP($A1196,StudiesDetails!$B:$CW,26,FALSE),"")</f>
        <v>Aggregated</v>
      </c>
      <c r="J1196" s="39">
        <f>IF(AND($A1196&lt;&gt;"",ISNUMBER($A1196)),VLOOKUP($A1196,StudiesDetails!$B:$CW,31,FALSE),"")</f>
        <v>14</v>
      </c>
      <c r="K1196" s="110" t="s">
        <v>988</v>
      </c>
      <c r="L1196" s="14" t="s">
        <v>1708</v>
      </c>
      <c r="M1196" s="14" t="s">
        <v>768</v>
      </c>
      <c r="Q1196" s="110" t="s">
        <v>988</v>
      </c>
      <c r="R1196" s="14" t="s">
        <v>1708</v>
      </c>
      <c r="S1196" s="14" t="s">
        <v>797</v>
      </c>
      <c r="X1196" s="52">
        <v>1</v>
      </c>
      <c r="Y1196" s="52" t="s">
        <v>1696</v>
      </c>
      <c r="Z1196" s="16" t="s">
        <v>832</v>
      </c>
    </row>
    <row r="1197" spans="1:26" x14ac:dyDescent="0.3">
      <c r="A1197">
        <v>2109</v>
      </c>
      <c r="B1197" s="23" t="str">
        <f>IF(AND($A1197&lt;&gt;"",ISNUMBER($A1197)),VLOOKUP($A1197,StudiesDetails!$B:$CW,2,FALSE),"")</f>
        <v>Johnson</v>
      </c>
      <c r="C1197" s="23">
        <f>IF(AND($A1197&lt;&gt;"",ISNUMBER($A1197)),VLOOKUP($A1197,StudiesDetails!$B:$CW,3,FALSE),"")</f>
        <v>2001</v>
      </c>
      <c r="D1197" s="23" t="str">
        <f>IF(AND($A1197&lt;&gt;"",ISNUMBER($A1197)),VLOOKUP($A1197,StudiesDetails!$B:$CW,4,FALSE),"")</f>
        <v>https://doi.org/10.1046/j.1365-2125.2001.01370.x</v>
      </c>
      <c r="E1197" s="64" t="str">
        <f>IF(AND($A1197&lt;&gt;"",ISNUMBER($A1197)),VLOOKUP($A1197,StudiesDetails!$B:$CW,5,FALSE),"")</f>
        <v>CYP3A4</v>
      </c>
      <c r="F1197" s="23" t="str">
        <f>IF(AND($A1197&lt;&gt;"",ISNUMBER($A1197)),VLOOKUP($A1197,StudiesDetails!$B:$CW,6,FALSE),"")</f>
        <v>Small intestine-Duodenum-S9 fraction-treated coeliacs-</v>
      </c>
      <c r="G1197" s="12" t="s">
        <v>1690</v>
      </c>
      <c r="H1197" s="1">
        <v>3</v>
      </c>
      <c r="I1197" s="60" t="str">
        <f>IF(AND($A1197&lt;&gt;"",ISNUMBER($A1197)),VLOOKUP($A1197,StudiesDetails!$B:$CW,26,FALSE),"")</f>
        <v>Aggregated</v>
      </c>
      <c r="J1197" s="39">
        <f>IF(AND($A1197&lt;&gt;"",ISNUMBER($A1197)),VLOOKUP($A1197,StudiesDetails!$B:$CW,31,FALSE),"")</f>
        <v>15</v>
      </c>
      <c r="K1197" s="110" t="s">
        <v>988</v>
      </c>
      <c r="L1197" s="14" t="s">
        <v>1708</v>
      </c>
      <c r="M1197" s="14" t="s">
        <v>768</v>
      </c>
      <c r="Q1197" s="110" t="s">
        <v>988</v>
      </c>
      <c r="R1197" s="14" t="s">
        <v>1708</v>
      </c>
      <c r="S1197" s="14" t="s">
        <v>797</v>
      </c>
      <c r="X1197" s="52">
        <v>1</v>
      </c>
      <c r="Y1197" s="52" t="s">
        <v>1696</v>
      </c>
      <c r="Z1197" s="16" t="s">
        <v>832</v>
      </c>
    </row>
    <row r="1198" spans="1:26" x14ac:dyDescent="0.3">
      <c r="A1198">
        <v>2110</v>
      </c>
      <c r="B1198" s="23" t="str">
        <f>IF(AND($A1198&lt;&gt;"",ISNUMBER($A1198)),VLOOKUP($A1198,StudiesDetails!$B:$CW,2,FALSE),"")</f>
        <v>Taniguchi</v>
      </c>
      <c r="C1198" s="23">
        <f>IF(AND($A1198&lt;&gt;"",ISNUMBER($A1198)),VLOOKUP($A1198,StudiesDetails!$B:$CW,3,FALSE),"")</f>
        <v>2005</v>
      </c>
      <c r="D1198" s="23" t="str">
        <f>IF(AND($A1198&lt;&gt;"",ISNUMBER($A1198)),VLOOKUP($A1198,StudiesDetails!$B:$CW,4,FALSE),"")</f>
        <v>https://doi.org/10.1254/jphs.fp0040603</v>
      </c>
      <c r="E1198" s="64" t="str">
        <f>IF(AND($A1198&lt;&gt;"",ISNUMBER($A1198)),VLOOKUP($A1198,StudiesDetails!$B:$CW,5,FALSE),"")</f>
        <v>CYP3A4</v>
      </c>
      <c r="F1198" s="23" t="str">
        <f>IF(AND($A1198&lt;&gt;"",ISNUMBER($A1198)),VLOOKUP($A1198,StudiesDetails!$B:$CW,6,FALSE),"")</f>
        <v>Liver--HLM--</v>
      </c>
      <c r="G1198" s="12" t="s">
        <v>1690</v>
      </c>
      <c r="I1198" s="60" t="str">
        <f>IF(AND($A1198&lt;&gt;"",ISNUMBER($A1198)),VLOOKUP($A1198,StudiesDetails!$B:$CW,26,FALSE),"")</f>
        <v>Aggregated</v>
      </c>
      <c r="J1198" s="39">
        <f>IF(AND($A1198&lt;&gt;"",ISNUMBER($A1198)),VLOOKUP($A1198,StudiesDetails!$B:$CW,31,FALSE),"")</f>
        <v>20</v>
      </c>
      <c r="K1198" s="2">
        <v>19.2</v>
      </c>
      <c r="L1198" s="14" t="s">
        <v>1679</v>
      </c>
      <c r="M1198" s="14" t="s">
        <v>768</v>
      </c>
      <c r="Q1198" s="2">
        <v>5.4</v>
      </c>
      <c r="R1198" s="14" t="s">
        <v>1679</v>
      </c>
      <c r="S1198" s="14" t="s">
        <v>1686</v>
      </c>
      <c r="X1198" s="52">
        <v>0</v>
      </c>
    </row>
    <row r="1199" spans="1:26" x14ac:dyDescent="0.3">
      <c r="A1199">
        <v>2111</v>
      </c>
      <c r="B1199" s="23" t="str">
        <f>IF(AND($A1199&lt;&gt;"",ISNUMBER($A1199)),VLOOKUP($A1199,StudiesDetails!$B:$CW,2,FALSE),"")</f>
        <v>Patki</v>
      </c>
      <c r="C1199" s="23">
        <f>IF(AND($A1199&lt;&gt;"",ISNUMBER($A1199)),VLOOKUP($A1199,StudiesDetails!$B:$CW,3,FALSE),"")</f>
        <v>2004</v>
      </c>
      <c r="D1199" s="23" t="str">
        <f>IF(AND($A1199&lt;&gt;"",ISNUMBER($A1199)),VLOOKUP($A1199,StudiesDetails!$B:$CW,4,FALSE),"")</f>
        <v>https://doi.org/10.1124/jpet.103.059311</v>
      </c>
      <c r="E1199" s="64" t="str">
        <f>IF(AND($A1199&lt;&gt;"",ISNUMBER($A1199)),VLOOKUP($A1199,StudiesDetails!$B:$CW,5,FALSE),"")</f>
        <v>CYP3A4</v>
      </c>
      <c r="F1199" s="23" t="str">
        <f>IF(AND($A1199&lt;&gt;"",ISNUMBER($A1199)),VLOOKUP($A1199,StudiesDetails!$B:$CW,6,FALSE),"")</f>
        <v>Liver--HLM-A-</v>
      </c>
      <c r="G1199" s="12" t="s">
        <v>1690</v>
      </c>
      <c r="I1199" s="60" t="str">
        <f>IF(AND($A1199&lt;&gt;"",ISNUMBER($A1199)),VLOOKUP($A1199,StudiesDetails!$B:$CW,26,FALSE),"")</f>
        <v>Aggregated</v>
      </c>
      <c r="J1199" s="39">
        <f>IF(AND($A1199&lt;&gt;"",ISNUMBER($A1199)),VLOOKUP($A1199,StudiesDetails!$B:$CW,31,FALSE),"")</f>
        <v>5</v>
      </c>
      <c r="K1199" s="2">
        <v>15.2</v>
      </c>
      <c r="L1199" s="14" t="s">
        <v>1679</v>
      </c>
      <c r="M1199" s="14" t="s">
        <v>768</v>
      </c>
      <c r="Q1199" s="2">
        <v>10.1</v>
      </c>
      <c r="R1199" s="14" t="s">
        <v>1679</v>
      </c>
      <c r="S1199" s="14" t="s">
        <v>1686</v>
      </c>
      <c r="X1199" s="52">
        <v>0</v>
      </c>
    </row>
    <row r="1200" spans="1:26" x14ac:dyDescent="0.3">
      <c r="A1200">
        <v>2112</v>
      </c>
      <c r="B1200" s="23" t="str">
        <f>IF(AND($A1200&lt;&gt;"",ISNUMBER($A1200)),VLOOKUP($A1200,StudiesDetails!$B:$CW,2,FALSE),"")</f>
        <v>Patki</v>
      </c>
      <c r="C1200" s="23">
        <f>IF(AND($A1200&lt;&gt;"",ISNUMBER($A1200)),VLOOKUP($A1200,StudiesDetails!$B:$CW,3,FALSE),"")</f>
        <v>2004</v>
      </c>
      <c r="D1200" s="23" t="str">
        <f>IF(AND($A1200&lt;&gt;"",ISNUMBER($A1200)),VLOOKUP($A1200,StudiesDetails!$B:$CW,4,FALSE),"")</f>
        <v>https://doi.org/10.1124/jpet.103.059311</v>
      </c>
      <c r="E1200" s="64" t="str">
        <f>IF(AND($A1200&lt;&gt;"",ISNUMBER($A1200)),VLOOKUP($A1200,StudiesDetails!$B:$CW,5,FALSE),"")</f>
        <v>CYP3A4</v>
      </c>
      <c r="F1200" s="23" t="str">
        <f>IF(AND($A1200&lt;&gt;"",ISNUMBER($A1200)),VLOOKUP($A1200,StudiesDetails!$B:$CW,6,FALSE),"")</f>
        <v>Liver--HLM-B-</v>
      </c>
      <c r="G1200" s="12" t="s">
        <v>1690</v>
      </c>
      <c r="I1200" s="60" t="str">
        <f>IF(AND($A1200&lt;&gt;"",ISNUMBER($A1200)),VLOOKUP($A1200,StudiesDetails!$B:$CW,26,FALSE),"")</f>
        <v>Aggregated</v>
      </c>
      <c r="J1200" s="39">
        <f>IF(AND($A1200&lt;&gt;"",ISNUMBER($A1200)),VLOOKUP($A1200,StudiesDetails!$B:$CW,31,FALSE),"")</f>
        <v>5</v>
      </c>
      <c r="K1200" s="2">
        <v>424.8</v>
      </c>
      <c r="L1200" s="14" t="s">
        <v>1679</v>
      </c>
      <c r="M1200" s="14" t="s">
        <v>768</v>
      </c>
      <c r="Q1200" s="2">
        <v>149.69999999999999</v>
      </c>
      <c r="R1200" s="14" t="s">
        <v>1679</v>
      </c>
      <c r="S1200" s="14" t="s">
        <v>1686</v>
      </c>
      <c r="X1200" s="52">
        <v>0</v>
      </c>
    </row>
    <row r="1201" spans="1:26" x14ac:dyDescent="0.3">
      <c r="A1201">
        <v>2113</v>
      </c>
      <c r="B1201" s="23" t="str">
        <f>IF(AND($A1201&lt;&gt;"",ISNUMBER($A1201)),VLOOKUP($A1201,StudiesDetails!$B:$CW,2,FALSE),"")</f>
        <v>Patki</v>
      </c>
      <c r="C1201" s="23">
        <f>IF(AND($A1201&lt;&gt;"",ISNUMBER($A1201)),VLOOKUP($A1201,StudiesDetails!$B:$CW,3,FALSE),"")</f>
        <v>2004</v>
      </c>
      <c r="D1201" s="23" t="str">
        <f>IF(AND($A1201&lt;&gt;"",ISNUMBER($A1201)),VLOOKUP($A1201,StudiesDetails!$B:$CW,4,FALSE),"")</f>
        <v>https://doi.org/10.1124/jpet.103.059311</v>
      </c>
      <c r="E1201" s="64" t="str">
        <f>IF(AND($A1201&lt;&gt;"",ISNUMBER($A1201)),VLOOKUP($A1201,StudiesDetails!$B:$CW,5,FALSE),"")</f>
        <v>CYP3A4</v>
      </c>
      <c r="F1201" s="23" t="str">
        <f>IF(AND($A1201&lt;&gt;"",ISNUMBER($A1201)),VLOOKUP($A1201,StudiesDetails!$B:$CW,6,FALSE),"")</f>
        <v>Liver--HLM-C-</v>
      </c>
      <c r="G1201" s="12" t="s">
        <v>1690</v>
      </c>
      <c r="I1201" s="60" t="str">
        <f>IF(AND($A1201&lt;&gt;"",ISNUMBER($A1201)),VLOOKUP($A1201,StudiesDetails!$B:$CW,26,FALSE),"")</f>
        <v>Aggregated</v>
      </c>
      <c r="J1201" s="39">
        <f>IF(AND($A1201&lt;&gt;"",ISNUMBER($A1201)),VLOOKUP($A1201,StudiesDetails!$B:$CW,31,FALSE),"")</f>
        <v>5</v>
      </c>
      <c r="K1201" s="2">
        <v>126.2</v>
      </c>
      <c r="L1201" s="14" t="s">
        <v>1679</v>
      </c>
      <c r="M1201" s="14" t="s">
        <v>768</v>
      </c>
      <c r="Q1201" s="2">
        <v>44.7</v>
      </c>
      <c r="R1201" s="14" t="s">
        <v>1679</v>
      </c>
      <c r="S1201" s="14" t="s">
        <v>1686</v>
      </c>
      <c r="X1201" s="52">
        <v>0</v>
      </c>
    </row>
    <row r="1202" spans="1:26" x14ac:dyDescent="0.3">
      <c r="A1202">
        <v>2114</v>
      </c>
      <c r="B1202" s="23" t="str">
        <f>IF(AND($A1202&lt;&gt;"",ISNUMBER($A1202)),VLOOKUP($A1202,StudiesDetails!$B:$CW,2,FALSE),"")</f>
        <v>Patki</v>
      </c>
      <c r="C1202" s="23">
        <f>IF(AND($A1202&lt;&gt;"",ISNUMBER($A1202)),VLOOKUP($A1202,StudiesDetails!$B:$CW,3,FALSE),"")</f>
        <v>2004</v>
      </c>
      <c r="D1202" s="23" t="str">
        <f>IF(AND($A1202&lt;&gt;"",ISNUMBER($A1202)),VLOOKUP($A1202,StudiesDetails!$B:$CW,4,FALSE),"")</f>
        <v>https://doi.org/10.1124/jpet.103.059311</v>
      </c>
      <c r="E1202" s="64" t="str">
        <f>IF(AND($A1202&lt;&gt;"",ISNUMBER($A1202)),VLOOKUP($A1202,StudiesDetails!$B:$CW,5,FALSE),"")</f>
        <v>CYP3A4</v>
      </c>
      <c r="F1202" s="23" t="str">
        <f>IF(AND($A1202&lt;&gt;"",ISNUMBER($A1202)),VLOOKUP($A1202,StudiesDetails!$B:$CW,6,FALSE),"")</f>
        <v>Liver--HLM-D -</v>
      </c>
      <c r="G1202" s="12" t="s">
        <v>1690</v>
      </c>
      <c r="I1202" s="60" t="str">
        <f>IF(AND($A1202&lt;&gt;"",ISNUMBER($A1202)),VLOOKUP($A1202,StudiesDetails!$B:$CW,26,FALSE),"")</f>
        <v>Aggregated</v>
      </c>
      <c r="J1202" s="39">
        <f>IF(AND($A1202&lt;&gt;"",ISNUMBER($A1202)),VLOOKUP($A1202,StudiesDetails!$B:$CW,31,FALSE),"")</f>
        <v>5</v>
      </c>
      <c r="K1202" s="2">
        <v>43.4</v>
      </c>
      <c r="L1202" s="14" t="s">
        <v>1679</v>
      </c>
      <c r="M1202" s="14" t="s">
        <v>768</v>
      </c>
      <c r="Q1202" s="2">
        <v>16.600000000000001</v>
      </c>
      <c r="R1202" s="14" t="s">
        <v>1679</v>
      </c>
      <c r="S1202" s="14" t="s">
        <v>1686</v>
      </c>
      <c r="X1202" s="52">
        <v>0</v>
      </c>
    </row>
    <row r="1203" spans="1:26" x14ac:dyDescent="0.3">
      <c r="A1203">
        <v>2115</v>
      </c>
      <c r="B1203" s="23" t="str">
        <f>IF(AND($A1203&lt;&gt;"",ISNUMBER($A1203)),VLOOKUP($A1203,StudiesDetails!$B:$CW,2,FALSE),"")</f>
        <v>Patki</v>
      </c>
      <c r="C1203" s="23">
        <f>IF(AND($A1203&lt;&gt;"",ISNUMBER($A1203)),VLOOKUP($A1203,StudiesDetails!$B:$CW,3,FALSE),"")</f>
        <v>2004</v>
      </c>
      <c r="D1203" s="23" t="str">
        <f>IF(AND($A1203&lt;&gt;"",ISNUMBER($A1203)),VLOOKUP($A1203,StudiesDetails!$B:$CW,4,FALSE),"")</f>
        <v>https://doi.org/10.1124/jpet.103.059311</v>
      </c>
      <c r="E1203" s="64" t="str">
        <f>IF(AND($A1203&lt;&gt;"",ISNUMBER($A1203)),VLOOKUP($A1203,StudiesDetails!$B:$CW,5,FALSE),"")</f>
        <v>CYP3A5</v>
      </c>
      <c r="F1203" s="23" t="str">
        <f>IF(AND($A1203&lt;&gt;"",ISNUMBER($A1203)),VLOOKUP($A1203,StudiesDetails!$B:$CW,6,FALSE),"")</f>
        <v>Liver--HLM-A -</v>
      </c>
      <c r="G1203" s="12" t="s">
        <v>1690</v>
      </c>
      <c r="I1203" s="60" t="str">
        <f>IF(AND($A1203&lt;&gt;"",ISNUMBER($A1203)),VLOOKUP($A1203,StudiesDetails!$B:$CW,26,FALSE),"")</f>
        <v>Aggregated</v>
      </c>
      <c r="J1203" s="39">
        <f>IF(AND($A1203&lt;&gt;"",ISNUMBER($A1203)),VLOOKUP($A1203,StudiesDetails!$B:$CW,31,FALSE),"")</f>
        <v>5</v>
      </c>
      <c r="K1203" s="2">
        <v>1.9</v>
      </c>
      <c r="L1203" s="14" t="s">
        <v>1679</v>
      </c>
      <c r="M1203" s="14" t="s">
        <v>768</v>
      </c>
      <c r="Q1203" s="2">
        <v>1.9</v>
      </c>
      <c r="R1203" s="14" t="s">
        <v>1679</v>
      </c>
      <c r="S1203" s="14" t="s">
        <v>1686</v>
      </c>
      <c r="X1203" s="52">
        <v>0</v>
      </c>
    </row>
    <row r="1204" spans="1:26" x14ac:dyDescent="0.3">
      <c r="A1204">
        <v>2116</v>
      </c>
      <c r="B1204" s="23" t="str">
        <f>IF(AND($A1204&lt;&gt;"",ISNUMBER($A1204)),VLOOKUP($A1204,StudiesDetails!$B:$CW,2,FALSE),"")</f>
        <v>Patki</v>
      </c>
      <c r="C1204" s="23">
        <f>IF(AND($A1204&lt;&gt;"",ISNUMBER($A1204)),VLOOKUP($A1204,StudiesDetails!$B:$CW,3,FALSE),"")</f>
        <v>2004</v>
      </c>
      <c r="D1204" s="23" t="str">
        <f>IF(AND($A1204&lt;&gt;"",ISNUMBER($A1204)),VLOOKUP($A1204,StudiesDetails!$B:$CW,4,FALSE),"")</f>
        <v>https://doi.org/10.1124/jpet.103.059311</v>
      </c>
      <c r="E1204" s="64" t="str">
        <f>IF(AND($A1204&lt;&gt;"",ISNUMBER($A1204)),VLOOKUP($A1204,StudiesDetails!$B:$CW,5,FALSE),"")</f>
        <v>CYP3A5</v>
      </c>
      <c r="F1204" s="23" t="str">
        <f>IF(AND($A1204&lt;&gt;"",ISNUMBER($A1204)),VLOOKUP($A1204,StudiesDetails!$B:$CW,6,FALSE),"")</f>
        <v>Liver--HLM-B-</v>
      </c>
      <c r="G1204" s="12" t="s">
        <v>1690</v>
      </c>
      <c r="I1204" s="60" t="str">
        <f>IF(AND($A1204&lt;&gt;"",ISNUMBER($A1204)),VLOOKUP($A1204,StudiesDetails!$B:$CW,26,FALSE),"")</f>
        <v>Aggregated</v>
      </c>
      <c r="J1204" s="39">
        <f>IF(AND($A1204&lt;&gt;"",ISNUMBER($A1204)),VLOOKUP($A1204,StudiesDetails!$B:$CW,31,FALSE),"")</f>
        <v>5</v>
      </c>
      <c r="K1204" s="2">
        <v>425.6</v>
      </c>
      <c r="L1204" s="14" t="s">
        <v>1679</v>
      </c>
      <c r="M1204" s="14" t="s">
        <v>768</v>
      </c>
      <c r="Q1204" s="2">
        <v>149.4</v>
      </c>
      <c r="R1204" s="14" t="s">
        <v>1679</v>
      </c>
      <c r="S1204" s="14" t="s">
        <v>1686</v>
      </c>
      <c r="X1204" s="52">
        <v>0</v>
      </c>
    </row>
    <row r="1205" spans="1:26" x14ac:dyDescent="0.3">
      <c r="A1205">
        <v>2117</v>
      </c>
      <c r="B1205" s="23" t="str">
        <f>IF(AND($A1205&lt;&gt;"",ISNUMBER($A1205)),VLOOKUP($A1205,StudiesDetails!$B:$CW,2,FALSE),"")</f>
        <v>Patki</v>
      </c>
      <c r="C1205" s="23">
        <f>IF(AND($A1205&lt;&gt;"",ISNUMBER($A1205)),VLOOKUP($A1205,StudiesDetails!$B:$CW,3,FALSE),"")</f>
        <v>2004</v>
      </c>
      <c r="D1205" s="23" t="str">
        <f>IF(AND($A1205&lt;&gt;"",ISNUMBER($A1205)),VLOOKUP($A1205,StudiesDetails!$B:$CW,4,FALSE),"")</f>
        <v>https://doi.org/10.1124/jpet.103.059311</v>
      </c>
      <c r="E1205" s="64" t="str">
        <f>IF(AND($A1205&lt;&gt;"",ISNUMBER($A1205)),VLOOKUP($A1205,StudiesDetails!$B:$CW,5,FALSE),"")</f>
        <v>CYP3A5</v>
      </c>
      <c r="F1205" s="23" t="str">
        <f>IF(AND($A1205&lt;&gt;"",ISNUMBER($A1205)),VLOOKUP($A1205,StudiesDetails!$B:$CW,6,FALSE),"")</f>
        <v>Liver--HLM-C-</v>
      </c>
      <c r="G1205" s="12" t="s">
        <v>1690</v>
      </c>
      <c r="I1205" s="60" t="str">
        <f>IF(AND($A1205&lt;&gt;"",ISNUMBER($A1205)),VLOOKUP($A1205,StudiesDetails!$B:$CW,26,FALSE),"")</f>
        <v>Aggregated</v>
      </c>
      <c r="J1205" s="39">
        <f>IF(AND($A1205&lt;&gt;"",ISNUMBER($A1205)),VLOOKUP($A1205,StudiesDetails!$B:$CW,31,FALSE),"")</f>
        <v>5</v>
      </c>
      <c r="K1205" s="2">
        <v>127.3</v>
      </c>
      <c r="L1205" s="14" t="s">
        <v>1679</v>
      </c>
      <c r="M1205" s="14" t="s">
        <v>768</v>
      </c>
      <c r="Q1205" s="2">
        <v>44.5</v>
      </c>
      <c r="R1205" s="14" t="s">
        <v>1679</v>
      </c>
      <c r="S1205" s="14" t="s">
        <v>1686</v>
      </c>
      <c r="X1205" s="52">
        <v>0</v>
      </c>
    </row>
    <row r="1206" spans="1:26" x14ac:dyDescent="0.3">
      <c r="A1206">
        <v>2118</v>
      </c>
      <c r="B1206" s="23" t="str">
        <f>IF(AND($A1206&lt;&gt;"",ISNUMBER($A1206)),VLOOKUP($A1206,StudiesDetails!$B:$CW,2,FALSE),"")</f>
        <v>Patki</v>
      </c>
      <c r="C1206" s="23">
        <f>IF(AND($A1206&lt;&gt;"",ISNUMBER($A1206)),VLOOKUP($A1206,StudiesDetails!$B:$CW,3,FALSE),"")</f>
        <v>2004</v>
      </c>
      <c r="D1206" s="23" t="str">
        <f>IF(AND($A1206&lt;&gt;"",ISNUMBER($A1206)),VLOOKUP($A1206,StudiesDetails!$B:$CW,4,FALSE),"")</f>
        <v>https://doi.org/10.1124/jpet.103.059311</v>
      </c>
      <c r="E1206" s="64" t="str">
        <f>IF(AND($A1206&lt;&gt;"",ISNUMBER($A1206)),VLOOKUP($A1206,StudiesDetails!$B:$CW,5,FALSE),"")</f>
        <v>CYP3A5</v>
      </c>
      <c r="F1206" s="23" t="str">
        <f>IF(AND($A1206&lt;&gt;"",ISNUMBER($A1206)),VLOOKUP($A1206,StudiesDetails!$B:$CW,6,FALSE),"")</f>
        <v>Liver--HLM-D -</v>
      </c>
      <c r="G1206" s="12" t="s">
        <v>1690</v>
      </c>
      <c r="I1206" s="60" t="str">
        <f>IF(AND($A1206&lt;&gt;"",ISNUMBER($A1206)),VLOOKUP($A1206,StudiesDetails!$B:$CW,26,FALSE),"")</f>
        <v>Aggregated</v>
      </c>
      <c r="J1206" s="39">
        <f>IF(AND($A1206&lt;&gt;"",ISNUMBER($A1206)),VLOOKUP($A1206,StudiesDetails!$B:$CW,31,FALSE),"")</f>
        <v>5</v>
      </c>
      <c r="K1206" s="2">
        <v>43.7</v>
      </c>
      <c r="L1206" s="14" t="s">
        <v>1679</v>
      </c>
      <c r="M1206" s="14" t="s">
        <v>768</v>
      </c>
      <c r="Q1206" s="2">
        <v>16.5</v>
      </c>
      <c r="R1206" s="14" t="s">
        <v>1679</v>
      </c>
      <c r="S1206" s="14" t="s">
        <v>1686</v>
      </c>
      <c r="X1206" s="52">
        <v>0</v>
      </c>
    </row>
    <row r="1207" spans="1:26" x14ac:dyDescent="0.3">
      <c r="A1207">
        <v>2119</v>
      </c>
      <c r="B1207" s="23" t="str">
        <f>IF(AND($A1207&lt;&gt;"",ISNUMBER($A1207)),VLOOKUP($A1207,StudiesDetails!$B:$CW,2,FALSE),"")</f>
        <v>Cieślak</v>
      </c>
      <c r="C1207" s="23">
        <f>IF(AND($A1207&lt;&gt;"",ISNUMBER($A1207)),VLOOKUP($A1207,StudiesDetails!$B:$CW,3,FALSE),"")</f>
        <v>2016</v>
      </c>
      <c r="D1207" s="23" t="str">
        <f>IF(AND($A1207&lt;&gt;"",ISNUMBER($A1207)),VLOOKUP($A1207,StudiesDetails!$B:$CW,4,FALSE),"")</f>
        <v>https://doi.org/10.1002/pmic.201500386</v>
      </c>
      <c r="E1207" s="64" t="str">
        <f>IF(AND($A1207&lt;&gt;"",ISNUMBER($A1207)),VLOOKUP($A1207,StudiesDetails!$B:$CW,5,FALSE),"")</f>
        <v>CYP3A4</v>
      </c>
      <c r="F1207" s="23" t="str">
        <f>IF(AND($A1207&lt;&gt;"",ISNUMBER($A1207)),VLOOKUP($A1207,StudiesDetails!$B:$CW,6,FALSE),"")</f>
        <v>Liver--HLM-control-</v>
      </c>
      <c r="G1207" s="12" t="s">
        <v>1678</v>
      </c>
      <c r="H1207" s="1">
        <v>2</v>
      </c>
      <c r="I1207" s="60" t="str">
        <f>IF(AND($A1207&lt;&gt;"",ISNUMBER($A1207)),VLOOKUP($A1207,StudiesDetails!$B:$CW,26,FALSE),"")</f>
        <v>Aggregated</v>
      </c>
      <c r="J1207" s="39">
        <f>IF(AND($A1207&lt;&gt;"",ISNUMBER($A1207)),VLOOKUP($A1207,StudiesDetails!$B:$CW,31,FALSE),"")</f>
        <v>10</v>
      </c>
      <c r="K1207" s="110" t="s">
        <v>988</v>
      </c>
      <c r="L1207" s="14" t="s">
        <v>1718</v>
      </c>
      <c r="M1207" s="14" t="s">
        <v>768</v>
      </c>
      <c r="X1207" s="52">
        <v>1</v>
      </c>
      <c r="Y1207" s="52" t="s">
        <v>1702</v>
      </c>
      <c r="Z1207" s="16" t="s">
        <v>832</v>
      </c>
    </row>
    <row r="1208" spans="1:26" x14ac:dyDescent="0.3">
      <c r="A1208">
        <v>2120</v>
      </c>
      <c r="B1208" s="23" t="str">
        <f>IF(AND($A1208&lt;&gt;"",ISNUMBER($A1208)),VLOOKUP($A1208,StudiesDetails!$B:$CW,2,FALSE),"")</f>
        <v>Cieślak</v>
      </c>
      <c r="C1208" s="23">
        <f>IF(AND($A1208&lt;&gt;"",ISNUMBER($A1208)),VLOOKUP($A1208,StudiesDetails!$B:$CW,3,FALSE),"")</f>
        <v>2016</v>
      </c>
      <c r="D1208" s="23" t="str">
        <f>IF(AND($A1208&lt;&gt;"",ISNUMBER($A1208)),VLOOKUP($A1208,StudiesDetails!$B:$CW,4,FALSE),"")</f>
        <v>https://doi.org/10.1002/pmic.201500386</v>
      </c>
      <c r="E1208" s="64" t="str">
        <f>IF(AND($A1208&lt;&gt;"",ISNUMBER($A1208)),VLOOKUP($A1208,StudiesDetails!$B:$CW,5,FALSE),"")</f>
        <v>CYP3A4</v>
      </c>
      <c r="F1208" s="23" t="str">
        <f>IF(AND($A1208&lt;&gt;"",ISNUMBER($A1208)),VLOOKUP($A1208,StudiesDetails!$B:$CW,6,FALSE),"")</f>
        <v>Liver--HLM-PBC-</v>
      </c>
      <c r="G1208" s="12" t="s">
        <v>1678</v>
      </c>
      <c r="H1208" s="1">
        <v>2</v>
      </c>
      <c r="I1208" s="60" t="str">
        <f>IF(AND($A1208&lt;&gt;"",ISNUMBER($A1208)),VLOOKUP($A1208,StudiesDetails!$B:$CW,26,FALSE),"")</f>
        <v>Aggregated</v>
      </c>
      <c r="J1208" s="39">
        <f>IF(AND($A1208&lt;&gt;"",ISNUMBER($A1208)),VLOOKUP($A1208,StudiesDetails!$B:$CW,31,FALSE),"")</f>
        <v>12</v>
      </c>
      <c r="K1208" s="110" t="s">
        <v>988</v>
      </c>
      <c r="L1208" s="14" t="s">
        <v>1718</v>
      </c>
      <c r="M1208" s="14" t="s">
        <v>768</v>
      </c>
      <c r="X1208" s="52">
        <v>1</v>
      </c>
      <c r="Y1208" s="52" t="s">
        <v>1683</v>
      </c>
      <c r="Z1208" s="16" t="s">
        <v>832</v>
      </c>
    </row>
    <row r="1209" spans="1:26" x14ac:dyDescent="0.3">
      <c r="A1209">
        <v>2121</v>
      </c>
      <c r="B1209" s="23" t="str">
        <f>IF(AND($A1209&lt;&gt;"",ISNUMBER($A1209)),VLOOKUP($A1209,StudiesDetails!$B:$CW,2,FALSE),"")</f>
        <v>Cieślak</v>
      </c>
      <c r="C1209" s="23">
        <f>IF(AND($A1209&lt;&gt;"",ISNUMBER($A1209)),VLOOKUP($A1209,StudiesDetails!$B:$CW,3,FALSE),"")</f>
        <v>2016</v>
      </c>
      <c r="D1209" s="23" t="str">
        <f>IF(AND($A1209&lt;&gt;"",ISNUMBER($A1209)),VLOOKUP($A1209,StudiesDetails!$B:$CW,4,FALSE),"")</f>
        <v>https://doi.org/10.1002/pmic.201500386</v>
      </c>
      <c r="E1209" s="64" t="str">
        <f>IF(AND($A1209&lt;&gt;"",ISNUMBER($A1209)),VLOOKUP($A1209,StudiesDetails!$B:$CW,5,FALSE),"")</f>
        <v>CYP3A4</v>
      </c>
      <c r="F1209" s="23" t="str">
        <f>IF(AND($A1209&lt;&gt;"",ISNUMBER($A1209)),VLOOKUP($A1209,StudiesDetails!$B:$CW,6,FALSE),"")</f>
        <v>Liver--HLM-PSC-</v>
      </c>
      <c r="G1209" s="12" t="s">
        <v>1678</v>
      </c>
      <c r="H1209" s="1">
        <v>2</v>
      </c>
      <c r="I1209" s="60" t="str">
        <f>IF(AND($A1209&lt;&gt;"",ISNUMBER($A1209)),VLOOKUP($A1209,StudiesDetails!$B:$CW,26,FALSE),"")</f>
        <v>Aggregated</v>
      </c>
      <c r="J1209" s="39">
        <f>IF(AND($A1209&lt;&gt;"",ISNUMBER($A1209)),VLOOKUP($A1209,StudiesDetails!$B:$CW,31,FALSE),"")</f>
        <v>10</v>
      </c>
      <c r="K1209" s="110" t="s">
        <v>988</v>
      </c>
      <c r="L1209" s="14" t="s">
        <v>1718</v>
      </c>
      <c r="M1209" s="14" t="s">
        <v>768</v>
      </c>
      <c r="X1209" s="52">
        <v>1</v>
      </c>
      <c r="Y1209" s="52" t="s">
        <v>1683</v>
      </c>
      <c r="Z1209" s="16" t="s">
        <v>832</v>
      </c>
    </row>
    <row r="1210" spans="1:26" x14ac:dyDescent="0.3">
      <c r="A1210">
        <v>2122</v>
      </c>
      <c r="B1210" s="23" t="str">
        <f>IF(AND($A1210&lt;&gt;"",ISNUMBER($A1210)),VLOOKUP($A1210,StudiesDetails!$B:$CW,2,FALSE),"")</f>
        <v>Cieślak</v>
      </c>
      <c r="C1210" s="23">
        <f>IF(AND($A1210&lt;&gt;"",ISNUMBER($A1210)),VLOOKUP($A1210,StudiesDetails!$B:$CW,3,FALSE),"")</f>
        <v>2016</v>
      </c>
      <c r="D1210" s="23" t="str">
        <f>IF(AND($A1210&lt;&gt;"",ISNUMBER($A1210)),VLOOKUP($A1210,StudiesDetails!$B:$CW,4,FALSE),"")</f>
        <v>https://doi.org/10.1002/pmic.201500386</v>
      </c>
      <c r="E1210" s="64" t="str">
        <f>IF(AND($A1210&lt;&gt;"",ISNUMBER($A1210)),VLOOKUP($A1210,StudiesDetails!$B:$CW,5,FALSE),"")</f>
        <v>CYP3A4</v>
      </c>
      <c r="F1210" s="23" t="str">
        <f>IF(AND($A1210&lt;&gt;"",ISNUMBER($A1210)),VLOOKUP($A1210,StudiesDetails!$B:$CW,6,FALSE),"")</f>
        <v>Liver--HLM-ALD-</v>
      </c>
      <c r="G1210" s="12" t="s">
        <v>1678</v>
      </c>
      <c r="H1210" s="1">
        <v>2</v>
      </c>
      <c r="I1210" s="60" t="str">
        <f>IF(AND($A1210&lt;&gt;"",ISNUMBER($A1210)),VLOOKUP($A1210,StudiesDetails!$B:$CW,26,FALSE),"")</f>
        <v>Aggregated</v>
      </c>
      <c r="J1210" s="39">
        <f>IF(AND($A1210&lt;&gt;"",ISNUMBER($A1210)),VLOOKUP($A1210,StudiesDetails!$B:$CW,31,FALSE),"")</f>
        <v>12</v>
      </c>
      <c r="K1210" s="110" t="s">
        <v>988</v>
      </c>
      <c r="L1210" s="14" t="s">
        <v>1718</v>
      </c>
      <c r="M1210" s="14" t="s">
        <v>768</v>
      </c>
      <c r="X1210" s="52">
        <v>1</v>
      </c>
      <c r="Y1210" s="52" t="s">
        <v>1683</v>
      </c>
      <c r="Z1210" s="16" t="s">
        <v>832</v>
      </c>
    </row>
    <row r="1211" spans="1:26" x14ac:dyDescent="0.3">
      <c r="A1211">
        <v>2123</v>
      </c>
      <c r="B1211" s="23" t="str">
        <f>IF(AND($A1211&lt;&gt;"",ISNUMBER($A1211)),VLOOKUP($A1211,StudiesDetails!$B:$CW,2,FALSE),"")</f>
        <v>Cieślak</v>
      </c>
      <c r="C1211" s="23">
        <f>IF(AND($A1211&lt;&gt;"",ISNUMBER($A1211)),VLOOKUP($A1211,StudiesDetails!$B:$CW,3,FALSE),"")</f>
        <v>2016</v>
      </c>
      <c r="D1211" s="23" t="str">
        <f>IF(AND($A1211&lt;&gt;"",ISNUMBER($A1211)),VLOOKUP($A1211,StudiesDetails!$B:$CW,4,FALSE),"")</f>
        <v>https://doi.org/10.1002/pmic.201500386</v>
      </c>
      <c r="E1211" s="64" t="str">
        <f>IF(AND($A1211&lt;&gt;"",ISNUMBER($A1211)),VLOOKUP($A1211,StudiesDetails!$B:$CW,5,FALSE),"")</f>
        <v>CYP3A4</v>
      </c>
      <c r="F1211" s="23" t="str">
        <f>IF(AND($A1211&lt;&gt;"",ISNUMBER($A1211)),VLOOKUP($A1211,StudiesDetails!$B:$CW,6,FALSE),"")</f>
        <v>Liver--Homogenate-control-</v>
      </c>
      <c r="G1211" s="12" t="s">
        <v>1678</v>
      </c>
      <c r="H1211" s="1">
        <v>2</v>
      </c>
      <c r="I1211" s="60" t="str">
        <f>IF(AND($A1211&lt;&gt;"",ISNUMBER($A1211)),VLOOKUP($A1211,StudiesDetails!$B:$CW,26,FALSE),"")</f>
        <v>Aggregated</v>
      </c>
      <c r="J1211" s="39">
        <f>IF(AND($A1211&lt;&gt;"",ISNUMBER($A1211)),VLOOKUP($A1211,StudiesDetails!$B:$CW,31,FALSE),"")</f>
        <v>10</v>
      </c>
      <c r="K1211" s="110" t="s">
        <v>988</v>
      </c>
      <c r="L1211" s="14" t="s">
        <v>1718</v>
      </c>
      <c r="M1211" s="14" t="s">
        <v>768</v>
      </c>
      <c r="X1211" s="52">
        <v>1</v>
      </c>
      <c r="Y1211" s="52" t="s">
        <v>1702</v>
      </c>
      <c r="Z1211" s="16" t="s">
        <v>832</v>
      </c>
    </row>
    <row r="1212" spans="1:26" x14ac:dyDescent="0.3">
      <c r="A1212">
        <v>2124</v>
      </c>
      <c r="B1212" s="23" t="str">
        <f>IF(AND($A1212&lt;&gt;"",ISNUMBER($A1212)),VLOOKUP($A1212,StudiesDetails!$B:$CW,2,FALSE),"")</f>
        <v>Cieślak</v>
      </c>
      <c r="C1212" s="23">
        <f>IF(AND($A1212&lt;&gt;"",ISNUMBER($A1212)),VLOOKUP($A1212,StudiesDetails!$B:$CW,3,FALSE),"")</f>
        <v>2016</v>
      </c>
      <c r="D1212" s="23" t="str">
        <f>IF(AND($A1212&lt;&gt;"",ISNUMBER($A1212)),VLOOKUP($A1212,StudiesDetails!$B:$CW,4,FALSE),"")</f>
        <v>https://doi.org/10.1002/pmic.201500386</v>
      </c>
      <c r="E1212" s="64" t="str">
        <f>IF(AND($A1212&lt;&gt;"",ISNUMBER($A1212)),VLOOKUP($A1212,StudiesDetails!$B:$CW,5,FALSE),"")</f>
        <v>CYP3A4</v>
      </c>
      <c r="F1212" s="23" t="str">
        <f>IF(AND($A1212&lt;&gt;"",ISNUMBER($A1212)),VLOOKUP($A1212,StudiesDetails!$B:$CW,6,FALSE),"")</f>
        <v>Liver--Homogenate-PBC-</v>
      </c>
      <c r="G1212" s="12" t="s">
        <v>1678</v>
      </c>
      <c r="H1212" s="1">
        <v>2</v>
      </c>
      <c r="I1212" s="60" t="str">
        <f>IF(AND($A1212&lt;&gt;"",ISNUMBER($A1212)),VLOOKUP($A1212,StudiesDetails!$B:$CW,26,FALSE),"")</f>
        <v>Aggregated</v>
      </c>
      <c r="J1212" s="39">
        <f>IF(AND($A1212&lt;&gt;"",ISNUMBER($A1212)),VLOOKUP($A1212,StudiesDetails!$B:$CW,31,FALSE),"")</f>
        <v>12</v>
      </c>
      <c r="K1212" s="110" t="s">
        <v>988</v>
      </c>
      <c r="L1212" s="14" t="s">
        <v>1718</v>
      </c>
      <c r="M1212" s="14" t="s">
        <v>768</v>
      </c>
      <c r="X1212" s="52">
        <v>1</v>
      </c>
      <c r="Y1212" s="52" t="s">
        <v>1683</v>
      </c>
      <c r="Z1212" s="16" t="s">
        <v>832</v>
      </c>
    </row>
    <row r="1213" spans="1:26" x14ac:dyDescent="0.3">
      <c r="A1213">
        <v>2125</v>
      </c>
      <c r="B1213" s="23" t="str">
        <f>IF(AND($A1213&lt;&gt;"",ISNUMBER($A1213)),VLOOKUP($A1213,StudiesDetails!$B:$CW,2,FALSE),"")</f>
        <v>Cieślak</v>
      </c>
      <c r="C1213" s="23">
        <f>IF(AND($A1213&lt;&gt;"",ISNUMBER($A1213)),VLOOKUP($A1213,StudiesDetails!$B:$CW,3,FALSE),"")</f>
        <v>2016</v>
      </c>
      <c r="D1213" s="23" t="str">
        <f>IF(AND($A1213&lt;&gt;"",ISNUMBER($A1213)),VLOOKUP($A1213,StudiesDetails!$B:$CW,4,FALSE),"")</f>
        <v>https://doi.org/10.1002/pmic.201500386</v>
      </c>
      <c r="E1213" s="64" t="str">
        <f>IF(AND($A1213&lt;&gt;"",ISNUMBER($A1213)),VLOOKUP($A1213,StudiesDetails!$B:$CW,5,FALSE),"")</f>
        <v>CYP3A4</v>
      </c>
      <c r="F1213" s="23" t="str">
        <f>IF(AND($A1213&lt;&gt;"",ISNUMBER($A1213)),VLOOKUP($A1213,StudiesDetails!$B:$CW,6,FALSE),"")</f>
        <v>Liver--Homogenate-PSC-</v>
      </c>
      <c r="G1213" s="12" t="s">
        <v>1678</v>
      </c>
      <c r="H1213" s="1">
        <v>2</v>
      </c>
      <c r="I1213" s="60" t="str">
        <f>IF(AND($A1213&lt;&gt;"",ISNUMBER($A1213)),VLOOKUP($A1213,StudiesDetails!$B:$CW,26,FALSE),"")</f>
        <v>Aggregated</v>
      </c>
      <c r="J1213" s="39">
        <f>IF(AND($A1213&lt;&gt;"",ISNUMBER($A1213)),VLOOKUP($A1213,StudiesDetails!$B:$CW,31,FALSE),"")</f>
        <v>10</v>
      </c>
      <c r="K1213" s="110" t="s">
        <v>988</v>
      </c>
      <c r="L1213" s="14" t="s">
        <v>1718</v>
      </c>
      <c r="M1213" s="14" t="s">
        <v>768</v>
      </c>
      <c r="X1213" s="52">
        <v>1</v>
      </c>
      <c r="Y1213" s="52" t="s">
        <v>1683</v>
      </c>
      <c r="Z1213" s="16" t="s">
        <v>832</v>
      </c>
    </row>
    <row r="1214" spans="1:26" x14ac:dyDescent="0.3">
      <c r="A1214">
        <v>2126</v>
      </c>
      <c r="B1214" s="23" t="str">
        <f>IF(AND($A1214&lt;&gt;"",ISNUMBER($A1214)),VLOOKUP($A1214,StudiesDetails!$B:$CW,2,FALSE),"")</f>
        <v>Cieślak</v>
      </c>
      <c r="C1214" s="23">
        <f>IF(AND($A1214&lt;&gt;"",ISNUMBER($A1214)),VLOOKUP($A1214,StudiesDetails!$B:$CW,3,FALSE),"")</f>
        <v>2016</v>
      </c>
      <c r="D1214" s="23" t="str">
        <f>IF(AND($A1214&lt;&gt;"",ISNUMBER($A1214)),VLOOKUP($A1214,StudiesDetails!$B:$CW,4,FALSE),"")</f>
        <v>https://doi.org/10.1002/pmic.201500386</v>
      </c>
      <c r="E1214" s="64" t="str">
        <f>IF(AND($A1214&lt;&gt;"",ISNUMBER($A1214)),VLOOKUP($A1214,StudiesDetails!$B:$CW,5,FALSE),"")</f>
        <v>CYP3A4</v>
      </c>
      <c r="F1214" s="23" t="str">
        <f>IF(AND($A1214&lt;&gt;"",ISNUMBER($A1214)),VLOOKUP($A1214,StudiesDetails!$B:$CW,6,FALSE),"")</f>
        <v>Liver--Homogenate-ALD-</v>
      </c>
      <c r="G1214" s="12" t="s">
        <v>1678</v>
      </c>
      <c r="H1214" s="1">
        <v>2</v>
      </c>
      <c r="I1214" s="60" t="str">
        <f>IF(AND($A1214&lt;&gt;"",ISNUMBER($A1214)),VLOOKUP($A1214,StudiesDetails!$B:$CW,26,FALSE),"")</f>
        <v>Aggregated</v>
      </c>
      <c r="J1214" s="39">
        <f>IF(AND($A1214&lt;&gt;"",ISNUMBER($A1214)),VLOOKUP($A1214,StudiesDetails!$B:$CW,31,FALSE),"")</f>
        <v>12</v>
      </c>
      <c r="K1214" s="110" t="s">
        <v>988</v>
      </c>
      <c r="L1214" s="14" t="s">
        <v>1718</v>
      </c>
      <c r="M1214" s="14" t="s">
        <v>768</v>
      </c>
      <c r="X1214" s="52">
        <v>1</v>
      </c>
      <c r="Y1214" s="52" t="s">
        <v>1683</v>
      </c>
      <c r="Z1214" s="16" t="s">
        <v>832</v>
      </c>
    </row>
    <row r="1215" spans="1:26" x14ac:dyDescent="0.3">
      <c r="A1215">
        <v>2127</v>
      </c>
      <c r="B1215" s="23" t="str">
        <f>IF(AND($A1215&lt;&gt;"",ISNUMBER($A1215)),VLOOKUP($A1215,StudiesDetails!$B:$CW,2,FALSE),"")</f>
        <v>Lv</v>
      </c>
      <c r="C1215" s="23">
        <f>IF(AND($A1215&lt;&gt;"",ISNUMBER($A1215)),VLOOKUP($A1215,StudiesDetails!$B:$CW,3,FALSE),"")</f>
        <v>2020</v>
      </c>
      <c r="D1215" s="23" t="str">
        <f>IF(AND($A1215&lt;&gt;"",ISNUMBER($A1215)),VLOOKUP($A1215,StudiesDetails!$B:$CW,4,FALSE),"")</f>
        <v>https://doi.org/10.1007/s00216-020-02445-7</v>
      </c>
      <c r="E1215" s="64" t="str">
        <f>IF(AND($A1215&lt;&gt;"",ISNUMBER($A1215)),VLOOKUP($A1215,StudiesDetails!$B:$CW,5,FALSE),"")</f>
        <v>CYP3A4</v>
      </c>
      <c r="F1215" s="23" t="str">
        <f>IF(AND($A1215&lt;&gt;"",ISNUMBER($A1215)),VLOOKUP($A1215,StudiesDetails!$B:$CW,6,FALSE),"")</f>
        <v>Liver--HLM--</v>
      </c>
      <c r="G1215" s="12" t="s">
        <v>1678</v>
      </c>
      <c r="H1215" s="1">
        <v>2</v>
      </c>
      <c r="I1215" s="60" t="str">
        <f>IF(AND($A1215&lt;&gt;"",ISNUMBER($A1215)),VLOOKUP($A1215,StudiesDetails!$B:$CW,26,FALSE),"")</f>
        <v>Aggregated</v>
      </c>
      <c r="J1215" s="39">
        <f>IF(AND($A1215&lt;&gt;"",ISNUMBER($A1215)),VLOOKUP($A1215,StudiesDetails!$B:$CW,31,FALSE),"")</f>
        <v>9</v>
      </c>
      <c r="K1215" s="110" t="s">
        <v>988</v>
      </c>
      <c r="L1215" s="14" t="s">
        <v>1701</v>
      </c>
      <c r="X1215" s="52">
        <v>1</v>
      </c>
      <c r="Y1215" s="52" t="s">
        <v>1702</v>
      </c>
      <c r="Z1215" s="16" t="s">
        <v>832</v>
      </c>
    </row>
    <row r="1216" spans="1:26" x14ac:dyDescent="0.3">
      <c r="A1216">
        <v>2128</v>
      </c>
      <c r="B1216" s="23" t="str">
        <f>IF(AND($A1216&lt;&gt;"",ISNUMBER($A1216)),VLOOKUP($A1216,StudiesDetails!$B:$CW,2,FALSE),"")</f>
        <v>Lv</v>
      </c>
      <c r="C1216" s="23">
        <f>IF(AND($A1216&lt;&gt;"",ISNUMBER($A1216)),VLOOKUP($A1216,StudiesDetails!$B:$CW,3,FALSE),"")</f>
        <v>2020</v>
      </c>
      <c r="D1216" s="23" t="str">
        <f>IF(AND($A1216&lt;&gt;"",ISNUMBER($A1216)),VLOOKUP($A1216,StudiesDetails!$B:$CW,4,FALSE),"")</f>
        <v>https://doi.org/10.1007/s00216-020-02445-7</v>
      </c>
      <c r="E1216" s="64" t="str">
        <f>IF(AND($A1216&lt;&gt;"",ISNUMBER($A1216)),VLOOKUP($A1216,StudiesDetails!$B:$CW,5,FALSE),"")</f>
        <v>CYP3A5</v>
      </c>
      <c r="F1216" s="23" t="str">
        <f>IF(AND($A1216&lt;&gt;"",ISNUMBER($A1216)),VLOOKUP($A1216,StudiesDetails!$B:$CW,6,FALSE),"")</f>
        <v>Liver--HLM--</v>
      </c>
      <c r="G1216" s="12" t="s">
        <v>1678</v>
      </c>
      <c r="H1216" s="1">
        <v>2</v>
      </c>
      <c r="I1216" s="60" t="str">
        <f>IF(AND($A1216&lt;&gt;"",ISNUMBER($A1216)),VLOOKUP($A1216,StudiesDetails!$B:$CW,26,FALSE),"")</f>
        <v>Aggregated</v>
      </c>
      <c r="J1216" s="39">
        <f>IF(AND($A1216&lt;&gt;"",ISNUMBER($A1216)),VLOOKUP($A1216,StudiesDetails!$B:$CW,31,FALSE),"")</f>
        <v>9</v>
      </c>
      <c r="K1216" s="110" t="s">
        <v>988</v>
      </c>
      <c r="L1216" s="14" t="s">
        <v>1701</v>
      </c>
      <c r="X1216" s="52">
        <v>1</v>
      </c>
      <c r="Y1216" s="52" t="s">
        <v>1702</v>
      </c>
      <c r="Z1216" s="16" t="s">
        <v>832</v>
      </c>
    </row>
    <row r="1217" spans="1:25" x14ac:dyDescent="0.3">
      <c r="A1217">
        <v>2129</v>
      </c>
      <c r="B1217" s="23" t="str">
        <f>IF(AND($A1217&lt;&gt;"",ISNUMBER($A1217)),VLOOKUP($A1217,StudiesDetails!$B:$CW,2,FALSE),"")</f>
        <v>Grangeon</v>
      </c>
      <c r="C1217" s="23">
        <f>IF(AND($A1217&lt;&gt;"",ISNUMBER($A1217)),VLOOKUP($A1217,StudiesDetails!$B:$CW,3,FALSE),"")</f>
        <v>2019</v>
      </c>
      <c r="D1217" s="23" t="str">
        <f>IF(AND($A1217&lt;&gt;"",ISNUMBER($A1217)),VLOOKUP($A1217,StudiesDetails!$B:$CW,4,FALSE),"")</f>
        <v>https://doi.org/10.1016/j.jpba.2019.05.006</v>
      </c>
      <c r="E1217" s="64" t="str">
        <f>IF(AND($A1217&lt;&gt;"",ISNUMBER($A1217)),VLOOKUP($A1217,StudiesDetails!$B:$CW,5,FALSE),"")</f>
        <v>CYP3A4</v>
      </c>
      <c r="F1217" s="23" t="str">
        <f>IF(AND($A1217&lt;&gt;"",ISNUMBER($A1217)),VLOOKUP($A1217,StudiesDetails!$B:$CW,6,FALSE),"")</f>
        <v>Liver--HLM--</v>
      </c>
      <c r="G1217" s="12" t="s">
        <v>1678</v>
      </c>
      <c r="H1217" s="1">
        <v>3</v>
      </c>
      <c r="I1217" s="60" t="str">
        <f>IF(AND($A1217&lt;&gt;"",ISNUMBER($A1217)),VLOOKUP($A1217,StudiesDetails!$B:$CW,26,FALSE),"")</f>
        <v>Pooled</v>
      </c>
      <c r="J1217" s="39">
        <f>IF(AND($A1217&lt;&gt;"",ISNUMBER($A1217)),VLOOKUP($A1217,StudiesDetails!$B:$CW,31,FALSE),"")</f>
        <v>150</v>
      </c>
      <c r="K1217" s="2">
        <v>96</v>
      </c>
      <c r="L1217" s="14" t="s">
        <v>1679</v>
      </c>
      <c r="M1217" s="14" t="s">
        <v>768</v>
      </c>
      <c r="N1217" s="58">
        <v>6</v>
      </c>
      <c r="O1217" s="59" t="s">
        <v>1679</v>
      </c>
      <c r="P1217" s="58" t="s">
        <v>797</v>
      </c>
      <c r="X1217" s="52">
        <v>0</v>
      </c>
    </row>
    <row r="1218" spans="1:25" x14ac:dyDescent="0.3">
      <c r="A1218">
        <v>2130</v>
      </c>
      <c r="B1218" s="23" t="str">
        <f>IF(AND($A1218&lt;&gt;"",ISNUMBER($A1218)),VLOOKUP($A1218,StudiesDetails!$B:$CW,2,FALSE),"")</f>
        <v>Grangeon</v>
      </c>
      <c r="C1218" s="23">
        <f>IF(AND($A1218&lt;&gt;"",ISNUMBER($A1218)),VLOOKUP($A1218,StudiesDetails!$B:$CW,3,FALSE),"")</f>
        <v>2019</v>
      </c>
      <c r="D1218" s="23" t="str">
        <f>IF(AND($A1218&lt;&gt;"",ISNUMBER($A1218)),VLOOKUP($A1218,StudiesDetails!$B:$CW,4,FALSE),"")</f>
        <v>https://doi.org/10.1016/j.jpba.2019.05.006</v>
      </c>
      <c r="E1218" s="64" t="str">
        <f>IF(AND($A1218&lt;&gt;"",ISNUMBER($A1218)),VLOOKUP($A1218,StudiesDetails!$B:$CW,5,FALSE),"")</f>
        <v>CYP3A4</v>
      </c>
      <c r="F1218" s="23" t="str">
        <f>IF(AND($A1218&lt;&gt;"",ISNUMBER($A1218)),VLOOKUP($A1218,StudiesDetails!$B:$CW,6,FALSE),"")</f>
        <v>Small intestine--HIM--</v>
      </c>
      <c r="G1218" s="12" t="s">
        <v>1678</v>
      </c>
      <c r="H1218" s="1">
        <v>3</v>
      </c>
      <c r="I1218" s="60" t="str">
        <f>IF(AND($A1218&lt;&gt;"",ISNUMBER($A1218)),VLOOKUP($A1218,StudiesDetails!$B:$CW,26,FALSE),"")</f>
        <v>Pooled</v>
      </c>
      <c r="J1218" s="39">
        <f>IF(AND($A1218&lt;&gt;"",ISNUMBER($A1218)),VLOOKUP($A1218,StudiesDetails!$B:$CW,31,FALSE),"")</f>
        <v>7</v>
      </c>
      <c r="K1218" s="2">
        <v>52</v>
      </c>
      <c r="L1218" s="14" t="s">
        <v>1679</v>
      </c>
      <c r="M1218" s="14" t="s">
        <v>768</v>
      </c>
      <c r="N1218" s="58">
        <v>4</v>
      </c>
      <c r="O1218" s="59" t="s">
        <v>1679</v>
      </c>
      <c r="P1218" s="58" t="s">
        <v>797</v>
      </c>
      <c r="X1218" s="52">
        <v>0</v>
      </c>
    </row>
    <row r="1219" spans="1:25" x14ac:dyDescent="0.3">
      <c r="A1219">
        <v>2131</v>
      </c>
      <c r="B1219" s="23" t="str">
        <f>IF(AND($A1219&lt;&gt;"",ISNUMBER($A1219)),VLOOKUP($A1219,StudiesDetails!$B:$CW,2,FALSE),"")</f>
        <v>Grangeon</v>
      </c>
      <c r="C1219" s="23">
        <f>IF(AND($A1219&lt;&gt;"",ISNUMBER($A1219)),VLOOKUP($A1219,StudiesDetails!$B:$CW,3,FALSE),"")</f>
        <v>2019</v>
      </c>
      <c r="D1219" s="23" t="str">
        <f>IF(AND($A1219&lt;&gt;"",ISNUMBER($A1219)),VLOOKUP($A1219,StudiesDetails!$B:$CW,4,FALSE),"")</f>
        <v>https://doi.org/10.1016/j.jpba.2019.05.006</v>
      </c>
      <c r="E1219" s="64" t="str">
        <f>IF(AND($A1219&lt;&gt;"",ISNUMBER($A1219)),VLOOKUP($A1219,StudiesDetails!$B:$CW,5,FALSE),"")</f>
        <v>CYP3A4</v>
      </c>
      <c r="F1219" s="23" t="str">
        <f>IF(AND($A1219&lt;&gt;"",ISNUMBER($A1219)),VLOOKUP($A1219,StudiesDetails!$B:$CW,6,FALSE),"")</f>
        <v>Small intestine--HIM--</v>
      </c>
      <c r="G1219" s="12" t="s">
        <v>1678</v>
      </c>
      <c r="H1219" s="1">
        <v>3</v>
      </c>
      <c r="I1219" s="60" t="str">
        <f>IF(AND($A1219&lt;&gt;"",ISNUMBER($A1219)),VLOOKUP($A1219,StudiesDetails!$B:$CW,26,FALSE),"")</f>
        <v>Individual</v>
      </c>
      <c r="J1219" s="39">
        <f>IF(AND($A1219&lt;&gt;"",ISNUMBER($A1219)),VLOOKUP($A1219,StudiesDetails!$B:$CW,31,FALSE),"")</f>
        <v>1</v>
      </c>
      <c r="K1219" s="2">
        <v>49</v>
      </c>
      <c r="L1219" s="14" t="s">
        <v>1679</v>
      </c>
      <c r="M1219" s="14" t="s">
        <v>768</v>
      </c>
      <c r="N1219" s="58">
        <v>6</v>
      </c>
      <c r="O1219" s="59" t="s">
        <v>1679</v>
      </c>
      <c r="P1219" s="58" t="s">
        <v>797</v>
      </c>
      <c r="X1219" s="52">
        <v>0</v>
      </c>
    </row>
    <row r="1220" spans="1:25" x14ac:dyDescent="0.3">
      <c r="A1220">
        <v>2132</v>
      </c>
      <c r="B1220" s="23" t="str">
        <f>IF(AND($A1220&lt;&gt;"",ISNUMBER($A1220)),VLOOKUP($A1220,StudiesDetails!$B:$CW,2,FALSE),"")</f>
        <v>Grangeon</v>
      </c>
      <c r="C1220" s="23">
        <f>IF(AND($A1220&lt;&gt;"",ISNUMBER($A1220)),VLOOKUP($A1220,StudiesDetails!$B:$CW,3,FALSE),"")</f>
        <v>2019</v>
      </c>
      <c r="D1220" s="23" t="str">
        <f>IF(AND($A1220&lt;&gt;"",ISNUMBER($A1220)),VLOOKUP($A1220,StudiesDetails!$B:$CW,4,FALSE),"")</f>
        <v>https://doi.org/10.1016/j.jpba.2019.05.006</v>
      </c>
      <c r="E1220" s="64" t="str">
        <f>IF(AND($A1220&lt;&gt;"",ISNUMBER($A1220)),VLOOKUP($A1220,StudiesDetails!$B:$CW,5,FALSE),"")</f>
        <v>CYP3A4</v>
      </c>
      <c r="F1220" s="23" t="str">
        <f>IF(AND($A1220&lt;&gt;"",ISNUMBER($A1220)),VLOOKUP($A1220,StudiesDetails!$B:$CW,6,FALSE),"")</f>
        <v>Small intestine--HIM--</v>
      </c>
      <c r="G1220" s="12" t="s">
        <v>1678</v>
      </c>
      <c r="H1220" s="1">
        <v>3</v>
      </c>
      <c r="I1220" s="60" t="str">
        <f>IF(AND($A1220&lt;&gt;"",ISNUMBER($A1220)),VLOOKUP($A1220,StudiesDetails!$B:$CW,26,FALSE),"")</f>
        <v>Individual</v>
      </c>
      <c r="J1220" s="39">
        <f>IF(AND($A1220&lt;&gt;"",ISNUMBER($A1220)),VLOOKUP($A1220,StudiesDetails!$B:$CW,31,FALSE),"")</f>
        <v>1</v>
      </c>
      <c r="K1220" s="2">
        <v>27</v>
      </c>
      <c r="L1220" s="14" t="s">
        <v>1679</v>
      </c>
      <c r="M1220" s="14" t="s">
        <v>768</v>
      </c>
      <c r="N1220" s="58">
        <v>8</v>
      </c>
      <c r="O1220" s="59" t="s">
        <v>1679</v>
      </c>
      <c r="P1220" s="58" t="s">
        <v>797</v>
      </c>
      <c r="X1220" s="52">
        <v>0</v>
      </c>
    </row>
    <row r="1221" spans="1:25" x14ac:dyDescent="0.3">
      <c r="A1221">
        <v>2133</v>
      </c>
      <c r="B1221" s="23" t="str">
        <f>IF(AND($A1221&lt;&gt;"",ISNUMBER($A1221)),VLOOKUP($A1221,StudiesDetails!$B:$CW,2,FALSE),"")</f>
        <v>Grangeon</v>
      </c>
      <c r="C1221" s="23">
        <f>IF(AND($A1221&lt;&gt;"",ISNUMBER($A1221)),VLOOKUP($A1221,StudiesDetails!$B:$CW,3,FALSE),"")</f>
        <v>2019</v>
      </c>
      <c r="D1221" s="23" t="str">
        <f>IF(AND($A1221&lt;&gt;"",ISNUMBER($A1221)),VLOOKUP($A1221,StudiesDetails!$B:$CW,4,FALSE),"")</f>
        <v>https://doi.org/10.1016/j.jpba.2019.05.006</v>
      </c>
      <c r="E1221" s="64" t="str">
        <f>IF(AND($A1221&lt;&gt;"",ISNUMBER($A1221)),VLOOKUP($A1221,StudiesDetails!$B:$CW,5,FALSE),"")</f>
        <v>CYP3A4</v>
      </c>
      <c r="F1221" s="23" t="str">
        <f>IF(AND($A1221&lt;&gt;"",ISNUMBER($A1221)),VLOOKUP($A1221,StudiesDetails!$B:$CW,6,FALSE),"")</f>
        <v>Small intestine--HIM--</v>
      </c>
      <c r="G1221" s="12" t="s">
        <v>1678</v>
      </c>
      <c r="H1221" s="1">
        <v>3</v>
      </c>
      <c r="I1221" s="60" t="str">
        <f>IF(AND($A1221&lt;&gt;"",ISNUMBER($A1221)),VLOOKUP($A1221,StudiesDetails!$B:$CW,26,FALSE),"")</f>
        <v>Individual</v>
      </c>
      <c r="J1221" s="39">
        <f>IF(AND($A1221&lt;&gt;"",ISNUMBER($A1221)),VLOOKUP($A1221,StudiesDetails!$B:$CW,31,FALSE),"")</f>
        <v>1</v>
      </c>
      <c r="K1221" s="2">
        <v>70</v>
      </c>
      <c r="L1221" s="14" t="s">
        <v>1679</v>
      </c>
      <c r="M1221" s="14" t="s">
        <v>768</v>
      </c>
      <c r="N1221" s="58">
        <v>14</v>
      </c>
      <c r="O1221" s="59" t="s">
        <v>1679</v>
      </c>
      <c r="P1221" s="58" t="s">
        <v>797</v>
      </c>
      <c r="X1221" s="52">
        <v>0</v>
      </c>
    </row>
    <row r="1222" spans="1:25" x14ac:dyDescent="0.3">
      <c r="A1222">
        <v>2134</v>
      </c>
      <c r="B1222" s="23" t="str">
        <f>IF(AND($A1222&lt;&gt;"",ISNUMBER($A1222)),VLOOKUP($A1222,StudiesDetails!$B:$CW,2,FALSE),"")</f>
        <v>Grangeon</v>
      </c>
      <c r="C1222" s="23">
        <f>IF(AND($A1222&lt;&gt;"",ISNUMBER($A1222)),VLOOKUP($A1222,StudiesDetails!$B:$CW,3,FALSE),"")</f>
        <v>2019</v>
      </c>
      <c r="D1222" s="23" t="str">
        <f>IF(AND($A1222&lt;&gt;"",ISNUMBER($A1222)),VLOOKUP($A1222,StudiesDetails!$B:$CW,4,FALSE),"")</f>
        <v>https://doi.org/10.1016/j.jpba.2019.05.006</v>
      </c>
      <c r="E1222" s="64" t="str">
        <f>IF(AND($A1222&lt;&gt;"",ISNUMBER($A1222)),VLOOKUP($A1222,StudiesDetails!$B:$CW,5,FALSE),"")</f>
        <v>CYP3A5</v>
      </c>
      <c r="F1222" s="23" t="str">
        <f>IF(AND($A1222&lt;&gt;"",ISNUMBER($A1222)),VLOOKUP($A1222,StudiesDetails!$B:$CW,6,FALSE),"")</f>
        <v>Liver--HLM--</v>
      </c>
      <c r="G1222" s="12" t="s">
        <v>1678</v>
      </c>
      <c r="H1222" s="1">
        <v>3</v>
      </c>
      <c r="I1222" s="60" t="str">
        <f>IF(AND($A1222&lt;&gt;"",ISNUMBER($A1222)),VLOOKUP($A1222,StudiesDetails!$B:$CW,26,FALSE),"")</f>
        <v>Pooled</v>
      </c>
      <c r="J1222" s="39">
        <f>IF(AND($A1222&lt;&gt;"",ISNUMBER($A1222)),VLOOKUP($A1222,StudiesDetails!$B:$CW,31,FALSE),"")</f>
        <v>150</v>
      </c>
      <c r="K1222" s="2">
        <v>4.7</v>
      </c>
      <c r="L1222" s="14" t="s">
        <v>1679</v>
      </c>
      <c r="M1222" s="14" t="s">
        <v>768</v>
      </c>
      <c r="N1222" s="58">
        <v>0.3</v>
      </c>
      <c r="O1222" s="59" t="s">
        <v>1679</v>
      </c>
      <c r="P1222" s="58" t="s">
        <v>797</v>
      </c>
      <c r="X1222" s="52">
        <v>0</v>
      </c>
    </row>
    <row r="1223" spans="1:25" x14ac:dyDescent="0.3">
      <c r="A1223">
        <v>2135</v>
      </c>
      <c r="B1223" s="23" t="str">
        <f>IF(AND($A1223&lt;&gt;"",ISNUMBER($A1223)),VLOOKUP($A1223,StudiesDetails!$B:$CW,2,FALSE),"")</f>
        <v>Grangeon</v>
      </c>
      <c r="C1223" s="23">
        <f>IF(AND($A1223&lt;&gt;"",ISNUMBER($A1223)),VLOOKUP($A1223,StudiesDetails!$B:$CW,3,FALSE),"")</f>
        <v>2019</v>
      </c>
      <c r="D1223" s="23" t="str">
        <f>IF(AND($A1223&lt;&gt;"",ISNUMBER($A1223)),VLOOKUP($A1223,StudiesDetails!$B:$CW,4,FALSE),"")</f>
        <v>https://doi.org/10.1016/j.jpba.2019.05.006</v>
      </c>
      <c r="E1223" s="64" t="str">
        <f>IF(AND($A1223&lt;&gt;"",ISNUMBER($A1223)),VLOOKUP($A1223,StudiesDetails!$B:$CW,5,FALSE),"")</f>
        <v>CYP3A5</v>
      </c>
      <c r="F1223" s="23" t="str">
        <f>IF(AND($A1223&lt;&gt;"",ISNUMBER($A1223)),VLOOKUP($A1223,StudiesDetails!$B:$CW,6,FALSE),"")</f>
        <v>Small intestine--HIM--</v>
      </c>
      <c r="G1223" s="12" t="s">
        <v>1678</v>
      </c>
      <c r="H1223" s="1">
        <v>3</v>
      </c>
      <c r="I1223" s="60" t="str">
        <f>IF(AND($A1223&lt;&gt;"",ISNUMBER($A1223)),VLOOKUP($A1223,StudiesDetails!$B:$CW,26,FALSE),"")</f>
        <v>Pooled</v>
      </c>
      <c r="J1223" s="39">
        <f>IF(AND($A1223&lt;&gt;"",ISNUMBER($A1223)),VLOOKUP($A1223,StudiesDetails!$B:$CW,31,FALSE),"")</f>
        <v>7</v>
      </c>
      <c r="K1223" s="2">
        <v>1.4</v>
      </c>
      <c r="L1223" s="14" t="s">
        <v>1679</v>
      </c>
      <c r="M1223" s="14" t="s">
        <v>768</v>
      </c>
      <c r="N1223" s="58">
        <v>0.4</v>
      </c>
      <c r="O1223" s="59" t="s">
        <v>1679</v>
      </c>
      <c r="P1223" s="58" t="s">
        <v>797</v>
      </c>
      <c r="X1223" s="52">
        <v>0</v>
      </c>
    </row>
    <row r="1224" spans="1:25" x14ac:dyDescent="0.3">
      <c r="A1224">
        <v>2136</v>
      </c>
      <c r="B1224" s="23" t="str">
        <f>IF(AND($A1224&lt;&gt;"",ISNUMBER($A1224)),VLOOKUP($A1224,StudiesDetails!$B:$CW,2,FALSE),"")</f>
        <v>Grangeon</v>
      </c>
      <c r="C1224" s="23">
        <f>IF(AND($A1224&lt;&gt;"",ISNUMBER($A1224)),VLOOKUP($A1224,StudiesDetails!$B:$CW,3,FALSE),"")</f>
        <v>2019</v>
      </c>
      <c r="D1224" s="23" t="str">
        <f>IF(AND($A1224&lt;&gt;"",ISNUMBER($A1224)),VLOOKUP($A1224,StudiesDetails!$B:$CW,4,FALSE),"")</f>
        <v>https://doi.org/10.1016/j.jpba.2019.05.006</v>
      </c>
      <c r="E1224" s="64" t="str">
        <f>IF(AND($A1224&lt;&gt;"",ISNUMBER($A1224)),VLOOKUP($A1224,StudiesDetails!$B:$CW,5,FALSE),"")</f>
        <v>CYP3A5</v>
      </c>
      <c r="F1224" s="23" t="str">
        <f>IF(AND($A1224&lt;&gt;"",ISNUMBER($A1224)),VLOOKUP($A1224,StudiesDetails!$B:$CW,6,FALSE),"")</f>
        <v>Small intestine--HIM--</v>
      </c>
      <c r="G1224" s="12" t="s">
        <v>1678</v>
      </c>
      <c r="H1224" s="1">
        <v>3</v>
      </c>
      <c r="I1224" s="60" t="str">
        <f>IF(AND($A1224&lt;&gt;"",ISNUMBER($A1224)),VLOOKUP($A1224,StudiesDetails!$B:$CW,26,FALSE),"")</f>
        <v>Individual</v>
      </c>
      <c r="J1224" s="39">
        <f>IF(AND($A1224&lt;&gt;"",ISNUMBER($A1224)),VLOOKUP($A1224,StudiesDetails!$B:$CW,31,FALSE),"")</f>
        <v>1</v>
      </c>
      <c r="K1224" s="2">
        <v>0.7</v>
      </c>
      <c r="L1224" s="14" t="s">
        <v>1679</v>
      </c>
      <c r="M1224" s="14" t="s">
        <v>768</v>
      </c>
      <c r="N1224" s="58">
        <v>0.1</v>
      </c>
      <c r="O1224" s="59" t="s">
        <v>1679</v>
      </c>
      <c r="P1224" s="58" t="s">
        <v>797</v>
      </c>
      <c r="X1224" s="52">
        <v>0</v>
      </c>
    </row>
    <row r="1225" spans="1:25" x14ac:dyDescent="0.3">
      <c r="A1225">
        <v>2137</v>
      </c>
      <c r="B1225" s="23" t="str">
        <f>IF(AND($A1225&lt;&gt;"",ISNUMBER($A1225)),VLOOKUP($A1225,StudiesDetails!$B:$CW,2,FALSE),"")</f>
        <v>Grangeon</v>
      </c>
      <c r="C1225" s="23">
        <f>IF(AND($A1225&lt;&gt;"",ISNUMBER($A1225)),VLOOKUP($A1225,StudiesDetails!$B:$CW,3,FALSE),"")</f>
        <v>2019</v>
      </c>
      <c r="D1225" s="23" t="str">
        <f>IF(AND($A1225&lt;&gt;"",ISNUMBER($A1225)),VLOOKUP($A1225,StudiesDetails!$B:$CW,4,FALSE),"")</f>
        <v>https://doi.org/10.1016/j.jpba.2019.05.006</v>
      </c>
      <c r="E1225" s="64" t="str">
        <f>IF(AND($A1225&lt;&gt;"",ISNUMBER($A1225)),VLOOKUP($A1225,StudiesDetails!$B:$CW,5,FALSE),"")</f>
        <v>CYP3A5</v>
      </c>
      <c r="F1225" s="23" t="str">
        <f>IF(AND($A1225&lt;&gt;"",ISNUMBER($A1225)),VLOOKUP($A1225,StudiesDetails!$B:$CW,6,FALSE),"")</f>
        <v>Small intestine--HIM--</v>
      </c>
      <c r="G1225" s="12" t="s">
        <v>1678</v>
      </c>
      <c r="H1225" s="1">
        <v>3</v>
      </c>
      <c r="I1225" s="60" t="str">
        <f>IF(AND($A1225&lt;&gt;"",ISNUMBER($A1225)),VLOOKUP($A1225,StudiesDetails!$B:$CW,26,FALSE),"")</f>
        <v>Individual</v>
      </c>
      <c r="J1225" s="39">
        <f>IF(AND($A1225&lt;&gt;"",ISNUMBER($A1225)),VLOOKUP($A1225,StudiesDetails!$B:$CW,31,FALSE),"")</f>
        <v>1</v>
      </c>
      <c r="K1225" s="2">
        <v>0.4</v>
      </c>
      <c r="L1225" s="14" t="s">
        <v>1679</v>
      </c>
      <c r="M1225" s="14" t="s">
        <v>768</v>
      </c>
      <c r="N1225" s="58">
        <v>0.3</v>
      </c>
      <c r="O1225" s="59" t="s">
        <v>1679</v>
      </c>
      <c r="P1225" s="58" t="s">
        <v>797</v>
      </c>
      <c r="X1225" s="52">
        <v>0</v>
      </c>
    </row>
    <row r="1226" spans="1:25" x14ac:dyDescent="0.3">
      <c r="A1226">
        <v>2138</v>
      </c>
      <c r="B1226" s="23" t="str">
        <f>IF(AND($A1226&lt;&gt;"",ISNUMBER($A1226)),VLOOKUP($A1226,StudiesDetails!$B:$CW,2,FALSE),"")</f>
        <v>Grangeon</v>
      </c>
      <c r="C1226" s="23">
        <f>IF(AND($A1226&lt;&gt;"",ISNUMBER($A1226)),VLOOKUP($A1226,StudiesDetails!$B:$CW,3,FALSE),"")</f>
        <v>2019</v>
      </c>
      <c r="D1226" s="23" t="str">
        <f>IF(AND($A1226&lt;&gt;"",ISNUMBER($A1226)),VLOOKUP($A1226,StudiesDetails!$B:$CW,4,FALSE),"")</f>
        <v>https://doi.org/10.1016/j.jpba.2019.05.006</v>
      </c>
      <c r="E1226" s="64" t="str">
        <f>IF(AND($A1226&lt;&gt;"",ISNUMBER($A1226)),VLOOKUP($A1226,StudiesDetails!$B:$CW,5,FALSE),"")</f>
        <v>CYP3A5</v>
      </c>
      <c r="F1226" s="23" t="str">
        <f>IF(AND($A1226&lt;&gt;"",ISNUMBER($A1226)),VLOOKUP($A1226,StudiesDetails!$B:$CW,6,FALSE),"")</f>
        <v>Small intestine--HIM--</v>
      </c>
      <c r="G1226" s="12" t="s">
        <v>1678</v>
      </c>
      <c r="H1226" s="1">
        <v>3</v>
      </c>
      <c r="I1226" s="60" t="str">
        <f>IF(AND($A1226&lt;&gt;"",ISNUMBER($A1226)),VLOOKUP($A1226,StudiesDetails!$B:$CW,26,FALSE),"")</f>
        <v>Individual</v>
      </c>
      <c r="J1226" s="39">
        <f>IF(AND($A1226&lt;&gt;"",ISNUMBER($A1226)),VLOOKUP($A1226,StudiesDetails!$B:$CW,31,FALSE),"")</f>
        <v>1</v>
      </c>
      <c r="K1226" s="2">
        <v>0.48</v>
      </c>
      <c r="L1226" s="14" t="s">
        <v>1679</v>
      </c>
      <c r="M1226" s="14" t="s">
        <v>768</v>
      </c>
      <c r="N1226" s="58">
        <v>0.06</v>
      </c>
      <c r="O1226" s="59" t="s">
        <v>1679</v>
      </c>
      <c r="P1226" s="58" t="s">
        <v>797</v>
      </c>
      <c r="X1226" s="52">
        <v>0</v>
      </c>
    </row>
    <row r="1227" spans="1:25" x14ac:dyDescent="0.3">
      <c r="A1227">
        <v>2139</v>
      </c>
      <c r="B1227" s="23" t="str">
        <f>IF(AND($A1227&lt;&gt;"",ISNUMBER($A1227)),VLOOKUP($A1227,StudiesDetails!$B:$CW,2,FALSE),"")</f>
        <v>Schaefer</v>
      </c>
      <c r="C1227" s="23">
        <f>IF(AND($A1227&lt;&gt;"",ISNUMBER($A1227)),VLOOKUP($A1227,StudiesDetails!$B:$CW,3,FALSE),"")</f>
        <v>2012</v>
      </c>
      <c r="D1227" s="23" t="str">
        <f>IF(AND($A1227&lt;&gt;"",ISNUMBER($A1227)),VLOOKUP($A1227,StudiesDetails!$B:$CW,4,FALSE),"")</f>
        <v>https://doi.org/10.1124/dmd.111.042275</v>
      </c>
      <c r="E1227" s="64" t="str">
        <f>IF(AND($A1227&lt;&gt;"",ISNUMBER($A1227)),VLOOKUP($A1227,StudiesDetails!$B:$CW,5,FALSE),"")</f>
        <v>CYP3A4</v>
      </c>
      <c r="F1227" s="23" t="str">
        <f>IF(AND($A1227&lt;&gt;"",ISNUMBER($A1227)),VLOOKUP($A1227,StudiesDetails!$B:$CW,6,FALSE),"")</f>
        <v>Liver--HLM-HuHep9966-</v>
      </c>
      <c r="G1227" s="12" t="s">
        <v>1678</v>
      </c>
      <c r="H1227" s="1">
        <v>3</v>
      </c>
      <c r="I1227" s="60" t="str">
        <f>IF(AND($A1227&lt;&gt;"",ISNUMBER($A1227)),VLOOKUP($A1227,StudiesDetails!$B:$CW,26,FALSE),"")</f>
        <v>Individual</v>
      </c>
      <c r="J1227" s="39">
        <f>IF(AND($A1227&lt;&gt;"",ISNUMBER($A1227)),VLOOKUP($A1227,StudiesDetails!$B:$CW,31,FALSE),"")</f>
        <v>1</v>
      </c>
      <c r="K1227" s="2">
        <v>11.56</v>
      </c>
      <c r="L1227" s="14" t="s">
        <v>1701</v>
      </c>
      <c r="M1227" s="14" t="s">
        <v>768</v>
      </c>
      <c r="N1227" s="58">
        <v>4.66</v>
      </c>
      <c r="O1227" s="58" t="s">
        <v>1701</v>
      </c>
      <c r="P1227" s="59" t="s">
        <v>1686</v>
      </c>
      <c r="X1227" s="52">
        <v>0</v>
      </c>
    </row>
    <row r="1228" spans="1:25" x14ac:dyDescent="0.3">
      <c r="A1228">
        <v>2140</v>
      </c>
      <c r="B1228" s="23" t="str">
        <f>IF(AND($A1228&lt;&gt;"",ISNUMBER($A1228)),VLOOKUP($A1228,StudiesDetails!$B:$CW,2,FALSE),"")</f>
        <v>Schaefer</v>
      </c>
      <c r="C1228" s="23">
        <f>IF(AND($A1228&lt;&gt;"",ISNUMBER($A1228)),VLOOKUP($A1228,StudiesDetails!$B:$CW,3,FALSE),"")</f>
        <v>2012</v>
      </c>
      <c r="D1228" s="23" t="str">
        <f>IF(AND($A1228&lt;&gt;"",ISNUMBER($A1228)),VLOOKUP($A1228,StudiesDetails!$B:$CW,4,FALSE),"")</f>
        <v>https://doi.org/10.1124/dmd.111.042275</v>
      </c>
      <c r="E1228" s="64" t="str">
        <f>IF(AND($A1228&lt;&gt;"",ISNUMBER($A1228)),VLOOKUP($A1228,StudiesDetails!$B:$CW,5,FALSE),"")</f>
        <v>CYP3A4</v>
      </c>
      <c r="F1228" s="23" t="str">
        <f>IF(AND($A1228&lt;&gt;"",ISNUMBER($A1228)),VLOOKUP($A1228,StudiesDetails!$B:$CW,6,FALSE),"")</f>
        <v>Liver--HLM-HuHep10261-</v>
      </c>
      <c r="G1228" s="12" t="s">
        <v>1678</v>
      </c>
      <c r="H1228" s="1">
        <v>3</v>
      </c>
      <c r="I1228" s="60" t="str">
        <f>IF(AND($A1228&lt;&gt;"",ISNUMBER($A1228)),VLOOKUP($A1228,StudiesDetails!$B:$CW,26,FALSE),"")</f>
        <v>Individual</v>
      </c>
      <c r="J1228" s="39">
        <f>IF(AND($A1228&lt;&gt;"",ISNUMBER($A1228)),VLOOKUP($A1228,StudiesDetails!$B:$CW,31,FALSE),"")</f>
        <v>1</v>
      </c>
      <c r="K1228" s="2">
        <v>10.41</v>
      </c>
      <c r="L1228" s="14" t="s">
        <v>1701</v>
      </c>
      <c r="M1228" s="14" t="s">
        <v>768</v>
      </c>
      <c r="N1228" s="58">
        <v>2.4900000000000002</v>
      </c>
      <c r="O1228" s="58" t="s">
        <v>1701</v>
      </c>
      <c r="P1228" s="59" t="s">
        <v>1686</v>
      </c>
      <c r="X1228" s="52">
        <v>0</v>
      </c>
    </row>
    <row r="1229" spans="1:25" x14ac:dyDescent="0.3">
      <c r="A1229">
        <v>2141</v>
      </c>
      <c r="B1229" s="23" t="str">
        <f>IF(AND($A1229&lt;&gt;"",ISNUMBER($A1229)),VLOOKUP($A1229,StudiesDetails!$B:$CW,2,FALSE),"")</f>
        <v>Schaefer</v>
      </c>
      <c r="C1229" s="23">
        <f>IF(AND($A1229&lt;&gt;"",ISNUMBER($A1229)),VLOOKUP($A1229,StudiesDetails!$B:$CW,3,FALSE),"")</f>
        <v>2012</v>
      </c>
      <c r="D1229" s="23" t="str">
        <f>IF(AND($A1229&lt;&gt;"",ISNUMBER($A1229)),VLOOKUP($A1229,StudiesDetails!$B:$CW,4,FALSE),"")</f>
        <v>https://doi.org/10.1124/dmd.111.042275</v>
      </c>
      <c r="E1229" s="64" t="str">
        <f>IF(AND($A1229&lt;&gt;"",ISNUMBER($A1229)),VLOOKUP($A1229,StudiesDetails!$B:$CW,5,FALSE),"")</f>
        <v>CYP3A4</v>
      </c>
      <c r="F1229" s="23" t="str">
        <f>IF(AND($A1229&lt;&gt;"",ISNUMBER($A1229)),VLOOKUP($A1229,StudiesDetails!$B:$CW,6,FALSE),"")</f>
        <v>Liver--HLM-HuHep10901-</v>
      </c>
      <c r="G1229" s="12" t="s">
        <v>1678</v>
      </c>
      <c r="H1229" s="1">
        <v>3</v>
      </c>
      <c r="I1229" s="60" t="str">
        <f>IF(AND($A1229&lt;&gt;"",ISNUMBER($A1229)),VLOOKUP($A1229,StudiesDetails!$B:$CW,26,FALSE),"")</f>
        <v>Individual</v>
      </c>
      <c r="J1229" s="39">
        <f>IF(AND($A1229&lt;&gt;"",ISNUMBER($A1229)),VLOOKUP($A1229,StudiesDetails!$B:$CW,31,FALSE),"")</f>
        <v>1</v>
      </c>
      <c r="K1229" s="2">
        <v>17.079999999999998</v>
      </c>
      <c r="L1229" s="14" t="s">
        <v>1701</v>
      </c>
      <c r="M1229" s="14" t="s">
        <v>768</v>
      </c>
      <c r="N1229" s="58">
        <v>4.22</v>
      </c>
      <c r="O1229" s="58" t="s">
        <v>1701</v>
      </c>
      <c r="P1229" s="59" t="s">
        <v>1686</v>
      </c>
      <c r="X1229" s="52">
        <v>0</v>
      </c>
    </row>
    <row r="1230" spans="1:25" x14ac:dyDescent="0.3">
      <c r="A1230">
        <v>2142</v>
      </c>
      <c r="B1230" s="23" t="str">
        <f>IF(AND($A1230&lt;&gt;"",ISNUMBER($A1230)),VLOOKUP($A1230,StudiesDetails!$B:$CW,2,FALSE),"")</f>
        <v>Schaefer</v>
      </c>
      <c r="C1230" s="23">
        <f>IF(AND($A1230&lt;&gt;"",ISNUMBER($A1230)),VLOOKUP($A1230,StudiesDetails!$B:$CW,3,FALSE),"")</f>
        <v>2012</v>
      </c>
      <c r="D1230" s="23" t="str">
        <f>IF(AND($A1230&lt;&gt;"",ISNUMBER($A1230)),VLOOKUP($A1230,StudiesDetails!$B:$CW,4,FALSE),"")</f>
        <v>https://doi.org/10.1124/dmd.111.042275</v>
      </c>
      <c r="E1230" s="64" t="str">
        <f>IF(AND($A1230&lt;&gt;"",ISNUMBER($A1230)),VLOOKUP($A1230,StudiesDetails!$B:$CW,5,FALSE),"")</f>
        <v>CYP3A4</v>
      </c>
      <c r="F1230" s="23" t="str">
        <f>IF(AND($A1230&lt;&gt;"",ISNUMBER($A1230)),VLOOKUP($A1230,StudiesDetails!$B:$CW,6,FALSE),"")</f>
        <v>Liver--HLM-HuHep10536-</v>
      </c>
      <c r="G1230" s="12" t="s">
        <v>1678</v>
      </c>
      <c r="H1230" s="1">
        <v>3</v>
      </c>
      <c r="I1230" s="60" t="str">
        <f>IF(AND($A1230&lt;&gt;"",ISNUMBER($A1230)),VLOOKUP($A1230,StudiesDetails!$B:$CW,26,FALSE),"")</f>
        <v>Individual</v>
      </c>
      <c r="J1230" s="39">
        <f>IF(AND($A1230&lt;&gt;"",ISNUMBER($A1230)),VLOOKUP($A1230,StudiesDetails!$B:$CW,31,FALSE),"")</f>
        <v>1</v>
      </c>
      <c r="K1230" s="2">
        <v>9.1999999999999993</v>
      </c>
      <c r="L1230" s="14" t="s">
        <v>1701</v>
      </c>
      <c r="M1230" s="14" t="s">
        <v>768</v>
      </c>
      <c r="N1230" s="63">
        <v>2</v>
      </c>
      <c r="O1230" s="58" t="s">
        <v>1701</v>
      </c>
      <c r="P1230" s="59" t="s">
        <v>797</v>
      </c>
      <c r="X1230" s="52">
        <v>0</v>
      </c>
    </row>
    <row r="1231" spans="1:25" x14ac:dyDescent="0.3">
      <c r="A1231">
        <v>2143</v>
      </c>
      <c r="B1231" s="23" t="str">
        <f>IF(AND($A1231&lt;&gt;"",ISNUMBER($A1231)),VLOOKUP($A1231,StudiesDetails!$B:$CW,2,FALSE),"")</f>
        <v>Schaefer</v>
      </c>
      <c r="C1231" s="23">
        <f>IF(AND($A1231&lt;&gt;"",ISNUMBER($A1231)),VLOOKUP($A1231,StudiesDetails!$B:$CW,3,FALSE),"")</f>
        <v>2012</v>
      </c>
      <c r="D1231" s="23" t="str">
        <f>IF(AND($A1231&lt;&gt;"",ISNUMBER($A1231)),VLOOKUP($A1231,StudiesDetails!$B:$CW,4,FALSE),"")</f>
        <v>https://doi.org/10.1124/dmd.111.042275</v>
      </c>
      <c r="E1231" s="64" t="str">
        <f>IF(AND($A1231&lt;&gt;"",ISNUMBER($A1231)),VLOOKUP($A1231,StudiesDetails!$B:$CW,5,FALSE),"")</f>
        <v>CYP3A43</v>
      </c>
      <c r="F1231" s="23" t="str">
        <f>IF(AND($A1231&lt;&gt;"",ISNUMBER($A1231)),VLOOKUP($A1231,StudiesDetails!$B:$CW,6,FALSE),"")</f>
        <v>Liver--HLM-HuHep9966-</v>
      </c>
      <c r="G1231" s="12" t="s">
        <v>1678</v>
      </c>
      <c r="H1231" s="1">
        <v>3</v>
      </c>
      <c r="I1231" s="60" t="str">
        <f>IF(AND($A1231&lt;&gt;"",ISNUMBER($A1231)),VLOOKUP($A1231,StudiesDetails!$B:$CW,26,FALSE),"")</f>
        <v>Individual</v>
      </c>
      <c r="J1231" s="39">
        <f>IF(AND($A1231&lt;&gt;"",ISNUMBER($A1231)),VLOOKUP($A1231,StudiesDetails!$B:$CW,31,FALSE),"")</f>
        <v>1</v>
      </c>
      <c r="K1231" s="62">
        <v>0</v>
      </c>
      <c r="L1231" s="14" t="s">
        <v>1701</v>
      </c>
      <c r="M1231" s="14" t="s">
        <v>768</v>
      </c>
      <c r="N1231" s="63">
        <v>0</v>
      </c>
      <c r="O1231" s="58" t="s">
        <v>1701</v>
      </c>
      <c r="P1231" s="59" t="s">
        <v>1686</v>
      </c>
      <c r="X1231" s="52">
        <v>1</v>
      </c>
      <c r="Y1231" s="52" t="s">
        <v>1681</v>
      </c>
    </row>
    <row r="1232" spans="1:25" x14ac:dyDescent="0.3">
      <c r="A1232">
        <v>2144</v>
      </c>
      <c r="B1232" s="23" t="str">
        <f>IF(AND($A1232&lt;&gt;"",ISNUMBER($A1232)),VLOOKUP($A1232,StudiesDetails!$B:$CW,2,FALSE),"")</f>
        <v>Schaefer</v>
      </c>
      <c r="C1232" s="23">
        <f>IF(AND($A1232&lt;&gt;"",ISNUMBER($A1232)),VLOOKUP($A1232,StudiesDetails!$B:$CW,3,FALSE),"")</f>
        <v>2012</v>
      </c>
      <c r="D1232" s="23" t="str">
        <f>IF(AND($A1232&lt;&gt;"",ISNUMBER($A1232)),VLOOKUP($A1232,StudiesDetails!$B:$CW,4,FALSE),"")</f>
        <v>https://doi.org/10.1124/dmd.111.042275</v>
      </c>
      <c r="E1232" s="64" t="str">
        <f>IF(AND($A1232&lt;&gt;"",ISNUMBER($A1232)),VLOOKUP($A1232,StudiesDetails!$B:$CW,5,FALSE),"")</f>
        <v>CYP3A43</v>
      </c>
      <c r="F1232" s="23" t="str">
        <f>IF(AND($A1232&lt;&gt;"",ISNUMBER($A1232)),VLOOKUP($A1232,StudiesDetails!$B:$CW,6,FALSE),"")</f>
        <v>Liver--HLM-HuHep10261-</v>
      </c>
      <c r="G1232" s="12" t="s">
        <v>1678</v>
      </c>
      <c r="H1232" s="1">
        <v>3</v>
      </c>
      <c r="I1232" s="60" t="str">
        <f>IF(AND($A1232&lt;&gt;"",ISNUMBER($A1232)),VLOOKUP($A1232,StudiesDetails!$B:$CW,26,FALSE),"")</f>
        <v>Individual</v>
      </c>
      <c r="J1232" s="39">
        <f>IF(AND($A1232&lt;&gt;"",ISNUMBER($A1232)),VLOOKUP($A1232,StudiesDetails!$B:$CW,31,FALSE),"")</f>
        <v>1</v>
      </c>
      <c r="K1232" s="62">
        <v>0</v>
      </c>
      <c r="L1232" s="14" t="s">
        <v>1701</v>
      </c>
      <c r="M1232" s="14" t="s">
        <v>768</v>
      </c>
      <c r="N1232" s="63">
        <v>0</v>
      </c>
      <c r="O1232" s="58" t="s">
        <v>1701</v>
      </c>
      <c r="P1232" s="59" t="s">
        <v>1686</v>
      </c>
      <c r="X1232" s="52">
        <v>1</v>
      </c>
      <c r="Y1232" s="52" t="s">
        <v>1681</v>
      </c>
    </row>
    <row r="1233" spans="1:25" x14ac:dyDescent="0.3">
      <c r="A1233">
        <v>2145</v>
      </c>
      <c r="B1233" s="23" t="str">
        <f>IF(AND($A1233&lt;&gt;"",ISNUMBER($A1233)),VLOOKUP($A1233,StudiesDetails!$B:$CW,2,FALSE),"")</f>
        <v>Schaefer</v>
      </c>
      <c r="C1233" s="23">
        <f>IF(AND($A1233&lt;&gt;"",ISNUMBER($A1233)),VLOOKUP($A1233,StudiesDetails!$B:$CW,3,FALSE),"")</f>
        <v>2012</v>
      </c>
      <c r="D1233" s="23" t="str">
        <f>IF(AND($A1233&lt;&gt;"",ISNUMBER($A1233)),VLOOKUP($A1233,StudiesDetails!$B:$CW,4,FALSE),"")</f>
        <v>https://doi.org/10.1124/dmd.111.042275</v>
      </c>
      <c r="E1233" s="64" t="str">
        <f>IF(AND($A1233&lt;&gt;"",ISNUMBER($A1233)),VLOOKUP($A1233,StudiesDetails!$B:$CW,5,FALSE),"")</f>
        <v>CYP3A43</v>
      </c>
      <c r="F1233" s="23" t="str">
        <f>IF(AND($A1233&lt;&gt;"",ISNUMBER($A1233)),VLOOKUP($A1233,StudiesDetails!$B:$CW,6,FALSE),"")</f>
        <v>Liver--HLM-HuHep10901-</v>
      </c>
      <c r="G1233" s="12" t="s">
        <v>1678</v>
      </c>
      <c r="H1233" s="1">
        <v>3</v>
      </c>
      <c r="I1233" s="60" t="str">
        <f>IF(AND($A1233&lt;&gt;"",ISNUMBER($A1233)),VLOOKUP($A1233,StudiesDetails!$B:$CW,26,FALSE),"")</f>
        <v>Individual</v>
      </c>
      <c r="J1233" s="39">
        <f>IF(AND($A1233&lt;&gt;"",ISNUMBER($A1233)),VLOOKUP($A1233,StudiesDetails!$B:$CW,31,FALSE),"")</f>
        <v>1</v>
      </c>
      <c r="K1233" s="62">
        <v>0</v>
      </c>
      <c r="L1233" s="14" t="s">
        <v>1701</v>
      </c>
      <c r="M1233" s="14" t="s">
        <v>768</v>
      </c>
      <c r="N1233" s="63">
        <v>0</v>
      </c>
      <c r="O1233" s="58" t="s">
        <v>1701</v>
      </c>
      <c r="P1233" s="59" t="s">
        <v>1686</v>
      </c>
      <c r="X1233" s="52">
        <v>1</v>
      </c>
      <c r="Y1233" s="52" t="s">
        <v>1681</v>
      </c>
    </row>
    <row r="1234" spans="1:25" x14ac:dyDescent="0.3">
      <c r="A1234">
        <v>2146</v>
      </c>
      <c r="B1234" s="23" t="str">
        <f>IF(AND($A1234&lt;&gt;"",ISNUMBER($A1234)),VLOOKUP($A1234,StudiesDetails!$B:$CW,2,FALSE),"")</f>
        <v>Schaefer</v>
      </c>
      <c r="C1234" s="23">
        <f>IF(AND($A1234&lt;&gt;"",ISNUMBER($A1234)),VLOOKUP($A1234,StudiesDetails!$B:$CW,3,FALSE),"")</f>
        <v>2012</v>
      </c>
      <c r="D1234" s="23" t="str">
        <f>IF(AND($A1234&lt;&gt;"",ISNUMBER($A1234)),VLOOKUP($A1234,StudiesDetails!$B:$CW,4,FALSE),"")</f>
        <v>https://doi.org/10.1124/dmd.111.042275</v>
      </c>
      <c r="E1234" s="64" t="str">
        <f>IF(AND($A1234&lt;&gt;"",ISNUMBER($A1234)),VLOOKUP($A1234,StudiesDetails!$B:$CW,5,FALSE),"")</f>
        <v>CYP3A43</v>
      </c>
      <c r="F1234" s="23" t="str">
        <f>IF(AND($A1234&lt;&gt;"",ISNUMBER($A1234)),VLOOKUP($A1234,StudiesDetails!$B:$CW,6,FALSE),"")</f>
        <v>Liver--HLM-HuHep10536-</v>
      </c>
      <c r="G1234" s="12" t="s">
        <v>1678</v>
      </c>
      <c r="H1234" s="1">
        <v>3</v>
      </c>
      <c r="I1234" s="60" t="str">
        <f>IF(AND($A1234&lt;&gt;"",ISNUMBER($A1234)),VLOOKUP($A1234,StudiesDetails!$B:$CW,26,FALSE),"")</f>
        <v>Individual</v>
      </c>
      <c r="J1234" s="39">
        <f>IF(AND($A1234&lt;&gt;"",ISNUMBER($A1234)),VLOOKUP($A1234,StudiesDetails!$B:$CW,31,FALSE),"")</f>
        <v>1</v>
      </c>
      <c r="K1234" s="2">
        <v>0.1</v>
      </c>
      <c r="L1234" s="14" t="s">
        <v>1701</v>
      </c>
      <c r="M1234" s="14" t="s">
        <v>768</v>
      </c>
      <c r="N1234" s="58">
        <v>0.04</v>
      </c>
      <c r="O1234" s="58" t="s">
        <v>1701</v>
      </c>
      <c r="P1234" s="59" t="s">
        <v>797</v>
      </c>
      <c r="X1234" s="52">
        <v>0</v>
      </c>
    </row>
    <row r="1235" spans="1:25" x14ac:dyDescent="0.3">
      <c r="A1235">
        <v>2147</v>
      </c>
      <c r="B1235" s="23" t="str">
        <f>IF(AND($A1235&lt;&gt;"",ISNUMBER($A1235)),VLOOKUP($A1235,StudiesDetails!$B:$CW,2,FALSE),"")</f>
        <v>Schaefer</v>
      </c>
      <c r="C1235" s="23">
        <f>IF(AND($A1235&lt;&gt;"",ISNUMBER($A1235)),VLOOKUP($A1235,StudiesDetails!$B:$CW,3,FALSE),"")</f>
        <v>2012</v>
      </c>
      <c r="D1235" s="23" t="str">
        <f>IF(AND($A1235&lt;&gt;"",ISNUMBER($A1235)),VLOOKUP($A1235,StudiesDetails!$B:$CW,4,FALSE),"")</f>
        <v>https://doi.org/10.1124/dmd.111.042275</v>
      </c>
      <c r="E1235" s="64" t="str">
        <f>IF(AND($A1235&lt;&gt;"",ISNUMBER($A1235)),VLOOKUP($A1235,StudiesDetails!$B:$CW,5,FALSE),"")</f>
        <v>CYP3A5</v>
      </c>
      <c r="F1235" s="23" t="str">
        <f>IF(AND($A1235&lt;&gt;"",ISNUMBER($A1235)),VLOOKUP($A1235,StudiesDetails!$B:$CW,6,FALSE),"")</f>
        <v>Liver--HLM-HuHep9966-</v>
      </c>
      <c r="G1235" s="12" t="s">
        <v>1678</v>
      </c>
      <c r="H1235" s="1">
        <v>3</v>
      </c>
      <c r="I1235" s="60" t="str">
        <f>IF(AND($A1235&lt;&gt;"",ISNUMBER($A1235)),VLOOKUP($A1235,StudiesDetails!$B:$CW,26,FALSE),"")</f>
        <v>Individual</v>
      </c>
      <c r="J1235" s="39">
        <f>IF(AND($A1235&lt;&gt;"",ISNUMBER($A1235)),VLOOKUP($A1235,StudiesDetails!$B:$CW,31,FALSE),"")</f>
        <v>1</v>
      </c>
      <c r="K1235" s="62">
        <v>0</v>
      </c>
      <c r="L1235" s="14" t="s">
        <v>1701</v>
      </c>
      <c r="M1235" s="14" t="s">
        <v>768</v>
      </c>
      <c r="N1235" s="67">
        <v>0</v>
      </c>
      <c r="O1235" s="58" t="s">
        <v>1701</v>
      </c>
      <c r="P1235" s="59" t="s">
        <v>1686</v>
      </c>
      <c r="X1235" s="52">
        <v>1</v>
      </c>
      <c r="Y1235" s="52" t="s">
        <v>1681</v>
      </c>
    </row>
    <row r="1236" spans="1:25" x14ac:dyDescent="0.3">
      <c r="A1236">
        <v>2148</v>
      </c>
      <c r="B1236" s="23" t="str">
        <f>IF(AND($A1236&lt;&gt;"",ISNUMBER($A1236)),VLOOKUP($A1236,StudiesDetails!$B:$CW,2,FALSE),"")</f>
        <v>Schaefer</v>
      </c>
      <c r="C1236" s="23">
        <f>IF(AND($A1236&lt;&gt;"",ISNUMBER($A1236)),VLOOKUP($A1236,StudiesDetails!$B:$CW,3,FALSE),"")</f>
        <v>2012</v>
      </c>
      <c r="D1236" s="23" t="str">
        <f>IF(AND($A1236&lt;&gt;"",ISNUMBER($A1236)),VLOOKUP($A1236,StudiesDetails!$B:$CW,4,FALSE),"")</f>
        <v>https://doi.org/10.1124/dmd.111.042275</v>
      </c>
      <c r="E1236" s="64" t="str">
        <f>IF(AND($A1236&lt;&gt;"",ISNUMBER($A1236)),VLOOKUP($A1236,StudiesDetails!$B:$CW,5,FALSE),"")</f>
        <v>CYP3A5</v>
      </c>
      <c r="F1236" s="23" t="str">
        <f>IF(AND($A1236&lt;&gt;"",ISNUMBER($A1236)),VLOOKUP($A1236,StudiesDetails!$B:$CW,6,FALSE),"")</f>
        <v>Liver--HLM-HuHep10261-</v>
      </c>
      <c r="G1236" s="12" t="s">
        <v>1678</v>
      </c>
      <c r="H1236" s="1">
        <v>3</v>
      </c>
      <c r="I1236" s="60" t="str">
        <f>IF(AND($A1236&lt;&gt;"",ISNUMBER($A1236)),VLOOKUP($A1236,StudiesDetails!$B:$CW,26,FALSE),"")</f>
        <v>Individual</v>
      </c>
      <c r="J1236" s="39">
        <f>IF(AND($A1236&lt;&gt;"",ISNUMBER($A1236)),VLOOKUP($A1236,StudiesDetails!$B:$CW,31,FALSE),"")</f>
        <v>1</v>
      </c>
      <c r="K1236" s="62">
        <v>0</v>
      </c>
      <c r="L1236" s="14" t="s">
        <v>1701</v>
      </c>
      <c r="M1236" s="14" t="s">
        <v>768</v>
      </c>
      <c r="N1236" s="63">
        <v>0</v>
      </c>
      <c r="O1236" s="58" t="s">
        <v>1701</v>
      </c>
      <c r="P1236" s="59" t="s">
        <v>1686</v>
      </c>
      <c r="X1236" s="52">
        <v>1</v>
      </c>
      <c r="Y1236" s="52" t="s">
        <v>1681</v>
      </c>
    </row>
    <row r="1237" spans="1:25" x14ac:dyDescent="0.3">
      <c r="A1237">
        <v>2149</v>
      </c>
      <c r="B1237" s="23" t="str">
        <f>IF(AND($A1237&lt;&gt;"",ISNUMBER($A1237)),VLOOKUP($A1237,StudiesDetails!$B:$CW,2,FALSE),"")</f>
        <v>Schaefer</v>
      </c>
      <c r="C1237" s="23">
        <f>IF(AND($A1237&lt;&gt;"",ISNUMBER($A1237)),VLOOKUP($A1237,StudiesDetails!$B:$CW,3,FALSE),"")</f>
        <v>2012</v>
      </c>
      <c r="D1237" s="23" t="str">
        <f>IF(AND($A1237&lt;&gt;"",ISNUMBER($A1237)),VLOOKUP($A1237,StudiesDetails!$B:$CW,4,FALSE),"")</f>
        <v>https://doi.org/10.1124/dmd.111.042275</v>
      </c>
      <c r="E1237" s="64" t="str">
        <f>IF(AND($A1237&lt;&gt;"",ISNUMBER($A1237)),VLOOKUP($A1237,StudiesDetails!$B:$CW,5,FALSE),"")</f>
        <v>CYP3A5</v>
      </c>
      <c r="F1237" s="23" t="str">
        <f>IF(AND($A1237&lt;&gt;"",ISNUMBER($A1237)),VLOOKUP($A1237,StudiesDetails!$B:$CW,6,FALSE),"")</f>
        <v>Liver--HLM-HuHep10901-</v>
      </c>
      <c r="G1237" s="12" t="s">
        <v>1678</v>
      </c>
      <c r="H1237" s="1">
        <v>3</v>
      </c>
      <c r="I1237" s="60" t="str">
        <f>IF(AND($A1237&lt;&gt;"",ISNUMBER($A1237)),VLOOKUP($A1237,StudiesDetails!$B:$CW,26,FALSE),"")</f>
        <v>Individual</v>
      </c>
      <c r="J1237" s="39">
        <f>IF(AND($A1237&lt;&gt;"",ISNUMBER($A1237)),VLOOKUP($A1237,StudiesDetails!$B:$CW,31,FALSE),"")</f>
        <v>1</v>
      </c>
      <c r="K1237" s="2">
        <v>0.91</v>
      </c>
      <c r="L1237" s="14" t="s">
        <v>1701</v>
      </c>
      <c r="M1237" s="14" t="s">
        <v>768</v>
      </c>
      <c r="N1237" s="63">
        <v>0</v>
      </c>
      <c r="O1237" s="58" t="s">
        <v>1701</v>
      </c>
      <c r="P1237" s="59" t="s">
        <v>1686</v>
      </c>
      <c r="X1237" s="52">
        <v>0</v>
      </c>
    </row>
    <row r="1238" spans="1:25" x14ac:dyDescent="0.3">
      <c r="A1238">
        <v>2150</v>
      </c>
      <c r="B1238" s="23" t="str">
        <f>IF(AND($A1238&lt;&gt;"",ISNUMBER($A1238)),VLOOKUP($A1238,StudiesDetails!$B:$CW,2,FALSE),"")</f>
        <v>Schaefer</v>
      </c>
      <c r="C1238" s="23">
        <f>IF(AND($A1238&lt;&gt;"",ISNUMBER($A1238)),VLOOKUP($A1238,StudiesDetails!$B:$CW,3,FALSE),"")</f>
        <v>2012</v>
      </c>
      <c r="D1238" s="23" t="str">
        <f>IF(AND($A1238&lt;&gt;"",ISNUMBER($A1238)),VLOOKUP($A1238,StudiesDetails!$B:$CW,4,FALSE),"")</f>
        <v>https://doi.org/10.1124/dmd.111.042275</v>
      </c>
      <c r="E1238" s="64" t="str">
        <f>IF(AND($A1238&lt;&gt;"",ISNUMBER($A1238)),VLOOKUP($A1238,StudiesDetails!$B:$CW,5,FALSE),"")</f>
        <v>CYP3A7</v>
      </c>
      <c r="F1238" s="23" t="str">
        <f>IF(AND($A1238&lt;&gt;"",ISNUMBER($A1238)),VLOOKUP($A1238,StudiesDetails!$B:$CW,6,FALSE),"")</f>
        <v>Liver--HLM-HuHep9966-</v>
      </c>
      <c r="G1238" s="12" t="s">
        <v>1678</v>
      </c>
      <c r="H1238" s="1">
        <v>3</v>
      </c>
      <c r="I1238" s="60" t="str">
        <f>IF(AND($A1238&lt;&gt;"",ISNUMBER($A1238)),VLOOKUP($A1238,StudiesDetails!$B:$CW,26,FALSE),"")</f>
        <v>Individual</v>
      </c>
      <c r="J1238" s="39">
        <f>IF(AND($A1238&lt;&gt;"",ISNUMBER($A1238)),VLOOKUP($A1238,StudiesDetails!$B:$CW,31,FALSE),"")</f>
        <v>1</v>
      </c>
      <c r="K1238" s="2">
        <v>1.69</v>
      </c>
      <c r="L1238" s="14" t="s">
        <v>1701</v>
      </c>
      <c r="M1238" s="14" t="s">
        <v>768</v>
      </c>
      <c r="N1238" s="58">
        <v>4.6900000000000004</v>
      </c>
      <c r="O1238" s="58" t="s">
        <v>1701</v>
      </c>
      <c r="P1238" s="59" t="s">
        <v>1686</v>
      </c>
      <c r="X1238" s="52">
        <v>0</v>
      </c>
    </row>
    <row r="1239" spans="1:25" x14ac:dyDescent="0.3">
      <c r="A1239">
        <v>2151</v>
      </c>
      <c r="B1239" s="23" t="str">
        <f>IF(AND($A1239&lt;&gt;"",ISNUMBER($A1239)),VLOOKUP($A1239,StudiesDetails!$B:$CW,2,FALSE),"")</f>
        <v>Schaefer</v>
      </c>
      <c r="C1239" s="23">
        <f>IF(AND($A1239&lt;&gt;"",ISNUMBER($A1239)),VLOOKUP($A1239,StudiesDetails!$B:$CW,3,FALSE),"")</f>
        <v>2012</v>
      </c>
      <c r="D1239" s="23" t="str">
        <f>IF(AND($A1239&lt;&gt;"",ISNUMBER($A1239)),VLOOKUP($A1239,StudiesDetails!$B:$CW,4,FALSE),"")</f>
        <v>https://doi.org/10.1124/dmd.111.042275</v>
      </c>
      <c r="E1239" s="64" t="str">
        <f>IF(AND($A1239&lt;&gt;"",ISNUMBER($A1239)),VLOOKUP($A1239,StudiesDetails!$B:$CW,5,FALSE),"")</f>
        <v>CYP3A7</v>
      </c>
      <c r="F1239" s="23" t="str">
        <f>IF(AND($A1239&lt;&gt;"",ISNUMBER($A1239)),VLOOKUP($A1239,StudiesDetails!$B:$CW,6,FALSE),"")</f>
        <v>Liver--HLM-HuHep10261-</v>
      </c>
      <c r="G1239" s="12" t="s">
        <v>1678</v>
      </c>
      <c r="H1239" s="1">
        <v>3</v>
      </c>
      <c r="I1239" s="60" t="str">
        <f>IF(AND($A1239&lt;&gt;"",ISNUMBER($A1239)),VLOOKUP($A1239,StudiesDetails!$B:$CW,26,FALSE),"")</f>
        <v>Individual</v>
      </c>
      <c r="J1239" s="39">
        <f>IF(AND($A1239&lt;&gt;"",ISNUMBER($A1239)),VLOOKUP($A1239,StudiesDetails!$B:$CW,31,FALSE),"")</f>
        <v>1</v>
      </c>
      <c r="K1239" s="2">
        <v>7.63</v>
      </c>
      <c r="L1239" s="14" t="s">
        <v>1701</v>
      </c>
      <c r="M1239" s="14" t="s">
        <v>768</v>
      </c>
      <c r="N1239" s="58">
        <v>2.5299999999999998</v>
      </c>
      <c r="O1239" s="58" t="s">
        <v>1701</v>
      </c>
      <c r="P1239" s="59" t="s">
        <v>1686</v>
      </c>
      <c r="X1239" s="52">
        <v>0</v>
      </c>
    </row>
    <row r="1240" spans="1:25" x14ac:dyDescent="0.3">
      <c r="A1240">
        <v>2152</v>
      </c>
      <c r="B1240" s="23" t="str">
        <f>IF(AND($A1240&lt;&gt;"",ISNUMBER($A1240)),VLOOKUP($A1240,StudiesDetails!$B:$CW,2,FALSE),"")</f>
        <v>Schaefer</v>
      </c>
      <c r="C1240" s="23">
        <f>IF(AND($A1240&lt;&gt;"",ISNUMBER($A1240)),VLOOKUP($A1240,StudiesDetails!$B:$CW,3,FALSE),"")</f>
        <v>2012</v>
      </c>
      <c r="D1240" s="23" t="str">
        <f>IF(AND($A1240&lt;&gt;"",ISNUMBER($A1240)),VLOOKUP($A1240,StudiesDetails!$B:$CW,4,FALSE),"")</f>
        <v>https://doi.org/10.1124/dmd.111.042275</v>
      </c>
      <c r="E1240" s="64" t="str">
        <f>IF(AND($A1240&lt;&gt;"",ISNUMBER($A1240)),VLOOKUP($A1240,StudiesDetails!$B:$CW,5,FALSE),"")</f>
        <v>CYP3A7</v>
      </c>
      <c r="F1240" s="23" t="str">
        <f>IF(AND($A1240&lt;&gt;"",ISNUMBER($A1240)),VLOOKUP($A1240,StudiesDetails!$B:$CW,6,FALSE),"")</f>
        <v>Liver--HLM-HuHep10901-</v>
      </c>
      <c r="G1240" s="12" t="s">
        <v>1678</v>
      </c>
      <c r="H1240" s="1">
        <v>3</v>
      </c>
      <c r="I1240" s="60" t="str">
        <f>IF(AND($A1240&lt;&gt;"",ISNUMBER($A1240)),VLOOKUP($A1240,StudiesDetails!$B:$CW,26,FALSE),"")</f>
        <v>Individual</v>
      </c>
      <c r="J1240" s="39">
        <f>IF(AND($A1240&lt;&gt;"",ISNUMBER($A1240)),VLOOKUP($A1240,StudiesDetails!$B:$CW,31,FALSE),"")</f>
        <v>1</v>
      </c>
      <c r="K1240" s="2">
        <v>16.829999999999998</v>
      </c>
      <c r="L1240" s="14" t="s">
        <v>1701</v>
      </c>
      <c r="M1240" s="14" t="s">
        <v>768</v>
      </c>
      <c r="N1240" s="58">
        <v>4.3099999999999996</v>
      </c>
      <c r="O1240" s="58" t="s">
        <v>1701</v>
      </c>
      <c r="P1240" s="59" t="s">
        <v>1686</v>
      </c>
      <c r="X1240" s="52">
        <v>0</v>
      </c>
    </row>
    <row r="1241" spans="1:25" x14ac:dyDescent="0.3">
      <c r="A1241">
        <v>2153</v>
      </c>
      <c r="B1241" s="23" t="str">
        <f>IF(AND($A1241&lt;&gt;"",ISNUMBER($A1241)),VLOOKUP($A1241,StudiesDetails!$B:$CW,2,FALSE),"")</f>
        <v>Couto</v>
      </c>
      <c r="C1241" s="23">
        <f>IF(AND($A1241&lt;&gt;"",ISNUMBER($A1241)),VLOOKUP($A1241,StudiesDetails!$B:$CW,3,FALSE),"")</f>
        <v>2019</v>
      </c>
      <c r="D1241" s="23" t="str">
        <f>IF(AND($A1241&lt;&gt;"",ISNUMBER($A1241)),VLOOKUP($A1241,StudiesDetails!$B:$CW,4,FALSE),"")</f>
        <v>https://doi.org/10.1021/acs.molpharmaceut.8b00941</v>
      </c>
      <c r="E1241" s="64" t="str">
        <f>IF(AND($A1241&lt;&gt;"",ISNUMBER($A1241)),VLOOKUP($A1241,StudiesDetails!$B:$CW,5,FALSE),"")</f>
        <v>CYP3A4</v>
      </c>
      <c r="F1241" s="23" t="str">
        <f>IF(AND($A1241&lt;&gt;"",ISNUMBER($A1241)),VLOOKUP($A1241,StudiesDetails!$B:$CW,6,FALSE),"")</f>
        <v>Liver--HLM-1-</v>
      </c>
      <c r="G1241" s="12" t="s">
        <v>1678</v>
      </c>
      <c r="H1241" s="1">
        <v>3</v>
      </c>
      <c r="I1241" s="60" t="str">
        <f>IF(AND($A1241&lt;&gt;"",ISNUMBER($A1241)),VLOOKUP($A1241,StudiesDetails!$B:$CW,26,FALSE),"")</f>
        <v>Individual</v>
      </c>
      <c r="J1241" s="39">
        <f>IF(AND($A1241&lt;&gt;"",ISNUMBER($A1241)),VLOOKUP($A1241,StudiesDetails!$B:$CW,31,FALSE),"")</f>
        <v>1</v>
      </c>
      <c r="K1241" s="2">
        <v>35.78</v>
      </c>
      <c r="L1241" s="14" t="s">
        <v>1679</v>
      </c>
      <c r="X1241" s="52">
        <v>0</v>
      </c>
    </row>
    <row r="1242" spans="1:25" x14ac:dyDescent="0.3">
      <c r="A1242">
        <v>2154</v>
      </c>
      <c r="B1242" s="23" t="str">
        <f>IF(AND($A1242&lt;&gt;"",ISNUMBER($A1242)),VLOOKUP($A1242,StudiesDetails!$B:$CW,2,FALSE),"")</f>
        <v>Couto</v>
      </c>
      <c r="C1242" s="23">
        <f>IF(AND($A1242&lt;&gt;"",ISNUMBER($A1242)),VLOOKUP($A1242,StudiesDetails!$B:$CW,3,FALSE),"")</f>
        <v>2019</v>
      </c>
      <c r="D1242" s="23" t="str">
        <f>IF(AND($A1242&lt;&gt;"",ISNUMBER($A1242)),VLOOKUP($A1242,StudiesDetails!$B:$CW,4,FALSE),"")</f>
        <v>https://doi.org/10.1021/acs.molpharmaceut.8b00941</v>
      </c>
      <c r="E1242" s="64" t="str">
        <f>IF(AND($A1242&lt;&gt;"",ISNUMBER($A1242)),VLOOKUP($A1242,StudiesDetails!$B:$CW,5,FALSE),"")</f>
        <v>CYP3A4</v>
      </c>
      <c r="F1242" s="23" t="str">
        <f>IF(AND($A1242&lt;&gt;"",ISNUMBER($A1242)),VLOOKUP($A1242,StudiesDetails!$B:$CW,6,FALSE),"")</f>
        <v>Liver--HLM-2-</v>
      </c>
      <c r="G1242" s="12" t="s">
        <v>1678</v>
      </c>
      <c r="H1242" s="1">
        <v>3</v>
      </c>
      <c r="I1242" s="60" t="str">
        <f>IF(AND($A1242&lt;&gt;"",ISNUMBER($A1242)),VLOOKUP($A1242,StudiesDetails!$B:$CW,26,FALSE),"")</f>
        <v>Individual</v>
      </c>
      <c r="J1242" s="39">
        <f>IF(AND($A1242&lt;&gt;"",ISNUMBER($A1242)),VLOOKUP($A1242,StudiesDetails!$B:$CW,31,FALSE),"")</f>
        <v>1</v>
      </c>
      <c r="K1242" s="2">
        <v>3.16</v>
      </c>
      <c r="L1242" s="14" t="s">
        <v>1679</v>
      </c>
      <c r="X1242" s="52">
        <v>0</v>
      </c>
    </row>
    <row r="1243" spans="1:25" x14ac:dyDescent="0.3">
      <c r="A1243">
        <v>2155</v>
      </c>
      <c r="B1243" s="23" t="str">
        <f>IF(AND($A1243&lt;&gt;"",ISNUMBER($A1243)),VLOOKUP($A1243,StudiesDetails!$B:$CW,2,FALSE),"")</f>
        <v>Couto</v>
      </c>
      <c r="C1243" s="23">
        <f>IF(AND($A1243&lt;&gt;"",ISNUMBER($A1243)),VLOOKUP($A1243,StudiesDetails!$B:$CW,3,FALSE),"")</f>
        <v>2019</v>
      </c>
      <c r="D1243" s="23" t="str">
        <f>IF(AND($A1243&lt;&gt;"",ISNUMBER($A1243)),VLOOKUP($A1243,StudiesDetails!$B:$CW,4,FALSE),"")</f>
        <v>https://doi.org/10.1021/acs.molpharmaceut.8b00941</v>
      </c>
      <c r="E1243" s="64" t="str">
        <f>IF(AND($A1243&lt;&gt;"",ISNUMBER($A1243)),VLOOKUP($A1243,StudiesDetails!$B:$CW,5,FALSE),"")</f>
        <v>CYP3A4</v>
      </c>
      <c r="F1243" s="23" t="str">
        <f>IF(AND($A1243&lt;&gt;"",ISNUMBER($A1243)),VLOOKUP($A1243,StudiesDetails!$B:$CW,6,FALSE),"")</f>
        <v>Liver--HLM-6-</v>
      </c>
      <c r="G1243" s="12" t="s">
        <v>1678</v>
      </c>
      <c r="H1243" s="1">
        <v>3</v>
      </c>
      <c r="I1243" s="60" t="str">
        <f>IF(AND($A1243&lt;&gt;"",ISNUMBER($A1243)),VLOOKUP($A1243,StudiesDetails!$B:$CW,26,FALSE),"")</f>
        <v>Individual</v>
      </c>
      <c r="J1243" s="39">
        <f>IF(AND($A1243&lt;&gt;"",ISNUMBER($A1243)),VLOOKUP($A1243,StudiesDetails!$B:$CW,31,FALSE),"")</f>
        <v>1</v>
      </c>
      <c r="K1243" s="2">
        <v>8.25</v>
      </c>
      <c r="L1243" s="14" t="s">
        <v>1679</v>
      </c>
      <c r="X1243" s="52">
        <v>0</v>
      </c>
    </row>
    <row r="1244" spans="1:25" x14ac:dyDescent="0.3">
      <c r="A1244">
        <v>2156</v>
      </c>
      <c r="B1244" s="23" t="str">
        <f>IF(AND($A1244&lt;&gt;"",ISNUMBER($A1244)),VLOOKUP($A1244,StudiesDetails!$B:$CW,2,FALSE),"")</f>
        <v>Couto</v>
      </c>
      <c r="C1244" s="23">
        <f>IF(AND($A1244&lt;&gt;"",ISNUMBER($A1244)),VLOOKUP($A1244,StudiesDetails!$B:$CW,3,FALSE),"")</f>
        <v>2019</v>
      </c>
      <c r="D1244" s="23" t="str">
        <f>IF(AND($A1244&lt;&gt;"",ISNUMBER($A1244)),VLOOKUP($A1244,StudiesDetails!$B:$CW,4,FALSE),"")</f>
        <v>https://doi.org/10.1021/acs.molpharmaceut.8b00941</v>
      </c>
      <c r="E1244" s="64" t="str">
        <f>IF(AND($A1244&lt;&gt;"",ISNUMBER($A1244)),VLOOKUP($A1244,StudiesDetails!$B:$CW,5,FALSE),"")</f>
        <v>CYP3A4</v>
      </c>
      <c r="F1244" s="23" t="str">
        <f>IF(AND($A1244&lt;&gt;"",ISNUMBER($A1244)),VLOOKUP($A1244,StudiesDetails!$B:$CW,6,FALSE),"")</f>
        <v>Liver--HLM-8-</v>
      </c>
      <c r="G1244" s="12" t="s">
        <v>1678</v>
      </c>
      <c r="H1244" s="1">
        <v>3</v>
      </c>
      <c r="I1244" s="60" t="str">
        <f>IF(AND($A1244&lt;&gt;"",ISNUMBER($A1244)),VLOOKUP($A1244,StudiesDetails!$B:$CW,26,FALSE),"")</f>
        <v>Individual</v>
      </c>
      <c r="J1244" s="39">
        <f>IF(AND($A1244&lt;&gt;"",ISNUMBER($A1244)),VLOOKUP($A1244,StudiesDetails!$B:$CW,31,FALSE),"")</f>
        <v>1</v>
      </c>
      <c r="K1244" s="2">
        <v>42.37</v>
      </c>
      <c r="L1244" s="14" t="s">
        <v>1679</v>
      </c>
      <c r="X1244" s="52">
        <v>0</v>
      </c>
    </row>
    <row r="1245" spans="1:25" x14ac:dyDescent="0.3">
      <c r="A1245">
        <v>2157</v>
      </c>
      <c r="B1245" s="23" t="str">
        <f>IF(AND($A1245&lt;&gt;"",ISNUMBER($A1245)),VLOOKUP($A1245,StudiesDetails!$B:$CW,2,FALSE),"")</f>
        <v>Couto</v>
      </c>
      <c r="C1245" s="23">
        <f>IF(AND($A1245&lt;&gt;"",ISNUMBER($A1245)),VLOOKUP($A1245,StudiesDetails!$B:$CW,3,FALSE),"")</f>
        <v>2019</v>
      </c>
      <c r="D1245" s="23" t="str">
        <f>IF(AND($A1245&lt;&gt;"",ISNUMBER($A1245)),VLOOKUP($A1245,StudiesDetails!$B:$CW,4,FALSE),"")</f>
        <v>https://doi.org/10.1021/acs.molpharmaceut.8b00941</v>
      </c>
      <c r="E1245" s="64" t="str">
        <f>IF(AND($A1245&lt;&gt;"",ISNUMBER($A1245)),VLOOKUP($A1245,StudiesDetails!$B:$CW,5,FALSE),"")</f>
        <v>CYP3A4</v>
      </c>
      <c r="F1245" s="23" t="str">
        <f>IF(AND($A1245&lt;&gt;"",ISNUMBER($A1245)),VLOOKUP($A1245,StudiesDetails!$B:$CW,6,FALSE),"")</f>
        <v>Liver--HLM-11-</v>
      </c>
      <c r="G1245" s="12" t="s">
        <v>1678</v>
      </c>
      <c r="H1245" s="1">
        <v>3</v>
      </c>
      <c r="I1245" s="60" t="str">
        <f>IF(AND($A1245&lt;&gt;"",ISNUMBER($A1245)),VLOOKUP($A1245,StudiesDetails!$B:$CW,26,FALSE),"")</f>
        <v>Individual</v>
      </c>
      <c r="J1245" s="39">
        <f>IF(AND($A1245&lt;&gt;"",ISNUMBER($A1245)),VLOOKUP($A1245,StudiesDetails!$B:$CW,31,FALSE),"")</f>
        <v>1</v>
      </c>
      <c r="K1245" s="2">
        <v>19.09</v>
      </c>
      <c r="L1245" s="14" t="s">
        <v>1679</v>
      </c>
      <c r="X1245" s="52">
        <v>0</v>
      </c>
    </row>
    <row r="1246" spans="1:25" x14ac:dyDescent="0.3">
      <c r="A1246">
        <v>2158</v>
      </c>
      <c r="B1246" s="23" t="str">
        <f>IF(AND($A1246&lt;&gt;"",ISNUMBER($A1246)),VLOOKUP($A1246,StudiesDetails!$B:$CW,2,FALSE),"")</f>
        <v>Couto</v>
      </c>
      <c r="C1246" s="23">
        <f>IF(AND($A1246&lt;&gt;"",ISNUMBER($A1246)),VLOOKUP($A1246,StudiesDetails!$B:$CW,3,FALSE),"")</f>
        <v>2019</v>
      </c>
      <c r="D1246" s="23" t="str">
        <f>IF(AND($A1246&lt;&gt;"",ISNUMBER($A1246)),VLOOKUP($A1246,StudiesDetails!$B:$CW,4,FALSE),"")</f>
        <v>https://doi.org/10.1021/acs.molpharmaceut.8b00941</v>
      </c>
      <c r="E1246" s="64" t="str">
        <f>IF(AND($A1246&lt;&gt;"",ISNUMBER($A1246)),VLOOKUP($A1246,StudiesDetails!$B:$CW,5,FALSE),"")</f>
        <v>CYP3A4</v>
      </c>
      <c r="F1246" s="23" t="str">
        <f>IF(AND($A1246&lt;&gt;"",ISNUMBER($A1246)),VLOOKUP($A1246,StudiesDetails!$B:$CW,6,FALSE),"")</f>
        <v>Liver--HLM-25-</v>
      </c>
      <c r="G1246" s="12" t="s">
        <v>1678</v>
      </c>
      <c r="H1246" s="1">
        <v>3</v>
      </c>
      <c r="I1246" s="60" t="str">
        <f>IF(AND($A1246&lt;&gt;"",ISNUMBER($A1246)),VLOOKUP($A1246,StudiesDetails!$B:$CW,26,FALSE),"")</f>
        <v>Individual</v>
      </c>
      <c r="J1246" s="39">
        <f>IF(AND($A1246&lt;&gt;"",ISNUMBER($A1246)),VLOOKUP($A1246,StudiesDetails!$B:$CW,31,FALSE),"")</f>
        <v>1</v>
      </c>
      <c r="K1246" s="2">
        <v>93.71</v>
      </c>
      <c r="L1246" s="14" t="s">
        <v>1679</v>
      </c>
      <c r="X1246" s="52">
        <v>0</v>
      </c>
    </row>
    <row r="1247" spans="1:25" x14ac:dyDescent="0.3">
      <c r="A1247">
        <v>2159</v>
      </c>
      <c r="B1247" s="23" t="str">
        <f>IF(AND($A1247&lt;&gt;"",ISNUMBER($A1247)),VLOOKUP($A1247,StudiesDetails!$B:$CW,2,FALSE),"")</f>
        <v>Couto</v>
      </c>
      <c r="C1247" s="23">
        <f>IF(AND($A1247&lt;&gt;"",ISNUMBER($A1247)),VLOOKUP($A1247,StudiesDetails!$B:$CW,3,FALSE),"")</f>
        <v>2019</v>
      </c>
      <c r="D1247" s="23" t="str">
        <f>IF(AND($A1247&lt;&gt;"",ISNUMBER($A1247)),VLOOKUP($A1247,StudiesDetails!$B:$CW,4,FALSE),"")</f>
        <v>https://doi.org/10.1021/acs.molpharmaceut.8b00941</v>
      </c>
      <c r="E1247" s="64" t="str">
        <f>IF(AND($A1247&lt;&gt;"",ISNUMBER($A1247)),VLOOKUP($A1247,StudiesDetails!$B:$CW,5,FALSE),"")</f>
        <v>CYP3A4</v>
      </c>
      <c r="F1247" s="23" t="str">
        <f>IF(AND($A1247&lt;&gt;"",ISNUMBER($A1247)),VLOOKUP($A1247,StudiesDetails!$B:$CW,6,FALSE),"")</f>
        <v>Liver--HLM-38-</v>
      </c>
      <c r="G1247" s="12" t="s">
        <v>1678</v>
      </c>
      <c r="H1247" s="1">
        <v>3</v>
      </c>
      <c r="I1247" s="60" t="str">
        <f>IF(AND($A1247&lt;&gt;"",ISNUMBER($A1247)),VLOOKUP($A1247,StudiesDetails!$B:$CW,26,FALSE),"")</f>
        <v>Individual</v>
      </c>
      <c r="J1247" s="39">
        <f>IF(AND($A1247&lt;&gt;"",ISNUMBER($A1247)),VLOOKUP($A1247,StudiesDetails!$B:$CW,31,FALSE),"")</f>
        <v>1</v>
      </c>
      <c r="K1247" s="2">
        <v>2.97</v>
      </c>
      <c r="L1247" s="14" t="s">
        <v>1679</v>
      </c>
      <c r="X1247" s="52">
        <v>0</v>
      </c>
    </row>
    <row r="1248" spans="1:25" x14ac:dyDescent="0.3">
      <c r="A1248">
        <v>2160</v>
      </c>
      <c r="B1248" s="23" t="str">
        <f>IF(AND($A1248&lt;&gt;"",ISNUMBER($A1248)),VLOOKUP($A1248,StudiesDetails!$B:$CW,2,FALSE),"")</f>
        <v>Couto</v>
      </c>
      <c r="C1248" s="23">
        <f>IF(AND($A1248&lt;&gt;"",ISNUMBER($A1248)),VLOOKUP($A1248,StudiesDetails!$B:$CW,3,FALSE),"")</f>
        <v>2019</v>
      </c>
      <c r="D1248" s="23" t="str">
        <f>IF(AND($A1248&lt;&gt;"",ISNUMBER($A1248)),VLOOKUP($A1248,StudiesDetails!$B:$CW,4,FALSE),"")</f>
        <v>https://doi.org/10.1021/acs.molpharmaceut.8b00941</v>
      </c>
      <c r="E1248" s="64" t="str">
        <f>IF(AND($A1248&lt;&gt;"",ISNUMBER($A1248)),VLOOKUP($A1248,StudiesDetails!$B:$CW,5,FALSE),"")</f>
        <v>CYP3A4</v>
      </c>
      <c r="F1248" s="23" t="str">
        <f>IF(AND($A1248&lt;&gt;"",ISNUMBER($A1248)),VLOOKUP($A1248,StudiesDetails!$B:$CW,6,FALSE),"")</f>
        <v>Liver--HLM-41-</v>
      </c>
      <c r="G1248" s="12" t="s">
        <v>1678</v>
      </c>
      <c r="H1248" s="1">
        <v>3</v>
      </c>
      <c r="I1248" s="60" t="str">
        <f>IF(AND($A1248&lt;&gt;"",ISNUMBER($A1248)),VLOOKUP($A1248,StudiesDetails!$B:$CW,26,FALSE),"")</f>
        <v>Individual</v>
      </c>
      <c r="J1248" s="39">
        <f>IF(AND($A1248&lt;&gt;"",ISNUMBER($A1248)),VLOOKUP($A1248,StudiesDetails!$B:$CW,31,FALSE),"")</f>
        <v>1</v>
      </c>
      <c r="K1248" s="2">
        <v>11.87</v>
      </c>
      <c r="L1248" s="14" t="s">
        <v>1679</v>
      </c>
      <c r="X1248" s="52">
        <v>0</v>
      </c>
    </row>
    <row r="1249" spans="1:25" x14ac:dyDescent="0.3">
      <c r="A1249">
        <v>2161</v>
      </c>
      <c r="B1249" s="23" t="str">
        <f>IF(AND($A1249&lt;&gt;"",ISNUMBER($A1249)),VLOOKUP($A1249,StudiesDetails!$B:$CW,2,FALSE),"")</f>
        <v>Couto</v>
      </c>
      <c r="C1249" s="23">
        <f>IF(AND($A1249&lt;&gt;"",ISNUMBER($A1249)),VLOOKUP($A1249,StudiesDetails!$B:$CW,3,FALSE),"")</f>
        <v>2019</v>
      </c>
      <c r="D1249" s="23" t="str">
        <f>IF(AND($A1249&lt;&gt;"",ISNUMBER($A1249)),VLOOKUP($A1249,StudiesDetails!$B:$CW,4,FALSE),"")</f>
        <v>https://doi.org/10.1021/acs.molpharmaceut.8b00941</v>
      </c>
      <c r="E1249" s="64" t="str">
        <f>IF(AND($A1249&lt;&gt;"",ISNUMBER($A1249)),VLOOKUP($A1249,StudiesDetails!$B:$CW,5,FALSE),"")</f>
        <v>CYP3A4</v>
      </c>
      <c r="F1249" s="23" t="str">
        <f>IF(AND($A1249&lt;&gt;"",ISNUMBER($A1249)),VLOOKUP($A1249,StudiesDetails!$B:$CW,6,FALSE),"")</f>
        <v>Liver--HLM-48-</v>
      </c>
      <c r="G1249" s="12" t="s">
        <v>1678</v>
      </c>
      <c r="H1249" s="1">
        <v>3</v>
      </c>
      <c r="I1249" s="60" t="str">
        <f>IF(AND($A1249&lt;&gt;"",ISNUMBER($A1249)),VLOOKUP($A1249,StudiesDetails!$B:$CW,26,FALSE),"")</f>
        <v>Individual</v>
      </c>
      <c r="J1249" s="39">
        <f>IF(AND($A1249&lt;&gt;"",ISNUMBER($A1249)),VLOOKUP($A1249,StudiesDetails!$B:$CW,31,FALSE),"")</f>
        <v>1</v>
      </c>
      <c r="K1249" s="2">
        <v>2.58</v>
      </c>
      <c r="L1249" s="14" t="s">
        <v>1679</v>
      </c>
      <c r="X1249" s="52">
        <v>1</v>
      </c>
      <c r="Y1249" s="52" t="s">
        <v>1683</v>
      </c>
    </row>
    <row r="1250" spans="1:25" x14ac:dyDescent="0.3">
      <c r="A1250">
        <v>2162</v>
      </c>
      <c r="B1250" s="23" t="str">
        <f>IF(AND($A1250&lt;&gt;"",ISNUMBER($A1250)),VLOOKUP($A1250,StudiesDetails!$B:$CW,2,FALSE),"")</f>
        <v>Couto</v>
      </c>
      <c r="C1250" s="23">
        <f>IF(AND($A1250&lt;&gt;"",ISNUMBER($A1250)),VLOOKUP($A1250,StudiesDetails!$B:$CW,3,FALSE),"")</f>
        <v>2019</v>
      </c>
      <c r="D1250" s="23" t="str">
        <f>IF(AND($A1250&lt;&gt;"",ISNUMBER($A1250)),VLOOKUP($A1250,StudiesDetails!$B:$CW,4,FALSE),"")</f>
        <v>https://doi.org/10.1021/acs.molpharmaceut.8b00941</v>
      </c>
      <c r="E1250" s="64" t="str">
        <f>IF(AND($A1250&lt;&gt;"",ISNUMBER($A1250)),VLOOKUP($A1250,StudiesDetails!$B:$CW,5,FALSE),"")</f>
        <v>CYP3A4</v>
      </c>
      <c r="F1250" s="23" t="str">
        <f>IF(AND($A1250&lt;&gt;"",ISNUMBER($A1250)),VLOOKUP($A1250,StudiesDetails!$B:$CW,6,FALSE),"")</f>
        <v>Liver--HLM-71-</v>
      </c>
      <c r="G1250" s="12" t="s">
        <v>1678</v>
      </c>
      <c r="H1250" s="1">
        <v>3</v>
      </c>
      <c r="I1250" s="60" t="str">
        <f>IF(AND($A1250&lt;&gt;"",ISNUMBER($A1250)),VLOOKUP($A1250,StudiesDetails!$B:$CW,26,FALSE),"")</f>
        <v>Individual</v>
      </c>
      <c r="J1250" s="39">
        <f>IF(AND($A1250&lt;&gt;"",ISNUMBER($A1250)),VLOOKUP($A1250,StudiesDetails!$B:$CW,31,FALSE),"")</f>
        <v>1</v>
      </c>
      <c r="K1250" s="2">
        <v>21.54</v>
      </c>
      <c r="L1250" s="14" t="s">
        <v>1679</v>
      </c>
      <c r="X1250" s="52">
        <v>0</v>
      </c>
    </row>
    <row r="1251" spans="1:25" x14ac:dyDescent="0.3">
      <c r="A1251">
        <v>2163</v>
      </c>
      <c r="B1251" s="23" t="str">
        <f>IF(AND($A1251&lt;&gt;"",ISNUMBER($A1251)),VLOOKUP($A1251,StudiesDetails!$B:$CW,2,FALSE),"")</f>
        <v>Couto</v>
      </c>
      <c r="C1251" s="23">
        <f>IF(AND($A1251&lt;&gt;"",ISNUMBER($A1251)),VLOOKUP($A1251,StudiesDetails!$B:$CW,3,FALSE),"")</f>
        <v>2019</v>
      </c>
      <c r="D1251" s="23" t="str">
        <f>IF(AND($A1251&lt;&gt;"",ISNUMBER($A1251)),VLOOKUP($A1251,StudiesDetails!$B:$CW,4,FALSE),"")</f>
        <v>https://doi.org/10.1021/acs.molpharmaceut.8b00941</v>
      </c>
      <c r="E1251" s="64" t="str">
        <f>IF(AND($A1251&lt;&gt;"",ISNUMBER($A1251)),VLOOKUP($A1251,StudiesDetails!$B:$CW,5,FALSE),"")</f>
        <v>CYP3A4</v>
      </c>
      <c r="F1251" s="23" t="str">
        <f>IF(AND($A1251&lt;&gt;"",ISNUMBER($A1251)),VLOOKUP($A1251,StudiesDetails!$B:$CW,6,FALSE),"")</f>
        <v>Liver--HLM-72-</v>
      </c>
      <c r="G1251" s="12" t="s">
        <v>1678</v>
      </c>
      <c r="H1251" s="1">
        <v>3</v>
      </c>
      <c r="I1251" s="60" t="str">
        <f>IF(AND($A1251&lt;&gt;"",ISNUMBER($A1251)),VLOOKUP($A1251,StudiesDetails!$B:$CW,26,FALSE),"")</f>
        <v>Individual</v>
      </c>
      <c r="J1251" s="39">
        <f>IF(AND($A1251&lt;&gt;"",ISNUMBER($A1251)),VLOOKUP($A1251,StudiesDetails!$B:$CW,31,FALSE),"")</f>
        <v>1</v>
      </c>
      <c r="K1251" s="2">
        <v>26.53</v>
      </c>
      <c r="L1251" s="14" t="s">
        <v>1679</v>
      </c>
      <c r="X1251" s="52">
        <v>0</v>
      </c>
    </row>
    <row r="1252" spans="1:25" x14ac:dyDescent="0.3">
      <c r="A1252">
        <v>2164</v>
      </c>
      <c r="B1252" s="23" t="str">
        <f>IF(AND($A1252&lt;&gt;"",ISNUMBER($A1252)),VLOOKUP($A1252,StudiesDetails!$B:$CW,2,FALSE),"")</f>
        <v>Couto</v>
      </c>
      <c r="C1252" s="23">
        <f>IF(AND($A1252&lt;&gt;"",ISNUMBER($A1252)),VLOOKUP($A1252,StudiesDetails!$B:$CW,3,FALSE),"")</f>
        <v>2019</v>
      </c>
      <c r="D1252" s="23" t="str">
        <f>IF(AND($A1252&lt;&gt;"",ISNUMBER($A1252)),VLOOKUP($A1252,StudiesDetails!$B:$CW,4,FALSE),"")</f>
        <v>https://doi.org/10.1021/acs.molpharmaceut.8b00941</v>
      </c>
      <c r="E1252" s="64" t="str">
        <f>IF(AND($A1252&lt;&gt;"",ISNUMBER($A1252)),VLOOKUP($A1252,StudiesDetails!$B:$CW,5,FALSE),"")</f>
        <v>CYP3A4</v>
      </c>
      <c r="F1252" s="23" t="str">
        <f>IF(AND($A1252&lt;&gt;"",ISNUMBER($A1252)),VLOOKUP($A1252,StudiesDetails!$B:$CW,6,FALSE),"")</f>
        <v>Liver--HLM-73-</v>
      </c>
      <c r="G1252" s="12" t="s">
        <v>1678</v>
      </c>
      <c r="H1252" s="1">
        <v>3</v>
      </c>
      <c r="I1252" s="60" t="str">
        <f>IF(AND($A1252&lt;&gt;"",ISNUMBER($A1252)),VLOOKUP($A1252,StudiesDetails!$B:$CW,26,FALSE),"")</f>
        <v>Individual</v>
      </c>
      <c r="J1252" s="39">
        <f>IF(AND($A1252&lt;&gt;"",ISNUMBER($A1252)),VLOOKUP($A1252,StudiesDetails!$B:$CW,31,FALSE),"")</f>
        <v>1</v>
      </c>
      <c r="K1252" s="62">
        <v>41.1</v>
      </c>
      <c r="L1252" s="14" t="s">
        <v>1679</v>
      </c>
      <c r="X1252" s="52">
        <v>0</v>
      </c>
    </row>
    <row r="1253" spans="1:25" x14ac:dyDescent="0.3">
      <c r="A1253">
        <v>2165</v>
      </c>
      <c r="B1253" s="23" t="str">
        <f>IF(AND($A1253&lt;&gt;"",ISNUMBER($A1253)),VLOOKUP($A1253,StudiesDetails!$B:$CW,2,FALSE),"")</f>
        <v>Couto</v>
      </c>
      <c r="C1253" s="23">
        <f>IF(AND($A1253&lt;&gt;"",ISNUMBER($A1253)),VLOOKUP($A1253,StudiesDetails!$B:$CW,3,FALSE),"")</f>
        <v>2019</v>
      </c>
      <c r="D1253" s="23" t="str">
        <f>IF(AND($A1253&lt;&gt;"",ISNUMBER($A1253)),VLOOKUP($A1253,StudiesDetails!$B:$CW,4,FALSE),"")</f>
        <v>https://doi.org/10.1021/acs.molpharmaceut.8b00941</v>
      </c>
      <c r="E1253" s="64" t="str">
        <f>IF(AND($A1253&lt;&gt;"",ISNUMBER($A1253)),VLOOKUP($A1253,StudiesDetails!$B:$CW,5,FALSE),"")</f>
        <v>CYP3A4</v>
      </c>
      <c r="F1253" s="23" t="str">
        <f>IF(AND($A1253&lt;&gt;"",ISNUMBER($A1253)),VLOOKUP($A1253,StudiesDetails!$B:$CW,6,FALSE),"")</f>
        <v>Liver--HLM-74-</v>
      </c>
      <c r="G1253" s="12" t="s">
        <v>1678</v>
      </c>
      <c r="H1253" s="1">
        <v>3</v>
      </c>
      <c r="I1253" s="60" t="str">
        <f>IF(AND($A1253&lt;&gt;"",ISNUMBER($A1253)),VLOOKUP($A1253,StudiesDetails!$B:$CW,26,FALSE),"")</f>
        <v>Individual</v>
      </c>
      <c r="J1253" s="39">
        <f>IF(AND($A1253&lt;&gt;"",ISNUMBER($A1253)),VLOOKUP($A1253,StudiesDetails!$B:$CW,31,FALSE),"")</f>
        <v>1</v>
      </c>
      <c r="K1253" s="2">
        <v>28.27</v>
      </c>
      <c r="L1253" s="14" t="s">
        <v>1679</v>
      </c>
      <c r="X1253" s="52">
        <v>0</v>
      </c>
    </row>
    <row r="1254" spans="1:25" x14ac:dyDescent="0.3">
      <c r="A1254">
        <v>2166</v>
      </c>
      <c r="B1254" s="23" t="str">
        <f>IF(AND($A1254&lt;&gt;"",ISNUMBER($A1254)),VLOOKUP($A1254,StudiesDetails!$B:$CW,2,FALSE),"")</f>
        <v>Couto</v>
      </c>
      <c r="C1254" s="23">
        <f>IF(AND($A1254&lt;&gt;"",ISNUMBER($A1254)),VLOOKUP($A1254,StudiesDetails!$B:$CW,3,FALSE),"")</f>
        <v>2019</v>
      </c>
      <c r="D1254" s="23" t="str">
        <f>IF(AND($A1254&lt;&gt;"",ISNUMBER($A1254)),VLOOKUP($A1254,StudiesDetails!$B:$CW,4,FALSE),"")</f>
        <v>https://doi.org/10.1021/acs.molpharmaceut.8b00941</v>
      </c>
      <c r="E1254" s="64" t="str">
        <f>IF(AND($A1254&lt;&gt;"",ISNUMBER($A1254)),VLOOKUP($A1254,StudiesDetails!$B:$CW,5,FALSE),"")</f>
        <v>CYP3A4</v>
      </c>
      <c r="F1254" s="23" t="str">
        <f>IF(AND($A1254&lt;&gt;"",ISNUMBER($A1254)),VLOOKUP($A1254,StudiesDetails!$B:$CW,6,FALSE),"")</f>
        <v>Liver--HLM-75-</v>
      </c>
      <c r="G1254" s="12" t="s">
        <v>1678</v>
      </c>
      <c r="H1254" s="1">
        <v>3</v>
      </c>
      <c r="I1254" s="60" t="str">
        <f>IF(AND($A1254&lt;&gt;"",ISNUMBER($A1254)),VLOOKUP($A1254,StudiesDetails!$B:$CW,26,FALSE),"")</f>
        <v>Individual</v>
      </c>
      <c r="J1254" s="39">
        <f>IF(AND($A1254&lt;&gt;"",ISNUMBER($A1254)),VLOOKUP($A1254,StudiesDetails!$B:$CW,31,FALSE),"")</f>
        <v>1</v>
      </c>
      <c r="K1254" s="62">
        <v>26.4</v>
      </c>
      <c r="L1254" s="14" t="s">
        <v>1679</v>
      </c>
      <c r="X1254" s="52">
        <v>1</v>
      </c>
      <c r="Y1254" s="52" t="s">
        <v>1683</v>
      </c>
    </row>
    <row r="1255" spans="1:25" x14ac:dyDescent="0.3">
      <c r="A1255">
        <v>2167</v>
      </c>
      <c r="B1255" s="23" t="str">
        <f>IF(AND($A1255&lt;&gt;"",ISNUMBER($A1255)),VLOOKUP($A1255,StudiesDetails!$B:$CW,2,FALSE),"")</f>
        <v>Couto</v>
      </c>
      <c r="C1255" s="23">
        <f>IF(AND($A1255&lt;&gt;"",ISNUMBER($A1255)),VLOOKUP($A1255,StudiesDetails!$B:$CW,3,FALSE),"")</f>
        <v>2019</v>
      </c>
      <c r="D1255" s="23" t="str">
        <f>IF(AND($A1255&lt;&gt;"",ISNUMBER($A1255)),VLOOKUP($A1255,StudiesDetails!$B:$CW,4,FALSE),"")</f>
        <v>https://doi.org/10.1021/acs.molpharmaceut.8b00941</v>
      </c>
      <c r="E1255" s="64" t="str">
        <f>IF(AND($A1255&lt;&gt;"",ISNUMBER($A1255)),VLOOKUP($A1255,StudiesDetails!$B:$CW,5,FALSE),"")</f>
        <v>CYP3A4</v>
      </c>
      <c r="F1255" s="23" t="str">
        <f>IF(AND($A1255&lt;&gt;"",ISNUMBER($A1255)),VLOOKUP($A1255,StudiesDetails!$B:$CW,6,FALSE),"")</f>
        <v>Liver--HLM-76-</v>
      </c>
      <c r="G1255" s="12" t="s">
        <v>1678</v>
      </c>
      <c r="H1255" s="1">
        <v>3</v>
      </c>
      <c r="I1255" s="60" t="str">
        <f>IF(AND($A1255&lt;&gt;"",ISNUMBER($A1255)),VLOOKUP($A1255,StudiesDetails!$B:$CW,26,FALSE),"")</f>
        <v>Individual</v>
      </c>
      <c r="J1255" s="39">
        <f>IF(AND($A1255&lt;&gt;"",ISNUMBER($A1255)),VLOOKUP($A1255,StudiesDetails!$B:$CW,31,FALSE),"")</f>
        <v>1</v>
      </c>
      <c r="K1255" s="2">
        <v>14.26</v>
      </c>
      <c r="L1255" s="14" t="s">
        <v>1679</v>
      </c>
      <c r="X1255" s="52">
        <v>0</v>
      </c>
    </row>
    <row r="1256" spans="1:25" x14ac:dyDescent="0.3">
      <c r="A1256">
        <v>2168</v>
      </c>
      <c r="B1256" s="23" t="str">
        <f>IF(AND($A1256&lt;&gt;"",ISNUMBER($A1256)),VLOOKUP($A1256,StudiesDetails!$B:$CW,2,FALSE),"")</f>
        <v>Couto</v>
      </c>
      <c r="C1256" s="23">
        <f>IF(AND($A1256&lt;&gt;"",ISNUMBER($A1256)),VLOOKUP($A1256,StudiesDetails!$B:$CW,3,FALSE),"")</f>
        <v>2019</v>
      </c>
      <c r="D1256" s="23" t="str">
        <f>IF(AND($A1256&lt;&gt;"",ISNUMBER($A1256)),VLOOKUP($A1256,StudiesDetails!$B:$CW,4,FALSE),"")</f>
        <v>https://doi.org/10.1021/acs.molpharmaceut.8b00941</v>
      </c>
      <c r="E1256" s="64" t="str">
        <f>IF(AND($A1256&lt;&gt;"",ISNUMBER($A1256)),VLOOKUP($A1256,StudiesDetails!$B:$CW,5,FALSE),"")</f>
        <v>CYP3A4</v>
      </c>
      <c r="F1256" s="23" t="str">
        <f>IF(AND($A1256&lt;&gt;"",ISNUMBER($A1256)),VLOOKUP($A1256,StudiesDetails!$B:$CW,6,FALSE),"")</f>
        <v>Liver--HLM-78-</v>
      </c>
      <c r="G1256" s="12" t="s">
        <v>1678</v>
      </c>
      <c r="H1256" s="1">
        <v>3</v>
      </c>
      <c r="I1256" s="60" t="str">
        <f>IF(AND($A1256&lt;&gt;"",ISNUMBER($A1256)),VLOOKUP($A1256,StudiesDetails!$B:$CW,26,FALSE),"")</f>
        <v>Individual</v>
      </c>
      <c r="J1256" s="39">
        <f>IF(AND($A1256&lt;&gt;"",ISNUMBER($A1256)),VLOOKUP($A1256,StudiesDetails!$B:$CW,31,FALSE),"")</f>
        <v>1</v>
      </c>
      <c r="K1256" s="2">
        <v>23.41</v>
      </c>
      <c r="L1256" s="14" t="s">
        <v>1679</v>
      </c>
      <c r="X1256" s="52">
        <v>0</v>
      </c>
    </row>
    <row r="1257" spans="1:25" x14ac:dyDescent="0.3">
      <c r="A1257">
        <v>2169</v>
      </c>
      <c r="B1257" s="23" t="str">
        <f>IF(AND($A1257&lt;&gt;"",ISNUMBER($A1257)),VLOOKUP($A1257,StudiesDetails!$B:$CW,2,FALSE),"")</f>
        <v>Couto</v>
      </c>
      <c r="C1257" s="23">
        <f>IF(AND($A1257&lt;&gt;"",ISNUMBER($A1257)),VLOOKUP($A1257,StudiesDetails!$B:$CW,3,FALSE),"")</f>
        <v>2019</v>
      </c>
      <c r="D1257" s="23" t="str">
        <f>IF(AND($A1257&lt;&gt;"",ISNUMBER($A1257)),VLOOKUP($A1257,StudiesDetails!$B:$CW,4,FALSE),"")</f>
        <v>https://doi.org/10.1021/acs.molpharmaceut.8b00941</v>
      </c>
      <c r="E1257" s="64" t="str">
        <f>IF(AND($A1257&lt;&gt;"",ISNUMBER($A1257)),VLOOKUP($A1257,StudiesDetails!$B:$CW,5,FALSE),"")</f>
        <v>CYP3A4</v>
      </c>
      <c r="F1257" s="23" t="str">
        <f>IF(AND($A1257&lt;&gt;"",ISNUMBER($A1257)),VLOOKUP($A1257,StudiesDetails!$B:$CW,6,FALSE),"")</f>
        <v>Liver--HLM-80-</v>
      </c>
      <c r="G1257" s="12" t="s">
        <v>1678</v>
      </c>
      <c r="H1257" s="1">
        <v>3</v>
      </c>
      <c r="I1257" s="60" t="str">
        <f>IF(AND($A1257&lt;&gt;"",ISNUMBER($A1257)),VLOOKUP($A1257,StudiesDetails!$B:$CW,26,FALSE),"")</f>
        <v>Individual</v>
      </c>
      <c r="J1257" s="39">
        <f>IF(AND($A1257&lt;&gt;"",ISNUMBER($A1257)),VLOOKUP($A1257,StudiesDetails!$B:$CW,31,FALSE),"")</f>
        <v>1</v>
      </c>
      <c r="K1257" s="2">
        <v>57.75</v>
      </c>
      <c r="L1257" s="14" t="s">
        <v>1679</v>
      </c>
      <c r="X1257" s="52">
        <v>1</v>
      </c>
      <c r="Y1257" s="52" t="s">
        <v>1683</v>
      </c>
    </row>
    <row r="1258" spans="1:25" x14ac:dyDescent="0.3">
      <c r="A1258">
        <v>2170</v>
      </c>
      <c r="B1258" s="23" t="str">
        <f>IF(AND($A1258&lt;&gt;"",ISNUMBER($A1258)),VLOOKUP($A1258,StudiesDetails!$B:$CW,2,FALSE),"")</f>
        <v>Couto</v>
      </c>
      <c r="C1258" s="23">
        <f>IF(AND($A1258&lt;&gt;"",ISNUMBER($A1258)),VLOOKUP($A1258,StudiesDetails!$B:$CW,3,FALSE),"")</f>
        <v>2019</v>
      </c>
      <c r="D1258" s="23" t="str">
        <f>IF(AND($A1258&lt;&gt;"",ISNUMBER($A1258)),VLOOKUP($A1258,StudiesDetails!$B:$CW,4,FALSE),"")</f>
        <v>https://doi.org/10.1021/acs.molpharmaceut.8b00941</v>
      </c>
      <c r="E1258" s="64" t="str">
        <f>IF(AND($A1258&lt;&gt;"",ISNUMBER($A1258)),VLOOKUP($A1258,StudiesDetails!$B:$CW,5,FALSE),"")</f>
        <v>CYP3A4</v>
      </c>
      <c r="F1258" s="23" t="str">
        <f>IF(AND($A1258&lt;&gt;"",ISNUMBER($A1258)),VLOOKUP($A1258,StudiesDetails!$B:$CW,6,FALSE),"")</f>
        <v>Liver--HLM-89-</v>
      </c>
      <c r="G1258" s="12" t="s">
        <v>1678</v>
      </c>
      <c r="H1258" s="1">
        <v>3</v>
      </c>
      <c r="I1258" s="60" t="str">
        <f>IF(AND($A1258&lt;&gt;"",ISNUMBER($A1258)),VLOOKUP($A1258,StudiesDetails!$B:$CW,26,FALSE),"")</f>
        <v>Individual</v>
      </c>
      <c r="J1258" s="39">
        <f>IF(AND($A1258&lt;&gt;"",ISNUMBER($A1258)),VLOOKUP($A1258,StudiesDetails!$B:$CW,31,FALSE),"")</f>
        <v>1</v>
      </c>
      <c r="K1258" s="2">
        <v>23.04</v>
      </c>
      <c r="L1258" s="14" t="s">
        <v>1679</v>
      </c>
      <c r="X1258" s="52">
        <v>1</v>
      </c>
      <c r="Y1258" s="52" t="s">
        <v>1683</v>
      </c>
    </row>
    <row r="1259" spans="1:25" x14ac:dyDescent="0.3">
      <c r="A1259">
        <v>2171</v>
      </c>
      <c r="B1259" s="23" t="str">
        <f>IF(AND($A1259&lt;&gt;"",ISNUMBER($A1259)),VLOOKUP($A1259,StudiesDetails!$B:$CW,2,FALSE),"")</f>
        <v>Couto</v>
      </c>
      <c r="C1259" s="23">
        <f>IF(AND($A1259&lt;&gt;"",ISNUMBER($A1259)),VLOOKUP($A1259,StudiesDetails!$B:$CW,3,FALSE),"")</f>
        <v>2019</v>
      </c>
      <c r="D1259" s="23" t="str">
        <f>IF(AND($A1259&lt;&gt;"",ISNUMBER($A1259)),VLOOKUP($A1259,StudiesDetails!$B:$CW,4,FALSE),"")</f>
        <v>https://doi.org/10.1021/acs.molpharmaceut.8b00941</v>
      </c>
      <c r="E1259" s="64" t="str">
        <f>IF(AND($A1259&lt;&gt;"",ISNUMBER($A1259)),VLOOKUP($A1259,StudiesDetails!$B:$CW,5,FALSE),"")</f>
        <v>CYP3A4</v>
      </c>
      <c r="F1259" s="23" t="str">
        <f>IF(AND($A1259&lt;&gt;"",ISNUMBER($A1259)),VLOOKUP($A1259,StudiesDetails!$B:$CW,6,FALSE),"")</f>
        <v>Liver--HLM-90-</v>
      </c>
      <c r="G1259" s="12" t="s">
        <v>1678</v>
      </c>
      <c r="H1259" s="1">
        <v>3</v>
      </c>
      <c r="I1259" s="60" t="str">
        <f>IF(AND($A1259&lt;&gt;"",ISNUMBER($A1259)),VLOOKUP($A1259,StudiesDetails!$B:$CW,26,FALSE),"")</f>
        <v>Individual</v>
      </c>
      <c r="J1259" s="39">
        <f>IF(AND($A1259&lt;&gt;"",ISNUMBER($A1259)),VLOOKUP($A1259,StudiesDetails!$B:$CW,31,FALSE),"")</f>
        <v>1</v>
      </c>
      <c r="K1259" s="2">
        <v>46.04</v>
      </c>
      <c r="L1259" s="14" t="s">
        <v>1679</v>
      </c>
      <c r="X1259" s="52">
        <v>0</v>
      </c>
    </row>
    <row r="1260" spans="1:25" x14ac:dyDescent="0.3">
      <c r="A1260">
        <v>2172</v>
      </c>
      <c r="B1260" s="23" t="str">
        <f>IF(AND($A1260&lt;&gt;"",ISNUMBER($A1260)),VLOOKUP($A1260,StudiesDetails!$B:$CW,2,FALSE),"")</f>
        <v>Couto</v>
      </c>
      <c r="C1260" s="23">
        <f>IF(AND($A1260&lt;&gt;"",ISNUMBER($A1260)),VLOOKUP($A1260,StudiesDetails!$B:$CW,3,FALSE),"")</f>
        <v>2019</v>
      </c>
      <c r="D1260" s="23" t="str">
        <f>IF(AND($A1260&lt;&gt;"",ISNUMBER($A1260)),VLOOKUP($A1260,StudiesDetails!$B:$CW,4,FALSE),"")</f>
        <v>https://doi.org/10.1021/acs.molpharmaceut.8b00941</v>
      </c>
      <c r="E1260" s="64" t="str">
        <f>IF(AND($A1260&lt;&gt;"",ISNUMBER($A1260)),VLOOKUP($A1260,StudiesDetails!$B:$CW,5,FALSE),"")</f>
        <v>CYP3A4</v>
      </c>
      <c r="F1260" s="23" t="str">
        <f>IF(AND($A1260&lt;&gt;"",ISNUMBER($A1260)),VLOOKUP($A1260,StudiesDetails!$B:$CW,6,FALSE),"")</f>
        <v>Liver--HLM-91-</v>
      </c>
      <c r="G1260" s="12" t="s">
        <v>1678</v>
      </c>
      <c r="H1260" s="1">
        <v>3</v>
      </c>
      <c r="I1260" s="60" t="str">
        <f>IF(AND($A1260&lt;&gt;"",ISNUMBER($A1260)),VLOOKUP($A1260,StudiesDetails!$B:$CW,26,FALSE),"")</f>
        <v>Individual</v>
      </c>
      <c r="J1260" s="39">
        <f>IF(AND($A1260&lt;&gt;"",ISNUMBER($A1260)),VLOOKUP($A1260,StudiesDetails!$B:$CW,31,FALSE),"")</f>
        <v>1</v>
      </c>
      <c r="K1260" s="2">
        <v>33.770000000000003</v>
      </c>
      <c r="L1260" s="14" t="s">
        <v>1679</v>
      </c>
      <c r="X1260" s="52">
        <v>0</v>
      </c>
    </row>
    <row r="1261" spans="1:25" x14ac:dyDescent="0.3">
      <c r="A1261">
        <v>2173</v>
      </c>
      <c r="B1261" s="23" t="str">
        <f>IF(AND($A1261&lt;&gt;"",ISNUMBER($A1261)),VLOOKUP($A1261,StudiesDetails!$B:$CW,2,FALSE),"")</f>
        <v>Couto</v>
      </c>
      <c r="C1261" s="23">
        <f>IF(AND($A1261&lt;&gt;"",ISNUMBER($A1261)),VLOOKUP($A1261,StudiesDetails!$B:$CW,3,FALSE),"")</f>
        <v>2019</v>
      </c>
      <c r="D1261" s="23" t="str">
        <f>IF(AND($A1261&lt;&gt;"",ISNUMBER($A1261)),VLOOKUP($A1261,StudiesDetails!$B:$CW,4,FALSE),"")</f>
        <v>https://doi.org/10.1021/acs.molpharmaceut.8b00941</v>
      </c>
      <c r="E1261" s="64" t="str">
        <f>IF(AND($A1261&lt;&gt;"",ISNUMBER($A1261)),VLOOKUP($A1261,StudiesDetails!$B:$CW,5,FALSE),"")</f>
        <v>CYP3A4</v>
      </c>
      <c r="F1261" s="23" t="str">
        <f>IF(AND($A1261&lt;&gt;"",ISNUMBER($A1261)),VLOOKUP($A1261,StudiesDetails!$B:$CW,6,FALSE),"")</f>
        <v>Liver--HLM-100-</v>
      </c>
      <c r="G1261" s="12" t="s">
        <v>1678</v>
      </c>
      <c r="H1261" s="1">
        <v>3</v>
      </c>
      <c r="I1261" s="60" t="str">
        <f>IF(AND($A1261&lt;&gt;"",ISNUMBER($A1261)),VLOOKUP($A1261,StudiesDetails!$B:$CW,26,FALSE),"")</f>
        <v>Individual</v>
      </c>
      <c r="J1261" s="39">
        <f>IF(AND($A1261&lt;&gt;"",ISNUMBER($A1261)),VLOOKUP($A1261,StudiesDetails!$B:$CW,31,FALSE),"")</f>
        <v>1</v>
      </c>
      <c r="K1261" s="2">
        <v>119.89</v>
      </c>
      <c r="L1261" s="14" t="s">
        <v>1679</v>
      </c>
      <c r="X1261" s="52">
        <v>0</v>
      </c>
    </row>
    <row r="1262" spans="1:25" x14ac:dyDescent="0.3">
      <c r="A1262">
        <v>2174</v>
      </c>
      <c r="B1262" s="23" t="str">
        <f>IF(AND($A1262&lt;&gt;"",ISNUMBER($A1262)),VLOOKUP($A1262,StudiesDetails!$B:$CW,2,FALSE),"")</f>
        <v>Couto</v>
      </c>
      <c r="C1262" s="23">
        <f>IF(AND($A1262&lt;&gt;"",ISNUMBER($A1262)),VLOOKUP($A1262,StudiesDetails!$B:$CW,3,FALSE),"")</f>
        <v>2019</v>
      </c>
      <c r="D1262" s="23" t="str">
        <f>IF(AND($A1262&lt;&gt;"",ISNUMBER($A1262)),VLOOKUP($A1262,StudiesDetails!$B:$CW,4,FALSE),"")</f>
        <v>https://doi.org/10.1021/acs.molpharmaceut.8b00941</v>
      </c>
      <c r="E1262" s="64" t="str">
        <f>IF(AND($A1262&lt;&gt;"",ISNUMBER($A1262)),VLOOKUP($A1262,StudiesDetails!$B:$CW,5,FALSE),"")</f>
        <v>CYP3A4</v>
      </c>
      <c r="F1262" s="23" t="str">
        <f>IF(AND($A1262&lt;&gt;"",ISNUMBER($A1262)),VLOOKUP($A1262,StudiesDetails!$B:$CW,6,FALSE),"")</f>
        <v>Liver--HLM-108-</v>
      </c>
      <c r="G1262" s="12" t="s">
        <v>1678</v>
      </c>
      <c r="H1262" s="1">
        <v>3</v>
      </c>
      <c r="I1262" s="60" t="str">
        <f>IF(AND($A1262&lt;&gt;"",ISNUMBER($A1262)),VLOOKUP($A1262,StudiesDetails!$B:$CW,26,FALSE),"")</f>
        <v>Individual</v>
      </c>
      <c r="J1262" s="39">
        <f>IF(AND($A1262&lt;&gt;"",ISNUMBER($A1262)),VLOOKUP($A1262,StudiesDetails!$B:$CW,31,FALSE),"")</f>
        <v>1</v>
      </c>
      <c r="K1262" s="2">
        <v>25.46</v>
      </c>
      <c r="L1262" s="14" t="s">
        <v>1679</v>
      </c>
      <c r="X1262" s="52">
        <v>0</v>
      </c>
    </row>
    <row r="1263" spans="1:25" x14ac:dyDescent="0.3">
      <c r="A1263">
        <v>2175</v>
      </c>
      <c r="B1263" s="23" t="str">
        <f>IF(AND($A1263&lt;&gt;"",ISNUMBER($A1263)),VLOOKUP($A1263,StudiesDetails!$B:$CW,2,FALSE),"")</f>
        <v>Couto</v>
      </c>
      <c r="C1263" s="23">
        <f>IF(AND($A1263&lt;&gt;"",ISNUMBER($A1263)),VLOOKUP($A1263,StudiesDetails!$B:$CW,3,FALSE),"")</f>
        <v>2019</v>
      </c>
      <c r="D1263" s="23" t="str">
        <f>IF(AND($A1263&lt;&gt;"",ISNUMBER($A1263)),VLOOKUP($A1263,StudiesDetails!$B:$CW,4,FALSE),"")</f>
        <v>https://doi.org/10.1021/acs.molpharmaceut.8b00941</v>
      </c>
      <c r="E1263" s="64" t="str">
        <f>IF(AND($A1263&lt;&gt;"",ISNUMBER($A1263)),VLOOKUP($A1263,StudiesDetails!$B:$CW,5,FALSE),"")</f>
        <v>CYP3A4</v>
      </c>
      <c r="F1263" s="23" t="str">
        <f>IF(AND($A1263&lt;&gt;"",ISNUMBER($A1263)),VLOOKUP($A1263,StudiesDetails!$B:$CW,6,FALSE),"")</f>
        <v>Liver--HLM-117-</v>
      </c>
      <c r="G1263" s="12" t="s">
        <v>1678</v>
      </c>
      <c r="H1263" s="1">
        <v>3</v>
      </c>
      <c r="I1263" s="60" t="str">
        <f>IF(AND($A1263&lt;&gt;"",ISNUMBER($A1263)),VLOOKUP($A1263,StudiesDetails!$B:$CW,26,FALSE),"")</f>
        <v>Individual</v>
      </c>
      <c r="J1263" s="39">
        <f>IF(AND($A1263&lt;&gt;"",ISNUMBER($A1263)),VLOOKUP($A1263,StudiesDetails!$B:$CW,31,FALSE),"")</f>
        <v>1</v>
      </c>
      <c r="K1263" s="2">
        <v>47.81</v>
      </c>
      <c r="L1263" s="14" t="s">
        <v>1679</v>
      </c>
      <c r="X1263" s="52">
        <v>0</v>
      </c>
    </row>
    <row r="1264" spans="1:25" x14ac:dyDescent="0.3">
      <c r="A1264">
        <v>2176</v>
      </c>
      <c r="B1264" s="23" t="str">
        <f>IF(AND($A1264&lt;&gt;"",ISNUMBER($A1264)),VLOOKUP($A1264,StudiesDetails!$B:$CW,2,FALSE),"")</f>
        <v>Couto</v>
      </c>
      <c r="C1264" s="23">
        <f>IF(AND($A1264&lt;&gt;"",ISNUMBER($A1264)),VLOOKUP($A1264,StudiesDetails!$B:$CW,3,FALSE),"")</f>
        <v>2019</v>
      </c>
      <c r="D1264" s="23" t="str">
        <f>IF(AND($A1264&lt;&gt;"",ISNUMBER($A1264)),VLOOKUP($A1264,StudiesDetails!$B:$CW,4,FALSE),"")</f>
        <v>https://doi.org/10.1021/acs.molpharmaceut.8b00941</v>
      </c>
      <c r="E1264" s="64" t="str">
        <f>IF(AND($A1264&lt;&gt;"",ISNUMBER($A1264)),VLOOKUP($A1264,StudiesDetails!$B:$CW,5,FALSE),"")</f>
        <v>CYP3A5</v>
      </c>
      <c r="F1264" s="23" t="str">
        <f>IF(AND($A1264&lt;&gt;"",ISNUMBER($A1264)),VLOOKUP($A1264,StudiesDetails!$B:$CW,6,FALSE),"")</f>
        <v>Liver--HLM-1-</v>
      </c>
      <c r="G1264" s="12" t="s">
        <v>1678</v>
      </c>
      <c r="H1264" s="1">
        <v>3</v>
      </c>
      <c r="I1264" s="60" t="str">
        <f>IF(AND($A1264&lt;&gt;"",ISNUMBER($A1264)),VLOOKUP($A1264,StudiesDetails!$B:$CW,26,FALSE),"")</f>
        <v>Individual</v>
      </c>
      <c r="J1264" s="39">
        <f>IF(AND($A1264&lt;&gt;"",ISNUMBER($A1264)),VLOOKUP($A1264,StudiesDetails!$B:$CW,31,FALSE),"")</f>
        <v>1</v>
      </c>
      <c r="K1264" s="2">
        <v>27.78</v>
      </c>
      <c r="L1264" s="14" t="s">
        <v>1679</v>
      </c>
      <c r="X1264" s="52">
        <v>0</v>
      </c>
    </row>
    <row r="1265" spans="1:25" x14ac:dyDescent="0.3">
      <c r="A1265">
        <v>2177</v>
      </c>
      <c r="B1265" s="23" t="str">
        <f>IF(AND($A1265&lt;&gt;"",ISNUMBER($A1265)),VLOOKUP($A1265,StudiesDetails!$B:$CW,2,FALSE),"")</f>
        <v>Couto</v>
      </c>
      <c r="C1265" s="23">
        <f>IF(AND($A1265&lt;&gt;"",ISNUMBER($A1265)),VLOOKUP($A1265,StudiesDetails!$B:$CW,3,FALSE),"")</f>
        <v>2019</v>
      </c>
      <c r="D1265" s="23" t="str">
        <f>IF(AND($A1265&lt;&gt;"",ISNUMBER($A1265)),VLOOKUP($A1265,StudiesDetails!$B:$CW,4,FALSE),"")</f>
        <v>https://doi.org/10.1021/acs.molpharmaceut.8b00941</v>
      </c>
      <c r="E1265" s="64" t="str">
        <f>IF(AND($A1265&lt;&gt;"",ISNUMBER($A1265)),VLOOKUP($A1265,StudiesDetails!$B:$CW,5,FALSE),"")</f>
        <v>CYP3A5</v>
      </c>
      <c r="F1265" s="23" t="str">
        <f>IF(AND($A1265&lt;&gt;"",ISNUMBER($A1265)),VLOOKUP($A1265,StudiesDetails!$B:$CW,6,FALSE),"")</f>
        <v>Liver--HLM-2-</v>
      </c>
      <c r="G1265" s="12" t="s">
        <v>1678</v>
      </c>
      <c r="H1265" s="1">
        <v>3</v>
      </c>
      <c r="I1265" s="60" t="str">
        <f>IF(AND($A1265&lt;&gt;"",ISNUMBER($A1265)),VLOOKUP($A1265,StudiesDetails!$B:$CW,26,FALSE),"")</f>
        <v>Individual</v>
      </c>
      <c r="J1265" s="39">
        <f>IF(AND($A1265&lt;&gt;"",ISNUMBER($A1265)),VLOOKUP($A1265,StudiesDetails!$B:$CW,31,FALSE),"")</f>
        <v>1</v>
      </c>
      <c r="K1265" s="62">
        <v>10.6</v>
      </c>
      <c r="L1265" s="14" t="s">
        <v>1679</v>
      </c>
      <c r="X1265" s="52">
        <v>0</v>
      </c>
    </row>
    <row r="1266" spans="1:25" x14ac:dyDescent="0.3">
      <c r="A1266">
        <v>2178</v>
      </c>
      <c r="B1266" s="23" t="str">
        <f>IF(AND($A1266&lt;&gt;"",ISNUMBER($A1266)),VLOOKUP($A1266,StudiesDetails!$B:$CW,2,FALSE),"")</f>
        <v>Couto</v>
      </c>
      <c r="C1266" s="23">
        <f>IF(AND($A1266&lt;&gt;"",ISNUMBER($A1266)),VLOOKUP($A1266,StudiesDetails!$B:$CW,3,FALSE),"")</f>
        <v>2019</v>
      </c>
      <c r="D1266" s="23" t="str">
        <f>IF(AND($A1266&lt;&gt;"",ISNUMBER($A1266)),VLOOKUP($A1266,StudiesDetails!$B:$CW,4,FALSE),"")</f>
        <v>https://doi.org/10.1021/acs.molpharmaceut.8b00941</v>
      </c>
      <c r="E1266" s="64" t="str">
        <f>IF(AND($A1266&lt;&gt;"",ISNUMBER($A1266)),VLOOKUP($A1266,StudiesDetails!$B:$CW,5,FALSE),"")</f>
        <v>CYP3A5</v>
      </c>
      <c r="F1266" s="23" t="str">
        <f>IF(AND($A1266&lt;&gt;"",ISNUMBER($A1266)),VLOOKUP($A1266,StudiesDetails!$B:$CW,6,FALSE),"")</f>
        <v>Liver--HLM-6-</v>
      </c>
      <c r="G1266" s="12" t="s">
        <v>1678</v>
      </c>
      <c r="H1266" s="1">
        <v>3</v>
      </c>
      <c r="I1266" s="60" t="str">
        <f>IF(AND($A1266&lt;&gt;"",ISNUMBER($A1266)),VLOOKUP($A1266,StudiesDetails!$B:$CW,26,FALSE),"")</f>
        <v>Individual</v>
      </c>
      <c r="J1266" s="39">
        <f>IF(AND($A1266&lt;&gt;"",ISNUMBER($A1266)),VLOOKUP($A1266,StudiesDetails!$B:$CW,31,FALSE),"")</f>
        <v>1</v>
      </c>
      <c r="K1266" s="2">
        <v>0.91</v>
      </c>
      <c r="L1266" s="14" t="s">
        <v>1679</v>
      </c>
      <c r="X1266" s="52">
        <v>0</v>
      </c>
    </row>
    <row r="1267" spans="1:25" x14ac:dyDescent="0.3">
      <c r="A1267">
        <v>2179</v>
      </c>
      <c r="B1267" s="23" t="str">
        <f>IF(AND($A1267&lt;&gt;"",ISNUMBER($A1267)),VLOOKUP($A1267,StudiesDetails!$B:$CW,2,FALSE),"")</f>
        <v>Couto</v>
      </c>
      <c r="C1267" s="23">
        <f>IF(AND($A1267&lt;&gt;"",ISNUMBER($A1267)),VLOOKUP($A1267,StudiesDetails!$B:$CW,3,FALSE),"")</f>
        <v>2019</v>
      </c>
      <c r="D1267" s="23" t="str">
        <f>IF(AND($A1267&lt;&gt;"",ISNUMBER($A1267)),VLOOKUP($A1267,StudiesDetails!$B:$CW,4,FALSE),"")</f>
        <v>https://doi.org/10.1021/acs.molpharmaceut.8b00941</v>
      </c>
      <c r="E1267" s="64" t="str">
        <f>IF(AND($A1267&lt;&gt;"",ISNUMBER($A1267)),VLOOKUP($A1267,StudiesDetails!$B:$CW,5,FALSE),"")</f>
        <v>CYP3A5</v>
      </c>
      <c r="F1267" s="23" t="str">
        <f>IF(AND($A1267&lt;&gt;"",ISNUMBER($A1267)),VLOOKUP($A1267,StudiesDetails!$B:$CW,6,FALSE),"")</f>
        <v>Liver--HLM-8-</v>
      </c>
      <c r="G1267" s="12" t="s">
        <v>1678</v>
      </c>
      <c r="H1267" s="1">
        <v>3</v>
      </c>
      <c r="I1267" s="60" t="str">
        <f>IF(AND($A1267&lt;&gt;"",ISNUMBER($A1267)),VLOOKUP($A1267,StudiesDetails!$B:$CW,26,FALSE),"")</f>
        <v>Individual</v>
      </c>
      <c r="J1267" s="39">
        <f>IF(AND($A1267&lt;&gt;"",ISNUMBER($A1267)),VLOOKUP($A1267,StudiesDetails!$B:$CW,31,FALSE),"")</f>
        <v>1</v>
      </c>
      <c r="K1267" s="2">
        <v>19.260000000000002</v>
      </c>
      <c r="L1267" s="14" t="s">
        <v>1679</v>
      </c>
      <c r="X1267" s="52">
        <v>0</v>
      </c>
    </row>
    <row r="1268" spans="1:25" x14ac:dyDescent="0.3">
      <c r="A1268">
        <v>2180</v>
      </c>
      <c r="B1268" s="23" t="str">
        <f>IF(AND($A1268&lt;&gt;"",ISNUMBER($A1268)),VLOOKUP($A1268,StudiesDetails!$B:$CW,2,FALSE),"")</f>
        <v>Couto</v>
      </c>
      <c r="C1268" s="23">
        <f>IF(AND($A1268&lt;&gt;"",ISNUMBER($A1268)),VLOOKUP($A1268,StudiesDetails!$B:$CW,3,FALSE),"")</f>
        <v>2019</v>
      </c>
      <c r="D1268" s="23" t="str">
        <f>IF(AND($A1268&lt;&gt;"",ISNUMBER($A1268)),VLOOKUP($A1268,StudiesDetails!$B:$CW,4,FALSE),"")</f>
        <v>https://doi.org/10.1021/acs.molpharmaceut.8b00941</v>
      </c>
      <c r="E1268" s="64" t="str">
        <f>IF(AND($A1268&lt;&gt;"",ISNUMBER($A1268)),VLOOKUP($A1268,StudiesDetails!$B:$CW,5,FALSE),"")</f>
        <v>CYP3A5</v>
      </c>
      <c r="F1268" s="23" t="str">
        <f>IF(AND($A1268&lt;&gt;"",ISNUMBER($A1268)),VLOOKUP($A1268,StudiesDetails!$B:$CW,6,FALSE),"")</f>
        <v>Liver--HLM-11-</v>
      </c>
      <c r="G1268" s="12" t="s">
        <v>1678</v>
      </c>
      <c r="H1268" s="1">
        <v>3</v>
      </c>
      <c r="I1268" s="60" t="str">
        <f>IF(AND($A1268&lt;&gt;"",ISNUMBER($A1268)),VLOOKUP($A1268,StudiesDetails!$B:$CW,26,FALSE),"")</f>
        <v>Individual</v>
      </c>
      <c r="J1268" s="39">
        <f>IF(AND($A1268&lt;&gt;"",ISNUMBER($A1268)),VLOOKUP($A1268,StudiesDetails!$B:$CW,31,FALSE),"")</f>
        <v>1</v>
      </c>
      <c r="K1268" s="62">
        <v>0.3</v>
      </c>
      <c r="L1268" s="14" t="s">
        <v>1679</v>
      </c>
      <c r="X1268" s="52">
        <v>0</v>
      </c>
    </row>
    <row r="1269" spans="1:25" x14ac:dyDescent="0.3">
      <c r="A1269">
        <v>2181</v>
      </c>
      <c r="B1269" s="23" t="str">
        <f>IF(AND($A1269&lt;&gt;"",ISNUMBER($A1269)),VLOOKUP($A1269,StudiesDetails!$B:$CW,2,FALSE),"")</f>
        <v>Couto</v>
      </c>
      <c r="C1269" s="23">
        <f>IF(AND($A1269&lt;&gt;"",ISNUMBER($A1269)),VLOOKUP($A1269,StudiesDetails!$B:$CW,3,FALSE),"")</f>
        <v>2019</v>
      </c>
      <c r="D1269" s="23" t="str">
        <f>IF(AND($A1269&lt;&gt;"",ISNUMBER($A1269)),VLOOKUP($A1269,StudiesDetails!$B:$CW,4,FALSE),"")</f>
        <v>https://doi.org/10.1021/acs.molpharmaceut.8b00941</v>
      </c>
      <c r="E1269" s="64" t="str">
        <f>IF(AND($A1269&lt;&gt;"",ISNUMBER($A1269)),VLOOKUP($A1269,StudiesDetails!$B:$CW,5,FALSE),"")</f>
        <v>CYP3A5</v>
      </c>
      <c r="F1269" s="23" t="str">
        <f>IF(AND($A1269&lt;&gt;"",ISNUMBER($A1269)),VLOOKUP($A1269,StudiesDetails!$B:$CW,6,FALSE),"")</f>
        <v>Liver--HLM-25-</v>
      </c>
      <c r="G1269" s="12" t="s">
        <v>1678</v>
      </c>
      <c r="H1269" s="1">
        <v>3</v>
      </c>
      <c r="I1269" s="60" t="str">
        <f>IF(AND($A1269&lt;&gt;"",ISNUMBER($A1269)),VLOOKUP($A1269,StudiesDetails!$B:$CW,26,FALSE),"")</f>
        <v>Individual</v>
      </c>
      <c r="J1269" s="39">
        <f>IF(AND($A1269&lt;&gt;"",ISNUMBER($A1269)),VLOOKUP($A1269,StudiesDetails!$B:$CW,31,FALSE),"")</f>
        <v>1</v>
      </c>
      <c r="K1269" s="2">
        <v>0.67</v>
      </c>
      <c r="L1269" s="14" t="s">
        <v>1679</v>
      </c>
      <c r="X1269" s="52">
        <v>0</v>
      </c>
    </row>
    <row r="1270" spans="1:25" x14ac:dyDescent="0.3">
      <c r="A1270">
        <v>2182</v>
      </c>
      <c r="B1270" s="23" t="str">
        <f>IF(AND($A1270&lt;&gt;"",ISNUMBER($A1270)),VLOOKUP($A1270,StudiesDetails!$B:$CW,2,FALSE),"")</f>
        <v>Couto</v>
      </c>
      <c r="C1270" s="23">
        <f>IF(AND($A1270&lt;&gt;"",ISNUMBER($A1270)),VLOOKUP($A1270,StudiesDetails!$B:$CW,3,FALSE),"")</f>
        <v>2019</v>
      </c>
      <c r="D1270" s="23" t="str">
        <f>IF(AND($A1270&lt;&gt;"",ISNUMBER($A1270)),VLOOKUP($A1270,StudiesDetails!$B:$CW,4,FALSE),"")</f>
        <v>https://doi.org/10.1021/acs.molpharmaceut.8b00941</v>
      </c>
      <c r="E1270" s="64" t="str">
        <f>IF(AND($A1270&lt;&gt;"",ISNUMBER($A1270)),VLOOKUP($A1270,StudiesDetails!$B:$CW,5,FALSE),"")</f>
        <v>CYP3A5</v>
      </c>
      <c r="F1270" s="23" t="str">
        <f>IF(AND($A1270&lt;&gt;"",ISNUMBER($A1270)),VLOOKUP($A1270,StudiesDetails!$B:$CW,6,FALSE),"")</f>
        <v>Liver--HLM-38-</v>
      </c>
      <c r="G1270" s="12" t="s">
        <v>1678</v>
      </c>
      <c r="H1270" s="1">
        <v>3</v>
      </c>
      <c r="I1270" s="60" t="str">
        <f>IF(AND($A1270&lt;&gt;"",ISNUMBER($A1270)),VLOOKUP($A1270,StudiesDetails!$B:$CW,26,FALSE),"")</f>
        <v>Individual</v>
      </c>
      <c r="J1270" s="39">
        <f>IF(AND($A1270&lt;&gt;"",ISNUMBER($A1270)),VLOOKUP($A1270,StudiesDetails!$B:$CW,31,FALSE),"")</f>
        <v>1</v>
      </c>
      <c r="K1270" s="2">
        <v>0.19</v>
      </c>
      <c r="L1270" s="14" t="s">
        <v>1679</v>
      </c>
      <c r="X1270" s="52">
        <v>0</v>
      </c>
    </row>
    <row r="1271" spans="1:25" x14ac:dyDescent="0.3">
      <c r="A1271">
        <v>2183</v>
      </c>
      <c r="B1271" s="23" t="str">
        <f>IF(AND($A1271&lt;&gt;"",ISNUMBER($A1271)),VLOOKUP($A1271,StudiesDetails!$B:$CW,2,FALSE),"")</f>
        <v>Couto</v>
      </c>
      <c r="C1271" s="23">
        <f>IF(AND($A1271&lt;&gt;"",ISNUMBER($A1271)),VLOOKUP($A1271,StudiesDetails!$B:$CW,3,FALSE),"")</f>
        <v>2019</v>
      </c>
      <c r="D1271" s="23" t="str">
        <f>IF(AND($A1271&lt;&gt;"",ISNUMBER($A1271)),VLOOKUP($A1271,StudiesDetails!$B:$CW,4,FALSE),"")</f>
        <v>https://doi.org/10.1021/acs.molpharmaceut.8b00941</v>
      </c>
      <c r="E1271" s="64" t="str">
        <f>IF(AND($A1271&lt;&gt;"",ISNUMBER($A1271)),VLOOKUP($A1271,StudiesDetails!$B:$CW,5,FALSE),"")</f>
        <v>CYP3A5</v>
      </c>
      <c r="F1271" s="23" t="str">
        <f>IF(AND($A1271&lt;&gt;"",ISNUMBER($A1271)),VLOOKUP($A1271,StudiesDetails!$B:$CW,6,FALSE),"")</f>
        <v>Liver--HLM-41-</v>
      </c>
      <c r="G1271" s="12" t="s">
        <v>1678</v>
      </c>
      <c r="H1271" s="1">
        <v>3</v>
      </c>
      <c r="I1271" s="60" t="str">
        <f>IF(AND($A1271&lt;&gt;"",ISNUMBER($A1271)),VLOOKUP($A1271,StudiesDetails!$B:$CW,26,FALSE),"")</f>
        <v>Individual</v>
      </c>
      <c r="J1271" s="39">
        <f>IF(AND($A1271&lt;&gt;"",ISNUMBER($A1271)),VLOOKUP($A1271,StudiesDetails!$B:$CW,31,FALSE),"")</f>
        <v>1</v>
      </c>
      <c r="K1271" s="62">
        <v>0.4</v>
      </c>
      <c r="L1271" s="14" t="s">
        <v>1679</v>
      </c>
      <c r="X1271" s="52">
        <v>0</v>
      </c>
    </row>
    <row r="1272" spans="1:25" x14ac:dyDescent="0.3">
      <c r="A1272">
        <v>2184</v>
      </c>
      <c r="B1272" s="23" t="str">
        <f>IF(AND($A1272&lt;&gt;"",ISNUMBER($A1272)),VLOOKUP($A1272,StudiesDetails!$B:$CW,2,FALSE),"")</f>
        <v>Couto</v>
      </c>
      <c r="C1272" s="23">
        <f>IF(AND($A1272&lt;&gt;"",ISNUMBER($A1272)),VLOOKUP($A1272,StudiesDetails!$B:$CW,3,FALSE),"")</f>
        <v>2019</v>
      </c>
      <c r="D1272" s="23" t="str">
        <f>IF(AND($A1272&lt;&gt;"",ISNUMBER($A1272)),VLOOKUP($A1272,StudiesDetails!$B:$CW,4,FALSE),"")</f>
        <v>https://doi.org/10.1021/acs.molpharmaceut.8b00941</v>
      </c>
      <c r="E1272" s="64" t="str">
        <f>IF(AND($A1272&lt;&gt;"",ISNUMBER($A1272)),VLOOKUP($A1272,StudiesDetails!$B:$CW,5,FALSE),"")</f>
        <v>CYP3A5</v>
      </c>
      <c r="F1272" s="23" t="str">
        <f>IF(AND($A1272&lt;&gt;"",ISNUMBER($A1272)),VLOOKUP($A1272,StudiesDetails!$B:$CW,6,FALSE),"")</f>
        <v>Liver--HLM-48-</v>
      </c>
      <c r="G1272" s="12" t="s">
        <v>1678</v>
      </c>
      <c r="H1272" s="1">
        <v>3</v>
      </c>
      <c r="I1272" s="60" t="str">
        <f>IF(AND($A1272&lt;&gt;"",ISNUMBER($A1272)),VLOOKUP($A1272,StudiesDetails!$B:$CW,26,FALSE),"")</f>
        <v>Individual</v>
      </c>
      <c r="J1272" s="39">
        <f>IF(AND($A1272&lt;&gt;"",ISNUMBER($A1272)),VLOOKUP($A1272,StudiesDetails!$B:$CW,31,FALSE),"")</f>
        <v>1</v>
      </c>
      <c r="K1272" s="2">
        <v>7.74</v>
      </c>
      <c r="L1272" s="14" t="s">
        <v>1679</v>
      </c>
      <c r="X1272" s="52">
        <v>1</v>
      </c>
      <c r="Y1272" s="52" t="s">
        <v>1683</v>
      </c>
    </row>
    <row r="1273" spans="1:25" x14ac:dyDescent="0.3">
      <c r="A1273">
        <v>2185</v>
      </c>
      <c r="B1273" s="23" t="str">
        <f>IF(AND($A1273&lt;&gt;"",ISNUMBER($A1273)),VLOOKUP($A1273,StudiesDetails!$B:$CW,2,FALSE),"")</f>
        <v>Couto</v>
      </c>
      <c r="C1273" s="23">
        <f>IF(AND($A1273&lt;&gt;"",ISNUMBER($A1273)),VLOOKUP($A1273,StudiesDetails!$B:$CW,3,FALSE),"")</f>
        <v>2019</v>
      </c>
      <c r="D1273" s="23" t="str">
        <f>IF(AND($A1273&lt;&gt;"",ISNUMBER($A1273)),VLOOKUP($A1273,StudiesDetails!$B:$CW,4,FALSE),"")</f>
        <v>https://doi.org/10.1021/acs.molpharmaceut.8b00941</v>
      </c>
      <c r="E1273" s="64" t="str">
        <f>IF(AND($A1273&lt;&gt;"",ISNUMBER($A1273)),VLOOKUP($A1273,StudiesDetails!$B:$CW,5,FALSE),"")</f>
        <v>CYP3A5</v>
      </c>
      <c r="F1273" s="23" t="str">
        <f>IF(AND($A1273&lt;&gt;"",ISNUMBER($A1273)),VLOOKUP($A1273,StudiesDetails!$B:$CW,6,FALSE),"")</f>
        <v>Liver--HLM-71-</v>
      </c>
      <c r="G1273" s="12" t="s">
        <v>1678</v>
      </c>
      <c r="H1273" s="1">
        <v>3</v>
      </c>
      <c r="I1273" s="60" t="str">
        <f>IF(AND($A1273&lt;&gt;"",ISNUMBER($A1273)),VLOOKUP($A1273,StudiesDetails!$B:$CW,26,FALSE),"")</f>
        <v>Individual</v>
      </c>
      <c r="J1273" s="39">
        <f>IF(AND($A1273&lt;&gt;"",ISNUMBER($A1273)),VLOOKUP($A1273,StudiesDetails!$B:$CW,31,FALSE),"")</f>
        <v>1</v>
      </c>
      <c r="K1273" s="2">
        <v>0.49</v>
      </c>
      <c r="L1273" s="14" t="s">
        <v>1679</v>
      </c>
      <c r="X1273" s="52">
        <v>0</v>
      </c>
    </row>
    <row r="1274" spans="1:25" x14ac:dyDescent="0.3">
      <c r="A1274">
        <v>2186</v>
      </c>
      <c r="B1274" s="23" t="str">
        <f>IF(AND($A1274&lt;&gt;"",ISNUMBER($A1274)),VLOOKUP($A1274,StudiesDetails!$B:$CW,2,FALSE),"")</f>
        <v>Couto</v>
      </c>
      <c r="C1274" s="23">
        <f>IF(AND($A1274&lt;&gt;"",ISNUMBER($A1274)),VLOOKUP($A1274,StudiesDetails!$B:$CW,3,FALSE),"")</f>
        <v>2019</v>
      </c>
      <c r="D1274" s="23" t="str">
        <f>IF(AND($A1274&lt;&gt;"",ISNUMBER($A1274)),VLOOKUP($A1274,StudiesDetails!$B:$CW,4,FALSE),"")</f>
        <v>https://doi.org/10.1021/acs.molpharmaceut.8b00941</v>
      </c>
      <c r="E1274" s="64" t="str">
        <f>IF(AND($A1274&lt;&gt;"",ISNUMBER($A1274)),VLOOKUP($A1274,StudiesDetails!$B:$CW,5,FALSE),"")</f>
        <v>CYP3A5</v>
      </c>
      <c r="F1274" s="23" t="str">
        <f>IF(AND($A1274&lt;&gt;"",ISNUMBER($A1274)),VLOOKUP($A1274,StudiesDetails!$B:$CW,6,FALSE),"")</f>
        <v>Liver--HLM-72-</v>
      </c>
      <c r="G1274" s="12" t="s">
        <v>1678</v>
      </c>
      <c r="H1274" s="1">
        <v>3</v>
      </c>
      <c r="I1274" s="60" t="str">
        <f>IF(AND($A1274&lt;&gt;"",ISNUMBER($A1274)),VLOOKUP($A1274,StudiesDetails!$B:$CW,26,FALSE),"")</f>
        <v>Individual</v>
      </c>
      <c r="J1274" s="39">
        <f>IF(AND($A1274&lt;&gt;"",ISNUMBER($A1274)),VLOOKUP($A1274,StudiesDetails!$B:$CW,31,FALSE),"")</f>
        <v>1</v>
      </c>
      <c r="K1274" s="2">
        <v>1.55</v>
      </c>
      <c r="L1274" s="14" t="s">
        <v>1679</v>
      </c>
      <c r="X1274" s="52">
        <v>0</v>
      </c>
    </row>
    <row r="1275" spans="1:25" x14ac:dyDescent="0.3">
      <c r="A1275">
        <v>2187</v>
      </c>
      <c r="B1275" s="23" t="str">
        <f>IF(AND($A1275&lt;&gt;"",ISNUMBER($A1275)),VLOOKUP($A1275,StudiesDetails!$B:$CW,2,FALSE),"")</f>
        <v>Couto</v>
      </c>
      <c r="C1275" s="23">
        <f>IF(AND($A1275&lt;&gt;"",ISNUMBER($A1275)),VLOOKUP($A1275,StudiesDetails!$B:$CW,3,FALSE),"")</f>
        <v>2019</v>
      </c>
      <c r="D1275" s="23" t="str">
        <f>IF(AND($A1275&lt;&gt;"",ISNUMBER($A1275)),VLOOKUP($A1275,StudiesDetails!$B:$CW,4,FALSE),"")</f>
        <v>https://doi.org/10.1021/acs.molpharmaceut.8b00941</v>
      </c>
      <c r="E1275" s="64" t="str">
        <f>IF(AND($A1275&lt;&gt;"",ISNUMBER($A1275)),VLOOKUP($A1275,StudiesDetails!$B:$CW,5,FALSE),"")</f>
        <v>CYP3A5</v>
      </c>
      <c r="F1275" s="23" t="str">
        <f>IF(AND($A1275&lt;&gt;"",ISNUMBER($A1275)),VLOOKUP($A1275,StudiesDetails!$B:$CW,6,FALSE),"")</f>
        <v>Liver--HLM-73-</v>
      </c>
      <c r="G1275" s="12" t="s">
        <v>1678</v>
      </c>
      <c r="H1275" s="1">
        <v>3</v>
      </c>
      <c r="I1275" s="60" t="str">
        <f>IF(AND($A1275&lt;&gt;"",ISNUMBER($A1275)),VLOOKUP($A1275,StudiesDetails!$B:$CW,26,FALSE),"")</f>
        <v>Individual</v>
      </c>
      <c r="J1275" s="39">
        <f>IF(AND($A1275&lt;&gt;"",ISNUMBER($A1275)),VLOOKUP($A1275,StudiesDetails!$B:$CW,31,FALSE),"")</f>
        <v>1</v>
      </c>
      <c r="K1275" s="2">
        <v>0.66</v>
      </c>
      <c r="L1275" s="14" t="s">
        <v>1679</v>
      </c>
      <c r="X1275" s="52">
        <v>0</v>
      </c>
    </row>
    <row r="1276" spans="1:25" x14ac:dyDescent="0.3">
      <c r="A1276">
        <v>2188</v>
      </c>
      <c r="B1276" s="23" t="str">
        <f>IF(AND($A1276&lt;&gt;"",ISNUMBER($A1276)),VLOOKUP($A1276,StudiesDetails!$B:$CW,2,FALSE),"")</f>
        <v>Couto</v>
      </c>
      <c r="C1276" s="23">
        <f>IF(AND($A1276&lt;&gt;"",ISNUMBER($A1276)),VLOOKUP($A1276,StudiesDetails!$B:$CW,3,FALSE),"")</f>
        <v>2019</v>
      </c>
      <c r="D1276" s="23" t="str">
        <f>IF(AND($A1276&lt;&gt;"",ISNUMBER($A1276)),VLOOKUP($A1276,StudiesDetails!$B:$CW,4,FALSE),"")</f>
        <v>https://doi.org/10.1021/acs.molpharmaceut.8b00941</v>
      </c>
      <c r="E1276" s="64" t="str">
        <f>IF(AND($A1276&lt;&gt;"",ISNUMBER($A1276)),VLOOKUP($A1276,StudiesDetails!$B:$CW,5,FALSE),"")</f>
        <v>CYP3A5</v>
      </c>
      <c r="F1276" s="23" t="str">
        <f>IF(AND($A1276&lt;&gt;"",ISNUMBER($A1276)),VLOOKUP($A1276,StudiesDetails!$B:$CW,6,FALSE),"")</f>
        <v>Liver--HLM-74-</v>
      </c>
      <c r="G1276" s="12" t="s">
        <v>1678</v>
      </c>
      <c r="H1276" s="1">
        <v>3</v>
      </c>
      <c r="I1276" s="60" t="str">
        <f>IF(AND($A1276&lt;&gt;"",ISNUMBER($A1276)),VLOOKUP($A1276,StudiesDetails!$B:$CW,26,FALSE),"")</f>
        <v>Individual</v>
      </c>
      <c r="J1276" s="39">
        <f>IF(AND($A1276&lt;&gt;"",ISNUMBER($A1276)),VLOOKUP($A1276,StudiesDetails!$B:$CW,31,FALSE),"")</f>
        <v>1</v>
      </c>
      <c r="K1276" s="2">
        <v>5.8</v>
      </c>
      <c r="L1276" s="14" t="s">
        <v>1679</v>
      </c>
      <c r="X1276" s="52">
        <v>0</v>
      </c>
    </row>
    <row r="1277" spans="1:25" x14ac:dyDescent="0.3">
      <c r="A1277">
        <v>2189</v>
      </c>
      <c r="B1277" s="23" t="str">
        <f>IF(AND($A1277&lt;&gt;"",ISNUMBER($A1277)),VLOOKUP($A1277,StudiesDetails!$B:$CW,2,FALSE),"")</f>
        <v>Couto</v>
      </c>
      <c r="C1277" s="23">
        <f>IF(AND($A1277&lt;&gt;"",ISNUMBER($A1277)),VLOOKUP($A1277,StudiesDetails!$B:$CW,3,FALSE),"")</f>
        <v>2019</v>
      </c>
      <c r="D1277" s="23" t="str">
        <f>IF(AND($A1277&lt;&gt;"",ISNUMBER($A1277)),VLOOKUP($A1277,StudiesDetails!$B:$CW,4,FALSE),"")</f>
        <v>https://doi.org/10.1021/acs.molpharmaceut.8b00941</v>
      </c>
      <c r="E1277" s="64" t="str">
        <f>IF(AND($A1277&lt;&gt;"",ISNUMBER($A1277)),VLOOKUP($A1277,StudiesDetails!$B:$CW,5,FALSE),"")</f>
        <v>CYP3A5</v>
      </c>
      <c r="F1277" s="23" t="str">
        <f>IF(AND($A1277&lt;&gt;"",ISNUMBER($A1277)),VLOOKUP($A1277,StudiesDetails!$B:$CW,6,FALSE),"")</f>
        <v>Liver--HLM-75-</v>
      </c>
      <c r="G1277" s="12" t="s">
        <v>1678</v>
      </c>
      <c r="H1277" s="1">
        <v>3</v>
      </c>
      <c r="I1277" s="60" t="str">
        <f>IF(AND($A1277&lt;&gt;"",ISNUMBER($A1277)),VLOOKUP($A1277,StudiesDetails!$B:$CW,26,FALSE),"")</f>
        <v>Individual</v>
      </c>
      <c r="J1277" s="39">
        <f>IF(AND($A1277&lt;&gt;"",ISNUMBER($A1277)),VLOOKUP($A1277,StudiesDetails!$B:$CW,31,FALSE),"")</f>
        <v>1</v>
      </c>
      <c r="K1277" s="2">
        <v>0.57999999999999996</v>
      </c>
      <c r="L1277" s="14" t="s">
        <v>1679</v>
      </c>
      <c r="X1277" s="52">
        <v>1</v>
      </c>
      <c r="Y1277" s="52" t="s">
        <v>1683</v>
      </c>
    </row>
    <row r="1278" spans="1:25" x14ac:dyDescent="0.3">
      <c r="A1278">
        <v>2190</v>
      </c>
      <c r="B1278" s="23" t="str">
        <f>IF(AND($A1278&lt;&gt;"",ISNUMBER($A1278)),VLOOKUP($A1278,StudiesDetails!$B:$CW,2,FALSE),"")</f>
        <v>Couto</v>
      </c>
      <c r="C1278" s="23">
        <f>IF(AND($A1278&lt;&gt;"",ISNUMBER($A1278)),VLOOKUP($A1278,StudiesDetails!$B:$CW,3,FALSE),"")</f>
        <v>2019</v>
      </c>
      <c r="D1278" s="23" t="str">
        <f>IF(AND($A1278&lt;&gt;"",ISNUMBER($A1278)),VLOOKUP($A1278,StudiesDetails!$B:$CW,4,FALSE),"")</f>
        <v>https://doi.org/10.1021/acs.molpharmaceut.8b00941</v>
      </c>
      <c r="E1278" s="64" t="str">
        <f>IF(AND($A1278&lt;&gt;"",ISNUMBER($A1278)),VLOOKUP($A1278,StudiesDetails!$B:$CW,5,FALSE),"")</f>
        <v>CYP3A5</v>
      </c>
      <c r="F1278" s="23" t="str">
        <f>IF(AND($A1278&lt;&gt;"",ISNUMBER($A1278)),VLOOKUP($A1278,StudiesDetails!$B:$CW,6,FALSE),"")</f>
        <v>Liver--HLM-76-</v>
      </c>
      <c r="G1278" s="12" t="s">
        <v>1678</v>
      </c>
      <c r="H1278" s="1">
        <v>3</v>
      </c>
      <c r="I1278" s="60" t="str">
        <f>IF(AND($A1278&lt;&gt;"",ISNUMBER($A1278)),VLOOKUP($A1278,StudiesDetails!$B:$CW,26,FALSE),"")</f>
        <v>Individual</v>
      </c>
      <c r="J1278" s="39">
        <f>IF(AND($A1278&lt;&gt;"",ISNUMBER($A1278)),VLOOKUP($A1278,StudiesDetails!$B:$CW,31,FALSE),"")</f>
        <v>1</v>
      </c>
      <c r="K1278" s="2">
        <v>0.96</v>
      </c>
      <c r="L1278" s="14" t="s">
        <v>1679</v>
      </c>
      <c r="X1278" s="52">
        <v>0</v>
      </c>
    </row>
    <row r="1279" spans="1:25" x14ac:dyDescent="0.3">
      <c r="A1279">
        <v>2191</v>
      </c>
      <c r="B1279" s="23" t="str">
        <f>IF(AND($A1279&lt;&gt;"",ISNUMBER($A1279)),VLOOKUP($A1279,StudiesDetails!$B:$CW,2,FALSE),"")</f>
        <v>Couto</v>
      </c>
      <c r="C1279" s="23">
        <f>IF(AND($A1279&lt;&gt;"",ISNUMBER($A1279)),VLOOKUP($A1279,StudiesDetails!$B:$CW,3,FALSE),"")</f>
        <v>2019</v>
      </c>
      <c r="D1279" s="23" t="str">
        <f>IF(AND($A1279&lt;&gt;"",ISNUMBER($A1279)),VLOOKUP($A1279,StudiesDetails!$B:$CW,4,FALSE),"")</f>
        <v>https://doi.org/10.1021/acs.molpharmaceut.8b00941</v>
      </c>
      <c r="E1279" s="64" t="str">
        <f>IF(AND($A1279&lt;&gt;"",ISNUMBER($A1279)),VLOOKUP($A1279,StudiesDetails!$B:$CW,5,FALSE),"")</f>
        <v>CYP3A5</v>
      </c>
      <c r="F1279" s="23" t="str">
        <f>IF(AND($A1279&lt;&gt;"",ISNUMBER($A1279)),VLOOKUP($A1279,StudiesDetails!$B:$CW,6,FALSE),"")</f>
        <v>Liver--HLM-78-</v>
      </c>
      <c r="G1279" s="12" t="s">
        <v>1678</v>
      </c>
      <c r="H1279" s="1">
        <v>3</v>
      </c>
      <c r="I1279" s="60" t="str">
        <f>IF(AND($A1279&lt;&gt;"",ISNUMBER($A1279)),VLOOKUP($A1279,StudiesDetails!$B:$CW,26,FALSE),"")</f>
        <v>Individual</v>
      </c>
      <c r="J1279" s="39">
        <f>IF(AND($A1279&lt;&gt;"",ISNUMBER($A1279)),VLOOKUP($A1279,StudiesDetails!$B:$CW,31,FALSE),"")</f>
        <v>1</v>
      </c>
      <c r="K1279" s="2">
        <v>0.38</v>
      </c>
      <c r="L1279" s="14" t="s">
        <v>1679</v>
      </c>
      <c r="X1279" s="52">
        <v>0</v>
      </c>
    </row>
    <row r="1280" spans="1:25" x14ac:dyDescent="0.3">
      <c r="A1280">
        <v>2192</v>
      </c>
      <c r="B1280" s="23" t="str">
        <f>IF(AND($A1280&lt;&gt;"",ISNUMBER($A1280)),VLOOKUP($A1280,StudiesDetails!$B:$CW,2,FALSE),"")</f>
        <v>Couto</v>
      </c>
      <c r="C1280" s="23">
        <f>IF(AND($A1280&lt;&gt;"",ISNUMBER($A1280)),VLOOKUP($A1280,StudiesDetails!$B:$CW,3,FALSE),"")</f>
        <v>2019</v>
      </c>
      <c r="D1280" s="23" t="str">
        <f>IF(AND($A1280&lt;&gt;"",ISNUMBER($A1280)),VLOOKUP($A1280,StudiesDetails!$B:$CW,4,FALSE),"")</f>
        <v>https://doi.org/10.1021/acs.molpharmaceut.8b00941</v>
      </c>
      <c r="E1280" s="64" t="str">
        <f>IF(AND($A1280&lt;&gt;"",ISNUMBER($A1280)),VLOOKUP($A1280,StudiesDetails!$B:$CW,5,FALSE),"")</f>
        <v>CYP3A5</v>
      </c>
      <c r="F1280" s="23" t="str">
        <f>IF(AND($A1280&lt;&gt;"",ISNUMBER($A1280)),VLOOKUP($A1280,StudiesDetails!$B:$CW,6,FALSE),"")</f>
        <v>Liver--HLM-80-</v>
      </c>
      <c r="G1280" s="12" t="s">
        <v>1678</v>
      </c>
      <c r="H1280" s="1">
        <v>3</v>
      </c>
      <c r="I1280" s="60" t="str">
        <f>IF(AND($A1280&lt;&gt;"",ISNUMBER($A1280)),VLOOKUP($A1280,StudiesDetails!$B:$CW,26,FALSE),"")</f>
        <v>Individual</v>
      </c>
      <c r="J1280" s="39">
        <f>IF(AND($A1280&lt;&gt;"",ISNUMBER($A1280)),VLOOKUP($A1280,StudiesDetails!$B:$CW,31,FALSE),"")</f>
        <v>1</v>
      </c>
      <c r="K1280" s="2">
        <v>27.24</v>
      </c>
      <c r="L1280" s="14" t="s">
        <v>1679</v>
      </c>
      <c r="X1280" s="52">
        <v>1</v>
      </c>
      <c r="Y1280" s="52" t="s">
        <v>1683</v>
      </c>
    </row>
    <row r="1281" spans="1:25" x14ac:dyDescent="0.3">
      <c r="A1281">
        <v>2193</v>
      </c>
      <c r="B1281" s="23" t="str">
        <f>IF(AND($A1281&lt;&gt;"",ISNUMBER($A1281)),VLOOKUP($A1281,StudiesDetails!$B:$CW,2,FALSE),"")</f>
        <v>Couto</v>
      </c>
      <c r="C1281" s="23">
        <f>IF(AND($A1281&lt;&gt;"",ISNUMBER($A1281)),VLOOKUP($A1281,StudiesDetails!$B:$CW,3,FALSE),"")</f>
        <v>2019</v>
      </c>
      <c r="D1281" s="23" t="str">
        <f>IF(AND($A1281&lt;&gt;"",ISNUMBER($A1281)),VLOOKUP($A1281,StudiesDetails!$B:$CW,4,FALSE),"")</f>
        <v>https://doi.org/10.1021/acs.molpharmaceut.8b00941</v>
      </c>
      <c r="E1281" s="64" t="str">
        <f>IF(AND($A1281&lt;&gt;"",ISNUMBER($A1281)),VLOOKUP($A1281,StudiesDetails!$B:$CW,5,FALSE),"")</f>
        <v>CYP3A5</v>
      </c>
      <c r="F1281" s="23" t="str">
        <f>IF(AND($A1281&lt;&gt;"",ISNUMBER($A1281)),VLOOKUP($A1281,StudiesDetails!$B:$CW,6,FALSE),"")</f>
        <v>Liver--HLM-89-</v>
      </c>
      <c r="G1281" s="12" t="s">
        <v>1678</v>
      </c>
      <c r="H1281" s="1">
        <v>3</v>
      </c>
      <c r="I1281" s="60" t="str">
        <f>IF(AND($A1281&lt;&gt;"",ISNUMBER($A1281)),VLOOKUP($A1281,StudiesDetails!$B:$CW,26,FALSE),"")</f>
        <v>Individual</v>
      </c>
      <c r="J1281" s="39">
        <f>IF(AND($A1281&lt;&gt;"",ISNUMBER($A1281)),VLOOKUP($A1281,StudiesDetails!$B:$CW,31,FALSE),"")</f>
        <v>1</v>
      </c>
      <c r="K1281" s="2">
        <v>10.87</v>
      </c>
      <c r="L1281" s="14" t="s">
        <v>1679</v>
      </c>
      <c r="X1281" s="52">
        <v>1</v>
      </c>
      <c r="Y1281" s="52" t="s">
        <v>1683</v>
      </c>
    </row>
    <row r="1282" spans="1:25" x14ac:dyDescent="0.3">
      <c r="A1282">
        <v>2194</v>
      </c>
      <c r="B1282" s="23" t="str">
        <f>IF(AND($A1282&lt;&gt;"",ISNUMBER($A1282)),VLOOKUP($A1282,StudiesDetails!$B:$CW,2,FALSE),"")</f>
        <v>Couto</v>
      </c>
      <c r="C1282" s="23">
        <f>IF(AND($A1282&lt;&gt;"",ISNUMBER($A1282)),VLOOKUP($A1282,StudiesDetails!$B:$CW,3,FALSE),"")</f>
        <v>2019</v>
      </c>
      <c r="D1282" s="23" t="str">
        <f>IF(AND($A1282&lt;&gt;"",ISNUMBER($A1282)),VLOOKUP($A1282,StudiesDetails!$B:$CW,4,FALSE),"")</f>
        <v>https://doi.org/10.1021/acs.molpharmaceut.8b00941</v>
      </c>
      <c r="E1282" s="64" t="str">
        <f>IF(AND($A1282&lt;&gt;"",ISNUMBER($A1282)),VLOOKUP($A1282,StudiesDetails!$B:$CW,5,FALSE),"")</f>
        <v>CYP3A5</v>
      </c>
      <c r="F1282" s="23" t="str">
        <f>IF(AND($A1282&lt;&gt;"",ISNUMBER($A1282)),VLOOKUP($A1282,StudiesDetails!$B:$CW,6,FALSE),"")</f>
        <v>Liver--HLM-90-</v>
      </c>
      <c r="G1282" s="12" t="s">
        <v>1678</v>
      </c>
      <c r="H1282" s="1">
        <v>3</v>
      </c>
      <c r="I1282" s="60" t="str">
        <f>IF(AND($A1282&lt;&gt;"",ISNUMBER($A1282)),VLOOKUP($A1282,StudiesDetails!$B:$CW,26,FALSE),"")</f>
        <v>Individual</v>
      </c>
      <c r="J1282" s="39">
        <f>IF(AND($A1282&lt;&gt;"",ISNUMBER($A1282)),VLOOKUP($A1282,StudiesDetails!$B:$CW,31,FALSE),"")</f>
        <v>1</v>
      </c>
      <c r="K1282" s="2">
        <v>21.72</v>
      </c>
      <c r="L1282" s="14" t="s">
        <v>1679</v>
      </c>
      <c r="X1282" s="52">
        <v>0</v>
      </c>
    </row>
    <row r="1283" spans="1:25" x14ac:dyDescent="0.3">
      <c r="A1283">
        <v>2195</v>
      </c>
      <c r="B1283" s="23" t="str">
        <f>IF(AND($A1283&lt;&gt;"",ISNUMBER($A1283)),VLOOKUP($A1283,StudiesDetails!$B:$CW,2,FALSE),"")</f>
        <v>Couto</v>
      </c>
      <c r="C1283" s="23">
        <f>IF(AND($A1283&lt;&gt;"",ISNUMBER($A1283)),VLOOKUP($A1283,StudiesDetails!$B:$CW,3,FALSE),"")</f>
        <v>2019</v>
      </c>
      <c r="D1283" s="23" t="str">
        <f>IF(AND($A1283&lt;&gt;"",ISNUMBER($A1283)),VLOOKUP($A1283,StudiesDetails!$B:$CW,4,FALSE),"")</f>
        <v>https://doi.org/10.1021/acs.molpharmaceut.8b00941</v>
      </c>
      <c r="E1283" s="64" t="str">
        <f>IF(AND($A1283&lt;&gt;"",ISNUMBER($A1283)),VLOOKUP($A1283,StudiesDetails!$B:$CW,5,FALSE),"")</f>
        <v>CYP3A5</v>
      </c>
      <c r="F1283" s="23" t="str">
        <f>IF(AND($A1283&lt;&gt;"",ISNUMBER($A1283)),VLOOKUP($A1283,StudiesDetails!$B:$CW,6,FALSE),"")</f>
        <v>Liver--HLM-91-</v>
      </c>
      <c r="G1283" s="12" t="s">
        <v>1678</v>
      </c>
      <c r="H1283" s="1">
        <v>3</v>
      </c>
      <c r="I1283" s="60" t="str">
        <f>IF(AND($A1283&lt;&gt;"",ISNUMBER($A1283)),VLOOKUP($A1283,StudiesDetails!$B:$CW,26,FALSE),"")</f>
        <v>Individual</v>
      </c>
      <c r="J1283" s="39">
        <f>IF(AND($A1283&lt;&gt;"",ISNUMBER($A1283)),VLOOKUP($A1283,StudiesDetails!$B:$CW,31,FALSE),"")</f>
        <v>1</v>
      </c>
      <c r="K1283" s="2">
        <v>15.93</v>
      </c>
      <c r="L1283" s="14" t="s">
        <v>1679</v>
      </c>
      <c r="X1283" s="52">
        <v>0</v>
      </c>
    </row>
    <row r="1284" spans="1:25" x14ac:dyDescent="0.3">
      <c r="A1284">
        <v>2196</v>
      </c>
      <c r="B1284" s="23" t="str">
        <f>IF(AND($A1284&lt;&gt;"",ISNUMBER($A1284)),VLOOKUP($A1284,StudiesDetails!$B:$CW,2,FALSE),"")</f>
        <v>Couto</v>
      </c>
      <c r="C1284" s="23">
        <f>IF(AND($A1284&lt;&gt;"",ISNUMBER($A1284)),VLOOKUP($A1284,StudiesDetails!$B:$CW,3,FALSE),"")</f>
        <v>2019</v>
      </c>
      <c r="D1284" s="23" t="str">
        <f>IF(AND($A1284&lt;&gt;"",ISNUMBER($A1284)),VLOOKUP($A1284,StudiesDetails!$B:$CW,4,FALSE),"")</f>
        <v>https://doi.org/10.1021/acs.molpharmaceut.8b00941</v>
      </c>
      <c r="E1284" s="64" t="str">
        <f>IF(AND($A1284&lt;&gt;"",ISNUMBER($A1284)),VLOOKUP($A1284,StudiesDetails!$B:$CW,5,FALSE),"")</f>
        <v>CYP3A5</v>
      </c>
      <c r="F1284" s="23" t="str">
        <f>IF(AND($A1284&lt;&gt;"",ISNUMBER($A1284)),VLOOKUP($A1284,StudiesDetails!$B:$CW,6,FALSE),"")</f>
        <v>Liver--HLM-100-</v>
      </c>
      <c r="G1284" s="12" t="s">
        <v>1678</v>
      </c>
      <c r="H1284" s="1">
        <v>3</v>
      </c>
      <c r="I1284" s="60" t="str">
        <f>IF(AND($A1284&lt;&gt;"",ISNUMBER($A1284)),VLOOKUP($A1284,StudiesDetails!$B:$CW,26,FALSE),"")</f>
        <v>Individual</v>
      </c>
      <c r="J1284" s="39">
        <f>IF(AND($A1284&lt;&gt;"",ISNUMBER($A1284)),VLOOKUP($A1284,StudiesDetails!$B:$CW,31,FALSE),"")</f>
        <v>1</v>
      </c>
      <c r="K1284" s="2">
        <v>9.3800000000000008</v>
      </c>
      <c r="L1284" s="14" t="s">
        <v>1679</v>
      </c>
      <c r="X1284" s="52">
        <v>0</v>
      </c>
    </row>
    <row r="1285" spans="1:25" x14ac:dyDescent="0.3">
      <c r="A1285">
        <v>2197</v>
      </c>
      <c r="B1285" s="23" t="str">
        <f>IF(AND($A1285&lt;&gt;"",ISNUMBER($A1285)),VLOOKUP($A1285,StudiesDetails!$B:$CW,2,FALSE),"")</f>
        <v>Couto</v>
      </c>
      <c r="C1285" s="23">
        <f>IF(AND($A1285&lt;&gt;"",ISNUMBER($A1285)),VLOOKUP($A1285,StudiesDetails!$B:$CW,3,FALSE),"")</f>
        <v>2019</v>
      </c>
      <c r="D1285" s="23" t="str">
        <f>IF(AND($A1285&lt;&gt;"",ISNUMBER($A1285)),VLOOKUP($A1285,StudiesDetails!$B:$CW,4,FALSE),"")</f>
        <v>https://doi.org/10.1021/acs.molpharmaceut.8b00941</v>
      </c>
      <c r="E1285" s="64" t="str">
        <f>IF(AND($A1285&lt;&gt;"",ISNUMBER($A1285)),VLOOKUP($A1285,StudiesDetails!$B:$CW,5,FALSE),"")</f>
        <v>CYP3A5</v>
      </c>
      <c r="F1285" s="23" t="str">
        <f>IF(AND($A1285&lt;&gt;"",ISNUMBER($A1285)),VLOOKUP($A1285,StudiesDetails!$B:$CW,6,FALSE),"")</f>
        <v>Liver--HLM-108-</v>
      </c>
      <c r="G1285" s="12" t="s">
        <v>1678</v>
      </c>
      <c r="H1285" s="1">
        <v>3</v>
      </c>
      <c r="I1285" s="60" t="str">
        <f>IF(AND($A1285&lt;&gt;"",ISNUMBER($A1285)),VLOOKUP($A1285,StudiesDetails!$B:$CW,26,FALSE),"")</f>
        <v>Individual</v>
      </c>
      <c r="J1285" s="39">
        <f>IF(AND($A1285&lt;&gt;"",ISNUMBER($A1285)),VLOOKUP($A1285,StudiesDetails!$B:$CW,31,FALSE),"")</f>
        <v>1</v>
      </c>
      <c r="K1285" s="2">
        <v>12.01</v>
      </c>
      <c r="L1285" s="14" t="s">
        <v>1679</v>
      </c>
      <c r="X1285" s="52">
        <v>0</v>
      </c>
    </row>
    <row r="1286" spans="1:25" x14ac:dyDescent="0.3">
      <c r="A1286">
        <v>2198</v>
      </c>
      <c r="B1286" s="23" t="str">
        <f>IF(AND($A1286&lt;&gt;"",ISNUMBER($A1286)),VLOOKUP($A1286,StudiesDetails!$B:$CW,2,FALSE),"")</f>
        <v>Couto</v>
      </c>
      <c r="C1286" s="23">
        <f>IF(AND($A1286&lt;&gt;"",ISNUMBER($A1286)),VLOOKUP($A1286,StudiesDetails!$B:$CW,3,FALSE),"")</f>
        <v>2019</v>
      </c>
      <c r="D1286" s="23" t="str">
        <f>IF(AND($A1286&lt;&gt;"",ISNUMBER($A1286)),VLOOKUP($A1286,StudiesDetails!$B:$CW,4,FALSE),"")</f>
        <v>https://doi.org/10.1021/acs.molpharmaceut.8b00941</v>
      </c>
      <c r="E1286" s="64" t="str">
        <f>IF(AND($A1286&lt;&gt;"",ISNUMBER($A1286)),VLOOKUP($A1286,StudiesDetails!$B:$CW,5,FALSE),"")</f>
        <v>CYP3A5</v>
      </c>
      <c r="F1286" s="23" t="str">
        <f>IF(AND($A1286&lt;&gt;"",ISNUMBER($A1286)),VLOOKUP($A1286,StudiesDetails!$B:$CW,6,FALSE),"")</f>
        <v>Liver--HLM-117-</v>
      </c>
      <c r="G1286" s="12" t="s">
        <v>1678</v>
      </c>
      <c r="H1286" s="1">
        <v>3</v>
      </c>
      <c r="I1286" s="60" t="str">
        <f>IF(AND($A1286&lt;&gt;"",ISNUMBER($A1286)),VLOOKUP($A1286,StudiesDetails!$B:$CW,26,FALSE),"")</f>
        <v>Individual</v>
      </c>
      <c r="J1286" s="39">
        <f>IF(AND($A1286&lt;&gt;"",ISNUMBER($A1286)),VLOOKUP($A1286,StudiesDetails!$B:$CW,31,FALSE),"")</f>
        <v>1</v>
      </c>
      <c r="K1286" s="2">
        <v>23.02</v>
      </c>
      <c r="L1286" s="14" t="s">
        <v>1679</v>
      </c>
      <c r="X1286" s="52">
        <v>0</v>
      </c>
    </row>
    <row r="1287" spans="1:25" x14ac:dyDescent="0.3">
      <c r="A1287">
        <v>2199</v>
      </c>
      <c r="B1287" s="23" t="str">
        <f>IF(AND($A1287&lt;&gt;"",ISNUMBER($A1287)),VLOOKUP($A1287,StudiesDetails!$B:$CW,2,FALSE),"")</f>
        <v>Couto</v>
      </c>
      <c r="C1287" s="23">
        <f>IF(AND($A1287&lt;&gt;"",ISNUMBER($A1287)),VLOOKUP($A1287,StudiesDetails!$B:$CW,3,FALSE),"")</f>
        <v>2019</v>
      </c>
      <c r="D1287" s="23" t="str">
        <f>IF(AND($A1287&lt;&gt;"",ISNUMBER($A1287)),VLOOKUP($A1287,StudiesDetails!$B:$CW,4,FALSE),"")</f>
        <v>https://doi.org/10.1021/acs.molpharmaceut.8b00941</v>
      </c>
      <c r="E1287" s="64" t="str">
        <f>IF(AND($A1287&lt;&gt;"",ISNUMBER($A1287)),VLOOKUP($A1287,StudiesDetails!$B:$CW,5,FALSE),"")</f>
        <v>CYP3A7</v>
      </c>
      <c r="F1287" s="23" t="str">
        <f>IF(AND($A1287&lt;&gt;"",ISNUMBER($A1287)),VLOOKUP($A1287,StudiesDetails!$B:$CW,6,FALSE),"")</f>
        <v>Liver--HLM-1-</v>
      </c>
      <c r="G1287" s="12" t="s">
        <v>1678</v>
      </c>
      <c r="H1287" s="1">
        <v>3</v>
      </c>
      <c r="I1287" s="60" t="str">
        <f>IF(AND($A1287&lt;&gt;"",ISNUMBER($A1287)),VLOOKUP($A1287,StudiesDetails!$B:$CW,26,FALSE),"")</f>
        <v>Individual</v>
      </c>
      <c r="J1287" s="39">
        <f>IF(AND($A1287&lt;&gt;"",ISNUMBER($A1287)),VLOOKUP($A1287,StudiesDetails!$B:$CW,31,FALSE),"")</f>
        <v>1</v>
      </c>
      <c r="K1287" s="2">
        <v>6.58</v>
      </c>
      <c r="L1287" s="14" t="s">
        <v>1679</v>
      </c>
      <c r="X1287" s="52">
        <v>0</v>
      </c>
    </row>
    <row r="1288" spans="1:25" x14ac:dyDescent="0.3">
      <c r="A1288">
        <v>2200</v>
      </c>
      <c r="B1288" s="23" t="str">
        <f>IF(AND($A1288&lt;&gt;"",ISNUMBER($A1288)),VLOOKUP($A1288,StudiesDetails!$B:$CW,2,FALSE),"")</f>
        <v>Couto</v>
      </c>
      <c r="C1288" s="23">
        <f>IF(AND($A1288&lt;&gt;"",ISNUMBER($A1288)),VLOOKUP($A1288,StudiesDetails!$B:$CW,3,FALSE),"")</f>
        <v>2019</v>
      </c>
      <c r="D1288" s="23" t="str">
        <f>IF(AND($A1288&lt;&gt;"",ISNUMBER($A1288)),VLOOKUP($A1288,StudiesDetails!$B:$CW,4,FALSE),"")</f>
        <v>https://doi.org/10.1021/acs.molpharmaceut.8b00941</v>
      </c>
      <c r="E1288" s="64" t="str">
        <f>IF(AND($A1288&lt;&gt;"",ISNUMBER($A1288)),VLOOKUP($A1288,StudiesDetails!$B:$CW,5,FALSE),"")</f>
        <v>CYP3A7</v>
      </c>
      <c r="F1288" s="23" t="str">
        <f>IF(AND($A1288&lt;&gt;"",ISNUMBER($A1288)),VLOOKUP($A1288,StudiesDetails!$B:$CW,6,FALSE),"")</f>
        <v>Liver--HLM-8-</v>
      </c>
      <c r="G1288" s="12" t="s">
        <v>1678</v>
      </c>
      <c r="H1288" s="1">
        <v>3</v>
      </c>
      <c r="I1288" s="60" t="str">
        <f>IF(AND($A1288&lt;&gt;"",ISNUMBER($A1288)),VLOOKUP($A1288,StudiesDetails!$B:$CW,26,FALSE),"")</f>
        <v>Individual</v>
      </c>
      <c r="J1288" s="39">
        <f>IF(AND($A1288&lt;&gt;"",ISNUMBER($A1288)),VLOOKUP($A1288,StudiesDetails!$B:$CW,31,FALSE),"")</f>
        <v>1</v>
      </c>
      <c r="K1288" s="2">
        <v>3.33</v>
      </c>
      <c r="L1288" s="14" t="s">
        <v>1679</v>
      </c>
      <c r="X1288" s="52">
        <v>0</v>
      </c>
    </row>
    <row r="1289" spans="1:25" x14ac:dyDescent="0.3">
      <c r="A1289">
        <v>2201</v>
      </c>
      <c r="B1289" s="23" t="str">
        <f>IF(AND($A1289&lt;&gt;"",ISNUMBER($A1289)),VLOOKUP($A1289,StudiesDetails!$B:$CW,2,FALSE),"")</f>
        <v>Couto</v>
      </c>
      <c r="C1289" s="23">
        <f>IF(AND($A1289&lt;&gt;"",ISNUMBER($A1289)),VLOOKUP($A1289,StudiesDetails!$B:$CW,3,FALSE),"")</f>
        <v>2019</v>
      </c>
      <c r="D1289" s="23" t="str">
        <f>IF(AND($A1289&lt;&gt;"",ISNUMBER($A1289)),VLOOKUP($A1289,StudiesDetails!$B:$CW,4,FALSE),"")</f>
        <v>https://doi.org/10.1021/acs.molpharmaceut.8b00941</v>
      </c>
      <c r="E1289" s="64" t="str">
        <f>IF(AND($A1289&lt;&gt;"",ISNUMBER($A1289)),VLOOKUP($A1289,StudiesDetails!$B:$CW,5,FALSE),"")</f>
        <v>CYP3A7</v>
      </c>
      <c r="F1289" s="23" t="str">
        <f>IF(AND($A1289&lt;&gt;"",ISNUMBER($A1289)),VLOOKUP($A1289,StudiesDetails!$B:$CW,6,FALSE),"")</f>
        <v>Liver--HLM-11-</v>
      </c>
      <c r="G1289" s="12" t="s">
        <v>1678</v>
      </c>
      <c r="H1289" s="1">
        <v>3</v>
      </c>
      <c r="I1289" s="60" t="str">
        <f>IF(AND($A1289&lt;&gt;"",ISNUMBER($A1289)),VLOOKUP($A1289,StudiesDetails!$B:$CW,26,FALSE),"")</f>
        <v>Individual</v>
      </c>
      <c r="J1289" s="39">
        <f>IF(AND($A1289&lt;&gt;"",ISNUMBER($A1289)),VLOOKUP($A1289,StudiesDetails!$B:$CW,31,FALSE),"")</f>
        <v>1</v>
      </c>
      <c r="K1289" s="62">
        <v>0.1</v>
      </c>
      <c r="L1289" s="14" t="s">
        <v>1679</v>
      </c>
      <c r="X1289" s="52">
        <v>0</v>
      </c>
    </row>
    <row r="1290" spans="1:25" x14ac:dyDescent="0.3">
      <c r="A1290">
        <v>2202</v>
      </c>
      <c r="B1290" s="23" t="str">
        <f>IF(AND($A1290&lt;&gt;"",ISNUMBER($A1290)),VLOOKUP($A1290,StudiesDetails!$B:$CW,2,FALSE),"")</f>
        <v>Couto</v>
      </c>
      <c r="C1290" s="23">
        <f>IF(AND($A1290&lt;&gt;"",ISNUMBER($A1290)),VLOOKUP($A1290,StudiesDetails!$B:$CW,3,FALSE),"")</f>
        <v>2019</v>
      </c>
      <c r="D1290" s="23" t="str">
        <f>IF(AND($A1290&lt;&gt;"",ISNUMBER($A1290)),VLOOKUP($A1290,StudiesDetails!$B:$CW,4,FALSE),"")</f>
        <v>https://doi.org/10.1021/acs.molpharmaceut.8b00941</v>
      </c>
      <c r="E1290" s="64" t="str">
        <f>IF(AND($A1290&lt;&gt;"",ISNUMBER($A1290)),VLOOKUP($A1290,StudiesDetails!$B:$CW,5,FALSE),"")</f>
        <v>CYP3A7</v>
      </c>
      <c r="F1290" s="23" t="str">
        <f>IF(AND($A1290&lt;&gt;"",ISNUMBER($A1290)),VLOOKUP($A1290,StudiesDetails!$B:$CW,6,FALSE),"")</f>
        <v>Liver--HLM-25-</v>
      </c>
      <c r="G1290" s="12" t="s">
        <v>1678</v>
      </c>
      <c r="H1290" s="1">
        <v>3</v>
      </c>
      <c r="I1290" s="60" t="str">
        <f>IF(AND($A1290&lt;&gt;"",ISNUMBER($A1290)),VLOOKUP($A1290,StudiesDetails!$B:$CW,26,FALSE),"")</f>
        <v>Individual</v>
      </c>
      <c r="J1290" s="39">
        <f>IF(AND($A1290&lt;&gt;"",ISNUMBER($A1290)),VLOOKUP($A1290,StudiesDetails!$B:$CW,31,FALSE),"")</f>
        <v>1</v>
      </c>
      <c r="K1290" s="2">
        <v>16.940000000000001</v>
      </c>
      <c r="L1290" s="14" t="s">
        <v>1679</v>
      </c>
      <c r="X1290" s="52">
        <v>0</v>
      </c>
    </row>
    <row r="1291" spans="1:25" x14ac:dyDescent="0.3">
      <c r="A1291">
        <v>2203</v>
      </c>
      <c r="B1291" s="23" t="str">
        <f>IF(AND($A1291&lt;&gt;"",ISNUMBER($A1291)),VLOOKUP($A1291,StudiesDetails!$B:$CW,2,FALSE),"")</f>
        <v>Couto</v>
      </c>
      <c r="C1291" s="23">
        <f>IF(AND($A1291&lt;&gt;"",ISNUMBER($A1291)),VLOOKUP($A1291,StudiesDetails!$B:$CW,3,FALSE),"")</f>
        <v>2019</v>
      </c>
      <c r="D1291" s="23" t="str">
        <f>IF(AND($A1291&lt;&gt;"",ISNUMBER($A1291)),VLOOKUP($A1291,StudiesDetails!$B:$CW,4,FALSE),"")</f>
        <v>https://doi.org/10.1021/acs.molpharmaceut.8b00941</v>
      </c>
      <c r="E1291" s="64" t="str">
        <f>IF(AND($A1291&lt;&gt;"",ISNUMBER($A1291)),VLOOKUP($A1291,StudiesDetails!$B:$CW,5,FALSE),"")</f>
        <v>CYP3A7</v>
      </c>
      <c r="F1291" s="23" t="str">
        <f>IF(AND($A1291&lt;&gt;"",ISNUMBER($A1291)),VLOOKUP($A1291,StudiesDetails!$B:$CW,6,FALSE),"")</f>
        <v>Liver--HLM-41-</v>
      </c>
      <c r="G1291" s="12" t="s">
        <v>1678</v>
      </c>
      <c r="H1291" s="1">
        <v>3</v>
      </c>
      <c r="I1291" s="60" t="str">
        <f>IF(AND($A1291&lt;&gt;"",ISNUMBER($A1291)),VLOOKUP($A1291,StudiesDetails!$B:$CW,26,FALSE),"")</f>
        <v>Individual</v>
      </c>
      <c r="J1291" s="39">
        <f>IF(AND($A1291&lt;&gt;"",ISNUMBER($A1291)),VLOOKUP($A1291,StudiesDetails!$B:$CW,31,FALSE),"")</f>
        <v>1</v>
      </c>
      <c r="K1291" s="2">
        <v>33.729999999999997</v>
      </c>
      <c r="L1291" s="14" t="s">
        <v>1679</v>
      </c>
      <c r="X1291" s="52">
        <v>0</v>
      </c>
    </row>
    <row r="1292" spans="1:25" x14ac:dyDescent="0.3">
      <c r="A1292">
        <v>2204</v>
      </c>
      <c r="B1292" s="23" t="str">
        <f>IF(AND($A1292&lt;&gt;"",ISNUMBER($A1292)),VLOOKUP($A1292,StudiesDetails!$B:$CW,2,FALSE),"")</f>
        <v>Couto</v>
      </c>
      <c r="C1292" s="23">
        <f>IF(AND($A1292&lt;&gt;"",ISNUMBER($A1292)),VLOOKUP($A1292,StudiesDetails!$B:$CW,3,FALSE),"")</f>
        <v>2019</v>
      </c>
      <c r="D1292" s="23" t="str">
        <f>IF(AND($A1292&lt;&gt;"",ISNUMBER($A1292)),VLOOKUP($A1292,StudiesDetails!$B:$CW,4,FALSE),"")</f>
        <v>https://doi.org/10.1021/acs.molpharmaceut.8b00941</v>
      </c>
      <c r="E1292" s="64" t="str">
        <f>IF(AND($A1292&lt;&gt;"",ISNUMBER($A1292)),VLOOKUP($A1292,StudiesDetails!$B:$CW,5,FALSE),"")</f>
        <v>CYP3A7</v>
      </c>
      <c r="F1292" s="23" t="str">
        <f>IF(AND($A1292&lt;&gt;"",ISNUMBER($A1292)),VLOOKUP($A1292,StudiesDetails!$B:$CW,6,FALSE),"")</f>
        <v>Liver--HLM-48-</v>
      </c>
      <c r="G1292" s="12" t="s">
        <v>1678</v>
      </c>
      <c r="H1292" s="1">
        <v>3</v>
      </c>
      <c r="I1292" s="60" t="str">
        <f>IF(AND($A1292&lt;&gt;"",ISNUMBER($A1292)),VLOOKUP($A1292,StudiesDetails!$B:$CW,26,FALSE),"")</f>
        <v>Individual</v>
      </c>
      <c r="J1292" s="39">
        <f>IF(AND($A1292&lt;&gt;"",ISNUMBER($A1292)),VLOOKUP($A1292,StudiesDetails!$B:$CW,31,FALSE),"")</f>
        <v>1</v>
      </c>
      <c r="K1292" s="2">
        <v>1.01</v>
      </c>
      <c r="L1292" s="14" t="s">
        <v>1679</v>
      </c>
      <c r="X1292" s="52">
        <v>1</v>
      </c>
      <c r="Y1292" s="52" t="s">
        <v>1683</v>
      </c>
    </row>
    <row r="1293" spans="1:25" x14ac:dyDescent="0.3">
      <c r="A1293">
        <v>2205</v>
      </c>
      <c r="B1293" s="23" t="str">
        <f>IF(AND($A1293&lt;&gt;"",ISNUMBER($A1293)),VLOOKUP($A1293,StudiesDetails!$B:$CW,2,FALSE),"")</f>
        <v>Couto</v>
      </c>
      <c r="C1293" s="23">
        <f>IF(AND($A1293&lt;&gt;"",ISNUMBER($A1293)),VLOOKUP($A1293,StudiesDetails!$B:$CW,3,FALSE),"")</f>
        <v>2019</v>
      </c>
      <c r="D1293" s="23" t="str">
        <f>IF(AND($A1293&lt;&gt;"",ISNUMBER($A1293)),VLOOKUP($A1293,StudiesDetails!$B:$CW,4,FALSE),"")</f>
        <v>https://doi.org/10.1021/acs.molpharmaceut.8b00941</v>
      </c>
      <c r="E1293" s="64" t="str">
        <f>IF(AND($A1293&lt;&gt;"",ISNUMBER($A1293)),VLOOKUP($A1293,StudiesDetails!$B:$CW,5,FALSE),"")</f>
        <v>CYP3A7</v>
      </c>
      <c r="F1293" s="23" t="str">
        <f>IF(AND($A1293&lt;&gt;"",ISNUMBER($A1293)),VLOOKUP($A1293,StudiesDetails!$B:$CW,6,FALSE),"")</f>
        <v>Liver--HLM-73-</v>
      </c>
      <c r="G1293" s="12" t="s">
        <v>1678</v>
      </c>
      <c r="H1293" s="1">
        <v>3</v>
      </c>
      <c r="I1293" s="60" t="str">
        <f>IF(AND($A1293&lt;&gt;"",ISNUMBER($A1293)),VLOOKUP($A1293,StudiesDetails!$B:$CW,26,FALSE),"")</f>
        <v>Individual</v>
      </c>
      <c r="J1293" s="39">
        <f>IF(AND($A1293&lt;&gt;"",ISNUMBER($A1293)),VLOOKUP($A1293,StudiesDetails!$B:$CW,31,FALSE),"")</f>
        <v>1</v>
      </c>
      <c r="K1293" s="2">
        <v>1.35</v>
      </c>
      <c r="L1293" s="14" t="s">
        <v>1679</v>
      </c>
      <c r="X1293" s="52">
        <v>0</v>
      </c>
    </row>
    <row r="1294" spans="1:25" x14ac:dyDescent="0.3">
      <c r="A1294">
        <v>2206</v>
      </c>
      <c r="B1294" s="23" t="str">
        <f>IF(AND($A1294&lt;&gt;"",ISNUMBER($A1294)),VLOOKUP($A1294,StudiesDetails!$B:$CW,2,FALSE),"")</f>
        <v>Couto</v>
      </c>
      <c r="C1294" s="23">
        <f>IF(AND($A1294&lt;&gt;"",ISNUMBER($A1294)),VLOOKUP($A1294,StudiesDetails!$B:$CW,3,FALSE),"")</f>
        <v>2019</v>
      </c>
      <c r="D1294" s="23" t="str">
        <f>IF(AND($A1294&lt;&gt;"",ISNUMBER($A1294)),VLOOKUP($A1294,StudiesDetails!$B:$CW,4,FALSE),"")</f>
        <v>https://doi.org/10.1021/acs.molpharmaceut.8b00941</v>
      </c>
      <c r="E1294" s="64" t="str">
        <f>IF(AND($A1294&lt;&gt;"",ISNUMBER($A1294)),VLOOKUP($A1294,StudiesDetails!$B:$CW,5,FALSE),"")</f>
        <v>CYP3A7</v>
      </c>
      <c r="F1294" s="23" t="str">
        <f>IF(AND($A1294&lt;&gt;"",ISNUMBER($A1294)),VLOOKUP($A1294,StudiesDetails!$B:$CW,6,FALSE),"")</f>
        <v>Liver--HLM-75-</v>
      </c>
      <c r="G1294" s="12" t="s">
        <v>1678</v>
      </c>
      <c r="H1294" s="1">
        <v>3</v>
      </c>
      <c r="I1294" s="60" t="str">
        <f>IF(AND($A1294&lt;&gt;"",ISNUMBER($A1294)),VLOOKUP($A1294,StudiesDetails!$B:$CW,26,FALSE),"")</f>
        <v>Individual</v>
      </c>
      <c r="J1294" s="39">
        <f>IF(AND($A1294&lt;&gt;"",ISNUMBER($A1294)),VLOOKUP($A1294,StudiesDetails!$B:$CW,31,FALSE),"")</f>
        <v>1</v>
      </c>
      <c r="K1294" s="2">
        <v>1.1200000000000001</v>
      </c>
      <c r="L1294" s="14" t="s">
        <v>1679</v>
      </c>
      <c r="X1294" s="52">
        <v>1</v>
      </c>
      <c r="Y1294" s="52" t="s">
        <v>1683</v>
      </c>
    </row>
    <row r="1295" spans="1:25" x14ac:dyDescent="0.3">
      <c r="A1295">
        <v>2207</v>
      </c>
      <c r="B1295" s="23" t="str">
        <f>IF(AND($A1295&lt;&gt;"",ISNUMBER($A1295)),VLOOKUP($A1295,StudiesDetails!$B:$CW,2,FALSE),"")</f>
        <v>Couto</v>
      </c>
      <c r="C1295" s="23">
        <f>IF(AND($A1295&lt;&gt;"",ISNUMBER($A1295)),VLOOKUP($A1295,StudiesDetails!$B:$CW,3,FALSE),"")</f>
        <v>2019</v>
      </c>
      <c r="D1295" s="23" t="str">
        <f>IF(AND($A1295&lt;&gt;"",ISNUMBER($A1295)),VLOOKUP($A1295,StudiesDetails!$B:$CW,4,FALSE),"")</f>
        <v>https://doi.org/10.1021/acs.molpharmaceut.8b00941</v>
      </c>
      <c r="E1295" s="64" t="str">
        <f>IF(AND($A1295&lt;&gt;"",ISNUMBER($A1295)),VLOOKUP($A1295,StudiesDetails!$B:$CW,5,FALSE),"")</f>
        <v>CYP3A7</v>
      </c>
      <c r="F1295" s="23" t="str">
        <f>IF(AND($A1295&lt;&gt;"",ISNUMBER($A1295)),VLOOKUP($A1295,StudiesDetails!$B:$CW,6,FALSE),"")</f>
        <v>Liver--HLM-80-</v>
      </c>
      <c r="G1295" s="12" t="s">
        <v>1678</v>
      </c>
      <c r="H1295" s="1">
        <v>3</v>
      </c>
      <c r="I1295" s="60" t="str">
        <f>IF(AND($A1295&lt;&gt;"",ISNUMBER($A1295)),VLOOKUP($A1295,StudiesDetails!$B:$CW,26,FALSE),"")</f>
        <v>Individual</v>
      </c>
      <c r="J1295" s="39">
        <f>IF(AND($A1295&lt;&gt;"",ISNUMBER($A1295)),VLOOKUP($A1295,StudiesDetails!$B:$CW,31,FALSE),"")</f>
        <v>1</v>
      </c>
      <c r="K1295" s="2">
        <v>1.69</v>
      </c>
      <c r="L1295" s="14" t="s">
        <v>1679</v>
      </c>
      <c r="X1295" s="52">
        <v>1</v>
      </c>
      <c r="Y1295" s="52" t="s">
        <v>1683</v>
      </c>
    </row>
    <row r="1296" spans="1:25" x14ac:dyDescent="0.3">
      <c r="A1296">
        <v>2208</v>
      </c>
      <c r="B1296" s="23" t="str">
        <f>IF(AND($A1296&lt;&gt;"",ISNUMBER($A1296)),VLOOKUP($A1296,StudiesDetails!$B:$CW,2,FALSE),"")</f>
        <v>Couto</v>
      </c>
      <c r="C1296" s="23">
        <f>IF(AND($A1296&lt;&gt;"",ISNUMBER($A1296)),VLOOKUP($A1296,StudiesDetails!$B:$CW,3,FALSE),"")</f>
        <v>2019</v>
      </c>
      <c r="D1296" s="23" t="str">
        <f>IF(AND($A1296&lt;&gt;"",ISNUMBER($A1296)),VLOOKUP($A1296,StudiesDetails!$B:$CW,4,FALSE),"")</f>
        <v>https://doi.org/10.1021/acs.molpharmaceut.8b00941</v>
      </c>
      <c r="E1296" s="64" t="str">
        <f>IF(AND($A1296&lt;&gt;"",ISNUMBER($A1296)),VLOOKUP($A1296,StudiesDetails!$B:$CW,5,FALSE),"")</f>
        <v>CYP3A7</v>
      </c>
      <c r="F1296" s="23" t="str">
        <f>IF(AND($A1296&lt;&gt;"",ISNUMBER($A1296)),VLOOKUP($A1296,StudiesDetails!$B:$CW,6,FALSE),"")</f>
        <v>Liver--HLM-90-</v>
      </c>
      <c r="G1296" s="12" t="s">
        <v>1678</v>
      </c>
      <c r="H1296" s="1">
        <v>3</v>
      </c>
      <c r="I1296" s="60" t="str">
        <f>IF(AND($A1296&lt;&gt;"",ISNUMBER($A1296)),VLOOKUP($A1296,StudiesDetails!$B:$CW,26,FALSE),"")</f>
        <v>Individual</v>
      </c>
      <c r="J1296" s="39">
        <f>IF(AND($A1296&lt;&gt;"",ISNUMBER($A1296)),VLOOKUP($A1296,StudiesDetails!$B:$CW,31,FALSE),"")</f>
        <v>1</v>
      </c>
      <c r="K1296" s="2">
        <v>5.12</v>
      </c>
      <c r="L1296" s="14" t="s">
        <v>1679</v>
      </c>
      <c r="X1296" s="52">
        <v>0</v>
      </c>
    </row>
    <row r="1297" spans="1:25" x14ac:dyDescent="0.3">
      <c r="A1297">
        <v>2209</v>
      </c>
      <c r="B1297" s="23" t="str">
        <f>IF(AND($A1297&lt;&gt;"",ISNUMBER($A1297)),VLOOKUP($A1297,StudiesDetails!$B:$CW,2,FALSE),"")</f>
        <v>Couto</v>
      </c>
      <c r="C1297" s="23">
        <f>IF(AND($A1297&lt;&gt;"",ISNUMBER($A1297)),VLOOKUP($A1297,StudiesDetails!$B:$CW,3,FALSE),"")</f>
        <v>2019</v>
      </c>
      <c r="D1297" s="23" t="str">
        <f>IF(AND($A1297&lt;&gt;"",ISNUMBER($A1297)),VLOOKUP($A1297,StudiesDetails!$B:$CW,4,FALSE),"")</f>
        <v>https://doi.org/10.1021/acs.molpharmaceut.8b00941</v>
      </c>
      <c r="E1297" s="64" t="str">
        <f>IF(AND($A1297&lt;&gt;"",ISNUMBER($A1297)),VLOOKUP($A1297,StudiesDetails!$B:$CW,5,FALSE),"")</f>
        <v>CYP3A7</v>
      </c>
      <c r="F1297" s="23" t="str">
        <f>IF(AND($A1297&lt;&gt;"",ISNUMBER($A1297)),VLOOKUP($A1297,StudiesDetails!$B:$CW,6,FALSE),"")</f>
        <v>Liver--HLM-91-</v>
      </c>
      <c r="G1297" s="12" t="s">
        <v>1678</v>
      </c>
      <c r="H1297" s="1">
        <v>3</v>
      </c>
      <c r="I1297" s="60" t="str">
        <f>IF(AND($A1297&lt;&gt;"",ISNUMBER($A1297)),VLOOKUP($A1297,StudiesDetails!$B:$CW,26,FALSE),"")</f>
        <v>Individual</v>
      </c>
      <c r="J1297" s="39">
        <f>IF(AND($A1297&lt;&gt;"",ISNUMBER($A1297)),VLOOKUP($A1297,StudiesDetails!$B:$CW,31,FALSE),"")</f>
        <v>1</v>
      </c>
      <c r="K1297" s="2">
        <v>0.17</v>
      </c>
      <c r="L1297" s="14" t="s">
        <v>1679</v>
      </c>
      <c r="X1297" s="52">
        <v>0</v>
      </c>
    </row>
    <row r="1298" spans="1:25" x14ac:dyDescent="0.3">
      <c r="A1298">
        <v>2210</v>
      </c>
      <c r="B1298" s="23" t="str">
        <f>IF(AND($A1298&lt;&gt;"",ISNUMBER($A1298)),VLOOKUP($A1298,StudiesDetails!$B:$CW,2,FALSE),"")</f>
        <v>Couto</v>
      </c>
      <c r="C1298" s="23">
        <f>IF(AND($A1298&lt;&gt;"",ISNUMBER($A1298)),VLOOKUP($A1298,StudiesDetails!$B:$CW,3,FALSE),"")</f>
        <v>2019</v>
      </c>
      <c r="D1298" s="23" t="str">
        <f>IF(AND($A1298&lt;&gt;"",ISNUMBER($A1298)),VLOOKUP($A1298,StudiesDetails!$B:$CW,4,FALSE),"")</f>
        <v>https://doi.org/10.1021/acs.molpharmaceut.8b00941</v>
      </c>
      <c r="E1298" s="64" t="str">
        <f>IF(AND($A1298&lt;&gt;"",ISNUMBER($A1298)),VLOOKUP($A1298,StudiesDetails!$B:$CW,5,FALSE),"")</f>
        <v>CYP3A7</v>
      </c>
      <c r="F1298" s="23" t="str">
        <f>IF(AND($A1298&lt;&gt;"",ISNUMBER($A1298)),VLOOKUP($A1298,StudiesDetails!$B:$CW,6,FALSE),"")</f>
        <v>Liver--HLM-108-</v>
      </c>
      <c r="G1298" s="12" t="s">
        <v>1678</v>
      </c>
      <c r="H1298" s="1">
        <v>3</v>
      </c>
      <c r="I1298" s="60" t="str">
        <f>IF(AND($A1298&lt;&gt;"",ISNUMBER($A1298)),VLOOKUP($A1298,StudiesDetails!$B:$CW,26,FALSE),"")</f>
        <v>Individual</v>
      </c>
      <c r="J1298" s="39">
        <f>IF(AND($A1298&lt;&gt;"",ISNUMBER($A1298)),VLOOKUP($A1298,StudiesDetails!$B:$CW,31,FALSE),"")</f>
        <v>1</v>
      </c>
      <c r="K1298" s="2">
        <v>0.77</v>
      </c>
      <c r="L1298" s="14" t="s">
        <v>1679</v>
      </c>
      <c r="X1298" s="52">
        <v>0</v>
      </c>
    </row>
    <row r="1299" spans="1:25" x14ac:dyDescent="0.3">
      <c r="A1299">
        <v>2211</v>
      </c>
      <c r="B1299" s="23" t="str">
        <f>IF(AND($A1299&lt;&gt;"",ISNUMBER($A1299)),VLOOKUP($A1299,StudiesDetails!$B:$CW,2,FALSE),"")</f>
        <v>Couto</v>
      </c>
      <c r="C1299" s="23">
        <f>IF(AND($A1299&lt;&gt;"",ISNUMBER($A1299)),VLOOKUP($A1299,StudiesDetails!$B:$CW,3,FALSE),"")</f>
        <v>2019</v>
      </c>
      <c r="D1299" s="23" t="str">
        <f>IF(AND($A1299&lt;&gt;"",ISNUMBER($A1299)),VLOOKUP($A1299,StudiesDetails!$B:$CW,4,FALSE),"")</f>
        <v>https://doi.org/10.1021/acs.molpharmaceut.8b00941</v>
      </c>
      <c r="E1299" s="64" t="str">
        <f>IF(AND($A1299&lt;&gt;"",ISNUMBER($A1299)),VLOOKUP($A1299,StudiesDetails!$B:$CW,5,FALSE),"")</f>
        <v>CYP3A7</v>
      </c>
      <c r="F1299" s="23" t="str">
        <f>IF(AND($A1299&lt;&gt;"",ISNUMBER($A1299)),VLOOKUP($A1299,StudiesDetails!$B:$CW,6,FALSE),"")</f>
        <v>Liver--HLM-117-</v>
      </c>
      <c r="G1299" s="12" t="s">
        <v>1678</v>
      </c>
      <c r="H1299" s="1">
        <v>3</v>
      </c>
      <c r="I1299" s="60" t="str">
        <f>IF(AND($A1299&lt;&gt;"",ISNUMBER($A1299)),VLOOKUP($A1299,StudiesDetails!$B:$CW,26,FALSE),"")</f>
        <v>Individual</v>
      </c>
      <c r="J1299" s="39">
        <f>IF(AND($A1299&lt;&gt;"",ISNUMBER($A1299)),VLOOKUP($A1299,StudiesDetails!$B:$CW,31,FALSE),"")</f>
        <v>1</v>
      </c>
      <c r="K1299" s="2">
        <v>0.14000000000000001</v>
      </c>
      <c r="L1299" s="14" t="s">
        <v>1679</v>
      </c>
      <c r="X1299" s="52">
        <v>0</v>
      </c>
    </row>
    <row r="1300" spans="1:25" x14ac:dyDescent="0.3">
      <c r="A1300">
        <v>2212</v>
      </c>
      <c r="B1300" s="23" t="str">
        <f>IF(AND($A1300&lt;&gt;"",ISNUMBER($A1300)),VLOOKUP($A1300,StudiesDetails!$B:$CW,2,FALSE),"")</f>
        <v>Couto</v>
      </c>
      <c r="C1300" s="23">
        <f>IF(AND($A1300&lt;&gt;"",ISNUMBER($A1300)),VLOOKUP($A1300,StudiesDetails!$B:$CW,3,FALSE),"")</f>
        <v>2019</v>
      </c>
      <c r="D1300" s="23" t="str">
        <f>IF(AND($A1300&lt;&gt;"",ISNUMBER($A1300)),VLOOKUP($A1300,StudiesDetails!$B:$CW,4,FALSE),"")</f>
        <v>https://doi.org/10.1021/acs.molpharmaceut.8b00941</v>
      </c>
      <c r="E1300" s="64" t="str">
        <f>IF(AND($A1300&lt;&gt;"",ISNUMBER($A1300)),VLOOKUP($A1300,StudiesDetails!$B:$CW,5,FALSE),"")</f>
        <v>CYP3A43</v>
      </c>
      <c r="F1300" s="23" t="str">
        <f>IF(AND($A1300&lt;&gt;"",ISNUMBER($A1300)),VLOOKUP($A1300,StudiesDetails!$B:$CW,6,FALSE),"")</f>
        <v>Liver--HLM-11-</v>
      </c>
      <c r="G1300" s="12" t="s">
        <v>1678</v>
      </c>
      <c r="H1300" s="1">
        <v>3</v>
      </c>
      <c r="I1300" s="60" t="str">
        <f>IF(AND($A1300&lt;&gt;"",ISNUMBER($A1300)),VLOOKUP($A1300,StudiesDetails!$B:$CW,26,FALSE),"")</f>
        <v>Individual</v>
      </c>
      <c r="J1300" s="39">
        <f>IF(AND($A1300&lt;&gt;"",ISNUMBER($A1300)),VLOOKUP($A1300,StudiesDetails!$B:$CW,31,FALSE),"")</f>
        <v>1</v>
      </c>
      <c r="K1300" s="2">
        <v>0.15</v>
      </c>
      <c r="L1300" s="14" t="s">
        <v>1679</v>
      </c>
      <c r="X1300" s="52">
        <v>0</v>
      </c>
    </row>
    <row r="1301" spans="1:25" x14ac:dyDescent="0.3">
      <c r="A1301">
        <v>2213</v>
      </c>
      <c r="B1301" s="23" t="str">
        <f>IF(AND($A1301&lt;&gt;"",ISNUMBER($A1301)),VLOOKUP($A1301,StudiesDetails!$B:$CW,2,FALSE),"")</f>
        <v>Couto</v>
      </c>
      <c r="C1301" s="23">
        <f>IF(AND($A1301&lt;&gt;"",ISNUMBER($A1301)),VLOOKUP($A1301,StudiesDetails!$B:$CW,3,FALSE),"")</f>
        <v>2019</v>
      </c>
      <c r="D1301" s="23" t="str">
        <f>IF(AND($A1301&lt;&gt;"",ISNUMBER($A1301)),VLOOKUP($A1301,StudiesDetails!$B:$CW,4,FALSE),"")</f>
        <v>https://doi.org/10.1021/acs.molpharmaceut.8b00941</v>
      </c>
      <c r="E1301" s="64" t="str">
        <f>IF(AND($A1301&lt;&gt;"",ISNUMBER($A1301)),VLOOKUP($A1301,StudiesDetails!$B:$CW,5,FALSE),"")</f>
        <v>CYP3A43</v>
      </c>
      <c r="F1301" s="23" t="str">
        <f>IF(AND($A1301&lt;&gt;"",ISNUMBER($A1301)),VLOOKUP($A1301,StudiesDetails!$B:$CW,6,FALSE),"")</f>
        <v>Liver--HLM-73-</v>
      </c>
      <c r="G1301" s="12" t="s">
        <v>1678</v>
      </c>
      <c r="H1301" s="1">
        <v>3</v>
      </c>
      <c r="I1301" s="60" t="str">
        <f>IF(AND($A1301&lt;&gt;"",ISNUMBER($A1301)),VLOOKUP($A1301,StudiesDetails!$B:$CW,26,FALSE),"")</f>
        <v>Individual</v>
      </c>
      <c r="J1301" s="39">
        <f>IF(AND($A1301&lt;&gt;"",ISNUMBER($A1301)),VLOOKUP($A1301,StudiesDetails!$B:$CW,31,FALSE),"")</f>
        <v>1</v>
      </c>
      <c r="K1301" s="2">
        <v>0.22</v>
      </c>
      <c r="L1301" s="14" t="s">
        <v>1679</v>
      </c>
      <c r="X1301" s="52">
        <v>0</v>
      </c>
    </row>
    <row r="1302" spans="1:25" x14ac:dyDescent="0.3">
      <c r="A1302">
        <v>2214</v>
      </c>
      <c r="B1302" s="23" t="str">
        <f>IF(AND($A1302&lt;&gt;"",ISNUMBER($A1302)),VLOOKUP($A1302,StudiesDetails!$B:$CW,2,FALSE),"")</f>
        <v>Couto</v>
      </c>
      <c r="C1302" s="23">
        <f>IF(AND($A1302&lt;&gt;"",ISNUMBER($A1302)),VLOOKUP($A1302,StudiesDetails!$B:$CW,3,FALSE),"")</f>
        <v>2019</v>
      </c>
      <c r="D1302" s="23" t="str">
        <f>IF(AND($A1302&lt;&gt;"",ISNUMBER($A1302)),VLOOKUP($A1302,StudiesDetails!$B:$CW,4,FALSE),"")</f>
        <v>https://doi.org/10.1021/acs.molpharmaceut.8b00941</v>
      </c>
      <c r="E1302" s="64" t="str">
        <f>IF(AND($A1302&lt;&gt;"",ISNUMBER($A1302)),VLOOKUP($A1302,StudiesDetails!$B:$CW,5,FALSE),"")</f>
        <v>CYP3A43</v>
      </c>
      <c r="F1302" s="23" t="str">
        <f>IF(AND($A1302&lt;&gt;"",ISNUMBER($A1302)),VLOOKUP($A1302,StudiesDetails!$B:$CW,6,FALSE),"")</f>
        <v>Liver--HLM-90-</v>
      </c>
      <c r="G1302" s="12" t="s">
        <v>1678</v>
      </c>
      <c r="H1302" s="1">
        <v>3</v>
      </c>
      <c r="I1302" s="60" t="str">
        <f>IF(AND($A1302&lt;&gt;"",ISNUMBER($A1302)),VLOOKUP($A1302,StudiesDetails!$B:$CW,26,FALSE),"")</f>
        <v>Individual</v>
      </c>
      <c r="J1302" s="39">
        <f>IF(AND($A1302&lt;&gt;"",ISNUMBER($A1302)),VLOOKUP($A1302,StudiesDetails!$B:$CW,31,FALSE),"")</f>
        <v>1</v>
      </c>
      <c r="K1302" s="2">
        <v>0.13</v>
      </c>
      <c r="L1302" s="14" t="s">
        <v>1679</v>
      </c>
      <c r="O1302" s="58" t="s">
        <v>1679</v>
      </c>
      <c r="P1302" s="58" t="s">
        <v>797</v>
      </c>
      <c r="X1302" s="52">
        <v>0</v>
      </c>
    </row>
    <row r="1303" spans="1:25" x14ac:dyDescent="0.3">
      <c r="A1303">
        <v>2245</v>
      </c>
      <c r="B1303" s="23" t="str">
        <f>IF(AND($A1303&lt;&gt;"",ISNUMBER($A1303)),VLOOKUP($A1303,StudiesDetails!$B:$CW,2,FALSE),"")</f>
        <v>Achour</v>
      </c>
      <c r="C1303" s="23">
        <f>IF(AND($A1303&lt;&gt;"",ISNUMBER($A1303)),VLOOKUP($A1303,StudiesDetails!$B:$CW,3,FALSE),"")</f>
        <v>2017</v>
      </c>
      <c r="D1303" s="23" t="str">
        <f>IF(AND($A1303&lt;&gt;"",ISNUMBER($A1303)),VLOOKUP($A1303,StudiesDetails!$B:$CW,4,FALSE),"")</f>
        <v>https://doi.org/10.1124/dmd.116.074732</v>
      </c>
      <c r="E1303" s="64" t="str">
        <f>IF(AND($A1303&lt;&gt;"",ISNUMBER($A1303)),VLOOKUP($A1303,StudiesDetails!$B:$CW,5,FALSE),"")</f>
        <v>CYP3A4</v>
      </c>
      <c r="F1303" s="23" t="str">
        <f>IF(AND($A1303&lt;&gt;"",ISNUMBER($A1303)),VLOOKUP($A1303,StudiesDetails!$B:$CW,6,FALSE),"")</f>
        <v>Liver--HLM-HLM01-</v>
      </c>
      <c r="G1303" s="12" t="s">
        <v>1678</v>
      </c>
      <c r="H1303" s="1">
        <v>3</v>
      </c>
      <c r="I1303" s="60" t="str">
        <f>IF(AND($A1303&lt;&gt;"",ISNUMBER($A1303)),VLOOKUP($A1303,StudiesDetails!$B:$CW,26,FALSE),"")</f>
        <v>Individual</v>
      </c>
      <c r="J1303" s="39">
        <f>IF(AND($A1303&lt;&gt;"",ISNUMBER($A1303)),VLOOKUP($A1303,StudiesDetails!$B:$CW,31,FALSE),"")</f>
        <v>1</v>
      </c>
      <c r="K1303" s="2">
        <v>126.83</v>
      </c>
      <c r="L1303" s="14" t="s">
        <v>1679</v>
      </c>
      <c r="M1303" s="14" t="s">
        <v>768</v>
      </c>
      <c r="O1303" s="58" t="s">
        <v>1679</v>
      </c>
      <c r="P1303" s="58" t="s">
        <v>797</v>
      </c>
      <c r="X1303" s="52">
        <v>0</v>
      </c>
    </row>
    <row r="1304" spans="1:25" x14ac:dyDescent="0.3">
      <c r="A1304">
        <v>2246</v>
      </c>
      <c r="B1304" s="23" t="str">
        <f>IF(AND($A1304&lt;&gt;"",ISNUMBER($A1304)),VLOOKUP($A1304,StudiesDetails!$B:$CW,2,FALSE),"")</f>
        <v>Achour</v>
      </c>
      <c r="C1304" s="23">
        <f>IF(AND($A1304&lt;&gt;"",ISNUMBER($A1304)),VLOOKUP($A1304,StudiesDetails!$B:$CW,3,FALSE),"")</f>
        <v>2017</v>
      </c>
      <c r="D1304" s="23" t="str">
        <f>IF(AND($A1304&lt;&gt;"",ISNUMBER($A1304)),VLOOKUP($A1304,StudiesDetails!$B:$CW,4,FALSE),"")</f>
        <v>https://doi.org/10.1124/dmd.116.074732</v>
      </c>
      <c r="E1304" s="64" t="str">
        <f>IF(AND($A1304&lt;&gt;"",ISNUMBER($A1304)),VLOOKUP($A1304,StudiesDetails!$B:$CW,5,FALSE),"")</f>
        <v>CYP3A4</v>
      </c>
      <c r="F1304" s="23" t="str">
        <f>IF(AND($A1304&lt;&gt;"",ISNUMBER($A1304)),VLOOKUP($A1304,StudiesDetails!$B:$CW,6,FALSE),"")</f>
        <v>Liver--HLM-HLM02-</v>
      </c>
      <c r="G1304" s="12" t="s">
        <v>1678</v>
      </c>
      <c r="H1304" s="1">
        <v>3</v>
      </c>
      <c r="I1304" s="60" t="str">
        <f>IF(AND($A1304&lt;&gt;"",ISNUMBER($A1304)),VLOOKUP($A1304,StudiesDetails!$B:$CW,26,FALSE),"")</f>
        <v>Individual</v>
      </c>
      <c r="J1304" s="39">
        <f>IF(AND($A1304&lt;&gt;"",ISNUMBER($A1304)),VLOOKUP($A1304,StudiesDetails!$B:$CW,31,FALSE),"")</f>
        <v>1</v>
      </c>
      <c r="K1304" s="2">
        <v>134.71</v>
      </c>
      <c r="L1304" s="14" t="s">
        <v>1679</v>
      </c>
      <c r="M1304" s="14" t="s">
        <v>768</v>
      </c>
      <c r="O1304" s="58" t="s">
        <v>1679</v>
      </c>
      <c r="P1304" s="58" t="s">
        <v>797</v>
      </c>
      <c r="X1304" s="52">
        <v>0</v>
      </c>
    </row>
    <row r="1305" spans="1:25" x14ac:dyDescent="0.3">
      <c r="A1305">
        <v>2247</v>
      </c>
      <c r="B1305" s="23" t="str">
        <f>IF(AND($A1305&lt;&gt;"",ISNUMBER($A1305)),VLOOKUP($A1305,StudiesDetails!$B:$CW,2,FALSE),"")</f>
        <v>Achour</v>
      </c>
      <c r="C1305" s="23">
        <f>IF(AND($A1305&lt;&gt;"",ISNUMBER($A1305)),VLOOKUP($A1305,StudiesDetails!$B:$CW,3,FALSE),"")</f>
        <v>2017</v>
      </c>
      <c r="D1305" s="23" t="str">
        <f>IF(AND($A1305&lt;&gt;"",ISNUMBER($A1305)),VLOOKUP($A1305,StudiesDetails!$B:$CW,4,FALSE),"")</f>
        <v>https://doi.org/10.1124/dmd.116.074732</v>
      </c>
      <c r="E1305" s="64" t="str">
        <f>IF(AND($A1305&lt;&gt;"",ISNUMBER($A1305)),VLOOKUP($A1305,StudiesDetails!$B:$CW,5,FALSE),"")</f>
        <v>CYP3A4</v>
      </c>
      <c r="F1305" s="23" t="str">
        <f>IF(AND($A1305&lt;&gt;"",ISNUMBER($A1305)),VLOOKUP($A1305,StudiesDetails!$B:$CW,6,FALSE),"")</f>
        <v>Liver--HLM-HLM03-</v>
      </c>
      <c r="G1305" s="12" t="s">
        <v>1678</v>
      </c>
      <c r="H1305" s="1">
        <v>3</v>
      </c>
      <c r="I1305" s="60" t="str">
        <f>IF(AND($A1305&lt;&gt;"",ISNUMBER($A1305)),VLOOKUP($A1305,StudiesDetails!$B:$CW,26,FALSE),"")</f>
        <v>Individual</v>
      </c>
      <c r="J1305" s="39">
        <f>IF(AND($A1305&lt;&gt;"",ISNUMBER($A1305)),VLOOKUP($A1305,StudiesDetails!$B:$CW,31,FALSE),"")</f>
        <v>1</v>
      </c>
      <c r="K1305" s="2">
        <v>19.32</v>
      </c>
      <c r="L1305" s="14" t="s">
        <v>1679</v>
      </c>
      <c r="M1305" s="14" t="s">
        <v>768</v>
      </c>
      <c r="O1305" s="58" t="s">
        <v>1679</v>
      </c>
      <c r="P1305" s="58" t="s">
        <v>797</v>
      </c>
      <c r="X1305" s="52">
        <v>0</v>
      </c>
    </row>
    <row r="1306" spans="1:25" x14ac:dyDescent="0.3">
      <c r="A1306">
        <v>2248</v>
      </c>
      <c r="B1306" s="23" t="str">
        <f>IF(AND($A1306&lt;&gt;"",ISNUMBER($A1306)),VLOOKUP($A1306,StudiesDetails!$B:$CW,2,FALSE),"")</f>
        <v>Achour</v>
      </c>
      <c r="C1306" s="23">
        <f>IF(AND($A1306&lt;&gt;"",ISNUMBER($A1306)),VLOOKUP($A1306,StudiesDetails!$B:$CW,3,FALSE),"")</f>
        <v>2017</v>
      </c>
      <c r="D1306" s="23" t="str">
        <f>IF(AND($A1306&lt;&gt;"",ISNUMBER($A1306)),VLOOKUP($A1306,StudiesDetails!$B:$CW,4,FALSE),"")</f>
        <v>https://doi.org/10.1124/dmd.116.074732</v>
      </c>
      <c r="E1306" s="64" t="str">
        <f>IF(AND($A1306&lt;&gt;"",ISNUMBER($A1306)),VLOOKUP($A1306,StudiesDetails!$B:$CW,5,FALSE),"")</f>
        <v>CYP3A4</v>
      </c>
      <c r="F1306" s="23" t="str">
        <f>IF(AND($A1306&lt;&gt;"",ISNUMBER($A1306)),VLOOKUP($A1306,StudiesDetails!$B:$CW,6,FALSE),"")</f>
        <v>Liver--HLM-HLM04-</v>
      </c>
      <c r="G1306" s="12" t="s">
        <v>1678</v>
      </c>
      <c r="H1306" s="1">
        <v>3</v>
      </c>
      <c r="I1306" s="60" t="str">
        <f>IF(AND($A1306&lt;&gt;"",ISNUMBER($A1306)),VLOOKUP($A1306,StudiesDetails!$B:$CW,26,FALSE),"")</f>
        <v>Individual</v>
      </c>
      <c r="J1306" s="39">
        <f>IF(AND($A1306&lt;&gt;"",ISNUMBER($A1306)),VLOOKUP($A1306,StudiesDetails!$B:$CW,31,FALSE),"")</f>
        <v>1</v>
      </c>
      <c r="K1306" s="2">
        <v>42.64</v>
      </c>
      <c r="L1306" s="14" t="s">
        <v>1679</v>
      </c>
      <c r="M1306" s="14" t="s">
        <v>768</v>
      </c>
      <c r="O1306" s="58" t="s">
        <v>1679</v>
      </c>
      <c r="P1306" s="58" t="s">
        <v>797</v>
      </c>
      <c r="X1306" s="52">
        <v>0</v>
      </c>
    </row>
    <row r="1307" spans="1:25" x14ac:dyDescent="0.3">
      <c r="A1307">
        <v>2249</v>
      </c>
      <c r="B1307" s="23" t="str">
        <f>IF(AND($A1307&lt;&gt;"",ISNUMBER($A1307)),VLOOKUP($A1307,StudiesDetails!$B:$CW,2,FALSE),"")</f>
        <v>Achour</v>
      </c>
      <c r="C1307" s="23">
        <f>IF(AND($A1307&lt;&gt;"",ISNUMBER($A1307)),VLOOKUP($A1307,StudiesDetails!$B:$CW,3,FALSE),"")</f>
        <v>2017</v>
      </c>
      <c r="D1307" s="23" t="str">
        <f>IF(AND($A1307&lt;&gt;"",ISNUMBER($A1307)),VLOOKUP($A1307,StudiesDetails!$B:$CW,4,FALSE),"")</f>
        <v>https://doi.org/10.1124/dmd.116.074732</v>
      </c>
      <c r="E1307" s="64" t="str">
        <f>IF(AND($A1307&lt;&gt;"",ISNUMBER($A1307)),VLOOKUP($A1307,StudiesDetails!$B:$CW,5,FALSE),"")</f>
        <v>CYP3A5</v>
      </c>
      <c r="F1307" s="23" t="str">
        <f>IF(AND($A1307&lt;&gt;"",ISNUMBER($A1307)),VLOOKUP($A1307,StudiesDetails!$B:$CW,6,FALSE),"")</f>
        <v>Liver--HLM-HLM01-</v>
      </c>
      <c r="G1307" s="12" t="s">
        <v>1678</v>
      </c>
      <c r="H1307" s="1">
        <v>3</v>
      </c>
      <c r="I1307" s="60" t="str">
        <f>IF(AND($A1307&lt;&gt;"",ISNUMBER($A1307)),VLOOKUP($A1307,StudiesDetails!$B:$CW,26,FALSE),"")</f>
        <v>Individual</v>
      </c>
      <c r="J1307" s="39">
        <f>IF(AND($A1307&lt;&gt;"",ISNUMBER($A1307)),VLOOKUP($A1307,StudiesDetails!$B:$CW,31,FALSE),"")</f>
        <v>1</v>
      </c>
      <c r="K1307" s="2">
        <v>37.92</v>
      </c>
      <c r="L1307" s="14" t="s">
        <v>1679</v>
      </c>
      <c r="M1307" s="14" t="s">
        <v>768</v>
      </c>
      <c r="O1307" s="58" t="s">
        <v>1679</v>
      </c>
      <c r="P1307" s="58" t="s">
        <v>797</v>
      </c>
      <c r="X1307" s="52">
        <v>0</v>
      </c>
    </row>
    <row r="1308" spans="1:25" x14ac:dyDescent="0.3">
      <c r="A1308">
        <v>2250</v>
      </c>
      <c r="B1308" s="23" t="str">
        <f>IF(AND($A1308&lt;&gt;"",ISNUMBER($A1308)),VLOOKUP($A1308,StudiesDetails!$B:$CW,2,FALSE),"")</f>
        <v>Achour</v>
      </c>
      <c r="C1308" s="23">
        <f>IF(AND($A1308&lt;&gt;"",ISNUMBER($A1308)),VLOOKUP($A1308,StudiesDetails!$B:$CW,3,FALSE),"")</f>
        <v>2017</v>
      </c>
      <c r="D1308" s="23" t="str">
        <f>IF(AND($A1308&lt;&gt;"",ISNUMBER($A1308)),VLOOKUP($A1308,StudiesDetails!$B:$CW,4,FALSE),"")</f>
        <v>https://doi.org/10.1124/dmd.116.074732</v>
      </c>
      <c r="E1308" s="64" t="str">
        <f>IF(AND($A1308&lt;&gt;"",ISNUMBER($A1308)),VLOOKUP($A1308,StudiesDetails!$B:$CW,5,FALSE),"")</f>
        <v>CYP3A5</v>
      </c>
      <c r="F1308" s="23" t="str">
        <f>IF(AND($A1308&lt;&gt;"",ISNUMBER($A1308)),VLOOKUP($A1308,StudiesDetails!$B:$CW,6,FALSE),"")</f>
        <v>Liver--HLM-HLM02-</v>
      </c>
      <c r="G1308" s="12" t="s">
        <v>1678</v>
      </c>
      <c r="H1308" s="1">
        <v>3</v>
      </c>
      <c r="I1308" s="60" t="str">
        <f>IF(AND($A1308&lt;&gt;"",ISNUMBER($A1308)),VLOOKUP($A1308,StudiesDetails!$B:$CW,26,FALSE),"")</f>
        <v>Individual</v>
      </c>
      <c r="J1308" s="39">
        <f>IF(AND($A1308&lt;&gt;"",ISNUMBER($A1308)),VLOOKUP($A1308,StudiesDetails!$B:$CW,31,FALSE),"")</f>
        <v>1</v>
      </c>
      <c r="K1308" s="2">
        <v>24.22</v>
      </c>
      <c r="L1308" s="14" t="s">
        <v>1679</v>
      </c>
      <c r="M1308" s="14" t="s">
        <v>768</v>
      </c>
      <c r="O1308" s="58" t="s">
        <v>1679</v>
      </c>
      <c r="P1308" s="58" t="s">
        <v>797</v>
      </c>
      <c r="X1308" s="52">
        <v>0</v>
      </c>
    </row>
    <row r="1309" spans="1:25" x14ac:dyDescent="0.3">
      <c r="A1309">
        <v>2251</v>
      </c>
      <c r="B1309" s="23" t="str">
        <f>IF(AND($A1309&lt;&gt;"",ISNUMBER($A1309)),VLOOKUP($A1309,StudiesDetails!$B:$CW,2,FALSE),"")</f>
        <v>Achour</v>
      </c>
      <c r="C1309" s="23">
        <f>IF(AND($A1309&lt;&gt;"",ISNUMBER($A1309)),VLOOKUP($A1309,StudiesDetails!$B:$CW,3,FALSE),"")</f>
        <v>2017</v>
      </c>
      <c r="D1309" s="23" t="str">
        <f>IF(AND($A1309&lt;&gt;"",ISNUMBER($A1309)),VLOOKUP($A1309,StudiesDetails!$B:$CW,4,FALSE),"")</f>
        <v>https://doi.org/10.1124/dmd.116.074732</v>
      </c>
      <c r="E1309" s="64" t="str">
        <f>IF(AND($A1309&lt;&gt;"",ISNUMBER($A1309)),VLOOKUP($A1309,StudiesDetails!$B:$CW,5,FALSE),"")</f>
        <v>CYP3A5</v>
      </c>
      <c r="F1309" s="23" t="str">
        <f>IF(AND($A1309&lt;&gt;"",ISNUMBER($A1309)),VLOOKUP($A1309,StudiesDetails!$B:$CW,6,FALSE),"")</f>
        <v>Liver--HLM-HLM03-</v>
      </c>
      <c r="G1309" s="12" t="s">
        <v>1678</v>
      </c>
      <c r="H1309" s="1">
        <v>3</v>
      </c>
      <c r="I1309" s="60" t="str">
        <f>IF(AND($A1309&lt;&gt;"",ISNUMBER($A1309)),VLOOKUP($A1309,StudiesDetails!$B:$CW,26,FALSE),"")</f>
        <v>Individual</v>
      </c>
      <c r="J1309" s="39">
        <f>IF(AND($A1309&lt;&gt;"",ISNUMBER($A1309)),VLOOKUP($A1309,StudiesDetails!$B:$CW,31,FALSE),"")</f>
        <v>1</v>
      </c>
      <c r="K1309" s="2" t="s">
        <v>1681</v>
      </c>
      <c r="X1309" s="52">
        <v>1</v>
      </c>
      <c r="Y1309" s="52" t="s">
        <v>1681</v>
      </c>
    </row>
    <row r="1310" spans="1:25" x14ac:dyDescent="0.3">
      <c r="A1310">
        <v>2252</v>
      </c>
      <c r="B1310" s="23" t="str">
        <f>IF(AND($A1310&lt;&gt;"",ISNUMBER($A1310)),VLOOKUP($A1310,StudiesDetails!$B:$CW,2,FALSE),"")</f>
        <v>Achour</v>
      </c>
      <c r="C1310" s="23">
        <f>IF(AND($A1310&lt;&gt;"",ISNUMBER($A1310)),VLOOKUP($A1310,StudiesDetails!$B:$CW,3,FALSE),"")</f>
        <v>2017</v>
      </c>
      <c r="D1310" s="23" t="str">
        <f>IF(AND($A1310&lt;&gt;"",ISNUMBER($A1310)),VLOOKUP($A1310,StudiesDetails!$B:$CW,4,FALSE),"")</f>
        <v>https://doi.org/10.1124/dmd.116.074732</v>
      </c>
      <c r="E1310" s="64" t="str">
        <f>IF(AND($A1310&lt;&gt;"",ISNUMBER($A1310)),VLOOKUP($A1310,StudiesDetails!$B:$CW,5,FALSE),"")</f>
        <v>CYP3A5</v>
      </c>
      <c r="F1310" s="23" t="str">
        <f>IF(AND($A1310&lt;&gt;"",ISNUMBER($A1310)),VLOOKUP($A1310,StudiesDetails!$B:$CW,6,FALSE),"")</f>
        <v>Liver--HLM-HLM04-</v>
      </c>
      <c r="G1310" s="12" t="s">
        <v>1678</v>
      </c>
      <c r="H1310" s="1">
        <v>3</v>
      </c>
      <c r="I1310" s="60" t="str">
        <f>IF(AND($A1310&lt;&gt;"",ISNUMBER($A1310)),VLOOKUP($A1310,StudiesDetails!$B:$CW,26,FALSE),"")</f>
        <v>Individual</v>
      </c>
      <c r="J1310" s="39">
        <f>IF(AND($A1310&lt;&gt;"",ISNUMBER($A1310)),VLOOKUP($A1310,StudiesDetails!$B:$CW,31,FALSE),"")</f>
        <v>1</v>
      </c>
      <c r="K1310" s="2" t="s">
        <v>1681</v>
      </c>
      <c r="X1310" s="52">
        <v>1</v>
      </c>
      <c r="Y1310" s="52" t="s">
        <v>1681</v>
      </c>
    </row>
    <row r="1311" spans="1:25" x14ac:dyDescent="0.3">
      <c r="A1311">
        <v>2253</v>
      </c>
      <c r="B1311" s="23" t="str">
        <f>IF(AND($A1311&lt;&gt;"",ISNUMBER($A1311)),VLOOKUP($A1311,StudiesDetails!$B:$CW,2,FALSE),"")</f>
        <v>Achour</v>
      </c>
      <c r="C1311" s="23">
        <f>IF(AND($A1311&lt;&gt;"",ISNUMBER($A1311)),VLOOKUP($A1311,StudiesDetails!$B:$CW,3,FALSE),"")</f>
        <v>2017</v>
      </c>
      <c r="D1311" s="23" t="str">
        <f>IF(AND($A1311&lt;&gt;"",ISNUMBER($A1311)),VLOOKUP($A1311,StudiesDetails!$B:$CW,4,FALSE),"")</f>
        <v>https://doi.org/10.1124/dmd.116.074732</v>
      </c>
      <c r="E1311" s="64" t="str">
        <f>IF(AND($A1311&lt;&gt;"",ISNUMBER($A1311)),VLOOKUP($A1311,StudiesDetails!$B:$CW,5,FALSE),"")</f>
        <v>CYP3A43</v>
      </c>
      <c r="F1311" s="23" t="str">
        <f>IF(AND($A1311&lt;&gt;"",ISNUMBER($A1311)),VLOOKUP($A1311,StudiesDetails!$B:$CW,6,FALSE),"")</f>
        <v>Liver--HLM-HLM01-</v>
      </c>
      <c r="G1311" s="12" t="s">
        <v>1678</v>
      </c>
      <c r="H1311" s="1">
        <v>3</v>
      </c>
      <c r="I1311" s="60" t="str">
        <f>IF(AND($A1311&lt;&gt;"",ISNUMBER($A1311)),VLOOKUP($A1311,StudiesDetails!$B:$CW,26,FALSE),"")</f>
        <v>Individual</v>
      </c>
      <c r="J1311" s="39">
        <f>IF(AND($A1311&lt;&gt;"",ISNUMBER($A1311)),VLOOKUP($A1311,StudiesDetails!$B:$CW,31,FALSE),"")</f>
        <v>1</v>
      </c>
      <c r="K1311" s="2">
        <v>9.2100000000000009</v>
      </c>
      <c r="L1311" s="14" t="s">
        <v>1679</v>
      </c>
      <c r="M1311" s="14" t="s">
        <v>768</v>
      </c>
      <c r="O1311" s="58" t="s">
        <v>1679</v>
      </c>
      <c r="P1311" s="58" t="s">
        <v>797</v>
      </c>
      <c r="X1311" s="52">
        <v>0</v>
      </c>
    </row>
    <row r="1312" spans="1:25" x14ac:dyDescent="0.3">
      <c r="A1312">
        <v>2254</v>
      </c>
      <c r="B1312" s="23" t="str">
        <f>IF(AND($A1312&lt;&gt;"",ISNUMBER($A1312)),VLOOKUP($A1312,StudiesDetails!$B:$CW,2,FALSE),"")</f>
        <v>Achour</v>
      </c>
      <c r="C1312" s="23">
        <f>IF(AND($A1312&lt;&gt;"",ISNUMBER($A1312)),VLOOKUP($A1312,StudiesDetails!$B:$CW,3,FALSE),"")</f>
        <v>2017</v>
      </c>
      <c r="D1312" s="23" t="str">
        <f>IF(AND($A1312&lt;&gt;"",ISNUMBER($A1312)),VLOOKUP($A1312,StudiesDetails!$B:$CW,4,FALSE),"")</f>
        <v>https://doi.org/10.1124/dmd.116.074732</v>
      </c>
      <c r="E1312" s="64" t="str">
        <f>IF(AND($A1312&lt;&gt;"",ISNUMBER($A1312)),VLOOKUP($A1312,StudiesDetails!$B:$CW,5,FALSE),"")</f>
        <v>CYP3A43</v>
      </c>
      <c r="F1312" s="23" t="str">
        <f>IF(AND($A1312&lt;&gt;"",ISNUMBER($A1312)),VLOOKUP($A1312,StudiesDetails!$B:$CW,6,FALSE),"")</f>
        <v>Liver--HLM-HLM02-</v>
      </c>
      <c r="G1312" s="12" t="s">
        <v>1678</v>
      </c>
      <c r="H1312" s="1">
        <v>3</v>
      </c>
      <c r="I1312" s="60" t="str">
        <f>IF(AND($A1312&lt;&gt;"",ISNUMBER($A1312)),VLOOKUP($A1312,StudiesDetails!$B:$CW,26,FALSE),"")</f>
        <v>Individual</v>
      </c>
      <c r="J1312" s="39">
        <f>IF(AND($A1312&lt;&gt;"",ISNUMBER($A1312)),VLOOKUP($A1312,StudiesDetails!$B:$CW,31,FALSE),"")</f>
        <v>1</v>
      </c>
      <c r="K1312" s="2" t="s">
        <v>1681</v>
      </c>
      <c r="X1312" s="52">
        <v>1</v>
      </c>
      <c r="Y1312" s="52" t="s">
        <v>1681</v>
      </c>
    </row>
    <row r="1313" spans="1:26" x14ac:dyDescent="0.3">
      <c r="A1313">
        <v>2255</v>
      </c>
      <c r="B1313" s="23" t="str">
        <f>IF(AND($A1313&lt;&gt;"",ISNUMBER($A1313)),VLOOKUP($A1313,StudiesDetails!$B:$CW,2,FALSE),"")</f>
        <v>Achour</v>
      </c>
      <c r="C1313" s="23">
        <f>IF(AND($A1313&lt;&gt;"",ISNUMBER($A1313)),VLOOKUP($A1313,StudiesDetails!$B:$CW,3,FALSE),"")</f>
        <v>2017</v>
      </c>
      <c r="D1313" s="23" t="str">
        <f>IF(AND($A1313&lt;&gt;"",ISNUMBER($A1313)),VLOOKUP($A1313,StudiesDetails!$B:$CW,4,FALSE),"")</f>
        <v>https://doi.org/10.1124/dmd.116.074732</v>
      </c>
      <c r="E1313" s="64" t="str">
        <f>IF(AND($A1313&lt;&gt;"",ISNUMBER($A1313)),VLOOKUP($A1313,StudiesDetails!$B:$CW,5,FALSE),"")</f>
        <v>CYP3A43</v>
      </c>
      <c r="F1313" s="23" t="str">
        <f>IF(AND($A1313&lt;&gt;"",ISNUMBER($A1313)),VLOOKUP($A1313,StudiesDetails!$B:$CW,6,FALSE),"")</f>
        <v>Liver--HLM-HLM03-</v>
      </c>
      <c r="G1313" s="12" t="s">
        <v>1678</v>
      </c>
      <c r="H1313" s="1">
        <v>3</v>
      </c>
      <c r="I1313" s="60" t="str">
        <f>IF(AND($A1313&lt;&gt;"",ISNUMBER($A1313)),VLOOKUP($A1313,StudiesDetails!$B:$CW,26,FALSE),"")</f>
        <v>Individual</v>
      </c>
      <c r="J1313" s="39">
        <f>IF(AND($A1313&lt;&gt;"",ISNUMBER($A1313)),VLOOKUP($A1313,StudiesDetails!$B:$CW,31,FALSE),"")</f>
        <v>1</v>
      </c>
      <c r="K1313" s="2" t="s">
        <v>1681</v>
      </c>
      <c r="X1313" s="52">
        <v>1</v>
      </c>
      <c r="Y1313" s="52" t="s">
        <v>1681</v>
      </c>
    </row>
    <row r="1314" spans="1:26" x14ac:dyDescent="0.3">
      <c r="A1314">
        <v>2256</v>
      </c>
      <c r="B1314" s="23" t="str">
        <f>IF(AND($A1314&lt;&gt;"",ISNUMBER($A1314)),VLOOKUP($A1314,StudiesDetails!$B:$CW,2,FALSE),"")</f>
        <v>Achour</v>
      </c>
      <c r="C1314" s="23">
        <f>IF(AND($A1314&lt;&gt;"",ISNUMBER($A1314)),VLOOKUP($A1314,StudiesDetails!$B:$CW,3,FALSE),"")</f>
        <v>2017</v>
      </c>
      <c r="D1314" s="23" t="str">
        <f>IF(AND($A1314&lt;&gt;"",ISNUMBER($A1314)),VLOOKUP($A1314,StudiesDetails!$B:$CW,4,FALSE),"")</f>
        <v>https://doi.org/10.1124/dmd.116.074732</v>
      </c>
      <c r="E1314" s="64" t="str">
        <f>IF(AND($A1314&lt;&gt;"",ISNUMBER($A1314)),VLOOKUP($A1314,StudiesDetails!$B:$CW,5,FALSE),"")</f>
        <v>CYP3A43</v>
      </c>
      <c r="F1314" s="23" t="str">
        <f>IF(AND($A1314&lt;&gt;"",ISNUMBER($A1314)),VLOOKUP($A1314,StudiesDetails!$B:$CW,6,FALSE),"")</f>
        <v>Liver--HLM-HLM04-</v>
      </c>
      <c r="G1314" s="12" t="s">
        <v>1678</v>
      </c>
      <c r="H1314" s="1">
        <v>3</v>
      </c>
      <c r="I1314" s="60" t="str">
        <f>IF(AND($A1314&lt;&gt;"",ISNUMBER($A1314)),VLOOKUP($A1314,StudiesDetails!$B:$CW,26,FALSE),"")</f>
        <v>Individual</v>
      </c>
      <c r="J1314" s="39">
        <f>IF(AND($A1314&lt;&gt;"",ISNUMBER($A1314)),VLOOKUP($A1314,StudiesDetails!$B:$CW,31,FALSE),"")</f>
        <v>1</v>
      </c>
      <c r="K1314" s="2" t="s">
        <v>1681</v>
      </c>
      <c r="X1314" s="52">
        <v>1</v>
      </c>
      <c r="Y1314" s="52" t="s">
        <v>1681</v>
      </c>
    </row>
    <row r="1315" spans="1:26" x14ac:dyDescent="0.3">
      <c r="A1315">
        <v>2257</v>
      </c>
      <c r="B1315" s="23" t="str">
        <f>IF(AND($A1315&lt;&gt;"",ISNUMBER($A1315)),VLOOKUP($A1315,StudiesDetails!$B:$CW,2,FALSE),"")</f>
        <v>Ahire</v>
      </c>
      <c r="C1315" s="23">
        <f>IF(AND($A1315&lt;&gt;"",ISNUMBER($A1315)),VLOOKUP($A1315,StudiesDetails!$B:$CW,3,FALSE),"")</f>
        <v>2021</v>
      </c>
      <c r="D1315" s="23" t="str">
        <f>IF(AND($A1315&lt;&gt;"",ISNUMBER($A1315)),VLOOKUP($A1315,StudiesDetails!$B:$CW,4,FALSE),"")</f>
        <v>https://doi.org/10.1016/j.xphs.2021.03.020</v>
      </c>
      <c r="E1315" s="64" t="str">
        <f>IF(AND($A1315&lt;&gt;"",ISNUMBER($A1315)),VLOOKUP($A1315,StudiesDetails!$B:$CW,5,FALSE),"")</f>
        <v>CYP3A4</v>
      </c>
      <c r="F1315" s="23" t="str">
        <f>IF(AND($A1315&lt;&gt;"",ISNUMBER($A1315)),VLOOKUP($A1315,StudiesDetails!$B:$CW,6,FALSE),"")</f>
        <v>Liver--HLM-1-</v>
      </c>
      <c r="G1315" s="12" t="s">
        <v>1678</v>
      </c>
      <c r="I1315" s="60" t="str">
        <f>IF(AND($A1315&lt;&gt;"",ISNUMBER($A1315)),VLOOKUP($A1315,StudiesDetails!$B:$CW,26,FALSE),"")</f>
        <v>Individual</v>
      </c>
      <c r="J1315" s="39">
        <f>IF(AND($A1315&lt;&gt;"",ISNUMBER($A1315)),VLOOKUP($A1315,StudiesDetails!$B:$CW,31,FALSE),"")</f>
        <v>1</v>
      </c>
      <c r="K1315" s="110" t="s">
        <v>988</v>
      </c>
      <c r="L1315" s="14" t="s">
        <v>1679</v>
      </c>
      <c r="M1315" s="14" t="s">
        <v>768</v>
      </c>
      <c r="N1315" s="110" t="s">
        <v>988</v>
      </c>
      <c r="O1315" s="58" t="s">
        <v>1679</v>
      </c>
      <c r="P1315" s="58" t="s">
        <v>797</v>
      </c>
      <c r="X1315" s="52">
        <v>1</v>
      </c>
      <c r="Y1315" s="52" t="s">
        <v>1702</v>
      </c>
      <c r="Z1315" s="16" t="s">
        <v>832</v>
      </c>
    </row>
    <row r="1316" spans="1:26" x14ac:dyDescent="0.3">
      <c r="A1316">
        <v>2258</v>
      </c>
      <c r="B1316" s="23" t="str">
        <f>IF(AND($A1316&lt;&gt;"",ISNUMBER($A1316)),VLOOKUP($A1316,StudiesDetails!$B:$CW,2,FALSE),"")</f>
        <v>Ahire</v>
      </c>
      <c r="C1316" s="23">
        <f>IF(AND($A1316&lt;&gt;"",ISNUMBER($A1316)),VLOOKUP($A1316,StudiesDetails!$B:$CW,3,FALSE),"")</f>
        <v>2021</v>
      </c>
      <c r="D1316" s="23" t="str">
        <f>IF(AND($A1316&lt;&gt;"",ISNUMBER($A1316)),VLOOKUP($A1316,StudiesDetails!$B:$CW,4,FALSE),"")</f>
        <v>https://doi.org/10.1016/j.xphs.2021.03.020</v>
      </c>
      <c r="E1316" s="64" t="str">
        <f>IF(AND($A1316&lt;&gt;"",ISNUMBER($A1316)),VLOOKUP($A1316,StudiesDetails!$B:$CW,5,FALSE),"")</f>
        <v>CYP3A4</v>
      </c>
      <c r="F1316" s="23" t="str">
        <f>IF(AND($A1316&lt;&gt;"",ISNUMBER($A1316)),VLOOKUP($A1316,StudiesDetails!$B:$CW,6,FALSE),"")</f>
        <v>Liver--HLM-2-</v>
      </c>
      <c r="G1316" s="12" t="s">
        <v>1678</v>
      </c>
      <c r="I1316" s="60" t="str">
        <f>IF(AND($A1316&lt;&gt;"",ISNUMBER($A1316)),VLOOKUP($A1316,StudiesDetails!$B:$CW,26,FALSE),"")</f>
        <v>Individual</v>
      </c>
      <c r="J1316" s="39">
        <f>IF(AND($A1316&lt;&gt;"",ISNUMBER($A1316)),VLOOKUP($A1316,StudiesDetails!$B:$CW,31,FALSE),"")</f>
        <v>1</v>
      </c>
      <c r="K1316" s="110" t="s">
        <v>988</v>
      </c>
      <c r="L1316" s="14" t="s">
        <v>1679</v>
      </c>
      <c r="M1316" s="14" t="s">
        <v>768</v>
      </c>
      <c r="N1316" s="110" t="s">
        <v>988</v>
      </c>
      <c r="O1316" s="58" t="s">
        <v>1679</v>
      </c>
      <c r="P1316" s="58" t="s">
        <v>797</v>
      </c>
      <c r="X1316" s="52">
        <v>1</v>
      </c>
      <c r="Y1316" s="52" t="s">
        <v>1702</v>
      </c>
      <c r="Z1316" s="16" t="s">
        <v>832</v>
      </c>
    </row>
    <row r="1317" spans="1:26" x14ac:dyDescent="0.3">
      <c r="A1317">
        <v>2259</v>
      </c>
      <c r="B1317" s="23" t="str">
        <f>IF(AND($A1317&lt;&gt;"",ISNUMBER($A1317)),VLOOKUP($A1317,StudiesDetails!$B:$CW,2,FALSE),"")</f>
        <v>Ahire</v>
      </c>
      <c r="C1317" s="23">
        <f>IF(AND($A1317&lt;&gt;"",ISNUMBER($A1317)),VLOOKUP($A1317,StudiesDetails!$B:$CW,3,FALSE),"")</f>
        <v>2021</v>
      </c>
      <c r="D1317" s="23" t="str">
        <f>IF(AND($A1317&lt;&gt;"",ISNUMBER($A1317)),VLOOKUP($A1317,StudiesDetails!$B:$CW,4,FALSE),"")</f>
        <v>https://doi.org/10.1016/j.xphs.2021.03.020</v>
      </c>
      <c r="E1317" s="64" t="str">
        <f>IF(AND($A1317&lt;&gt;"",ISNUMBER($A1317)),VLOOKUP($A1317,StudiesDetails!$B:$CW,5,FALSE),"")</f>
        <v>CYP3A4</v>
      </c>
      <c r="F1317" s="23" t="str">
        <f>IF(AND($A1317&lt;&gt;"",ISNUMBER($A1317)),VLOOKUP($A1317,StudiesDetails!$B:$CW,6,FALSE),"")</f>
        <v>Liver--HLM--</v>
      </c>
      <c r="G1317" s="12" t="s">
        <v>1678</v>
      </c>
      <c r="I1317" s="60" t="str">
        <f>IF(AND($A1317&lt;&gt;"",ISNUMBER($A1317)),VLOOKUP($A1317,StudiesDetails!$B:$CW,26,FALSE),"")</f>
        <v>Pooled</v>
      </c>
      <c r="J1317" s="39">
        <f>IF(AND($A1317&lt;&gt;"",ISNUMBER($A1317)),VLOOKUP($A1317,StudiesDetails!$B:$CW,31,FALSE),"")</f>
        <v>200</v>
      </c>
      <c r="K1317" s="2">
        <v>89.75</v>
      </c>
      <c r="L1317" s="14" t="s">
        <v>1679</v>
      </c>
      <c r="M1317" s="14" t="s">
        <v>768</v>
      </c>
      <c r="X1317" s="52">
        <v>0</v>
      </c>
    </row>
    <row r="1318" spans="1:26" x14ac:dyDescent="0.3">
      <c r="A1318">
        <v>2260</v>
      </c>
      <c r="B1318" s="23" t="str">
        <f>IF(AND($A1318&lt;&gt;"",ISNUMBER($A1318)),VLOOKUP($A1318,StudiesDetails!$B:$CW,2,FALSE),"")</f>
        <v>Ahire</v>
      </c>
      <c r="C1318" s="23">
        <f>IF(AND($A1318&lt;&gt;"",ISNUMBER($A1318)),VLOOKUP($A1318,StudiesDetails!$B:$CW,3,FALSE),"")</f>
        <v>2021</v>
      </c>
      <c r="D1318" s="23" t="str">
        <f>IF(AND($A1318&lt;&gt;"",ISNUMBER($A1318)),VLOOKUP($A1318,StudiesDetails!$B:$CW,4,FALSE),"")</f>
        <v>https://doi.org/10.1016/j.xphs.2021.03.020</v>
      </c>
      <c r="E1318" s="64" t="str">
        <f>IF(AND($A1318&lt;&gt;"",ISNUMBER($A1318)),VLOOKUP($A1318,StudiesDetails!$B:$CW,5,FALSE),"")</f>
        <v>CYP3A5</v>
      </c>
      <c r="F1318" s="23" t="str">
        <f>IF(AND($A1318&lt;&gt;"",ISNUMBER($A1318)),VLOOKUP($A1318,StudiesDetails!$B:$CW,6,FALSE),"")</f>
        <v>Liver--HLM-1-</v>
      </c>
      <c r="G1318" s="12" t="s">
        <v>1678</v>
      </c>
      <c r="I1318" s="60" t="str">
        <f>IF(AND($A1318&lt;&gt;"",ISNUMBER($A1318)),VLOOKUP($A1318,StudiesDetails!$B:$CW,26,FALSE),"")</f>
        <v>Individual</v>
      </c>
      <c r="J1318" s="39">
        <f>IF(AND($A1318&lt;&gt;"",ISNUMBER($A1318)),VLOOKUP($A1318,StudiesDetails!$B:$CW,31,FALSE),"")</f>
        <v>1</v>
      </c>
      <c r="K1318" s="110" t="s">
        <v>988</v>
      </c>
      <c r="L1318" s="14" t="s">
        <v>1679</v>
      </c>
      <c r="M1318" s="14" t="s">
        <v>768</v>
      </c>
      <c r="N1318" s="110" t="s">
        <v>988</v>
      </c>
      <c r="O1318" s="58" t="s">
        <v>1679</v>
      </c>
      <c r="P1318" s="58" t="s">
        <v>797</v>
      </c>
      <c r="X1318" s="52">
        <v>1</v>
      </c>
      <c r="Y1318" s="52" t="s">
        <v>1702</v>
      </c>
      <c r="Z1318" s="16" t="s">
        <v>832</v>
      </c>
    </row>
    <row r="1319" spans="1:26" x14ac:dyDescent="0.3">
      <c r="A1319">
        <v>2261</v>
      </c>
      <c r="B1319" s="23" t="str">
        <f>IF(AND($A1319&lt;&gt;"",ISNUMBER($A1319)),VLOOKUP($A1319,StudiesDetails!$B:$CW,2,FALSE),"")</f>
        <v>Ahire</v>
      </c>
      <c r="C1319" s="23">
        <f>IF(AND($A1319&lt;&gt;"",ISNUMBER($A1319)),VLOOKUP($A1319,StudiesDetails!$B:$CW,3,FALSE),"")</f>
        <v>2021</v>
      </c>
      <c r="D1319" s="23" t="str">
        <f>IF(AND($A1319&lt;&gt;"",ISNUMBER($A1319)),VLOOKUP($A1319,StudiesDetails!$B:$CW,4,FALSE),"")</f>
        <v>https://doi.org/10.1016/j.xphs.2021.03.020</v>
      </c>
      <c r="E1319" s="64" t="str">
        <f>IF(AND($A1319&lt;&gt;"",ISNUMBER($A1319)),VLOOKUP($A1319,StudiesDetails!$B:$CW,5,FALSE),"")</f>
        <v>CYP3A5</v>
      </c>
      <c r="F1319" s="23" t="str">
        <f>IF(AND($A1319&lt;&gt;"",ISNUMBER($A1319)),VLOOKUP($A1319,StudiesDetails!$B:$CW,6,FALSE),"")</f>
        <v>Liver--HLM-2-</v>
      </c>
      <c r="G1319" s="12" t="s">
        <v>1678</v>
      </c>
      <c r="I1319" s="60" t="str">
        <f>IF(AND($A1319&lt;&gt;"",ISNUMBER($A1319)),VLOOKUP($A1319,StudiesDetails!$B:$CW,26,FALSE),"")</f>
        <v>Individual</v>
      </c>
      <c r="J1319" s="39">
        <f>IF(AND($A1319&lt;&gt;"",ISNUMBER($A1319)),VLOOKUP($A1319,StudiesDetails!$B:$CW,31,FALSE),"")</f>
        <v>1</v>
      </c>
      <c r="K1319" s="110" t="s">
        <v>988</v>
      </c>
      <c r="L1319" s="14" t="s">
        <v>1679</v>
      </c>
      <c r="M1319" s="14" t="s">
        <v>768</v>
      </c>
      <c r="N1319" s="110" t="s">
        <v>988</v>
      </c>
      <c r="O1319" s="58" t="s">
        <v>1679</v>
      </c>
      <c r="P1319" s="58" t="s">
        <v>797</v>
      </c>
      <c r="X1319" s="52">
        <v>1</v>
      </c>
      <c r="Y1319" s="52" t="s">
        <v>1702</v>
      </c>
      <c r="Z1319" s="16" t="s">
        <v>832</v>
      </c>
    </row>
    <row r="1320" spans="1:26" x14ac:dyDescent="0.3">
      <c r="A1320">
        <v>2262</v>
      </c>
      <c r="B1320" s="23" t="str">
        <f>IF(AND($A1320&lt;&gt;"",ISNUMBER($A1320)),VLOOKUP($A1320,StudiesDetails!$B:$CW,2,FALSE),"")</f>
        <v>Ahire</v>
      </c>
      <c r="C1320" s="23">
        <f>IF(AND($A1320&lt;&gt;"",ISNUMBER($A1320)),VLOOKUP($A1320,StudiesDetails!$B:$CW,3,FALSE),"")</f>
        <v>2021</v>
      </c>
      <c r="D1320" s="23" t="str">
        <f>IF(AND($A1320&lt;&gt;"",ISNUMBER($A1320)),VLOOKUP($A1320,StudiesDetails!$B:$CW,4,FALSE),"")</f>
        <v>https://doi.org/10.1016/j.xphs.2021.03.020</v>
      </c>
      <c r="E1320" s="64" t="str">
        <f>IF(AND($A1320&lt;&gt;"",ISNUMBER($A1320)),VLOOKUP($A1320,StudiesDetails!$B:$CW,5,FALSE),"")</f>
        <v>CYP3A5</v>
      </c>
      <c r="F1320" s="23" t="str">
        <f>IF(AND($A1320&lt;&gt;"",ISNUMBER($A1320)),VLOOKUP($A1320,StudiesDetails!$B:$CW,6,FALSE),"")</f>
        <v>Liver--HLM--</v>
      </c>
      <c r="G1320" s="12" t="s">
        <v>1678</v>
      </c>
      <c r="I1320" s="60" t="str">
        <f>IF(AND($A1320&lt;&gt;"",ISNUMBER($A1320)),VLOOKUP($A1320,StudiesDetails!$B:$CW,26,FALSE),"")</f>
        <v>Pooled</v>
      </c>
      <c r="J1320" s="39">
        <f>IF(AND($A1320&lt;&gt;"",ISNUMBER($A1320)),VLOOKUP($A1320,StudiesDetails!$B:$CW,31,FALSE),"")</f>
        <v>200</v>
      </c>
      <c r="K1320" s="2">
        <v>1.33</v>
      </c>
      <c r="L1320" s="14" t="s">
        <v>1679</v>
      </c>
      <c r="M1320" s="14" t="s">
        <v>768</v>
      </c>
      <c r="X1320" s="52">
        <v>0</v>
      </c>
    </row>
    <row r="1321" spans="1:26" x14ac:dyDescent="0.3">
      <c r="A1321">
        <v>2263</v>
      </c>
      <c r="B1321" s="23" t="str">
        <f>IF(AND($A1321&lt;&gt;"",ISNUMBER($A1321)),VLOOKUP($A1321,StudiesDetails!$B:$CW,2,FALSE),"")</f>
        <v>Al-Majdoub</v>
      </c>
      <c r="C1321" s="23">
        <f>IF(AND($A1321&lt;&gt;"",ISNUMBER($A1321)),VLOOKUP($A1321,StudiesDetails!$B:$CW,3,FALSE),"")</f>
        <v>2021</v>
      </c>
      <c r="D1321" s="23" t="str">
        <f>IF(AND($A1321&lt;&gt;"",ISNUMBER($A1321)),VLOOKUP($A1321,StudiesDetails!$B:$CW,4,FALSE),"")</f>
        <v>https://doi.org/10.1002/cpt.2097</v>
      </c>
      <c r="E1321" s="64" t="str">
        <f>IF(AND($A1321&lt;&gt;"",ISNUMBER($A1321)),VLOOKUP($A1321,StudiesDetails!$B:$CW,5,FALSE),"")</f>
        <v>CYP3A4</v>
      </c>
      <c r="F1321" s="23" t="str">
        <f>IF(AND($A1321&lt;&gt;"",ISNUMBER($A1321)),VLOOKUP($A1321,StudiesDetails!$B:$CW,6,FALSE),"")</f>
        <v>Small intestine-Distal Ileum-Intestinal mucosa-1-</v>
      </c>
      <c r="G1321" s="12" t="s">
        <v>1678</v>
      </c>
      <c r="H1321" s="1">
        <v>2</v>
      </c>
      <c r="I1321" s="60" t="str">
        <f>IF(AND($A1321&lt;&gt;"",ISNUMBER($A1321)),VLOOKUP($A1321,StudiesDetails!$B:$CW,26,FALSE),"")</f>
        <v>Individual</v>
      </c>
      <c r="J1321" s="39">
        <f>IF(AND($A1321&lt;&gt;"",ISNUMBER($A1321)),VLOOKUP($A1321,StudiesDetails!$B:$CW,31,FALSE),"")</f>
        <v>1</v>
      </c>
      <c r="K1321" s="86">
        <v>1.43</v>
      </c>
      <c r="L1321" s="14" t="s">
        <v>1698</v>
      </c>
      <c r="M1321" s="14" t="s">
        <v>768</v>
      </c>
      <c r="X1321" s="52">
        <v>1</v>
      </c>
      <c r="Y1321" s="52" t="s">
        <v>1683</v>
      </c>
    </row>
    <row r="1322" spans="1:26" x14ac:dyDescent="0.3">
      <c r="A1322">
        <v>2264</v>
      </c>
      <c r="B1322" s="23" t="str">
        <f>IF(AND($A1322&lt;&gt;"",ISNUMBER($A1322)),VLOOKUP($A1322,StudiesDetails!$B:$CW,2,FALSE),"")</f>
        <v>Al-Majdoub</v>
      </c>
      <c r="C1322" s="23">
        <f>IF(AND($A1322&lt;&gt;"",ISNUMBER($A1322)),VLOOKUP($A1322,StudiesDetails!$B:$CW,3,FALSE),"")</f>
        <v>2021</v>
      </c>
      <c r="D1322" s="23" t="str">
        <f>IF(AND($A1322&lt;&gt;"",ISNUMBER($A1322)),VLOOKUP($A1322,StudiesDetails!$B:$CW,4,FALSE),"")</f>
        <v>https://doi.org/10.1002/cpt.2097</v>
      </c>
      <c r="E1322" s="64" t="str">
        <f>IF(AND($A1322&lt;&gt;"",ISNUMBER($A1322)),VLOOKUP($A1322,StudiesDetails!$B:$CW,5,FALSE),"")</f>
        <v>CYP3A4</v>
      </c>
      <c r="F1322" s="23" t="str">
        <f>IF(AND($A1322&lt;&gt;"",ISNUMBER($A1322)),VLOOKUP($A1322,StudiesDetails!$B:$CW,6,FALSE),"")</f>
        <v>Small intestine-Proximal Ileum-Intestinal mucosa-4-</v>
      </c>
      <c r="G1322" s="12" t="s">
        <v>1678</v>
      </c>
      <c r="H1322" s="1">
        <v>2</v>
      </c>
      <c r="I1322" s="60" t="str">
        <f>IF(AND($A1322&lt;&gt;"",ISNUMBER($A1322)),VLOOKUP($A1322,StudiesDetails!$B:$CW,26,FALSE),"")</f>
        <v>Individual</v>
      </c>
      <c r="J1322" s="39">
        <f>IF(AND($A1322&lt;&gt;"",ISNUMBER($A1322)),VLOOKUP($A1322,StudiesDetails!$B:$CW,31,FALSE),"")</f>
        <v>1</v>
      </c>
      <c r="K1322" s="86">
        <v>0.55000000000000004</v>
      </c>
      <c r="L1322" s="14" t="s">
        <v>1698</v>
      </c>
      <c r="M1322" s="14" t="s">
        <v>768</v>
      </c>
      <c r="X1322" s="52">
        <v>0</v>
      </c>
    </row>
    <row r="1323" spans="1:26" x14ac:dyDescent="0.3">
      <c r="A1323">
        <v>2265</v>
      </c>
      <c r="B1323" s="23" t="str">
        <f>IF(AND($A1323&lt;&gt;"",ISNUMBER($A1323)),VLOOKUP($A1323,StudiesDetails!$B:$CW,2,FALSE),"")</f>
        <v>Al-Majdoub</v>
      </c>
      <c r="C1323" s="23">
        <f>IF(AND($A1323&lt;&gt;"",ISNUMBER($A1323)),VLOOKUP($A1323,StudiesDetails!$B:$CW,3,FALSE),"")</f>
        <v>2021</v>
      </c>
      <c r="D1323" s="23" t="str">
        <f>IF(AND($A1323&lt;&gt;"",ISNUMBER($A1323)),VLOOKUP($A1323,StudiesDetails!$B:$CW,4,FALSE),"")</f>
        <v>https://doi.org/10.1002/cpt.2097</v>
      </c>
      <c r="E1323" s="64" t="str">
        <f>IF(AND($A1323&lt;&gt;"",ISNUMBER($A1323)),VLOOKUP($A1323,StudiesDetails!$B:$CW,5,FALSE),"")</f>
        <v>CYP3A4</v>
      </c>
      <c r="F1323" s="23" t="str">
        <f>IF(AND($A1323&lt;&gt;"",ISNUMBER($A1323)),VLOOKUP($A1323,StudiesDetails!$B:$CW,6,FALSE),"")</f>
        <v>Small intestine-Distal Ileum-Intestinal mucosa-5-</v>
      </c>
      <c r="G1323" s="12" t="s">
        <v>1678</v>
      </c>
      <c r="H1323" s="1">
        <v>2</v>
      </c>
      <c r="I1323" s="60" t="str">
        <f>IF(AND($A1323&lt;&gt;"",ISNUMBER($A1323)),VLOOKUP($A1323,StudiesDetails!$B:$CW,26,FALSE),"")</f>
        <v>Individual</v>
      </c>
      <c r="J1323" s="39">
        <f>IF(AND($A1323&lt;&gt;"",ISNUMBER($A1323)),VLOOKUP($A1323,StudiesDetails!$B:$CW,31,FALSE),"")</f>
        <v>1</v>
      </c>
      <c r="K1323" s="86">
        <v>1.86</v>
      </c>
      <c r="L1323" s="14" t="s">
        <v>1698</v>
      </c>
      <c r="M1323" s="14" t="s">
        <v>768</v>
      </c>
      <c r="X1323" s="52">
        <v>1</v>
      </c>
      <c r="Y1323" s="52" t="s">
        <v>1683</v>
      </c>
    </row>
    <row r="1324" spans="1:26" x14ac:dyDescent="0.3">
      <c r="A1324">
        <v>2266</v>
      </c>
      <c r="B1324" s="23" t="str">
        <f>IF(AND($A1324&lt;&gt;"",ISNUMBER($A1324)),VLOOKUP($A1324,StudiesDetails!$B:$CW,2,FALSE),"")</f>
        <v>Al-Majdoub</v>
      </c>
      <c r="C1324" s="23">
        <f>IF(AND($A1324&lt;&gt;"",ISNUMBER($A1324)),VLOOKUP($A1324,StudiesDetails!$B:$CW,3,FALSE),"")</f>
        <v>2021</v>
      </c>
      <c r="D1324" s="23" t="str">
        <f>IF(AND($A1324&lt;&gt;"",ISNUMBER($A1324)),VLOOKUP($A1324,StudiesDetails!$B:$CW,4,FALSE),"")</f>
        <v>https://doi.org/10.1002/cpt.2097</v>
      </c>
      <c r="E1324" s="64" t="str">
        <f>IF(AND($A1324&lt;&gt;"",ISNUMBER($A1324)),VLOOKUP($A1324,StudiesDetails!$B:$CW,5,FALSE),"")</f>
        <v>CYP3A4</v>
      </c>
      <c r="F1324" s="23" t="str">
        <f>IF(AND($A1324&lt;&gt;"",ISNUMBER($A1324)),VLOOKUP($A1324,StudiesDetails!$B:$CW,6,FALSE),"")</f>
        <v>Small intestine-Proximal Ileum-Intestinal mucosa-10-</v>
      </c>
      <c r="G1324" s="12" t="s">
        <v>1678</v>
      </c>
      <c r="H1324" s="1">
        <v>2</v>
      </c>
      <c r="I1324" s="60" t="str">
        <f>IF(AND($A1324&lt;&gt;"",ISNUMBER($A1324)),VLOOKUP($A1324,StudiesDetails!$B:$CW,26,FALSE),"")</f>
        <v>Individual</v>
      </c>
      <c r="J1324" s="39">
        <f>IF(AND($A1324&lt;&gt;"",ISNUMBER($A1324)),VLOOKUP($A1324,StudiesDetails!$B:$CW,31,FALSE),"")</f>
        <v>1</v>
      </c>
      <c r="K1324" s="86">
        <v>3.6</v>
      </c>
      <c r="L1324" s="14" t="s">
        <v>1698</v>
      </c>
      <c r="M1324" s="14" t="s">
        <v>768</v>
      </c>
      <c r="X1324" s="52">
        <v>0</v>
      </c>
    </row>
    <row r="1325" spans="1:26" x14ac:dyDescent="0.3">
      <c r="A1325">
        <v>2267</v>
      </c>
      <c r="B1325" s="23" t="str">
        <f>IF(AND($A1325&lt;&gt;"",ISNUMBER($A1325)),VLOOKUP($A1325,StudiesDetails!$B:$CW,2,FALSE),"")</f>
        <v>Al-Majdoub</v>
      </c>
      <c r="C1325" s="23">
        <f>IF(AND($A1325&lt;&gt;"",ISNUMBER($A1325)),VLOOKUP($A1325,StudiesDetails!$B:$CW,3,FALSE),"")</f>
        <v>2021</v>
      </c>
      <c r="D1325" s="23" t="str">
        <f>IF(AND($A1325&lt;&gt;"",ISNUMBER($A1325)),VLOOKUP($A1325,StudiesDetails!$B:$CW,4,FALSE),"")</f>
        <v>https://doi.org/10.1002/cpt.2097</v>
      </c>
      <c r="E1325" s="64" t="str">
        <f>IF(AND($A1325&lt;&gt;"",ISNUMBER($A1325)),VLOOKUP($A1325,StudiesDetails!$B:$CW,5,FALSE),"")</f>
        <v>CYP3A4</v>
      </c>
      <c r="F1325" s="23" t="str">
        <f>IF(AND($A1325&lt;&gt;"",ISNUMBER($A1325)),VLOOKUP($A1325,StudiesDetails!$B:$CW,6,FALSE),"")</f>
        <v>Small intestine-Distal Ileum-Intestinal mucosa-11-</v>
      </c>
      <c r="G1325" s="12" t="s">
        <v>1678</v>
      </c>
      <c r="H1325" s="1">
        <v>2</v>
      </c>
      <c r="I1325" s="60" t="str">
        <f>IF(AND($A1325&lt;&gt;"",ISNUMBER($A1325)),VLOOKUP($A1325,StudiesDetails!$B:$CW,26,FALSE),"")</f>
        <v>Individual</v>
      </c>
      <c r="J1325" s="39">
        <f>IF(AND($A1325&lt;&gt;"",ISNUMBER($A1325)),VLOOKUP($A1325,StudiesDetails!$B:$CW,31,FALSE),"")</f>
        <v>1</v>
      </c>
      <c r="K1325" s="86">
        <v>1.02</v>
      </c>
      <c r="L1325" s="14" t="s">
        <v>1698</v>
      </c>
      <c r="M1325" s="14" t="s">
        <v>768</v>
      </c>
      <c r="X1325" s="52">
        <v>1</v>
      </c>
      <c r="Y1325" s="52" t="s">
        <v>1683</v>
      </c>
    </row>
    <row r="1326" spans="1:26" x14ac:dyDescent="0.3">
      <c r="A1326">
        <v>2268</v>
      </c>
      <c r="B1326" s="23" t="str">
        <f>IF(AND($A1326&lt;&gt;"",ISNUMBER($A1326)),VLOOKUP($A1326,StudiesDetails!$B:$CW,2,FALSE),"")</f>
        <v>Al-Majdoub</v>
      </c>
      <c r="C1326" s="23">
        <f>IF(AND($A1326&lt;&gt;"",ISNUMBER($A1326)),VLOOKUP($A1326,StudiesDetails!$B:$CW,3,FALSE),"")</f>
        <v>2021</v>
      </c>
      <c r="D1326" s="23" t="str">
        <f>IF(AND($A1326&lt;&gt;"",ISNUMBER($A1326)),VLOOKUP($A1326,StudiesDetails!$B:$CW,4,FALSE),"")</f>
        <v>https://doi.org/10.1002/cpt.2097</v>
      </c>
      <c r="E1326" s="64" t="str">
        <f>IF(AND($A1326&lt;&gt;"",ISNUMBER($A1326)),VLOOKUP($A1326,StudiesDetails!$B:$CW,5,FALSE),"")</f>
        <v>CYP3A4</v>
      </c>
      <c r="F1326" s="23" t="str">
        <f>IF(AND($A1326&lt;&gt;"",ISNUMBER($A1326)),VLOOKUP($A1326,StudiesDetails!$B:$CW,6,FALSE),"")</f>
        <v>Small intestine-Distal Ileum-Intestinal mucosa-12-</v>
      </c>
      <c r="G1326" s="12" t="s">
        <v>1678</v>
      </c>
      <c r="H1326" s="1">
        <v>2</v>
      </c>
      <c r="I1326" s="60" t="str">
        <f>IF(AND($A1326&lt;&gt;"",ISNUMBER($A1326)),VLOOKUP($A1326,StudiesDetails!$B:$CW,26,FALSE),"")</f>
        <v>Individual</v>
      </c>
      <c r="J1326" s="39">
        <f>IF(AND($A1326&lt;&gt;"",ISNUMBER($A1326)),VLOOKUP($A1326,StudiesDetails!$B:$CW,31,FALSE),"")</f>
        <v>1</v>
      </c>
      <c r="K1326" s="86">
        <v>1.68</v>
      </c>
      <c r="L1326" s="14" t="s">
        <v>1698</v>
      </c>
      <c r="M1326" s="14" t="s">
        <v>768</v>
      </c>
      <c r="X1326" s="52">
        <v>1</v>
      </c>
      <c r="Y1326" s="52" t="s">
        <v>1683</v>
      </c>
    </row>
    <row r="1327" spans="1:26" x14ac:dyDescent="0.3">
      <c r="A1327">
        <v>2269</v>
      </c>
      <c r="B1327" s="23" t="str">
        <f>IF(AND($A1327&lt;&gt;"",ISNUMBER($A1327)),VLOOKUP($A1327,StudiesDetails!$B:$CW,2,FALSE),"")</f>
        <v>Al-Majdoub</v>
      </c>
      <c r="C1327" s="23">
        <f>IF(AND($A1327&lt;&gt;"",ISNUMBER($A1327)),VLOOKUP($A1327,StudiesDetails!$B:$CW,3,FALSE),"")</f>
        <v>2021</v>
      </c>
      <c r="D1327" s="23" t="str">
        <f>IF(AND($A1327&lt;&gt;"",ISNUMBER($A1327)),VLOOKUP($A1327,StudiesDetails!$B:$CW,4,FALSE),"")</f>
        <v>https://doi.org/10.1002/cpt.2097</v>
      </c>
      <c r="E1327" s="64" t="str">
        <f>IF(AND($A1327&lt;&gt;"",ISNUMBER($A1327)),VLOOKUP($A1327,StudiesDetails!$B:$CW,5,FALSE),"")</f>
        <v>CYP3A4</v>
      </c>
      <c r="F1327" s="23" t="str">
        <f>IF(AND($A1327&lt;&gt;"",ISNUMBER($A1327)),VLOOKUP($A1327,StudiesDetails!$B:$CW,6,FALSE),"")</f>
        <v>Small intestine-Medial Jejunum-Intestinal mucosa-15-</v>
      </c>
      <c r="G1327" s="12" t="s">
        <v>1678</v>
      </c>
      <c r="H1327" s="1">
        <v>2</v>
      </c>
      <c r="I1327" s="60" t="str">
        <f>IF(AND($A1327&lt;&gt;"",ISNUMBER($A1327)),VLOOKUP($A1327,StudiesDetails!$B:$CW,26,FALSE),"")</f>
        <v>Individual</v>
      </c>
      <c r="J1327" s="39">
        <f>IF(AND($A1327&lt;&gt;"",ISNUMBER($A1327)),VLOOKUP($A1327,StudiesDetails!$B:$CW,31,FALSE),"")</f>
        <v>1</v>
      </c>
      <c r="K1327" s="86">
        <v>3.81</v>
      </c>
      <c r="L1327" s="14" t="s">
        <v>1698</v>
      </c>
      <c r="M1327" s="14" t="s">
        <v>768</v>
      </c>
      <c r="X1327" s="52">
        <v>0</v>
      </c>
    </row>
    <row r="1328" spans="1:26" x14ac:dyDescent="0.3">
      <c r="A1328">
        <v>2270</v>
      </c>
      <c r="B1328" s="23" t="str">
        <f>IF(AND($A1328&lt;&gt;"",ISNUMBER($A1328)),VLOOKUP($A1328,StudiesDetails!$B:$CW,2,FALSE),"")</f>
        <v>Al-Majdoub</v>
      </c>
      <c r="C1328" s="23">
        <f>IF(AND($A1328&lt;&gt;"",ISNUMBER($A1328)),VLOOKUP($A1328,StudiesDetails!$B:$CW,3,FALSE),"")</f>
        <v>2021</v>
      </c>
      <c r="D1328" s="23" t="str">
        <f>IF(AND($A1328&lt;&gt;"",ISNUMBER($A1328)),VLOOKUP($A1328,StudiesDetails!$B:$CW,4,FALSE),"")</f>
        <v>https://doi.org/10.1002/cpt.2097</v>
      </c>
      <c r="E1328" s="64" t="str">
        <f>IF(AND($A1328&lt;&gt;"",ISNUMBER($A1328)),VLOOKUP($A1328,StudiesDetails!$B:$CW,5,FALSE),"")</f>
        <v>CYP3A4</v>
      </c>
      <c r="F1328" s="23" t="str">
        <f>IF(AND($A1328&lt;&gt;"",ISNUMBER($A1328)),VLOOKUP($A1328,StudiesDetails!$B:$CW,6,FALSE),"")</f>
        <v>Small intestine-Distal Jejunum-Intestinal mucosa-16-</v>
      </c>
      <c r="G1328" s="12" t="s">
        <v>1678</v>
      </c>
      <c r="H1328" s="1">
        <v>2</v>
      </c>
      <c r="I1328" s="60" t="str">
        <f>IF(AND($A1328&lt;&gt;"",ISNUMBER($A1328)),VLOOKUP($A1328,StudiesDetails!$B:$CW,26,FALSE),"")</f>
        <v>Individual</v>
      </c>
      <c r="J1328" s="39">
        <f>IF(AND($A1328&lt;&gt;"",ISNUMBER($A1328)),VLOOKUP($A1328,StudiesDetails!$B:$CW,31,FALSE),"")</f>
        <v>1</v>
      </c>
      <c r="K1328" s="86">
        <v>2.68</v>
      </c>
      <c r="L1328" s="14" t="s">
        <v>1698</v>
      </c>
      <c r="M1328" s="14" t="s">
        <v>768</v>
      </c>
      <c r="X1328" s="52">
        <v>0</v>
      </c>
    </row>
    <row r="1329" spans="1:26" x14ac:dyDescent="0.3">
      <c r="A1329">
        <v>2271</v>
      </c>
      <c r="B1329" s="23" t="str">
        <f>IF(AND($A1329&lt;&gt;"",ISNUMBER($A1329)),VLOOKUP($A1329,StudiesDetails!$B:$CW,2,FALSE),"")</f>
        <v>Al-Majdoub</v>
      </c>
      <c r="C1329" s="23">
        <f>IF(AND($A1329&lt;&gt;"",ISNUMBER($A1329)),VLOOKUP($A1329,StudiesDetails!$B:$CW,3,FALSE),"")</f>
        <v>2021</v>
      </c>
      <c r="D1329" s="23" t="str">
        <f>IF(AND($A1329&lt;&gt;"",ISNUMBER($A1329)),VLOOKUP($A1329,StudiesDetails!$B:$CW,4,FALSE),"")</f>
        <v>https://doi.org/10.1002/cpt.2097</v>
      </c>
      <c r="E1329" s="64" t="str">
        <f>IF(AND($A1329&lt;&gt;"",ISNUMBER($A1329)),VLOOKUP($A1329,StudiesDetails!$B:$CW,5,FALSE),"")</f>
        <v>CYP3A4</v>
      </c>
      <c r="F1329" s="23" t="str">
        <f>IF(AND($A1329&lt;&gt;"",ISNUMBER($A1329)),VLOOKUP($A1329,StudiesDetails!$B:$CW,6,FALSE),"")</f>
        <v>Small intestine-Distal Ileum-Intestinal mucosa-18-</v>
      </c>
      <c r="G1329" s="12" t="s">
        <v>1678</v>
      </c>
      <c r="H1329" s="1">
        <v>2</v>
      </c>
      <c r="I1329" s="60" t="str">
        <f>IF(AND($A1329&lt;&gt;"",ISNUMBER($A1329)),VLOOKUP($A1329,StudiesDetails!$B:$CW,26,FALSE),"")</f>
        <v>Individual</v>
      </c>
      <c r="J1329" s="39">
        <f>IF(AND($A1329&lt;&gt;"",ISNUMBER($A1329)),VLOOKUP($A1329,StudiesDetails!$B:$CW,31,FALSE),"")</f>
        <v>1</v>
      </c>
      <c r="K1329" s="86">
        <v>0.13</v>
      </c>
      <c r="L1329" s="14" t="s">
        <v>1698</v>
      </c>
      <c r="M1329" s="14" t="s">
        <v>768</v>
      </c>
      <c r="X1329" s="52">
        <v>1</v>
      </c>
      <c r="Y1329" s="52" t="s">
        <v>1683</v>
      </c>
    </row>
    <row r="1330" spans="1:26" x14ac:dyDescent="0.3">
      <c r="A1330">
        <v>2272</v>
      </c>
      <c r="B1330" s="23" t="str">
        <f>IF(AND($A1330&lt;&gt;"",ISNUMBER($A1330)),VLOOKUP($A1330,StudiesDetails!$B:$CW,2,FALSE),"")</f>
        <v>Al-Majdoub</v>
      </c>
      <c r="C1330" s="23">
        <f>IF(AND($A1330&lt;&gt;"",ISNUMBER($A1330)),VLOOKUP($A1330,StudiesDetails!$B:$CW,3,FALSE),"")</f>
        <v>2021</v>
      </c>
      <c r="D1330" s="23" t="str">
        <f>IF(AND($A1330&lt;&gt;"",ISNUMBER($A1330)),VLOOKUP($A1330,StudiesDetails!$B:$CW,4,FALSE),"")</f>
        <v>https://doi.org/10.1002/cpt.2097</v>
      </c>
      <c r="E1330" s="64" t="str">
        <f>IF(AND($A1330&lt;&gt;"",ISNUMBER($A1330)),VLOOKUP($A1330,StudiesDetails!$B:$CW,5,FALSE),"")</f>
        <v>CYP3A4</v>
      </c>
      <c r="F1330" s="23" t="str">
        <f>IF(AND($A1330&lt;&gt;"",ISNUMBER($A1330)),VLOOKUP($A1330,StudiesDetails!$B:$CW,6,FALSE),"")</f>
        <v>Small intestine-Distal Ileum-Intestinal mucosa-19-</v>
      </c>
      <c r="G1330" s="12" t="s">
        <v>1678</v>
      </c>
      <c r="H1330" s="1">
        <v>2</v>
      </c>
      <c r="I1330" s="60" t="str">
        <f>IF(AND($A1330&lt;&gt;"",ISNUMBER($A1330)),VLOOKUP($A1330,StudiesDetails!$B:$CW,26,FALSE),"")</f>
        <v>Individual</v>
      </c>
      <c r="J1330" s="39">
        <f>IF(AND($A1330&lt;&gt;"",ISNUMBER($A1330)),VLOOKUP($A1330,StudiesDetails!$B:$CW,31,FALSE),"")</f>
        <v>1</v>
      </c>
      <c r="K1330" s="86">
        <v>0.85</v>
      </c>
      <c r="L1330" s="14" t="s">
        <v>1698</v>
      </c>
      <c r="M1330" s="14" t="s">
        <v>768</v>
      </c>
      <c r="X1330" s="52">
        <v>1</v>
      </c>
      <c r="Y1330" s="52" t="s">
        <v>1683</v>
      </c>
    </row>
    <row r="1331" spans="1:26" x14ac:dyDescent="0.3">
      <c r="A1331">
        <v>2273</v>
      </c>
      <c r="B1331" s="23" t="str">
        <f>IF(AND($A1331&lt;&gt;"",ISNUMBER($A1331)),VLOOKUP($A1331,StudiesDetails!$B:$CW,2,FALSE),"")</f>
        <v>Al-Majdoub</v>
      </c>
      <c r="C1331" s="23">
        <f>IF(AND($A1331&lt;&gt;"",ISNUMBER($A1331)),VLOOKUP($A1331,StudiesDetails!$B:$CW,3,FALSE),"")</f>
        <v>2021</v>
      </c>
      <c r="D1331" s="23" t="str">
        <f>IF(AND($A1331&lt;&gt;"",ISNUMBER($A1331)),VLOOKUP($A1331,StudiesDetails!$B:$CW,4,FALSE),"")</f>
        <v>https://doi.org/10.1002/cpt.2097</v>
      </c>
      <c r="E1331" s="64" t="str">
        <f>IF(AND($A1331&lt;&gt;"",ISNUMBER($A1331)),VLOOKUP($A1331,StudiesDetails!$B:$CW,5,FALSE),"")</f>
        <v>CYP3A4</v>
      </c>
      <c r="F1331" s="23" t="str">
        <f>IF(AND($A1331&lt;&gt;"",ISNUMBER($A1331)),VLOOKUP($A1331,StudiesDetails!$B:$CW,6,FALSE),"")</f>
        <v>Small intestine-Distal Ileum-Intestinal mucosa-20-</v>
      </c>
      <c r="G1331" s="12" t="s">
        <v>1678</v>
      </c>
      <c r="H1331" s="1">
        <v>2</v>
      </c>
      <c r="I1331" s="60" t="str">
        <f>IF(AND($A1331&lt;&gt;"",ISNUMBER($A1331)),VLOOKUP($A1331,StudiesDetails!$B:$CW,26,FALSE),"")</f>
        <v>Individual</v>
      </c>
      <c r="J1331" s="39">
        <f>IF(AND($A1331&lt;&gt;"",ISNUMBER($A1331)),VLOOKUP($A1331,StudiesDetails!$B:$CW,31,FALSE),"")</f>
        <v>1</v>
      </c>
      <c r="K1331" s="86">
        <v>1.79</v>
      </c>
      <c r="L1331" s="14" t="s">
        <v>1698</v>
      </c>
      <c r="M1331" s="14" t="s">
        <v>768</v>
      </c>
      <c r="X1331" s="52">
        <v>1</v>
      </c>
      <c r="Y1331" s="52" t="s">
        <v>1683</v>
      </c>
    </row>
    <row r="1332" spans="1:26" ht="13.95" customHeight="1" x14ac:dyDescent="0.3">
      <c r="A1332">
        <v>2274</v>
      </c>
      <c r="B1332" s="23" t="str">
        <f>IF(AND($A1332&lt;&gt;"",ISNUMBER($A1332)),VLOOKUP($A1332,StudiesDetails!$B:$CW,2,FALSE),"")</f>
        <v>Al-Majdoub</v>
      </c>
      <c r="C1332" s="23">
        <f>IF(AND($A1332&lt;&gt;"",ISNUMBER($A1332)),VLOOKUP($A1332,StudiesDetails!$B:$CW,3,FALSE),"")</f>
        <v>2021</v>
      </c>
      <c r="D1332" s="23" t="str">
        <f>IF(AND($A1332&lt;&gt;"",ISNUMBER($A1332)),VLOOKUP($A1332,StudiesDetails!$B:$CW,4,FALSE),"")</f>
        <v>https://doi.org/10.1002/cpt.2097</v>
      </c>
      <c r="E1332" s="64" t="str">
        <f>IF(AND($A1332&lt;&gt;"",ISNUMBER($A1332)),VLOOKUP($A1332,StudiesDetails!$B:$CW,5,FALSE),"")</f>
        <v>CYP3A4</v>
      </c>
      <c r="F1332" s="23" t="str">
        <f>IF(AND($A1332&lt;&gt;"",ISNUMBER($A1332)),VLOOKUP($A1332,StudiesDetails!$B:$CW,6,FALSE),"")</f>
        <v>Small intestine-Proximal Ileum-Intestinal mucosa-21-</v>
      </c>
      <c r="G1332" s="12" t="s">
        <v>1678</v>
      </c>
      <c r="H1332" s="1">
        <v>2</v>
      </c>
      <c r="I1332" s="60" t="str">
        <f>IF(AND($A1332&lt;&gt;"",ISNUMBER($A1332)),VLOOKUP($A1332,StudiesDetails!$B:$CW,26,FALSE),"")</f>
        <v>Individual</v>
      </c>
      <c r="J1332" s="39">
        <f>IF(AND($A1332&lt;&gt;"",ISNUMBER($A1332)),VLOOKUP($A1332,StudiesDetails!$B:$CW,31,FALSE),"")</f>
        <v>1</v>
      </c>
      <c r="K1332" s="86">
        <v>1.57</v>
      </c>
      <c r="L1332" s="14" t="s">
        <v>1698</v>
      </c>
      <c r="M1332" s="14" t="s">
        <v>768</v>
      </c>
      <c r="X1332" s="52">
        <v>1</v>
      </c>
      <c r="Y1332" s="52" t="s">
        <v>1696</v>
      </c>
    </row>
    <row r="1333" spans="1:26" x14ac:dyDescent="0.3">
      <c r="A1333">
        <v>2275</v>
      </c>
      <c r="B1333" s="23" t="str">
        <f>IF(AND($A1333&lt;&gt;"",ISNUMBER($A1333)),VLOOKUP($A1333,StudiesDetails!$B:$CW,2,FALSE),"")</f>
        <v>Al-Majdoub</v>
      </c>
      <c r="C1333" s="23">
        <f>IF(AND($A1333&lt;&gt;"",ISNUMBER($A1333)),VLOOKUP($A1333,StudiesDetails!$B:$CW,3,FALSE),"")</f>
        <v>2021</v>
      </c>
      <c r="D1333" s="23" t="str">
        <f>IF(AND($A1333&lt;&gt;"",ISNUMBER($A1333)),VLOOKUP($A1333,StudiesDetails!$B:$CW,4,FALSE),"")</f>
        <v>https://doi.org/10.1002/cpt.2097</v>
      </c>
      <c r="E1333" s="64" t="str">
        <f>IF(AND($A1333&lt;&gt;"",ISNUMBER($A1333)),VLOOKUP($A1333,StudiesDetails!$B:$CW,5,FALSE),"")</f>
        <v>CYP3A4</v>
      </c>
      <c r="F1333" s="23" t="str">
        <f>IF(AND($A1333&lt;&gt;"",ISNUMBER($A1333)),VLOOKUP($A1333,StudiesDetails!$B:$CW,6,FALSE),"")</f>
        <v>Small intestine-Proximal Jejunum-Intestinal mucosa-22-</v>
      </c>
      <c r="G1333" s="12" t="s">
        <v>1678</v>
      </c>
      <c r="H1333" s="1">
        <v>2</v>
      </c>
      <c r="I1333" s="60" t="str">
        <f>IF(AND($A1333&lt;&gt;"",ISNUMBER($A1333)),VLOOKUP($A1333,StudiesDetails!$B:$CW,26,FALSE),"")</f>
        <v>Individual</v>
      </c>
      <c r="J1333" s="39">
        <f>IF(AND($A1333&lt;&gt;"",ISNUMBER($A1333)),VLOOKUP($A1333,StudiesDetails!$B:$CW,31,FALSE),"")</f>
        <v>1</v>
      </c>
      <c r="K1333" s="86">
        <v>11.420015340031973</v>
      </c>
      <c r="L1333" s="14" t="s">
        <v>1698</v>
      </c>
      <c r="M1333" s="14" t="s">
        <v>768</v>
      </c>
      <c r="X1333" s="52">
        <v>0</v>
      </c>
    </row>
    <row r="1334" spans="1:26" x14ac:dyDescent="0.3">
      <c r="A1334">
        <v>2276</v>
      </c>
      <c r="B1334" s="23" t="str">
        <f>IF(AND($A1334&lt;&gt;"",ISNUMBER($A1334)),VLOOKUP($A1334,StudiesDetails!$B:$CW,2,FALSE),"")</f>
        <v>Al-Majdoub</v>
      </c>
      <c r="C1334" s="23">
        <f>IF(AND($A1334&lt;&gt;"",ISNUMBER($A1334)),VLOOKUP($A1334,StudiesDetails!$B:$CW,3,FALSE),"")</f>
        <v>2021</v>
      </c>
      <c r="D1334" s="23" t="str">
        <f>IF(AND($A1334&lt;&gt;"",ISNUMBER($A1334)),VLOOKUP($A1334,StudiesDetails!$B:$CW,4,FALSE),"")</f>
        <v>https://doi.org/10.1002/cpt.2097</v>
      </c>
      <c r="E1334" s="64" t="str">
        <f>IF(AND($A1334&lt;&gt;"",ISNUMBER($A1334)),VLOOKUP($A1334,StudiesDetails!$B:$CW,5,FALSE),"")</f>
        <v>CYP3A4</v>
      </c>
      <c r="F1334" s="23" t="str">
        <f>IF(AND($A1334&lt;&gt;"",ISNUMBER($A1334)),VLOOKUP($A1334,StudiesDetails!$B:$CW,6,FALSE),"")</f>
        <v>Small intestine-Distal Ileum-Intestinal mucosa-28-</v>
      </c>
      <c r="G1334" s="12" t="s">
        <v>1678</v>
      </c>
      <c r="H1334" s="34" t="str">
        <f>"3-4"</f>
        <v>3-4</v>
      </c>
      <c r="I1334" s="60" t="str">
        <f>IF(AND($A1334&lt;&gt;"",ISNUMBER($A1334)),VLOOKUP($A1334,StudiesDetails!$B:$CW,26,FALSE),"")</f>
        <v>Individual</v>
      </c>
      <c r="J1334" s="39">
        <f>IF(AND($A1334&lt;&gt;"",ISNUMBER($A1334)),VLOOKUP($A1334,StudiesDetails!$B:$CW,31,FALSE),"")</f>
        <v>1</v>
      </c>
      <c r="K1334" s="86">
        <v>2.16</v>
      </c>
      <c r="L1334" s="14" t="s">
        <v>1698</v>
      </c>
      <c r="M1334" s="14" t="s">
        <v>768</v>
      </c>
      <c r="X1334" s="52">
        <v>0</v>
      </c>
    </row>
    <row r="1335" spans="1:26" x14ac:dyDescent="0.3">
      <c r="A1335">
        <v>2277</v>
      </c>
      <c r="B1335" s="23" t="str">
        <f>IF(AND($A1335&lt;&gt;"",ISNUMBER($A1335)),VLOOKUP($A1335,StudiesDetails!$B:$CW,2,FALSE),"")</f>
        <v>Khatri</v>
      </c>
      <c r="C1335" s="23">
        <f>IF(AND($A1335&lt;&gt;"",ISNUMBER($A1335)),VLOOKUP($A1335,StudiesDetails!$B:$CW,3,FALSE),"")</f>
        <v>2021</v>
      </c>
      <c r="D1335" s="23" t="str">
        <f>IF(AND($A1335&lt;&gt;"",ISNUMBER($A1335)),VLOOKUP($A1335,StudiesDetails!$B:$CW,4,FALSE),"")</f>
        <v>https://doi.org/10.1016/j.xphs.2020.09.013</v>
      </c>
      <c r="E1335" s="64" t="str">
        <f>IF(AND($A1335&lt;&gt;"",ISNUMBER($A1335)),VLOOKUP($A1335,StudiesDetails!$B:$CW,5,FALSE),"")</f>
        <v>CYP3A4</v>
      </c>
      <c r="F1335" s="23" t="str">
        <f>IF(AND($A1335&lt;&gt;"",ISNUMBER($A1335)),VLOOKUP($A1335,StudiesDetails!$B:$CW,6,FALSE),"")</f>
        <v>Liver--SCHH / Cell lysates-HU1880-</v>
      </c>
      <c r="G1335" s="12" t="s">
        <v>1678</v>
      </c>
      <c r="H1335" s="34" t="str">
        <f t="shared" ref="H1335:H1338" si="3">"3-4"</f>
        <v>3-4</v>
      </c>
      <c r="I1335" s="60" t="str">
        <f>IF(AND($A1335&lt;&gt;"",ISNUMBER($A1335)),VLOOKUP($A1335,StudiesDetails!$B:$CW,26,FALSE),"")</f>
        <v>Individual</v>
      </c>
      <c r="J1335" s="39">
        <f>IF(AND($A1335&lt;&gt;"",ISNUMBER($A1335)),VLOOKUP($A1335,StudiesDetails!$B:$CW,31,FALSE),"")</f>
        <v>1</v>
      </c>
      <c r="K1335" s="2">
        <v>14.5264246026618</v>
      </c>
      <c r="L1335" s="14" t="s">
        <v>1708</v>
      </c>
      <c r="M1335" s="14" t="s">
        <v>768</v>
      </c>
      <c r="N1335" s="58">
        <v>2.3775681612611006</v>
      </c>
      <c r="O1335" s="59" t="s">
        <v>1708</v>
      </c>
      <c r="P1335" s="58" t="s">
        <v>1686</v>
      </c>
      <c r="X1335" s="52">
        <v>0</v>
      </c>
      <c r="Z1335" s="16" t="s">
        <v>1694</v>
      </c>
    </row>
    <row r="1336" spans="1:26" x14ac:dyDescent="0.3">
      <c r="A1336">
        <v>2278</v>
      </c>
      <c r="B1336" s="23" t="str">
        <f>IF(AND($A1336&lt;&gt;"",ISNUMBER($A1336)),VLOOKUP($A1336,StudiesDetails!$B:$CW,2,FALSE),"")</f>
        <v>Khatri</v>
      </c>
      <c r="C1336" s="23">
        <f>IF(AND($A1336&lt;&gt;"",ISNUMBER($A1336)),VLOOKUP($A1336,StudiesDetails!$B:$CW,3,FALSE),"")</f>
        <v>2021</v>
      </c>
      <c r="D1336" s="23" t="str">
        <f>IF(AND($A1336&lt;&gt;"",ISNUMBER($A1336)),VLOOKUP($A1336,StudiesDetails!$B:$CW,4,FALSE),"")</f>
        <v>https://doi.org/10.1016/j.xphs.2020.09.013</v>
      </c>
      <c r="E1336" s="64" t="str">
        <f>IF(AND($A1336&lt;&gt;"",ISNUMBER($A1336)),VLOOKUP($A1336,StudiesDetails!$B:$CW,5,FALSE),"")</f>
        <v>CYP3A4</v>
      </c>
      <c r="F1336" s="23" t="str">
        <f>IF(AND($A1336&lt;&gt;"",ISNUMBER($A1336)),VLOOKUP($A1336,StudiesDetails!$B:$CW,6,FALSE),"")</f>
        <v>Liver--SCHH / Cell lysates-HC3-26-</v>
      </c>
      <c r="G1336" s="12" t="s">
        <v>1678</v>
      </c>
      <c r="H1336" s="34" t="str">
        <f t="shared" si="3"/>
        <v>3-4</v>
      </c>
      <c r="I1336" s="60" t="str">
        <f>IF(AND($A1336&lt;&gt;"",ISNUMBER($A1336)),VLOOKUP($A1336,StudiesDetails!$B:$CW,26,FALSE),"")</f>
        <v>Individual</v>
      </c>
      <c r="J1336" s="39">
        <f>IF(AND($A1336&lt;&gt;"",ISNUMBER($A1336)),VLOOKUP($A1336,StudiesDetails!$B:$CW,31,FALSE),"")</f>
        <v>1</v>
      </c>
      <c r="K1336" s="2">
        <v>4.4579403023645003</v>
      </c>
      <c r="L1336" s="14" t="s">
        <v>1708</v>
      </c>
      <c r="M1336" s="14" t="s">
        <v>768</v>
      </c>
      <c r="O1336" s="59"/>
      <c r="X1336" s="52">
        <v>0</v>
      </c>
      <c r="Z1336" s="16" t="s">
        <v>1694</v>
      </c>
    </row>
    <row r="1337" spans="1:26" x14ac:dyDescent="0.3">
      <c r="A1337">
        <v>2279</v>
      </c>
      <c r="B1337" s="23" t="str">
        <f>IF(AND($A1337&lt;&gt;"",ISNUMBER($A1337)),VLOOKUP($A1337,StudiesDetails!$B:$CW,2,FALSE),"")</f>
        <v>Khatri</v>
      </c>
      <c r="C1337" s="23">
        <f>IF(AND($A1337&lt;&gt;"",ISNUMBER($A1337)),VLOOKUP($A1337,StudiesDetails!$B:$CW,3,FALSE),"")</f>
        <v>2021</v>
      </c>
      <c r="D1337" s="23" t="str">
        <f>IF(AND($A1337&lt;&gt;"",ISNUMBER($A1337)),VLOOKUP($A1337,StudiesDetails!$B:$CW,4,FALSE),"")</f>
        <v>https://doi.org/10.1016/j.xphs.2020.09.013</v>
      </c>
      <c r="E1337" s="64" t="str">
        <f>IF(AND($A1337&lt;&gt;"",ISNUMBER($A1337)),VLOOKUP($A1337,StudiesDetails!$B:$CW,5,FALSE),"")</f>
        <v>CYP3A5</v>
      </c>
      <c r="F1337" s="23" t="str">
        <f>IF(AND($A1337&lt;&gt;"",ISNUMBER($A1337)),VLOOKUP($A1337,StudiesDetails!$B:$CW,6,FALSE),"")</f>
        <v>Liver--SCHH / Cell lysates-HU1880-</v>
      </c>
      <c r="G1337" s="12" t="s">
        <v>1678</v>
      </c>
      <c r="H1337" s="34" t="str">
        <f t="shared" si="3"/>
        <v>3-4</v>
      </c>
      <c r="I1337" s="60" t="str">
        <f>IF(AND($A1337&lt;&gt;"",ISNUMBER($A1337)),VLOOKUP($A1337,StudiesDetails!$B:$CW,26,FALSE),"")</f>
        <v>Individual</v>
      </c>
      <c r="J1337" s="39">
        <f>IF(AND($A1337&lt;&gt;"",ISNUMBER($A1337)),VLOOKUP($A1337,StudiesDetails!$B:$CW,31,FALSE),"")</f>
        <v>1</v>
      </c>
      <c r="K1337" s="2">
        <v>19.2640692640692</v>
      </c>
      <c r="L1337" s="14" t="s">
        <v>1708</v>
      </c>
      <c r="M1337" s="14" t="s">
        <v>768</v>
      </c>
      <c r="N1337" s="58">
        <v>1.5584415584416007</v>
      </c>
      <c r="O1337" s="59" t="s">
        <v>1708</v>
      </c>
      <c r="P1337" s="58" t="s">
        <v>1686</v>
      </c>
      <c r="X1337" s="52">
        <v>0</v>
      </c>
      <c r="Z1337" s="16" t="s">
        <v>1694</v>
      </c>
    </row>
    <row r="1338" spans="1:26" x14ac:dyDescent="0.3">
      <c r="A1338">
        <v>2280</v>
      </c>
      <c r="B1338" s="23" t="str">
        <f>IF(AND($A1338&lt;&gt;"",ISNUMBER($A1338)),VLOOKUP($A1338,StudiesDetails!$B:$CW,2,FALSE),"")</f>
        <v>Khatri</v>
      </c>
      <c r="C1338" s="23">
        <f>IF(AND($A1338&lt;&gt;"",ISNUMBER($A1338)),VLOOKUP($A1338,StudiesDetails!$B:$CW,3,FALSE),"")</f>
        <v>2021</v>
      </c>
      <c r="D1338" s="23" t="str">
        <f>IF(AND($A1338&lt;&gt;"",ISNUMBER($A1338)),VLOOKUP($A1338,StudiesDetails!$B:$CW,4,FALSE),"")</f>
        <v>https://doi.org/10.1016/j.xphs.2020.09.013</v>
      </c>
      <c r="E1338" s="64" t="str">
        <f>IF(AND($A1338&lt;&gt;"",ISNUMBER($A1338)),VLOOKUP($A1338,StudiesDetails!$B:$CW,5,FALSE),"")</f>
        <v>CYP3A5</v>
      </c>
      <c r="F1338" s="23" t="str">
        <f>IF(AND($A1338&lt;&gt;"",ISNUMBER($A1338)),VLOOKUP($A1338,StudiesDetails!$B:$CW,6,FALSE),"")</f>
        <v>Liver--SCHH / Cell lysates-HC3-26-</v>
      </c>
      <c r="G1338" s="12" t="s">
        <v>1678</v>
      </c>
      <c r="H1338" s="34" t="str">
        <f t="shared" si="3"/>
        <v>3-4</v>
      </c>
      <c r="I1338" s="60" t="str">
        <f>IF(AND($A1338&lt;&gt;"",ISNUMBER($A1338)),VLOOKUP($A1338,StudiesDetails!$B:$CW,26,FALSE),"")</f>
        <v>Individual</v>
      </c>
      <c r="J1338" s="39">
        <f>IF(AND($A1338&lt;&gt;"",ISNUMBER($A1338)),VLOOKUP($A1338,StudiesDetails!$B:$CW,31,FALSE),"")</f>
        <v>1</v>
      </c>
      <c r="K1338" s="2">
        <v>1.5367965367965399</v>
      </c>
      <c r="L1338" s="14" t="s">
        <v>1708</v>
      </c>
      <c r="M1338" s="14" t="s">
        <v>768</v>
      </c>
      <c r="O1338" s="59"/>
      <c r="X1338" s="52">
        <v>0</v>
      </c>
      <c r="Z1338" s="16" t="s">
        <v>1694</v>
      </c>
    </row>
    <row r="1339" spans="1:26" ht="15" customHeight="1" x14ac:dyDescent="0.3">
      <c r="A1339">
        <v>2281</v>
      </c>
      <c r="B1339" s="23" t="str">
        <f>IF(AND($A1339&lt;&gt;"",ISNUMBER($A1339)),VLOOKUP($A1339,StudiesDetails!$B:$CW,2,FALSE),"")</f>
        <v>Al Ali</v>
      </c>
      <c r="C1339" s="23">
        <f>IF(AND($A1339&lt;&gt;"",ISNUMBER($A1339)),VLOOKUP($A1339,StudiesDetails!$B:$CW,3,FALSE),"")</f>
        <v>2014</v>
      </c>
      <c r="D1339" s="23" t="str">
        <f>IF(AND($A1339&lt;&gt;"",ISNUMBER($A1339)),VLOOKUP($A1339,StudiesDetails!$B:$CW,4,FALSE),"")</f>
        <v>https://doi.org/10.1007/s00216-014-7928-z</v>
      </c>
      <c r="E1339" s="64" t="str">
        <f>IF(AND($A1339&lt;&gt;"",ISNUMBER($A1339)),VLOOKUP($A1339,StudiesDetails!$B:$CW,5,FALSE),"")</f>
        <v>CYP3A4</v>
      </c>
      <c r="F1339" s="23" t="str">
        <f>IF(AND($A1339&lt;&gt;"",ISNUMBER($A1339)),VLOOKUP($A1339,StudiesDetails!$B:$CW,6,FALSE),"")</f>
        <v>Liver--HLM-Mic_114-</v>
      </c>
      <c r="G1339" s="12" t="s">
        <v>1678</v>
      </c>
      <c r="H1339" s="34"/>
      <c r="I1339" s="60" t="str">
        <f>IF(AND($A1339&lt;&gt;"",ISNUMBER($A1339)),VLOOKUP($A1339,StudiesDetails!$B:$CW,26,FALSE),"")</f>
        <v>Individual</v>
      </c>
      <c r="J1339" s="39">
        <f>IF(AND($A1339&lt;&gt;"",ISNUMBER($A1339)),VLOOKUP($A1339,StudiesDetails!$B:$CW,31,FALSE),"")</f>
        <v>1</v>
      </c>
      <c r="K1339" s="2">
        <v>98.6</v>
      </c>
      <c r="L1339" s="14" t="s">
        <v>1679</v>
      </c>
      <c r="N1339" s="58">
        <v>1.5</v>
      </c>
      <c r="O1339" s="59" t="s">
        <v>1679</v>
      </c>
      <c r="P1339" s="58" t="s">
        <v>797</v>
      </c>
      <c r="X1339" s="52">
        <v>0</v>
      </c>
    </row>
    <row r="1340" spans="1:26" ht="15.6" customHeight="1" x14ac:dyDescent="0.3">
      <c r="A1340">
        <v>2282</v>
      </c>
      <c r="B1340" s="23" t="str">
        <f>IF(AND($A1340&lt;&gt;"",ISNUMBER($A1340)),VLOOKUP($A1340,StudiesDetails!$B:$CW,2,FALSE),"")</f>
        <v>Al Ali</v>
      </c>
      <c r="C1340" s="23">
        <f>IF(AND($A1340&lt;&gt;"",ISNUMBER($A1340)),VLOOKUP($A1340,StudiesDetails!$B:$CW,3,FALSE),"")</f>
        <v>2014</v>
      </c>
      <c r="D1340" s="23" t="str">
        <f>IF(AND($A1340&lt;&gt;"",ISNUMBER($A1340)),VLOOKUP($A1340,StudiesDetails!$B:$CW,4,FALSE),"")</f>
        <v>https://doi.org/10.1007/s00216-014-7928-z</v>
      </c>
      <c r="E1340" s="64" t="str">
        <f>IF(AND($A1340&lt;&gt;"",ISNUMBER($A1340)),VLOOKUP($A1340,StudiesDetails!$B:$CW,5,FALSE),"")</f>
        <v>CYP3A4</v>
      </c>
      <c r="F1340" s="23" t="str">
        <f>IF(AND($A1340&lt;&gt;"",ISNUMBER($A1340)),VLOOKUP($A1340,StudiesDetails!$B:$CW,6,FALSE),"")</f>
        <v>Liver--HLM-Mic_115-</v>
      </c>
      <c r="G1340" s="12" t="s">
        <v>1678</v>
      </c>
      <c r="H1340" s="34"/>
      <c r="I1340" s="60" t="str">
        <f>IF(AND($A1340&lt;&gt;"",ISNUMBER($A1340)),VLOOKUP($A1340,StudiesDetails!$B:$CW,26,FALSE),"")</f>
        <v>Individual</v>
      </c>
      <c r="J1340" s="39">
        <f>IF(AND($A1340&lt;&gt;"",ISNUMBER($A1340)),VLOOKUP($A1340,StudiesDetails!$B:$CW,31,FALSE),"")</f>
        <v>1</v>
      </c>
      <c r="K1340" s="2">
        <v>134.6</v>
      </c>
      <c r="L1340" s="14" t="s">
        <v>1679</v>
      </c>
      <c r="N1340" s="58">
        <v>5.8</v>
      </c>
      <c r="O1340" s="59" t="s">
        <v>1679</v>
      </c>
      <c r="P1340" s="58" t="s">
        <v>797</v>
      </c>
      <c r="X1340" s="52">
        <v>0</v>
      </c>
    </row>
    <row r="1341" spans="1:26" ht="16.2" customHeight="1" x14ac:dyDescent="0.3">
      <c r="A1341">
        <v>2283</v>
      </c>
      <c r="B1341" s="23" t="str">
        <f>IF(AND($A1341&lt;&gt;"",ISNUMBER($A1341)),VLOOKUP($A1341,StudiesDetails!$B:$CW,2,FALSE),"")</f>
        <v>Al Ali</v>
      </c>
      <c r="C1341" s="23">
        <f>IF(AND($A1341&lt;&gt;"",ISNUMBER($A1341)),VLOOKUP($A1341,StudiesDetails!$B:$CW,3,FALSE),"")</f>
        <v>2014</v>
      </c>
      <c r="D1341" s="23" t="str">
        <f>IF(AND($A1341&lt;&gt;"",ISNUMBER($A1341)),VLOOKUP($A1341,StudiesDetails!$B:$CW,4,FALSE),"")</f>
        <v>https://doi.org/10.1007/s00216-014-7928-z</v>
      </c>
      <c r="E1341" s="64" t="str">
        <f>IF(AND($A1341&lt;&gt;"",ISNUMBER($A1341)),VLOOKUP($A1341,StudiesDetails!$B:$CW,5,FALSE),"")</f>
        <v>CYP3A4</v>
      </c>
      <c r="F1341" s="23" t="str">
        <f>IF(AND($A1341&lt;&gt;"",ISNUMBER($A1341)),VLOOKUP($A1341,StudiesDetails!$B:$CW,6,FALSE),"")</f>
        <v>Liver--HLM-Mic_116-</v>
      </c>
      <c r="G1341" s="12" t="s">
        <v>1678</v>
      </c>
      <c r="H1341" s="34"/>
      <c r="I1341" s="60" t="str">
        <f>IF(AND($A1341&lt;&gt;"",ISNUMBER($A1341)),VLOOKUP($A1341,StudiesDetails!$B:$CW,26,FALSE),"")</f>
        <v>Individual</v>
      </c>
      <c r="J1341" s="39">
        <f>IF(AND($A1341&lt;&gt;"",ISNUMBER($A1341)),VLOOKUP($A1341,StudiesDetails!$B:$CW,31,FALSE),"")</f>
        <v>1</v>
      </c>
      <c r="K1341" s="2">
        <v>102.5</v>
      </c>
      <c r="L1341" s="14" t="s">
        <v>1679</v>
      </c>
      <c r="N1341" s="58">
        <v>5</v>
      </c>
      <c r="O1341" s="59" t="s">
        <v>1679</v>
      </c>
      <c r="P1341" s="58" t="s">
        <v>797</v>
      </c>
      <c r="X1341" s="52">
        <v>0</v>
      </c>
    </row>
    <row r="1342" spans="1:26" ht="15.6" customHeight="1" x14ac:dyDescent="0.3">
      <c r="A1342">
        <v>2284</v>
      </c>
      <c r="B1342" s="23" t="str">
        <f>IF(AND($A1342&lt;&gt;"",ISNUMBER($A1342)),VLOOKUP($A1342,StudiesDetails!$B:$CW,2,FALSE),"")</f>
        <v>Al Ali</v>
      </c>
      <c r="C1342" s="23">
        <f>IF(AND($A1342&lt;&gt;"",ISNUMBER($A1342)),VLOOKUP($A1342,StudiesDetails!$B:$CW,3,FALSE),"")</f>
        <v>2014</v>
      </c>
      <c r="D1342" s="23" t="str">
        <f>IF(AND($A1342&lt;&gt;"",ISNUMBER($A1342)),VLOOKUP($A1342,StudiesDetails!$B:$CW,4,FALSE),"")</f>
        <v>https://doi.org/10.1007/s00216-014-7928-z</v>
      </c>
      <c r="E1342" s="64" t="str">
        <f>IF(AND($A1342&lt;&gt;"",ISNUMBER($A1342)),VLOOKUP($A1342,StudiesDetails!$B:$CW,5,FALSE),"")</f>
        <v>CYP3A4</v>
      </c>
      <c r="F1342" s="23" t="str">
        <f>IF(AND($A1342&lt;&gt;"",ISNUMBER($A1342)),VLOOKUP($A1342,StudiesDetails!$B:$CW,6,FALSE),"")</f>
        <v>Liver--HLM-Mic_117-</v>
      </c>
      <c r="G1342" s="12" t="s">
        <v>1678</v>
      </c>
      <c r="H1342" s="34"/>
      <c r="I1342" s="60" t="str">
        <f>IF(AND($A1342&lt;&gt;"",ISNUMBER($A1342)),VLOOKUP($A1342,StudiesDetails!$B:$CW,26,FALSE),"")</f>
        <v>Individual</v>
      </c>
      <c r="J1342" s="39">
        <f>IF(AND($A1342&lt;&gt;"",ISNUMBER($A1342)),VLOOKUP($A1342,StudiesDetails!$B:$CW,31,FALSE),"")</f>
        <v>1</v>
      </c>
      <c r="K1342" s="2">
        <v>111.5</v>
      </c>
      <c r="L1342" s="14" t="s">
        <v>1679</v>
      </c>
      <c r="N1342" s="58">
        <v>1.3</v>
      </c>
      <c r="O1342" s="59" t="s">
        <v>1679</v>
      </c>
      <c r="P1342" s="58" t="s">
        <v>797</v>
      </c>
      <c r="X1342" s="52">
        <v>0</v>
      </c>
    </row>
    <row r="1343" spans="1:26" ht="15.6" customHeight="1" x14ac:dyDescent="0.3">
      <c r="A1343">
        <v>2285</v>
      </c>
      <c r="B1343" s="23" t="str">
        <f>IF(AND($A1343&lt;&gt;"",ISNUMBER($A1343)),VLOOKUP($A1343,StudiesDetails!$B:$CW,2,FALSE),"")</f>
        <v>Al Ali</v>
      </c>
      <c r="C1343" s="23">
        <f>IF(AND($A1343&lt;&gt;"",ISNUMBER($A1343)),VLOOKUP($A1343,StudiesDetails!$B:$CW,3,FALSE),"")</f>
        <v>2014</v>
      </c>
      <c r="D1343" s="23" t="str">
        <f>IF(AND($A1343&lt;&gt;"",ISNUMBER($A1343)),VLOOKUP($A1343,StudiesDetails!$B:$CW,4,FALSE),"")</f>
        <v>https://doi.org/10.1007/s00216-014-7928-z</v>
      </c>
      <c r="E1343" s="64" t="str">
        <f>IF(AND($A1343&lt;&gt;"",ISNUMBER($A1343)),VLOOKUP($A1343,StudiesDetails!$B:$CW,5,FALSE),"")</f>
        <v>CYP3A4</v>
      </c>
      <c r="F1343" s="23" t="str">
        <f>IF(AND($A1343&lt;&gt;"",ISNUMBER($A1343)),VLOOKUP($A1343,StudiesDetails!$B:$CW,6,FALSE),"")</f>
        <v>Liver--HLM-Mic_118-</v>
      </c>
      <c r="G1343" s="12" t="s">
        <v>1678</v>
      </c>
      <c r="H1343" s="34"/>
      <c r="I1343" s="60" t="str">
        <f>IF(AND($A1343&lt;&gt;"",ISNUMBER($A1343)),VLOOKUP($A1343,StudiesDetails!$B:$CW,26,FALSE),"")</f>
        <v>Individual</v>
      </c>
      <c r="J1343" s="39">
        <f>IF(AND($A1343&lt;&gt;"",ISNUMBER($A1343)),VLOOKUP($A1343,StudiesDetails!$B:$CW,31,FALSE),"")</f>
        <v>1</v>
      </c>
      <c r="K1343" s="2">
        <v>163.69999999999999</v>
      </c>
      <c r="L1343" s="14" t="s">
        <v>1679</v>
      </c>
      <c r="N1343" s="58">
        <v>5.2</v>
      </c>
      <c r="O1343" s="59" t="s">
        <v>1679</v>
      </c>
      <c r="P1343" s="58" t="s">
        <v>797</v>
      </c>
      <c r="X1343" s="52">
        <v>0</v>
      </c>
    </row>
    <row r="1344" spans="1:26" ht="16.95" customHeight="1" x14ac:dyDescent="0.3">
      <c r="A1344">
        <v>2286</v>
      </c>
      <c r="B1344" s="23" t="str">
        <f>IF(AND($A1344&lt;&gt;"",ISNUMBER($A1344)),VLOOKUP($A1344,StudiesDetails!$B:$CW,2,FALSE),"")</f>
        <v>Al Ali</v>
      </c>
      <c r="C1344" s="23">
        <f>IF(AND($A1344&lt;&gt;"",ISNUMBER($A1344)),VLOOKUP($A1344,StudiesDetails!$B:$CW,3,FALSE),"")</f>
        <v>2014</v>
      </c>
      <c r="D1344" s="23" t="str">
        <f>IF(AND($A1344&lt;&gt;"",ISNUMBER($A1344)),VLOOKUP($A1344,StudiesDetails!$B:$CW,4,FALSE),"")</f>
        <v>https://doi.org/10.1007/s00216-014-7928-z</v>
      </c>
      <c r="E1344" s="64" t="str">
        <f>IF(AND($A1344&lt;&gt;"",ISNUMBER($A1344)),VLOOKUP($A1344,StudiesDetails!$B:$CW,5,FALSE),"")</f>
        <v>CYP3A5</v>
      </c>
      <c r="F1344" s="23" t="str">
        <f>IF(AND($A1344&lt;&gt;"",ISNUMBER($A1344)),VLOOKUP($A1344,StudiesDetails!$B:$CW,6,FALSE),"")</f>
        <v>Liver--HLM-Mic_114-</v>
      </c>
      <c r="G1344" s="12" t="s">
        <v>1678</v>
      </c>
      <c r="H1344" s="34"/>
      <c r="I1344" s="60" t="str">
        <f>IF(AND($A1344&lt;&gt;"",ISNUMBER($A1344)),VLOOKUP($A1344,StudiesDetails!$B:$CW,26,FALSE),"")</f>
        <v>Individual</v>
      </c>
      <c r="J1344" s="39">
        <f>IF(AND($A1344&lt;&gt;"",ISNUMBER($A1344)),VLOOKUP($A1344,StudiesDetails!$B:$CW,31,FALSE),"")</f>
        <v>1</v>
      </c>
      <c r="K1344" s="2">
        <v>54.4</v>
      </c>
      <c r="L1344" s="14" t="s">
        <v>1679</v>
      </c>
      <c r="N1344" s="58">
        <v>0.5</v>
      </c>
      <c r="O1344" s="59" t="s">
        <v>1679</v>
      </c>
      <c r="P1344" s="58" t="s">
        <v>797</v>
      </c>
      <c r="X1344" s="52">
        <v>0</v>
      </c>
    </row>
    <row r="1345" spans="1:25" ht="15" customHeight="1" x14ac:dyDescent="0.3">
      <c r="A1345">
        <v>2287</v>
      </c>
      <c r="B1345" s="23" t="str">
        <f>IF(AND($A1345&lt;&gt;"",ISNUMBER($A1345)),VLOOKUP($A1345,StudiesDetails!$B:$CW,2,FALSE),"")</f>
        <v>Al Ali</v>
      </c>
      <c r="C1345" s="23">
        <f>IF(AND($A1345&lt;&gt;"",ISNUMBER($A1345)),VLOOKUP($A1345,StudiesDetails!$B:$CW,3,FALSE),"")</f>
        <v>2014</v>
      </c>
      <c r="D1345" s="23" t="str">
        <f>IF(AND($A1345&lt;&gt;"",ISNUMBER($A1345)),VLOOKUP($A1345,StudiesDetails!$B:$CW,4,FALSE),"")</f>
        <v>https://doi.org/10.1007/s00216-014-7928-z</v>
      </c>
      <c r="E1345" s="64" t="str">
        <f>IF(AND($A1345&lt;&gt;"",ISNUMBER($A1345)),VLOOKUP($A1345,StudiesDetails!$B:$CW,5,FALSE),"")</f>
        <v>CYP3A5</v>
      </c>
      <c r="F1345" s="23" t="str">
        <f>IF(AND($A1345&lt;&gt;"",ISNUMBER($A1345)),VLOOKUP($A1345,StudiesDetails!$B:$CW,6,FALSE),"")</f>
        <v>Liver--HLM-Mic_115-</v>
      </c>
      <c r="G1345" s="12" t="s">
        <v>1678</v>
      </c>
      <c r="H1345" s="34"/>
      <c r="I1345" s="60" t="str">
        <f>IF(AND($A1345&lt;&gt;"",ISNUMBER($A1345)),VLOOKUP($A1345,StudiesDetails!$B:$CW,26,FALSE),"")</f>
        <v>Individual</v>
      </c>
      <c r="J1345" s="39">
        <f>IF(AND($A1345&lt;&gt;"",ISNUMBER($A1345)),VLOOKUP($A1345,StudiesDetails!$B:$CW,31,FALSE),"")</f>
        <v>1</v>
      </c>
      <c r="K1345" s="2">
        <v>6.9</v>
      </c>
      <c r="L1345" s="14" t="s">
        <v>1679</v>
      </c>
      <c r="N1345" s="58">
        <v>0.3</v>
      </c>
      <c r="O1345" s="59" t="s">
        <v>1679</v>
      </c>
      <c r="P1345" s="58" t="s">
        <v>797</v>
      </c>
      <c r="X1345" s="52">
        <v>0</v>
      </c>
    </row>
    <row r="1346" spans="1:25" ht="15" customHeight="1" x14ac:dyDescent="0.3">
      <c r="A1346">
        <v>2288</v>
      </c>
      <c r="B1346" s="23" t="str">
        <f>IF(AND($A1346&lt;&gt;"",ISNUMBER($A1346)),VLOOKUP($A1346,StudiesDetails!$B:$CW,2,FALSE),"")</f>
        <v>Al Ali</v>
      </c>
      <c r="C1346" s="23">
        <f>IF(AND($A1346&lt;&gt;"",ISNUMBER($A1346)),VLOOKUP($A1346,StudiesDetails!$B:$CW,3,FALSE),"")</f>
        <v>2014</v>
      </c>
      <c r="D1346" s="23" t="str">
        <f>IF(AND($A1346&lt;&gt;"",ISNUMBER($A1346)),VLOOKUP($A1346,StudiesDetails!$B:$CW,4,FALSE),"")</f>
        <v>https://doi.org/10.1007/s00216-014-7928-z</v>
      </c>
      <c r="E1346" s="64" t="str">
        <f>IF(AND($A1346&lt;&gt;"",ISNUMBER($A1346)),VLOOKUP($A1346,StudiesDetails!$B:$CW,5,FALSE),"")</f>
        <v>CYP3A5</v>
      </c>
      <c r="F1346" s="23" t="str">
        <f>IF(AND($A1346&lt;&gt;"",ISNUMBER($A1346)),VLOOKUP($A1346,StudiesDetails!$B:$CW,6,FALSE),"")</f>
        <v>Liver--HLM-Mic_116-</v>
      </c>
      <c r="G1346" s="12" t="s">
        <v>1678</v>
      </c>
      <c r="H1346" s="34"/>
      <c r="I1346" s="60" t="str">
        <f>IF(AND($A1346&lt;&gt;"",ISNUMBER($A1346)),VLOOKUP($A1346,StudiesDetails!$B:$CW,26,FALSE),"")</f>
        <v>Individual</v>
      </c>
      <c r="J1346" s="39">
        <f>IF(AND($A1346&lt;&gt;"",ISNUMBER($A1346)),VLOOKUP($A1346,StudiesDetails!$B:$CW,31,FALSE),"")</f>
        <v>1</v>
      </c>
      <c r="K1346" s="2">
        <v>4.3</v>
      </c>
      <c r="L1346" s="14" t="s">
        <v>1679</v>
      </c>
      <c r="N1346" s="58">
        <v>0.1</v>
      </c>
      <c r="O1346" s="59" t="s">
        <v>1679</v>
      </c>
      <c r="P1346" s="58" t="s">
        <v>797</v>
      </c>
      <c r="X1346" s="52">
        <v>0</v>
      </c>
    </row>
    <row r="1347" spans="1:25" ht="15" customHeight="1" x14ac:dyDescent="0.3">
      <c r="A1347">
        <v>2289</v>
      </c>
      <c r="B1347" s="23" t="str">
        <f>IF(AND($A1347&lt;&gt;"",ISNUMBER($A1347)),VLOOKUP($A1347,StudiesDetails!$B:$CW,2,FALSE),"")</f>
        <v>Al Ali</v>
      </c>
      <c r="C1347" s="23">
        <f>IF(AND($A1347&lt;&gt;"",ISNUMBER($A1347)),VLOOKUP($A1347,StudiesDetails!$B:$CW,3,FALSE),"")</f>
        <v>2014</v>
      </c>
      <c r="D1347" s="23" t="str">
        <f>IF(AND($A1347&lt;&gt;"",ISNUMBER($A1347)),VLOOKUP($A1347,StudiesDetails!$B:$CW,4,FALSE),"")</f>
        <v>https://doi.org/10.1007/s00216-014-7928-z</v>
      </c>
      <c r="E1347" s="64" t="str">
        <f>IF(AND($A1347&lt;&gt;"",ISNUMBER($A1347)),VLOOKUP($A1347,StudiesDetails!$B:$CW,5,FALSE),"")</f>
        <v>CYP3A5</v>
      </c>
      <c r="F1347" s="23" t="str">
        <f>IF(AND($A1347&lt;&gt;"",ISNUMBER($A1347)),VLOOKUP($A1347,StudiesDetails!$B:$CW,6,FALSE),"")</f>
        <v>Liver--HLM-Mic_117-</v>
      </c>
      <c r="G1347" s="12" t="s">
        <v>1678</v>
      </c>
      <c r="H1347" s="34"/>
      <c r="I1347" s="60" t="str">
        <f>IF(AND($A1347&lt;&gt;"",ISNUMBER($A1347)),VLOOKUP($A1347,StudiesDetails!$B:$CW,26,FALSE),"")</f>
        <v>Individual</v>
      </c>
      <c r="J1347" s="39">
        <f>IF(AND($A1347&lt;&gt;"",ISNUMBER($A1347)),VLOOKUP($A1347,StudiesDetails!$B:$CW,31,FALSE),"")</f>
        <v>1</v>
      </c>
      <c r="K1347" s="2">
        <v>4.4000000000000004</v>
      </c>
      <c r="L1347" s="14" t="s">
        <v>1679</v>
      </c>
      <c r="N1347" s="58">
        <v>0.1</v>
      </c>
      <c r="O1347" s="59" t="s">
        <v>1679</v>
      </c>
      <c r="P1347" s="58" t="s">
        <v>797</v>
      </c>
      <c r="X1347" s="52">
        <v>0</v>
      </c>
    </row>
    <row r="1348" spans="1:25" ht="14.4" customHeight="1" x14ac:dyDescent="0.3">
      <c r="A1348">
        <v>2290</v>
      </c>
      <c r="B1348" s="23" t="str">
        <f>IF(AND($A1348&lt;&gt;"",ISNUMBER($A1348)),VLOOKUP($A1348,StudiesDetails!$B:$CW,2,FALSE),"")</f>
        <v>Al Ali</v>
      </c>
      <c r="C1348" s="23">
        <f>IF(AND($A1348&lt;&gt;"",ISNUMBER($A1348)),VLOOKUP($A1348,StudiesDetails!$B:$CW,3,FALSE),"")</f>
        <v>2014</v>
      </c>
      <c r="D1348" s="23" t="str">
        <f>IF(AND($A1348&lt;&gt;"",ISNUMBER($A1348)),VLOOKUP($A1348,StudiesDetails!$B:$CW,4,FALSE),"")</f>
        <v>https://doi.org/10.1007/s00216-014-7928-z</v>
      </c>
      <c r="E1348" s="64" t="str">
        <f>IF(AND($A1348&lt;&gt;"",ISNUMBER($A1348)),VLOOKUP($A1348,StudiesDetails!$B:$CW,5,FALSE),"")</f>
        <v>CYP3A5</v>
      </c>
      <c r="F1348" s="23" t="str">
        <f>IF(AND($A1348&lt;&gt;"",ISNUMBER($A1348)),VLOOKUP($A1348,StudiesDetails!$B:$CW,6,FALSE),"")</f>
        <v>Liver--HLM-Mic_118-</v>
      </c>
      <c r="G1348" s="12" t="s">
        <v>1678</v>
      </c>
      <c r="H1348" s="34"/>
      <c r="I1348" s="60" t="str">
        <f>IF(AND($A1348&lt;&gt;"",ISNUMBER($A1348)),VLOOKUP($A1348,StudiesDetails!$B:$CW,26,FALSE),"")</f>
        <v>Individual</v>
      </c>
      <c r="J1348" s="39">
        <f>IF(AND($A1348&lt;&gt;"",ISNUMBER($A1348)),VLOOKUP($A1348,StudiesDetails!$B:$CW,31,FALSE),"")</f>
        <v>1</v>
      </c>
      <c r="K1348" s="2">
        <v>8.6999999999999993</v>
      </c>
      <c r="L1348" s="14" t="s">
        <v>1679</v>
      </c>
      <c r="N1348" s="58">
        <v>0.4</v>
      </c>
      <c r="O1348" s="59" t="s">
        <v>1679</v>
      </c>
      <c r="P1348" s="58" t="s">
        <v>797</v>
      </c>
      <c r="X1348" s="52">
        <v>0</v>
      </c>
    </row>
    <row r="1349" spans="1:25" ht="15.6" customHeight="1" x14ac:dyDescent="0.3">
      <c r="A1349">
        <v>2291</v>
      </c>
      <c r="B1349" s="23" t="str">
        <f>IF(AND($A1349&lt;&gt;"",ISNUMBER($A1349)),VLOOKUP($A1349,StudiesDetails!$B:$CW,2,FALSE),"")</f>
        <v>Achour</v>
      </c>
      <c r="C1349" s="23">
        <f>IF(AND($A1349&lt;&gt;"",ISNUMBER($A1349)),VLOOKUP($A1349,StudiesDetails!$B:$CW,3,FALSE),"")</f>
        <v>2021</v>
      </c>
      <c r="D1349" s="23" t="str">
        <f>IF(AND($A1349&lt;&gt;"",ISNUMBER($A1349)),VLOOKUP($A1349,StudiesDetails!$B:$CW,4,FALSE),"")</f>
        <v>https://doi.org/10.1002/cpt.2102</v>
      </c>
      <c r="E1349" s="64" t="str">
        <f>IF(AND($A1349&lt;&gt;"",ISNUMBER($A1349)),VLOOKUP($A1349,StudiesDetails!$B:$CW,5,FALSE),"")</f>
        <v>CYP3A4</v>
      </c>
      <c r="F1349" s="23" t="str">
        <f>IF(AND($A1349&lt;&gt;"",ISNUMBER($A1349)),VLOOKUP($A1349,StudiesDetails!$B:$CW,6,FALSE),"")</f>
        <v>Liver--HLM-662-</v>
      </c>
      <c r="G1349" s="12" t="s">
        <v>1678</v>
      </c>
      <c r="H1349" s="34">
        <v>1</v>
      </c>
      <c r="I1349" s="60" t="str">
        <f>IF(AND($A1349&lt;&gt;"",ISNUMBER($A1349)),VLOOKUP($A1349,StudiesDetails!$B:$CW,26,FALSE),"")</f>
        <v>Individual</v>
      </c>
      <c r="J1349" s="39">
        <f>IF(AND($A1349&lt;&gt;"",ISNUMBER($A1349)),VLOOKUP($A1349,StudiesDetails!$B:$CW,31,FALSE),"")</f>
        <v>1</v>
      </c>
      <c r="K1349" s="62">
        <v>77.95</v>
      </c>
      <c r="L1349" s="135" t="s">
        <v>1679</v>
      </c>
      <c r="M1349" s="14" t="s">
        <v>1385</v>
      </c>
      <c r="X1349" s="52">
        <v>1</v>
      </c>
      <c r="Y1349" s="52" t="s">
        <v>1683</v>
      </c>
    </row>
    <row r="1350" spans="1:25" ht="16.2" customHeight="1" x14ac:dyDescent="0.3">
      <c r="A1350">
        <v>2292</v>
      </c>
      <c r="B1350" s="23" t="str">
        <f>IF(AND($A1350&lt;&gt;"",ISNUMBER($A1350)),VLOOKUP($A1350,StudiesDetails!$B:$CW,2,FALSE),"")</f>
        <v>Achour</v>
      </c>
      <c r="C1350" s="23">
        <f>IF(AND($A1350&lt;&gt;"",ISNUMBER($A1350)),VLOOKUP($A1350,StudiesDetails!$B:$CW,3,FALSE),"")</f>
        <v>2021</v>
      </c>
      <c r="D1350" s="23" t="str">
        <f>IF(AND($A1350&lt;&gt;"",ISNUMBER($A1350)),VLOOKUP($A1350,StudiesDetails!$B:$CW,4,FALSE),"")</f>
        <v>https://doi.org/10.1002/cpt.2102</v>
      </c>
      <c r="E1350" s="64" t="str">
        <f>IF(AND($A1350&lt;&gt;"",ISNUMBER($A1350)),VLOOKUP($A1350,StudiesDetails!$B:$CW,5,FALSE),"")</f>
        <v>CYP3A4</v>
      </c>
      <c r="F1350" s="23" t="str">
        <f>IF(AND($A1350&lt;&gt;"",ISNUMBER($A1350)),VLOOKUP($A1350,StudiesDetails!$B:$CW,6,FALSE),"")</f>
        <v>Liver--HLM-697-</v>
      </c>
      <c r="G1350" s="12" t="s">
        <v>1678</v>
      </c>
      <c r="H1350" s="34">
        <v>1</v>
      </c>
      <c r="I1350" s="60" t="str">
        <f>IF(AND($A1350&lt;&gt;"",ISNUMBER($A1350)),VLOOKUP($A1350,StudiesDetails!$B:$CW,26,FALSE),"")</f>
        <v>Individual</v>
      </c>
      <c r="J1350" s="39">
        <f>IF(AND($A1350&lt;&gt;"",ISNUMBER($A1350)),VLOOKUP($A1350,StudiesDetails!$B:$CW,31,FALSE),"")</f>
        <v>1</v>
      </c>
      <c r="K1350" s="62">
        <v>44.48</v>
      </c>
      <c r="L1350" s="135" t="s">
        <v>1679</v>
      </c>
      <c r="M1350" s="14" t="s">
        <v>1385</v>
      </c>
      <c r="X1350" s="52">
        <v>1</v>
      </c>
      <c r="Y1350" s="52" t="s">
        <v>1683</v>
      </c>
    </row>
    <row r="1351" spans="1:25" x14ac:dyDescent="0.3">
      <c r="A1351">
        <v>2293</v>
      </c>
      <c r="B1351" s="23" t="str">
        <f>IF(AND($A1351&lt;&gt;"",ISNUMBER($A1351)),VLOOKUP($A1351,StudiesDetails!$B:$CW,2,FALSE),"")</f>
        <v>Achour</v>
      </c>
      <c r="C1351" s="23">
        <f>IF(AND($A1351&lt;&gt;"",ISNUMBER($A1351)),VLOOKUP($A1351,StudiesDetails!$B:$CW,3,FALSE),"")</f>
        <v>2021</v>
      </c>
      <c r="D1351" s="23" t="str">
        <f>IF(AND($A1351&lt;&gt;"",ISNUMBER($A1351)),VLOOKUP($A1351,StudiesDetails!$B:$CW,4,FALSE),"")</f>
        <v>https://doi.org/10.1002/cpt.2102</v>
      </c>
      <c r="E1351" s="64" t="str">
        <f>IF(AND($A1351&lt;&gt;"",ISNUMBER($A1351)),VLOOKUP($A1351,StudiesDetails!$B:$CW,5,FALSE),"")</f>
        <v>CYP3A4</v>
      </c>
      <c r="F1351" s="23" t="str">
        <f>IF(AND($A1351&lt;&gt;"",ISNUMBER($A1351)),VLOOKUP($A1351,StudiesDetails!$B:$CW,6,FALSE),"")</f>
        <v>Liver--HLM-728-</v>
      </c>
      <c r="G1351" s="12" t="s">
        <v>1678</v>
      </c>
      <c r="H1351" s="34">
        <v>1</v>
      </c>
      <c r="I1351" s="60" t="str">
        <f>IF(AND($A1351&lt;&gt;"",ISNUMBER($A1351)),VLOOKUP($A1351,StudiesDetails!$B:$CW,26,FALSE),"")</f>
        <v>Individual</v>
      </c>
      <c r="J1351" s="39">
        <f>IF(AND($A1351&lt;&gt;"",ISNUMBER($A1351)),VLOOKUP($A1351,StudiesDetails!$B:$CW,31,FALSE),"")</f>
        <v>1</v>
      </c>
      <c r="K1351" s="62">
        <v>28.65</v>
      </c>
      <c r="L1351" s="135" t="s">
        <v>1679</v>
      </c>
      <c r="M1351" s="14" t="s">
        <v>1385</v>
      </c>
      <c r="X1351" s="52">
        <v>1</v>
      </c>
      <c r="Y1351" s="52" t="s">
        <v>1683</v>
      </c>
    </row>
    <row r="1352" spans="1:25" ht="15" customHeight="1" x14ac:dyDescent="0.3">
      <c r="A1352">
        <v>2294</v>
      </c>
      <c r="B1352" s="23" t="str">
        <f>IF(AND($A1352&lt;&gt;"",ISNUMBER($A1352)),VLOOKUP($A1352,StudiesDetails!$B:$CW,2,FALSE),"")</f>
        <v>Achour</v>
      </c>
      <c r="C1352" s="23">
        <f>IF(AND($A1352&lt;&gt;"",ISNUMBER($A1352)),VLOOKUP($A1352,StudiesDetails!$B:$CW,3,FALSE),"")</f>
        <v>2021</v>
      </c>
      <c r="D1352" s="23" t="str">
        <f>IF(AND($A1352&lt;&gt;"",ISNUMBER($A1352)),VLOOKUP($A1352,StudiesDetails!$B:$CW,4,FALSE),"")</f>
        <v>https://doi.org/10.1002/cpt.2102</v>
      </c>
      <c r="E1352" s="64" t="str">
        <f>IF(AND($A1352&lt;&gt;"",ISNUMBER($A1352)),VLOOKUP($A1352,StudiesDetails!$B:$CW,5,FALSE),"")</f>
        <v>CYP3A4</v>
      </c>
      <c r="F1352" s="23" t="str">
        <f>IF(AND($A1352&lt;&gt;"",ISNUMBER($A1352)),VLOOKUP($A1352,StudiesDetails!$B:$CW,6,FALSE),"")</f>
        <v>Liver--HLM-746-</v>
      </c>
      <c r="G1352" s="12" t="s">
        <v>1678</v>
      </c>
      <c r="H1352" s="34">
        <v>1</v>
      </c>
      <c r="I1352" s="60" t="str">
        <f>IF(AND($A1352&lt;&gt;"",ISNUMBER($A1352)),VLOOKUP($A1352,StudiesDetails!$B:$CW,26,FALSE),"")</f>
        <v>Individual</v>
      </c>
      <c r="J1352" s="39">
        <f>IF(AND($A1352&lt;&gt;"",ISNUMBER($A1352)),VLOOKUP($A1352,StudiesDetails!$B:$CW,31,FALSE),"")</f>
        <v>1</v>
      </c>
      <c r="K1352" s="62">
        <v>52.64</v>
      </c>
      <c r="L1352" s="135" t="s">
        <v>1679</v>
      </c>
      <c r="M1352" s="14" t="s">
        <v>1385</v>
      </c>
      <c r="X1352" s="52">
        <v>1</v>
      </c>
      <c r="Y1352" s="52" t="s">
        <v>1683</v>
      </c>
    </row>
    <row r="1353" spans="1:25" x14ac:dyDescent="0.3">
      <c r="A1353">
        <v>2295</v>
      </c>
      <c r="B1353" s="23" t="str">
        <f>IF(AND($A1353&lt;&gt;"",ISNUMBER($A1353)),VLOOKUP($A1353,StudiesDetails!$B:$CW,2,FALSE),"")</f>
        <v>Achour</v>
      </c>
      <c r="C1353" s="23">
        <f>IF(AND($A1353&lt;&gt;"",ISNUMBER($A1353)),VLOOKUP($A1353,StudiesDetails!$B:$CW,3,FALSE),"")</f>
        <v>2021</v>
      </c>
      <c r="D1353" s="23" t="str">
        <f>IF(AND($A1353&lt;&gt;"",ISNUMBER($A1353)),VLOOKUP($A1353,StudiesDetails!$B:$CW,4,FALSE),"")</f>
        <v>https://doi.org/10.1002/cpt.2102</v>
      </c>
      <c r="E1353" s="64" t="str">
        <f>IF(AND($A1353&lt;&gt;"",ISNUMBER($A1353)),VLOOKUP($A1353,StudiesDetails!$B:$CW,5,FALSE),"")</f>
        <v>CYP3A4</v>
      </c>
      <c r="F1353" s="23" t="str">
        <f>IF(AND($A1353&lt;&gt;"",ISNUMBER($A1353)),VLOOKUP($A1353,StudiesDetails!$B:$CW,6,FALSE),"")</f>
        <v>Liver--HLM-766-</v>
      </c>
      <c r="G1353" s="12" t="s">
        <v>1678</v>
      </c>
      <c r="H1353" s="34">
        <v>1</v>
      </c>
      <c r="I1353" s="60" t="str">
        <f>IF(AND($A1353&lt;&gt;"",ISNUMBER($A1353)),VLOOKUP($A1353,StudiesDetails!$B:$CW,26,FALSE),"")</f>
        <v>Individual</v>
      </c>
      <c r="J1353" s="39">
        <f>IF(AND($A1353&lt;&gt;"",ISNUMBER($A1353)),VLOOKUP($A1353,StudiesDetails!$B:$CW,31,FALSE),"")</f>
        <v>1</v>
      </c>
      <c r="K1353" s="62">
        <v>89.89</v>
      </c>
      <c r="L1353" s="135" t="s">
        <v>1679</v>
      </c>
      <c r="M1353" s="14" t="s">
        <v>1385</v>
      </c>
      <c r="X1353" s="52">
        <v>1</v>
      </c>
      <c r="Y1353" s="52" t="s">
        <v>1683</v>
      </c>
    </row>
    <row r="1354" spans="1:25" x14ac:dyDescent="0.3">
      <c r="A1354">
        <v>2296</v>
      </c>
      <c r="B1354" s="23" t="str">
        <f>IF(AND($A1354&lt;&gt;"",ISNUMBER($A1354)),VLOOKUP($A1354,StudiesDetails!$B:$CW,2,FALSE),"")</f>
        <v>Achour</v>
      </c>
      <c r="C1354" s="23">
        <f>IF(AND($A1354&lt;&gt;"",ISNUMBER($A1354)),VLOOKUP($A1354,StudiesDetails!$B:$CW,3,FALSE),"")</f>
        <v>2021</v>
      </c>
      <c r="D1354" s="23" t="str">
        <f>IF(AND($A1354&lt;&gt;"",ISNUMBER($A1354)),VLOOKUP($A1354,StudiesDetails!$B:$CW,4,FALSE),"")</f>
        <v>https://doi.org/10.1002/cpt.2102</v>
      </c>
      <c r="E1354" s="64" t="str">
        <f>IF(AND($A1354&lt;&gt;"",ISNUMBER($A1354)),VLOOKUP($A1354,StudiesDetails!$B:$CW,5,FALSE),"")</f>
        <v>CYP3A4</v>
      </c>
      <c r="F1354" s="23" t="str">
        <f>IF(AND($A1354&lt;&gt;"",ISNUMBER($A1354)),VLOOKUP($A1354,StudiesDetails!$B:$CW,6,FALSE),"")</f>
        <v>Liver--HLM-794-</v>
      </c>
      <c r="G1354" s="12" t="s">
        <v>1678</v>
      </c>
      <c r="H1354" s="34">
        <v>1</v>
      </c>
      <c r="I1354" s="60" t="str">
        <f>IF(AND($A1354&lt;&gt;"",ISNUMBER($A1354)),VLOOKUP($A1354,StudiesDetails!$B:$CW,26,FALSE),"")</f>
        <v>Individual</v>
      </c>
      <c r="J1354" s="39">
        <f>IF(AND($A1354&lt;&gt;"",ISNUMBER($A1354)),VLOOKUP($A1354,StudiesDetails!$B:$CW,31,FALSE),"")</f>
        <v>1</v>
      </c>
      <c r="K1354" s="62">
        <v>28.35</v>
      </c>
      <c r="L1354" s="135" t="s">
        <v>1679</v>
      </c>
      <c r="M1354" s="14" t="s">
        <v>1385</v>
      </c>
      <c r="X1354" s="52">
        <v>1</v>
      </c>
      <c r="Y1354" s="52" t="s">
        <v>1683</v>
      </c>
    </row>
    <row r="1355" spans="1:25" x14ac:dyDescent="0.3">
      <c r="A1355">
        <v>2297</v>
      </c>
      <c r="B1355" s="23" t="str">
        <f>IF(AND($A1355&lt;&gt;"",ISNUMBER($A1355)),VLOOKUP($A1355,StudiesDetails!$B:$CW,2,FALSE),"")</f>
        <v>Achour</v>
      </c>
      <c r="C1355" s="23">
        <f>IF(AND($A1355&lt;&gt;"",ISNUMBER($A1355)),VLOOKUP($A1355,StudiesDetails!$B:$CW,3,FALSE),"")</f>
        <v>2021</v>
      </c>
      <c r="D1355" s="23" t="str">
        <f>IF(AND($A1355&lt;&gt;"",ISNUMBER($A1355)),VLOOKUP($A1355,StudiesDetails!$B:$CW,4,FALSE),"")</f>
        <v>https://doi.org/10.1002/cpt.2102</v>
      </c>
      <c r="E1355" s="64" t="str">
        <f>IF(AND($A1355&lt;&gt;"",ISNUMBER($A1355)),VLOOKUP($A1355,StudiesDetails!$B:$CW,5,FALSE),"")</f>
        <v>CYP3A4</v>
      </c>
      <c r="F1355" s="23" t="str">
        <f>IF(AND($A1355&lt;&gt;"",ISNUMBER($A1355)),VLOOKUP($A1355,StudiesDetails!$B:$CW,6,FALSE),"")</f>
        <v>Liver--HLM-806-</v>
      </c>
      <c r="G1355" s="12" t="s">
        <v>1678</v>
      </c>
      <c r="H1355" s="34">
        <v>1</v>
      </c>
      <c r="I1355" s="60" t="str">
        <f>IF(AND($A1355&lt;&gt;"",ISNUMBER($A1355)),VLOOKUP($A1355,StudiesDetails!$B:$CW,26,FALSE),"")</f>
        <v>Individual</v>
      </c>
      <c r="J1355" s="39">
        <f>IF(AND($A1355&lt;&gt;"",ISNUMBER($A1355)),VLOOKUP($A1355,StudiesDetails!$B:$CW,31,FALSE),"")</f>
        <v>1</v>
      </c>
      <c r="K1355" s="62">
        <v>58.21</v>
      </c>
      <c r="L1355" s="135" t="s">
        <v>1679</v>
      </c>
      <c r="M1355" s="14" t="s">
        <v>1385</v>
      </c>
      <c r="X1355" s="52">
        <v>1</v>
      </c>
      <c r="Y1355" s="52" t="s">
        <v>1683</v>
      </c>
    </row>
    <row r="1356" spans="1:25" x14ac:dyDescent="0.3">
      <c r="A1356">
        <v>2298</v>
      </c>
      <c r="B1356" s="23" t="str">
        <f>IF(AND($A1356&lt;&gt;"",ISNUMBER($A1356)),VLOOKUP($A1356,StudiesDetails!$B:$CW,2,FALSE),"")</f>
        <v>Achour</v>
      </c>
      <c r="C1356" s="23">
        <f>IF(AND($A1356&lt;&gt;"",ISNUMBER($A1356)),VLOOKUP($A1356,StudiesDetails!$B:$CW,3,FALSE),"")</f>
        <v>2021</v>
      </c>
      <c r="D1356" s="23" t="str">
        <f>IF(AND($A1356&lt;&gt;"",ISNUMBER($A1356)),VLOOKUP($A1356,StudiesDetails!$B:$CW,4,FALSE),"")</f>
        <v>https://doi.org/10.1002/cpt.2102</v>
      </c>
      <c r="E1356" s="64" t="str">
        <f>IF(AND($A1356&lt;&gt;"",ISNUMBER($A1356)),VLOOKUP($A1356,StudiesDetails!$B:$CW,5,FALSE),"")</f>
        <v>CYP3A4</v>
      </c>
      <c r="F1356" s="23" t="str">
        <f>IF(AND($A1356&lt;&gt;"",ISNUMBER($A1356)),VLOOKUP($A1356,StudiesDetails!$B:$CW,6,FALSE),"")</f>
        <v>Liver--HLM-813-</v>
      </c>
      <c r="G1356" s="12" t="s">
        <v>1678</v>
      </c>
      <c r="H1356" s="34">
        <v>1</v>
      </c>
      <c r="I1356" s="60" t="str">
        <f>IF(AND($A1356&lt;&gt;"",ISNUMBER($A1356)),VLOOKUP($A1356,StudiesDetails!$B:$CW,26,FALSE),"")</f>
        <v>Individual</v>
      </c>
      <c r="J1356" s="39">
        <f>IF(AND($A1356&lt;&gt;"",ISNUMBER($A1356)),VLOOKUP($A1356,StudiesDetails!$B:$CW,31,FALSE),"")</f>
        <v>1</v>
      </c>
      <c r="K1356" s="62">
        <v>43.7</v>
      </c>
      <c r="L1356" s="135" t="s">
        <v>1679</v>
      </c>
      <c r="M1356" s="14" t="s">
        <v>1385</v>
      </c>
      <c r="X1356" s="52">
        <v>1</v>
      </c>
      <c r="Y1356" s="52" t="s">
        <v>1683</v>
      </c>
    </row>
    <row r="1357" spans="1:25" x14ac:dyDescent="0.3">
      <c r="A1357">
        <v>2299</v>
      </c>
      <c r="B1357" s="23" t="str">
        <f>IF(AND($A1357&lt;&gt;"",ISNUMBER($A1357)),VLOOKUP($A1357,StudiesDetails!$B:$CW,2,FALSE),"")</f>
        <v>Achour</v>
      </c>
      <c r="C1357" s="23">
        <f>IF(AND($A1357&lt;&gt;"",ISNUMBER($A1357)),VLOOKUP($A1357,StudiesDetails!$B:$CW,3,FALSE),"")</f>
        <v>2021</v>
      </c>
      <c r="D1357" s="23" t="str">
        <f>IF(AND($A1357&lt;&gt;"",ISNUMBER($A1357)),VLOOKUP($A1357,StudiesDetails!$B:$CW,4,FALSE),"")</f>
        <v>https://doi.org/10.1002/cpt.2102</v>
      </c>
      <c r="E1357" s="64" t="str">
        <f>IF(AND($A1357&lt;&gt;"",ISNUMBER($A1357)),VLOOKUP($A1357,StudiesDetails!$B:$CW,5,FALSE),"")</f>
        <v>CYP3A4</v>
      </c>
      <c r="F1357" s="23" t="str">
        <f>IF(AND($A1357&lt;&gt;"",ISNUMBER($A1357)),VLOOKUP($A1357,StudiesDetails!$B:$CW,6,FALSE),"")</f>
        <v>Liver--HLM-818-</v>
      </c>
      <c r="G1357" s="12" t="s">
        <v>1678</v>
      </c>
      <c r="H1357" s="34">
        <v>1</v>
      </c>
      <c r="I1357" s="60" t="str">
        <f>IF(AND($A1357&lt;&gt;"",ISNUMBER($A1357)),VLOOKUP($A1357,StudiesDetails!$B:$CW,26,FALSE),"")</f>
        <v>Individual</v>
      </c>
      <c r="J1357" s="39">
        <f>IF(AND($A1357&lt;&gt;"",ISNUMBER($A1357)),VLOOKUP($A1357,StudiesDetails!$B:$CW,31,FALSE),"")</f>
        <v>1</v>
      </c>
      <c r="K1357" s="62">
        <v>53.08</v>
      </c>
      <c r="L1357" s="135" t="s">
        <v>1679</v>
      </c>
      <c r="M1357" s="14" t="s">
        <v>1385</v>
      </c>
      <c r="X1357" s="52">
        <v>1</v>
      </c>
      <c r="Y1357" s="52" t="s">
        <v>1683</v>
      </c>
    </row>
    <row r="1358" spans="1:25" x14ac:dyDescent="0.3">
      <c r="A1358">
        <v>2300</v>
      </c>
      <c r="B1358" s="23" t="str">
        <f>IF(AND($A1358&lt;&gt;"",ISNUMBER($A1358)),VLOOKUP($A1358,StudiesDetails!$B:$CW,2,FALSE),"")</f>
        <v>Achour</v>
      </c>
      <c r="C1358" s="23">
        <f>IF(AND($A1358&lt;&gt;"",ISNUMBER($A1358)),VLOOKUP($A1358,StudiesDetails!$B:$CW,3,FALSE),"")</f>
        <v>2021</v>
      </c>
      <c r="D1358" s="23" t="str">
        <f>IF(AND($A1358&lt;&gt;"",ISNUMBER($A1358)),VLOOKUP($A1358,StudiesDetails!$B:$CW,4,FALSE),"")</f>
        <v>https://doi.org/10.1002/cpt.2102</v>
      </c>
      <c r="E1358" s="64" t="str">
        <f>IF(AND($A1358&lt;&gt;"",ISNUMBER($A1358)),VLOOKUP($A1358,StudiesDetails!$B:$CW,5,FALSE),"")</f>
        <v>CYP3A4</v>
      </c>
      <c r="F1358" s="23" t="str">
        <f>IF(AND($A1358&lt;&gt;"",ISNUMBER($A1358)),VLOOKUP($A1358,StudiesDetails!$B:$CW,6,FALSE),"")</f>
        <v>Liver--HLM-829-</v>
      </c>
      <c r="G1358" s="12" t="s">
        <v>1678</v>
      </c>
      <c r="H1358" s="34">
        <v>1</v>
      </c>
      <c r="I1358" s="60" t="str">
        <f>IF(AND($A1358&lt;&gt;"",ISNUMBER($A1358)),VLOOKUP($A1358,StudiesDetails!$B:$CW,26,FALSE),"")</f>
        <v>Individual</v>
      </c>
      <c r="J1358" s="39">
        <f>IF(AND($A1358&lt;&gt;"",ISNUMBER($A1358)),VLOOKUP($A1358,StudiesDetails!$B:$CW,31,FALSE),"")</f>
        <v>1</v>
      </c>
      <c r="K1358" s="62">
        <v>30.27</v>
      </c>
      <c r="L1358" s="135" t="s">
        <v>1679</v>
      </c>
      <c r="M1358" s="14" t="s">
        <v>1385</v>
      </c>
      <c r="X1358" s="52">
        <v>1</v>
      </c>
      <c r="Y1358" s="52" t="s">
        <v>1683</v>
      </c>
    </row>
    <row r="1359" spans="1:25" x14ac:dyDescent="0.3">
      <c r="A1359">
        <v>2301</v>
      </c>
      <c r="B1359" s="23" t="str">
        <f>IF(AND($A1359&lt;&gt;"",ISNUMBER($A1359)),VLOOKUP($A1359,StudiesDetails!$B:$CW,2,FALSE),"")</f>
        <v>Achour</v>
      </c>
      <c r="C1359" s="23">
        <f>IF(AND($A1359&lt;&gt;"",ISNUMBER($A1359)),VLOOKUP($A1359,StudiesDetails!$B:$CW,3,FALSE),"")</f>
        <v>2021</v>
      </c>
      <c r="D1359" s="23" t="str">
        <f>IF(AND($A1359&lt;&gt;"",ISNUMBER($A1359)),VLOOKUP($A1359,StudiesDetails!$B:$CW,4,FALSE),"")</f>
        <v>https://doi.org/10.1002/cpt.2102</v>
      </c>
      <c r="E1359" s="64" t="str">
        <f>IF(AND($A1359&lt;&gt;"",ISNUMBER($A1359)),VLOOKUP($A1359,StudiesDetails!$B:$CW,5,FALSE),"")</f>
        <v>CYP3A4</v>
      </c>
      <c r="F1359" s="23" t="str">
        <f>IF(AND($A1359&lt;&gt;"",ISNUMBER($A1359)),VLOOKUP($A1359,StudiesDetails!$B:$CW,6,FALSE),"")</f>
        <v>Liver--HLM-855-</v>
      </c>
      <c r="G1359" s="12" t="s">
        <v>1678</v>
      </c>
      <c r="H1359" s="34">
        <v>1</v>
      </c>
      <c r="I1359" s="60" t="str">
        <f>IF(AND($A1359&lt;&gt;"",ISNUMBER($A1359)),VLOOKUP($A1359,StudiesDetails!$B:$CW,26,FALSE),"")</f>
        <v>Individual</v>
      </c>
      <c r="J1359" s="39">
        <f>IF(AND($A1359&lt;&gt;"",ISNUMBER($A1359)),VLOOKUP($A1359,StudiesDetails!$B:$CW,31,FALSE),"")</f>
        <v>1</v>
      </c>
      <c r="K1359" s="62">
        <v>42.01</v>
      </c>
      <c r="L1359" s="135" t="s">
        <v>1679</v>
      </c>
      <c r="M1359" s="14" t="s">
        <v>1385</v>
      </c>
      <c r="X1359" s="52">
        <v>1</v>
      </c>
      <c r="Y1359" s="52" t="s">
        <v>1683</v>
      </c>
    </row>
    <row r="1360" spans="1:25" x14ac:dyDescent="0.3">
      <c r="A1360">
        <v>2302</v>
      </c>
      <c r="B1360" s="23" t="str">
        <f>IF(AND($A1360&lt;&gt;"",ISNUMBER($A1360)),VLOOKUP($A1360,StudiesDetails!$B:$CW,2,FALSE),"")</f>
        <v>Achour</v>
      </c>
      <c r="C1360" s="23">
        <f>IF(AND($A1360&lt;&gt;"",ISNUMBER($A1360)),VLOOKUP($A1360,StudiesDetails!$B:$CW,3,FALSE),"")</f>
        <v>2021</v>
      </c>
      <c r="D1360" s="23" t="str">
        <f>IF(AND($A1360&lt;&gt;"",ISNUMBER($A1360)),VLOOKUP($A1360,StudiesDetails!$B:$CW,4,FALSE),"")</f>
        <v>https://doi.org/10.1002/cpt.2102</v>
      </c>
      <c r="E1360" s="64" t="str">
        <f>IF(AND($A1360&lt;&gt;"",ISNUMBER($A1360)),VLOOKUP($A1360,StudiesDetails!$B:$CW,5,FALSE),"")</f>
        <v>CYP3A4</v>
      </c>
      <c r="F1360" s="23" t="str">
        <f>IF(AND($A1360&lt;&gt;"",ISNUMBER($A1360)),VLOOKUP($A1360,StudiesDetails!$B:$CW,6,FALSE),"")</f>
        <v>Liver--HLM-1071-</v>
      </c>
      <c r="G1360" s="12" t="s">
        <v>1678</v>
      </c>
      <c r="H1360" s="34">
        <v>1</v>
      </c>
      <c r="I1360" s="60" t="str">
        <f>IF(AND($A1360&lt;&gt;"",ISNUMBER($A1360)),VLOOKUP($A1360,StudiesDetails!$B:$CW,26,FALSE),"")</f>
        <v>Individual</v>
      </c>
      <c r="J1360" s="39">
        <f>IF(AND($A1360&lt;&gt;"",ISNUMBER($A1360)),VLOOKUP($A1360,StudiesDetails!$B:$CW,31,FALSE),"")</f>
        <v>1</v>
      </c>
      <c r="K1360" s="62">
        <v>3.68</v>
      </c>
      <c r="L1360" s="135" t="s">
        <v>1679</v>
      </c>
      <c r="M1360" s="14" t="s">
        <v>1385</v>
      </c>
      <c r="X1360" s="52">
        <v>1</v>
      </c>
      <c r="Y1360" s="52" t="s">
        <v>1683</v>
      </c>
    </row>
    <row r="1361" spans="1:25" x14ac:dyDescent="0.3">
      <c r="A1361">
        <v>2303</v>
      </c>
      <c r="B1361" s="23" t="str">
        <f>IF(AND($A1361&lt;&gt;"",ISNUMBER($A1361)),VLOOKUP($A1361,StudiesDetails!$B:$CW,2,FALSE),"")</f>
        <v>Achour</v>
      </c>
      <c r="C1361" s="23">
        <f>IF(AND($A1361&lt;&gt;"",ISNUMBER($A1361)),VLOOKUP($A1361,StudiesDetails!$B:$CW,3,FALSE),"")</f>
        <v>2021</v>
      </c>
      <c r="D1361" s="23" t="str">
        <f>IF(AND($A1361&lt;&gt;"",ISNUMBER($A1361)),VLOOKUP($A1361,StudiesDetails!$B:$CW,4,FALSE),"")</f>
        <v>https://doi.org/10.1002/cpt.2102</v>
      </c>
      <c r="E1361" s="64" t="str">
        <f>IF(AND($A1361&lt;&gt;"",ISNUMBER($A1361)),VLOOKUP($A1361,StudiesDetails!$B:$CW,5,FALSE),"")</f>
        <v>CYP3A4</v>
      </c>
      <c r="F1361" s="23" t="str">
        <f>IF(AND($A1361&lt;&gt;"",ISNUMBER($A1361)),VLOOKUP($A1361,StudiesDetails!$B:$CW,6,FALSE),"")</f>
        <v>Liver--HLM-1304-</v>
      </c>
      <c r="G1361" s="12" t="s">
        <v>1678</v>
      </c>
      <c r="H1361" s="34">
        <v>1</v>
      </c>
      <c r="I1361" s="60" t="str">
        <f>IF(AND($A1361&lt;&gt;"",ISNUMBER($A1361)),VLOOKUP($A1361,StudiesDetails!$B:$CW,26,FALSE),"")</f>
        <v>Individual</v>
      </c>
      <c r="J1361" s="39">
        <f>IF(AND($A1361&lt;&gt;"",ISNUMBER($A1361)),VLOOKUP($A1361,StudiesDetails!$B:$CW,31,FALSE),"")</f>
        <v>1</v>
      </c>
      <c r="K1361" s="62">
        <v>31.94</v>
      </c>
      <c r="L1361" s="135" t="s">
        <v>1679</v>
      </c>
      <c r="M1361" s="14" t="s">
        <v>1385</v>
      </c>
      <c r="X1361" s="52">
        <v>1</v>
      </c>
      <c r="Y1361" s="52" t="s">
        <v>1683</v>
      </c>
    </row>
    <row r="1362" spans="1:25" x14ac:dyDescent="0.3">
      <c r="A1362">
        <v>2304</v>
      </c>
      <c r="B1362" s="23" t="str">
        <f>IF(AND($A1362&lt;&gt;"",ISNUMBER($A1362)),VLOOKUP($A1362,StudiesDetails!$B:$CW,2,FALSE),"")</f>
        <v>Achour</v>
      </c>
      <c r="C1362" s="23">
        <f>IF(AND($A1362&lt;&gt;"",ISNUMBER($A1362)),VLOOKUP($A1362,StudiesDetails!$B:$CW,3,FALSE),"")</f>
        <v>2021</v>
      </c>
      <c r="D1362" s="23" t="str">
        <f>IF(AND($A1362&lt;&gt;"",ISNUMBER($A1362)),VLOOKUP($A1362,StudiesDetails!$B:$CW,4,FALSE),"")</f>
        <v>https://doi.org/10.1002/cpt.2102</v>
      </c>
      <c r="E1362" s="64" t="str">
        <f>IF(AND($A1362&lt;&gt;"",ISNUMBER($A1362)),VLOOKUP($A1362,StudiesDetails!$B:$CW,5,FALSE),"")</f>
        <v>CYP3A4</v>
      </c>
      <c r="F1362" s="23" t="str">
        <f>IF(AND($A1362&lt;&gt;"",ISNUMBER($A1362)),VLOOKUP($A1362,StudiesDetails!$B:$CW,6,FALSE),"")</f>
        <v>Liver--HLM-1372-</v>
      </c>
      <c r="G1362" s="12" t="s">
        <v>1678</v>
      </c>
      <c r="H1362" s="34">
        <v>1</v>
      </c>
      <c r="I1362" s="60" t="str">
        <f>IF(AND($A1362&lt;&gt;"",ISNUMBER($A1362)),VLOOKUP($A1362,StudiesDetails!$B:$CW,26,FALSE),"")</f>
        <v>Individual</v>
      </c>
      <c r="J1362" s="39">
        <f>IF(AND($A1362&lt;&gt;"",ISNUMBER($A1362)),VLOOKUP($A1362,StudiesDetails!$B:$CW,31,FALSE),"")</f>
        <v>1</v>
      </c>
      <c r="K1362" s="62">
        <v>21.84</v>
      </c>
      <c r="L1362" s="135" t="s">
        <v>1679</v>
      </c>
      <c r="M1362" s="14" t="s">
        <v>1385</v>
      </c>
      <c r="X1362" s="52">
        <v>1</v>
      </c>
      <c r="Y1362" s="52" t="s">
        <v>1683</v>
      </c>
    </row>
    <row r="1363" spans="1:25" x14ac:dyDescent="0.3">
      <c r="A1363">
        <v>2305</v>
      </c>
      <c r="B1363" s="23" t="str">
        <f>IF(AND($A1363&lt;&gt;"",ISNUMBER($A1363)),VLOOKUP($A1363,StudiesDetails!$B:$CW,2,FALSE),"")</f>
        <v>Achour</v>
      </c>
      <c r="C1363" s="23">
        <f>IF(AND($A1363&lt;&gt;"",ISNUMBER($A1363)),VLOOKUP($A1363,StudiesDetails!$B:$CW,3,FALSE),"")</f>
        <v>2021</v>
      </c>
      <c r="D1363" s="23" t="str">
        <f>IF(AND($A1363&lt;&gt;"",ISNUMBER($A1363)),VLOOKUP($A1363,StudiesDetails!$B:$CW,4,FALSE),"")</f>
        <v>https://doi.org/10.1002/cpt.2102</v>
      </c>
      <c r="E1363" s="64" t="str">
        <f>IF(AND($A1363&lt;&gt;"",ISNUMBER($A1363)),VLOOKUP($A1363,StudiesDetails!$B:$CW,5,FALSE),"")</f>
        <v>CYP3A4</v>
      </c>
      <c r="F1363" s="23" t="str">
        <f>IF(AND($A1363&lt;&gt;"",ISNUMBER($A1363)),VLOOKUP($A1363,StudiesDetails!$B:$CW,6,FALSE),"")</f>
        <v>Liver--HLM-493-</v>
      </c>
      <c r="G1363" s="12" t="s">
        <v>1678</v>
      </c>
      <c r="H1363" s="34">
        <v>1</v>
      </c>
      <c r="I1363" s="60" t="str">
        <f>IF(AND($A1363&lt;&gt;"",ISNUMBER($A1363)),VLOOKUP($A1363,StudiesDetails!$B:$CW,26,FALSE),"")</f>
        <v>Individual</v>
      </c>
      <c r="J1363" s="39">
        <f>IF(AND($A1363&lt;&gt;"",ISNUMBER($A1363)),VLOOKUP($A1363,StudiesDetails!$B:$CW,31,FALSE),"")</f>
        <v>1</v>
      </c>
      <c r="K1363" s="62">
        <v>27.03</v>
      </c>
      <c r="L1363" s="135" t="s">
        <v>1679</v>
      </c>
      <c r="M1363" s="14" t="s">
        <v>1385</v>
      </c>
      <c r="X1363" s="52">
        <v>1</v>
      </c>
      <c r="Y1363" s="52" t="s">
        <v>1683</v>
      </c>
    </row>
    <row r="1364" spans="1:25" x14ac:dyDescent="0.3">
      <c r="A1364">
        <v>2306</v>
      </c>
      <c r="B1364" s="23" t="str">
        <f>IF(AND($A1364&lt;&gt;"",ISNUMBER($A1364)),VLOOKUP($A1364,StudiesDetails!$B:$CW,2,FALSE),"")</f>
        <v>Achour</v>
      </c>
      <c r="C1364" s="23">
        <f>IF(AND($A1364&lt;&gt;"",ISNUMBER($A1364)),VLOOKUP($A1364,StudiesDetails!$B:$CW,3,FALSE),"")</f>
        <v>2021</v>
      </c>
      <c r="D1364" s="23" t="str">
        <f>IF(AND($A1364&lt;&gt;"",ISNUMBER($A1364)),VLOOKUP($A1364,StudiesDetails!$B:$CW,4,FALSE),"")</f>
        <v>https://doi.org/10.1002/cpt.2102</v>
      </c>
      <c r="E1364" s="64" t="str">
        <f>IF(AND($A1364&lt;&gt;"",ISNUMBER($A1364)),VLOOKUP($A1364,StudiesDetails!$B:$CW,5,FALSE),"")</f>
        <v>CYP3A4</v>
      </c>
      <c r="F1364" s="23" t="str">
        <f>IF(AND($A1364&lt;&gt;"",ISNUMBER($A1364)),VLOOKUP($A1364,StudiesDetails!$B:$CW,6,FALSE),"")</f>
        <v>Liver--HLM-590-</v>
      </c>
      <c r="G1364" s="12" t="s">
        <v>1678</v>
      </c>
      <c r="H1364" s="34">
        <v>1</v>
      </c>
      <c r="I1364" s="60" t="str">
        <f>IF(AND($A1364&lt;&gt;"",ISNUMBER($A1364)),VLOOKUP($A1364,StudiesDetails!$B:$CW,26,FALSE),"")</f>
        <v>Individual</v>
      </c>
      <c r="J1364" s="39">
        <f>IF(AND($A1364&lt;&gt;"",ISNUMBER($A1364)),VLOOKUP($A1364,StudiesDetails!$B:$CW,31,FALSE),"")</f>
        <v>1</v>
      </c>
      <c r="K1364" s="62">
        <v>82.5</v>
      </c>
      <c r="L1364" s="135" t="s">
        <v>1679</v>
      </c>
      <c r="M1364" s="14" t="s">
        <v>1385</v>
      </c>
      <c r="X1364" s="52">
        <v>1</v>
      </c>
      <c r="Y1364" s="52" t="s">
        <v>1683</v>
      </c>
    </row>
    <row r="1365" spans="1:25" x14ac:dyDescent="0.3">
      <c r="A1365">
        <v>2307</v>
      </c>
      <c r="B1365" s="23" t="str">
        <f>IF(AND($A1365&lt;&gt;"",ISNUMBER($A1365)),VLOOKUP($A1365,StudiesDetails!$B:$CW,2,FALSE),"")</f>
        <v>Achour</v>
      </c>
      <c r="C1365" s="23">
        <f>IF(AND($A1365&lt;&gt;"",ISNUMBER($A1365)),VLOOKUP($A1365,StudiesDetails!$B:$CW,3,FALSE),"")</f>
        <v>2021</v>
      </c>
      <c r="D1365" s="23" t="str">
        <f>IF(AND($A1365&lt;&gt;"",ISNUMBER($A1365)),VLOOKUP($A1365,StudiesDetails!$B:$CW,4,FALSE),"")</f>
        <v>https://doi.org/10.1002/cpt.2102</v>
      </c>
      <c r="E1365" s="64" t="str">
        <f>IF(AND($A1365&lt;&gt;"",ISNUMBER($A1365)),VLOOKUP($A1365,StudiesDetails!$B:$CW,5,FALSE),"")</f>
        <v>CYP3A4</v>
      </c>
      <c r="F1365" s="23" t="str">
        <f>IF(AND($A1365&lt;&gt;"",ISNUMBER($A1365)),VLOOKUP($A1365,StudiesDetails!$B:$CW,6,FALSE),"")</f>
        <v>Liver--HLM-645-</v>
      </c>
      <c r="G1365" s="12" t="s">
        <v>1678</v>
      </c>
      <c r="H1365" s="34">
        <v>1</v>
      </c>
      <c r="I1365" s="60" t="str">
        <f>IF(AND($A1365&lt;&gt;"",ISNUMBER($A1365)),VLOOKUP($A1365,StudiesDetails!$B:$CW,26,FALSE),"")</f>
        <v>Individual</v>
      </c>
      <c r="J1365" s="39">
        <f>IF(AND($A1365&lt;&gt;"",ISNUMBER($A1365)),VLOOKUP($A1365,StudiesDetails!$B:$CW,31,FALSE),"")</f>
        <v>1</v>
      </c>
      <c r="K1365" s="62">
        <v>183.57</v>
      </c>
      <c r="L1365" s="135" t="s">
        <v>1679</v>
      </c>
      <c r="M1365" s="14" t="s">
        <v>1385</v>
      </c>
      <c r="X1365" s="52">
        <v>1</v>
      </c>
      <c r="Y1365" s="52" t="s">
        <v>1683</v>
      </c>
    </row>
    <row r="1366" spans="1:25" x14ac:dyDescent="0.3">
      <c r="A1366">
        <v>2308</v>
      </c>
      <c r="B1366" s="23" t="str">
        <f>IF(AND($A1366&lt;&gt;"",ISNUMBER($A1366)),VLOOKUP($A1366,StudiesDetails!$B:$CW,2,FALSE),"")</f>
        <v>Achour</v>
      </c>
      <c r="C1366" s="23">
        <f>IF(AND($A1366&lt;&gt;"",ISNUMBER($A1366)),VLOOKUP($A1366,StudiesDetails!$B:$CW,3,FALSE),"")</f>
        <v>2021</v>
      </c>
      <c r="D1366" s="23" t="str">
        <f>IF(AND($A1366&lt;&gt;"",ISNUMBER($A1366)),VLOOKUP($A1366,StudiesDetails!$B:$CW,4,FALSE),"")</f>
        <v>https://doi.org/10.1002/cpt.2102</v>
      </c>
      <c r="E1366" s="64" t="str">
        <f>IF(AND($A1366&lt;&gt;"",ISNUMBER($A1366)),VLOOKUP($A1366,StudiesDetails!$B:$CW,5,FALSE),"")</f>
        <v>CYP3A4</v>
      </c>
      <c r="F1366" s="23" t="str">
        <f>IF(AND($A1366&lt;&gt;"",ISNUMBER($A1366)),VLOOKUP($A1366,StudiesDetails!$B:$CW,6,FALSE),"")</f>
        <v>Liver--HLM-646-</v>
      </c>
      <c r="G1366" s="12" t="s">
        <v>1678</v>
      </c>
      <c r="H1366" s="34">
        <v>1</v>
      </c>
      <c r="I1366" s="60" t="str">
        <f>IF(AND($A1366&lt;&gt;"",ISNUMBER($A1366)),VLOOKUP($A1366,StudiesDetails!$B:$CW,26,FALSE),"")</f>
        <v>Individual</v>
      </c>
      <c r="J1366" s="39">
        <f>IF(AND($A1366&lt;&gt;"",ISNUMBER($A1366)),VLOOKUP($A1366,StudiesDetails!$B:$CW,31,FALSE),"")</f>
        <v>1</v>
      </c>
      <c r="K1366" s="62">
        <v>16.5</v>
      </c>
      <c r="L1366" s="135" t="s">
        <v>1679</v>
      </c>
      <c r="M1366" s="14" t="s">
        <v>1385</v>
      </c>
      <c r="X1366" s="52">
        <v>1</v>
      </c>
      <c r="Y1366" s="52" t="s">
        <v>1683</v>
      </c>
    </row>
    <row r="1367" spans="1:25" x14ac:dyDescent="0.3">
      <c r="A1367">
        <v>2309</v>
      </c>
      <c r="B1367" s="23" t="str">
        <f>IF(AND($A1367&lt;&gt;"",ISNUMBER($A1367)),VLOOKUP($A1367,StudiesDetails!$B:$CW,2,FALSE),"")</f>
        <v>Achour</v>
      </c>
      <c r="C1367" s="23">
        <f>IF(AND($A1367&lt;&gt;"",ISNUMBER($A1367)),VLOOKUP($A1367,StudiesDetails!$B:$CW,3,FALSE),"")</f>
        <v>2021</v>
      </c>
      <c r="D1367" s="23" t="str">
        <f>IF(AND($A1367&lt;&gt;"",ISNUMBER($A1367)),VLOOKUP($A1367,StudiesDetails!$B:$CW,4,FALSE),"")</f>
        <v>https://doi.org/10.1002/cpt.2102</v>
      </c>
      <c r="E1367" s="64" t="str">
        <f>IF(AND($A1367&lt;&gt;"",ISNUMBER($A1367)),VLOOKUP($A1367,StudiesDetails!$B:$CW,5,FALSE),"")</f>
        <v>CYP3A4</v>
      </c>
      <c r="F1367" s="23" t="str">
        <f>IF(AND($A1367&lt;&gt;"",ISNUMBER($A1367)),VLOOKUP($A1367,StudiesDetails!$B:$CW,6,FALSE),"")</f>
        <v>Liver--HLM-674-</v>
      </c>
      <c r="G1367" s="12" t="s">
        <v>1678</v>
      </c>
      <c r="H1367" s="34">
        <v>1</v>
      </c>
      <c r="I1367" s="60" t="str">
        <f>IF(AND($A1367&lt;&gt;"",ISNUMBER($A1367)),VLOOKUP($A1367,StudiesDetails!$B:$CW,26,FALSE),"")</f>
        <v>Individual</v>
      </c>
      <c r="J1367" s="39">
        <f>IF(AND($A1367&lt;&gt;"",ISNUMBER($A1367)),VLOOKUP($A1367,StudiesDetails!$B:$CW,31,FALSE),"")</f>
        <v>1</v>
      </c>
      <c r="K1367" s="62">
        <v>22.05</v>
      </c>
      <c r="L1367" s="135" t="s">
        <v>1679</v>
      </c>
      <c r="M1367" s="14" t="s">
        <v>1385</v>
      </c>
      <c r="X1367" s="52">
        <v>1</v>
      </c>
      <c r="Y1367" s="52" t="s">
        <v>1683</v>
      </c>
    </row>
    <row r="1368" spans="1:25" x14ac:dyDescent="0.3">
      <c r="A1368">
        <v>2310</v>
      </c>
      <c r="B1368" s="23" t="str">
        <f>IF(AND($A1368&lt;&gt;"",ISNUMBER($A1368)),VLOOKUP($A1368,StudiesDetails!$B:$CW,2,FALSE),"")</f>
        <v>Achour</v>
      </c>
      <c r="C1368" s="23">
        <f>IF(AND($A1368&lt;&gt;"",ISNUMBER($A1368)),VLOOKUP($A1368,StudiesDetails!$B:$CW,3,FALSE),"")</f>
        <v>2021</v>
      </c>
      <c r="D1368" s="23" t="str">
        <f>IF(AND($A1368&lt;&gt;"",ISNUMBER($A1368)),VLOOKUP($A1368,StudiesDetails!$B:$CW,4,FALSE),"")</f>
        <v>https://doi.org/10.1002/cpt.2102</v>
      </c>
      <c r="E1368" s="64" t="str">
        <f>IF(AND($A1368&lt;&gt;"",ISNUMBER($A1368)),VLOOKUP($A1368,StudiesDetails!$B:$CW,5,FALSE),"")</f>
        <v>CYP3A4</v>
      </c>
      <c r="F1368" s="23" t="str">
        <f>IF(AND($A1368&lt;&gt;"",ISNUMBER($A1368)),VLOOKUP($A1368,StudiesDetails!$B:$CW,6,FALSE),"")</f>
        <v>Liver--HLM-682-</v>
      </c>
      <c r="G1368" s="12" t="s">
        <v>1678</v>
      </c>
      <c r="H1368" s="34">
        <v>1</v>
      </c>
      <c r="I1368" s="60" t="str">
        <f>IF(AND($A1368&lt;&gt;"",ISNUMBER($A1368)),VLOOKUP($A1368,StudiesDetails!$B:$CW,26,FALSE),"")</f>
        <v>Individual</v>
      </c>
      <c r="J1368" s="39">
        <f>IF(AND($A1368&lt;&gt;"",ISNUMBER($A1368)),VLOOKUP($A1368,StudiesDetails!$B:$CW,31,FALSE),"")</f>
        <v>1</v>
      </c>
      <c r="K1368" s="62">
        <v>14.42</v>
      </c>
      <c r="L1368" s="135" t="s">
        <v>1679</v>
      </c>
      <c r="M1368" s="14" t="s">
        <v>1385</v>
      </c>
      <c r="X1368" s="52">
        <v>1</v>
      </c>
      <c r="Y1368" s="52" t="s">
        <v>1683</v>
      </c>
    </row>
    <row r="1369" spans="1:25" x14ac:dyDescent="0.3">
      <c r="A1369">
        <v>2311</v>
      </c>
      <c r="B1369" s="23" t="str">
        <f>IF(AND($A1369&lt;&gt;"",ISNUMBER($A1369)),VLOOKUP($A1369,StudiesDetails!$B:$CW,2,FALSE),"")</f>
        <v>Achour</v>
      </c>
      <c r="C1369" s="23">
        <f>IF(AND($A1369&lt;&gt;"",ISNUMBER($A1369)),VLOOKUP($A1369,StudiesDetails!$B:$CW,3,FALSE),"")</f>
        <v>2021</v>
      </c>
      <c r="D1369" s="23" t="str">
        <f>IF(AND($A1369&lt;&gt;"",ISNUMBER($A1369)),VLOOKUP($A1369,StudiesDetails!$B:$CW,4,FALSE),"")</f>
        <v>https://doi.org/10.1002/cpt.2102</v>
      </c>
      <c r="E1369" s="64" t="str">
        <f>IF(AND($A1369&lt;&gt;"",ISNUMBER($A1369)),VLOOKUP($A1369,StudiesDetails!$B:$CW,5,FALSE),"")</f>
        <v>CYP3A4</v>
      </c>
      <c r="F1369" s="23" t="str">
        <f>IF(AND($A1369&lt;&gt;"",ISNUMBER($A1369)),VLOOKUP($A1369,StudiesDetails!$B:$CW,6,FALSE),"")</f>
        <v>Liver--HLM-756-</v>
      </c>
      <c r="G1369" s="12" t="s">
        <v>1678</v>
      </c>
      <c r="H1369" s="34">
        <v>1</v>
      </c>
      <c r="I1369" s="60" t="str">
        <f>IF(AND($A1369&lt;&gt;"",ISNUMBER($A1369)),VLOOKUP($A1369,StudiesDetails!$B:$CW,26,FALSE),"")</f>
        <v>Individual</v>
      </c>
      <c r="J1369" s="39">
        <f>IF(AND($A1369&lt;&gt;"",ISNUMBER($A1369)),VLOOKUP($A1369,StudiesDetails!$B:$CW,31,FALSE),"")</f>
        <v>1</v>
      </c>
      <c r="K1369" s="62">
        <v>33.31</v>
      </c>
      <c r="L1369" s="135" t="s">
        <v>1679</v>
      </c>
      <c r="M1369" s="14" t="s">
        <v>1385</v>
      </c>
      <c r="X1369" s="52">
        <v>1</v>
      </c>
      <c r="Y1369" s="52" t="s">
        <v>1683</v>
      </c>
    </row>
    <row r="1370" spans="1:25" x14ac:dyDescent="0.3">
      <c r="A1370">
        <v>2312</v>
      </c>
      <c r="B1370" s="23" t="str">
        <f>IF(AND($A1370&lt;&gt;"",ISNUMBER($A1370)),VLOOKUP($A1370,StudiesDetails!$B:$CW,2,FALSE),"")</f>
        <v>Achour</v>
      </c>
      <c r="C1370" s="23">
        <f>IF(AND($A1370&lt;&gt;"",ISNUMBER($A1370)),VLOOKUP($A1370,StudiesDetails!$B:$CW,3,FALSE),"")</f>
        <v>2021</v>
      </c>
      <c r="D1370" s="23" t="str">
        <f>IF(AND($A1370&lt;&gt;"",ISNUMBER($A1370)),VLOOKUP($A1370,StudiesDetails!$B:$CW,4,FALSE),"")</f>
        <v>https://doi.org/10.1002/cpt.2102</v>
      </c>
      <c r="E1370" s="64" t="str">
        <f>IF(AND($A1370&lt;&gt;"",ISNUMBER($A1370)),VLOOKUP($A1370,StudiesDetails!$B:$CW,5,FALSE),"")</f>
        <v>CYP3A4</v>
      </c>
      <c r="F1370" s="23" t="str">
        <f>IF(AND($A1370&lt;&gt;"",ISNUMBER($A1370)),VLOOKUP($A1370,StudiesDetails!$B:$CW,6,FALSE),"")</f>
        <v>Liver--HLM-781-</v>
      </c>
      <c r="G1370" s="12" t="s">
        <v>1678</v>
      </c>
      <c r="H1370" s="34">
        <v>1</v>
      </c>
      <c r="I1370" s="60" t="str">
        <f>IF(AND($A1370&lt;&gt;"",ISNUMBER($A1370)),VLOOKUP($A1370,StudiesDetails!$B:$CW,26,FALSE),"")</f>
        <v>Individual</v>
      </c>
      <c r="J1370" s="39">
        <f>IF(AND($A1370&lt;&gt;"",ISNUMBER($A1370)),VLOOKUP($A1370,StudiesDetails!$B:$CW,31,FALSE),"")</f>
        <v>1</v>
      </c>
      <c r="K1370" s="62">
        <v>67.44</v>
      </c>
      <c r="L1370" s="135" t="s">
        <v>1679</v>
      </c>
      <c r="M1370" s="14" t="s">
        <v>1385</v>
      </c>
      <c r="X1370" s="52">
        <v>1</v>
      </c>
      <c r="Y1370" s="52" t="s">
        <v>1683</v>
      </c>
    </row>
    <row r="1371" spans="1:25" x14ac:dyDescent="0.3">
      <c r="A1371">
        <v>2313</v>
      </c>
      <c r="B1371" s="23" t="str">
        <f>IF(AND($A1371&lt;&gt;"",ISNUMBER($A1371)),VLOOKUP($A1371,StudiesDetails!$B:$CW,2,FALSE),"")</f>
        <v>Achour</v>
      </c>
      <c r="C1371" s="23">
        <f>IF(AND($A1371&lt;&gt;"",ISNUMBER($A1371)),VLOOKUP($A1371,StudiesDetails!$B:$CW,3,FALSE),"")</f>
        <v>2021</v>
      </c>
      <c r="D1371" s="23" t="str">
        <f>IF(AND($A1371&lt;&gt;"",ISNUMBER($A1371)),VLOOKUP($A1371,StudiesDetails!$B:$CW,4,FALSE),"")</f>
        <v>https://doi.org/10.1002/cpt.2102</v>
      </c>
      <c r="E1371" s="64" t="str">
        <f>IF(AND($A1371&lt;&gt;"",ISNUMBER($A1371)),VLOOKUP($A1371,StudiesDetails!$B:$CW,5,FALSE),"")</f>
        <v>CYP3A4</v>
      </c>
      <c r="F1371" s="23" t="str">
        <f>IF(AND($A1371&lt;&gt;"",ISNUMBER($A1371)),VLOOKUP($A1371,StudiesDetails!$B:$CW,6,FALSE),"")</f>
        <v>Liver--HLM-734-</v>
      </c>
      <c r="G1371" s="12" t="s">
        <v>1678</v>
      </c>
      <c r="H1371" s="34">
        <v>1</v>
      </c>
      <c r="I1371" s="60" t="str">
        <f>IF(AND($A1371&lt;&gt;"",ISNUMBER($A1371)),VLOOKUP($A1371,StudiesDetails!$B:$CW,26,FALSE),"")</f>
        <v>Individual</v>
      </c>
      <c r="J1371" s="39">
        <f>IF(AND($A1371&lt;&gt;"",ISNUMBER($A1371)),VLOOKUP($A1371,StudiesDetails!$B:$CW,31,FALSE),"")</f>
        <v>1</v>
      </c>
      <c r="K1371" s="62">
        <v>22.76</v>
      </c>
      <c r="L1371" s="135" t="s">
        <v>1679</v>
      </c>
      <c r="M1371" s="14" t="s">
        <v>1385</v>
      </c>
      <c r="X1371" s="52">
        <v>1</v>
      </c>
      <c r="Y1371" s="52" t="s">
        <v>1683</v>
      </c>
    </row>
    <row r="1372" spans="1:25" x14ac:dyDescent="0.3">
      <c r="A1372">
        <v>2314</v>
      </c>
      <c r="B1372" s="23" t="str">
        <f>IF(AND($A1372&lt;&gt;"",ISNUMBER($A1372)),VLOOKUP($A1372,StudiesDetails!$B:$CW,2,FALSE),"")</f>
        <v>Achour</v>
      </c>
      <c r="C1372" s="23">
        <f>IF(AND($A1372&lt;&gt;"",ISNUMBER($A1372)),VLOOKUP($A1372,StudiesDetails!$B:$CW,3,FALSE),"")</f>
        <v>2021</v>
      </c>
      <c r="D1372" s="23" t="str">
        <f>IF(AND($A1372&lt;&gt;"",ISNUMBER($A1372)),VLOOKUP($A1372,StudiesDetails!$B:$CW,4,FALSE),"")</f>
        <v>https://doi.org/10.1002/cpt.2102</v>
      </c>
      <c r="E1372" s="64" t="str">
        <f>IF(AND($A1372&lt;&gt;"",ISNUMBER($A1372)),VLOOKUP($A1372,StudiesDetails!$B:$CW,5,FALSE),"")</f>
        <v>CYP3A4</v>
      </c>
      <c r="F1372" s="23" t="str">
        <f>IF(AND($A1372&lt;&gt;"",ISNUMBER($A1372)),VLOOKUP($A1372,StudiesDetails!$B:$CW,6,FALSE),"")</f>
        <v>Liver--HLM-755-</v>
      </c>
      <c r="G1372" s="12" t="s">
        <v>1678</v>
      </c>
      <c r="H1372" s="34">
        <v>1</v>
      </c>
      <c r="I1372" s="60" t="str">
        <f>IF(AND($A1372&lt;&gt;"",ISNUMBER($A1372)),VLOOKUP($A1372,StudiesDetails!$B:$CW,26,FALSE),"")</f>
        <v>Individual</v>
      </c>
      <c r="J1372" s="39">
        <f>IF(AND($A1372&lt;&gt;"",ISNUMBER($A1372)),VLOOKUP($A1372,StudiesDetails!$B:$CW,31,FALSE),"")</f>
        <v>1</v>
      </c>
      <c r="K1372" s="62">
        <v>102.56</v>
      </c>
      <c r="L1372" s="135" t="s">
        <v>1679</v>
      </c>
      <c r="M1372" s="14" t="s">
        <v>1385</v>
      </c>
      <c r="X1372" s="52">
        <v>1</v>
      </c>
      <c r="Y1372" s="52" t="s">
        <v>1683</v>
      </c>
    </row>
    <row r="1373" spans="1:25" x14ac:dyDescent="0.3">
      <c r="A1373">
        <v>2315</v>
      </c>
      <c r="B1373" s="23" t="str">
        <f>IF(AND($A1373&lt;&gt;"",ISNUMBER($A1373)),VLOOKUP($A1373,StudiesDetails!$B:$CW,2,FALSE),"")</f>
        <v>Achour</v>
      </c>
      <c r="C1373" s="23">
        <f>IF(AND($A1373&lt;&gt;"",ISNUMBER($A1373)),VLOOKUP($A1373,StudiesDetails!$B:$CW,3,FALSE),"")</f>
        <v>2021</v>
      </c>
      <c r="D1373" s="23" t="str">
        <f>IF(AND($A1373&lt;&gt;"",ISNUMBER($A1373)),VLOOKUP($A1373,StudiesDetails!$B:$CW,4,FALSE),"")</f>
        <v>https://doi.org/10.1002/cpt.2102</v>
      </c>
      <c r="E1373" s="64" t="str">
        <f>IF(AND($A1373&lt;&gt;"",ISNUMBER($A1373)),VLOOKUP($A1373,StudiesDetails!$B:$CW,5,FALSE),"")</f>
        <v>CYP3A4</v>
      </c>
      <c r="F1373" s="23" t="str">
        <f>IF(AND($A1373&lt;&gt;"",ISNUMBER($A1373)),VLOOKUP($A1373,StudiesDetails!$B:$CW,6,FALSE),"")</f>
        <v>Liver--HLM-770-</v>
      </c>
      <c r="G1373" s="12" t="s">
        <v>1678</v>
      </c>
      <c r="H1373" s="34">
        <v>1</v>
      </c>
      <c r="I1373" s="60" t="str">
        <f>IF(AND($A1373&lt;&gt;"",ISNUMBER($A1373)),VLOOKUP($A1373,StudiesDetails!$B:$CW,26,FALSE),"")</f>
        <v>Individual</v>
      </c>
      <c r="J1373" s="39">
        <f>IF(AND($A1373&lt;&gt;"",ISNUMBER($A1373)),VLOOKUP($A1373,StudiesDetails!$B:$CW,31,FALSE),"")</f>
        <v>1</v>
      </c>
      <c r="K1373" s="62">
        <v>41.85</v>
      </c>
      <c r="L1373" s="135" t="s">
        <v>1679</v>
      </c>
      <c r="M1373" s="14" t="s">
        <v>1385</v>
      </c>
      <c r="X1373" s="52">
        <v>1</v>
      </c>
      <c r="Y1373" s="52" t="s">
        <v>1683</v>
      </c>
    </row>
    <row r="1374" spans="1:25" x14ac:dyDescent="0.3">
      <c r="A1374">
        <v>2316</v>
      </c>
      <c r="B1374" s="23" t="str">
        <f>IF(AND($A1374&lt;&gt;"",ISNUMBER($A1374)),VLOOKUP($A1374,StudiesDetails!$B:$CW,2,FALSE),"")</f>
        <v>Achour</v>
      </c>
      <c r="C1374" s="23">
        <f>IF(AND($A1374&lt;&gt;"",ISNUMBER($A1374)),VLOOKUP($A1374,StudiesDetails!$B:$CW,3,FALSE),"")</f>
        <v>2021</v>
      </c>
      <c r="D1374" s="23" t="str">
        <f>IF(AND($A1374&lt;&gt;"",ISNUMBER($A1374)),VLOOKUP($A1374,StudiesDetails!$B:$CW,4,FALSE),"")</f>
        <v>https://doi.org/10.1002/cpt.2102</v>
      </c>
      <c r="E1374" s="64" t="str">
        <f>IF(AND($A1374&lt;&gt;"",ISNUMBER($A1374)),VLOOKUP($A1374,StudiesDetails!$B:$CW,5,FALSE),"")</f>
        <v>CYP3A4</v>
      </c>
      <c r="F1374" s="23" t="str">
        <f>IF(AND($A1374&lt;&gt;"",ISNUMBER($A1374)),VLOOKUP($A1374,StudiesDetails!$B:$CW,6,FALSE),"")</f>
        <v>Liver--HLM-389-</v>
      </c>
      <c r="G1374" s="12" t="s">
        <v>1678</v>
      </c>
      <c r="H1374" s="34">
        <v>1</v>
      </c>
      <c r="I1374" s="60" t="str">
        <f>IF(AND($A1374&lt;&gt;"",ISNUMBER($A1374)),VLOOKUP($A1374,StudiesDetails!$B:$CW,26,FALSE),"")</f>
        <v>Individual</v>
      </c>
      <c r="J1374" s="39">
        <f>IF(AND($A1374&lt;&gt;"",ISNUMBER($A1374)),VLOOKUP($A1374,StudiesDetails!$B:$CW,31,FALSE),"")</f>
        <v>1</v>
      </c>
      <c r="K1374" s="62">
        <v>2.9</v>
      </c>
      <c r="L1374" s="135" t="s">
        <v>1679</v>
      </c>
      <c r="M1374" s="14" t="s">
        <v>1385</v>
      </c>
      <c r="X1374" s="52">
        <v>1</v>
      </c>
      <c r="Y1374" s="52" t="s">
        <v>1683</v>
      </c>
    </row>
    <row r="1375" spans="1:25" x14ac:dyDescent="0.3">
      <c r="A1375">
        <v>2317</v>
      </c>
      <c r="B1375" s="23" t="str">
        <f>IF(AND($A1375&lt;&gt;"",ISNUMBER($A1375)),VLOOKUP($A1375,StudiesDetails!$B:$CW,2,FALSE),"")</f>
        <v>Achour</v>
      </c>
      <c r="C1375" s="23">
        <f>IF(AND($A1375&lt;&gt;"",ISNUMBER($A1375)),VLOOKUP($A1375,StudiesDetails!$B:$CW,3,FALSE),"")</f>
        <v>2021</v>
      </c>
      <c r="D1375" s="23" t="str">
        <f>IF(AND($A1375&lt;&gt;"",ISNUMBER($A1375)),VLOOKUP($A1375,StudiesDetails!$B:$CW,4,FALSE),"")</f>
        <v>https://doi.org/10.1002/cpt.2102</v>
      </c>
      <c r="E1375" s="64" t="str">
        <f>IF(AND($A1375&lt;&gt;"",ISNUMBER($A1375)),VLOOKUP($A1375,StudiesDetails!$B:$CW,5,FALSE),"")</f>
        <v>CYP3A4</v>
      </c>
      <c r="F1375" s="23" t="str">
        <f>IF(AND($A1375&lt;&gt;"",ISNUMBER($A1375)),VLOOKUP($A1375,StudiesDetails!$B:$CW,6,FALSE),"")</f>
        <v>Liver--HLM-589-</v>
      </c>
      <c r="G1375" s="12" t="s">
        <v>1678</v>
      </c>
      <c r="H1375" s="34">
        <v>1</v>
      </c>
      <c r="I1375" s="60" t="str">
        <f>IF(AND($A1375&lt;&gt;"",ISNUMBER($A1375)),VLOOKUP($A1375,StudiesDetails!$B:$CW,26,FALSE),"")</f>
        <v>Individual</v>
      </c>
      <c r="J1375" s="39">
        <f>IF(AND($A1375&lt;&gt;"",ISNUMBER($A1375)),VLOOKUP($A1375,StudiesDetails!$B:$CW,31,FALSE),"")</f>
        <v>1</v>
      </c>
      <c r="K1375" s="62">
        <v>108.66</v>
      </c>
      <c r="L1375" s="135" t="s">
        <v>1679</v>
      </c>
      <c r="M1375" s="14" t="s">
        <v>1385</v>
      </c>
      <c r="X1375" s="52">
        <v>1</v>
      </c>
      <c r="Y1375" s="52" t="s">
        <v>1683</v>
      </c>
    </row>
    <row r="1376" spans="1:25" x14ac:dyDescent="0.3">
      <c r="A1376">
        <v>2318</v>
      </c>
      <c r="B1376" s="23" t="str">
        <f>IF(AND($A1376&lt;&gt;"",ISNUMBER($A1376)),VLOOKUP($A1376,StudiesDetails!$B:$CW,2,FALSE),"")</f>
        <v>Achour</v>
      </c>
      <c r="C1376" s="23">
        <f>IF(AND($A1376&lt;&gt;"",ISNUMBER($A1376)),VLOOKUP($A1376,StudiesDetails!$B:$CW,3,FALSE),"")</f>
        <v>2021</v>
      </c>
      <c r="D1376" s="23" t="str">
        <f>IF(AND($A1376&lt;&gt;"",ISNUMBER($A1376)),VLOOKUP($A1376,StudiesDetails!$B:$CW,4,FALSE),"")</f>
        <v>https://doi.org/10.1002/cpt.2102</v>
      </c>
      <c r="E1376" s="64" t="str">
        <f>IF(AND($A1376&lt;&gt;"",ISNUMBER($A1376)),VLOOKUP($A1376,StudiesDetails!$B:$CW,5,FALSE),"")</f>
        <v>CYP3A4</v>
      </c>
      <c r="F1376" s="23" t="str">
        <f>IF(AND($A1376&lt;&gt;"",ISNUMBER($A1376)),VLOOKUP($A1376,StudiesDetails!$B:$CW,6,FALSE),"")</f>
        <v>Liver--HLM-1063-</v>
      </c>
      <c r="G1376" s="12" t="s">
        <v>1678</v>
      </c>
      <c r="H1376" s="34">
        <v>1</v>
      </c>
      <c r="I1376" s="60" t="str">
        <f>IF(AND($A1376&lt;&gt;"",ISNUMBER($A1376)),VLOOKUP($A1376,StudiesDetails!$B:$CW,26,FALSE),"")</f>
        <v>Individual</v>
      </c>
      <c r="J1376" s="39">
        <f>IF(AND($A1376&lt;&gt;"",ISNUMBER($A1376)),VLOOKUP($A1376,StudiesDetails!$B:$CW,31,FALSE),"")</f>
        <v>1</v>
      </c>
      <c r="K1376" s="62">
        <v>65.62</v>
      </c>
      <c r="L1376" s="135" t="s">
        <v>1679</v>
      </c>
      <c r="M1376" s="14" t="s">
        <v>1385</v>
      </c>
      <c r="X1376" s="52">
        <v>1</v>
      </c>
      <c r="Y1376" s="52" t="s">
        <v>1683</v>
      </c>
    </row>
    <row r="1377" spans="1:25" x14ac:dyDescent="0.3">
      <c r="A1377">
        <v>2319</v>
      </c>
      <c r="B1377" s="23" t="str">
        <f>IF(AND($A1377&lt;&gt;"",ISNUMBER($A1377)),VLOOKUP($A1377,StudiesDetails!$B:$CW,2,FALSE),"")</f>
        <v>Achour</v>
      </c>
      <c r="C1377" s="23">
        <f>IF(AND($A1377&lt;&gt;"",ISNUMBER($A1377)),VLOOKUP($A1377,StudiesDetails!$B:$CW,3,FALSE),"")</f>
        <v>2021</v>
      </c>
      <c r="D1377" s="23" t="str">
        <f>IF(AND($A1377&lt;&gt;"",ISNUMBER($A1377)),VLOOKUP($A1377,StudiesDetails!$B:$CW,4,FALSE),"")</f>
        <v>https://doi.org/10.1002/cpt.2102</v>
      </c>
      <c r="E1377" s="64" t="str">
        <f>IF(AND($A1377&lt;&gt;"",ISNUMBER($A1377)),VLOOKUP($A1377,StudiesDetails!$B:$CW,5,FALSE),"")</f>
        <v>CYP3A4</v>
      </c>
      <c r="F1377" s="23" t="str">
        <f>IF(AND($A1377&lt;&gt;"",ISNUMBER($A1377)),VLOOKUP($A1377,StudiesDetails!$B:$CW,6,FALSE),"")</f>
        <v>Liver--HLM-1359-</v>
      </c>
      <c r="G1377" s="12" t="s">
        <v>1678</v>
      </c>
      <c r="H1377" s="34">
        <v>1</v>
      </c>
      <c r="I1377" s="60" t="str">
        <f>IF(AND($A1377&lt;&gt;"",ISNUMBER($A1377)),VLOOKUP($A1377,StudiesDetails!$B:$CW,26,FALSE),"")</f>
        <v>Individual</v>
      </c>
      <c r="J1377" s="39">
        <f>IF(AND($A1377&lt;&gt;"",ISNUMBER($A1377)),VLOOKUP($A1377,StudiesDetails!$B:$CW,31,FALSE),"")</f>
        <v>1</v>
      </c>
      <c r="K1377" s="62">
        <v>37.9</v>
      </c>
      <c r="L1377" s="135" t="s">
        <v>1679</v>
      </c>
      <c r="M1377" s="14" t="s">
        <v>1385</v>
      </c>
      <c r="X1377" s="52">
        <v>1</v>
      </c>
      <c r="Y1377" s="52" t="s">
        <v>1683</v>
      </c>
    </row>
    <row r="1378" spans="1:25" x14ac:dyDescent="0.3">
      <c r="A1378">
        <v>2320</v>
      </c>
      <c r="B1378" s="23" t="str">
        <f>IF(AND($A1378&lt;&gt;"",ISNUMBER($A1378)),VLOOKUP($A1378,StudiesDetails!$B:$CW,2,FALSE),"")</f>
        <v>Achour</v>
      </c>
      <c r="C1378" s="23">
        <f>IF(AND($A1378&lt;&gt;"",ISNUMBER($A1378)),VLOOKUP($A1378,StudiesDetails!$B:$CW,3,FALSE),"")</f>
        <v>2021</v>
      </c>
      <c r="D1378" s="23" t="str">
        <f>IF(AND($A1378&lt;&gt;"",ISNUMBER($A1378)),VLOOKUP($A1378,StudiesDetails!$B:$CW,4,FALSE),"")</f>
        <v>https://doi.org/10.1002/cpt.2102</v>
      </c>
      <c r="E1378" s="64" t="str">
        <f>IF(AND($A1378&lt;&gt;"",ISNUMBER($A1378)),VLOOKUP($A1378,StudiesDetails!$B:$CW,5,FALSE),"")</f>
        <v>CYP3A5</v>
      </c>
      <c r="F1378" s="23" t="str">
        <f>IF(AND($A1378&lt;&gt;"",ISNUMBER($A1378)),VLOOKUP($A1378,StudiesDetails!$B:$CW,6,FALSE),"")</f>
        <v>Liver--HLM-697-</v>
      </c>
      <c r="G1378" s="12" t="s">
        <v>1678</v>
      </c>
      <c r="H1378" s="34">
        <v>1</v>
      </c>
      <c r="I1378" s="60" t="str">
        <f>IF(AND($A1378&lt;&gt;"",ISNUMBER($A1378)),VLOOKUP($A1378,StudiesDetails!$B:$CW,26,FALSE),"")</f>
        <v>Individual</v>
      </c>
      <c r="J1378" s="39">
        <f>IF(AND($A1378&lt;&gt;"",ISNUMBER($A1378)),VLOOKUP($A1378,StudiesDetails!$B:$CW,31,FALSE),"")</f>
        <v>1</v>
      </c>
      <c r="K1378" s="2">
        <v>1.75</v>
      </c>
      <c r="L1378" s="135" t="s">
        <v>1679</v>
      </c>
      <c r="M1378" s="14" t="s">
        <v>1385</v>
      </c>
      <c r="X1378" s="52">
        <v>1</v>
      </c>
      <c r="Y1378" s="52" t="s">
        <v>1683</v>
      </c>
    </row>
    <row r="1379" spans="1:25" x14ac:dyDescent="0.3">
      <c r="A1379">
        <v>2321</v>
      </c>
      <c r="B1379" s="23" t="str">
        <f>IF(AND($A1379&lt;&gt;"",ISNUMBER($A1379)),VLOOKUP($A1379,StudiesDetails!$B:$CW,2,FALSE),"")</f>
        <v>Achour</v>
      </c>
      <c r="C1379" s="23">
        <f>IF(AND($A1379&lt;&gt;"",ISNUMBER($A1379)),VLOOKUP($A1379,StudiesDetails!$B:$CW,3,FALSE),"")</f>
        <v>2021</v>
      </c>
      <c r="D1379" s="23" t="str">
        <f>IF(AND($A1379&lt;&gt;"",ISNUMBER($A1379)),VLOOKUP($A1379,StudiesDetails!$B:$CW,4,FALSE),"")</f>
        <v>https://doi.org/10.1002/cpt.2102</v>
      </c>
      <c r="E1379" s="64" t="str">
        <f>IF(AND($A1379&lt;&gt;"",ISNUMBER($A1379)),VLOOKUP($A1379,StudiesDetails!$B:$CW,5,FALSE),"")</f>
        <v>CYP3A5</v>
      </c>
      <c r="F1379" s="23" t="str">
        <f>IF(AND($A1379&lt;&gt;"",ISNUMBER($A1379)),VLOOKUP($A1379,StudiesDetails!$B:$CW,6,FALSE),"")</f>
        <v>Liver--HLM-728-</v>
      </c>
      <c r="G1379" s="12" t="s">
        <v>1678</v>
      </c>
      <c r="H1379" s="34">
        <v>1</v>
      </c>
      <c r="I1379" s="60" t="str">
        <f>IF(AND($A1379&lt;&gt;"",ISNUMBER($A1379)),VLOOKUP($A1379,StudiesDetails!$B:$CW,26,FALSE),"")</f>
        <v>Individual</v>
      </c>
      <c r="J1379" s="39">
        <f>IF(AND($A1379&lt;&gt;"",ISNUMBER($A1379)),VLOOKUP($A1379,StudiesDetails!$B:$CW,31,FALSE),"")</f>
        <v>1</v>
      </c>
      <c r="K1379" s="62">
        <v>1.2</v>
      </c>
      <c r="L1379" s="135" t="s">
        <v>1679</v>
      </c>
      <c r="M1379" s="14" t="s">
        <v>1385</v>
      </c>
      <c r="X1379" s="52">
        <v>1</v>
      </c>
      <c r="Y1379" s="52" t="s">
        <v>1683</v>
      </c>
    </row>
    <row r="1380" spans="1:25" x14ac:dyDescent="0.3">
      <c r="A1380">
        <v>2322</v>
      </c>
      <c r="B1380" s="23" t="str">
        <f>IF(AND($A1380&lt;&gt;"",ISNUMBER($A1380)),VLOOKUP($A1380,StudiesDetails!$B:$CW,2,FALSE),"")</f>
        <v>Achour</v>
      </c>
      <c r="C1380" s="23">
        <f>IF(AND($A1380&lt;&gt;"",ISNUMBER($A1380)),VLOOKUP($A1380,StudiesDetails!$B:$CW,3,FALSE),"")</f>
        <v>2021</v>
      </c>
      <c r="D1380" s="23" t="str">
        <f>IF(AND($A1380&lt;&gt;"",ISNUMBER($A1380)),VLOOKUP($A1380,StudiesDetails!$B:$CW,4,FALSE),"")</f>
        <v>https://doi.org/10.1002/cpt.2102</v>
      </c>
      <c r="E1380" s="64" t="str">
        <f>IF(AND($A1380&lt;&gt;"",ISNUMBER($A1380)),VLOOKUP($A1380,StudiesDetails!$B:$CW,5,FALSE),"")</f>
        <v>CYP3A5</v>
      </c>
      <c r="F1380" s="23" t="str">
        <f>IF(AND($A1380&lt;&gt;"",ISNUMBER($A1380)),VLOOKUP($A1380,StudiesDetails!$B:$CW,6,FALSE),"")</f>
        <v>Liver--HLM-746-</v>
      </c>
      <c r="G1380" s="12" t="s">
        <v>1678</v>
      </c>
      <c r="H1380" s="34">
        <v>1</v>
      </c>
      <c r="I1380" s="60" t="str">
        <f>IF(AND($A1380&lt;&gt;"",ISNUMBER($A1380)),VLOOKUP($A1380,StudiesDetails!$B:$CW,26,FALSE),"")</f>
        <v>Individual</v>
      </c>
      <c r="J1380" s="39">
        <f>IF(AND($A1380&lt;&gt;"",ISNUMBER($A1380)),VLOOKUP($A1380,StudiesDetails!$B:$CW,31,FALSE),"")</f>
        <v>1</v>
      </c>
      <c r="K1380" s="62">
        <v>2.69</v>
      </c>
      <c r="L1380" s="135" t="s">
        <v>1679</v>
      </c>
      <c r="M1380" s="14" t="s">
        <v>1385</v>
      </c>
      <c r="X1380" s="52">
        <v>1</v>
      </c>
      <c r="Y1380" s="52" t="s">
        <v>1683</v>
      </c>
    </row>
    <row r="1381" spans="1:25" x14ac:dyDescent="0.3">
      <c r="A1381">
        <v>2323</v>
      </c>
      <c r="B1381" s="23" t="str">
        <f>IF(AND($A1381&lt;&gt;"",ISNUMBER($A1381)),VLOOKUP($A1381,StudiesDetails!$B:$CW,2,FALSE),"")</f>
        <v>Achour</v>
      </c>
      <c r="C1381" s="23">
        <f>IF(AND($A1381&lt;&gt;"",ISNUMBER($A1381)),VLOOKUP($A1381,StudiesDetails!$B:$CW,3,FALSE),"")</f>
        <v>2021</v>
      </c>
      <c r="D1381" s="23" t="str">
        <f>IF(AND($A1381&lt;&gt;"",ISNUMBER($A1381)),VLOOKUP($A1381,StudiesDetails!$B:$CW,4,FALSE),"")</f>
        <v>https://doi.org/10.1002/cpt.2102</v>
      </c>
      <c r="E1381" s="64" t="str">
        <f>IF(AND($A1381&lt;&gt;"",ISNUMBER($A1381)),VLOOKUP($A1381,StudiesDetails!$B:$CW,5,FALSE),"")</f>
        <v>CYP3A5</v>
      </c>
      <c r="F1381" s="23" t="str">
        <f>IF(AND($A1381&lt;&gt;"",ISNUMBER($A1381)),VLOOKUP($A1381,StudiesDetails!$B:$CW,6,FALSE),"")</f>
        <v>Liver--HLM-766-</v>
      </c>
      <c r="G1381" s="12" t="s">
        <v>1678</v>
      </c>
      <c r="H1381" s="34">
        <v>1</v>
      </c>
      <c r="I1381" s="60" t="str">
        <f>IF(AND($A1381&lt;&gt;"",ISNUMBER($A1381)),VLOOKUP($A1381,StudiesDetails!$B:$CW,26,FALSE),"")</f>
        <v>Individual</v>
      </c>
      <c r="J1381" s="39">
        <f>IF(AND($A1381&lt;&gt;"",ISNUMBER($A1381)),VLOOKUP($A1381,StudiesDetails!$B:$CW,31,FALSE),"")</f>
        <v>1</v>
      </c>
      <c r="K1381" s="62">
        <v>14.56</v>
      </c>
      <c r="L1381" s="135" t="s">
        <v>1679</v>
      </c>
      <c r="M1381" s="14" t="s">
        <v>1385</v>
      </c>
      <c r="X1381" s="52">
        <v>1</v>
      </c>
      <c r="Y1381" s="52" t="s">
        <v>1683</v>
      </c>
    </row>
    <row r="1382" spans="1:25" x14ac:dyDescent="0.3">
      <c r="A1382">
        <v>2324</v>
      </c>
      <c r="B1382" s="23" t="str">
        <f>IF(AND($A1382&lt;&gt;"",ISNUMBER($A1382)),VLOOKUP($A1382,StudiesDetails!$B:$CW,2,FALSE),"")</f>
        <v>Achour</v>
      </c>
      <c r="C1382" s="23">
        <f>IF(AND($A1382&lt;&gt;"",ISNUMBER($A1382)),VLOOKUP($A1382,StudiesDetails!$B:$CW,3,FALSE),"")</f>
        <v>2021</v>
      </c>
      <c r="D1382" s="23" t="str">
        <f>IF(AND($A1382&lt;&gt;"",ISNUMBER($A1382)),VLOOKUP($A1382,StudiesDetails!$B:$CW,4,FALSE),"")</f>
        <v>https://doi.org/10.1002/cpt.2102</v>
      </c>
      <c r="E1382" s="64" t="str">
        <f>IF(AND($A1382&lt;&gt;"",ISNUMBER($A1382)),VLOOKUP($A1382,StudiesDetails!$B:$CW,5,FALSE),"")</f>
        <v>CYP3A5</v>
      </c>
      <c r="F1382" s="23" t="str">
        <f>IF(AND($A1382&lt;&gt;"",ISNUMBER($A1382)),VLOOKUP($A1382,StudiesDetails!$B:$CW,6,FALSE),"")</f>
        <v>Liver--HLM-806-</v>
      </c>
      <c r="G1382" s="12" t="s">
        <v>1678</v>
      </c>
      <c r="H1382" s="34">
        <v>1</v>
      </c>
      <c r="I1382" s="60" t="str">
        <f>IF(AND($A1382&lt;&gt;"",ISNUMBER($A1382)),VLOOKUP($A1382,StudiesDetails!$B:$CW,26,FALSE),"")</f>
        <v>Individual</v>
      </c>
      <c r="J1382" s="39">
        <f>IF(AND($A1382&lt;&gt;"",ISNUMBER($A1382)),VLOOKUP($A1382,StudiesDetails!$B:$CW,31,FALSE),"")</f>
        <v>1</v>
      </c>
      <c r="K1382" s="62">
        <v>2.0499999999999998</v>
      </c>
      <c r="L1382" s="135" t="s">
        <v>1679</v>
      </c>
      <c r="M1382" s="14" t="s">
        <v>1385</v>
      </c>
      <c r="X1382" s="52">
        <v>1</v>
      </c>
      <c r="Y1382" s="52" t="s">
        <v>1683</v>
      </c>
    </row>
    <row r="1383" spans="1:25" x14ac:dyDescent="0.3">
      <c r="A1383">
        <v>2325</v>
      </c>
      <c r="B1383" s="23" t="str">
        <f>IF(AND($A1383&lt;&gt;"",ISNUMBER($A1383)),VLOOKUP($A1383,StudiesDetails!$B:$CW,2,FALSE),"")</f>
        <v>Achour</v>
      </c>
      <c r="C1383" s="23">
        <f>IF(AND($A1383&lt;&gt;"",ISNUMBER($A1383)),VLOOKUP($A1383,StudiesDetails!$B:$CW,3,FALSE),"")</f>
        <v>2021</v>
      </c>
      <c r="D1383" s="23" t="str">
        <f>IF(AND($A1383&lt;&gt;"",ISNUMBER($A1383)),VLOOKUP($A1383,StudiesDetails!$B:$CW,4,FALSE),"")</f>
        <v>https://doi.org/10.1002/cpt.2102</v>
      </c>
      <c r="E1383" s="64" t="str">
        <f>IF(AND($A1383&lt;&gt;"",ISNUMBER($A1383)),VLOOKUP($A1383,StudiesDetails!$B:$CW,5,FALSE),"")</f>
        <v>CYP3A5</v>
      </c>
      <c r="F1383" s="23" t="str">
        <f>IF(AND($A1383&lt;&gt;"",ISNUMBER($A1383)),VLOOKUP($A1383,StudiesDetails!$B:$CW,6,FALSE),"")</f>
        <v>Liver--HLM-813-</v>
      </c>
      <c r="G1383" s="12" t="s">
        <v>1678</v>
      </c>
      <c r="H1383" s="34">
        <v>1</v>
      </c>
      <c r="I1383" s="60" t="str">
        <f>IF(AND($A1383&lt;&gt;"",ISNUMBER($A1383)),VLOOKUP($A1383,StudiesDetails!$B:$CW,26,FALSE),"")</f>
        <v>Individual</v>
      </c>
      <c r="J1383" s="39">
        <f>IF(AND($A1383&lt;&gt;"",ISNUMBER($A1383)),VLOOKUP($A1383,StudiesDetails!$B:$CW,31,FALSE),"")</f>
        <v>1</v>
      </c>
      <c r="K1383" s="62">
        <v>2.35</v>
      </c>
      <c r="L1383" s="135" t="s">
        <v>1679</v>
      </c>
      <c r="M1383" s="14" t="s">
        <v>1385</v>
      </c>
      <c r="X1383" s="52">
        <v>1</v>
      </c>
      <c r="Y1383" s="52" t="s">
        <v>1683</v>
      </c>
    </row>
    <row r="1384" spans="1:25" x14ac:dyDescent="0.3">
      <c r="A1384">
        <v>2326</v>
      </c>
      <c r="B1384" s="23" t="str">
        <f>IF(AND($A1384&lt;&gt;"",ISNUMBER($A1384)),VLOOKUP($A1384,StudiesDetails!$B:$CW,2,FALSE),"")</f>
        <v>Achour</v>
      </c>
      <c r="C1384" s="23">
        <f>IF(AND($A1384&lt;&gt;"",ISNUMBER($A1384)),VLOOKUP($A1384,StudiesDetails!$B:$CW,3,FALSE),"")</f>
        <v>2021</v>
      </c>
      <c r="D1384" s="23" t="str">
        <f>IF(AND($A1384&lt;&gt;"",ISNUMBER($A1384)),VLOOKUP($A1384,StudiesDetails!$B:$CW,4,FALSE),"")</f>
        <v>https://doi.org/10.1002/cpt.2102</v>
      </c>
      <c r="E1384" s="64" t="str">
        <f>IF(AND($A1384&lt;&gt;"",ISNUMBER($A1384)),VLOOKUP($A1384,StudiesDetails!$B:$CW,5,FALSE),"")</f>
        <v>CYP3A5</v>
      </c>
      <c r="F1384" s="23" t="str">
        <f>IF(AND($A1384&lt;&gt;"",ISNUMBER($A1384)),VLOOKUP($A1384,StudiesDetails!$B:$CW,6,FALSE),"")</f>
        <v>Liver--HLM-829-</v>
      </c>
      <c r="G1384" s="12" t="s">
        <v>1678</v>
      </c>
      <c r="H1384" s="34">
        <v>1</v>
      </c>
      <c r="I1384" s="60" t="str">
        <f>IF(AND($A1384&lt;&gt;"",ISNUMBER($A1384)),VLOOKUP($A1384,StudiesDetails!$B:$CW,26,FALSE),"")</f>
        <v>Individual</v>
      </c>
      <c r="J1384" s="39">
        <f>IF(AND($A1384&lt;&gt;"",ISNUMBER($A1384)),VLOOKUP($A1384,StudiesDetails!$B:$CW,31,FALSE),"")</f>
        <v>1</v>
      </c>
      <c r="K1384" s="62">
        <v>1.34</v>
      </c>
      <c r="L1384" s="135" t="s">
        <v>1679</v>
      </c>
      <c r="M1384" s="14" t="s">
        <v>1385</v>
      </c>
      <c r="X1384" s="52">
        <v>1</v>
      </c>
      <c r="Y1384" s="52" t="s">
        <v>1683</v>
      </c>
    </row>
    <row r="1385" spans="1:25" x14ac:dyDescent="0.3">
      <c r="A1385">
        <v>2327</v>
      </c>
      <c r="B1385" s="23" t="str">
        <f>IF(AND($A1385&lt;&gt;"",ISNUMBER($A1385)),VLOOKUP($A1385,StudiesDetails!$B:$CW,2,FALSE),"")</f>
        <v>Achour</v>
      </c>
      <c r="C1385" s="23">
        <f>IF(AND($A1385&lt;&gt;"",ISNUMBER($A1385)),VLOOKUP($A1385,StudiesDetails!$B:$CW,3,FALSE),"")</f>
        <v>2021</v>
      </c>
      <c r="D1385" s="23" t="str">
        <f>IF(AND($A1385&lt;&gt;"",ISNUMBER($A1385)),VLOOKUP($A1385,StudiesDetails!$B:$CW,4,FALSE),"")</f>
        <v>https://doi.org/10.1002/cpt.2102</v>
      </c>
      <c r="E1385" s="64" t="str">
        <f>IF(AND($A1385&lt;&gt;"",ISNUMBER($A1385)),VLOOKUP($A1385,StudiesDetails!$B:$CW,5,FALSE),"")</f>
        <v>CYP3A5</v>
      </c>
      <c r="F1385" s="23" t="str">
        <f>IF(AND($A1385&lt;&gt;"",ISNUMBER($A1385)),VLOOKUP($A1385,StudiesDetails!$B:$CW,6,FALSE),"")</f>
        <v>Liver--HLM-855-</v>
      </c>
      <c r="G1385" s="12" t="s">
        <v>1678</v>
      </c>
      <c r="H1385" s="34">
        <v>1</v>
      </c>
      <c r="I1385" s="60" t="str">
        <f>IF(AND($A1385&lt;&gt;"",ISNUMBER($A1385)),VLOOKUP($A1385,StudiesDetails!$B:$CW,26,FALSE),"")</f>
        <v>Individual</v>
      </c>
      <c r="J1385" s="39">
        <f>IF(AND($A1385&lt;&gt;"",ISNUMBER($A1385)),VLOOKUP($A1385,StudiesDetails!$B:$CW,31,FALSE),"")</f>
        <v>1</v>
      </c>
      <c r="K1385" s="62">
        <v>1.23</v>
      </c>
      <c r="L1385" s="135" t="s">
        <v>1679</v>
      </c>
      <c r="M1385" s="14" t="s">
        <v>1385</v>
      </c>
      <c r="X1385" s="52">
        <v>1</v>
      </c>
      <c r="Y1385" s="52" t="s">
        <v>1683</v>
      </c>
    </row>
    <row r="1386" spans="1:25" x14ac:dyDescent="0.3">
      <c r="A1386">
        <v>2328</v>
      </c>
      <c r="B1386" s="23" t="str">
        <f>IF(AND($A1386&lt;&gt;"",ISNUMBER($A1386)),VLOOKUP($A1386,StudiesDetails!$B:$CW,2,FALSE),"")</f>
        <v>Achour</v>
      </c>
      <c r="C1386" s="23">
        <f>IF(AND($A1386&lt;&gt;"",ISNUMBER($A1386)),VLOOKUP($A1386,StudiesDetails!$B:$CW,3,FALSE),"")</f>
        <v>2021</v>
      </c>
      <c r="D1386" s="23" t="str">
        <f>IF(AND($A1386&lt;&gt;"",ISNUMBER($A1386)),VLOOKUP($A1386,StudiesDetails!$B:$CW,4,FALSE),"")</f>
        <v>https://doi.org/10.1002/cpt.2102</v>
      </c>
      <c r="E1386" s="64" t="str">
        <f>IF(AND($A1386&lt;&gt;"",ISNUMBER($A1386)),VLOOKUP($A1386,StudiesDetails!$B:$CW,5,FALSE),"")</f>
        <v>CYP3A5</v>
      </c>
      <c r="F1386" s="23" t="str">
        <f>IF(AND($A1386&lt;&gt;"",ISNUMBER($A1386)),VLOOKUP($A1386,StudiesDetails!$B:$CW,6,FALSE),"")</f>
        <v>Liver--HLM-1304-</v>
      </c>
      <c r="G1386" s="12" t="s">
        <v>1678</v>
      </c>
      <c r="H1386" s="34">
        <v>1</v>
      </c>
      <c r="I1386" s="60" t="str">
        <f>IF(AND($A1386&lt;&gt;"",ISNUMBER($A1386)),VLOOKUP($A1386,StudiesDetails!$B:$CW,26,FALSE),"")</f>
        <v>Individual</v>
      </c>
      <c r="J1386" s="39">
        <f>IF(AND($A1386&lt;&gt;"",ISNUMBER($A1386)),VLOOKUP($A1386,StudiesDetails!$B:$CW,31,FALSE),"")</f>
        <v>1</v>
      </c>
      <c r="K1386" s="62">
        <v>9.07</v>
      </c>
      <c r="L1386" s="135" t="s">
        <v>1679</v>
      </c>
      <c r="M1386" s="14" t="s">
        <v>1385</v>
      </c>
      <c r="X1386" s="52">
        <v>1</v>
      </c>
      <c r="Y1386" s="52" t="s">
        <v>1683</v>
      </c>
    </row>
    <row r="1387" spans="1:25" x14ac:dyDescent="0.3">
      <c r="A1387">
        <v>2329</v>
      </c>
      <c r="B1387" s="23" t="str">
        <f>IF(AND($A1387&lt;&gt;"",ISNUMBER($A1387)),VLOOKUP($A1387,StudiesDetails!$B:$CW,2,FALSE),"")</f>
        <v>Achour</v>
      </c>
      <c r="C1387" s="23">
        <f>IF(AND($A1387&lt;&gt;"",ISNUMBER($A1387)),VLOOKUP($A1387,StudiesDetails!$B:$CW,3,FALSE),"")</f>
        <v>2021</v>
      </c>
      <c r="D1387" s="23" t="str">
        <f>IF(AND($A1387&lt;&gt;"",ISNUMBER($A1387)),VLOOKUP($A1387,StudiesDetails!$B:$CW,4,FALSE),"")</f>
        <v>https://doi.org/10.1002/cpt.2102</v>
      </c>
      <c r="E1387" s="64" t="str">
        <f>IF(AND($A1387&lt;&gt;"",ISNUMBER($A1387)),VLOOKUP($A1387,StudiesDetails!$B:$CW,5,FALSE),"")</f>
        <v>CYP3A5</v>
      </c>
      <c r="F1387" s="23" t="str">
        <f>IF(AND($A1387&lt;&gt;"",ISNUMBER($A1387)),VLOOKUP($A1387,StudiesDetails!$B:$CW,6,FALSE),"")</f>
        <v>Liver--HLM-1372-</v>
      </c>
      <c r="G1387" s="12" t="s">
        <v>1678</v>
      </c>
      <c r="H1387" s="34">
        <v>1</v>
      </c>
      <c r="I1387" s="60" t="str">
        <f>IF(AND($A1387&lt;&gt;"",ISNUMBER($A1387)),VLOOKUP($A1387,StudiesDetails!$B:$CW,26,FALSE),"")</f>
        <v>Individual</v>
      </c>
      <c r="J1387" s="39">
        <f>IF(AND($A1387&lt;&gt;"",ISNUMBER($A1387)),VLOOKUP($A1387,StudiesDetails!$B:$CW,31,FALSE),"")</f>
        <v>1</v>
      </c>
      <c r="K1387" s="62">
        <v>1.79</v>
      </c>
      <c r="L1387" s="135" t="s">
        <v>1679</v>
      </c>
      <c r="M1387" s="14" t="s">
        <v>1385</v>
      </c>
      <c r="X1387" s="52">
        <v>1</v>
      </c>
      <c r="Y1387" s="52" t="s">
        <v>1683</v>
      </c>
    </row>
    <row r="1388" spans="1:25" x14ac:dyDescent="0.3">
      <c r="A1388">
        <v>2330</v>
      </c>
      <c r="B1388" s="23" t="str">
        <f>IF(AND($A1388&lt;&gt;"",ISNUMBER($A1388)),VLOOKUP($A1388,StudiesDetails!$B:$CW,2,FALSE),"")</f>
        <v>Achour</v>
      </c>
      <c r="C1388" s="23">
        <f>IF(AND($A1388&lt;&gt;"",ISNUMBER($A1388)),VLOOKUP($A1388,StudiesDetails!$B:$CW,3,FALSE),"")</f>
        <v>2021</v>
      </c>
      <c r="D1388" s="23" t="str">
        <f>IF(AND($A1388&lt;&gt;"",ISNUMBER($A1388)),VLOOKUP($A1388,StudiesDetails!$B:$CW,4,FALSE),"")</f>
        <v>https://doi.org/10.1002/cpt.2102</v>
      </c>
      <c r="E1388" s="64" t="str">
        <f>IF(AND($A1388&lt;&gt;"",ISNUMBER($A1388)),VLOOKUP($A1388,StudiesDetails!$B:$CW,5,FALSE),"")</f>
        <v>CYP3A5</v>
      </c>
      <c r="F1388" s="23" t="str">
        <f>IF(AND($A1388&lt;&gt;"",ISNUMBER($A1388)),VLOOKUP($A1388,StudiesDetails!$B:$CW,6,FALSE),"")</f>
        <v>Liver--HLM-493-</v>
      </c>
      <c r="G1388" s="12" t="s">
        <v>1678</v>
      </c>
      <c r="H1388" s="34">
        <v>1</v>
      </c>
      <c r="I1388" s="60" t="str">
        <f>IF(AND($A1388&lt;&gt;"",ISNUMBER($A1388)),VLOOKUP($A1388,StudiesDetails!$B:$CW,26,FALSE),"")</f>
        <v>Individual</v>
      </c>
      <c r="J1388" s="39">
        <f>IF(AND($A1388&lt;&gt;"",ISNUMBER($A1388)),VLOOKUP($A1388,StudiesDetails!$B:$CW,31,FALSE),"")</f>
        <v>1</v>
      </c>
      <c r="K1388" s="62">
        <v>1.35</v>
      </c>
      <c r="L1388" s="135" t="s">
        <v>1679</v>
      </c>
      <c r="M1388" s="14" t="s">
        <v>1385</v>
      </c>
      <c r="X1388" s="52">
        <v>1</v>
      </c>
      <c r="Y1388" s="52" t="s">
        <v>1683</v>
      </c>
    </row>
    <row r="1389" spans="1:25" x14ac:dyDescent="0.3">
      <c r="A1389">
        <v>2331</v>
      </c>
      <c r="B1389" s="23" t="str">
        <f>IF(AND($A1389&lt;&gt;"",ISNUMBER($A1389)),VLOOKUP($A1389,StudiesDetails!$B:$CW,2,FALSE),"")</f>
        <v>Achour</v>
      </c>
      <c r="C1389" s="23">
        <f>IF(AND($A1389&lt;&gt;"",ISNUMBER($A1389)),VLOOKUP($A1389,StudiesDetails!$B:$CW,3,FALSE),"")</f>
        <v>2021</v>
      </c>
      <c r="D1389" s="23" t="str">
        <f>IF(AND($A1389&lt;&gt;"",ISNUMBER($A1389)),VLOOKUP($A1389,StudiesDetails!$B:$CW,4,FALSE),"")</f>
        <v>https://doi.org/10.1002/cpt.2102</v>
      </c>
      <c r="E1389" s="64" t="str">
        <f>IF(AND($A1389&lt;&gt;"",ISNUMBER($A1389)),VLOOKUP($A1389,StudiesDetails!$B:$CW,5,FALSE),"")</f>
        <v>CYP3A5</v>
      </c>
      <c r="F1389" s="23" t="str">
        <f>IF(AND($A1389&lt;&gt;"",ISNUMBER($A1389)),VLOOKUP($A1389,StudiesDetails!$B:$CW,6,FALSE),"")</f>
        <v>Liver--HLM-590-</v>
      </c>
      <c r="G1389" s="12" t="s">
        <v>1678</v>
      </c>
      <c r="H1389" s="34">
        <v>1</v>
      </c>
      <c r="I1389" s="60" t="str">
        <f>IF(AND($A1389&lt;&gt;"",ISNUMBER($A1389)),VLOOKUP($A1389,StudiesDetails!$B:$CW,26,FALSE),"")</f>
        <v>Individual</v>
      </c>
      <c r="J1389" s="39">
        <f>IF(AND($A1389&lt;&gt;"",ISNUMBER($A1389)),VLOOKUP($A1389,StudiesDetails!$B:$CW,31,FALSE),"")</f>
        <v>1</v>
      </c>
      <c r="K1389" s="62">
        <v>1.92</v>
      </c>
      <c r="L1389" s="135" t="s">
        <v>1679</v>
      </c>
      <c r="M1389" s="14" t="s">
        <v>1385</v>
      </c>
      <c r="X1389" s="52">
        <v>1</v>
      </c>
      <c r="Y1389" s="52" t="s">
        <v>1683</v>
      </c>
    </row>
    <row r="1390" spans="1:25" x14ac:dyDescent="0.3">
      <c r="A1390">
        <v>2332</v>
      </c>
      <c r="B1390" s="23" t="str">
        <f>IF(AND($A1390&lt;&gt;"",ISNUMBER($A1390)),VLOOKUP($A1390,StudiesDetails!$B:$CW,2,FALSE),"")</f>
        <v>Achour</v>
      </c>
      <c r="C1390" s="23">
        <f>IF(AND($A1390&lt;&gt;"",ISNUMBER($A1390)),VLOOKUP($A1390,StudiesDetails!$B:$CW,3,FALSE),"")</f>
        <v>2021</v>
      </c>
      <c r="D1390" s="23" t="str">
        <f>IF(AND($A1390&lt;&gt;"",ISNUMBER($A1390)),VLOOKUP($A1390,StudiesDetails!$B:$CW,4,FALSE),"")</f>
        <v>https://doi.org/10.1002/cpt.2102</v>
      </c>
      <c r="E1390" s="64" t="str">
        <f>IF(AND($A1390&lt;&gt;"",ISNUMBER($A1390)),VLOOKUP($A1390,StudiesDetails!$B:$CW,5,FALSE),"")</f>
        <v>CYP3A5</v>
      </c>
      <c r="F1390" s="23" t="str">
        <f>IF(AND($A1390&lt;&gt;"",ISNUMBER($A1390)),VLOOKUP($A1390,StudiesDetails!$B:$CW,6,FALSE),"")</f>
        <v>Liver--HLM-645-</v>
      </c>
      <c r="G1390" s="12" t="s">
        <v>1678</v>
      </c>
      <c r="H1390" s="34">
        <v>1</v>
      </c>
      <c r="I1390" s="60" t="str">
        <f>IF(AND($A1390&lt;&gt;"",ISNUMBER($A1390)),VLOOKUP($A1390,StudiesDetails!$B:$CW,26,FALSE),"")</f>
        <v>Individual</v>
      </c>
      <c r="J1390" s="39">
        <f>IF(AND($A1390&lt;&gt;"",ISNUMBER($A1390)),VLOOKUP($A1390,StudiesDetails!$B:$CW,31,FALSE),"")</f>
        <v>1</v>
      </c>
      <c r="K1390" s="62">
        <v>35.69</v>
      </c>
      <c r="L1390" s="135" t="s">
        <v>1679</v>
      </c>
      <c r="M1390" s="14" t="s">
        <v>1385</v>
      </c>
      <c r="X1390" s="52">
        <v>1</v>
      </c>
      <c r="Y1390" s="52" t="s">
        <v>1683</v>
      </c>
    </row>
    <row r="1391" spans="1:25" x14ac:dyDescent="0.3">
      <c r="A1391">
        <v>2333</v>
      </c>
      <c r="B1391" s="23" t="str">
        <f>IF(AND($A1391&lt;&gt;"",ISNUMBER($A1391)),VLOOKUP($A1391,StudiesDetails!$B:$CW,2,FALSE),"")</f>
        <v>Achour</v>
      </c>
      <c r="C1391" s="23">
        <f>IF(AND($A1391&lt;&gt;"",ISNUMBER($A1391)),VLOOKUP($A1391,StudiesDetails!$B:$CW,3,FALSE),"")</f>
        <v>2021</v>
      </c>
      <c r="D1391" s="23" t="str">
        <f>IF(AND($A1391&lt;&gt;"",ISNUMBER($A1391)),VLOOKUP($A1391,StudiesDetails!$B:$CW,4,FALSE),"")</f>
        <v>https://doi.org/10.1002/cpt.2102</v>
      </c>
      <c r="E1391" s="64" t="str">
        <f>IF(AND($A1391&lt;&gt;"",ISNUMBER($A1391)),VLOOKUP($A1391,StudiesDetails!$B:$CW,5,FALSE),"")</f>
        <v>CYP3A5</v>
      </c>
      <c r="F1391" s="23" t="str">
        <f>IF(AND($A1391&lt;&gt;"",ISNUMBER($A1391)),VLOOKUP($A1391,StudiesDetails!$B:$CW,6,FALSE),"")</f>
        <v>Liver--HLM-646-</v>
      </c>
      <c r="G1391" s="12" t="s">
        <v>1678</v>
      </c>
      <c r="H1391" s="34">
        <v>1</v>
      </c>
      <c r="I1391" s="60" t="str">
        <f>IF(AND($A1391&lt;&gt;"",ISNUMBER($A1391)),VLOOKUP($A1391,StudiesDetails!$B:$CW,26,FALSE),"")</f>
        <v>Individual</v>
      </c>
      <c r="J1391" s="39">
        <f>IF(AND($A1391&lt;&gt;"",ISNUMBER($A1391)),VLOOKUP($A1391,StudiesDetails!$B:$CW,31,FALSE),"")</f>
        <v>1</v>
      </c>
      <c r="K1391" s="62">
        <v>1.39</v>
      </c>
      <c r="L1391" s="135" t="s">
        <v>1679</v>
      </c>
      <c r="M1391" s="14" t="s">
        <v>1385</v>
      </c>
      <c r="X1391" s="52">
        <v>1</v>
      </c>
      <c r="Y1391" s="52" t="s">
        <v>1683</v>
      </c>
    </row>
    <row r="1392" spans="1:25" x14ac:dyDescent="0.3">
      <c r="A1392">
        <v>2334</v>
      </c>
      <c r="B1392" s="23" t="str">
        <f>IF(AND($A1392&lt;&gt;"",ISNUMBER($A1392)),VLOOKUP($A1392,StudiesDetails!$B:$CW,2,FALSE),"")</f>
        <v>Achour</v>
      </c>
      <c r="C1392" s="23">
        <f>IF(AND($A1392&lt;&gt;"",ISNUMBER($A1392)),VLOOKUP($A1392,StudiesDetails!$B:$CW,3,FALSE),"")</f>
        <v>2021</v>
      </c>
      <c r="D1392" s="23" t="str">
        <f>IF(AND($A1392&lt;&gt;"",ISNUMBER($A1392)),VLOOKUP($A1392,StudiesDetails!$B:$CW,4,FALSE),"")</f>
        <v>https://doi.org/10.1002/cpt.2102</v>
      </c>
      <c r="E1392" s="64" t="str">
        <f>IF(AND($A1392&lt;&gt;"",ISNUMBER($A1392)),VLOOKUP($A1392,StudiesDetails!$B:$CW,5,FALSE),"")</f>
        <v>CYP3A5</v>
      </c>
      <c r="F1392" s="23" t="str">
        <f>IF(AND($A1392&lt;&gt;"",ISNUMBER($A1392)),VLOOKUP($A1392,StudiesDetails!$B:$CW,6,FALSE),"")</f>
        <v>Liver--HLM-674-</v>
      </c>
      <c r="G1392" s="12" t="s">
        <v>1678</v>
      </c>
      <c r="H1392" s="34">
        <v>1</v>
      </c>
      <c r="I1392" s="60" t="str">
        <f>IF(AND($A1392&lt;&gt;"",ISNUMBER($A1392)),VLOOKUP($A1392,StudiesDetails!$B:$CW,26,FALSE),"")</f>
        <v>Individual</v>
      </c>
      <c r="J1392" s="39">
        <f>IF(AND($A1392&lt;&gt;"",ISNUMBER($A1392)),VLOOKUP($A1392,StudiesDetails!$B:$CW,31,FALSE),"")</f>
        <v>1</v>
      </c>
      <c r="K1392" s="62">
        <v>2.1800000000000002</v>
      </c>
      <c r="L1392" s="135" t="s">
        <v>1679</v>
      </c>
      <c r="M1392" s="14" t="s">
        <v>1385</v>
      </c>
      <c r="X1392" s="52">
        <v>1</v>
      </c>
      <c r="Y1392" s="52" t="s">
        <v>1683</v>
      </c>
    </row>
    <row r="1393" spans="1:26" x14ac:dyDescent="0.3">
      <c r="A1393">
        <v>2335</v>
      </c>
      <c r="B1393" s="23" t="str">
        <f>IF(AND($A1393&lt;&gt;"",ISNUMBER($A1393)),VLOOKUP($A1393,StudiesDetails!$B:$CW,2,FALSE),"")</f>
        <v>Achour</v>
      </c>
      <c r="C1393" s="23">
        <f>IF(AND($A1393&lt;&gt;"",ISNUMBER($A1393)),VLOOKUP($A1393,StudiesDetails!$B:$CW,3,FALSE),"")</f>
        <v>2021</v>
      </c>
      <c r="D1393" s="23" t="str">
        <f>IF(AND($A1393&lt;&gt;"",ISNUMBER($A1393)),VLOOKUP($A1393,StudiesDetails!$B:$CW,4,FALSE),"")</f>
        <v>https://doi.org/10.1002/cpt.2102</v>
      </c>
      <c r="E1393" s="64" t="str">
        <f>IF(AND($A1393&lt;&gt;"",ISNUMBER($A1393)),VLOOKUP($A1393,StudiesDetails!$B:$CW,5,FALSE),"")</f>
        <v>CYP3A5</v>
      </c>
      <c r="F1393" s="23" t="str">
        <f>IF(AND($A1393&lt;&gt;"",ISNUMBER($A1393)),VLOOKUP($A1393,StudiesDetails!$B:$CW,6,FALSE),"")</f>
        <v>Liver--HLM-682-</v>
      </c>
      <c r="G1393" s="12" t="s">
        <v>1678</v>
      </c>
      <c r="H1393" s="34">
        <v>1</v>
      </c>
      <c r="I1393" s="60" t="str">
        <f>IF(AND($A1393&lt;&gt;"",ISNUMBER($A1393)),VLOOKUP($A1393,StudiesDetails!$B:$CW,26,FALSE),"")</f>
        <v>Individual</v>
      </c>
      <c r="J1393" s="39">
        <f>IF(AND($A1393&lt;&gt;"",ISNUMBER($A1393)),VLOOKUP($A1393,StudiesDetails!$B:$CW,31,FALSE),"")</f>
        <v>1</v>
      </c>
      <c r="K1393" s="62">
        <v>1.84</v>
      </c>
      <c r="L1393" s="135" t="s">
        <v>1679</v>
      </c>
      <c r="M1393" s="14" t="s">
        <v>1385</v>
      </c>
      <c r="X1393" s="52">
        <v>1</v>
      </c>
      <c r="Y1393" s="52" t="s">
        <v>1683</v>
      </c>
    </row>
    <row r="1394" spans="1:26" x14ac:dyDescent="0.3">
      <c r="A1394">
        <v>2336</v>
      </c>
      <c r="B1394" s="23" t="str">
        <f>IF(AND($A1394&lt;&gt;"",ISNUMBER($A1394)),VLOOKUP($A1394,StudiesDetails!$B:$CW,2,FALSE),"")</f>
        <v>Achour</v>
      </c>
      <c r="C1394" s="23">
        <f>IF(AND($A1394&lt;&gt;"",ISNUMBER($A1394)),VLOOKUP($A1394,StudiesDetails!$B:$CW,3,FALSE),"")</f>
        <v>2021</v>
      </c>
      <c r="D1394" s="23" t="str">
        <f>IF(AND($A1394&lt;&gt;"",ISNUMBER($A1394)),VLOOKUP($A1394,StudiesDetails!$B:$CW,4,FALSE),"")</f>
        <v>https://doi.org/10.1002/cpt.2102</v>
      </c>
      <c r="E1394" s="64" t="str">
        <f>IF(AND($A1394&lt;&gt;"",ISNUMBER($A1394)),VLOOKUP($A1394,StudiesDetails!$B:$CW,5,FALSE),"")</f>
        <v>CYP3A5</v>
      </c>
      <c r="F1394" s="23" t="str">
        <f>IF(AND($A1394&lt;&gt;"",ISNUMBER($A1394)),VLOOKUP($A1394,StudiesDetails!$B:$CW,6,FALSE),"")</f>
        <v>Liver--HLM-756-</v>
      </c>
      <c r="G1394" s="12" t="s">
        <v>1678</v>
      </c>
      <c r="H1394" s="34">
        <v>1</v>
      </c>
      <c r="I1394" s="60" t="str">
        <f>IF(AND($A1394&lt;&gt;"",ISNUMBER($A1394)),VLOOKUP($A1394,StudiesDetails!$B:$CW,26,FALSE),"")</f>
        <v>Individual</v>
      </c>
      <c r="J1394" s="39">
        <f>IF(AND($A1394&lt;&gt;"",ISNUMBER($A1394)),VLOOKUP($A1394,StudiesDetails!$B:$CW,31,FALSE),"")</f>
        <v>1</v>
      </c>
      <c r="K1394" s="62">
        <v>6.65</v>
      </c>
      <c r="L1394" s="135" t="s">
        <v>1679</v>
      </c>
      <c r="M1394" s="14" t="s">
        <v>1385</v>
      </c>
      <c r="X1394" s="52">
        <v>1</v>
      </c>
      <c r="Y1394" s="52" t="s">
        <v>1683</v>
      </c>
    </row>
    <row r="1395" spans="1:26" x14ac:dyDescent="0.3">
      <c r="A1395">
        <v>2337</v>
      </c>
      <c r="B1395" s="23" t="str">
        <f>IF(AND($A1395&lt;&gt;"",ISNUMBER($A1395)),VLOOKUP($A1395,StudiesDetails!$B:$CW,2,FALSE),"")</f>
        <v>Achour</v>
      </c>
      <c r="C1395" s="23">
        <f>IF(AND($A1395&lt;&gt;"",ISNUMBER($A1395)),VLOOKUP($A1395,StudiesDetails!$B:$CW,3,FALSE),"")</f>
        <v>2021</v>
      </c>
      <c r="D1395" s="23" t="str">
        <f>IF(AND($A1395&lt;&gt;"",ISNUMBER($A1395)),VLOOKUP($A1395,StudiesDetails!$B:$CW,4,FALSE),"")</f>
        <v>https://doi.org/10.1002/cpt.2102</v>
      </c>
      <c r="E1395" s="64" t="str">
        <f>IF(AND($A1395&lt;&gt;"",ISNUMBER($A1395)),VLOOKUP($A1395,StudiesDetails!$B:$CW,5,FALSE),"")</f>
        <v>CYP3A5</v>
      </c>
      <c r="F1395" s="23" t="str">
        <f>IF(AND($A1395&lt;&gt;"",ISNUMBER($A1395)),VLOOKUP($A1395,StudiesDetails!$B:$CW,6,FALSE),"")</f>
        <v>Liver--HLM-781-</v>
      </c>
      <c r="G1395" s="12" t="s">
        <v>1678</v>
      </c>
      <c r="H1395" s="34">
        <v>1</v>
      </c>
      <c r="I1395" s="60" t="str">
        <f>IF(AND($A1395&lt;&gt;"",ISNUMBER($A1395)),VLOOKUP($A1395,StudiesDetails!$B:$CW,26,FALSE),"")</f>
        <v>Individual</v>
      </c>
      <c r="J1395" s="39">
        <f>IF(AND($A1395&lt;&gt;"",ISNUMBER($A1395)),VLOOKUP($A1395,StudiesDetails!$B:$CW,31,FALSE),"")</f>
        <v>1</v>
      </c>
      <c r="K1395" s="62">
        <v>2.31</v>
      </c>
      <c r="L1395" s="135" t="s">
        <v>1679</v>
      </c>
      <c r="M1395" s="14" t="s">
        <v>1385</v>
      </c>
      <c r="X1395" s="52">
        <v>1</v>
      </c>
      <c r="Y1395" s="52" t="s">
        <v>1683</v>
      </c>
    </row>
    <row r="1396" spans="1:26" x14ac:dyDescent="0.3">
      <c r="A1396">
        <v>2338</v>
      </c>
      <c r="B1396" s="23" t="str">
        <f>IF(AND($A1396&lt;&gt;"",ISNUMBER($A1396)),VLOOKUP($A1396,StudiesDetails!$B:$CW,2,FALSE),"")</f>
        <v>Achour</v>
      </c>
      <c r="C1396" s="23">
        <f>IF(AND($A1396&lt;&gt;"",ISNUMBER($A1396)),VLOOKUP($A1396,StudiesDetails!$B:$CW,3,FALSE),"")</f>
        <v>2021</v>
      </c>
      <c r="D1396" s="23" t="str">
        <f>IF(AND($A1396&lt;&gt;"",ISNUMBER($A1396)),VLOOKUP($A1396,StudiesDetails!$B:$CW,4,FALSE),"")</f>
        <v>https://doi.org/10.1002/cpt.2102</v>
      </c>
      <c r="E1396" s="64" t="str">
        <f>IF(AND($A1396&lt;&gt;"",ISNUMBER($A1396)),VLOOKUP($A1396,StudiesDetails!$B:$CW,5,FALSE),"")</f>
        <v>CYP3A5</v>
      </c>
      <c r="F1396" s="23" t="str">
        <f>IF(AND($A1396&lt;&gt;"",ISNUMBER($A1396)),VLOOKUP($A1396,StudiesDetails!$B:$CW,6,FALSE),"")</f>
        <v>Liver--HLM-734-</v>
      </c>
      <c r="G1396" s="12" t="s">
        <v>1678</v>
      </c>
      <c r="H1396" s="34">
        <v>1</v>
      </c>
      <c r="I1396" s="60" t="str">
        <f>IF(AND($A1396&lt;&gt;"",ISNUMBER($A1396)),VLOOKUP($A1396,StudiesDetails!$B:$CW,26,FALSE),"")</f>
        <v>Individual</v>
      </c>
      <c r="J1396" s="39">
        <f>IF(AND($A1396&lt;&gt;"",ISNUMBER($A1396)),VLOOKUP($A1396,StudiesDetails!$B:$CW,31,FALSE),"")</f>
        <v>1</v>
      </c>
      <c r="K1396" s="62">
        <v>1.51</v>
      </c>
      <c r="L1396" s="135" t="s">
        <v>1679</v>
      </c>
      <c r="M1396" s="14" t="s">
        <v>1385</v>
      </c>
      <c r="X1396" s="52">
        <v>1</v>
      </c>
      <c r="Y1396" s="52" t="s">
        <v>1683</v>
      </c>
    </row>
    <row r="1397" spans="1:26" x14ac:dyDescent="0.3">
      <c r="A1397">
        <v>2339</v>
      </c>
      <c r="B1397" s="23" t="str">
        <f>IF(AND($A1397&lt;&gt;"",ISNUMBER($A1397)),VLOOKUP($A1397,StudiesDetails!$B:$CW,2,FALSE),"")</f>
        <v>Achour</v>
      </c>
      <c r="C1397" s="23">
        <f>IF(AND($A1397&lt;&gt;"",ISNUMBER($A1397)),VLOOKUP($A1397,StudiesDetails!$B:$CW,3,FALSE),"")</f>
        <v>2021</v>
      </c>
      <c r="D1397" s="23" t="str">
        <f>IF(AND($A1397&lt;&gt;"",ISNUMBER($A1397)),VLOOKUP($A1397,StudiesDetails!$B:$CW,4,FALSE),"")</f>
        <v>https://doi.org/10.1002/cpt.2102</v>
      </c>
      <c r="E1397" s="64" t="str">
        <f>IF(AND($A1397&lt;&gt;"",ISNUMBER($A1397)),VLOOKUP($A1397,StudiesDetails!$B:$CW,5,FALSE),"")</f>
        <v>CYP3A5</v>
      </c>
      <c r="F1397" s="23" t="str">
        <f>IF(AND($A1397&lt;&gt;"",ISNUMBER($A1397)),VLOOKUP($A1397,StudiesDetails!$B:$CW,6,FALSE),"")</f>
        <v>Liver--HLM-755-</v>
      </c>
      <c r="G1397" s="12" t="s">
        <v>1678</v>
      </c>
      <c r="H1397" s="34">
        <v>1</v>
      </c>
      <c r="I1397" s="60" t="str">
        <f>IF(AND($A1397&lt;&gt;"",ISNUMBER($A1397)),VLOOKUP($A1397,StudiesDetails!$B:$CW,26,FALSE),"")</f>
        <v>Individual</v>
      </c>
      <c r="J1397" s="39">
        <f>IF(AND($A1397&lt;&gt;"",ISNUMBER($A1397)),VLOOKUP($A1397,StudiesDetails!$B:$CW,31,FALSE),"")</f>
        <v>1</v>
      </c>
      <c r="K1397" s="62">
        <v>3</v>
      </c>
      <c r="L1397" s="135" t="s">
        <v>1679</v>
      </c>
      <c r="M1397" s="14" t="s">
        <v>1385</v>
      </c>
      <c r="X1397" s="52">
        <v>1</v>
      </c>
      <c r="Y1397" s="52" t="s">
        <v>1683</v>
      </c>
    </row>
    <row r="1398" spans="1:26" x14ac:dyDescent="0.3">
      <c r="A1398">
        <v>2340</v>
      </c>
      <c r="B1398" s="23" t="str">
        <f>IF(AND($A1398&lt;&gt;"",ISNUMBER($A1398)),VLOOKUP($A1398,StudiesDetails!$B:$CW,2,FALSE),"")</f>
        <v>Achour</v>
      </c>
      <c r="C1398" s="23">
        <f>IF(AND($A1398&lt;&gt;"",ISNUMBER($A1398)),VLOOKUP($A1398,StudiesDetails!$B:$CW,3,FALSE),"")</f>
        <v>2021</v>
      </c>
      <c r="D1398" s="23" t="str">
        <f>IF(AND($A1398&lt;&gt;"",ISNUMBER($A1398)),VLOOKUP($A1398,StudiesDetails!$B:$CW,4,FALSE),"")</f>
        <v>https://doi.org/10.1002/cpt.2102</v>
      </c>
      <c r="E1398" s="64" t="str">
        <f>IF(AND($A1398&lt;&gt;"",ISNUMBER($A1398)),VLOOKUP($A1398,StudiesDetails!$B:$CW,5,FALSE),"")</f>
        <v>CYP3A5</v>
      </c>
      <c r="F1398" s="23" t="str">
        <f>IF(AND($A1398&lt;&gt;"",ISNUMBER($A1398)),VLOOKUP($A1398,StudiesDetails!$B:$CW,6,FALSE),"")</f>
        <v>Liver--HLM-770-</v>
      </c>
      <c r="G1398" s="12" t="s">
        <v>1678</v>
      </c>
      <c r="H1398" s="34">
        <v>1</v>
      </c>
      <c r="I1398" s="60" t="str">
        <f>IF(AND($A1398&lt;&gt;"",ISNUMBER($A1398)),VLOOKUP($A1398,StudiesDetails!$B:$CW,26,FALSE),"")</f>
        <v>Individual</v>
      </c>
      <c r="J1398" s="39">
        <f>IF(AND($A1398&lt;&gt;"",ISNUMBER($A1398)),VLOOKUP($A1398,StudiesDetails!$B:$CW,31,FALSE),"")</f>
        <v>1</v>
      </c>
      <c r="K1398" s="62">
        <v>2.23</v>
      </c>
      <c r="L1398" s="135" t="s">
        <v>1679</v>
      </c>
      <c r="M1398" s="14" t="s">
        <v>1385</v>
      </c>
      <c r="X1398" s="52">
        <v>1</v>
      </c>
      <c r="Y1398" s="52" t="s">
        <v>1683</v>
      </c>
    </row>
    <row r="1399" spans="1:26" x14ac:dyDescent="0.3">
      <c r="A1399">
        <v>2341</v>
      </c>
      <c r="B1399" s="23" t="str">
        <f>IF(AND($A1399&lt;&gt;"",ISNUMBER($A1399)),VLOOKUP($A1399,StudiesDetails!$B:$CW,2,FALSE),"")</f>
        <v>Achour</v>
      </c>
      <c r="C1399" s="23">
        <f>IF(AND($A1399&lt;&gt;"",ISNUMBER($A1399)),VLOOKUP($A1399,StudiesDetails!$B:$CW,3,FALSE),"")</f>
        <v>2021</v>
      </c>
      <c r="D1399" s="23" t="str">
        <f>IF(AND($A1399&lt;&gt;"",ISNUMBER($A1399)),VLOOKUP($A1399,StudiesDetails!$B:$CW,4,FALSE),"")</f>
        <v>https://doi.org/10.1002/cpt.2102</v>
      </c>
      <c r="E1399" s="64" t="str">
        <f>IF(AND($A1399&lt;&gt;"",ISNUMBER($A1399)),VLOOKUP($A1399,StudiesDetails!$B:$CW,5,FALSE),"")</f>
        <v>CYP3A5</v>
      </c>
      <c r="F1399" s="23" t="str">
        <f>IF(AND($A1399&lt;&gt;"",ISNUMBER($A1399)),VLOOKUP($A1399,StudiesDetails!$B:$CW,6,FALSE),"")</f>
        <v>Liver--HLM-389-</v>
      </c>
      <c r="G1399" s="12" t="s">
        <v>1678</v>
      </c>
      <c r="H1399" s="34">
        <v>1</v>
      </c>
      <c r="I1399" s="60" t="str">
        <f>IF(AND($A1399&lt;&gt;"",ISNUMBER($A1399)),VLOOKUP($A1399,StudiesDetails!$B:$CW,26,FALSE),"")</f>
        <v>Individual</v>
      </c>
      <c r="J1399" s="39">
        <f>IF(AND($A1399&lt;&gt;"",ISNUMBER($A1399)),VLOOKUP($A1399,StudiesDetails!$B:$CW,31,FALSE),"")</f>
        <v>1</v>
      </c>
      <c r="K1399" s="62">
        <v>0.97</v>
      </c>
      <c r="L1399" s="135" t="s">
        <v>1679</v>
      </c>
      <c r="M1399" s="14" t="s">
        <v>1385</v>
      </c>
      <c r="X1399" s="52">
        <v>1</v>
      </c>
      <c r="Y1399" s="52" t="s">
        <v>1683</v>
      </c>
    </row>
    <row r="1400" spans="1:26" x14ac:dyDescent="0.3">
      <c r="A1400">
        <v>2342</v>
      </c>
      <c r="B1400" s="23" t="str">
        <f>IF(AND($A1400&lt;&gt;"",ISNUMBER($A1400)),VLOOKUP($A1400,StudiesDetails!$B:$CW,2,FALSE),"")</f>
        <v>Achour</v>
      </c>
      <c r="C1400" s="23">
        <f>IF(AND($A1400&lt;&gt;"",ISNUMBER($A1400)),VLOOKUP($A1400,StudiesDetails!$B:$CW,3,FALSE),"")</f>
        <v>2021</v>
      </c>
      <c r="D1400" s="23" t="str">
        <f>IF(AND($A1400&lt;&gt;"",ISNUMBER($A1400)),VLOOKUP($A1400,StudiesDetails!$B:$CW,4,FALSE),"")</f>
        <v>https://doi.org/10.1002/cpt.2102</v>
      </c>
      <c r="E1400" s="64" t="str">
        <f>IF(AND($A1400&lt;&gt;"",ISNUMBER($A1400)),VLOOKUP($A1400,StudiesDetails!$B:$CW,5,FALSE),"")</f>
        <v>CYP3A5</v>
      </c>
      <c r="F1400" s="23" t="str">
        <f>IF(AND($A1400&lt;&gt;"",ISNUMBER($A1400)),VLOOKUP($A1400,StudiesDetails!$B:$CW,6,FALSE),"")</f>
        <v>Liver--HLM-589-</v>
      </c>
      <c r="G1400" s="12" t="s">
        <v>1678</v>
      </c>
      <c r="H1400" s="34">
        <v>1</v>
      </c>
      <c r="I1400" s="60" t="str">
        <f>IF(AND($A1400&lt;&gt;"",ISNUMBER($A1400)),VLOOKUP($A1400,StudiesDetails!$B:$CW,26,FALSE),"")</f>
        <v>Individual</v>
      </c>
      <c r="J1400" s="39">
        <f>IF(AND($A1400&lt;&gt;"",ISNUMBER($A1400)),VLOOKUP($A1400,StudiesDetails!$B:$CW,31,FALSE),"")</f>
        <v>1</v>
      </c>
      <c r="K1400" s="62">
        <v>2.67</v>
      </c>
      <c r="L1400" s="135" t="s">
        <v>1679</v>
      </c>
      <c r="M1400" s="14" t="s">
        <v>1385</v>
      </c>
      <c r="X1400" s="52">
        <v>1</v>
      </c>
      <c r="Y1400" s="52" t="s">
        <v>1683</v>
      </c>
    </row>
    <row r="1401" spans="1:26" x14ac:dyDescent="0.3">
      <c r="A1401">
        <v>2343</v>
      </c>
      <c r="B1401" s="23" t="str">
        <f>IF(AND($A1401&lt;&gt;"",ISNUMBER($A1401)),VLOOKUP($A1401,StudiesDetails!$B:$CW,2,FALSE),"")</f>
        <v>Achour</v>
      </c>
      <c r="C1401" s="23">
        <f>IF(AND($A1401&lt;&gt;"",ISNUMBER($A1401)),VLOOKUP($A1401,StudiesDetails!$B:$CW,3,FALSE),"")</f>
        <v>2021</v>
      </c>
      <c r="D1401" s="23" t="str">
        <f>IF(AND($A1401&lt;&gt;"",ISNUMBER($A1401)),VLOOKUP($A1401,StudiesDetails!$B:$CW,4,FALSE),"")</f>
        <v>https://doi.org/10.1002/cpt.2102</v>
      </c>
      <c r="E1401" s="64" t="str">
        <f>IF(AND($A1401&lt;&gt;"",ISNUMBER($A1401)),VLOOKUP($A1401,StudiesDetails!$B:$CW,5,FALSE),"")</f>
        <v>CYP3A5</v>
      </c>
      <c r="F1401" s="23" t="str">
        <f>IF(AND($A1401&lt;&gt;"",ISNUMBER($A1401)),VLOOKUP($A1401,StudiesDetails!$B:$CW,6,FALSE),"")</f>
        <v>Liver--HLM-1063-</v>
      </c>
      <c r="G1401" s="12" t="s">
        <v>1678</v>
      </c>
      <c r="H1401" s="34">
        <v>1</v>
      </c>
      <c r="I1401" s="60" t="str">
        <f>IF(AND($A1401&lt;&gt;"",ISNUMBER($A1401)),VLOOKUP($A1401,StudiesDetails!$B:$CW,26,FALSE),"")</f>
        <v>Individual</v>
      </c>
      <c r="J1401" s="39">
        <f>IF(AND($A1401&lt;&gt;"",ISNUMBER($A1401)),VLOOKUP($A1401,StudiesDetails!$B:$CW,31,FALSE),"")</f>
        <v>1</v>
      </c>
      <c r="K1401" s="62">
        <v>1.89</v>
      </c>
      <c r="L1401" s="135" t="s">
        <v>1679</v>
      </c>
      <c r="M1401" s="14" t="s">
        <v>1385</v>
      </c>
      <c r="X1401" s="52">
        <v>1</v>
      </c>
      <c r="Y1401" s="52" t="s">
        <v>1683</v>
      </c>
    </row>
    <row r="1402" spans="1:26" x14ac:dyDescent="0.3">
      <c r="A1402">
        <v>2344</v>
      </c>
      <c r="B1402" s="23" t="str">
        <f>IF(AND($A1402&lt;&gt;"",ISNUMBER($A1402)),VLOOKUP($A1402,StudiesDetails!$B:$CW,2,FALSE),"")</f>
        <v>Achour</v>
      </c>
      <c r="C1402" s="23">
        <f>IF(AND($A1402&lt;&gt;"",ISNUMBER($A1402)),VLOOKUP($A1402,StudiesDetails!$B:$CW,3,FALSE),"")</f>
        <v>2021</v>
      </c>
      <c r="D1402" s="23" t="str">
        <f>IF(AND($A1402&lt;&gt;"",ISNUMBER($A1402)),VLOOKUP($A1402,StudiesDetails!$B:$CW,4,FALSE),"")</f>
        <v>https://doi.org/10.1002/cpt.2102</v>
      </c>
      <c r="E1402" s="64" t="str">
        <f>IF(AND($A1402&lt;&gt;"",ISNUMBER($A1402)),VLOOKUP($A1402,StudiesDetails!$B:$CW,5,FALSE),"")</f>
        <v>CYP3A5</v>
      </c>
      <c r="F1402" s="23" t="str">
        <f>IF(AND($A1402&lt;&gt;"",ISNUMBER($A1402)),VLOOKUP($A1402,StudiesDetails!$B:$CW,6,FALSE),"")</f>
        <v>Liver--HLM-1359-</v>
      </c>
      <c r="G1402" s="12" t="s">
        <v>1678</v>
      </c>
      <c r="H1402" s="34">
        <v>1</v>
      </c>
      <c r="I1402" s="60" t="str">
        <f>IF(AND($A1402&lt;&gt;"",ISNUMBER($A1402)),VLOOKUP($A1402,StudiesDetails!$B:$CW,26,FALSE),"")</f>
        <v>Individual</v>
      </c>
      <c r="J1402" s="39">
        <f>IF(AND($A1402&lt;&gt;"",ISNUMBER($A1402)),VLOOKUP($A1402,StudiesDetails!$B:$CW,31,FALSE),"")</f>
        <v>1</v>
      </c>
      <c r="K1402" s="62">
        <v>17.899999999999999</v>
      </c>
      <c r="L1402" s="135" t="s">
        <v>1679</v>
      </c>
      <c r="M1402" s="14" t="s">
        <v>1385</v>
      </c>
      <c r="X1402" s="52">
        <v>1</v>
      </c>
      <c r="Y1402" s="52" t="s">
        <v>1683</v>
      </c>
    </row>
    <row r="1403" spans="1:26" x14ac:dyDescent="0.3">
      <c r="A1403">
        <v>2345</v>
      </c>
      <c r="B1403" s="23" t="str">
        <f>IF(AND($A1403&lt;&gt;"",ISNUMBER($A1403)),VLOOKUP($A1403,StudiesDetails!$B:$CW,2,FALSE),"")</f>
        <v>Wegler</v>
      </c>
      <c r="C1403" s="23">
        <f>IF(AND($A1403&lt;&gt;"",ISNUMBER($A1403)),VLOOKUP($A1403,StudiesDetails!$B:$CW,3,FALSE),"")</f>
        <v>2021</v>
      </c>
      <c r="D1403" s="23" t="str">
        <f>IF(AND($A1403&lt;&gt;"",ISNUMBER($A1403)),VLOOKUP($A1403,StudiesDetails!$B:$CW,4,FALSE),"")</f>
        <v>https://doi.org/10.1021/acs.molpharmaceut.1c00053</v>
      </c>
      <c r="E1403" s="64" t="str">
        <f>IF(AND($A1403&lt;&gt;"",ISNUMBER($A1403)),VLOOKUP($A1403,StudiesDetails!$B:$CW,5,FALSE),"")</f>
        <v>CYP3A5</v>
      </c>
      <c r="F1403" s="23" t="str">
        <f>IF(AND($A1403&lt;&gt;"",ISNUMBER($A1403)),VLOOKUP($A1403,StudiesDetails!$B:$CW,6,FALSE),"")</f>
        <v>Liver--HLM--</v>
      </c>
      <c r="G1403" s="12" t="s">
        <v>1678</v>
      </c>
      <c r="H1403" s="34"/>
      <c r="I1403" s="60" t="str">
        <f>IF(AND($A1403&lt;&gt;"",ISNUMBER($A1403)),VLOOKUP($A1403,StudiesDetails!$B:$CW,26,FALSE),"")</f>
        <v>Aggregated</v>
      </c>
      <c r="J1403" s="39">
        <f>IF(AND($A1403&lt;&gt;"",ISNUMBER($A1403)),VLOOKUP($A1403,StudiesDetails!$B:$CW,31,FALSE),"")</f>
        <v>15</v>
      </c>
      <c r="K1403" s="110" t="s">
        <v>988</v>
      </c>
      <c r="L1403" s="14" t="s">
        <v>1701</v>
      </c>
      <c r="M1403" s="14" t="s">
        <v>1069</v>
      </c>
      <c r="T1403" s="110" t="s">
        <v>988</v>
      </c>
      <c r="U1403" s="110" t="s">
        <v>988</v>
      </c>
      <c r="X1403" s="52">
        <v>1</v>
      </c>
      <c r="Y1403" s="52" t="s">
        <v>1683</v>
      </c>
      <c r="Z1403" s="16" t="s">
        <v>832</v>
      </c>
    </row>
    <row r="1404" spans="1:26" x14ac:dyDescent="0.3">
      <c r="A1404">
        <v>2346</v>
      </c>
      <c r="B1404" s="23" t="str">
        <f>IF(AND($A1404&lt;&gt;"",ISNUMBER($A1404)),VLOOKUP($A1404,StudiesDetails!$B:$CW,2,FALSE),"")</f>
        <v>Wegler</v>
      </c>
      <c r="C1404" s="23">
        <f>IF(AND($A1404&lt;&gt;"",ISNUMBER($A1404)),VLOOKUP($A1404,StudiesDetails!$B:$CW,3,FALSE),"")</f>
        <v>2021</v>
      </c>
      <c r="D1404" s="23" t="str">
        <f>IF(AND($A1404&lt;&gt;"",ISNUMBER($A1404)),VLOOKUP($A1404,StudiesDetails!$B:$CW,4,FALSE),"")</f>
        <v>https://doi.org/10.1021/acs.molpharmaceut.1c00053</v>
      </c>
      <c r="E1404" s="64" t="str">
        <f>IF(AND($A1404&lt;&gt;"",ISNUMBER($A1404)),VLOOKUP($A1404,StudiesDetails!$B:$CW,5,FALSE),"")</f>
        <v>CYP3A5</v>
      </c>
      <c r="F1404" s="23" t="str">
        <f>IF(AND($A1404&lt;&gt;"",ISNUMBER($A1404)),VLOOKUP($A1404,StudiesDetails!$B:$CW,6,FALSE),"")</f>
        <v>Liver--HH--</v>
      </c>
      <c r="G1404" s="12" t="s">
        <v>1678</v>
      </c>
      <c r="H1404" s="34"/>
      <c r="I1404" s="60" t="str">
        <f>IF(AND($A1404&lt;&gt;"",ISNUMBER($A1404)),VLOOKUP($A1404,StudiesDetails!$B:$CW,26,FALSE),"")</f>
        <v>Aggregated</v>
      </c>
      <c r="J1404" s="39">
        <f>IF(AND($A1404&lt;&gt;"",ISNUMBER($A1404)),VLOOKUP($A1404,StudiesDetails!$B:$CW,31,FALSE),"")</f>
        <v>15</v>
      </c>
      <c r="K1404" s="110" t="s">
        <v>988</v>
      </c>
      <c r="L1404" s="14" t="s">
        <v>1719</v>
      </c>
      <c r="M1404" s="14" t="s">
        <v>1069</v>
      </c>
      <c r="T1404" s="110" t="s">
        <v>988</v>
      </c>
      <c r="U1404" s="110" t="s">
        <v>988</v>
      </c>
      <c r="X1404" s="52">
        <v>1</v>
      </c>
      <c r="Y1404" s="52" t="s">
        <v>1683</v>
      </c>
      <c r="Z1404" s="16" t="s">
        <v>832</v>
      </c>
    </row>
    <row r="1405" spans="1:26" x14ac:dyDescent="0.3">
      <c r="A1405">
        <v>2347</v>
      </c>
      <c r="B1405" s="23" t="str">
        <f>IF(AND($A1405&lt;&gt;"",ISNUMBER($A1405)),VLOOKUP($A1405,StudiesDetails!$B:$CW,2,FALSE),"")</f>
        <v>Wegler</v>
      </c>
      <c r="C1405" s="23">
        <f>IF(AND($A1405&lt;&gt;"",ISNUMBER($A1405)),VLOOKUP($A1405,StudiesDetails!$B:$CW,3,FALSE),"")</f>
        <v>2021</v>
      </c>
      <c r="D1405" s="23" t="str">
        <f>IF(AND($A1405&lt;&gt;"",ISNUMBER($A1405)),VLOOKUP($A1405,StudiesDetails!$B:$CW,4,FALSE),"")</f>
        <v>https://doi.org/10.1021/acs.molpharmaceut.1c00053</v>
      </c>
      <c r="E1405" s="64" t="str">
        <f>IF(AND($A1405&lt;&gt;"",ISNUMBER($A1405)),VLOOKUP($A1405,StudiesDetails!$B:$CW,5,FALSE),"")</f>
        <v>CYP3A5</v>
      </c>
      <c r="F1405" s="23" t="str">
        <f>IF(AND($A1405&lt;&gt;"",ISNUMBER($A1405)),VLOOKUP($A1405,StudiesDetails!$B:$CW,6,FALSE),"")</f>
        <v>Liver--Homogenate--</v>
      </c>
      <c r="G1405" s="12" t="s">
        <v>1678</v>
      </c>
      <c r="H1405" s="34"/>
      <c r="I1405" s="60" t="str">
        <f>IF(AND($A1405&lt;&gt;"",ISNUMBER($A1405)),VLOOKUP($A1405,StudiesDetails!$B:$CW,26,FALSE),"")</f>
        <v>Aggregated</v>
      </c>
      <c r="J1405" s="39">
        <f>IF(AND($A1405&lt;&gt;"",ISNUMBER($A1405)),VLOOKUP($A1405,StudiesDetails!$B:$CW,31,FALSE),"")</f>
        <v>15</v>
      </c>
      <c r="K1405" s="110" t="s">
        <v>988</v>
      </c>
      <c r="L1405" s="14" t="s">
        <v>1719</v>
      </c>
      <c r="M1405" s="14" t="s">
        <v>1069</v>
      </c>
      <c r="T1405" s="110" t="s">
        <v>988</v>
      </c>
      <c r="U1405" s="110" t="s">
        <v>988</v>
      </c>
      <c r="X1405" s="52">
        <v>1</v>
      </c>
      <c r="Y1405" s="52" t="s">
        <v>1683</v>
      </c>
      <c r="Z1405" s="16" t="s">
        <v>832</v>
      </c>
    </row>
    <row r="1406" spans="1:26" x14ac:dyDescent="0.3">
      <c r="A1406">
        <v>2348</v>
      </c>
      <c r="B1406" s="23" t="str">
        <f>IF(AND($A1406&lt;&gt;"",ISNUMBER($A1406)),VLOOKUP($A1406,StudiesDetails!$B:$CW,2,FALSE),"")</f>
        <v>Wegler</v>
      </c>
      <c r="C1406" s="23">
        <f>IF(AND($A1406&lt;&gt;"",ISNUMBER($A1406)),VLOOKUP($A1406,StudiesDetails!$B:$CW,3,FALSE),"")</f>
        <v>2021</v>
      </c>
      <c r="D1406" s="23" t="str">
        <f>IF(AND($A1406&lt;&gt;"",ISNUMBER($A1406)),VLOOKUP($A1406,StudiesDetails!$B:$CW,4,FALSE),"")</f>
        <v>https://doi.org/10.1021/acs.molpharmaceut.1c00053</v>
      </c>
      <c r="E1406" s="64" t="str">
        <f>IF(AND($A1406&lt;&gt;"",ISNUMBER($A1406)),VLOOKUP($A1406,StudiesDetails!$B:$CW,5,FALSE),"")</f>
        <v>CYP3A4</v>
      </c>
      <c r="F1406" s="23" t="str">
        <f>IF(AND($A1406&lt;&gt;"",ISNUMBER($A1406)),VLOOKUP($A1406,StudiesDetails!$B:$CW,6,FALSE),"")</f>
        <v>Liver--HLM--</v>
      </c>
      <c r="G1406" s="12" t="s">
        <v>1678</v>
      </c>
      <c r="H1406" s="34"/>
      <c r="I1406" s="60" t="str">
        <f>IF(AND($A1406&lt;&gt;"",ISNUMBER($A1406)),VLOOKUP($A1406,StudiesDetails!$B:$CW,26,FALSE),"")</f>
        <v>Aggregated</v>
      </c>
      <c r="J1406" s="39">
        <f>IF(AND($A1406&lt;&gt;"",ISNUMBER($A1406)),VLOOKUP($A1406,StudiesDetails!$B:$CW,31,FALSE),"")</f>
        <v>15</v>
      </c>
      <c r="K1406" s="110" t="s">
        <v>988</v>
      </c>
      <c r="L1406" s="14" t="s">
        <v>1701</v>
      </c>
      <c r="M1406" s="14" t="s">
        <v>1069</v>
      </c>
      <c r="T1406" s="110" t="s">
        <v>988</v>
      </c>
      <c r="U1406" s="110" t="s">
        <v>988</v>
      </c>
      <c r="X1406" s="52">
        <v>1</v>
      </c>
      <c r="Y1406" s="52" t="s">
        <v>1683</v>
      </c>
      <c r="Z1406" s="16" t="s">
        <v>832</v>
      </c>
    </row>
    <row r="1407" spans="1:26" x14ac:dyDescent="0.3">
      <c r="A1407">
        <v>2349</v>
      </c>
      <c r="B1407" s="23" t="str">
        <f>IF(AND($A1407&lt;&gt;"",ISNUMBER($A1407)),VLOOKUP($A1407,StudiesDetails!$B:$CW,2,FALSE),"")</f>
        <v>Wegler</v>
      </c>
      <c r="C1407" s="23">
        <f>IF(AND($A1407&lt;&gt;"",ISNUMBER($A1407)),VLOOKUP($A1407,StudiesDetails!$B:$CW,3,FALSE),"")</f>
        <v>2021</v>
      </c>
      <c r="D1407" s="23" t="str">
        <f>IF(AND($A1407&lt;&gt;"",ISNUMBER($A1407)),VLOOKUP($A1407,StudiesDetails!$B:$CW,4,FALSE),"")</f>
        <v>https://doi.org/10.1021/acs.molpharmaceut.1c00053</v>
      </c>
      <c r="E1407" s="64" t="str">
        <f>IF(AND($A1407&lt;&gt;"",ISNUMBER($A1407)),VLOOKUP($A1407,StudiesDetails!$B:$CW,5,FALSE),"")</f>
        <v>CYP3A4</v>
      </c>
      <c r="F1407" s="23" t="str">
        <f>IF(AND($A1407&lt;&gt;"",ISNUMBER($A1407)),VLOOKUP($A1407,StudiesDetails!$B:$CW,6,FALSE),"")</f>
        <v>Liver--HH--</v>
      </c>
      <c r="G1407" s="12" t="s">
        <v>1678</v>
      </c>
      <c r="H1407" s="34"/>
      <c r="I1407" s="60" t="str">
        <f>IF(AND($A1407&lt;&gt;"",ISNUMBER($A1407)),VLOOKUP($A1407,StudiesDetails!$B:$CW,26,FALSE),"")</f>
        <v>Aggregated</v>
      </c>
      <c r="J1407" s="39">
        <f>IF(AND($A1407&lt;&gt;"",ISNUMBER($A1407)),VLOOKUP($A1407,StudiesDetails!$B:$CW,31,FALSE),"")</f>
        <v>15</v>
      </c>
      <c r="K1407" s="110" t="s">
        <v>988</v>
      </c>
      <c r="L1407" s="14" t="s">
        <v>1719</v>
      </c>
      <c r="M1407" s="14" t="s">
        <v>1069</v>
      </c>
      <c r="T1407" s="110" t="s">
        <v>988</v>
      </c>
      <c r="U1407" s="110" t="s">
        <v>988</v>
      </c>
      <c r="X1407" s="52">
        <v>1</v>
      </c>
      <c r="Y1407" s="52" t="s">
        <v>1683</v>
      </c>
      <c r="Z1407" s="16" t="s">
        <v>832</v>
      </c>
    </row>
    <row r="1408" spans="1:26" x14ac:dyDescent="0.3">
      <c r="A1408">
        <v>2350</v>
      </c>
      <c r="B1408" s="23" t="str">
        <f>IF(AND($A1408&lt;&gt;"",ISNUMBER($A1408)),VLOOKUP($A1408,StudiesDetails!$B:$CW,2,FALSE),"")</f>
        <v>Wegler</v>
      </c>
      <c r="C1408" s="23">
        <f>IF(AND($A1408&lt;&gt;"",ISNUMBER($A1408)),VLOOKUP($A1408,StudiesDetails!$B:$CW,3,FALSE),"")</f>
        <v>2021</v>
      </c>
      <c r="D1408" s="23" t="str">
        <f>IF(AND($A1408&lt;&gt;"",ISNUMBER($A1408)),VLOOKUP($A1408,StudiesDetails!$B:$CW,4,FALSE),"")</f>
        <v>https://doi.org/10.1021/acs.molpharmaceut.1c00053</v>
      </c>
      <c r="E1408" s="64" t="str">
        <f>IF(AND($A1408&lt;&gt;"",ISNUMBER($A1408)),VLOOKUP($A1408,StudiesDetails!$B:$CW,5,FALSE),"")</f>
        <v>CYP3A4</v>
      </c>
      <c r="F1408" s="23" t="str">
        <f>IF(AND($A1408&lt;&gt;"",ISNUMBER($A1408)),VLOOKUP($A1408,StudiesDetails!$B:$CW,6,FALSE),"")</f>
        <v>Liver--Homogenate--</v>
      </c>
      <c r="G1408" s="12" t="s">
        <v>1678</v>
      </c>
      <c r="H1408" s="34"/>
      <c r="I1408" s="60" t="str">
        <f>IF(AND($A1408&lt;&gt;"",ISNUMBER($A1408)),VLOOKUP($A1408,StudiesDetails!$B:$CW,26,FALSE),"")</f>
        <v>Aggregated</v>
      </c>
      <c r="J1408" s="39">
        <f>IF(AND($A1408&lt;&gt;"",ISNUMBER($A1408)),VLOOKUP($A1408,StudiesDetails!$B:$CW,31,FALSE),"")</f>
        <v>15</v>
      </c>
      <c r="K1408" s="110" t="s">
        <v>988</v>
      </c>
      <c r="L1408" s="14" t="s">
        <v>1719</v>
      </c>
      <c r="M1408" s="14" t="s">
        <v>1069</v>
      </c>
      <c r="T1408" s="110" t="s">
        <v>988</v>
      </c>
      <c r="U1408" s="110" t="s">
        <v>988</v>
      </c>
      <c r="X1408" s="52">
        <v>1</v>
      </c>
      <c r="Y1408" s="52" t="s">
        <v>1683</v>
      </c>
      <c r="Z1408" s="16" t="s">
        <v>832</v>
      </c>
    </row>
    <row r="1409" spans="1:26" x14ac:dyDescent="0.3">
      <c r="A1409">
        <v>2351</v>
      </c>
      <c r="B1409" s="23" t="str">
        <f>IF(AND($A1409&lt;&gt;"",ISNUMBER($A1409)),VLOOKUP($A1409,StudiesDetails!$B:$CW,2,FALSE),"")</f>
        <v>Guo</v>
      </c>
      <c r="C1409" s="23">
        <f>IF(AND($A1409&lt;&gt;"",ISNUMBER($A1409)),VLOOKUP($A1409,StudiesDetails!$B:$CW,3,FALSE),"")</f>
        <v>2020</v>
      </c>
      <c r="D1409" s="23" t="str">
        <f>IF(AND($A1409&lt;&gt;"",ISNUMBER($A1409)),VLOOKUP($A1409,StudiesDetails!$B:$CW,4,FALSE),"")</f>
        <v>https://doi.org/10.1002/cpt.1596</v>
      </c>
      <c r="E1409" s="64" t="str">
        <f>IF(AND($A1409&lt;&gt;"",ISNUMBER($A1409)),VLOOKUP($A1409,StudiesDetails!$B:$CW,5,FALSE),"")</f>
        <v>CYP3A4</v>
      </c>
      <c r="F1409" s="23" t="str">
        <f>IF(AND($A1409&lt;&gt;"",ISNUMBER($A1409)),VLOOKUP($A1409,StudiesDetails!$B:$CW,6,FALSE),"")</f>
        <v>Liver--HLM--</v>
      </c>
      <c r="G1409" s="12" t="s">
        <v>1678</v>
      </c>
      <c r="H1409" s="34"/>
      <c r="I1409" s="60" t="str">
        <f>IF(AND($A1409&lt;&gt;"",ISNUMBER($A1409)),VLOOKUP($A1409,StudiesDetails!$B:$CW,26,FALSE),"")</f>
        <v>Aggregated</v>
      </c>
      <c r="J1409" s="39">
        <f>IF(AND($A1409&lt;&gt;"",ISNUMBER($A1409)),VLOOKUP($A1409,StudiesDetails!$B:$CW,31,FALSE),"")</f>
        <v>136</v>
      </c>
      <c r="K1409" s="2">
        <v>63.9</v>
      </c>
      <c r="L1409" s="14" t="s">
        <v>1679</v>
      </c>
      <c r="M1409" s="14" t="s">
        <v>768</v>
      </c>
      <c r="Q1409" s="2">
        <v>96</v>
      </c>
      <c r="R1409" s="14" t="s">
        <v>1679</v>
      </c>
      <c r="S1409" s="14" t="s">
        <v>1720</v>
      </c>
      <c r="X1409" s="52">
        <v>0</v>
      </c>
    </row>
    <row r="1410" spans="1:26" x14ac:dyDescent="0.3">
      <c r="A1410">
        <v>2352</v>
      </c>
      <c r="B1410" s="23" t="str">
        <f>IF(AND($A1410&lt;&gt;"",ISNUMBER($A1410)),VLOOKUP($A1410,StudiesDetails!$B:$CW,2,FALSE),"")</f>
        <v>Guo</v>
      </c>
      <c r="C1410" s="23">
        <f>IF(AND($A1410&lt;&gt;"",ISNUMBER($A1410)),VLOOKUP($A1410,StudiesDetails!$B:$CW,3,FALSE),"")</f>
        <v>2020</v>
      </c>
      <c r="D1410" s="23" t="str">
        <f>IF(AND($A1410&lt;&gt;"",ISNUMBER($A1410)),VLOOKUP($A1410,StudiesDetails!$B:$CW,4,FALSE),"")</f>
        <v>https://doi.org/10.1002/cpt.1596</v>
      </c>
      <c r="E1410" s="64" t="str">
        <f>IF(AND($A1410&lt;&gt;"",ISNUMBER($A1410)),VLOOKUP($A1410,StudiesDetails!$B:$CW,5,FALSE),"")</f>
        <v>CYP3A4</v>
      </c>
      <c r="F1410" s="23" t="str">
        <f>IF(AND($A1410&lt;&gt;"",ISNUMBER($A1410)),VLOOKUP($A1410,StudiesDetails!$B:$CW,6,FALSE),"")</f>
        <v>Small intestine--HIM--</v>
      </c>
      <c r="G1410" s="12" t="s">
        <v>1678</v>
      </c>
      <c r="H1410" s="34"/>
      <c r="I1410" s="60" t="str">
        <f>IF(AND($A1410&lt;&gt;"",ISNUMBER($A1410)),VLOOKUP($A1410,StudiesDetails!$B:$CW,26,FALSE),"")</f>
        <v>Aggregated</v>
      </c>
      <c r="J1410" s="39">
        <f>IF(AND($A1410&lt;&gt;"",ISNUMBER($A1410)),VLOOKUP($A1410,StudiesDetails!$B:$CW,31,FALSE),"")</f>
        <v>12</v>
      </c>
      <c r="K1410" s="2">
        <v>10.6</v>
      </c>
      <c r="L1410" s="14" t="s">
        <v>1679</v>
      </c>
      <c r="M1410" s="14" t="s">
        <v>768</v>
      </c>
      <c r="Q1410" s="2">
        <v>72</v>
      </c>
      <c r="R1410" s="14" t="s">
        <v>1679</v>
      </c>
      <c r="S1410" s="14" t="s">
        <v>1720</v>
      </c>
      <c r="X1410" s="52">
        <v>0</v>
      </c>
    </row>
    <row r="1411" spans="1:26" x14ac:dyDescent="0.3">
      <c r="A1411">
        <v>2353</v>
      </c>
      <c r="B1411" s="23" t="str">
        <f>IF(AND($A1411&lt;&gt;"",ISNUMBER($A1411)),VLOOKUP($A1411,StudiesDetails!$B:$CW,2,FALSE),"")</f>
        <v>Guo</v>
      </c>
      <c r="C1411" s="23">
        <f>IF(AND($A1411&lt;&gt;"",ISNUMBER($A1411)),VLOOKUP($A1411,StudiesDetails!$B:$CW,3,FALSE),"")</f>
        <v>2020</v>
      </c>
      <c r="D1411" s="23" t="str">
        <f>IF(AND($A1411&lt;&gt;"",ISNUMBER($A1411)),VLOOKUP($A1411,StudiesDetails!$B:$CW,4,FALSE),"")</f>
        <v>https://doi.org/10.1002/cpt.1596</v>
      </c>
      <c r="E1411" s="64" t="str">
        <f>IF(AND($A1411&lt;&gt;"",ISNUMBER($A1411)),VLOOKUP($A1411,StudiesDetails!$B:$CW,5,FALSE),"")</f>
        <v>CYP3A5</v>
      </c>
      <c r="F1411" s="23" t="str">
        <f>IF(AND($A1411&lt;&gt;"",ISNUMBER($A1411)),VLOOKUP($A1411,StudiesDetails!$B:$CW,6,FALSE),"")</f>
        <v>Liver--HLM--*1/*1</v>
      </c>
      <c r="G1411" s="12" t="s">
        <v>1678</v>
      </c>
      <c r="H1411" s="34"/>
      <c r="I1411" s="60" t="str">
        <f>IF(AND($A1411&lt;&gt;"",ISNUMBER($A1411)),VLOOKUP($A1411,StudiesDetails!$B:$CW,26,FALSE),"")</f>
        <v>Aggregated</v>
      </c>
      <c r="J1411" s="39">
        <f>IF(AND($A1411&lt;&gt;"",ISNUMBER($A1411)),VLOOKUP($A1411,StudiesDetails!$B:$CW,31,FALSE),"")</f>
        <v>11</v>
      </c>
      <c r="K1411" s="2">
        <v>36.1</v>
      </c>
      <c r="L1411" s="14" t="s">
        <v>1679</v>
      </c>
      <c r="M1411" s="14" t="s">
        <v>768</v>
      </c>
      <c r="Q1411" s="2">
        <v>84</v>
      </c>
      <c r="R1411" s="14" t="s">
        <v>1679</v>
      </c>
      <c r="S1411" s="14" t="s">
        <v>1720</v>
      </c>
      <c r="X1411" s="52">
        <v>0</v>
      </c>
    </row>
    <row r="1412" spans="1:26" x14ac:dyDescent="0.3">
      <c r="A1412">
        <v>2354</v>
      </c>
      <c r="B1412" s="23" t="str">
        <f>IF(AND($A1412&lt;&gt;"",ISNUMBER($A1412)),VLOOKUP($A1412,StudiesDetails!$B:$CW,2,FALSE),"")</f>
        <v>Guo</v>
      </c>
      <c r="C1412" s="23">
        <f>IF(AND($A1412&lt;&gt;"",ISNUMBER($A1412)),VLOOKUP($A1412,StudiesDetails!$B:$CW,3,FALSE),"")</f>
        <v>2020</v>
      </c>
      <c r="D1412" s="23" t="str">
        <f>IF(AND($A1412&lt;&gt;"",ISNUMBER($A1412)),VLOOKUP($A1412,StudiesDetails!$B:$CW,4,FALSE),"")</f>
        <v>https://doi.org/10.1002/cpt.1596</v>
      </c>
      <c r="E1412" s="64" t="str">
        <f>IF(AND($A1412&lt;&gt;"",ISNUMBER($A1412)),VLOOKUP($A1412,StudiesDetails!$B:$CW,5,FALSE),"")</f>
        <v>CYP3A5</v>
      </c>
      <c r="F1412" s="23" t="str">
        <f>IF(AND($A1412&lt;&gt;"",ISNUMBER($A1412)),VLOOKUP($A1412,StudiesDetails!$B:$CW,6,FALSE),"")</f>
        <v>Liver--HLM--*1/*3</v>
      </c>
      <c r="G1412" s="12" t="s">
        <v>1678</v>
      </c>
      <c r="H1412" s="34"/>
      <c r="I1412" s="60" t="str">
        <f>IF(AND($A1412&lt;&gt;"",ISNUMBER($A1412)),VLOOKUP($A1412,StudiesDetails!$B:$CW,26,FALSE),"")</f>
        <v>Aggregated</v>
      </c>
      <c r="J1412" s="39">
        <f>IF(AND($A1412&lt;&gt;"",ISNUMBER($A1412)),VLOOKUP($A1412,StudiesDetails!$B:$CW,31,FALSE),"")</f>
        <v>23</v>
      </c>
      <c r="K1412" s="2">
        <v>17.899999999999999</v>
      </c>
      <c r="L1412" s="14" t="s">
        <v>1679</v>
      </c>
      <c r="M1412" s="14" t="s">
        <v>768</v>
      </c>
      <c r="Q1412" s="2">
        <v>80</v>
      </c>
      <c r="R1412" s="14" t="s">
        <v>1679</v>
      </c>
      <c r="S1412" s="14" t="s">
        <v>1720</v>
      </c>
      <c r="X1412" s="52">
        <v>0</v>
      </c>
    </row>
    <row r="1413" spans="1:26" x14ac:dyDescent="0.3">
      <c r="A1413">
        <v>2355</v>
      </c>
      <c r="B1413" s="23" t="str">
        <f>IF(AND($A1413&lt;&gt;"",ISNUMBER($A1413)),VLOOKUP($A1413,StudiesDetails!$B:$CW,2,FALSE),"")</f>
        <v>Guo</v>
      </c>
      <c r="C1413" s="23">
        <f>IF(AND($A1413&lt;&gt;"",ISNUMBER($A1413)),VLOOKUP($A1413,StudiesDetails!$B:$CW,3,FALSE),"")</f>
        <v>2020</v>
      </c>
      <c r="D1413" s="23" t="str">
        <f>IF(AND($A1413&lt;&gt;"",ISNUMBER($A1413)),VLOOKUP($A1413,StudiesDetails!$B:$CW,4,FALSE),"")</f>
        <v>https://doi.org/10.1002/cpt.1596</v>
      </c>
      <c r="E1413" s="64" t="str">
        <f>IF(AND($A1413&lt;&gt;"",ISNUMBER($A1413)),VLOOKUP($A1413,StudiesDetails!$B:$CW,5,FALSE),"")</f>
        <v>CYP3A5</v>
      </c>
      <c r="F1413" s="23" t="str">
        <f>IF(AND($A1413&lt;&gt;"",ISNUMBER($A1413)),VLOOKUP($A1413,StudiesDetails!$B:$CW,6,FALSE),"")</f>
        <v>Liver--HLM--*3/*3</v>
      </c>
      <c r="G1413" s="12" t="s">
        <v>1678</v>
      </c>
      <c r="H1413" s="34"/>
      <c r="I1413" s="60" t="str">
        <f>IF(AND($A1413&lt;&gt;"",ISNUMBER($A1413)),VLOOKUP($A1413,StudiesDetails!$B:$CW,26,FALSE),"")</f>
        <v>Aggregated</v>
      </c>
      <c r="J1413" s="39">
        <f>IF(AND($A1413&lt;&gt;"",ISNUMBER($A1413)),VLOOKUP($A1413,StudiesDetails!$B:$CW,31,FALSE),"")</f>
        <v>98</v>
      </c>
      <c r="K1413" s="2">
        <v>1.44</v>
      </c>
      <c r="L1413" s="14" t="s">
        <v>1679</v>
      </c>
      <c r="M1413" s="14" t="s">
        <v>768</v>
      </c>
      <c r="Q1413" s="2">
        <v>127</v>
      </c>
      <c r="R1413" s="14" t="s">
        <v>1679</v>
      </c>
      <c r="S1413" s="14" t="s">
        <v>1720</v>
      </c>
      <c r="X1413" s="52">
        <v>0</v>
      </c>
    </row>
    <row r="1414" spans="1:26" x14ac:dyDescent="0.3">
      <c r="A1414">
        <v>2356</v>
      </c>
      <c r="B1414" s="23" t="str">
        <f>IF(AND($A1414&lt;&gt;"",ISNUMBER($A1414)),VLOOKUP($A1414,StudiesDetails!$B:$CW,2,FALSE),"")</f>
        <v>Guo</v>
      </c>
      <c r="C1414" s="23">
        <f>IF(AND($A1414&lt;&gt;"",ISNUMBER($A1414)),VLOOKUP($A1414,StudiesDetails!$B:$CW,3,FALSE),"")</f>
        <v>2020</v>
      </c>
      <c r="D1414" s="23" t="str">
        <f>IF(AND($A1414&lt;&gt;"",ISNUMBER($A1414)),VLOOKUP($A1414,StudiesDetails!$B:$CW,4,FALSE),"")</f>
        <v>https://doi.org/10.1002/cpt.1596</v>
      </c>
      <c r="E1414" s="64" t="str">
        <f>IF(AND($A1414&lt;&gt;"",ISNUMBER($A1414)),VLOOKUP($A1414,StudiesDetails!$B:$CW,5,FALSE),"")</f>
        <v>CYP3A5</v>
      </c>
      <c r="F1414" s="23" t="str">
        <f>IF(AND($A1414&lt;&gt;"",ISNUMBER($A1414)),VLOOKUP($A1414,StudiesDetails!$B:$CW,6,FALSE),"")</f>
        <v>Liver--HLM--unknown</v>
      </c>
      <c r="G1414" s="12" t="s">
        <v>1678</v>
      </c>
      <c r="H1414" s="34"/>
      <c r="I1414" s="60" t="str">
        <f>IF(AND($A1414&lt;&gt;"",ISNUMBER($A1414)),VLOOKUP($A1414,StudiesDetails!$B:$CW,26,FALSE),"")</f>
        <v>Aggregated</v>
      </c>
      <c r="J1414" s="39">
        <f>IF(AND($A1414&lt;&gt;"",ISNUMBER($A1414)),VLOOKUP($A1414,StudiesDetails!$B:$CW,31,FALSE),"")</f>
        <v>4</v>
      </c>
      <c r="K1414" s="2">
        <v>1.4</v>
      </c>
      <c r="L1414" s="14" t="s">
        <v>1679</v>
      </c>
      <c r="M1414" s="14" t="s">
        <v>768</v>
      </c>
      <c r="Q1414" s="2">
        <v>86</v>
      </c>
      <c r="R1414" s="14" t="s">
        <v>1679</v>
      </c>
      <c r="S1414" s="14" t="s">
        <v>1720</v>
      </c>
      <c r="X1414" s="52">
        <v>0</v>
      </c>
    </row>
    <row r="1415" spans="1:26" x14ac:dyDescent="0.3">
      <c r="A1415">
        <v>2357</v>
      </c>
      <c r="B1415" s="23" t="str">
        <f>IF(AND($A1415&lt;&gt;"",ISNUMBER($A1415)),VLOOKUP($A1415,StudiesDetails!$B:$CW,2,FALSE),"")</f>
        <v>Guo</v>
      </c>
      <c r="C1415" s="23">
        <f>IF(AND($A1415&lt;&gt;"",ISNUMBER($A1415)),VLOOKUP($A1415,StudiesDetails!$B:$CW,3,FALSE),"")</f>
        <v>2020</v>
      </c>
      <c r="D1415" s="23" t="str">
        <f>IF(AND($A1415&lt;&gt;"",ISNUMBER($A1415)),VLOOKUP($A1415,StudiesDetails!$B:$CW,4,FALSE),"")</f>
        <v>https://doi.org/10.1002/cpt.1596</v>
      </c>
      <c r="E1415" s="64" t="str">
        <f>IF(AND($A1415&lt;&gt;"",ISNUMBER($A1415)),VLOOKUP($A1415,StudiesDetails!$B:$CW,5,FALSE),"")</f>
        <v>CYP3A5</v>
      </c>
      <c r="F1415" s="23" t="str">
        <f>IF(AND($A1415&lt;&gt;"",ISNUMBER($A1415)),VLOOKUP($A1415,StudiesDetails!$B:$CW,6,FALSE),"")</f>
        <v>Small intestine--HIM--*1/*1</v>
      </c>
      <c r="G1415" s="12" t="s">
        <v>1678</v>
      </c>
      <c r="H1415" s="34"/>
      <c r="I1415" s="60" t="str">
        <f>IF(AND($A1415&lt;&gt;"",ISNUMBER($A1415)),VLOOKUP($A1415,StudiesDetails!$B:$CW,26,FALSE),"")</f>
        <v>Aggregated</v>
      </c>
      <c r="J1415" s="39">
        <f>IF(AND($A1415&lt;&gt;"",ISNUMBER($A1415)),VLOOKUP($A1415,StudiesDetails!$B:$CW,31,FALSE),"")</f>
        <v>2</v>
      </c>
      <c r="K1415" s="2">
        <v>1.17</v>
      </c>
      <c r="L1415" s="14" t="s">
        <v>1679</v>
      </c>
      <c r="M1415" s="14" t="s">
        <v>768</v>
      </c>
      <c r="Q1415" s="2">
        <v>43</v>
      </c>
      <c r="R1415" s="14" t="s">
        <v>1679</v>
      </c>
      <c r="S1415" s="14" t="s">
        <v>1720</v>
      </c>
      <c r="X1415" s="52">
        <v>0</v>
      </c>
    </row>
    <row r="1416" spans="1:26" x14ac:dyDescent="0.3">
      <c r="A1416">
        <v>2358</v>
      </c>
      <c r="B1416" s="23" t="str">
        <f>IF(AND($A1416&lt;&gt;"",ISNUMBER($A1416)),VLOOKUP($A1416,StudiesDetails!$B:$CW,2,FALSE),"")</f>
        <v>Guo</v>
      </c>
      <c r="C1416" s="23">
        <f>IF(AND($A1416&lt;&gt;"",ISNUMBER($A1416)),VLOOKUP($A1416,StudiesDetails!$B:$CW,3,FALSE),"")</f>
        <v>2020</v>
      </c>
      <c r="D1416" s="23" t="str">
        <f>IF(AND($A1416&lt;&gt;"",ISNUMBER($A1416)),VLOOKUP($A1416,StudiesDetails!$B:$CW,4,FALSE),"")</f>
        <v>https://doi.org/10.1002/cpt.1596</v>
      </c>
      <c r="E1416" s="64" t="str">
        <f>IF(AND($A1416&lt;&gt;"",ISNUMBER($A1416)),VLOOKUP($A1416,StudiesDetails!$B:$CW,5,FALSE),"")</f>
        <v>CYP3A5</v>
      </c>
      <c r="F1416" s="23" t="str">
        <f>IF(AND($A1416&lt;&gt;"",ISNUMBER($A1416)),VLOOKUP($A1416,StudiesDetails!$B:$CW,6,FALSE),"")</f>
        <v>Small intestine--HIM--*1/*x</v>
      </c>
      <c r="G1416" s="12" t="s">
        <v>1678</v>
      </c>
      <c r="H1416" s="34"/>
      <c r="I1416" s="60" t="str">
        <f>IF(AND($A1416&lt;&gt;"",ISNUMBER($A1416)),VLOOKUP($A1416,StudiesDetails!$B:$CW,26,FALSE),"")</f>
        <v>Aggregated</v>
      </c>
      <c r="J1416" s="39">
        <f>IF(AND($A1416&lt;&gt;"",ISNUMBER($A1416)),VLOOKUP($A1416,StudiesDetails!$B:$CW,31,FALSE),"")</f>
        <v>5</v>
      </c>
      <c r="K1416" s="2">
        <v>2.12</v>
      </c>
      <c r="L1416" s="14" t="s">
        <v>1679</v>
      </c>
      <c r="M1416" s="14" t="s">
        <v>768</v>
      </c>
      <c r="Q1416" s="2">
        <v>79</v>
      </c>
      <c r="R1416" s="14" t="s">
        <v>1679</v>
      </c>
      <c r="S1416" s="14" t="s">
        <v>1720</v>
      </c>
      <c r="X1416" s="52">
        <v>0</v>
      </c>
    </row>
    <row r="1417" spans="1:26" x14ac:dyDescent="0.3">
      <c r="A1417">
        <v>2359</v>
      </c>
      <c r="B1417" s="23" t="str">
        <f>IF(AND($A1417&lt;&gt;"",ISNUMBER($A1417)),VLOOKUP($A1417,StudiesDetails!$B:$CW,2,FALSE),"")</f>
        <v>Guo</v>
      </c>
      <c r="C1417" s="23">
        <f>IF(AND($A1417&lt;&gt;"",ISNUMBER($A1417)),VLOOKUP($A1417,StudiesDetails!$B:$CW,3,FALSE),"")</f>
        <v>2020</v>
      </c>
      <c r="D1417" s="23" t="str">
        <f>IF(AND($A1417&lt;&gt;"",ISNUMBER($A1417)),VLOOKUP($A1417,StudiesDetails!$B:$CW,4,FALSE),"")</f>
        <v>https://doi.org/10.1002/cpt.1596</v>
      </c>
      <c r="E1417" s="64" t="str">
        <f>IF(AND($A1417&lt;&gt;"",ISNUMBER($A1417)),VLOOKUP($A1417,StudiesDetails!$B:$CW,5,FALSE),"")</f>
        <v>CYP3A5</v>
      </c>
      <c r="F1417" s="23" t="str">
        <f>IF(AND($A1417&lt;&gt;"",ISNUMBER($A1417)),VLOOKUP($A1417,StudiesDetails!$B:$CW,6,FALSE),"")</f>
        <v>Small intestine--HIM--*3/*3</v>
      </c>
      <c r="G1417" s="12" t="s">
        <v>1678</v>
      </c>
      <c r="H1417" s="34"/>
      <c r="I1417" s="60" t="str">
        <f>IF(AND($A1417&lt;&gt;"",ISNUMBER($A1417)),VLOOKUP($A1417,StudiesDetails!$B:$CW,26,FALSE),"")</f>
        <v>Aggregated</v>
      </c>
      <c r="J1417" s="39">
        <f>IF(AND($A1417&lt;&gt;"",ISNUMBER($A1417)),VLOOKUP($A1417,StudiesDetails!$B:$CW,31,FALSE),"")</f>
        <v>5</v>
      </c>
      <c r="K1417" s="2">
        <v>7.2400000000000006E-2</v>
      </c>
      <c r="L1417" s="14" t="s">
        <v>1679</v>
      </c>
      <c r="M1417" s="14" t="s">
        <v>768</v>
      </c>
      <c r="Q1417" s="2">
        <v>79</v>
      </c>
      <c r="R1417" s="14" t="s">
        <v>1679</v>
      </c>
      <c r="S1417" s="14" t="s">
        <v>1720</v>
      </c>
      <c r="X1417" s="52">
        <v>0</v>
      </c>
    </row>
    <row r="1418" spans="1:26" x14ac:dyDescent="0.3">
      <c r="A1418">
        <v>2360</v>
      </c>
      <c r="B1418" s="23" t="str">
        <f>IF(AND($A1418&lt;&gt;"",ISNUMBER($A1418)),VLOOKUP($A1418,StudiesDetails!$B:$CW,2,FALSE),"")</f>
        <v>Liu</v>
      </c>
      <c r="C1418" s="23">
        <f>IF(AND($A1418&lt;&gt;"",ISNUMBER($A1418)),VLOOKUP($A1418,StudiesDetails!$B:$CW,3,FALSE),"")</f>
        <v>2014</v>
      </c>
      <c r="D1418" s="23" t="str">
        <f>IF(AND($A1418&lt;&gt;"",ISNUMBER($A1418)),VLOOKUP($A1418,StudiesDetails!$B:$CW,4,FALSE),"")</f>
        <v>https://doi.org/10.1002/pmic.201400025</v>
      </c>
      <c r="E1418" s="64" t="str">
        <f>IF(AND($A1418&lt;&gt;"",ISNUMBER($A1418)),VLOOKUP($A1418,StudiesDetails!$B:$CW,5,FALSE),"")</f>
        <v>CYP3A4</v>
      </c>
      <c r="F1418" s="23" t="str">
        <f>IF(AND($A1418&lt;&gt;"",ISNUMBER($A1418)),VLOOKUP($A1418,StudiesDetails!$B:$CW,6,FALSE),"")</f>
        <v>Liver--HLM-HLM-A-</v>
      </c>
      <c r="G1418" s="12" t="s">
        <v>1678</v>
      </c>
      <c r="H1418" s="34">
        <v>1</v>
      </c>
      <c r="I1418" s="60" t="str">
        <f>IF(AND($A1418&lt;&gt;"",ISNUMBER($A1418)),VLOOKUP($A1418,StudiesDetails!$B:$CW,26,FALSE),"")</f>
        <v>Individual</v>
      </c>
      <c r="J1418" s="39">
        <f>IF(AND($A1418&lt;&gt;"",ISNUMBER($A1418)),VLOOKUP($A1418,StudiesDetails!$B:$CW,31,FALSE),"")</f>
        <v>1</v>
      </c>
      <c r="K1418" s="2">
        <v>41.258741258741203</v>
      </c>
      <c r="L1418" s="14" t="s">
        <v>1679</v>
      </c>
      <c r="M1418" s="14" t="s">
        <v>1385</v>
      </c>
      <c r="X1418" s="52">
        <v>0</v>
      </c>
      <c r="Z1418" s="16" t="s">
        <v>1694</v>
      </c>
    </row>
    <row r="1419" spans="1:26" x14ac:dyDescent="0.3">
      <c r="A1419">
        <v>2361</v>
      </c>
      <c r="B1419" s="23" t="str">
        <f>IF(AND($A1419&lt;&gt;"",ISNUMBER($A1419)),VLOOKUP($A1419,StudiesDetails!$B:$CW,2,FALSE),"")</f>
        <v>Liu</v>
      </c>
      <c r="C1419" s="23">
        <f>IF(AND($A1419&lt;&gt;"",ISNUMBER($A1419)),VLOOKUP($A1419,StudiesDetails!$B:$CW,3,FALSE),"")</f>
        <v>2014</v>
      </c>
      <c r="D1419" s="23" t="str">
        <f>IF(AND($A1419&lt;&gt;"",ISNUMBER($A1419)),VLOOKUP($A1419,StudiesDetails!$B:$CW,4,FALSE),"")</f>
        <v>https://doi.org/10.1002/pmic.201400025</v>
      </c>
      <c r="E1419" s="64" t="str">
        <f>IF(AND($A1419&lt;&gt;"",ISNUMBER($A1419)),VLOOKUP($A1419,StudiesDetails!$B:$CW,5,FALSE),"")</f>
        <v>CYP3A4</v>
      </c>
      <c r="F1419" s="23" t="str">
        <f>IF(AND($A1419&lt;&gt;"",ISNUMBER($A1419)),VLOOKUP($A1419,StudiesDetails!$B:$CW,6,FALSE),"")</f>
        <v>Liver--HLM-HLM-B-</v>
      </c>
      <c r="G1419" s="12" t="s">
        <v>1678</v>
      </c>
      <c r="H1419" s="34">
        <v>1</v>
      </c>
      <c r="I1419" s="60" t="str">
        <f>IF(AND($A1419&lt;&gt;"",ISNUMBER($A1419)),VLOOKUP($A1419,StudiesDetails!$B:$CW,26,FALSE),"")</f>
        <v>Individual</v>
      </c>
      <c r="J1419" s="39">
        <f>IF(AND($A1419&lt;&gt;"",ISNUMBER($A1419)),VLOOKUP($A1419,StudiesDetails!$B:$CW,31,FALSE),"")</f>
        <v>1</v>
      </c>
      <c r="K1419" s="2">
        <v>28.671328671328599</v>
      </c>
      <c r="L1419" s="14" t="s">
        <v>1679</v>
      </c>
      <c r="M1419" s="14" t="s">
        <v>1385</v>
      </c>
      <c r="X1419" s="52">
        <v>0</v>
      </c>
      <c r="Z1419" s="16" t="s">
        <v>1694</v>
      </c>
    </row>
    <row r="1420" spans="1:26" x14ac:dyDescent="0.3">
      <c r="A1420">
        <v>2362</v>
      </c>
      <c r="B1420" s="23" t="str">
        <f>IF(AND($A1420&lt;&gt;"",ISNUMBER($A1420)),VLOOKUP($A1420,StudiesDetails!$B:$CW,2,FALSE),"")</f>
        <v>Liu</v>
      </c>
      <c r="C1420" s="23">
        <f>IF(AND($A1420&lt;&gt;"",ISNUMBER($A1420)),VLOOKUP($A1420,StudiesDetails!$B:$CW,3,FALSE),"")</f>
        <v>2014</v>
      </c>
      <c r="D1420" s="23" t="str">
        <f>IF(AND($A1420&lt;&gt;"",ISNUMBER($A1420)),VLOOKUP($A1420,StudiesDetails!$B:$CW,4,FALSE),"")</f>
        <v>https://doi.org/10.1002/pmic.201400025</v>
      </c>
      <c r="E1420" s="64" t="str">
        <f>IF(AND($A1420&lt;&gt;"",ISNUMBER($A1420)),VLOOKUP($A1420,StudiesDetails!$B:$CW,5,FALSE),"")</f>
        <v>CYP3A4</v>
      </c>
      <c r="F1420" s="23" t="str">
        <f>IF(AND($A1420&lt;&gt;"",ISNUMBER($A1420)),VLOOKUP($A1420,StudiesDetails!$B:$CW,6,FALSE),"")</f>
        <v>Liver--HLM-HLM-C-</v>
      </c>
      <c r="G1420" s="12" t="s">
        <v>1678</v>
      </c>
      <c r="H1420" s="34">
        <v>1</v>
      </c>
      <c r="I1420" s="60" t="str">
        <f>IF(AND($A1420&lt;&gt;"",ISNUMBER($A1420)),VLOOKUP($A1420,StudiesDetails!$B:$CW,26,FALSE),"")</f>
        <v>Individual</v>
      </c>
      <c r="J1420" s="39">
        <f>IF(AND($A1420&lt;&gt;"",ISNUMBER($A1420)),VLOOKUP($A1420,StudiesDetails!$B:$CW,31,FALSE),"")</f>
        <v>1</v>
      </c>
      <c r="K1420" s="2">
        <v>21.3986013986014</v>
      </c>
      <c r="L1420" s="14" t="s">
        <v>1679</v>
      </c>
      <c r="M1420" s="14" t="s">
        <v>1385</v>
      </c>
      <c r="X1420" s="52">
        <v>0</v>
      </c>
      <c r="Z1420" s="16" t="s">
        <v>1694</v>
      </c>
    </row>
    <row r="1421" spans="1:26" x14ac:dyDescent="0.3">
      <c r="A1421">
        <v>2363</v>
      </c>
      <c r="B1421" s="23" t="str">
        <f>IF(AND($A1421&lt;&gt;"",ISNUMBER($A1421)),VLOOKUP($A1421,StudiesDetails!$B:$CW,2,FALSE),"")</f>
        <v>Liu</v>
      </c>
      <c r="C1421" s="23">
        <f>IF(AND($A1421&lt;&gt;"",ISNUMBER($A1421)),VLOOKUP($A1421,StudiesDetails!$B:$CW,3,FALSE),"")</f>
        <v>2014</v>
      </c>
      <c r="D1421" s="23" t="str">
        <f>IF(AND($A1421&lt;&gt;"",ISNUMBER($A1421)),VLOOKUP($A1421,StudiesDetails!$B:$CW,4,FALSE),"")</f>
        <v>https://doi.org/10.1002/pmic.201400025</v>
      </c>
      <c r="E1421" s="64" t="str">
        <f>IF(AND($A1421&lt;&gt;"",ISNUMBER($A1421)),VLOOKUP($A1421,StudiesDetails!$B:$CW,5,FALSE),"")</f>
        <v>CYP3A4</v>
      </c>
      <c r="F1421" s="23" t="str">
        <f>IF(AND($A1421&lt;&gt;"",ISNUMBER($A1421)),VLOOKUP($A1421,StudiesDetails!$B:$CW,6,FALSE),"")</f>
        <v>Liver--HLM-HLM-D-</v>
      </c>
      <c r="G1421" s="12" t="s">
        <v>1678</v>
      </c>
      <c r="H1421" s="34">
        <v>1</v>
      </c>
      <c r="I1421" s="60" t="str">
        <f>IF(AND($A1421&lt;&gt;"",ISNUMBER($A1421)),VLOOKUP($A1421,StudiesDetails!$B:$CW,26,FALSE),"")</f>
        <v>Individual</v>
      </c>
      <c r="J1421" s="39">
        <f>IF(AND($A1421&lt;&gt;"",ISNUMBER($A1421)),VLOOKUP($A1421,StudiesDetails!$B:$CW,31,FALSE),"")</f>
        <v>1</v>
      </c>
      <c r="K1421" s="2">
        <v>117.062937062937</v>
      </c>
      <c r="L1421" s="14" t="s">
        <v>1679</v>
      </c>
      <c r="M1421" s="14" t="s">
        <v>1385</v>
      </c>
      <c r="X1421" s="52">
        <v>0</v>
      </c>
      <c r="Z1421" s="16" t="s">
        <v>1694</v>
      </c>
    </row>
    <row r="1422" spans="1:26" x14ac:dyDescent="0.3">
      <c r="A1422">
        <v>2364</v>
      </c>
      <c r="B1422" s="23" t="str">
        <f>IF(AND($A1422&lt;&gt;"",ISNUMBER($A1422)),VLOOKUP($A1422,StudiesDetails!$B:$CW,2,FALSE),"")</f>
        <v>Liu</v>
      </c>
      <c r="C1422" s="23">
        <f>IF(AND($A1422&lt;&gt;"",ISNUMBER($A1422)),VLOOKUP($A1422,StudiesDetails!$B:$CW,3,FALSE),"")</f>
        <v>2014</v>
      </c>
      <c r="D1422" s="23" t="str">
        <f>IF(AND($A1422&lt;&gt;"",ISNUMBER($A1422)),VLOOKUP($A1422,StudiesDetails!$B:$CW,4,FALSE),"")</f>
        <v>https://doi.org/10.1002/pmic.201400025</v>
      </c>
      <c r="E1422" s="64" t="str">
        <f>IF(AND($A1422&lt;&gt;"",ISNUMBER($A1422)),VLOOKUP($A1422,StudiesDetails!$B:$CW,5,FALSE),"")</f>
        <v>CYP3A4</v>
      </c>
      <c r="F1422" s="23" t="str">
        <f>IF(AND($A1422&lt;&gt;"",ISNUMBER($A1422)),VLOOKUP($A1422,StudiesDetails!$B:$CW,6,FALSE),"")</f>
        <v>Liver--HLM-HLM-E-</v>
      </c>
      <c r="G1422" s="12" t="s">
        <v>1678</v>
      </c>
      <c r="H1422" s="34">
        <v>1</v>
      </c>
      <c r="I1422" s="60" t="str">
        <f>IF(AND($A1422&lt;&gt;"",ISNUMBER($A1422)),VLOOKUP($A1422,StudiesDetails!$B:$CW,26,FALSE),"")</f>
        <v>Individual</v>
      </c>
      <c r="J1422" s="39">
        <f>IF(AND($A1422&lt;&gt;"",ISNUMBER($A1422)),VLOOKUP($A1422,StudiesDetails!$B:$CW,31,FALSE),"")</f>
        <v>1</v>
      </c>
      <c r="K1422" s="2">
        <v>35.8041958041957</v>
      </c>
      <c r="L1422" s="14" t="s">
        <v>1679</v>
      </c>
      <c r="M1422" s="14" t="s">
        <v>1385</v>
      </c>
      <c r="X1422" s="52">
        <v>0</v>
      </c>
      <c r="Z1422" s="16" t="s">
        <v>1694</v>
      </c>
    </row>
    <row r="1423" spans="1:26" x14ac:dyDescent="0.3">
      <c r="A1423">
        <v>2365</v>
      </c>
      <c r="B1423" s="23" t="str">
        <f>IF(AND($A1423&lt;&gt;"",ISNUMBER($A1423)),VLOOKUP($A1423,StudiesDetails!$B:$CW,2,FALSE),"")</f>
        <v>Liu</v>
      </c>
      <c r="C1423" s="23">
        <f>IF(AND($A1423&lt;&gt;"",ISNUMBER($A1423)),VLOOKUP($A1423,StudiesDetails!$B:$CW,3,FALSE),"")</f>
        <v>2014</v>
      </c>
      <c r="D1423" s="23" t="str">
        <f>IF(AND($A1423&lt;&gt;"",ISNUMBER($A1423)),VLOOKUP($A1423,StudiesDetails!$B:$CW,4,FALSE),"")</f>
        <v>https://doi.org/10.1002/pmic.201400025</v>
      </c>
      <c r="E1423" s="64" t="str">
        <f>IF(AND($A1423&lt;&gt;"",ISNUMBER($A1423)),VLOOKUP($A1423,StudiesDetails!$B:$CW,5,FALSE),"")</f>
        <v>CYP3A4</v>
      </c>
      <c r="F1423" s="23" t="str">
        <f>IF(AND($A1423&lt;&gt;"",ISNUMBER($A1423)),VLOOKUP($A1423,StudiesDetails!$B:$CW,6,FALSE),"")</f>
        <v>Liver--HLM-HLM-F-</v>
      </c>
      <c r="G1423" s="12" t="s">
        <v>1678</v>
      </c>
      <c r="H1423" s="34">
        <v>1</v>
      </c>
      <c r="I1423" s="60" t="str">
        <f>IF(AND($A1423&lt;&gt;"",ISNUMBER($A1423)),VLOOKUP($A1423,StudiesDetails!$B:$CW,26,FALSE),"")</f>
        <v>Individual</v>
      </c>
      <c r="J1423" s="39">
        <f>IF(AND($A1423&lt;&gt;"",ISNUMBER($A1423)),VLOOKUP($A1423,StudiesDetails!$B:$CW,31,FALSE),"")</f>
        <v>1</v>
      </c>
      <c r="K1423" s="2">
        <v>53.986013986013901</v>
      </c>
      <c r="L1423" s="14" t="s">
        <v>1679</v>
      </c>
      <c r="M1423" s="14" t="s">
        <v>1385</v>
      </c>
      <c r="X1423" s="52">
        <v>0</v>
      </c>
      <c r="Z1423" s="16" t="s">
        <v>1694</v>
      </c>
    </row>
    <row r="1424" spans="1:26" x14ac:dyDescent="0.3">
      <c r="A1424">
        <v>2366</v>
      </c>
      <c r="B1424" s="23" t="str">
        <f>IF(AND($A1424&lt;&gt;"",ISNUMBER($A1424)),VLOOKUP($A1424,StudiesDetails!$B:$CW,2,FALSE),"")</f>
        <v>Liu</v>
      </c>
      <c r="C1424" s="23">
        <f>IF(AND($A1424&lt;&gt;"",ISNUMBER($A1424)),VLOOKUP($A1424,StudiesDetails!$B:$CW,3,FALSE),"")</f>
        <v>2014</v>
      </c>
      <c r="D1424" s="23" t="str">
        <f>IF(AND($A1424&lt;&gt;"",ISNUMBER($A1424)),VLOOKUP($A1424,StudiesDetails!$B:$CW,4,FALSE),"")</f>
        <v>https://doi.org/10.1002/pmic.201400025</v>
      </c>
      <c r="E1424" s="64" t="str">
        <f>IF(AND($A1424&lt;&gt;"",ISNUMBER($A1424)),VLOOKUP($A1424,StudiesDetails!$B:$CW,5,FALSE),"")</f>
        <v>CYP3A4</v>
      </c>
      <c r="F1424" s="23" t="str">
        <f>IF(AND($A1424&lt;&gt;"",ISNUMBER($A1424)),VLOOKUP($A1424,StudiesDetails!$B:$CW,6,FALSE),"")</f>
        <v>Liver--HLM-HLM-G-</v>
      </c>
      <c r="G1424" s="12" t="s">
        <v>1678</v>
      </c>
      <c r="H1424" s="34">
        <v>1</v>
      </c>
      <c r="I1424" s="60" t="str">
        <f>IF(AND($A1424&lt;&gt;"",ISNUMBER($A1424)),VLOOKUP($A1424,StudiesDetails!$B:$CW,26,FALSE),"")</f>
        <v>Individual</v>
      </c>
      <c r="J1424" s="39">
        <f>IF(AND($A1424&lt;&gt;"",ISNUMBER($A1424)),VLOOKUP($A1424,StudiesDetails!$B:$CW,31,FALSE),"")</f>
        <v>1</v>
      </c>
      <c r="K1424" s="2">
        <v>64.895104895104893</v>
      </c>
      <c r="L1424" s="14" t="s">
        <v>1679</v>
      </c>
      <c r="M1424" s="14" t="s">
        <v>1385</v>
      </c>
      <c r="X1424" s="52">
        <v>0</v>
      </c>
      <c r="Z1424" s="16" t="s">
        <v>1694</v>
      </c>
    </row>
    <row r="1425" spans="1:26" x14ac:dyDescent="0.3">
      <c r="A1425">
        <v>2367</v>
      </c>
      <c r="B1425" s="23" t="str">
        <f>IF(AND($A1425&lt;&gt;"",ISNUMBER($A1425)),VLOOKUP($A1425,StudiesDetails!$B:$CW,2,FALSE),"")</f>
        <v>Liu</v>
      </c>
      <c r="C1425" s="23">
        <f>IF(AND($A1425&lt;&gt;"",ISNUMBER($A1425)),VLOOKUP($A1425,StudiesDetails!$B:$CW,3,FALSE),"")</f>
        <v>2014</v>
      </c>
      <c r="D1425" s="23" t="str">
        <f>IF(AND($A1425&lt;&gt;"",ISNUMBER($A1425)),VLOOKUP($A1425,StudiesDetails!$B:$CW,4,FALSE),"")</f>
        <v>https://doi.org/10.1002/pmic.201400025</v>
      </c>
      <c r="E1425" s="64" t="str">
        <f>IF(AND($A1425&lt;&gt;"",ISNUMBER($A1425)),VLOOKUP($A1425,StudiesDetails!$B:$CW,5,FALSE),"")</f>
        <v>CYP3A4</v>
      </c>
      <c r="F1425" s="23" t="str">
        <f>IF(AND($A1425&lt;&gt;"",ISNUMBER($A1425)),VLOOKUP($A1425,StudiesDetails!$B:$CW,6,FALSE),"")</f>
        <v>Liver--HLM-HLM-H-</v>
      </c>
      <c r="G1425" s="12" t="s">
        <v>1678</v>
      </c>
      <c r="H1425" s="34">
        <v>1</v>
      </c>
      <c r="I1425" s="60" t="str">
        <f>IF(AND($A1425&lt;&gt;"",ISNUMBER($A1425)),VLOOKUP($A1425,StudiesDetails!$B:$CW,26,FALSE),"")</f>
        <v>Individual</v>
      </c>
      <c r="J1425" s="39">
        <f>IF(AND($A1425&lt;&gt;"",ISNUMBER($A1425)),VLOOKUP($A1425,StudiesDetails!$B:$CW,31,FALSE),"")</f>
        <v>1</v>
      </c>
      <c r="K1425" s="2">
        <v>63.636363636363598</v>
      </c>
      <c r="L1425" s="14" t="s">
        <v>1679</v>
      </c>
      <c r="M1425" s="14" t="s">
        <v>1385</v>
      </c>
      <c r="X1425" s="52">
        <v>0</v>
      </c>
      <c r="Z1425" s="16" t="s">
        <v>1694</v>
      </c>
    </row>
    <row r="1426" spans="1:26" x14ac:dyDescent="0.3">
      <c r="A1426">
        <v>2368</v>
      </c>
      <c r="B1426" s="23" t="str">
        <f>IF(AND($A1426&lt;&gt;"",ISNUMBER($A1426)),VLOOKUP($A1426,StudiesDetails!$B:$CW,2,FALSE),"")</f>
        <v>Liu</v>
      </c>
      <c r="C1426" s="23">
        <f>IF(AND($A1426&lt;&gt;"",ISNUMBER($A1426)),VLOOKUP($A1426,StudiesDetails!$B:$CW,3,FALSE),"")</f>
        <v>2014</v>
      </c>
      <c r="D1426" s="23" t="str">
        <f>IF(AND($A1426&lt;&gt;"",ISNUMBER($A1426)),VLOOKUP($A1426,StudiesDetails!$B:$CW,4,FALSE),"")</f>
        <v>https://doi.org/10.1002/pmic.201400025</v>
      </c>
      <c r="E1426" s="64" t="str">
        <f>IF(AND($A1426&lt;&gt;"",ISNUMBER($A1426)),VLOOKUP($A1426,StudiesDetails!$B:$CW,5,FALSE),"")</f>
        <v>CYP3A4</v>
      </c>
      <c r="F1426" s="23" t="str">
        <f>IF(AND($A1426&lt;&gt;"",ISNUMBER($A1426)),VLOOKUP($A1426,StudiesDetails!$B:$CW,6,FALSE),"")</f>
        <v>Liver--HLM-HLM-I-</v>
      </c>
      <c r="G1426" s="12" t="s">
        <v>1678</v>
      </c>
      <c r="H1426" s="34">
        <v>1</v>
      </c>
      <c r="I1426" s="60" t="str">
        <f>IF(AND($A1426&lt;&gt;"",ISNUMBER($A1426)),VLOOKUP($A1426,StudiesDetails!$B:$CW,26,FALSE),"")</f>
        <v>Individual</v>
      </c>
      <c r="J1426" s="39">
        <f>IF(AND($A1426&lt;&gt;"",ISNUMBER($A1426)),VLOOKUP($A1426,StudiesDetails!$B:$CW,31,FALSE),"")</f>
        <v>1</v>
      </c>
      <c r="K1426" s="2">
        <v>17.762237762237699</v>
      </c>
      <c r="L1426" s="14" t="s">
        <v>1679</v>
      </c>
      <c r="M1426" s="14" t="s">
        <v>1385</v>
      </c>
      <c r="X1426" s="52">
        <v>0</v>
      </c>
      <c r="Z1426" s="16" t="s">
        <v>1694</v>
      </c>
    </row>
    <row r="1427" spans="1:26" x14ac:dyDescent="0.3">
      <c r="A1427">
        <v>2369</v>
      </c>
      <c r="B1427" s="23" t="str">
        <f>IF(AND($A1427&lt;&gt;"",ISNUMBER($A1427)),VLOOKUP($A1427,StudiesDetails!$B:$CW,2,FALSE),"")</f>
        <v>Liu</v>
      </c>
      <c r="C1427" s="23">
        <f>IF(AND($A1427&lt;&gt;"",ISNUMBER($A1427)),VLOOKUP($A1427,StudiesDetails!$B:$CW,3,FALSE),"")</f>
        <v>2014</v>
      </c>
      <c r="D1427" s="23" t="str">
        <f>IF(AND($A1427&lt;&gt;"",ISNUMBER($A1427)),VLOOKUP($A1427,StudiesDetails!$B:$CW,4,FALSE),"")</f>
        <v>https://doi.org/10.1002/pmic.201400025</v>
      </c>
      <c r="E1427" s="64" t="str">
        <f>IF(AND($A1427&lt;&gt;"",ISNUMBER($A1427)),VLOOKUP($A1427,StudiesDetails!$B:$CW,5,FALSE),"")</f>
        <v>CYP3A4</v>
      </c>
      <c r="F1427" s="23" t="str">
        <f>IF(AND($A1427&lt;&gt;"",ISNUMBER($A1427)),VLOOKUP($A1427,StudiesDetails!$B:$CW,6,FALSE),"")</f>
        <v>Liver--HLM-HLM-J-</v>
      </c>
      <c r="G1427" s="12" t="s">
        <v>1678</v>
      </c>
      <c r="H1427" s="34">
        <v>1</v>
      </c>
      <c r="I1427" s="60" t="str">
        <f>IF(AND($A1427&lt;&gt;"",ISNUMBER($A1427)),VLOOKUP($A1427,StudiesDetails!$B:$CW,26,FALSE),"")</f>
        <v>Individual</v>
      </c>
      <c r="J1427" s="39">
        <f>IF(AND($A1427&lt;&gt;"",ISNUMBER($A1427)),VLOOKUP($A1427,StudiesDetails!$B:$CW,31,FALSE),"")</f>
        <v>1</v>
      </c>
      <c r="K1427" s="2">
        <v>75.524475524475505</v>
      </c>
      <c r="L1427" s="14" t="s">
        <v>1679</v>
      </c>
      <c r="M1427" s="14" t="s">
        <v>1385</v>
      </c>
      <c r="X1427" s="52">
        <v>0</v>
      </c>
      <c r="Z1427" s="16" t="s">
        <v>1694</v>
      </c>
    </row>
    <row r="1428" spans="1:26" x14ac:dyDescent="0.3">
      <c r="A1428">
        <v>2370</v>
      </c>
      <c r="B1428" s="23" t="str">
        <f>IF(AND($A1428&lt;&gt;"",ISNUMBER($A1428)),VLOOKUP($A1428,StudiesDetails!$B:$CW,2,FALSE),"")</f>
        <v>Liu</v>
      </c>
      <c r="C1428" s="23">
        <f>IF(AND($A1428&lt;&gt;"",ISNUMBER($A1428)),VLOOKUP($A1428,StudiesDetails!$B:$CW,3,FALSE),"")</f>
        <v>2014</v>
      </c>
      <c r="D1428" s="23" t="str">
        <f>IF(AND($A1428&lt;&gt;"",ISNUMBER($A1428)),VLOOKUP($A1428,StudiesDetails!$B:$CW,4,FALSE),"")</f>
        <v>https://doi.org/10.1002/pmic.201400025</v>
      </c>
      <c r="E1428" s="64" t="str">
        <f>IF(AND($A1428&lt;&gt;"",ISNUMBER($A1428)),VLOOKUP($A1428,StudiesDetails!$B:$CW,5,FALSE),"")</f>
        <v>CYP3A4</v>
      </c>
      <c r="F1428" s="23" t="str">
        <f>IF(AND($A1428&lt;&gt;"",ISNUMBER($A1428)),VLOOKUP($A1428,StudiesDetails!$B:$CW,6,FALSE),"")</f>
        <v>Liver--HLM-HLM-K-</v>
      </c>
      <c r="G1428" s="12" t="s">
        <v>1678</v>
      </c>
      <c r="H1428" s="34">
        <v>1</v>
      </c>
      <c r="I1428" s="60" t="str">
        <f>IF(AND($A1428&lt;&gt;"",ISNUMBER($A1428)),VLOOKUP($A1428,StudiesDetails!$B:$CW,26,FALSE),"")</f>
        <v>Individual</v>
      </c>
      <c r="J1428" s="39">
        <f>IF(AND($A1428&lt;&gt;"",ISNUMBER($A1428)),VLOOKUP($A1428,StudiesDetails!$B:$CW,31,FALSE),"")</f>
        <v>1</v>
      </c>
      <c r="K1428" s="2">
        <v>82.657342657342596</v>
      </c>
      <c r="L1428" s="14" t="s">
        <v>1679</v>
      </c>
      <c r="M1428" s="14" t="s">
        <v>1385</v>
      </c>
      <c r="X1428" s="52">
        <v>0</v>
      </c>
      <c r="Z1428" s="16" t="s">
        <v>1694</v>
      </c>
    </row>
    <row r="1429" spans="1:26" x14ac:dyDescent="0.3">
      <c r="A1429">
        <v>2371</v>
      </c>
      <c r="B1429" s="23" t="str">
        <f>IF(AND($A1429&lt;&gt;"",ISNUMBER($A1429)),VLOOKUP($A1429,StudiesDetails!$B:$CW,2,FALSE),"")</f>
        <v>Liu</v>
      </c>
      <c r="C1429" s="23">
        <f>IF(AND($A1429&lt;&gt;"",ISNUMBER($A1429)),VLOOKUP($A1429,StudiesDetails!$B:$CW,3,FALSE),"")</f>
        <v>2014</v>
      </c>
      <c r="D1429" s="23" t="str">
        <f>IF(AND($A1429&lt;&gt;"",ISNUMBER($A1429)),VLOOKUP($A1429,StudiesDetails!$B:$CW,4,FALSE),"")</f>
        <v>https://doi.org/10.1002/pmic.201400025</v>
      </c>
      <c r="E1429" s="64" t="str">
        <f>IF(AND($A1429&lt;&gt;"",ISNUMBER($A1429)),VLOOKUP($A1429,StudiesDetails!$B:$CW,5,FALSE),"")</f>
        <v>CYP3A4</v>
      </c>
      <c r="F1429" s="23" t="str">
        <f>IF(AND($A1429&lt;&gt;"",ISNUMBER($A1429)),VLOOKUP($A1429,StudiesDetails!$B:$CW,6,FALSE),"")</f>
        <v>Liver--HLM-HLM-L-</v>
      </c>
      <c r="G1429" s="12" t="s">
        <v>1678</v>
      </c>
      <c r="H1429" s="34">
        <v>1</v>
      </c>
      <c r="I1429" s="60" t="str">
        <f>IF(AND($A1429&lt;&gt;"",ISNUMBER($A1429)),VLOOKUP($A1429,StudiesDetails!$B:$CW,26,FALSE),"")</f>
        <v>Individual</v>
      </c>
      <c r="J1429" s="39">
        <f>IF(AND($A1429&lt;&gt;"",ISNUMBER($A1429)),VLOOKUP($A1429,StudiesDetails!$B:$CW,31,FALSE),"")</f>
        <v>1</v>
      </c>
      <c r="K1429" s="2">
        <v>46.153846153846096</v>
      </c>
      <c r="L1429" s="14" t="s">
        <v>1679</v>
      </c>
      <c r="M1429" s="14" t="s">
        <v>1385</v>
      </c>
      <c r="X1429" s="52">
        <v>0</v>
      </c>
      <c r="Z1429" s="16" t="s">
        <v>1694</v>
      </c>
    </row>
    <row r="1430" spans="1:26" x14ac:dyDescent="0.3">
      <c r="A1430">
        <v>2372</v>
      </c>
      <c r="B1430" s="23" t="str">
        <f>IF(AND($A1430&lt;&gt;"",ISNUMBER($A1430)),VLOOKUP($A1430,StudiesDetails!$B:$CW,2,FALSE),"")</f>
        <v>Liu</v>
      </c>
      <c r="C1430" s="23">
        <f>IF(AND($A1430&lt;&gt;"",ISNUMBER($A1430)),VLOOKUP($A1430,StudiesDetails!$B:$CW,3,FALSE),"")</f>
        <v>2014</v>
      </c>
      <c r="D1430" s="23" t="str">
        <f>IF(AND($A1430&lt;&gt;"",ISNUMBER($A1430)),VLOOKUP($A1430,StudiesDetails!$B:$CW,4,FALSE),"")</f>
        <v>https://doi.org/10.1002/pmic.201400025</v>
      </c>
      <c r="E1430" s="64" t="str">
        <f>IF(AND($A1430&lt;&gt;"",ISNUMBER($A1430)),VLOOKUP($A1430,StudiesDetails!$B:$CW,5,FALSE),"")</f>
        <v>CYP3A5</v>
      </c>
      <c r="F1430" s="23" t="str">
        <f>IF(AND($A1430&lt;&gt;"",ISNUMBER($A1430)),VLOOKUP($A1430,StudiesDetails!$B:$CW,6,FALSE),"")</f>
        <v>Liver--HLM-HLM-A-</v>
      </c>
      <c r="G1430" s="12" t="s">
        <v>1678</v>
      </c>
      <c r="H1430" s="34">
        <v>1</v>
      </c>
      <c r="I1430" s="60" t="str">
        <f>IF(AND($A1430&lt;&gt;"",ISNUMBER($A1430)),VLOOKUP($A1430,StudiesDetails!$B:$CW,26,FALSE),"")</f>
        <v>Individual</v>
      </c>
      <c r="J1430" s="39">
        <f>IF(AND($A1430&lt;&gt;"",ISNUMBER($A1430)),VLOOKUP($A1430,StudiesDetails!$B:$CW,31,FALSE),"")</f>
        <v>1</v>
      </c>
      <c r="K1430" s="2">
        <v>8.1118881118881205</v>
      </c>
      <c r="L1430" s="14" t="s">
        <v>1679</v>
      </c>
      <c r="M1430" s="14" t="s">
        <v>1385</v>
      </c>
      <c r="X1430" s="52">
        <v>0</v>
      </c>
      <c r="Z1430" s="16" t="s">
        <v>1694</v>
      </c>
    </row>
    <row r="1431" spans="1:26" x14ac:dyDescent="0.3">
      <c r="A1431">
        <v>2373</v>
      </c>
      <c r="B1431" s="23" t="str">
        <f>IF(AND($A1431&lt;&gt;"",ISNUMBER($A1431)),VLOOKUP($A1431,StudiesDetails!$B:$CW,2,FALSE),"")</f>
        <v>Liu</v>
      </c>
      <c r="C1431" s="23">
        <f>IF(AND($A1431&lt;&gt;"",ISNUMBER($A1431)),VLOOKUP($A1431,StudiesDetails!$B:$CW,3,FALSE),"")</f>
        <v>2014</v>
      </c>
      <c r="D1431" s="23" t="str">
        <f>IF(AND($A1431&lt;&gt;"",ISNUMBER($A1431)),VLOOKUP($A1431,StudiesDetails!$B:$CW,4,FALSE),"")</f>
        <v>https://doi.org/10.1002/pmic.201400025</v>
      </c>
      <c r="E1431" s="64" t="str">
        <f>IF(AND($A1431&lt;&gt;"",ISNUMBER($A1431)),VLOOKUP($A1431,StudiesDetails!$B:$CW,5,FALSE),"")</f>
        <v>CYP3A5</v>
      </c>
      <c r="F1431" s="23" t="str">
        <f>IF(AND($A1431&lt;&gt;"",ISNUMBER($A1431)),VLOOKUP($A1431,StudiesDetails!$B:$CW,6,FALSE),"")</f>
        <v>Liver--HLM-HLM-B-</v>
      </c>
      <c r="G1431" s="12" t="s">
        <v>1678</v>
      </c>
      <c r="H1431" s="34">
        <v>1</v>
      </c>
      <c r="I1431" s="60" t="str">
        <f>IF(AND($A1431&lt;&gt;"",ISNUMBER($A1431)),VLOOKUP($A1431,StudiesDetails!$B:$CW,26,FALSE),"")</f>
        <v>Individual</v>
      </c>
      <c r="J1431" s="39">
        <f>IF(AND($A1431&lt;&gt;"",ISNUMBER($A1431)),VLOOKUP($A1431,StudiesDetails!$B:$CW,31,FALSE),"")</f>
        <v>1</v>
      </c>
      <c r="K1431" s="2">
        <v>1.1188811188811401</v>
      </c>
      <c r="L1431" s="14" t="s">
        <v>1679</v>
      </c>
      <c r="M1431" s="14" t="s">
        <v>1385</v>
      </c>
      <c r="X1431" s="52">
        <v>0</v>
      </c>
      <c r="Z1431" s="16" t="s">
        <v>1694</v>
      </c>
    </row>
    <row r="1432" spans="1:26" x14ac:dyDescent="0.3">
      <c r="A1432">
        <v>2374</v>
      </c>
      <c r="B1432" s="23" t="str">
        <f>IF(AND($A1432&lt;&gt;"",ISNUMBER($A1432)),VLOOKUP($A1432,StudiesDetails!$B:$CW,2,FALSE),"")</f>
        <v>Liu</v>
      </c>
      <c r="C1432" s="23">
        <f>IF(AND($A1432&lt;&gt;"",ISNUMBER($A1432)),VLOOKUP($A1432,StudiesDetails!$B:$CW,3,FALSE),"")</f>
        <v>2014</v>
      </c>
      <c r="D1432" s="23" t="str">
        <f>IF(AND($A1432&lt;&gt;"",ISNUMBER($A1432)),VLOOKUP($A1432,StudiesDetails!$B:$CW,4,FALSE),"")</f>
        <v>https://doi.org/10.1002/pmic.201400025</v>
      </c>
      <c r="E1432" s="64" t="str">
        <f>IF(AND($A1432&lt;&gt;"",ISNUMBER($A1432)),VLOOKUP($A1432,StudiesDetails!$B:$CW,5,FALSE),"")</f>
        <v>CYP3A5</v>
      </c>
      <c r="F1432" s="23" t="str">
        <f>IF(AND($A1432&lt;&gt;"",ISNUMBER($A1432)),VLOOKUP($A1432,StudiesDetails!$B:$CW,6,FALSE),"")</f>
        <v>Liver--HLM-HLM-C-</v>
      </c>
      <c r="G1432" s="12" t="s">
        <v>1678</v>
      </c>
      <c r="H1432" s="34">
        <v>1</v>
      </c>
      <c r="I1432" s="60" t="str">
        <f>IF(AND($A1432&lt;&gt;"",ISNUMBER($A1432)),VLOOKUP($A1432,StudiesDetails!$B:$CW,26,FALSE),"")</f>
        <v>Individual</v>
      </c>
      <c r="J1432" s="39">
        <f>IF(AND($A1432&lt;&gt;"",ISNUMBER($A1432)),VLOOKUP($A1432,StudiesDetails!$B:$CW,31,FALSE),"")</f>
        <v>1</v>
      </c>
      <c r="K1432" s="2">
        <v>4.0559440559440896</v>
      </c>
      <c r="L1432" s="14" t="s">
        <v>1679</v>
      </c>
      <c r="M1432" s="14" t="s">
        <v>1385</v>
      </c>
      <c r="X1432" s="52">
        <v>0</v>
      </c>
      <c r="Z1432" s="16" t="s">
        <v>1694</v>
      </c>
    </row>
    <row r="1433" spans="1:26" x14ac:dyDescent="0.3">
      <c r="A1433">
        <v>2375</v>
      </c>
      <c r="B1433" s="23" t="str">
        <f>IF(AND($A1433&lt;&gt;"",ISNUMBER($A1433)),VLOOKUP($A1433,StudiesDetails!$B:$CW,2,FALSE),"")</f>
        <v>Liu</v>
      </c>
      <c r="C1433" s="23">
        <f>IF(AND($A1433&lt;&gt;"",ISNUMBER($A1433)),VLOOKUP($A1433,StudiesDetails!$B:$CW,3,FALSE),"")</f>
        <v>2014</v>
      </c>
      <c r="D1433" s="23" t="str">
        <f>IF(AND($A1433&lt;&gt;"",ISNUMBER($A1433)),VLOOKUP($A1433,StudiesDetails!$B:$CW,4,FALSE),"")</f>
        <v>https://doi.org/10.1002/pmic.201400025</v>
      </c>
      <c r="E1433" s="64" t="str">
        <f>IF(AND($A1433&lt;&gt;"",ISNUMBER($A1433)),VLOOKUP($A1433,StudiesDetails!$B:$CW,5,FALSE),"")</f>
        <v>CYP3A5</v>
      </c>
      <c r="F1433" s="23" t="str">
        <f>IF(AND($A1433&lt;&gt;"",ISNUMBER($A1433)),VLOOKUP($A1433,StudiesDetails!$B:$CW,6,FALSE),"")</f>
        <v>Liver--HLM-HLM-D-</v>
      </c>
      <c r="G1433" s="12" t="s">
        <v>1678</v>
      </c>
      <c r="H1433" s="34">
        <v>1</v>
      </c>
      <c r="I1433" s="60" t="str">
        <f>IF(AND($A1433&lt;&gt;"",ISNUMBER($A1433)),VLOOKUP($A1433,StudiesDetails!$B:$CW,26,FALSE),"")</f>
        <v>Individual</v>
      </c>
      <c r="J1433" s="39">
        <f>IF(AND($A1433&lt;&gt;"",ISNUMBER($A1433)),VLOOKUP($A1433,StudiesDetails!$B:$CW,31,FALSE),"")</f>
        <v>1</v>
      </c>
      <c r="K1433" s="2">
        <v>2.3776223776224001</v>
      </c>
      <c r="L1433" s="14" t="s">
        <v>1679</v>
      </c>
      <c r="M1433" s="14" t="s">
        <v>1385</v>
      </c>
      <c r="X1433" s="52">
        <v>0</v>
      </c>
      <c r="Z1433" s="16" t="s">
        <v>1694</v>
      </c>
    </row>
    <row r="1434" spans="1:26" x14ac:dyDescent="0.3">
      <c r="A1434">
        <v>2376</v>
      </c>
      <c r="B1434" s="23" t="str">
        <f>IF(AND($A1434&lt;&gt;"",ISNUMBER($A1434)),VLOOKUP($A1434,StudiesDetails!$B:$CW,2,FALSE),"")</f>
        <v>Liu</v>
      </c>
      <c r="C1434" s="23">
        <f>IF(AND($A1434&lt;&gt;"",ISNUMBER($A1434)),VLOOKUP($A1434,StudiesDetails!$B:$CW,3,FALSE),"")</f>
        <v>2014</v>
      </c>
      <c r="D1434" s="23" t="str">
        <f>IF(AND($A1434&lt;&gt;"",ISNUMBER($A1434)),VLOOKUP($A1434,StudiesDetails!$B:$CW,4,FALSE),"")</f>
        <v>https://doi.org/10.1002/pmic.201400025</v>
      </c>
      <c r="E1434" s="64" t="str">
        <f>IF(AND($A1434&lt;&gt;"",ISNUMBER($A1434)),VLOOKUP($A1434,StudiesDetails!$B:$CW,5,FALSE),"")</f>
        <v>CYP3A5</v>
      </c>
      <c r="F1434" s="23" t="str">
        <f>IF(AND($A1434&lt;&gt;"",ISNUMBER($A1434)),VLOOKUP($A1434,StudiesDetails!$B:$CW,6,FALSE),"")</f>
        <v>Liver--HLM-HLM-E-</v>
      </c>
      <c r="G1434" s="12" t="s">
        <v>1678</v>
      </c>
      <c r="H1434" s="34">
        <v>1</v>
      </c>
      <c r="I1434" s="60" t="str">
        <f>IF(AND($A1434&lt;&gt;"",ISNUMBER($A1434)),VLOOKUP($A1434,StudiesDetails!$B:$CW,26,FALSE),"")</f>
        <v>Individual</v>
      </c>
      <c r="J1434" s="39">
        <f>IF(AND($A1434&lt;&gt;"",ISNUMBER($A1434)),VLOOKUP($A1434,StudiesDetails!$B:$CW,31,FALSE),"")</f>
        <v>1</v>
      </c>
      <c r="K1434" s="2">
        <v>1.1188811188811401</v>
      </c>
      <c r="L1434" s="14" t="s">
        <v>1679</v>
      </c>
      <c r="M1434" s="14" t="s">
        <v>1385</v>
      </c>
      <c r="X1434" s="52">
        <v>0</v>
      </c>
      <c r="Z1434" s="16" t="s">
        <v>1694</v>
      </c>
    </row>
    <row r="1435" spans="1:26" x14ac:dyDescent="0.3">
      <c r="A1435">
        <v>2377</v>
      </c>
      <c r="B1435" s="23" t="str">
        <f>IF(AND($A1435&lt;&gt;"",ISNUMBER($A1435)),VLOOKUP($A1435,StudiesDetails!$B:$CW,2,FALSE),"")</f>
        <v>Liu</v>
      </c>
      <c r="C1435" s="23">
        <f>IF(AND($A1435&lt;&gt;"",ISNUMBER($A1435)),VLOOKUP($A1435,StudiesDetails!$B:$CW,3,FALSE),"")</f>
        <v>2014</v>
      </c>
      <c r="D1435" s="23" t="str">
        <f>IF(AND($A1435&lt;&gt;"",ISNUMBER($A1435)),VLOOKUP($A1435,StudiesDetails!$B:$CW,4,FALSE),"")</f>
        <v>https://doi.org/10.1002/pmic.201400025</v>
      </c>
      <c r="E1435" s="64" t="str">
        <f>IF(AND($A1435&lt;&gt;"",ISNUMBER($A1435)),VLOOKUP($A1435,StudiesDetails!$B:$CW,5,FALSE),"")</f>
        <v>CYP3A5</v>
      </c>
      <c r="F1435" s="23" t="str">
        <f>IF(AND($A1435&lt;&gt;"",ISNUMBER($A1435)),VLOOKUP($A1435,StudiesDetails!$B:$CW,6,FALSE),"")</f>
        <v>Liver--HLM-HLM-F-</v>
      </c>
      <c r="G1435" s="12" t="s">
        <v>1678</v>
      </c>
      <c r="H1435" s="34">
        <v>1</v>
      </c>
      <c r="I1435" s="60" t="str">
        <f>IF(AND($A1435&lt;&gt;"",ISNUMBER($A1435)),VLOOKUP($A1435,StudiesDetails!$B:$CW,26,FALSE),"")</f>
        <v>Individual</v>
      </c>
      <c r="J1435" s="39">
        <f>IF(AND($A1435&lt;&gt;"",ISNUMBER($A1435)),VLOOKUP($A1435,StudiesDetails!$B:$CW,31,FALSE),"")</f>
        <v>1</v>
      </c>
      <c r="K1435" s="2">
        <v>8.9510489510489801</v>
      </c>
      <c r="L1435" s="14" t="s">
        <v>1679</v>
      </c>
      <c r="M1435" s="14" t="s">
        <v>1385</v>
      </c>
      <c r="X1435" s="52">
        <v>0</v>
      </c>
      <c r="Z1435" s="16" t="s">
        <v>1694</v>
      </c>
    </row>
    <row r="1436" spans="1:26" x14ac:dyDescent="0.3">
      <c r="A1436">
        <v>2378</v>
      </c>
      <c r="B1436" s="23" t="str">
        <f>IF(AND($A1436&lt;&gt;"",ISNUMBER($A1436)),VLOOKUP($A1436,StudiesDetails!$B:$CW,2,FALSE),"")</f>
        <v>Liu</v>
      </c>
      <c r="C1436" s="23">
        <f>IF(AND($A1436&lt;&gt;"",ISNUMBER($A1436)),VLOOKUP($A1436,StudiesDetails!$B:$CW,3,FALSE),"")</f>
        <v>2014</v>
      </c>
      <c r="D1436" s="23" t="str">
        <f>IF(AND($A1436&lt;&gt;"",ISNUMBER($A1436)),VLOOKUP($A1436,StudiesDetails!$B:$CW,4,FALSE),"")</f>
        <v>https://doi.org/10.1002/pmic.201400025</v>
      </c>
      <c r="E1436" s="64" t="str">
        <f>IF(AND($A1436&lt;&gt;"",ISNUMBER($A1436)),VLOOKUP($A1436,StudiesDetails!$B:$CW,5,FALSE),"")</f>
        <v>CYP3A5</v>
      </c>
      <c r="F1436" s="23" t="str">
        <f>IF(AND($A1436&lt;&gt;"",ISNUMBER($A1436)),VLOOKUP($A1436,StudiesDetails!$B:$CW,6,FALSE),"")</f>
        <v>Liver--HLM-HLM-G-</v>
      </c>
      <c r="G1436" s="12" t="s">
        <v>1678</v>
      </c>
      <c r="H1436" s="34">
        <v>1</v>
      </c>
      <c r="I1436" s="60" t="str">
        <f>IF(AND($A1436&lt;&gt;"",ISNUMBER($A1436)),VLOOKUP($A1436,StudiesDetails!$B:$CW,26,FALSE),"")</f>
        <v>Individual</v>
      </c>
      <c r="J1436" s="39">
        <f>IF(AND($A1436&lt;&gt;"",ISNUMBER($A1436)),VLOOKUP($A1436,StudiesDetails!$B:$CW,31,FALSE),"")</f>
        <v>1</v>
      </c>
      <c r="K1436" s="2">
        <v>0.55944055944056004</v>
      </c>
      <c r="L1436" s="14" t="s">
        <v>1679</v>
      </c>
      <c r="M1436" s="14" t="s">
        <v>1385</v>
      </c>
      <c r="X1436" s="52">
        <v>0</v>
      </c>
      <c r="Z1436" s="16" t="s">
        <v>1694</v>
      </c>
    </row>
    <row r="1437" spans="1:26" x14ac:dyDescent="0.3">
      <c r="A1437">
        <v>2379</v>
      </c>
      <c r="B1437" s="23" t="str">
        <f>IF(AND($A1437&lt;&gt;"",ISNUMBER($A1437)),VLOOKUP($A1437,StudiesDetails!$B:$CW,2,FALSE),"")</f>
        <v>Liu</v>
      </c>
      <c r="C1437" s="23">
        <f>IF(AND($A1437&lt;&gt;"",ISNUMBER($A1437)),VLOOKUP($A1437,StudiesDetails!$B:$CW,3,FALSE),"")</f>
        <v>2014</v>
      </c>
      <c r="D1437" s="23" t="str">
        <f>IF(AND($A1437&lt;&gt;"",ISNUMBER($A1437)),VLOOKUP($A1437,StudiesDetails!$B:$CW,4,FALSE),"")</f>
        <v>https://doi.org/10.1002/pmic.201400025</v>
      </c>
      <c r="E1437" s="64" t="str">
        <f>IF(AND($A1437&lt;&gt;"",ISNUMBER($A1437)),VLOOKUP($A1437,StudiesDetails!$B:$CW,5,FALSE),"")</f>
        <v>CYP3A5</v>
      </c>
      <c r="F1437" s="23" t="str">
        <f>IF(AND($A1437&lt;&gt;"",ISNUMBER($A1437)),VLOOKUP($A1437,StudiesDetails!$B:$CW,6,FALSE),"")</f>
        <v>Liver--HLM-HLM-H-</v>
      </c>
      <c r="G1437" s="12" t="s">
        <v>1678</v>
      </c>
      <c r="H1437" s="34">
        <v>1</v>
      </c>
      <c r="I1437" s="60" t="str">
        <f>IF(AND($A1437&lt;&gt;"",ISNUMBER($A1437)),VLOOKUP($A1437,StudiesDetails!$B:$CW,26,FALSE),"")</f>
        <v>Individual</v>
      </c>
      <c r="J1437" s="39">
        <f>IF(AND($A1437&lt;&gt;"",ISNUMBER($A1437)),VLOOKUP($A1437,StudiesDetails!$B:$CW,31,FALSE),"")</f>
        <v>1</v>
      </c>
      <c r="K1437" s="2">
        <v>0.69930069930072103</v>
      </c>
      <c r="L1437" s="14" t="s">
        <v>1679</v>
      </c>
      <c r="M1437" s="14" t="s">
        <v>1385</v>
      </c>
      <c r="X1437" s="52">
        <v>0</v>
      </c>
      <c r="Z1437" s="16" t="s">
        <v>1694</v>
      </c>
    </row>
    <row r="1438" spans="1:26" x14ac:dyDescent="0.3">
      <c r="A1438">
        <v>2380</v>
      </c>
      <c r="B1438" s="23" t="str">
        <f>IF(AND($A1438&lt;&gt;"",ISNUMBER($A1438)),VLOOKUP($A1438,StudiesDetails!$B:$CW,2,FALSE),"")</f>
        <v>Liu</v>
      </c>
      <c r="C1438" s="23">
        <f>IF(AND($A1438&lt;&gt;"",ISNUMBER($A1438)),VLOOKUP($A1438,StudiesDetails!$B:$CW,3,FALSE),"")</f>
        <v>2014</v>
      </c>
      <c r="D1438" s="23" t="str">
        <f>IF(AND($A1438&lt;&gt;"",ISNUMBER($A1438)),VLOOKUP($A1438,StudiesDetails!$B:$CW,4,FALSE),"")</f>
        <v>https://doi.org/10.1002/pmic.201400025</v>
      </c>
      <c r="E1438" s="64" t="str">
        <f>IF(AND($A1438&lt;&gt;"",ISNUMBER($A1438)),VLOOKUP($A1438,StudiesDetails!$B:$CW,5,FALSE),"")</f>
        <v>CYP3A5</v>
      </c>
      <c r="F1438" s="23" t="str">
        <f>IF(AND($A1438&lt;&gt;"",ISNUMBER($A1438)),VLOOKUP($A1438,StudiesDetails!$B:$CW,6,FALSE),"")</f>
        <v>Liver--HLM-HLM-I-</v>
      </c>
      <c r="G1438" s="12" t="s">
        <v>1678</v>
      </c>
      <c r="H1438" s="34">
        <v>1</v>
      </c>
      <c r="I1438" s="60" t="str">
        <f>IF(AND($A1438&lt;&gt;"",ISNUMBER($A1438)),VLOOKUP($A1438,StudiesDetails!$B:$CW,26,FALSE),"")</f>
        <v>Individual</v>
      </c>
      <c r="J1438" s="39">
        <f>IF(AND($A1438&lt;&gt;"",ISNUMBER($A1438)),VLOOKUP($A1438,StudiesDetails!$B:$CW,31,FALSE),"")</f>
        <v>1</v>
      </c>
      <c r="K1438" s="2">
        <v>1.8181818181818401</v>
      </c>
      <c r="L1438" s="14" t="s">
        <v>1679</v>
      </c>
      <c r="M1438" s="14" t="s">
        <v>1385</v>
      </c>
      <c r="X1438" s="52">
        <v>0</v>
      </c>
      <c r="Z1438" s="16" t="s">
        <v>1694</v>
      </c>
    </row>
    <row r="1439" spans="1:26" x14ac:dyDescent="0.3">
      <c r="A1439">
        <v>2381</v>
      </c>
      <c r="B1439" s="23" t="str">
        <f>IF(AND($A1439&lt;&gt;"",ISNUMBER($A1439)),VLOOKUP($A1439,StudiesDetails!$B:$CW,2,FALSE),"")</f>
        <v>Liu</v>
      </c>
      <c r="C1439" s="23">
        <f>IF(AND($A1439&lt;&gt;"",ISNUMBER($A1439)),VLOOKUP($A1439,StudiesDetails!$B:$CW,3,FALSE),"")</f>
        <v>2014</v>
      </c>
      <c r="D1439" s="23" t="str">
        <f>IF(AND($A1439&lt;&gt;"",ISNUMBER($A1439)),VLOOKUP($A1439,StudiesDetails!$B:$CW,4,FALSE),"")</f>
        <v>https://doi.org/10.1002/pmic.201400025</v>
      </c>
      <c r="E1439" s="64" t="str">
        <f>IF(AND($A1439&lt;&gt;"",ISNUMBER($A1439)),VLOOKUP($A1439,StudiesDetails!$B:$CW,5,FALSE),"")</f>
        <v>CYP3A5</v>
      </c>
      <c r="F1439" s="23" t="str">
        <f>IF(AND($A1439&lt;&gt;"",ISNUMBER($A1439)),VLOOKUP($A1439,StudiesDetails!$B:$CW,6,FALSE),"")</f>
        <v>Liver--HLM-HLM-J-</v>
      </c>
      <c r="G1439" s="12" t="s">
        <v>1678</v>
      </c>
      <c r="H1439" s="34">
        <v>1</v>
      </c>
      <c r="I1439" s="60" t="str">
        <f>IF(AND($A1439&lt;&gt;"",ISNUMBER($A1439)),VLOOKUP($A1439,StudiesDetails!$B:$CW,26,FALSE),"")</f>
        <v>Individual</v>
      </c>
      <c r="J1439" s="39">
        <f>IF(AND($A1439&lt;&gt;"",ISNUMBER($A1439)),VLOOKUP($A1439,StudiesDetails!$B:$CW,31,FALSE),"")</f>
        <v>1</v>
      </c>
      <c r="K1439" s="2">
        <v>10.6293706293706</v>
      </c>
      <c r="L1439" s="14" t="s">
        <v>1679</v>
      </c>
      <c r="M1439" s="14" t="s">
        <v>1385</v>
      </c>
      <c r="X1439" s="52">
        <v>0</v>
      </c>
      <c r="Z1439" s="16" t="s">
        <v>1694</v>
      </c>
    </row>
    <row r="1440" spans="1:26" x14ac:dyDescent="0.3">
      <c r="A1440">
        <v>2382</v>
      </c>
      <c r="B1440" s="23" t="str">
        <f>IF(AND($A1440&lt;&gt;"",ISNUMBER($A1440)),VLOOKUP($A1440,StudiesDetails!$B:$CW,2,FALSE),"")</f>
        <v>Liu</v>
      </c>
      <c r="C1440" s="23">
        <f>IF(AND($A1440&lt;&gt;"",ISNUMBER($A1440)),VLOOKUP($A1440,StudiesDetails!$B:$CW,3,FALSE),"")</f>
        <v>2014</v>
      </c>
      <c r="D1440" s="23" t="str">
        <f>IF(AND($A1440&lt;&gt;"",ISNUMBER($A1440)),VLOOKUP($A1440,StudiesDetails!$B:$CW,4,FALSE),"")</f>
        <v>https://doi.org/10.1002/pmic.201400025</v>
      </c>
      <c r="E1440" s="64" t="str">
        <f>IF(AND($A1440&lt;&gt;"",ISNUMBER($A1440)),VLOOKUP($A1440,StudiesDetails!$B:$CW,5,FALSE),"")</f>
        <v>CYP3A5</v>
      </c>
      <c r="F1440" s="23" t="str">
        <f>IF(AND($A1440&lt;&gt;"",ISNUMBER($A1440)),VLOOKUP($A1440,StudiesDetails!$B:$CW,6,FALSE),"")</f>
        <v>Liver--HLM-HLM-K-</v>
      </c>
      <c r="G1440" s="12" t="s">
        <v>1678</v>
      </c>
      <c r="H1440" s="34">
        <v>1</v>
      </c>
      <c r="I1440" s="60" t="str">
        <f>IF(AND($A1440&lt;&gt;"",ISNUMBER($A1440)),VLOOKUP($A1440,StudiesDetails!$B:$CW,26,FALSE),"")</f>
        <v>Individual</v>
      </c>
      <c r="J1440" s="39">
        <f>IF(AND($A1440&lt;&gt;"",ISNUMBER($A1440)),VLOOKUP($A1440,StudiesDetails!$B:$CW,31,FALSE),"")</f>
        <v>1</v>
      </c>
      <c r="K1440" s="2">
        <v>14.4055944055943</v>
      </c>
      <c r="L1440" s="14" t="s">
        <v>1679</v>
      </c>
      <c r="M1440" s="14" t="s">
        <v>1385</v>
      </c>
      <c r="X1440" s="52">
        <v>0</v>
      </c>
      <c r="Z1440" s="16" t="s">
        <v>1694</v>
      </c>
    </row>
    <row r="1441" spans="1:26" x14ac:dyDescent="0.3">
      <c r="A1441">
        <v>2383</v>
      </c>
      <c r="B1441" s="23" t="str">
        <f>IF(AND($A1441&lt;&gt;"",ISNUMBER($A1441)),VLOOKUP($A1441,StudiesDetails!$B:$CW,2,FALSE),"")</f>
        <v>Liu</v>
      </c>
      <c r="C1441" s="23">
        <f>IF(AND($A1441&lt;&gt;"",ISNUMBER($A1441)),VLOOKUP($A1441,StudiesDetails!$B:$CW,3,FALSE),"")</f>
        <v>2014</v>
      </c>
      <c r="D1441" s="23" t="str">
        <f>IF(AND($A1441&lt;&gt;"",ISNUMBER($A1441)),VLOOKUP($A1441,StudiesDetails!$B:$CW,4,FALSE),"")</f>
        <v>https://doi.org/10.1002/pmic.201400025</v>
      </c>
      <c r="E1441" s="64" t="str">
        <f>IF(AND($A1441&lt;&gt;"",ISNUMBER($A1441)),VLOOKUP($A1441,StudiesDetails!$B:$CW,5,FALSE),"")</f>
        <v>CYP3A5</v>
      </c>
      <c r="F1441" s="23" t="str">
        <f>IF(AND($A1441&lt;&gt;"",ISNUMBER($A1441)),VLOOKUP($A1441,StudiesDetails!$B:$CW,6,FALSE),"")</f>
        <v>Liver--HLM-HLM-L-</v>
      </c>
      <c r="G1441" s="12" t="s">
        <v>1678</v>
      </c>
      <c r="H1441" s="34">
        <v>1</v>
      </c>
      <c r="I1441" s="60" t="str">
        <f>IF(AND($A1441&lt;&gt;"",ISNUMBER($A1441)),VLOOKUP($A1441,StudiesDetails!$B:$CW,26,FALSE),"")</f>
        <v>Individual</v>
      </c>
      <c r="J1441" s="39">
        <f>IF(AND($A1441&lt;&gt;"",ISNUMBER($A1441)),VLOOKUP($A1441,StudiesDetails!$B:$CW,31,FALSE),"")</f>
        <v>1</v>
      </c>
      <c r="K1441" s="2">
        <v>1.1188811188811201</v>
      </c>
      <c r="L1441" s="14" t="s">
        <v>1679</v>
      </c>
      <c r="M1441" s="14" t="s">
        <v>1385</v>
      </c>
      <c r="X1441" s="52">
        <v>0</v>
      </c>
      <c r="Z1441" s="16" t="s">
        <v>1694</v>
      </c>
    </row>
    <row r="1442" spans="1:26" x14ac:dyDescent="0.3">
      <c r="A1442">
        <v>2384</v>
      </c>
      <c r="B1442" s="23" t="str">
        <f>IF(AND($A1442&lt;&gt;"",ISNUMBER($A1442)),VLOOKUP($A1442,StudiesDetails!$B:$CW,2,FALSE),"")</f>
        <v xml:space="preserve">Weiß </v>
      </c>
      <c r="C1442" s="23">
        <f>IF(AND($A1442&lt;&gt;"",ISNUMBER($A1442)),VLOOKUP($A1442,StudiesDetails!$B:$CW,3,FALSE),"")</f>
        <v>2018</v>
      </c>
      <c r="D1442" s="23" t="str">
        <f>IF(AND($A1442&lt;&gt;"",ISNUMBER($A1442)),VLOOKUP($A1442,StudiesDetails!$B:$CW,4,FALSE),"")</f>
        <v>https://doi.org/10.1124/dmd.117.078626</v>
      </c>
      <c r="E1442" s="64" t="str">
        <f>IF(AND($A1442&lt;&gt;"",ISNUMBER($A1442)),VLOOKUP($A1442,StudiesDetails!$B:$CW,5,FALSE),"")</f>
        <v>CYP3A4</v>
      </c>
      <c r="F1442" s="23" t="str">
        <f>IF(AND($A1442&lt;&gt;"",ISNUMBER($A1442)),VLOOKUP($A1442,StudiesDetails!$B:$CW,6,FALSE),"")</f>
        <v>Liver--Homogenate-A1-</v>
      </c>
      <c r="G1442" s="12" t="s">
        <v>1678</v>
      </c>
      <c r="H1442" s="1">
        <v>3</v>
      </c>
      <c r="I1442" s="60" t="str">
        <f>IF(AND($A1442&lt;&gt;"",ISNUMBER($A1442)),VLOOKUP($A1442,StudiesDetails!$B:$CW,26,FALSE),"")</f>
        <v>Individual</v>
      </c>
      <c r="J1442" s="39">
        <f>IF(AND($A1442&lt;&gt;"",ISNUMBER($A1442)),VLOOKUP($A1442,StudiesDetails!$B:$CW,31,FALSE),"")</f>
        <v>1</v>
      </c>
      <c r="K1442" s="85">
        <v>40</v>
      </c>
      <c r="L1442" s="14" t="s">
        <v>1721</v>
      </c>
      <c r="M1442" s="14" t="s">
        <v>768</v>
      </c>
      <c r="N1442" s="67">
        <v>1.9</v>
      </c>
      <c r="O1442" s="59" t="s">
        <v>1721</v>
      </c>
      <c r="P1442" s="58" t="s">
        <v>797</v>
      </c>
      <c r="X1442" s="52">
        <v>1</v>
      </c>
      <c r="Y1442" s="52" t="s">
        <v>1683</v>
      </c>
    </row>
    <row r="1443" spans="1:26" x14ac:dyDescent="0.3">
      <c r="A1443">
        <v>2385</v>
      </c>
      <c r="B1443" s="23" t="str">
        <f>IF(AND($A1443&lt;&gt;"",ISNUMBER($A1443)),VLOOKUP($A1443,StudiesDetails!$B:$CW,2,FALSE),"")</f>
        <v xml:space="preserve">Weiß </v>
      </c>
      <c r="C1443" s="23">
        <f>IF(AND($A1443&lt;&gt;"",ISNUMBER($A1443)),VLOOKUP($A1443,StudiesDetails!$B:$CW,3,FALSE),"")</f>
        <v>2018</v>
      </c>
      <c r="D1443" s="23" t="str">
        <f>IF(AND($A1443&lt;&gt;"",ISNUMBER($A1443)),VLOOKUP($A1443,StudiesDetails!$B:$CW,4,FALSE),"")</f>
        <v>https://doi.org/10.1124/dmd.117.078626</v>
      </c>
      <c r="E1443" s="64" t="str">
        <f>IF(AND($A1443&lt;&gt;"",ISNUMBER($A1443)),VLOOKUP($A1443,StudiesDetails!$B:$CW,5,FALSE),"")</f>
        <v>CYP3A4</v>
      </c>
      <c r="F1443" s="23" t="str">
        <f>IF(AND($A1443&lt;&gt;"",ISNUMBER($A1443)),VLOOKUP($A1443,StudiesDetails!$B:$CW,6,FALSE),"")</f>
        <v>Liver--Homogenate-A2-</v>
      </c>
      <c r="G1443" s="12" t="s">
        <v>1678</v>
      </c>
      <c r="H1443" s="1">
        <v>3</v>
      </c>
      <c r="I1443" s="60" t="str">
        <f>IF(AND($A1443&lt;&gt;"",ISNUMBER($A1443)),VLOOKUP($A1443,StudiesDetails!$B:$CW,26,FALSE),"")</f>
        <v>Individual</v>
      </c>
      <c r="J1443" s="39">
        <f>IF(AND($A1443&lt;&gt;"",ISNUMBER($A1443)),VLOOKUP($A1443,StudiesDetails!$B:$CW,31,FALSE),"")</f>
        <v>1</v>
      </c>
      <c r="K1443" s="85">
        <v>29.3</v>
      </c>
      <c r="L1443" s="14" t="s">
        <v>1721</v>
      </c>
      <c r="M1443" s="14" t="s">
        <v>768</v>
      </c>
      <c r="N1443" s="67">
        <v>0.4</v>
      </c>
      <c r="O1443" s="59" t="s">
        <v>1721</v>
      </c>
      <c r="P1443" s="58" t="s">
        <v>797</v>
      </c>
      <c r="X1443" s="52">
        <v>1</v>
      </c>
      <c r="Y1443" s="52" t="s">
        <v>1683</v>
      </c>
    </row>
    <row r="1444" spans="1:26" x14ac:dyDescent="0.3">
      <c r="A1444">
        <v>2386</v>
      </c>
      <c r="B1444" s="23" t="str">
        <f>IF(AND($A1444&lt;&gt;"",ISNUMBER($A1444)),VLOOKUP($A1444,StudiesDetails!$B:$CW,2,FALSE),"")</f>
        <v xml:space="preserve">Weiß </v>
      </c>
      <c r="C1444" s="23">
        <f>IF(AND($A1444&lt;&gt;"",ISNUMBER($A1444)),VLOOKUP($A1444,StudiesDetails!$B:$CW,3,FALSE),"")</f>
        <v>2018</v>
      </c>
      <c r="D1444" s="23" t="str">
        <f>IF(AND($A1444&lt;&gt;"",ISNUMBER($A1444)),VLOOKUP($A1444,StudiesDetails!$B:$CW,4,FALSE),"")</f>
        <v>https://doi.org/10.1124/dmd.117.078626</v>
      </c>
      <c r="E1444" s="64" t="str">
        <f>IF(AND($A1444&lt;&gt;"",ISNUMBER($A1444)),VLOOKUP($A1444,StudiesDetails!$B:$CW,5,FALSE),"")</f>
        <v>CYP3A4</v>
      </c>
      <c r="F1444" s="23" t="str">
        <f>IF(AND($A1444&lt;&gt;"",ISNUMBER($A1444)),VLOOKUP($A1444,StudiesDetails!$B:$CW,6,FALSE),"")</f>
        <v>Liver--Homogenate-A3-</v>
      </c>
      <c r="G1444" s="12" t="s">
        <v>1678</v>
      </c>
      <c r="H1444" s="1">
        <v>3</v>
      </c>
      <c r="I1444" s="60" t="str">
        <f>IF(AND($A1444&lt;&gt;"",ISNUMBER($A1444)),VLOOKUP($A1444,StudiesDetails!$B:$CW,26,FALSE),"")</f>
        <v>Individual</v>
      </c>
      <c r="J1444" s="39">
        <f>IF(AND($A1444&lt;&gt;"",ISNUMBER($A1444)),VLOOKUP($A1444,StudiesDetails!$B:$CW,31,FALSE),"")</f>
        <v>1</v>
      </c>
      <c r="K1444" s="85">
        <v>30.8</v>
      </c>
      <c r="L1444" s="14" t="s">
        <v>1721</v>
      </c>
      <c r="M1444" s="14" t="s">
        <v>768</v>
      </c>
      <c r="N1444" s="67">
        <v>1.1000000000000001</v>
      </c>
      <c r="O1444" s="59" t="s">
        <v>1721</v>
      </c>
      <c r="P1444" s="58" t="s">
        <v>797</v>
      </c>
      <c r="X1444" s="52">
        <v>1</v>
      </c>
      <c r="Y1444" s="52" t="s">
        <v>1683</v>
      </c>
    </row>
    <row r="1445" spans="1:26" x14ac:dyDescent="0.3">
      <c r="A1445">
        <v>2387</v>
      </c>
      <c r="B1445" s="23" t="str">
        <f>IF(AND($A1445&lt;&gt;"",ISNUMBER($A1445)),VLOOKUP($A1445,StudiesDetails!$B:$CW,2,FALSE),"")</f>
        <v xml:space="preserve">Weiß </v>
      </c>
      <c r="C1445" s="23">
        <f>IF(AND($A1445&lt;&gt;"",ISNUMBER($A1445)),VLOOKUP($A1445,StudiesDetails!$B:$CW,3,FALSE),"")</f>
        <v>2018</v>
      </c>
      <c r="D1445" s="23" t="str">
        <f>IF(AND($A1445&lt;&gt;"",ISNUMBER($A1445)),VLOOKUP($A1445,StudiesDetails!$B:$CW,4,FALSE),"")</f>
        <v>https://doi.org/10.1124/dmd.117.078626</v>
      </c>
      <c r="E1445" s="64" t="str">
        <f>IF(AND($A1445&lt;&gt;"",ISNUMBER($A1445)),VLOOKUP($A1445,StudiesDetails!$B:$CW,5,FALSE),"")</f>
        <v>CYP3A4</v>
      </c>
      <c r="F1445" s="23" t="str">
        <f>IF(AND($A1445&lt;&gt;"",ISNUMBER($A1445)),VLOOKUP($A1445,StudiesDetails!$B:$CW,6,FALSE),"")</f>
        <v>Liver--Homogenate-A4-</v>
      </c>
      <c r="G1445" s="12" t="s">
        <v>1678</v>
      </c>
      <c r="H1445" s="1">
        <v>3</v>
      </c>
      <c r="I1445" s="60" t="str">
        <f>IF(AND($A1445&lt;&gt;"",ISNUMBER($A1445)),VLOOKUP($A1445,StudiesDetails!$B:$CW,26,FALSE),"")</f>
        <v>Individual</v>
      </c>
      <c r="J1445" s="39">
        <f>IF(AND($A1445&lt;&gt;"",ISNUMBER($A1445)),VLOOKUP($A1445,StudiesDetails!$B:$CW,31,FALSE),"")</f>
        <v>1</v>
      </c>
      <c r="K1445" s="85">
        <v>14.1</v>
      </c>
      <c r="L1445" s="14" t="s">
        <v>1721</v>
      </c>
      <c r="M1445" s="14" t="s">
        <v>768</v>
      </c>
      <c r="N1445" s="67">
        <v>0.5</v>
      </c>
      <c r="O1445" s="59" t="s">
        <v>1721</v>
      </c>
      <c r="P1445" s="58" t="s">
        <v>797</v>
      </c>
      <c r="X1445" s="52">
        <v>1</v>
      </c>
      <c r="Y1445" s="52" t="s">
        <v>1683</v>
      </c>
    </row>
    <row r="1446" spans="1:26" x14ac:dyDescent="0.3">
      <c r="A1446">
        <v>2388</v>
      </c>
      <c r="B1446" s="23" t="str">
        <f>IF(AND($A1446&lt;&gt;"",ISNUMBER($A1446)),VLOOKUP($A1446,StudiesDetails!$B:$CW,2,FALSE),"")</f>
        <v xml:space="preserve">Weiß </v>
      </c>
      <c r="C1446" s="23">
        <f>IF(AND($A1446&lt;&gt;"",ISNUMBER($A1446)),VLOOKUP($A1446,StudiesDetails!$B:$CW,3,FALSE),"")</f>
        <v>2018</v>
      </c>
      <c r="D1446" s="23" t="str">
        <f>IF(AND($A1446&lt;&gt;"",ISNUMBER($A1446)),VLOOKUP($A1446,StudiesDetails!$B:$CW,4,FALSE),"")</f>
        <v>https://doi.org/10.1124/dmd.117.078626</v>
      </c>
      <c r="E1446" s="64" t="str">
        <f>IF(AND($A1446&lt;&gt;"",ISNUMBER($A1446)),VLOOKUP($A1446,StudiesDetails!$B:$CW,5,FALSE),"")</f>
        <v>CYP3A4</v>
      </c>
      <c r="F1446" s="23" t="str">
        <f>IF(AND($A1446&lt;&gt;"",ISNUMBER($A1446)),VLOOKUP($A1446,StudiesDetails!$B:$CW,6,FALSE),"")</f>
        <v>Liver--Homogenate-A5-</v>
      </c>
      <c r="G1446" s="12" t="s">
        <v>1678</v>
      </c>
      <c r="H1446" s="1">
        <v>3</v>
      </c>
      <c r="I1446" s="60" t="str">
        <f>IF(AND($A1446&lt;&gt;"",ISNUMBER($A1446)),VLOOKUP($A1446,StudiesDetails!$B:$CW,26,FALSE),"")</f>
        <v>Individual</v>
      </c>
      <c r="J1446" s="39">
        <f>IF(AND($A1446&lt;&gt;"",ISNUMBER($A1446)),VLOOKUP($A1446,StudiesDetails!$B:$CW,31,FALSE),"")</f>
        <v>1</v>
      </c>
      <c r="K1446" s="85">
        <v>47.4</v>
      </c>
      <c r="L1446" s="14" t="s">
        <v>1721</v>
      </c>
      <c r="M1446" s="14" t="s">
        <v>768</v>
      </c>
      <c r="N1446" s="67">
        <v>1</v>
      </c>
      <c r="O1446" s="59" t="s">
        <v>1721</v>
      </c>
      <c r="P1446" s="58" t="s">
        <v>797</v>
      </c>
      <c r="X1446" s="52">
        <v>1</v>
      </c>
      <c r="Y1446" s="52" t="s">
        <v>1683</v>
      </c>
    </row>
    <row r="1447" spans="1:26" x14ac:dyDescent="0.3">
      <c r="A1447">
        <v>2389</v>
      </c>
      <c r="B1447" s="23" t="str">
        <f>IF(AND($A1447&lt;&gt;"",ISNUMBER($A1447)),VLOOKUP($A1447,StudiesDetails!$B:$CW,2,FALSE),"")</f>
        <v xml:space="preserve">Weiß </v>
      </c>
      <c r="C1447" s="23">
        <f>IF(AND($A1447&lt;&gt;"",ISNUMBER($A1447)),VLOOKUP($A1447,StudiesDetails!$B:$CW,3,FALSE),"")</f>
        <v>2018</v>
      </c>
      <c r="D1447" s="23" t="str">
        <f>IF(AND($A1447&lt;&gt;"",ISNUMBER($A1447)),VLOOKUP($A1447,StudiesDetails!$B:$CW,4,FALSE),"")</f>
        <v>https://doi.org/10.1124/dmd.117.078626</v>
      </c>
      <c r="E1447" s="64" t="str">
        <f>IF(AND($A1447&lt;&gt;"",ISNUMBER($A1447)),VLOOKUP($A1447,StudiesDetails!$B:$CW,5,FALSE),"")</f>
        <v>CYP3A4</v>
      </c>
      <c r="F1447" s="23" t="str">
        <f>IF(AND($A1447&lt;&gt;"",ISNUMBER($A1447)),VLOOKUP($A1447,StudiesDetails!$B:$CW,6,FALSE),"")</f>
        <v>Liver--Homogenate-A6-</v>
      </c>
      <c r="G1447" s="12" t="s">
        <v>1678</v>
      </c>
      <c r="H1447" s="1">
        <v>3</v>
      </c>
      <c r="I1447" s="60" t="str">
        <f>IF(AND($A1447&lt;&gt;"",ISNUMBER($A1447)),VLOOKUP($A1447,StudiesDetails!$B:$CW,26,FALSE),"")</f>
        <v>Individual</v>
      </c>
      <c r="J1447" s="39">
        <f>IF(AND($A1447&lt;&gt;"",ISNUMBER($A1447)),VLOOKUP($A1447,StudiesDetails!$B:$CW,31,FALSE),"")</f>
        <v>1</v>
      </c>
      <c r="K1447" s="85">
        <v>20.2</v>
      </c>
      <c r="L1447" s="14" t="s">
        <v>1721</v>
      </c>
      <c r="M1447" s="14" t="s">
        <v>768</v>
      </c>
      <c r="N1447" s="67">
        <v>0.7</v>
      </c>
      <c r="O1447" s="59" t="s">
        <v>1721</v>
      </c>
      <c r="P1447" s="58" t="s">
        <v>797</v>
      </c>
      <c r="X1447" s="52">
        <v>1</v>
      </c>
      <c r="Y1447" s="52" t="s">
        <v>1683</v>
      </c>
    </row>
    <row r="1448" spans="1:26" x14ac:dyDescent="0.3">
      <c r="A1448">
        <v>2390</v>
      </c>
      <c r="B1448" s="23" t="str">
        <f>IF(AND($A1448&lt;&gt;"",ISNUMBER($A1448)),VLOOKUP($A1448,StudiesDetails!$B:$CW,2,FALSE),"")</f>
        <v xml:space="preserve">Weiß </v>
      </c>
      <c r="C1448" s="23">
        <f>IF(AND($A1448&lt;&gt;"",ISNUMBER($A1448)),VLOOKUP($A1448,StudiesDetails!$B:$CW,3,FALSE),"")</f>
        <v>2018</v>
      </c>
      <c r="D1448" s="23" t="str">
        <f>IF(AND($A1448&lt;&gt;"",ISNUMBER($A1448)),VLOOKUP($A1448,StudiesDetails!$B:$CW,4,FALSE),"")</f>
        <v>https://doi.org/10.1124/dmd.117.078626</v>
      </c>
      <c r="E1448" s="64" t="str">
        <f>IF(AND($A1448&lt;&gt;"",ISNUMBER($A1448)),VLOOKUP($A1448,StudiesDetails!$B:$CW,5,FALSE),"")</f>
        <v>CYP3A4</v>
      </c>
      <c r="F1448" s="23" t="str">
        <f>IF(AND($A1448&lt;&gt;"",ISNUMBER($A1448)),VLOOKUP($A1448,StudiesDetails!$B:$CW,6,FALSE),"")</f>
        <v>Liver--Homogenate-A7-</v>
      </c>
      <c r="G1448" s="12" t="s">
        <v>1678</v>
      </c>
      <c r="H1448" s="1">
        <v>3</v>
      </c>
      <c r="I1448" s="60" t="str">
        <f>IF(AND($A1448&lt;&gt;"",ISNUMBER($A1448)),VLOOKUP($A1448,StudiesDetails!$B:$CW,26,FALSE),"")</f>
        <v>Individual</v>
      </c>
      <c r="J1448" s="39">
        <f>IF(AND($A1448&lt;&gt;"",ISNUMBER($A1448)),VLOOKUP($A1448,StudiesDetails!$B:$CW,31,FALSE),"")</f>
        <v>1</v>
      </c>
      <c r="K1448" s="85">
        <v>24.5</v>
      </c>
      <c r="L1448" s="14" t="s">
        <v>1721</v>
      </c>
      <c r="M1448" s="14" t="s">
        <v>768</v>
      </c>
      <c r="N1448" s="67">
        <v>0.4</v>
      </c>
      <c r="O1448" s="59" t="s">
        <v>1721</v>
      </c>
      <c r="P1448" s="58" t="s">
        <v>797</v>
      </c>
      <c r="X1448" s="52">
        <v>1</v>
      </c>
      <c r="Y1448" s="52" t="s">
        <v>1683</v>
      </c>
    </row>
    <row r="1449" spans="1:26" x14ac:dyDescent="0.3">
      <c r="A1449">
        <v>2391</v>
      </c>
      <c r="B1449" s="23" t="str">
        <f>IF(AND($A1449&lt;&gt;"",ISNUMBER($A1449)),VLOOKUP($A1449,StudiesDetails!$B:$CW,2,FALSE),"")</f>
        <v xml:space="preserve">Weiß </v>
      </c>
      <c r="C1449" s="23">
        <f>IF(AND($A1449&lt;&gt;"",ISNUMBER($A1449)),VLOOKUP($A1449,StudiesDetails!$B:$CW,3,FALSE),"")</f>
        <v>2018</v>
      </c>
      <c r="D1449" s="23" t="str">
        <f>IF(AND($A1449&lt;&gt;"",ISNUMBER($A1449)),VLOOKUP($A1449,StudiesDetails!$B:$CW,4,FALSE),"")</f>
        <v>https://doi.org/10.1124/dmd.117.078626</v>
      </c>
      <c r="E1449" s="64" t="str">
        <f>IF(AND($A1449&lt;&gt;"",ISNUMBER($A1449)),VLOOKUP($A1449,StudiesDetails!$B:$CW,5,FALSE),"")</f>
        <v>CYP3A4</v>
      </c>
      <c r="F1449" s="23" t="str">
        <f>IF(AND($A1449&lt;&gt;"",ISNUMBER($A1449)),VLOOKUP($A1449,StudiesDetails!$B:$CW,6,FALSE),"")</f>
        <v>Liver--Homogenate-A8-</v>
      </c>
      <c r="G1449" s="12" t="s">
        <v>1678</v>
      </c>
      <c r="H1449" s="1">
        <v>3</v>
      </c>
      <c r="I1449" s="60" t="str">
        <f>IF(AND($A1449&lt;&gt;"",ISNUMBER($A1449)),VLOOKUP($A1449,StudiesDetails!$B:$CW,26,FALSE),"")</f>
        <v>Individual</v>
      </c>
      <c r="J1449" s="39">
        <f>IF(AND($A1449&lt;&gt;"",ISNUMBER($A1449)),VLOOKUP($A1449,StudiesDetails!$B:$CW,31,FALSE),"")</f>
        <v>1</v>
      </c>
      <c r="K1449" s="85">
        <v>33</v>
      </c>
      <c r="L1449" s="14" t="s">
        <v>1721</v>
      </c>
      <c r="M1449" s="14" t="s">
        <v>768</v>
      </c>
      <c r="N1449" s="67">
        <v>0.5</v>
      </c>
      <c r="O1449" s="59" t="s">
        <v>1721</v>
      </c>
      <c r="P1449" s="58" t="s">
        <v>797</v>
      </c>
      <c r="X1449" s="52">
        <v>1</v>
      </c>
      <c r="Y1449" s="52" t="s">
        <v>1683</v>
      </c>
    </row>
    <row r="1450" spans="1:26" x14ac:dyDescent="0.3">
      <c r="A1450">
        <v>2392</v>
      </c>
      <c r="B1450" s="23" t="str">
        <f>IF(AND($A1450&lt;&gt;"",ISNUMBER($A1450)),VLOOKUP($A1450,StudiesDetails!$B:$CW,2,FALSE),"")</f>
        <v xml:space="preserve">Weiß </v>
      </c>
      <c r="C1450" s="23">
        <f>IF(AND($A1450&lt;&gt;"",ISNUMBER($A1450)),VLOOKUP($A1450,StudiesDetails!$B:$CW,3,FALSE),"")</f>
        <v>2018</v>
      </c>
      <c r="D1450" s="23" t="str">
        <f>IF(AND($A1450&lt;&gt;"",ISNUMBER($A1450)),VLOOKUP($A1450,StudiesDetails!$B:$CW,4,FALSE),"")</f>
        <v>https://doi.org/10.1124/dmd.117.078626</v>
      </c>
      <c r="E1450" s="64" t="str">
        <f>IF(AND($A1450&lt;&gt;"",ISNUMBER($A1450)),VLOOKUP($A1450,StudiesDetails!$B:$CW,5,FALSE),"")</f>
        <v>CYP3A4</v>
      </c>
      <c r="F1450" s="23" t="str">
        <f>IF(AND($A1450&lt;&gt;"",ISNUMBER($A1450)),VLOOKUP($A1450,StudiesDetails!$B:$CW,6,FALSE),"")</f>
        <v>Liver--Homogenate-A9-</v>
      </c>
      <c r="G1450" s="12" t="s">
        <v>1678</v>
      </c>
      <c r="H1450" s="1">
        <v>3</v>
      </c>
      <c r="I1450" s="60" t="str">
        <f>IF(AND($A1450&lt;&gt;"",ISNUMBER($A1450)),VLOOKUP($A1450,StudiesDetails!$B:$CW,26,FALSE),"")</f>
        <v>Individual</v>
      </c>
      <c r="J1450" s="39">
        <f>IF(AND($A1450&lt;&gt;"",ISNUMBER($A1450)),VLOOKUP($A1450,StudiesDetails!$B:$CW,31,FALSE),"")</f>
        <v>1</v>
      </c>
      <c r="K1450" s="85">
        <v>18.7</v>
      </c>
      <c r="L1450" s="14" t="s">
        <v>1721</v>
      </c>
      <c r="M1450" s="14" t="s">
        <v>768</v>
      </c>
      <c r="N1450" s="67">
        <v>0.3</v>
      </c>
      <c r="O1450" s="59" t="s">
        <v>1721</v>
      </c>
      <c r="P1450" s="58" t="s">
        <v>797</v>
      </c>
      <c r="X1450" s="52">
        <v>1</v>
      </c>
      <c r="Y1450" s="52" t="s">
        <v>1683</v>
      </c>
    </row>
    <row r="1451" spans="1:26" x14ac:dyDescent="0.3">
      <c r="A1451">
        <v>2393</v>
      </c>
      <c r="B1451" s="23" t="str">
        <f>IF(AND($A1451&lt;&gt;"",ISNUMBER($A1451)),VLOOKUP($A1451,StudiesDetails!$B:$CW,2,FALSE),"")</f>
        <v xml:space="preserve">Weiß </v>
      </c>
      <c r="C1451" s="23">
        <f>IF(AND($A1451&lt;&gt;"",ISNUMBER($A1451)),VLOOKUP($A1451,StudiesDetails!$B:$CW,3,FALSE),"")</f>
        <v>2018</v>
      </c>
      <c r="D1451" s="23" t="str">
        <f>IF(AND($A1451&lt;&gt;"",ISNUMBER($A1451)),VLOOKUP($A1451,StudiesDetails!$B:$CW,4,FALSE),"")</f>
        <v>https://doi.org/10.1124/dmd.117.078626</v>
      </c>
      <c r="E1451" s="64" t="str">
        <f>IF(AND($A1451&lt;&gt;"",ISNUMBER($A1451)),VLOOKUP($A1451,StudiesDetails!$B:$CW,5,FALSE),"")</f>
        <v>CYP3A4</v>
      </c>
      <c r="F1451" s="23" t="str">
        <f>IF(AND($A1451&lt;&gt;"",ISNUMBER($A1451)),VLOOKUP($A1451,StudiesDetails!$B:$CW,6,FALSE),"")</f>
        <v>Liver--Homogenate-A10-</v>
      </c>
      <c r="G1451" s="12" t="s">
        <v>1678</v>
      </c>
      <c r="H1451" s="1">
        <v>3</v>
      </c>
      <c r="I1451" s="60" t="str">
        <f>IF(AND($A1451&lt;&gt;"",ISNUMBER($A1451)),VLOOKUP($A1451,StudiesDetails!$B:$CW,26,FALSE),"")</f>
        <v>Individual</v>
      </c>
      <c r="J1451" s="39">
        <f>IF(AND($A1451&lt;&gt;"",ISNUMBER($A1451)),VLOOKUP($A1451,StudiesDetails!$B:$CW,31,FALSE),"")</f>
        <v>1</v>
      </c>
      <c r="K1451" s="85">
        <v>21.2</v>
      </c>
      <c r="L1451" s="14" t="s">
        <v>1721</v>
      </c>
      <c r="M1451" s="14" t="s">
        <v>768</v>
      </c>
      <c r="N1451" s="67">
        <v>0.2</v>
      </c>
      <c r="O1451" s="59" t="s">
        <v>1721</v>
      </c>
      <c r="P1451" s="58" t="s">
        <v>797</v>
      </c>
      <c r="X1451" s="52">
        <v>1</v>
      </c>
      <c r="Y1451" s="52" t="s">
        <v>1683</v>
      </c>
    </row>
    <row r="1452" spans="1:26" x14ac:dyDescent="0.3">
      <c r="A1452">
        <v>2394</v>
      </c>
      <c r="B1452" s="23" t="str">
        <f>IF(AND($A1452&lt;&gt;"",ISNUMBER($A1452)),VLOOKUP($A1452,StudiesDetails!$B:$CW,2,FALSE),"")</f>
        <v xml:space="preserve">Weiß </v>
      </c>
      <c r="C1452" s="23">
        <f>IF(AND($A1452&lt;&gt;"",ISNUMBER($A1452)),VLOOKUP($A1452,StudiesDetails!$B:$CW,3,FALSE),"")</f>
        <v>2018</v>
      </c>
      <c r="D1452" s="23" t="str">
        <f>IF(AND($A1452&lt;&gt;"",ISNUMBER($A1452)),VLOOKUP($A1452,StudiesDetails!$B:$CW,4,FALSE),"")</f>
        <v>https://doi.org/10.1124/dmd.117.078626</v>
      </c>
      <c r="E1452" s="64" t="str">
        <f>IF(AND($A1452&lt;&gt;"",ISNUMBER($A1452)),VLOOKUP($A1452,StudiesDetails!$B:$CW,5,FALSE),"")</f>
        <v>CYP3A4</v>
      </c>
      <c r="F1452" s="23" t="str">
        <f>IF(AND($A1452&lt;&gt;"",ISNUMBER($A1452)),VLOOKUP($A1452,StudiesDetails!$B:$CW,6,FALSE),"")</f>
        <v>Liver--Crude membrane/nuclei fraction-A1-</v>
      </c>
      <c r="G1452" s="12" t="s">
        <v>1678</v>
      </c>
      <c r="H1452" s="1">
        <v>3</v>
      </c>
      <c r="I1452" s="60" t="str">
        <f>IF(AND($A1452&lt;&gt;"",ISNUMBER($A1452)),VLOOKUP($A1452,StudiesDetails!$B:$CW,26,FALSE),"")</f>
        <v>Individual</v>
      </c>
      <c r="J1452" s="39">
        <f>IF(AND($A1452&lt;&gt;"",ISNUMBER($A1452)),VLOOKUP($A1452,StudiesDetails!$B:$CW,31,FALSE),"")</f>
        <v>1</v>
      </c>
      <c r="K1452" s="85">
        <v>83.5</v>
      </c>
      <c r="L1452" s="14" t="s">
        <v>1721</v>
      </c>
      <c r="M1452" s="14" t="s">
        <v>768</v>
      </c>
      <c r="N1452" s="67">
        <v>2.1</v>
      </c>
      <c r="O1452" s="59" t="s">
        <v>1721</v>
      </c>
      <c r="P1452" s="58" t="s">
        <v>797</v>
      </c>
      <c r="X1452" s="52">
        <v>1</v>
      </c>
      <c r="Y1452" s="52" t="s">
        <v>1683</v>
      </c>
    </row>
    <row r="1453" spans="1:26" x14ac:dyDescent="0.3">
      <c r="A1453">
        <v>2395</v>
      </c>
      <c r="B1453" s="23" t="str">
        <f>IF(AND($A1453&lt;&gt;"",ISNUMBER($A1453)),VLOOKUP($A1453,StudiesDetails!$B:$CW,2,FALSE),"")</f>
        <v xml:space="preserve">Weiß </v>
      </c>
      <c r="C1453" s="23">
        <f>IF(AND($A1453&lt;&gt;"",ISNUMBER($A1453)),VLOOKUP($A1453,StudiesDetails!$B:$CW,3,FALSE),"")</f>
        <v>2018</v>
      </c>
      <c r="D1453" s="23" t="str">
        <f>IF(AND($A1453&lt;&gt;"",ISNUMBER($A1453)),VLOOKUP($A1453,StudiesDetails!$B:$CW,4,FALSE),"")</f>
        <v>https://doi.org/10.1124/dmd.117.078626</v>
      </c>
      <c r="E1453" s="64" t="str">
        <f>IF(AND($A1453&lt;&gt;"",ISNUMBER($A1453)),VLOOKUP($A1453,StudiesDetails!$B:$CW,5,FALSE),"")</f>
        <v>CYP3A4</v>
      </c>
      <c r="F1453" s="23" t="str">
        <f>IF(AND($A1453&lt;&gt;"",ISNUMBER($A1453)),VLOOKUP($A1453,StudiesDetails!$B:$CW,6,FALSE),"")</f>
        <v>Liver--Crude membrane/nuclei fraction-A2-</v>
      </c>
      <c r="G1453" s="12" t="s">
        <v>1678</v>
      </c>
      <c r="H1453" s="1">
        <v>3</v>
      </c>
      <c r="I1453" s="60" t="str">
        <f>IF(AND($A1453&lt;&gt;"",ISNUMBER($A1453)),VLOOKUP($A1453,StudiesDetails!$B:$CW,26,FALSE),"")</f>
        <v>Individual</v>
      </c>
      <c r="J1453" s="39">
        <f>IF(AND($A1453&lt;&gt;"",ISNUMBER($A1453)),VLOOKUP($A1453,StudiesDetails!$B:$CW,31,FALSE),"")</f>
        <v>1</v>
      </c>
      <c r="K1453" s="85">
        <v>49.8</v>
      </c>
      <c r="L1453" s="14" t="s">
        <v>1721</v>
      </c>
      <c r="M1453" s="14" t="s">
        <v>768</v>
      </c>
      <c r="N1453" s="67">
        <v>0.8</v>
      </c>
      <c r="O1453" s="59" t="s">
        <v>1721</v>
      </c>
      <c r="P1453" s="58" t="s">
        <v>797</v>
      </c>
      <c r="X1453" s="52">
        <v>1</v>
      </c>
      <c r="Y1453" s="52" t="s">
        <v>1683</v>
      </c>
    </row>
    <row r="1454" spans="1:26" x14ac:dyDescent="0.3">
      <c r="A1454">
        <v>2396</v>
      </c>
      <c r="B1454" s="23" t="str">
        <f>IF(AND($A1454&lt;&gt;"",ISNUMBER($A1454)),VLOOKUP($A1454,StudiesDetails!$B:$CW,2,FALSE),"")</f>
        <v xml:space="preserve">Weiß </v>
      </c>
      <c r="C1454" s="23">
        <f>IF(AND($A1454&lt;&gt;"",ISNUMBER($A1454)),VLOOKUP($A1454,StudiesDetails!$B:$CW,3,FALSE),"")</f>
        <v>2018</v>
      </c>
      <c r="D1454" s="23" t="str">
        <f>IF(AND($A1454&lt;&gt;"",ISNUMBER($A1454)),VLOOKUP($A1454,StudiesDetails!$B:$CW,4,FALSE),"")</f>
        <v>https://doi.org/10.1124/dmd.117.078626</v>
      </c>
      <c r="E1454" s="64" t="str">
        <f>IF(AND($A1454&lt;&gt;"",ISNUMBER($A1454)),VLOOKUP($A1454,StudiesDetails!$B:$CW,5,FALSE),"")</f>
        <v>CYP3A4</v>
      </c>
      <c r="F1454" s="23" t="str">
        <f>IF(AND($A1454&lt;&gt;"",ISNUMBER($A1454)),VLOOKUP($A1454,StudiesDetails!$B:$CW,6,FALSE),"")</f>
        <v>Liver--Crude membrane/nuclei fraction-A3-</v>
      </c>
      <c r="G1454" s="12" t="s">
        <v>1678</v>
      </c>
      <c r="H1454" s="1">
        <v>3</v>
      </c>
      <c r="I1454" s="60" t="str">
        <f>IF(AND($A1454&lt;&gt;"",ISNUMBER($A1454)),VLOOKUP($A1454,StudiesDetails!$B:$CW,26,FALSE),"")</f>
        <v>Individual</v>
      </c>
      <c r="J1454" s="39">
        <f>IF(AND($A1454&lt;&gt;"",ISNUMBER($A1454)),VLOOKUP($A1454,StudiesDetails!$B:$CW,31,FALSE),"")</f>
        <v>1</v>
      </c>
      <c r="K1454" s="85">
        <v>57.6</v>
      </c>
      <c r="L1454" s="14" t="s">
        <v>1721</v>
      </c>
      <c r="M1454" s="14" t="s">
        <v>768</v>
      </c>
      <c r="N1454" s="67">
        <v>1.2</v>
      </c>
      <c r="O1454" s="59" t="s">
        <v>1721</v>
      </c>
      <c r="P1454" s="58" t="s">
        <v>797</v>
      </c>
      <c r="X1454" s="52">
        <v>1</v>
      </c>
      <c r="Y1454" s="52" t="s">
        <v>1683</v>
      </c>
    </row>
    <row r="1455" spans="1:26" x14ac:dyDescent="0.3">
      <c r="A1455">
        <v>2397</v>
      </c>
      <c r="B1455" s="23" t="str">
        <f>IF(AND($A1455&lt;&gt;"",ISNUMBER($A1455)),VLOOKUP($A1455,StudiesDetails!$B:$CW,2,FALSE),"")</f>
        <v xml:space="preserve">Weiß </v>
      </c>
      <c r="C1455" s="23">
        <f>IF(AND($A1455&lt;&gt;"",ISNUMBER($A1455)),VLOOKUP($A1455,StudiesDetails!$B:$CW,3,FALSE),"")</f>
        <v>2018</v>
      </c>
      <c r="D1455" s="23" t="str">
        <f>IF(AND($A1455&lt;&gt;"",ISNUMBER($A1455)),VLOOKUP($A1455,StudiesDetails!$B:$CW,4,FALSE),"")</f>
        <v>https://doi.org/10.1124/dmd.117.078626</v>
      </c>
      <c r="E1455" s="64" t="str">
        <f>IF(AND($A1455&lt;&gt;"",ISNUMBER($A1455)),VLOOKUP($A1455,StudiesDetails!$B:$CW,5,FALSE),"")</f>
        <v>CYP3A4</v>
      </c>
      <c r="F1455" s="23" t="str">
        <f>IF(AND($A1455&lt;&gt;"",ISNUMBER($A1455)),VLOOKUP($A1455,StudiesDetails!$B:$CW,6,FALSE),"")</f>
        <v>Liver--Crude membrane/nuclei fraction-A4-</v>
      </c>
      <c r="G1455" s="12" t="s">
        <v>1678</v>
      </c>
      <c r="H1455" s="1">
        <v>3</v>
      </c>
      <c r="I1455" s="60" t="str">
        <f>IF(AND($A1455&lt;&gt;"",ISNUMBER($A1455)),VLOOKUP($A1455,StudiesDetails!$B:$CW,26,FALSE),"")</f>
        <v>Individual</v>
      </c>
      <c r="J1455" s="39">
        <f>IF(AND($A1455&lt;&gt;"",ISNUMBER($A1455)),VLOOKUP($A1455,StudiesDetails!$B:$CW,31,FALSE),"")</f>
        <v>1</v>
      </c>
      <c r="K1455" s="85">
        <v>27.5</v>
      </c>
      <c r="L1455" s="14" t="s">
        <v>1721</v>
      </c>
      <c r="M1455" s="14" t="s">
        <v>768</v>
      </c>
      <c r="N1455" s="67">
        <v>2.8</v>
      </c>
      <c r="O1455" s="59" t="s">
        <v>1721</v>
      </c>
      <c r="P1455" s="58" t="s">
        <v>797</v>
      </c>
      <c r="X1455" s="52">
        <v>1</v>
      </c>
      <c r="Y1455" s="52" t="s">
        <v>1683</v>
      </c>
    </row>
    <row r="1456" spans="1:26" x14ac:dyDescent="0.3">
      <c r="A1456">
        <v>2398</v>
      </c>
      <c r="B1456" s="23" t="str">
        <f>IF(AND($A1456&lt;&gt;"",ISNUMBER($A1456)),VLOOKUP($A1456,StudiesDetails!$B:$CW,2,FALSE),"")</f>
        <v xml:space="preserve">Weiß </v>
      </c>
      <c r="C1456" s="23">
        <f>IF(AND($A1456&lt;&gt;"",ISNUMBER($A1456)),VLOOKUP($A1456,StudiesDetails!$B:$CW,3,FALSE),"")</f>
        <v>2018</v>
      </c>
      <c r="D1456" s="23" t="str">
        <f>IF(AND($A1456&lt;&gt;"",ISNUMBER($A1456)),VLOOKUP($A1456,StudiesDetails!$B:$CW,4,FALSE),"")</f>
        <v>https://doi.org/10.1124/dmd.117.078626</v>
      </c>
      <c r="E1456" s="64" t="str">
        <f>IF(AND($A1456&lt;&gt;"",ISNUMBER($A1456)),VLOOKUP($A1456,StudiesDetails!$B:$CW,5,FALSE),"")</f>
        <v>CYP3A4</v>
      </c>
      <c r="F1456" s="23" t="str">
        <f>IF(AND($A1456&lt;&gt;"",ISNUMBER($A1456)),VLOOKUP($A1456,StudiesDetails!$B:$CW,6,FALSE),"")</f>
        <v>Liver--Crude membrane/nuclei fraction-A5-</v>
      </c>
      <c r="G1456" s="12" t="s">
        <v>1678</v>
      </c>
      <c r="H1456" s="1">
        <v>3</v>
      </c>
      <c r="I1456" s="60" t="str">
        <f>IF(AND($A1456&lt;&gt;"",ISNUMBER($A1456)),VLOOKUP($A1456,StudiesDetails!$B:$CW,26,FALSE),"")</f>
        <v>Individual</v>
      </c>
      <c r="J1456" s="39">
        <f>IF(AND($A1456&lt;&gt;"",ISNUMBER($A1456)),VLOOKUP($A1456,StudiesDetails!$B:$CW,31,FALSE),"")</f>
        <v>1</v>
      </c>
      <c r="K1456" s="85">
        <v>97.6</v>
      </c>
      <c r="L1456" s="14" t="s">
        <v>1721</v>
      </c>
      <c r="M1456" s="14" t="s">
        <v>768</v>
      </c>
      <c r="N1456" s="67">
        <v>5.9</v>
      </c>
      <c r="O1456" s="59" t="s">
        <v>1721</v>
      </c>
      <c r="P1456" s="58" t="s">
        <v>797</v>
      </c>
      <c r="X1456" s="52">
        <v>1</v>
      </c>
      <c r="Y1456" s="52" t="s">
        <v>1683</v>
      </c>
    </row>
    <row r="1457" spans="1:25" x14ac:dyDescent="0.3">
      <c r="A1457">
        <v>2399</v>
      </c>
      <c r="B1457" s="23" t="str">
        <f>IF(AND($A1457&lt;&gt;"",ISNUMBER($A1457)),VLOOKUP($A1457,StudiesDetails!$B:$CW,2,FALSE),"")</f>
        <v xml:space="preserve">Weiß </v>
      </c>
      <c r="C1457" s="23">
        <f>IF(AND($A1457&lt;&gt;"",ISNUMBER($A1457)),VLOOKUP($A1457,StudiesDetails!$B:$CW,3,FALSE),"")</f>
        <v>2018</v>
      </c>
      <c r="D1457" s="23" t="str">
        <f>IF(AND($A1457&lt;&gt;"",ISNUMBER($A1457)),VLOOKUP($A1457,StudiesDetails!$B:$CW,4,FALSE),"")</f>
        <v>https://doi.org/10.1124/dmd.117.078626</v>
      </c>
      <c r="E1457" s="64" t="str">
        <f>IF(AND($A1457&lt;&gt;"",ISNUMBER($A1457)),VLOOKUP($A1457,StudiesDetails!$B:$CW,5,FALSE),"")</f>
        <v>CYP3A4</v>
      </c>
      <c r="F1457" s="23" t="str">
        <f>IF(AND($A1457&lt;&gt;"",ISNUMBER($A1457)),VLOOKUP($A1457,StudiesDetails!$B:$CW,6,FALSE),"")</f>
        <v>Liver--Crude membrane/nuclei fraction-A6-</v>
      </c>
      <c r="G1457" s="12" t="s">
        <v>1678</v>
      </c>
      <c r="H1457" s="1">
        <v>3</v>
      </c>
      <c r="I1457" s="60" t="str">
        <f>IF(AND($A1457&lt;&gt;"",ISNUMBER($A1457)),VLOOKUP($A1457,StudiesDetails!$B:$CW,26,FALSE),"")</f>
        <v>Individual</v>
      </c>
      <c r="J1457" s="39">
        <f>IF(AND($A1457&lt;&gt;"",ISNUMBER($A1457)),VLOOKUP($A1457,StudiesDetails!$B:$CW,31,FALSE),"")</f>
        <v>1</v>
      </c>
      <c r="K1457" s="85">
        <v>40.1</v>
      </c>
      <c r="L1457" s="14" t="s">
        <v>1721</v>
      </c>
      <c r="M1457" s="14" t="s">
        <v>768</v>
      </c>
      <c r="N1457" s="67">
        <v>1</v>
      </c>
      <c r="O1457" s="59" t="s">
        <v>1721</v>
      </c>
      <c r="P1457" s="58" t="s">
        <v>797</v>
      </c>
      <c r="X1457" s="52">
        <v>1</v>
      </c>
      <c r="Y1457" s="52" t="s">
        <v>1683</v>
      </c>
    </row>
    <row r="1458" spans="1:25" x14ac:dyDescent="0.3">
      <c r="A1458">
        <v>2400</v>
      </c>
      <c r="B1458" s="23" t="str">
        <f>IF(AND($A1458&lt;&gt;"",ISNUMBER($A1458)),VLOOKUP($A1458,StudiesDetails!$B:$CW,2,FALSE),"")</f>
        <v xml:space="preserve">Weiß </v>
      </c>
      <c r="C1458" s="23">
        <f>IF(AND($A1458&lt;&gt;"",ISNUMBER($A1458)),VLOOKUP($A1458,StudiesDetails!$B:$CW,3,FALSE),"")</f>
        <v>2018</v>
      </c>
      <c r="D1458" s="23" t="str">
        <f>IF(AND($A1458&lt;&gt;"",ISNUMBER($A1458)),VLOOKUP($A1458,StudiesDetails!$B:$CW,4,FALSE),"")</f>
        <v>https://doi.org/10.1124/dmd.117.078626</v>
      </c>
      <c r="E1458" s="64" t="str">
        <f>IF(AND($A1458&lt;&gt;"",ISNUMBER($A1458)),VLOOKUP($A1458,StudiesDetails!$B:$CW,5,FALSE),"")</f>
        <v>CYP3A4</v>
      </c>
      <c r="F1458" s="23" t="str">
        <f>IF(AND($A1458&lt;&gt;"",ISNUMBER($A1458)),VLOOKUP($A1458,StudiesDetails!$B:$CW,6,FALSE),"")</f>
        <v>Liver--Crude membrane/nuclei fraction-A7-</v>
      </c>
      <c r="G1458" s="12" t="s">
        <v>1678</v>
      </c>
      <c r="H1458" s="1">
        <v>3</v>
      </c>
      <c r="I1458" s="60" t="str">
        <f>IF(AND($A1458&lt;&gt;"",ISNUMBER($A1458)),VLOOKUP($A1458,StudiesDetails!$B:$CW,26,FALSE),"")</f>
        <v>Individual</v>
      </c>
      <c r="J1458" s="39">
        <f>IF(AND($A1458&lt;&gt;"",ISNUMBER($A1458)),VLOOKUP($A1458,StudiesDetails!$B:$CW,31,FALSE),"")</f>
        <v>1</v>
      </c>
      <c r="K1458" s="85">
        <v>38.5</v>
      </c>
      <c r="L1458" s="14" t="s">
        <v>1721</v>
      </c>
      <c r="M1458" s="14" t="s">
        <v>768</v>
      </c>
      <c r="N1458" s="67">
        <v>0</v>
      </c>
      <c r="O1458" s="59" t="s">
        <v>1721</v>
      </c>
      <c r="P1458" s="58" t="s">
        <v>797</v>
      </c>
      <c r="X1458" s="52">
        <v>1</v>
      </c>
      <c r="Y1458" s="52" t="s">
        <v>1683</v>
      </c>
    </row>
    <row r="1459" spans="1:25" x14ac:dyDescent="0.3">
      <c r="A1459">
        <v>2401</v>
      </c>
      <c r="B1459" s="23" t="str">
        <f>IF(AND($A1459&lt;&gt;"",ISNUMBER($A1459)),VLOOKUP($A1459,StudiesDetails!$B:$CW,2,FALSE),"")</f>
        <v xml:space="preserve">Weiß </v>
      </c>
      <c r="C1459" s="23">
        <f>IF(AND($A1459&lt;&gt;"",ISNUMBER($A1459)),VLOOKUP($A1459,StudiesDetails!$B:$CW,3,FALSE),"")</f>
        <v>2018</v>
      </c>
      <c r="D1459" s="23" t="str">
        <f>IF(AND($A1459&lt;&gt;"",ISNUMBER($A1459)),VLOOKUP($A1459,StudiesDetails!$B:$CW,4,FALSE),"")</f>
        <v>https://doi.org/10.1124/dmd.117.078626</v>
      </c>
      <c r="E1459" s="64" t="str">
        <f>IF(AND($A1459&lt;&gt;"",ISNUMBER($A1459)),VLOOKUP($A1459,StudiesDetails!$B:$CW,5,FALSE),"")</f>
        <v>CYP3A4</v>
      </c>
      <c r="F1459" s="23" t="str">
        <f>IF(AND($A1459&lt;&gt;"",ISNUMBER($A1459)),VLOOKUP($A1459,StudiesDetails!$B:$CW,6,FALSE),"")</f>
        <v>Liver--Crude membrane/nuclei fraction-A8-</v>
      </c>
      <c r="G1459" s="12" t="s">
        <v>1678</v>
      </c>
      <c r="H1459" s="1">
        <v>3</v>
      </c>
      <c r="I1459" s="60" t="str">
        <f>IF(AND($A1459&lt;&gt;"",ISNUMBER($A1459)),VLOOKUP($A1459,StudiesDetails!$B:$CW,26,FALSE),"")</f>
        <v>Individual</v>
      </c>
      <c r="J1459" s="39">
        <f>IF(AND($A1459&lt;&gt;"",ISNUMBER($A1459)),VLOOKUP($A1459,StudiesDetails!$B:$CW,31,FALSE),"")</f>
        <v>1</v>
      </c>
      <c r="K1459" s="85">
        <v>47.9</v>
      </c>
      <c r="L1459" s="14" t="s">
        <v>1721</v>
      </c>
      <c r="M1459" s="14" t="s">
        <v>768</v>
      </c>
      <c r="N1459" s="67">
        <v>1.4</v>
      </c>
      <c r="O1459" s="59" t="s">
        <v>1721</v>
      </c>
      <c r="P1459" s="58" t="s">
        <v>797</v>
      </c>
      <c r="X1459" s="52">
        <v>1</v>
      </c>
      <c r="Y1459" s="52" t="s">
        <v>1683</v>
      </c>
    </row>
    <row r="1460" spans="1:25" x14ac:dyDescent="0.3">
      <c r="A1460">
        <v>2402</v>
      </c>
      <c r="B1460" s="23" t="str">
        <f>IF(AND($A1460&lt;&gt;"",ISNUMBER($A1460)),VLOOKUP($A1460,StudiesDetails!$B:$CW,2,FALSE),"")</f>
        <v xml:space="preserve">Weiß </v>
      </c>
      <c r="C1460" s="23">
        <f>IF(AND($A1460&lt;&gt;"",ISNUMBER($A1460)),VLOOKUP($A1460,StudiesDetails!$B:$CW,3,FALSE),"")</f>
        <v>2018</v>
      </c>
      <c r="D1460" s="23" t="str">
        <f>IF(AND($A1460&lt;&gt;"",ISNUMBER($A1460)),VLOOKUP($A1460,StudiesDetails!$B:$CW,4,FALSE),"")</f>
        <v>https://doi.org/10.1124/dmd.117.078626</v>
      </c>
      <c r="E1460" s="64" t="str">
        <f>IF(AND($A1460&lt;&gt;"",ISNUMBER($A1460)),VLOOKUP($A1460,StudiesDetails!$B:$CW,5,FALSE),"")</f>
        <v>CYP3A4</v>
      </c>
      <c r="F1460" s="23" t="str">
        <f>IF(AND($A1460&lt;&gt;"",ISNUMBER($A1460)),VLOOKUP($A1460,StudiesDetails!$B:$CW,6,FALSE),"")</f>
        <v>Liver--#todo#-A1-</v>
      </c>
      <c r="G1460" s="12" t="s">
        <v>1678</v>
      </c>
      <c r="H1460" s="1">
        <v>3</v>
      </c>
      <c r="I1460" s="60" t="str">
        <f>IF(AND($A1460&lt;&gt;"",ISNUMBER($A1460)),VLOOKUP($A1460,StudiesDetails!$B:$CW,26,FALSE),"")</f>
        <v>Individual</v>
      </c>
      <c r="J1460" s="39">
        <f>IF(AND($A1460&lt;&gt;"",ISNUMBER($A1460)),VLOOKUP($A1460,StudiesDetails!$B:$CW,31,FALSE),"")</f>
        <v>1</v>
      </c>
      <c r="K1460" s="85">
        <v>3</v>
      </c>
      <c r="L1460" s="14" t="s">
        <v>1721</v>
      </c>
      <c r="M1460" s="14" t="s">
        <v>768</v>
      </c>
      <c r="N1460" s="67">
        <v>0.2</v>
      </c>
      <c r="O1460" s="59" t="s">
        <v>1721</v>
      </c>
      <c r="P1460" s="58" t="s">
        <v>797</v>
      </c>
      <c r="X1460" s="52">
        <v>1</v>
      </c>
      <c r="Y1460" s="52" t="s">
        <v>1683</v>
      </c>
    </row>
    <row r="1461" spans="1:25" x14ac:dyDescent="0.3">
      <c r="A1461">
        <v>2403</v>
      </c>
      <c r="B1461" s="23" t="str">
        <f>IF(AND($A1461&lt;&gt;"",ISNUMBER($A1461)),VLOOKUP($A1461,StudiesDetails!$B:$CW,2,FALSE),"")</f>
        <v xml:space="preserve">Weiß </v>
      </c>
      <c r="C1461" s="23">
        <f>IF(AND($A1461&lt;&gt;"",ISNUMBER($A1461)),VLOOKUP($A1461,StudiesDetails!$B:$CW,3,FALSE),"")</f>
        <v>2018</v>
      </c>
      <c r="D1461" s="23" t="str">
        <f>IF(AND($A1461&lt;&gt;"",ISNUMBER($A1461)),VLOOKUP($A1461,StudiesDetails!$B:$CW,4,FALSE),"")</f>
        <v>https://doi.org/10.1124/dmd.117.078626</v>
      </c>
      <c r="E1461" s="64" t="str">
        <f>IF(AND($A1461&lt;&gt;"",ISNUMBER($A1461)),VLOOKUP($A1461,StudiesDetails!$B:$CW,5,FALSE),"")</f>
        <v>CYP3A4</v>
      </c>
      <c r="F1461" s="23" t="str">
        <f>IF(AND($A1461&lt;&gt;"",ISNUMBER($A1461)),VLOOKUP($A1461,StudiesDetails!$B:$CW,6,FALSE),"")</f>
        <v>Liver--#todo#-A2-</v>
      </c>
      <c r="G1461" s="12" t="s">
        <v>1678</v>
      </c>
      <c r="H1461" s="1">
        <v>3</v>
      </c>
      <c r="I1461" s="60" t="str">
        <f>IF(AND($A1461&lt;&gt;"",ISNUMBER($A1461)),VLOOKUP($A1461,StudiesDetails!$B:$CW,26,FALSE),"")</f>
        <v>Individual</v>
      </c>
      <c r="J1461" s="39">
        <f>IF(AND($A1461&lt;&gt;"",ISNUMBER($A1461)),VLOOKUP($A1461,StudiesDetails!$B:$CW,31,FALSE),"")</f>
        <v>1</v>
      </c>
      <c r="K1461" s="85">
        <v>2.6</v>
      </c>
      <c r="L1461" s="14" t="s">
        <v>1721</v>
      </c>
      <c r="M1461" s="14" t="s">
        <v>768</v>
      </c>
      <c r="N1461" s="67">
        <v>0.1</v>
      </c>
      <c r="O1461" s="59" t="s">
        <v>1721</v>
      </c>
      <c r="P1461" s="58" t="s">
        <v>797</v>
      </c>
      <c r="X1461" s="52">
        <v>1</v>
      </c>
      <c r="Y1461" s="52" t="s">
        <v>1683</v>
      </c>
    </row>
    <row r="1462" spans="1:25" x14ac:dyDescent="0.3">
      <c r="A1462">
        <v>2404</v>
      </c>
      <c r="B1462" s="23" t="str">
        <f>IF(AND($A1462&lt;&gt;"",ISNUMBER($A1462)),VLOOKUP($A1462,StudiesDetails!$B:$CW,2,FALSE),"")</f>
        <v xml:space="preserve">Weiß </v>
      </c>
      <c r="C1462" s="23">
        <f>IF(AND($A1462&lt;&gt;"",ISNUMBER($A1462)),VLOOKUP($A1462,StudiesDetails!$B:$CW,3,FALSE),"")</f>
        <v>2018</v>
      </c>
      <c r="D1462" s="23" t="str">
        <f>IF(AND($A1462&lt;&gt;"",ISNUMBER($A1462)),VLOOKUP($A1462,StudiesDetails!$B:$CW,4,FALSE),"")</f>
        <v>https://doi.org/10.1124/dmd.117.078626</v>
      </c>
      <c r="E1462" s="64" t="str">
        <f>IF(AND($A1462&lt;&gt;"",ISNUMBER($A1462)),VLOOKUP($A1462,StudiesDetails!$B:$CW,5,FALSE),"")</f>
        <v>CYP3A4</v>
      </c>
      <c r="F1462" s="23" t="str">
        <f>IF(AND($A1462&lt;&gt;"",ISNUMBER($A1462)),VLOOKUP($A1462,StudiesDetails!$B:$CW,6,FALSE),"")</f>
        <v>Liver--#todo#-A3-</v>
      </c>
      <c r="G1462" s="12" t="s">
        <v>1678</v>
      </c>
      <c r="H1462" s="1">
        <v>3</v>
      </c>
      <c r="I1462" s="60" t="str">
        <f>IF(AND($A1462&lt;&gt;"",ISNUMBER($A1462)),VLOOKUP($A1462,StudiesDetails!$B:$CW,26,FALSE),"")</f>
        <v>Individual</v>
      </c>
      <c r="J1462" s="39">
        <f>IF(AND($A1462&lt;&gt;"",ISNUMBER($A1462)),VLOOKUP($A1462,StudiesDetails!$B:$CW,31,FALSE),"")</f>
        <v>1</v>
      </c>
      <c r="K1462" s="85">
        <v>2.7</v>
      </c>
      <c r="L1462" s="14" t="s">
        <v>1721</v>
      </c>
      <c r="M1462" s="14" t="s">
        <v>768</v>
      </c>
      <c r="N1462" s="67">
        <v>0</v>
      </c>
      <c r="O1462" s="59" t="s">
        <v>1721</v>
      </c>
      <c r="P1462" s="58" t="s">
        <v>797</v>
      </c>
      <c r="X1462" s="52">
        <v>1</v>
      </c>
      <c r="Y1462" s="52" t="s">
        <v>1683</v>
      </c>
    </row>
    <row r="1463" spans="1:25" x14ac:dyDescent="0.3">
      <c r="A1463">
        <v>2405</v>
      </c>
      <c r="B1463" s="23" t="str">
        <f>IF(AND($A1463&lt;&gt;"",ISNUMBER($A1463)),VLOOKUP($A1463,StudiesDetails!$B:$CW,2,FALSE),"")</f>
        <v xml:space="preserve">Weiß </v>
      </c>
      <c r="C1463" s="23">
        <f>IF(AND($A1463&lt;&gt;"",ISNUMBER($A1463)),VLOOKUP($A1463,StudiesDetails!$B:$CW,3,FALSE),"")</f>
        <v>2018</v>
      </c>
      <c r="D1463" s="23" t="str">
        <f>IF(AND($A1463&lt;&gt;"",ISNUMBER($A1463)),VLOOKUP($A1463,StudiesDetails!$B:$CW,4,FALSE),"")</f>
        <v>https://doi.org/10.1124/dmd.117.078626</v>
      </c>
      <c r="E1463" s="64" t="str">
        <f>IF(AND($A1463&lt;&gt;"",ISNUMBER($A1463)),VLOOKUP($A1463,StudiesDetails!$B:$CW,5,FALSE),"")</f>
        <v>CYP3A4</v>
      </c>
      <c r="F1463" s="23" t="str">
        <f>IF(AND($A1463&lt;&gt;"",ISNUMBER($A1463)),VLOOKUP($A1463,StudiesDetails!$B:$CW,6,FALSE),"")</f>
        <v>Liver--#todo#-A4-</v>
      </c>
      <c r="G1463" s="12" t="s">
        <v>1678</v>
      </c>
      <c r="H1463" s="1">
        <v>3</v>
      </c>
      <c r="I1463" s="60" t="str">
        <f>IF(AND($A1463&lt;&gt;"",ISNUMBER($A1463)),VLOOKUP($A1463,StudiesDetails!$B:$CW,26,FALSE),"")</f>
        <v>Individual</v>
      </c>
      <c r="J1463" s="39">
        <f>IF(AND($A1463&lt;&gt;"",ISNUMBER($A1463)),VLOOKUP($A1463,StudiesDetails!$B:$CW,31,FALSE),"")</f>
        <v>1</v>
      </c>
      <c r="K1463" s="85">
        <v>1.1000000000000001</v>
      </c>
      <c r="L1463" s="14" t="s">
        <v>1721</v>
      </c>
      <c r="M1463" s="14" t="s">
        <v>768</v>
      </c>
      <c r="N1463" s="67">
        <v>0</v>
      </c>
      <c r="O1463" s="59" t="s">
        <v>1721</v>
      </c>
      <c r="P1463" s="58" t="s">
        <v>797</v>
      </c>
      <c r="X1463" s="52">
        <v>1</v>
      </c>
      <c r="Y1463" s="52" t="s">
        <v>1683</v>
      </c>
    </row>
    <row r="1464" spans="1:25" x14ac:dyDescent="0.3">
      <c r="A1464">
        <v>2406</v>
      </c>
      <c r="B1464" s="23" t="str">
        <f>IF(AND($A1464&lt;&gt;"",ISNUMBER($A1464)),VLOOKUP($A1464,StudiesDetails!$B:$CW,2,FALSE),"")</f>
        <v xml:space="preserve">Weiß </v>
      </c>
      <c r="C1464" s="23">
        <f>IF(AND($A1464&lt;&gt;"",ISNUMBER($A1464)),VLOOKUP($A1464,StudiesDetails!$B:$CW,3,FALSE),"")</f>
        <v>2018</v>
      </c>
      <c r="D1464" s="23" t="str">
        <f>IF(AND($A1464&lt;&gt;"",ISNUMBER($A1464)),VLOOKUP($A1464,StudiesDetails!$B:$CW,4,FALSE),"")</f>
        <v>https://doi.org/10.1124/dmd.117.078626</v>
      </c>
      <c r="E1464" s="64" t="str">
        <f>IF(AND($A1464&lt;&gt;"",ISNUMBER($A1464)),VLOOKUP($A1464,StudiesDetails!$B:$CW,5,FALSE),"")</f>
        <v>CYP3A4</v>
      </c>
      <c r="F1464" s="23" t="str">
        <f>IF(AND($A1464&lt;&gt;"",ISNUMBER($A1464)),VLOOKUP($A1464,StudiesDetails!$B:$CW,6,FALSE),"")</f>
        <v>Liver--#todo#-A5-</v>
      </c>
      <c r="G1464" s="12" t="s">
        <v>1678</v>
      </c>
      <c r="H1464" s="1">
        <v>3</v>
      </c>
      <c r="I1464" s="60" t="str">
        <f>IF(AND($A1464&lt;&gt;"",ISNUMBER($A1464)),VLOOKUP($A1464,StudiesDetails!$B:$CW,26,FALSE),"")</f>
        <v>Individual</v>
      </c>
      <c r="J1464" s="39">
        <f>IF(AND($A1464&lt;&gt;"",ISNUMBER($A1464)),VLOOKUP($A1464,StudiesDetails!$B:$CW,31,FALSE),"")</f>
        <v>1</v>
      </c>
      <c r="K1464" s="85">
        <v>2.9</v>
      </c>
      <c r="L1464" s="14" t="s">
        <v>1721</v>
      </c>
      <c r="M1464" s="14" t="s">
        <v>768</v>
      </c>
      <c r="N1464" s="67">
        <v>0.1</v>
      </c>
      <c r="O1464" s="59" t="s">
        <v>1721</v>
      </c>
      <c r="P1464" s="58" t="s">
        <v>797</v>
      </c>
      <c r="X1464" s="52">
        <v>1</v>
      </c>
      <c r="Y1464" s="52" t="s">
        <v>1683</v>
      </c>
    </row>
    <row r="1465" spans="1:25" x14ac:dyDescent="0.3">
      <c r="A1465">
        <v>2407</v>
      </c>
      <c r="B1465" s="23" t="str">
        <f>IF(AND($A1465&lt;&gt;"",ISNUMBER($A1465)),VLOOKUP($A1465,StudiesDetails!$B:$CW,2,FALSE),"")</f>
        <v xml:space="preserve">Weiß </v>
      </c>
      <c r="C1465" s="23">
        <f>IF(AND($A1465&lt;&gt;"",ISNUMBER($A1465)),VLOOKUP($A1465,StudiesDetails!$B:$CW,3,FALSE),"")</f>
        <v>2018</v>
      </c>
      <c r="D1465" s="23" t="str">
        <f>IF(AND($A1465&lt;&gt;"",ISNUMBER($A1465)),VLOOKUP($A1465,StudiesDetails!$B:$CW,4,FALSE),"")</f>
        <v>https://doi.org/10.1124/dmd.117.078626</v>
      </c>
      <c r="E1465" s="64" t="str">
        <f>IF(AND($A1465&lt;&gt;"",ISNUMBER($A1465)),VLOOKUP($A1465,StudiesDetails!$B:$CW,5,FALSE),"")</f>
        <v>CYP3A4</v>
      </c>
      <c r="F1465" s="23" t="str">
        <f>IF(AND($A1465&lt;&gt;"",ISNUMBER($A1465)),VLOOKUP($A1465,StudiesDetails!$B:$CW,6,FALSE),"")</f>
        <v>Liver--#todo#-A6-</v>
      </c>
      <c r="G1465" s="12" t="s">
        <v>1678</v>
      </c>
      <c r="H1465" s="1">
        <v>3</v>
      </c>
      <c r="I1465" s="60" t="str">
        <f>IF(AND($A1465&lt;&gt;"",ISNUMBER($A1465)),VLOOKUP($A1465,StudiesDetails!$B:$CW,26,FALSE),"")</f>
        <v>Individual</v>
      </c>
      <c r="J1465" s="39">
        <f>IF(AND($A1465&lt;&gt;"",ISNUMBER($A1465)),VLOOKUP($A1465,StudiesDetails!$B:$CW,31,FALSE),"")</f>
        <v>1</v>
      </c>
      <c r="K1465" s="85">
        <v>1</v>
      </c>
      <c r="L1465" s="14" t="s">
        <v>1721</v>
      </c>
      <c r="M1465" s="14" t="s">
        <v>768</v>
      </c>
      <c r="N1465" s="67">
        <v>0</v>
      </c>
      <c r="O1465" s="59" t="s">
        <v>1721</v>
      </c>
      <c r="P1465" s="58" t="s">
        <v>797</v>
      </c>
      <c r="X1465" s="52">
        <v>1</v>
      </c>
      <c r="Y1465" s="52" t="s">
        <v>1683</v>
      </c>
    </row>
    <row r="1466" spans="1:25" x14ac:dyDescent="0.3">
      <c r="A1466">
        <v>2408</v>
      </c>
      <c r="B1466" s="23" t="str">
        <f>IF(AND($A1466&lt;&gt;"",ISNUMBER($A1466)),VLOOKUP($A1466,StudiesDetails!$B:$CW,2,FALSE),"")</f>
        <v xml:space="preserve">Weiß </v>
      </c>
      <c r="C1466" s="23">
        <f>IF(AND($A1466&lt;&gt;"",ISNUMBER($A1466)),VLOOKUP($A1466,StudiesDetails!$B:$CW,3,FALSE),"")</f>
        <v>2018</v>
      </c>
      <c r="D1466" s="23" t="str">
        <f>IF(AND($A1466&lt;&gt;"",ISNUMBER($A1466)),VLOOKUP($A1466,StudiesDetails!$B:$CW,4,FALSE),"")</f>
        <v>https://doi.org/10.1124/dmd.117.078626</v>
      </c>
      <c r="E1466" s="64" t="str">
        <f>IF(AND($A1466&lt;&gt;"",ISNUMBER($A1466)),VLOOKUP($A1466,StudiesDetails!$B:$CW,5,FALSE),"")</f>
        <v>CYP3A4</v>
      </c>
      <c r="F1466" s="23" t="str">
        <f>IF(AND($A1466&lt;&gt;"",ISNUMBER($A1466)),VLOOKUP($A1466,StudiesDetails!$B:$CW,6,FALSE),"")</f>
        <v>Liver--#todo#-A7-</v>
      </c>
      <c r="G1466" s="12" t="s">
        <v>1678</v>
      </c>
      <c r="H1466" s="1">
        <v>3</v>
      </c>
      <c r="I1466" s="60" t="str">
        <f>IF(AND($A1466&lt;&gt;"",ISNUMBER($A1466)),VLOOKUP($A1466,StudiesDetails!$B:$CW,26,FALSE),"")</f>
        <v>Individual</v>
      </c>
      <c r="J1466" s="39">
        <f>IF(AND($A1466&lt;&gt;"",ISNUMBER($A1466)),VLOOKUP($A1466,StudiesDetails!$B:$CW,31,FALSE),"")</f>
        <v>1</v>
      </c>
      <c r="K1466" s="85">
        <v>1.4</v>
      </c>
      <c r="L1466" s="14" t="s">
        <v>1721</v>
      </c>
      <c r="M1466" s="14" t="s">
        <v>768</v>
      </c>
      <c r="N1466" s="67">
        <v>0.1</v>
      </c>
      <c r="O1466" s="59" t="s">
        <v>1721</v>
      </c>
      <c r="P1466" s="58" t="s">
        <v>797</v>
      </c>
      <c r="X1466" s="52">
        <v>1</v>
      </c>
      <c r="Y1466" s="52" t="s">
        <v>1683</v>
      </c>
    </row>
    <row r="1467" spans="1:25" x14ac:dyDescent="0.3">
      <c r="A1467">
        <v>2409</v>
      </c>
      <c r="B1467" s="23" t="str">
        <f>IF(AND($A1467&lt;&gt;"",ISNUMBER($A1467)),VLOOKUP($A1467,StudiesDetails!$B:$CW,2,FALSE),"")</f>
        <v xml:space="preserve">Weiß </v>
      </c>
      <c r="C1467" s="23">
        <f>IF(AND($A1467&lt;&gt;"",ISNUMBER($A1467)),VLOOKUP($A1467,StudiesDetails!$B:$CW,3,FALSE),"")</f>
        <v>2018</v>
      </c>
      <c r="D1467" s="23" t="str">
        <f>IF(AND($A1467&lt;&gt;"",ISNUMBER($A1467)),VLOOKUP($A1467,StudiesDetails!$B:$CW,4,FALSE),"")</f>
        <v>https://doi.org/10.1124/dmd.117.078626</v>
      </c>
      <c r="E1467" s="64" t="str">
        <f>IF(AND($A1467&lt;&gt;"",ISNUMBER($A1467)),VLOOKUP($A1467,StudiesDetails!$B:$CW,5,FALSE),"")</f>
        <v>CYP3A4</v>
      </c>
      <c r="F1467" s="23" t="str">
        <f>IF(AND($A1467&lt;&gt;"",ISNUMBER($A1467)),VLOOKUP($A1467,StudiesDetails!$B:$CW,6,FALSE),"")</f>
        <v>Liver--#todo#-A8-</v>
      </c>
      <c r="G1467" s="12" t="s">
        <v>1678</v>
      </c>
      <c r="H1467" s="1">
        <v>3</v>
      </c>
      <c r="I1467" s="60" t="str">
        <f>IF(AND($A1467&lt;&gt;"",ISNUMBER($A1467)),VLOOKUP($A1467,StudiesDetails!$B:$CW,26,FALSE),"")</f>
        <v>Individual</v>
      </c>
      <c r="J1467" s="39">
        <f>IF(AND($A1467&lt;&gt;"",ISNUMBER($A1467)),VLOOKUP($A1467,StudiesDetails!$B:$CW,31,FALSE),"")</f>
        <v>1</v>
      </c>
      <c r="K1467" s="85">
        <v>2.1</v>
      </c>
      <c r="L1467" s="14" t="s">
        <v>1721</v>
      </c>
      <c r="M1467" s="14" t="s">
        <v>768</v>
      </c>
      <c r="N1467" s="67">
        <v>0</v>
      </c>
      <c r="O1467" s="59" t="s">
        <v>1721</v>
      </c>
      <c r="P1467" s="58" t="s">
        <v>797</v>
      </c>
      <c r="X1467" s="52">
        <v>1</v>
      </c>
      <c r="Y1467" s="52" t="s">
        <v>1683</v>
      </c>
    </row>
    <row r="1468" spans="1:25" x14ac:dyDescent="0.3">
      <c r="A1468">
        <v>2410</v>
      </c>
      <c r="B1468" s="23" t="str">
        <f>IF(AND($A1468&lt;&gt;"",ISNUMBER($A1468)),VLOOKUP($A1468,StudiesDetails!$B:$CW,2,FALSE),"")</f>
        <v xml:space="preserve">Weiß </v>
      </c>
      <c r="C1468" s="23">
        <f>IF(AND($A1468&lt;&gt;"",ISNUMBER($A1468)),VLOOKUP($A1468,StudiesDetails!$B:$CW,3,FALSE),"")</f>
        <v>2018</v>
      </c>
      <c r="D1468" s="23" t="str">
        <f>IF(AND($A1468&lt;&gt;"",ISNUMBER($A1468)),VLOOKUP($A1468,StudiesDetails!$B:$CW,4,FALSE),"")</f>
        <v>https://doi.org/10.1124/dmd.117.078626</v>
      </c>
      <c r="E1468" s="64" t="str">
        <f>IF(AND($A1468&lt;&gt;"",ISNUMBER($A1468)),VLOOKUP($A1468,StudiesDetails!$B:$CW,5,FALSE),"")</f>
        <v>CYP3A4</v>
      </c>
      <c r="F1468" s="23" t="str">
        <f>IF(AND($A1468&lt;&gt;"",ISNUMBER($A1468)),VLOOKUP($A1468,StudiesDetails!$B:$CW,6,FALSE),"")</f>
        <v>Liver--HLM-A1-</v>
      </c>
      <c r="G1468" s="12" t="s">
        <v>1678</v>
      </c>
      <c r="H1468" s="1">
        <v>3</v>
      </c>
      <c r="I1468" s="60" t="str">
        <f>IF(AND($A1468&lt;&gt;"",ISNUMBER($A1468)),VLOOKUP($A1468,StudiesDetails!$B:$CW,26,FALSE),"")</f>
        <v>Individual</v>
      </c>
      <c r="J1468" s="39">
        <f>IF(AND($A1468&lt;&gt;"",ISNUMBER($A1468)),VLOOKUP($A1468,StudiesDetails!$B:$CW,31,FALSE),"")</f>
        <v>1</v>
      </c>
      <c r="K1468" s="85">
        <v>110.1</v>
      </c>
      <c r="L1468" s="14" t="s">
        <v>1701</v>
      </c>
      <c r="M1468" s="14" t="s">
        <v>768</v>
      </c>
      <c r="N1468" s="67">
        <v>4.9000000000000004</v>
      </c>
      <c r="O1468" s="59" t="s">
        <v>1701</v>
      </c>
      <c r="P1468" s="58" t="s">
        <v>797</v>
      </c>
      <c r="X1468" s="52">
        <v>1</v>
      </c>
      <c r="Y1468" s="52" t="s">
        <v>1683</v>
      </c>
    </row>
    <row r="1469" spans="1:25" x14ac:dyDescent="0.3">
      <c r="A1469">
        <v>2411</v>
      </c>
      <c r="B1469" s="23" t="str">
        <f>IF(AND($A1469&lt;&gt;"",ISNUMBER($A1469)),VLOOKUP($A1469,StudiesDetails!$B:$CW,2,FALSE),"")</f>
        <v xml:space="preserve">Weiß </v>
      </c>
      <c r="C1469" s="23">
        <f>IF(AND($A1469&lt;&gt;"",ISNUMBER($A1469)),VLOOKUP($A1469,StudiesDetails!$B:$CW,3,FALSE),"")</f>
        <v>2018</v>
      </c>
      <c r="D1469" s="23" t="str">
        <f>IF(AND($A1469&lt;&gt;"",ISNUMBER($A1469)),VLOOKUP($A1469,StudiesDetails!$B:$CW,4,FALSE),"")</f>
        <v>https://doi.org/10.1124/dmd.117.078626</v>
      </c>
      <c r="E1469" s="64" t="str">
        <f>IF(AND($A1469&lt;&gt;"",ISNUMBER($A1469)),VLOOKUP($A1469,StudiesDetails!$B:$CW,5,FALSE),"")</f>
        <v>CYP3A4</v>
      </c>
      <c r="F1469" s="23" t="str">
        <f>IF(AND($A1469&lt;&gt;"",ISNUMBER($A1469)),VLOOKUP($A1469,StudiesDetails!$B:$CW,6,FALSE),"")</f>
        <v>Liver--HLM-A2-</v>
      </c>
      <c r="G1469" s="12" t="s">
        <v>1678</v>
      </c>
      <c r="H1469" s="1">
        <v>3</v>
      </c>
      <c r="I1469" s="60" t="str">
        <f>IF(AND($A1469&lt;&gt;"",ISNUMBER($A1469)),VLOOKUP($A1469,StudiesDetails!$B:$CW,26,FALSE),"")</f>
        <v>Individual</v>
      </c>
      <c r="J1469" s="39">
        <f>IF(AND($A1469&lt;&gt;"",ISNUMBER($A1469)),VLOOKUP($A1469,StudiesDetails!$B:$CW,31,FALSE),"")</f>
        <v>1</v>
      </c>
      <c r="K1469" s="85">
        <v>72.599999999999994</v>
      </c>
      <c r="L1469" s="14" t="s">
        <v>1701</v>
      </c>
      <c r="M1469" s="14" t="s">
        <v>768</v>
      </c>
      <c r="N1469" s="67"/>
      <c r="X1469" s="52">
        <v>1</v>
      </c>
      <c r="Y1469" s="52" t="s">
        <v>1683</v>
      </c>
    </row>
    <row r="1470" spans="1:25" x14ac:dyDescent="0.3">
      <c r="A1470">
        <v>2412</v>
      </c>
      <c r="B1470" s="23" t="str">
        <f>IF(AND($A1470&lt;&gt;"",ISNUMBER($A1470)),VLOOKUP($A1470,StudiesDetails!$B:$CW,2,FALSE),"")</f>
        <v xml:space="preserve">Weiß </v>
      </c>
      <c r="C1470" s="23">
        <f>IF(AND($A1470&lt;&gt;"",ISNUMBER($A1470)),VLOOKUP($A1470,StudiesDetails!$B:$CW,3,FALSE),"")</f>
        <v>2018</v>
      </c>
      <c r="D1470" s="23" t="str">
        <f>IF(AND($A1470&lt;&gt;"",ISNUMBER($A1470)),VLOOKUP($A1470,StudiesDetails!$B:$CW,4,FALSE),"")</f>
        <v>https://doi.org/10.1124/dmd.117.078626</v>
      </c>
      <c r="E1470" s="64" t="str">
        <f>IF(AND($A1470&lt;&gt;"",ISNUMBER($A1470)),VLOOKUP($A1470,StudiesDetails!$B:$CW,5,FALSE),"")</f>
        <v>CYP3A4</v>
      </c>
      <c r="F1470" s="23" t="str">
        <f>IF(AND($A1470&lt;&gt;"",ISNUMBER($A1470)),VLOOKUP($A1470,StudiesDetails!$B:$CW,6,FALSE),"")</f>
        <v>Liver--HLM-A3-</v>
      </c>
      <c r="G1470" s="12" t="s">
        <v>1678</v>
      </c>
      <c r="H1470" s="1">
        <v>3</v>
      </c>
      <c r="I1470" s="60" t="str">
        <f>IF(AND($A1470&lt;&gt;"",ISNUMBER($A1470)),VLOOKUP($A1470,StudiesDetails!$B:$CW,26,FALSE),"")</f>
        <v>Individual</v>
      </c>
      <c r="J1470" s="39">
        <f>IF(AND($A1470&lt;&gt;"",ISNUMBER($A1470)),VLOOKUP($A1470,StudiesDetails!$B:$CW,31,FALSE),"")</f>
        <v>1</v>
      </c>
      <c r="K1470" s="85">
        <v>94.7</v>
      </c>
      <c r="L1470" s="14" t="s">
        <v>1701</v>
      </c>
      <c r="M1470" s="14" t="s">
        <v>768</v>
      </c>
      <c r="N1470" s="67"/>
      <c r="X1470" s="52">
        <v>1</v>
      </c>
      <c r="Y1470" s="52" t="s">
        <v>1683</v>
      </c>
    </row>
    <row r="1471" spans="1:25" x14ac:dyDescent="0.3">
      <c r="A1471">
        <v>2413</v>
      </c>
      <c r="B1471" s="23" t="str">
        <f>IF(AND($A1471&lt;&gt;"",ISNUMBER($A1471)),VLOOKUP($A1471,StudiesDetails!$B:$CW,2,FALSE),"")</f>
        <v xml:space="preserve">Weiß </v>
      </c>
      <c r="C1471" s="23">
        <f>IF(AND($A1471&lt;&gt;"",ISNUMBER($A1471)),VLOOKUP($A1471,StudiesDetails!$B:$CW,3,FALSE),"")</f>
        <v>2018</v>
      </c>
      <c r="D1471" s="23" t="str">
        <f>IF(AND($A1471&lt;&gt;"",ISNUMBER($A1471)),VLOOKUP($A1471,StudiesDetails!$B:$CW,4,FALSE),"")</f>
        <v>https://doi.org/10.1124/dmd.117.078626</v>
      </c>
      <c r="E1471" s="64" t="str">
        <f>IF(AND($A1471&lt;&gt;"",ISNUMBER($A1471)),VLOOKUP($A1471,StudiesDetails!$B:$CW,5,FALSE),"")</f>
        <v>CYP3A4</v>
      </c>
      <c r="F1471" s="23" t="str">
        <f>IF(AND($A1471&lt;&gt;"",ISNUMBER($A1471)),VLOOKUP($A1471,StudiesDetails!$B:$CW,6,FALSE),"")</f>
        <v>Liver--HLM-A4-</v>
      </c>
      <c r="G1471" s="12" t="s">
        <v>1678</v>
      </c>
      <c r="H1471" s="1">
        <v>3</v>
      </c>
      <c r="I1471" s="60" t="str">
        <f>IF(AND($A1471&lt;&gt;"",ISNUMBER($A1471)),VLOOKUP($A1471,StudiesDetails!$B:$CW,26,FALSE),"")</f>
        <v>Individual</v>
      </c>
      <c r="J1471" s="39">
        <f>IF(AND($A1471&lt;&gt;"",ISNUMBER($A1471)),VLOOKUP($A1471,StudiesDetails!$B:$CW,31,FALSE),"")</f>
        <v>1</v>
      </c>
      <c r="K1471" s="85">
        <v>41</v>
      </c>
      <c r="L1471" s="14" t="s">
        <v>1701</v>
      </c>
      <c r="M1471" s="14" t="s">
        <v>768</v>
      </c>
      <c r="N1471" s="67"/>
      <c r="X1471" s="52">
        <v>1</v>
      </c>
      <c r="Y1471" s="52" t="s">
        <v>1683</v>
      </c>
    </row>
    <row r="1472" spans="1:25" x14ac:dyDescent="0.3">
      <c r="A1472">
        <v>2414</v>
      </c>
      <c r="B1472" s="23" t="str">
        <f>IF(AND($A1472&lt;&gt;"",ISNUMBER($A1472)),VLOOKUP($A1472,StudiesDetails!$B:$CW,2,FALSE),"")</f>
        <v xml:space="preserve">Weiß </v>
      </c>
      <c r="C1472" s="23">
        <f>IF(AND($A1472&lt;&gt;"",ISNUMBER($A1472)),VLOOKUP($A1472,StudiesDetails!$B:$CW,3,FALSE),"")</f>
        <v>2018</v>
      </c>
      <c r="D1472" s="23" t="str">
        <f>IF(AND($A1472&lt;&gt;"",ISNUMBER($A1472)),VLOOKUP($A1472,StudiesDetails!$B:$CW,4,FALSE),"")</f>
        <v>https://doi.org/10.1124/dmd.117.078626</v>
      </c>
      <c r="E1472" s="64" t="str">
        <f>IF(AND($A1472&lt;&gt;"",ISNUMBER($A1472)),VLOOKUP($A1472,StudiesDetails!$B:$CW,5,FALSE),"")</f>
        <v>CYP3A4</v>
      </c>
      <c r="F1472" s="23" t="str">
        <f>IF(AND($A1472&lt;&gt;"",ISNUMBER($A1472)),VLOOKUP($A1472,StudiesDetails!$B:$CW,6,FALSE),"")</f>
        <v>Liver--HLM-A5-</v>
      </c>
      <c r="G1472" s="12" t="s">
        <v>1678</v>
      </c>
      <c r="H1472" s="1">
        <v>3</v>
      </c>
      <c r="I1472" s="60" t="str">
        <f>IF(AND($A1472&lt;&gt;"",ISNUMBER($A1472)),VLOOKUP($A1472,StudiesDetails!$B:$CW,26,FALSE),"")</f>
        <v>Individual</v>
      </c>
      <c r="J1472" s="39">
        <f>IF(AND($A1472&lt;&gt;"",ISNUMBER($A1472)),VLOOKUP($A1472,StudiesDetails!$B:$CW,31,FALSE),"")</f>
        <v>1</v>
      </c>
      <c r="K1472" s="85">
        <v>144.4</v>
      </c>
      <c r="L1472" s="14" t="s">
        <v>1701</v>
      </c>
      <c r="M1472" s="14" t="s">
        <v>768</v>
      </c>
      <c r="N1472" s="67">
        <v>3.5</v>
      </c>
      <c r="O1472" s="59" t="s">
        <v>1701</v>
      </c>
      <c r="P1472" s="58" t="s">
        <v>797</v>
      </c>
      <c r="X1472" s="52">
        <v>1</v>
      </c>
      <c r="Y1472" s="52" t="s">
        <v>1683</v>
      </c>
    </row>
    <row r="1473" spans="1:26" x14ac:dyDescent="0.3">
      <c r="A1473">
        <v>2415</v>
      </c>
      <c r="B1473" s="23" t="str">
        <f>IF(AND($A1473&lt;&gt;"",ISNUMBER($A1473)),VLOOKUP($A1473,StudiesDetails!$B:$CW,2,FALSE),"")</f>
        <v xml:space="preserve">Weiß </v>
      </c>
      <c r="C1473" s="23">
        <f>IF(AND($A1473&lt;&gt;"",ISNUMBER($A1473)),VLOOKUP($A1473,StudiesDetails!$B:$CW,3,FALSE),"")</f>
        <v>2018</v>
      </c>
      <c r="D1473" s="23" t="str">
        <f>IF(AND($A1473&lt;&gt;"",ISNUMBER($A1473)),VLOOKUP($A1473,StudiesDetails!$B:$CW,4,FALSE),"")</f>
        <v>https://doi.org/10.1124/dmd.117.078626</v>
      </c>
      <c r="E1473" s="64" t="str">
        <f>IF(AND($A1473&lt;&gt;"",ISNUMBER($A1473)),VLOOKUP($A1473,StudiesDetails!$B:$CW,5,FALSE),"")</f>
        <v>CYP3A4</v>
      </c>
      <c r="F1473" s="23" t="str">
        <f>IF(AND($A1473&lt;&gt;"",ISNUMBER($A1473)),VLOOKUP($A1473,StudiesDetails!$B:$CW,6,FALSE),"")</f>
        <v>Liver--HLM-A6-</v>
      </c>
      <c r="G1473" s="12" t="s">
        <v>1678</v>
      </c>
      <c r="H1473" s="1">
        <v>3</v>
      </c>
      <c r="I1473" s="60" t="str">
        <f>IF(AND($A1473&lt;&gt;"",ISNUMBER($A1473)),VLOOKUP($A1473,StudiesDetails!$B:$CW,26,FALSE),"")</f>
        <v>Individual</v>
      </c>
      <c r="J1473" s="39">
        <f>IF(AND($A1473&lt;&gt;"",ISNUMBER($A1473)),VLOOKUP($A1473,StudiesDetails!$B:$CW,31,FALSE),"")</f>
        <v>1</v>
      </c>
      <c r="K1473" s="85">
        <v>56.2</v>
      </c>
      <c r="L1473" s="14" t="s">
        <v>1701</v>
      </c>
      <c r="M1473" s="14" t="s">
        <v>768</v>
      </c>
      <c r="X1473" s="52">
        <v>1</v>
      </c>
      <c r="Y1473" s="52" t="s">
        <v>1683</v>
      </c>
    </row>
    <row r="1474" spans="1:26" x14ac:dyDescent="0.3">
      <c r="A1474">
        <v>2416</v>
      </c>
      <c r="B1474" s="23" t="str">
        <f>IF(AND($A1474&lt;&gt;"",ISNUMBER($A1474)),VLOOKUP($A1474,StudiesDetails!$B:$CW,2,FALSE),"")</f>
        <v xml:space="preserve">Weiß </v>
      </c>
      <c r="C1474" s="23">
        <f>IF(AND($A1474&lt;&gt;"",ISNUMBER($A1474)),VLOOKUP($A1474,StudiesDetails!$B:$CW,3,FALSE),"")</f>
        <v>2018</v>
      </c>
      <c r="D1474" s="23" t="str">
        <f>IF(AND($A1474&lt;&gt;"",ISNUMBER($A1474)),VLOOKUP($A1474,StudiesDetails!$B:$CW,4,FALSE),"")</f>
        <v>https://doi.org/10.1124/dmd.117.078626</v>
      </c>
      <c r="E1474" s="64" t="str">
        <f>IF(AND($A1474&lt;&gt;"",ISNUMBER($A1474)),VLOOKUP($A1474,StudiesDetails!$B:$CW,5,FALSE),"")</f>
        <v>CYP3A4</v>
      </c>
      <c r="F1474" s="23" t="str">
        <f>IF(AND($A1474&lt;&gt;"",ISNUMBER($A1474)),VLOOKUP($A1474,StudiesDetails!$B:$CW,6,FALSE),"")</f>
        <v>Liver--HLM-A7-</v>
      </c>
      <c r="G1474" s="12" t="s">
        <v>1678</v>
      </c>
      <c r="H1474" s="1">
        <v>3</v>
      </c>
      <c r="I1474" s="60" t="str">
        <f>IF(AND($A1474&lt;&gt;"",ISNUMBER($A1474)),VLOOKUP($A1474,StudiesDetails!$B:$CW,26,FALSE),"")</f>
        <v>Individual</v>
      </c>
      <c r="J1474" s="39">
        <f>IF(AND($A1474&lt;&gt;"",ISNUMBER($A1474)),VLOOKUP($A1474,StudiesDetails!$B:$CW,31,FALSE),"")</f>
        <v>1</v>
      </c>
      <c r="K1474" s="85">
        <v>85.7</v>
      </c>
      <c r="L1474" s="14" t="s">
        <v>1701</v>
      </c>
      <c r="M1474" s="14" t="s">
        <v>768</v>
      </c>
      <c r="X1474" s="52">
        <v>1</v>
      </c>
      <c r="Y1474" s="52" t="s">
        <v>1683</v>
      </c>
    </row>
    <row r="1475" spans="1:26" x14ac:dyDescent="0.3">
      <c r="A1475">
        <v>2417</v>
      </c>
      <c r="B1475" s="23" t="str">
        <f>IF(AND($A1475&lt;&gt;"",ISNUMBER($A1475)),VLOOKUP($A1475,StudiesDetails!$B:$CW,2,FALSE),"")</f>
        <v xml:space="preserve">Weiß </v>
      </c>
      <c r="C1475" s="23">
        <f>IF(AND($A1475&lt;&gt;"",ISNUMBER($A1475)),VLOOKUP($A1475,StudiesDetails!$B:$CW,3,FALSE),"")</f>
        <v>2018</v>
      </c>
      <c r="D1475" s="23" t="str">
        <f>IF(AND($A1475&lt;&gt;"",ISNUMBER($A1475)),VLOOKUP($A1475,StudiesDetails!$B:$CW,4,FALSE),"")</f>
        <v>https://doi.org/10.1124/dmd.117.078626</v>
      </c>
      <c r="E1475" s="64" t="str">
        <f>IF(AND($A1475&lt;&gt;"",ISNUMBER($A1475)),VLOOKUP($A1475,StudiesDetails!$B:$CW,5,FALSE),"")</f>
        <v>CYP3A4</v>
      </c>
      <c r="F1475" s="23" t="str">
        <f>IF(AND($A1475&lt;&gt;"",ISNUMBER($A1475)),VLOOKUP($A1475,StudiesDetails!$B:$CW,6,FALSE),"")</f>
        <v>Liver--HLM-A8-</v>
      </c>
      <c r="G1475" s="12" t="s">
        <v>1678</v>
      </c>
      <c r="H1475" s="1">
        <v>3</v>
      </c>
      <c r="I1475" s="60" t="str">
        <f>IF(AND($A1475&lt;&gt;"",ISNUMBER($A1475)),VLOOKUP($A1475,StudiesDetails!$B:$CW,26,FALSE),"")</f>
        <v>Individual</v>
      </c>
      <c r="J1475" s="39">
        <f>IF(AND($A1475&lt;&gt;"",ISNUMBER($A1475)),VLOOKUP($A1475,StudiesDetails!$B:$CW,31,FALSE),"")</f>
        <v>1</v>
      </c>
      <c r="K1475" s="85">
        <v>78.8</v>
      </c>
      <c r="L1475" s="14" t="s">
        <v>1701</v>
      </c>
      <c r="M1475" s="14" t="s">
        <v>768</v>
      </c>
      <c r="X1475" s="52">
        <v>1</v>
      </c>
      <c r="Y1475" s="52" t="s">
        <v>1683</v>
      </c>
    </row>
    <row r="1476" spans="1:26" x14ac:dyDescent="0.3">
      <c r="A1476">
        <v>2418</v>
      </c>
      <c r="B1476" s="23" t="str">
        <f>IF(AND($A1476&lt;&gt;"",ISNUMBER($A1476)),VLOOKUP($A1476,StudiesDetails!$B:$CW,2,FALSE),"")</f>
        <v xml:space="preserve">Weiß </v>
      </c>
      <c r="C1476" s="23">
        <f>IF(AND($A1476&lt;&gt;"",ISNUMBER($A1476)),VLOOKUP($A1476,StudiesDetails!$B:$CW,3,FALSE),"")</f>
        <v>2018</v>
      </c>
      <c r="D1476" s="23" t="str">
        <f>IF(AND($A1476&lt;&gt;"",ISNUMBER($A1476)),VLOOKUP($A1476,StudiesDetails!$B:$CW,4,FALSE),"")</f>
        <v>https://doi.org/10.1124/dmd.117.078626</v>
      </c>
      <c r="E1476" s="64" t="str">
        <f>IF(AND($A1476&lt;&gt;"",ISNUMBER($A1476)),VLOOKUP($A1476,StudiesDetails!$B:$CW,5,FALSE),"")</f>
        <v>CYP3A4</v>
      </c>
      <c r="F1476" s="23" t="str">
        <f>IF(AND($A1476&lt;&gt;"",ISNUMBER($A1476)),VLOOKUP($A1476,StudiesDetails!$B:$CW,6,FALSE),"")</f>
        <v>Liver--HLM-A9-</v>
      </c>
      <c r="G1476" s="12" t="s">
        <v>1678</v>
      </c>
      <c r="H1476" s="1">
        <v>3</v>
      </c>
      <c r="I1476" s="60" t="str">
        <f>IF(AND($A1476&lt;&gt;"",ISNUMBER($A1476)),VLOOKUP($A1476,StudiesDetails!$B:$CW,26,FALSE),"")</f>
        <v>Individual</v>
      </c>
      <c r="J1476" s="39">
        <f>IF(AND($A1476&lt;&gt;"",ISNUMBER($A1476)),VLOOKUP($A1476,StudiesDetails!$B:$CW,31,FALSE),"")</f>
        <v>1</v>
      </c>
      <c r="K1476" s="85">
        <v>42.8</v>
      </c>
      <c r="L1476" s="14" t="s">
        <v>1701</v>
      </c>
      <c r="M1476" s="14" t="s">
        <v>768</v>
      </c>
      <c r="X1476" s="52">
        <v>1</v>
      </c>
      <c r="Y1476" s="52" t="s">
        <v>1683</v>
      </c>
    </row>
    <row r="1477" spans="1:26" x14ac:dyDescent="0.3">
      <c r="A1477">
        <v>2419</v>
      </c>
      <c r="B1477" s="23" t="str">
        <f>IF(AND($A1477&lt;&gt;"",ISNUMBER($A1477)),VLOOKUP($A1477,StudiesDetails!$B:$CW,2,FALSE),"")</f>
        <v xml:space="preserve">Weiß </v>
      </c>
      <c r="C1477" s="23">
        <f>IF(AND($A1477&lt;&gt;"",ISNUMBER($A1477)),VLOOKUP($A1477,StudiesDetails!$B:$CW,3,FALSE),"")</f>
        <v>2018</v>
      </c>
      <c r="D1477" s="23" t="str">
        <f>IF(AND($A1477&lt;&gt;"",ISNUMBER($A1477)),VLOOKUP($A1477,StudiesDetails!$B:$CW,4,FALSE),"")</f>
        <v>https://doi.org/10.1124/dmd.117.078626</v>
      </c>
      <c r="E1477" s="64" t="str">
        <f>IF(AND($A1477&lt;&gt;"",ISNUMBER($A1477)),VLOOKUP($A1477,StudiesDetails!$B:$CW,5,FALSE),"")</f>
        <v>CYP3A4</v>
      </c>
      <c r="F1477" s="23" t="str">
        <f>IF(AND($A1477&lt;&gt;"",ISNUMBER($A1477)),VLOOKUP($A1477,StudiesDetails!$B:$CW,6,FALSE),"")</f>
        <v>Liver--HLM-A10-</v>
      </c>
      <c r="G1477" s="12" t="s">
        <v>1678</v>
      </c>
      <c r="H1477" s="1">
        <v>3</v>
      </c>
      <c r="I1477" s="60" t="str">
        <f>IF(AND($A1477&lt;&gt;"",ISNUMBER($A1477)),VLOOKUP($A1477,StudiesDetails!$B:$CW,26,FALSE),"")</f>
        <v>Individual</v>
      </c>
      <c r="J1477" s="39">
        <f>IF(AND($A1477&lt;&gt;"",ISNUMBER($A1477)),VLOOKUP($A1477,StudiesDetails!$B:$CW,31,FALSE),"")</f>
        <v>1</v>
      </c>
      <c r="K1477" s="85">
        <v>56.9</v>
      </c>
      <c r="L1477" s="14" t="s">
        <v>1701</v>
      </c>
      <c r="M1477" s="14" t="s">
        <v>768</v>
      </c>
      <c r="X1477" s="52">
        <v>1</v>
      </c>
      <c r="Y1477" s="52" t="s">
        <v>1683</v>
      </c>
    </row>
    <row r="1478" spans="1:26" x14ac:dyDescent="0.3">
      <c r="A1478">
        <v>2420</v>
      </c>
      <c r="B1478" s="23" t="str">
        <f>IF(AND($A1478&lt;&gt;"",ISNUMBER($A1478)),VLOOKUP($A1478,StudiesDetails!$B:$CW,2,FALSE),"")</f>
        <v xml:space="preserve">Weiß </v>
      </c>
      <c r="C1478" s="23">
        <f>IF(AND($A1478&lt;&gt;"",ISNUMBER($A1478)),VLOOKUP($A1478,StudiesDetails!$B:$CW,3,FALSE),"")</f>
        <v>2018</v>
      </c>
      <c r="D1478" s="23" t="str">
        <f>IF(AND($A1478&lt;&gt;"",ISNUMBER($A1478)),VLOOKUP($A1478,StudiesDetails!$B:$CW,4,FALSE),"")</f>
        <v>https://doi.org/10.1124/dmd.117.078626</v>
      </c>
      <c r="E1478" s="64" t="str">
        <f>IF(AND($A1478&lt;&gt;"",ISNUMBER($A1478)),VLOOKUP($A1478,StudiesDetails!$B:$CW,5,FALSE),"")</f>
        <v>CYP3A4</v>
      </c>
      <c r="F1478" s="23" t="str">
        <f>IF(AND($A1478&lt;&gt;"",ISNUMBER($A1478)),VLOOKUP($A1478,StudiesDetails!$B:$CW,6,FALSE),"")</f>
        <v>Liver--Homogenate-B-</v>
      </c>
      <c r="G1478" s="12" t="s">
        <v>1678</v>
      </c>
      <c r="H1478" s="1">
        <v>3</v>
      </c>
      <c r="I1478" s="60" t="str">
        <f>IF(AND($A1478&lt;&gt;"",ISNUMBER($A1478)),VLOOKUP($A1478,StudiesDetails!$B:$CW,26,FALSE),"")</f>
        <v>Aggregated</v>
      </c>
      <c r="J1478" s="39">
        <f>IF(AND($A1478&lt;&gt;"",ISNUMBER($A1478)),VLOOKUP($A1478,StudiesDetails!$B:$CW,31,FALSE),"")</f>
        <v>15</v>
      </c>
      <c r="K1478" s="110" t="s">
        <v>988</v>
      </c>
      <c r="L1478" s="14" t="s">
        <v>1721</v>
      </c>
      <c r="M1478" s="14" t="s">
        <v>768</v>
      </c>
      <c r="T1478" s="110" t="s">
        <v>988</v>
      </c>
      <c r="U1478" s="110" t="s">
        <v>988</v>
      </c>
      <c r="X1478" s="52">
        <v>1</v>
      </c>
      <c r="Y1478" s="52" t="s">
        <v>1683</v>
      </c>
      <c r="Z1478" s="16" t="s">
        <v>832</v>
      </c>
    </row>
    <row r="1479" spans="1:26" x14ac:dyDescent="0.3">
      <c r="A1479">
        <v>2421</v>
      </c>
      <c r="B1479" s="23" t="str">
        <f>IF(AND($A1479&lt;&gt;"",ISNUMBER($A1479)),VLOOKUP($A1479,StudiesDetails!$B:$CW,2,FALSE),"")</f>
        <v xml:space="preserve">Weiß </v>
      </c>
      <c r="C1479" s="23">
        <f>IF(AND($A1479&lt;&gt;"",ISNUMBER($A1479)),VLOOKUP($A1479,StudiesDetails!$B:$CW,3,FALSE),"")</f>
        <v>2018</v>
      </c>
      <c r="D1479" s="23" t="str">
        <f>IF(AND($A1479&lt;&gt;"",ISNUMBER($A1479)),VLOOKUP($A1479,StudiesDetails!$B:$CW,4,FALSE),"")</f>
        <v>https://doi.org/10.1124/dmd.117.078626</v>
      </c>
      <c r="E1479" s="64" t="str">
        <f>IF(AND($A1479&lt;&gt;"",ISNUMBER($A1479)),VLOOKUP($A1479,StudiesDetails!$B:$CW,5,FALSE),"")</f>
        <v>CYP3A5</v>
      </c>
      <c r="F1479" s="23" t="str">
        <f>IF(AND($A1479&lt;&gt;"",ISNUMBER($A1479)),VLOOKUP($A1479,StudiesDetails!$B:$CW,6,FALSE),"")</f>
        <v>Liver--Homogenate-A1-*3/*3</v>
      </c>
      <c r="G1479" s="12" t="s">
        <v>1678</v>
      </c>
      <c r="H1479" s="1">
        <v>3</v>
      </c>
      <c r="I1479" s="60" t="str">
        <f>IF(AND($A1479&lt;&gt;"",ISNUMBER($A1479)),VLOOKUP($A1479,StudiesDetails!$B:$CW,26,FALSE),"")</f>
        <v>Individual</v>
      </c>
      <c r="J1479" s="39">
        <f>IF(AND($A1479&lt;&gt;"",ISNUMBER($A1479)),VLOOKUP($A1479,StudiesDetails!$B:$CW,31,FALSE),"")</f>
        <v>1</v>
      </c>
      <c r="K1479" s="86">
        <v>0.28799999999999998</v>
      </c>
      <c r="L1479" s="14" t="s">
        <v>1721</v>
      </c>
      <c r="M1479" s="14" t="s">
        <v>768</v>
      </c>
      <c r="N1479" s="61">
        <v>1.4E-2</v>
      </c>
      <c r="O1479" s="59" t="s">
        <v>1721</v>
      </c>
      <c r="P1479" s="58" t="s">
        <v>797</v>
      </c>
      <c r="X1479" s="52">
        <v>1</v>
      </c>
      <c r="Y1479" s="52" t="s">
        <v>1683</v>
      </c>
    </row>
    <row r="1480" spans="1:26" x14ac:dyDescent="0.3">
      <c r="A1480">
        <v>2422</v>
      </c>
      <c r="B1480" s="23" t="str">
        <f>IF(AND($A1480&lt;&gt;"",ISNUMBER($A1480)),VLOOKUP($A1480,StudiesDetails!$B:$CW,2,FALSE),"")</f>
        <v xml:space="preserve">Weiß </v>
      </c>
      <c r="C1480" s="23">
        <f>IF(AND($A1480&lt;&gt;"",ISNUMBER($A1480)),VLOOKUP($A1480,StudiesDetails!$B:$CW,3,FALSE),"")</f>
        <v>2018</v>
      </c>
      <c r="D1480" s="23" t="str">
        <f>IF(AND($A1480&lt;&gt;"",ISNUMBER($A1480)),VLOOKUP($A1480,StudiesDetails!$B:$CW,4,FALSE),"")</f>
        <v>https://doi.org/10.1124/dmd.117.078626</v>
      </c>
      <c r="E1480" s="64" t="str">
        <f>IF(AND($A1480&lt;&gt;"",ISNUMBER($A1480)),VLOOKUP($A1480,StudiesDetails!$B:$CW,5,FALSE),"")</f>
        <v>CYP3A5</v>
      </c>
      <c r="F1480" s="23" t="str">
        <f>IF(AND($A1480&lt;&gt;"",ISNUMBER($A1480)),VLOOKUP($A1480,StudiesDetails!$B:$CW,6,FALSE),"")</f>
        <v>Liver--Homogenate-A2-*3/*3</v>
      </c>
      <c r="G1480" s="12" t="s">
        <v>1678</v>
      </c>
      <c r="H1480" s="1">
        <v>3</v>
      </c>
      <c r="I1480" s="60" t="str">
        <f>IF(AND($A1480&lt;&gt;"",ISNUMBER($A1480)),VLOOKUP($A1480,StudiesDetails!$B:$CW,26,FALSE),"")</f>
        <v>Individual</v>
      </c>
      <c r="J1480" s="39">
        <f>IF(AND($A1480&lt;&gt;"",ISNUMBER($A1480)),VLOOKUP($A1480,StudiesDetails!$B:$CW,31,FALSE),"")</f>
        <v>1</v>
      </c>
      <c r="K1480" s="86">
        <v>0.35</v>
      </c>
      <c r="L1480" s="14" t="s">
        <v>1721</v>
      </c>
      <c r="M1480" s="14" t="s">
        <v>768</v>
      </c>
      <c r="N1480" s="61">
        <v>2E-3</v>
      </c>
      <c r="O1480" s="59" t="s">
        <v>1721</v>
      </c>
      <c r="P1480" s="58" t="s">
        <v>797</v>
      </c>
      <c r="X1480" s="52">
        <v>1</v>
      </c>
      <c r="Y1480" s="52" t="s">
        <v>1683</v>
      </c>
    </row>
    <row r="1481" spans="1:26" x14ac:dyDescent="0.3">
      <c r="A1481">
        <v>2423</v>
      </c>
      <c r="B1481" s="23" t="str">
        <f>IF(AND($A1481&lt;&gt;"",ISNUMBER($A1481)),VLOOKUP($A1481,StudiesDetails!$B:$CW,2,FALSE),"")</f>
        <v xml:space="preserve">Weiß </v>
      </c>
      <c r="C1481" s="23">
        <f>IF(AND($A1481&lt;&gt;"",ISNUMBER($A1481)),VLOOKUP($A1481,StudiesDetails!$B:$CW,3,FALSE),"")</f>
        <v>2018</v>
      </c>
      <c r="D1481" s="23" t="str">
        <f>IF(AND($A1481&lt;&gt;"",ISNUMBER($A1481)),VLOOKUP($A1481,StudiesDetails!$B:$CW,4,FALSE),"")</f>
        <v>https://doi.org/10.1124/dmd.117.078626</v>
      </c>
      <c r="E1481" s="64" t="str">
        <f>IF(AND($A1481&lt;&gt;"",ISNUMBER($A1481)),VLOOKUP($A1481,StudiesDetails!$B:$CW,5,FALSE),"")</f>
        <v>CYP3A5</v>
      </c>
      <c r="F1481" s="23" t="str">
        <f>IF(AND($A1481&lt;&gt;"",ISNUMBER($A1481)),VLOOKUP($A1481,StudiesDetails!$B:$CW,6,FALSE),"")</f>
        <v>Liver--Homogenate-A3-*1/*3</v>
      </c>
      <c r="G1481" s="12" t="s">
        <v>1678</v>
      </c>
      <c r="H1481" s="1">
        <v>3</v>
      </c>
      <c r="I1481" s="60" t="str">
        <f>IF(AND($A1481&lt;&gt;"",ISNUMBER($A1481)),VLOOKUP($A1481,StudiesDetails!$B:$CW,26,FALSE),"")</f>
        <v>Individual</v>
      </c>
      <c r="J1481" s="39">
        <f>IF(AND($A1481&lt;&gt;"",ISNUMBER($A1481)),VLOOKUP($A1481,StudiesDetails!$B:$CW,31,FALSE),"")</f>
        <v>1</v>
      </c>
      <c r="K1481" s="86">
        <v>3.6789999999999998</v>
      </c>
      <c r="L1481" s="14" t="s">
        <v>1721</v>
      </c>
      <c r="M1481" s="14" t="s">
        <v>768</v>
      </c>
      <c r="N1481" s="61">
        <v>0.13100000000000001</v>
      </c>
      <c r="O1481" s="59" t="s">
        <v>1721</v>
      </c>
      <c r="P1481" s="58" t="s">
        <v>797</v>
      </c>
      <c r="X1481" s="52">
        <v>1</v>
      </c>
      <c r="Y1481" s="52" t="s">
        <v>1683</v>
      </c>
    </row>
    <row r="1482" spans="1:26" x14ac:dyDescent="0.3">
      <c r="A1482">
        <v>2424</v>
      </c>
      <c r="B1482" s="23" t="str">
        <f>IF(AND($A1482&lt;&gt;"",ISNUMBER($A1482)),VLOOKUP($A1482,StudiesDetails!$B:$CW,2,FALSE),"")</f>
        <v xml:space="preserve">Weiß </v>
      </c>
      <c r="C1482" s="23">
        <f>IF(AND($A1482&lt;&gt;"",ISNUMBER($A1482)),VLOOKUP($A1482,StudiesDetails!$B:$CW,3,FALSE),"")</f>
        <v>2018</v>
      </c>
      <c r="D1482" s="23" t="str">
        <f>IF(AND($A1482&lt;&gt;"",ISNUMBER($A1482)),VLOOKUP($A1482,StudiesDetails!$B:$CW,4,FALSE),"")</f>
        <v>https://doi.org/10.1124/dmd.117.078626</v>
      </c>
      <c r="E1482" s="64" t="str">
        <f>IF(AND($A1482&lt;&gt;"",ISNUMBER($A1482)),VLOOKUP($A1482,StudiesDetails!$B:$CW,5,FALSE),"")</f>
        <v>CYP3A5</v>
      </c>
      <c r="F1482" s="23" t="str">
        <f>IF(AND($A1482&lt;&gt;"",ISNUMBER($A1482)),VLOOKUP($A1482,StudiesDetails!$B:$CW,6,FALSE),"")</f>
        <v>Liver--Homogenate-A4-*3/*3</v>
      </c>
      <c r="G1482" s="12" t="s">
        <v>1678</v>
      </c>
      <c r="H1482" s="1">
        <v>3</v>
      </c>
      <c r="I1482" s="60" t="str">
        <f>IF(AND($A1482&lt;&gt;"",ISNUMBER($A1482)),VLOOKUP($A1482,StudiesDetails!$B:$CW,26,FALSE),"")</f>
        <v>Individual</v>
      </c>
      <c r="J1482" s="39">
        <f>IF(AND($A1482&lt;&gt;"",ISNUMBER($A1482)),VLOOKUP($A1482,StudiesDetails!$B:$CW,31,FALSE),"")</f>
        <v>1</v>
      </c>
      <c r="K1482" s="86">
        <v>0.20100000000000001</v>
      </c>
      <c r="L1482" s="14" t="s">
        <v>1721</v>
      </c>
      <c r="M1482" s="14" t="s">
        <v>768</v>
      </c>
      <c r="N1482" s="61">
        <v>1.0999999999999999E-2</v>
      </c>
      <c r="O1482" s="59" t="s">
        <v>1721</v>
      </c>
      <c r="P1482" s="58" t="s">
        <v>797</v>
      </c>
      <c r="X1482" s="52">
        <v>1</v>
      </c>
      <c r="Y1482" s="52" t="s">
        <v>1683</v>
      </c>
    </row>
    <row r="1483" spans="1:26" x14ac:dyDescent="0.3">
      <c r="A1483">
        <v>2425</v>
      </c>
      <c r="B1483" s="23" t="str">
        <f>IF(AND($A1483&lt;&gt;"",ISNUMBER($A1483)),VLOOKUP($A1483,StudiesDetails!$B:$CW,2,FALSE),"")</f>
        <v xml:space="preserve">Weiß </v>
      </c>
      <c r="C1483" s="23">
        <f>IF(AND($A1483&lt;&gt;"",ISNUMBER($A1483)),VLOOKUP($A1483,StudiesDetails!$B:$CW,3,FALSE),"")</f>
        <v>2018</v>
      </c>
      <c r="D1483" s="23" t="str">
        <f>IF(AND($A1483&lt;&gt;"",ISNUMBER($A1483)),VLOOKUP($A1483,StudiesDetails!$B:$CW,4,FALSE),"")</f>
        <v>https://doi.org/10.1124/dmd.117.078626</v>
      </c>
      <c r="E1483" s="64" t="str">
        <f>IF(AND($A1483&lt;&gt;"",ISNUMBER($A1483)),VLOOKUP($A1483,StudiesDetails!$B:$CW,5,FALSE),"")</f>
        <v>CYP3A5</v>
      </c>
      <c r="F1483" s="23" t="str">
        <f>IF(AND($A1483&lt;&gt;"",ISNUMBER($A1483)),VLOOKUP($A1483,StudiesDetails!$B:$CW,6,FALSE),"")</f>
        <v>Liver--Homogenate-A5-*3/*3</v>
      </c>
      <c r="G1483" s="12" t="s">
        <v>1678</v>
      </c>
      <c r="H1483" s="1">
        <v>3</v>
      </c>
      <c r="I1483" s="60" t="str">
        <f>IF(AND($A1483&lt;&gt;"",ISNUMBER($A1483)),VLOOKUP($A1483,StudiesDetails!$B:$CW,26,FALSE),"")</f>
        <v>Individual</v>
      </c>
      <c r="J1483" s="39">
        <f>IF(AND($A1483&lt;&gt;"",ISNUMBER($A1483)),VLOOKUP($A1483,StudiesDetails!$B:$CW,31,FALSE),"")</f>
        <v>1</v>
      </c>
      <c r="K1483" s="86">
        <v>0.32100000000000001</v>
      </c>
      <c r="L1483" s="14" t="s">
        <v>1721</v>
      </c>
      <c r="M1483" s="14" t="s">
        <v>768</v>
      </c>
      <c r="N1483" s="61">
        <v>7.0000000000000001E-3</v>
      </c>
      <c r="O1483" s="59" t="s">
        <v>1721</v>
      </c>
      <c r="P1483" s="58" t="s">
        <v>797</v>
      </c>
      <c r="X1483" s="52">
        <v>1</v>
      </c>
      <c r="Y1483" s="52" t="s">
        <v>1683</v>
      </c>
    </row>
    <row r="1484" spans="1:26" x14ac:dyDescent="0.3">
      <c r="A1484">
        <v>2426</v>
      </c>
      <c r="B1484" s="23" t="str">
        <f>IF(AND($A1484&lt;&gt;"",ISNUMBER($A1484)),VLOOKUP($A1484,StudiesDetails!$B:$CW,2,FALSE),"")</f>
        <v xml:space="preserve">Weiß </v>
      </c>
      <c r="C1484" s="23">
        <f>IF(AND($A1484&lt;&gt;"",ISNUMBER($A1484)),VLOOKUP($A1484,StudiesDetails!$B:$CW,3,FALSE),"")</f>
        <v>2018</v>
      </c>
      <c r="D1484" s="23" t="str">
        <f>IF(AND($A1484&lt;&gt;"",ISNUMBER($A1484)),VLOOKUP($A1484,StudiesDetails!$B:$CW,4,FALSE),"")</f>
        <v>https://doi.org/10.1124/dmd.117.078626</v>
      </c>
      <c r="E1484" s="64" t="str">
        <f>IF(AND($A1484&lt;&gt;"",ISNUMBER($A1484)),VLOOKUP($A1484,StudiesDetails!$B:$CW,5,FALSE),"")</f>
        <v>CYP3A5</v>
      </c>
      <c r="F1484" s="23" t="str">
        <f>IF(AND($A1484&lt;&gt;"",ISNUMBER($A1484)),VLOOKUP($A1484,StudiesDetails!$B:$CW,6,FALSE),"")</f>
        <v>Liver--Homogenate-A6-*3/*3</v>
      </c>
      <c r="G1484" s="12" t="s">
        <v>1678</v>
      </c>
      <c r="H1484" s="1">
        <v>3</v>
      </c>
      <c r="I1484" s="60" t="str">
        <f>IF(AND($A1484&lt;&gt;"",ISNUMBER($A1484)),VLOOKUP($A1484,StudiesDetails!$B:$CW,26,FALSE),"")</f>
        <v>Individual</v>
      </c>
      <c r="J1484" s="39">
        <f>IF(AND($A1484&lt;&gt;"",ISNUMBER($A1484)),VLOOKUP($A1484,StudiesDetails!$B:$CW,31,FALSE),"")</f>
        <v>1</v>
      </c>
      <c r="K1484" s="86">
        <v>0.215</v>
      </c>
      <c r="L1484" s="14" t="s">
        <v>1721</v>
      </c>
      <c r="M1484" s="14" t="s">
        <v>768</v>
      </c>
      <c r="N1484" s="61">
        <v>8.0000000000000002E-3</v>
      </c>
      <c r="O1484" s="59" t="s">
        <v>1721</v>
      </c>
      <c r="P1484" s="58" t="s">
        <v>797</v>
      </c>
      <c r="X1484" s="52">
        <v>1</v>
      </c>
      <c r="Y1484" s="52" t="s">
        <v>1683</v>
      </c>
    </row>
    <row r="1485" spans="1:26" x14ac:dyDescent="0.3">
      <c r="A1485">
        <v>2427</v>
      </c>
      <c r="B1485" s="23" t="str">
        <f>IF(AND($A1485&lt;&gt;"",ISNUMBER($A1485)),VLOOKUP($A1485,StudiesDetails!$B:$CW,2,FALSE),"")</f>
        <v xml:space="preserve">Weiß </v>
      </c>
      <c r="C1485" s="23">
        <f>IF(AND($A1485&lt;&gt;"",ISNUMBER($A1485)),VLOOKUP($A1485,StudiesDetails!$B:$CW,3,FALSE),"")</f>
        <v>2018</v>
      </c>
      <c r="D1485" s="23" t="str">
        <f>IF(AND($A1485&lt;&gt;"",ISNUMBER($A1485)),VLOOKUP($A1485,StudiesDetails!$B:$CW,4,FALSE),"")</f>
        <v>https://doi.org/10.1124/dmd.117.078626</v>
      </c>
      <c r="E1485" s="64" t="str">
        <f>IF(AND($A1485&lt;&gt;"",ISNUMBER($A1485)),VLOOKUP($A1485,StudiesDetails!$B:$CW,5,FALSE),"")</f>
        <v>CYP3A5</v>
      </c>
      <c r="F1485" s="23" t="str">
        <f>IF(AND($A1485&lt;&gt;"",ISNUMBER($A1485)),VLOOKUP($A1485,StudiesDetails!$B:$CW,6,FALSE),"")</f>
        <v>Liver--Homogenate-A7-*3/*3</v>
      </c>
      <c r="G1485" s="12" t="s">
        <v>1678</v>
      </c>
      <c r="H1485" s="1">
        <v>3</v>
      </c>
      <c r="I1485" s="60" t="str">
        <f>IF(AND($A1485&lt;&gt;"",ISNUMBER($A1485)),VLOOKUP($A1485,StudiesDetails!$B:$CW,26,FALSE),"")</f>
        <v>Individual</v>
      </c>
      <c r="J1485" s="39">
        <f>IF(AND($A1485&lt;&gt;"",ISNUMBER($A1485)),VLOOKUP($A1485,StudiesDetails!$B:$CW,31,FALSE),"")</f>
        <v>1</v>
      </c>
      <c r="K1485" s="86">
        <v>0.34</v>
      </c>
      <c r="L1485" s="14" t="s">
        <v>1721</v>
      </c>
      <c r="M1485" s="14" t="s">
        <v>768</v>
      </c>
      <c r="N1485" s="61">
        <v>3.0000000000000001E-3</v>
      </c>
      <c r="O1485" s="59" t="s">
        <v>1721</v>
      </c>
      <c r="P1485" s="58" t="s">
        <v>797</v>
      </c>
      <c r="X1485" s="52">
        <v>1</v>
      </c>
      <c r="Y1485" s="52" t="s">
        <v>1683</v>
      </c>
    </row>
    <row r="1486" spans="1:26" x14ac:dyDescent="0.3">
      <c r="A1486">
        <v>2428</v>
      </c>
      <c r="B1486" s="23" t="str">
        <f>IF(AND($A1486&lt;&gt;"",ISNUMBER($A1486)),VLOOKUP($A1486,StudiesDetails!$B:$CW,2,FALSE),"")</f>
        <v xml:space="preserve">Weiß </v>
      </c>
      <c r="C1486" s="23">
        <f>IF(AND($A1486&lt;&gt;"",ISNUMBER($A1486)),VLOOKUP($A1486,StudiesDetails!$B:$CW,3,FALSE),"")</f>
        <v>2018</v>
      </c>
      <c r="D1486" s="23" t="str">
        <f>IF(AND($A1486&lt;&gt;"",ISNUMBER($A1486)),VLOOKUP($A1486,StudiesDetails!$B:$CW,4,FALSE),"")</f>
        <v>https://doi.org/10.1124/dmd.117.078626</v>
      </c>
      <c r="E1486" s="64" t="str">
        <f>IF(AND($A1486&lt;&gt;"",ISNUMBER($A1486)),VLOOKUP($A1486,StudiesDetails!$B:$CW,5,FALSE),"")</f>
        <v>CYP3A5</v>
      </c>
      <c r="F1486" s="23" t="str">
        <f>IF(AND($A1486&lt;&gt;"",ISNUMBER($A1486)),VLOOKUP($A1486,StudiesDetails!$B:$CW,6,FALSE),"")</f>
        <v>Liver--Homogenate-A8-*1/*3</v>
      </c>
      <c r="G1486" s="12" t="s">
        <v>1678</v>
      </c>
      <c r="H1486" s="1">
        <v>3</v>
      </c>
      <c r="I1486" s="60" t="str">
        <f>IF(AND($A1486&lt;&gt;"",ISNUMBER($A1486)),VLOOKUP($A1486,StudiesDetails!$B:$CW,26,FALSE),"")</f>
        <v>Individual</v>
      </c>
      <c r="J1486" s="39">
        <f>IF(AND($A1486&lt;&gt;"",ISNUMBER($A1486)),VLOOKUP($A1486,StudiesDetails!$B:$CW,31,FALSE),"")</f>
        <v>1</v>
      </c>
      <c r="K1486" s="86">
        <v>4.383</v>
      </c>
      <c r="L1486" s="14" t="s">
        <v>1721</v>
      </c>
      <c r="M1486" s="14" t="s">
        <v>768</v>
      </c>
      <c r="N1486" s="61">
        <v>6.2E-2</v>
      </c>
      <c r="O1486" s="59" t="s">
        <v>1721</v>
      </c>
      <c r="P1486" s="58" t="s">
        <v>797</v>
      </c>
      <c r="X1486" s="52">
        <v>1</v>
      </c>
      <c r="Y1486" s="52" t="s">
        <v>1683</v>
      </c>
    </row>
    <row r="1487" spans="1:26" x14ac:dyDescent="0.3">
      <c r="A1487">
        <v>2429</v>
      </c>
      <c r="B1487" s="23" t="str">
        <f>IF(AND($A1487&lt;&gt;"",ISNUMBER($A1487)),VLOOKUP($A1487,StudiesDetails!$B:$CW,2,FALSE),"")</f>
        <v xml:space="preserve">Weiß </v>
      </c>
      <c r="C1487" s="23">
        <f>IF(AND($A1487&lt;&gt;"",ISNUMBER($A1487)),VLOOKUP($A1487,StudiesDetails!$B:$CW,3,FALSE),"")</f>
        <v>2018</v>
      </c>
      <c r="D1487" s="23" t="str">
        <f>IF(AND($A1487&lt;&gt;"",ISNUMBER($A1487)),VLOOKUP($A1487,StudiesDetails!$B:$CW,4,FALSE),"")</f>
        <v>https://doi.org/10.1124/dmd.117.078626</v>
      </c>
      <c r="E1487" s="64" t="str">
        <f>IF(AND($A1487&lt;&gt;"",ISNUMBER($A1487)),VLOOKUP($A1487,StudiesDetails!$B:$CW,5,FALSE),"")</f>
        <v>CYP3A5</v>
      </c>
      <c r="F1487" s="23" t="str">
        <f>IF(AND($A1487&lt;&gt;"",ISNUMBER($A1487)),VLOOKUP($A1487,StudiesDetails!$B:$CW,6,FALSE),"")</f>
        <v>Liver--Homogenate-A9-*1/*3</v>
      </c>
      <c r="G1487" s="12" t="s">
        <v>1678</v>
      </c>
      <c r="H1487" s="1">
        <v>3</v>
      </c>
      <c r="I1487" s="60" t="str">
        <f>IF(AND($A1487&lt;&gt;"",ISNUMBER($A1487)),VLOOKUP($A1487,StudiesDetails!$B:$CW,26,FALSE),"")</f>
        <v>Individual</v>
      </c>
      <c r="J1487" s="39">
        <f>IF(AND($A1487&lt;&gt;"",ISNUMBER($A1487)),VLOOKUP($A1487,StudiesDetails!$B:$CW,31,FALSE),"")</f>
        <v>1</v>
      </c>
      <c r="K1487" s="86">
        <v>4.2919999999999998</v>
      </c>
      <c r="L1487" s="14" t="s">
        <v>1721</v>
      </c>
      <c r="M1487" s="14" t="s">
        <v>768</v>
      </c>
      <c r="N1487" s="61">
        <v>0.06</v>
      </c>
      <c r="O1487" s="59" t="s">
        <v>1721</v>
      </c>
      <c r="P1487" s="58" t="s">
        <v>797</v>
      </c>
      <c r="X1487" s="52">
        <v>1</v>
      </c>
      <c r="Y1487" s="52" t="s">
        <v>1683</v>
      </c>
    </row>
    <row r="1488" spans="1:26" x14ac:dyDescent="0.3">
      <c r="A1488">
        <v>2430</v>
      </c>
      <c r="B1488" s="23" t="str">
        <f>IF(AND($A1488&lt;&gt;"",ISNUMBER($A1488)),VLOOKUP($A1488,StudiesDetails!$B:$CW,2,FALSE),"")</f>
        <v xml:space="preserve">Weiß </v>
      </c>
      <c r="C1488" s="23">
        <f>IF(AND($A1488&lt;&gt;"",ISNUMBER($A1488)),VLOOKUP($A1488,StudiesDetails!$B:$CW,3,FALSE),"")</f>
        <v>2018</v>
      </c>
      <c r="D1488" s="23" t="str">
        <f>IF(AND($A1488&lt;&gt;"",ISNUMBER($A1488)),VLOOKUP($A1488,StudiesDetails!$B:$CW,4,FALSE),"")</f>
        <v>https://doi.org/10.1124/dmd.117.078626</v>
      </c>
      <c r="E1488" s="64" t="str">
        <f>IF(AND($A1488&lt;&gt;"",ISNUMBER($A1488)),VLOOKUP($A1488,StudiesDetails!$B:$CW,5,FALSE),"")</f>
        <v>CYP3A5</v>
      </c>
      <c r="F1488" s="23" t="str">
        <f>IF(AND($A1488&lt;&gt;"",ISNUMBER($A1488)),VLOOKUP($A1488,StudiesDetails!$B:$CW,6,FALSE),"")</f>
        <v>Liver--Homogenate-A10-*3/*3</v>
      </c>
      <c r="G1488" s="12" t="s">
        <v>1678</v>
      </c>
      <c r="H1488" s="1">
        <v>3</v>
      </c>
      <c r="I1488" s="60" t="str">
        <f>IF(AND($A1488&lt;&gt;"",ISNUMBER($A1488)),VLOOKUP($A1488,StudiesDetails!$B:$CW,26,FALSE),"")</f>
        <v>Individual</v>
      </c>
      <c r="J1488" s="39">
        <f>IF(AND($A1488&lt;&gt;"",ISNUMBER($A1488)),VLOOKUP($A1488,StudiesDetails!$B:$CW,31,FALSE),"")</f>
        <v>1</v>
      </c>
      <c r="K1488" s="86">
        <v>0.28799999999999998</v>
      </c>
      <c r="L1488" s="14" t="s">
        <v>1721</v>
      </c>
      <c r="M1488" s="14" t="s">
        <v>768</v>
      </c>
      <c r="N1488" s="61">
        <v>7.0000000000000001E-3</v>
      </c>
      <c r="O1488" s="59" t="s">
        <v>1721</v>
      </c>
      <c r="P1488" s="58" t="s">
        <v>797</v>
      </c>
      <c r="X1488" s="52">
        <v>1</v>
      </c>
      <c r="Y1488" s="52" t="s">
        <v>1683</v>
      </c>
    </row>
    <row r="1489" spans="1:25" x14ac:dyDescent="0.3">
      <c r="A1489">
        <v>2431</v>
      </c>
      <c r="B1489" s="23" t="str">
        <f>IF(AND($A1489&lt;&gt;"",ISNUMBER($A1489)),VLOOKUP($A1489,StudiesDetails!$B:$CW,2,FALSE),"")</f>
        <v xml:space="preserve">Weiß </v>
      </c>
      <c r="C1489" s="23">
        <f>IF(AND($A1489&lt;&gt;"",ISNUMBER($A1489)),VLOOKUP($A1489,StudiesDetails!$B:$CW,3,FALSE),"")</f>
        <v>2018</v>
      </c>
      <c r="D1489" s="23" t="str">
        <f>IF(AND($A1489&lt;&gt;"",ISNUMBER($A1489)),VLOOKUP($A1489,StudiesDetails!$B:$CW,4,FALSE),"")</f>
        <v>https://doi.org/10.1124/dmd.117.078626</v>
      </c>
      <c r="E1489" s="64" t="str">
        <f>IF(AND($A1489&lt;&gt;"",ISNUMBER($A1489)),VLOOKUP($A1489,StudiesDetails!$B:$CW,5,FALSE),"")</f>
        <v>CYP3A5</v>
      </c>
      <c r="F1489" s="23" t="str">
        <f>IF(AND($A1489&lt;&gt;"",ISNUMBER($A1489)),VLOOKUP($A1489,StudiesDetails!$B:$CW,6,FALSE),"")</f>
        <v>Liver--Crude membrane/nuclei fraction-A1-*3/*3</v>
      </c>
      <c r="G1489" s="12" t="s">
        <v>1678</v>
      </c>
      <c r="H1489" s="1">
        <v>3</v>
      </c>
      <c r="I1489" s="60" t="str">
        <f>IF(AND($A1489&lt;&gt;"",ISNUMBER($A1489)),VLOOKUP($A1489,StudiesDetails!$B:$CW,26,FALSE),"")</f>
        <v>Individual</v>
      </c>
      <c r="J1489" s="39">
        <f>IF(AND($A1489&lt;&gt;"",ISNUMBER($A1489)),VLOOKUP($A1489,StudiesDetails!$B:$CW,31,FALSE),"")</f>
        <v>1</v>
      </c>
      <c r="K1489" s="86">
        <v>0.55900000000000005</v>
      </c>
      <c r="L1489" s="14" t="s">
        <v>1721</v>
      </c>
      <c r="M1489" s="14" t="s">
        <v>768</v>
      </c>
      <c r="N1489" s="61">
        <v>0.01</v>
      </c>
      <c r="O1489" s="59" t="s">
        <v>1721</v>
      </c>
      <c r="P1489" s="58" t="s">
        <v>797</v>
      </c>
      <c r="X1489" s="52">
        <v>1</v>
      </c>
      <c r="Y1489" s="52" t="s">
        <v>1683</v>
      </c>
    </row>
    <row r="1490" spans="1:25" x14ac:dyDescent="0.3">
      <c r="A1490">
        <v>2432</v>
      </c>
      <c r="B1490" s="23" t="str">
        <f>IF(AND($A1490&lt;&gt;"",ISNUMBER($A1490)),VLOOKUP($A1490,StudiesDetails!$B:$CW,2,FALSE),"")</f>
        <v xml:space="preserve">Weiß </v>
      </c>
      <c r="C1490" s="23">
        <f>IF(AND($A1490&lt;&gt;"",ISNUMBER($A1490)),VLOOKUP($A1490,StudiesDetails!$B:$CW,3,FALSE),"")</f>
        <v>2018</v>
      </c>
      <c r="D1490" s="23" t="str">
        <f>IF(AND($A1490&lt;&gt;"",ISNUMBER($A1490)),VLOOKUP($A1490,StudiesDetails!$B:$CW,4,FALSE),"")</f>
        <v>https://doi.org/10.1124/dmd.117.078626</v>
      </c>
      <c r="E1490" s="64" t="str">
        <f>IF(AND($A1490&lt;&gt;"",ISNUMBER($A1490)),VLOOKUP($A1490,StudiesDetails!$B:$CW,5,FALSE),"")</f>
        <v>CYP3A5</v>
      </c>
      <c r="F1490" s="23" t="str">
        <f>IF(AND($A1490&lt;&gt;"",ISNUMBER($A1490)),VLOOKUP($A1490,StudiesDetails!$B:$CW,6,FALSE),"")</f>
        <v>Liver--Crude membrane/nuclei fraction-A2-*3/*3</v>
      </c>
      <c r="G1490" s="12" t="s">
        <v>1678</v>
      </c>
      <c r="H1490" s="1">
        <v>3</v>
      </c>
      <c r="I1490" s="60" t="str">
        <f>IF(AND($A1490&lt;&gt;"",ISNUMBER($A1490)),VLOOKUP($A1490,StudiesDetails!$B:$CW,26,FALSE),"")</f>
        <v>Individual</v>
      </c>
      <c r="J1490" s="39">
        <f>IF(AND($A1490&lt;&gt;"",ISNUMBER($A1490)),VLOOKUP($A1490,StudiesDetails!$B:$CW,31,FALSE),"")</f>
        <v>1</v>
      </c>
      <c r="K1490" s="86">
        <v>0.66200000000000003</v>
      </c>
      <c r="L1490" s="14" t="s">
        <v>1721</v>
      </c>
      <c r="M1490" s="14" t="s">
        <v>768</v>
      </c>
      <c r="N1490" s="61">
        <v>1.4E-2</v>
      </c>
      <c r="O1490" s="59" t="s">
        <v>1721</v>
      </c>
      <c r="P1490" s="58" t="s">
        <v>797</v>
      </c>
      <c r="X1490" s="52">
        <v>1</v>
      </c>
      <c r="Y1490" s="52" t="s">
        <v>1683</v>
      </c>
    </row>
    <row r="1491" spans="1:25" x14ac:dyDescent="0.3">
      <c r="A1491">
        <v>2433</v>
      </c>
      <c r="B1491" s="23" t="str">
        <f>IF(AND($A1491&lt;&gt;"",ISNUMBER($A1491)),VLOOKUP($A1491,StudiesDetails!$B:$CW,2,FALSE),"")</f>
        <v xml:space="preserve">Weiß </v>
      </c>
      <c r="C1491" s="23">
        <f>IF(AND($A1491&lt;&gt;"",ISNUMBER($A1491)),VLOOKUP($A1491,StudiesDetails!$B:$CW,3,FALSE),"")</f>
        <v>2018</v>
      </c>
      <c r="D1491" s="23" t="str">
        <f>IF(AND($A1491&lt;&gt;"",ISNUMBER($A1491)),VLOOKUP($A1491,StudiesDetails!$B:$CW,4,FALSE),"")</f>
        <v>https://doi.org/10.1124/dmd.117.078626</v>
      </c>
      <c r="E1491" s="64" t="str">
        <f>IF(AND($A1491&lt;&gt;"",ISNUMBER($A1491)),VLOOKUP($A1491,StudiesDetails!$B:$CW,5,FALSE),"")</f>
        <v>CYP3A5</v>
      </c>
      <c r="F1491" s="23" t="str">
        <f>IF(AND($A1491&lt;&gt;"",ISNUMBER($A1491)),VLOOKUP($A1491,StudiesDetails!$B:$CW,6,FALSE),"")</f>
        <v>Liver--Crude membrane/nuclei fraction-A3-*1/*3</v>
      </c>
      <c r="G1491" s="12" t="s">
        <v>1678</v>
      </c>
      <c r="H1491" s="1">
        <v>3</v>
      </c>
      <c r="I1491" s="60" t="str">
        <f>IF(AND($A1491&lt;&gt;"",ISNUMBER($A1491)),VLOOKUP($A1491,StudiesDetails!$B:$CW,26,FALSE),"")</f>
        <v>Individual</v>
      </c>
      <c r="J1491" s="39">
        <f>IF(AND($A1491&lt;&gt;"",ISNUMBER($A1491)),VLOOKUP($A1491,StudiesDetails!$B:$CW,31,FALSE),"")</f>
        <v>1</v>
      </c>
      <c r="K1491" s="86">
        <v>6.89</v>
      </c>
      <c r="L1491" s="14" t="s">
        <v>1721</v>
      </c>
      <c r="M1491" s="14" t="s">
        <v>768</v>
      </c>
      <c r="N1491" s="61">
        <v>0.10100000000000001</v>
      </c>
      <c r="O1491" s="59" t="s">
        <v>1721</v>
      </c>
      <c r="P1491" s="58" t="s">
        <v>797</v>
      </c>
      <c r="X1491" s="52">
        <v>1</v>
      </c>
      <c r="Y1491" s="52" t="s">
        <v>1683</v>
      </c>
    </row>
    <row r="1492" spans="1:25" x14ac:dyDescent="0.3">
      <c r="A1492">
        <v>2434</v>
      </c>
      <c r="B1492" s="23" t="str">
        <f>IF(AND($A1492&lt;&gt;"",ISNUMBER($A1492)),VLOOKUP($A1492,StudiesDetails!$B:$CW,2,FALSE),"")</f>
        <v xml:space="preserve">Weiß </v>
      </c>
      <c r="C1492" s="23">
        <f>IF(AND($A1492&lt;&gt;"",ISNUMBER($A1492)),VLOOKUP($A1492,StudiesDetails!$B:$CW,3,FALSE),"")</f>
        <v>2018</v>
      </c>
      <c r="D1492" s="23" t="str">
        <f>IF(AND($A1492&lt;&gt;"",ISNUMBER($A1492)),VLOOKUP($A1492,StudiesDetails!$B:$CW,4,FALSE),"")</f>
        <v>https://doi.org/10.1124/dmd.117.078626</v>
      </c>
      <c r="E1492" s="64" t="str">
        <f>IF(AND($A1492&lt;&gt;"",ISNUMBER($A1492)),VLOOKUP($A1492,StudiesDetails!$B:$CW,5,FALSE),"")</f>
        <v>CYP3A5</v>
      </c>
      <c r="F1492" s="23" t="str">
        <f>IF(AND($A1492&lt;&gt;"",ISNUMBER($A1492)),VLOOKUP($A1492,StudiesDetails!$B:$CW,6,FALSE),"")</f>
        <v>Liver--Crude membrane/nuclei fraction-A4-*3/*3</v>
      </c>
      <c r="G1492" s="12" t="s">
        <v>1678</v>
      </c>
      <c r="H1492" s="1">
        <v>3</v>
      </c>
      <c r="I1492" s="60" t="str">
        <f>IF(AND($A1492&lt;&gt;"",ISNUMBER($A1492)),VLOOKUP($A1492,StudiesDetails!$B:$CW,26,FALSE),"")</f>
        <v>Individual</v>
      </c>
      <c r="J1492" s="39">
        <f>IF(AND($A1492&lt;&gt;"",ISNUMBER($A1492)),VLOOKUP($A1492,StudiesDetails!$B:$CW,31,FALSE),"")</f>
        <v>1</v>
      </c>
      <c r="K1492" s="86">
        <v>0.37</v>
      </c>
      <c r="L1492" s="14" t="s">
        <v>1721</v>
      </c>
      <c r="M1492" s="14" t="s">
        <v>768</v>
      </c>
      <c r="N1492" s="61">
        <v>1.7000000000000001E-2</v>
      </c>
      <c r="O1492" s="59" t="s">
        <v>1721</v>
      </c>
      <c r="P1492" s="58" t="s">
        <v>797</v>
      </c>
      <c r="X1492" s="52">
        <v>1</v>
      </c>
      <c r="Y1492" s="52" t="s">
        <v>1683</v>
      </c>
    </row>
    <row r="1493" spans="1:25" x14ac:dyDescent="0.3">
      <c r="A1493">
        <v>2435</v>
      </c>
      <c r="B1493" s="23" t="str">
        <f>IF(AND($A1493&lt;&gt;"",ISNUMBER($A1493)),VLOOKUP($A1493,StudiesDetails!$B:$CW,2,FALSE),"")</f>
        <v xml:space="preserve">Weiß </v>
      </c>
      <c r="C1493" s="23">
        <f>IF(AND($A1493&lt;&gt;"",ISNUMBER($A1493)),VLOOKUP($A1493,StudiesDetails!$B:$CW,3,FALSE),"")</f>
        <v>2018</v>
      </c>
      <c r="D1493" s="23" t="str">
        <f>IF(AND($A1493&lt;&gt;"",ISNUMBER($A1493)),VLOOKUP($A1493,StudiesDetails!$B:$CW,4,FALSE),"")</f>
        <v>https://doi.org/10.1124/dmd.117.078626</v>
      </c>
      <c r="E1493" s="64" t="str">
        <f>IF(AND($A1493&lt;&gt;"",ISNUMBER($A1493)),VLOOKUP($A1493,StudiesDetails!$B:$CW,5,FALSE),"")</f>
        <v>CYP3A5</v>
      </c>
      <c r="F1493" s="23" t="str">
        <f>IF(AND($A1493&lt;&gt;"",ISNUMBER($A1493)),VLOOKUP($A1493,StudiesDetails!$B:$CW,6,FALSE),"")</f>
        <v>Liver--Crude membrane/nuclei fraction-A5-*3/*3</v>
      </c>
      <c r="G1493" s="12" t="s">
        <v>1678</v>
      </c>
      <c r="H1493" s="1">
        <v>3</v>
      </c>
      <c r="I1493" s="60" t="str">
        <f>IF(AND($A1493&lt;&gt;"",ISNUMBER($A1493)),VLOOKUP($A1493,StudiesDetails!$B:$CW,26,FALSE),"")</f>
        <v>Individual</v>
      </c>
      <c r="J1493" s="39">
        <f>IF(AND($A1493&lt;&gt;"",ISNUMBER($A1493)),VLOOKUP($A1493,StudiesDetails!$B:$CW,31,FALSE),"")</f>
        <v>1</v>
      </c>
      <c r="K1493" s="86">
        <v>0.71199999999999997</v>
      </c>
      <c r="L1493" s="14" t="s">
        <v>1721</v>
      </c>
      <c r="M1493" s="14" t="s">
        <v>768</v>
      </c>
      <c r="N1493" s="61">
        <v>3.9E-2</v>
      </c>
      <c r="O1493" s="59" t="s">
        <v>1721</v>
      </c>
      <c r="P1493" s="58" t="s">
        <v>797</v>
      </c>
      <c r="X1493" s="52">
        <v>1</v>
      </c>
      <c r="Y1493" s="52" t="s">
        <v>1683</v>
      </c>
    </row>
    <row r="1494" spans="1:25" x14ac:dyDescent="0.3">
      <c r="A1494">
        <v>2436</v>
      </c>
      <c r="B1494" s="23" t="str">
        <f>IF(AND($A1494&lt;&gt;"",ISNUMBER($A1494)),VLOOKUP($A1494,StudiesDetails!$B:$CW,2,FALSE),"")</f>
        <v xml:space="preserve">Weiß </v>
      </c>
      <c r="C1494" s="23">
        <f>IF(AND($A1494&lt;&gt;"",ISNUMBER($A1494)),VLOOKUP($A1494,StudiesDetails!$B:$CW,3,FALSE),"")</f>
        <v>2018</v>
      </c>
      <c r="D1494" s="23" t="str">
        <f>IF(AND($A1494&lt;&gt;"",ISNUMBER($A1494)),VLOOKUP($A1494,StudiesDetails!$B:$CW,4,FALSE),"")</f>
        <v>https://doi.org/10.1124/dmd.117.078626</v>
      </c>
      <c r="E1494" s="64" t="str">
        <f>IF(AND($A1494&lt;&gt;"",ISNUMBER($A1494)),VLOOKUP($A1494,StudiesDetails!$B:$CW,5,FALSE),"")</f>
        <v>CYP3A5</v>
      </c>
      <c r="F1494" s="23" t="str">
        <f>IF(AND($A1494&lt;&gt;"",ISNUMBER($A1494)),VLOOKUP($A1494,StudiesDetails!$B:$CW,6,FALSE),"")</f>
        <v>Liver--Crude membrane/nuclei fraction-A6-*3/*3</v>
      </c>
      <c r="G1494" s="12" t="s">
        <v>1678</v>
      </c>
      <c r="H1494" s="1">
        <v>3</v>
      </c>
      <c r="I1494" s="60" t="str">
        <f>IF(AND($A1494&lt;&gt;"",ISNUMBER($A1494)),VLOOKUP($A1494,StudiesDetails!$B:$CW,26,FALSE),"")</f>
        <v>Individual</v>
      </c>
      <c r="J1494" s="39">
        <f>IF(AND($A1494&lt;&gt;"",ISNUMBER($A1494)),VLOOKUP($A1494,StudiesDetails!$B:$CW,31,FALSE),"")</f>
        <v>1</v>
      </c>
      <c r="K1494" s="86">
        <v>0.48099999999999998</v>
      </c>
      <c r="L1494" s="14" t="s">
        <v>1721</v>
      </c>
      <c r="M1494" s="14" t="s">
        <v>768</v>
      </c>
      <c r="N1494" s="61">
        <v>8.9999999999999993E-3</v>
      </c>
      <c r="O1494" s="59" t="s">
        <v>1721</v>
      </c>
      <c r="P1494" s="58" t="s">
        <v>797</v>
      </c>
      <c r="X1494" s="52">
        <v>1</v>
      </c>
      <c r="Y1494" s="52" t="s">
        <v>1683</v>
      </c>
    </row>
    <row r="1495" spans="1:25" x14ac:dyDescent="0.3">
      <c r="A1495">
        <v>2437</v>
      </c>
      <c r="B1495" s="23" t="str">
        <f>IF(AND($A1495&lt;&gt;"",ISNUMBER($A1495)),VLOOKUP($A1495,StudiesDetails!$B:$CW,2,FALSE),"")</f>
        <v xml:space="preserve">Weiß </v>
      </c>
      <c r="C1495" s="23">
        <f>IF(AND($A1495&lt;&gt;"",ISNUMBER($A1495)),VLOOKUP($A1495,StudiesDetails!$B:$CW,3,FALSE),"")</f>
        <v>2018</v>
      </c>
      <c r="D1495" s="23" t="str">
        <f>IF(AND($A1495&lt;&gt;"",ISNUMBER($A1495)),VLOOKUP($A1495,StudiesDetails!$B:$CW,4,FALSE),"")</f>
        <v>https://doi.org/10.1124/dmd.117.078626</v>
      </c>
      <c r="E1495" s="64" t="str">
        <f>IF(AND($A1495&lt;&gt;"",ISNUMBER($A1495)),VLOOKUP($A1495,StudiesDetails!$B:$CW,5,FALSE),"")</f>
        <v>CYP3A5</v>
      </c>
      <c r="F1495" s="23" t="str">
        <f>IF(AND($A1495&lt;&gt;"",ISNUMBER($A1495)),VLOOKUP($A1495,StudiesDetails!$B:$CW,6,FALSE),"")</f>
        <v>Liver--Crude membrane/nuclei fraction-A7-*3/*3</v>
      </c>
      <c r="G1495" s="12" t="s">
        <v>1678</v>
      </c>
      <c r="H1495" s="1">
        <v>3</v>
      </c>
      <c r="I1495" s="60" t="str">
        <f>IF(AND($A1495&lt;&gt;"",ISNUMBER($A1495)),VLOOKUP($A1495,StudiesDetails!$B:$CW,26,FALSE),"")</f>
        <v>Individual</v>
      </c>
      <c r="J1495" s="39">
        <f>IF(AND($A1495&lt;&gt;"",ISNUMBER($A1495)),VLOOKUP($A1495,StudiesDetails!$B:$CW,31,FALSE),"")</f>
        <v>1</v>
      </c>
      <c r="K1495" s="86">
        <v>0.622</v>
      </c>
      <c r="L1495" s="14" t="s">
        <v>1721</v>
      </c>
      <c r="M1495" s="14" t="s">
        <v>768</v>
      </c>
      <c r="N1495" s="61">
        <v>1.4E-2</v>
      </c>
      <c r="O1495" s="59" t="s">
        <v>1721</v>
      </c>
      <c r="P1495" s="58" t="s">
        <v>797</v>
      </c>
      <c r="X1495" s="52">
        <v>1</v>
      </c>
      <c r="Y1495" s="52" t="s">
        <v>1683</v>
      </c>
    </row>
    <row r="1496" spans="1:25" x14ac:dyDescent="0.3">
      <c r="A1496">
        <v>2438</v>
      </c>
      <c r="B1496" s="23" t="str">
        <f>IF(AND($A1496&lt;&gt;"",ISNUMBER($A1496)),VLOOKUP($A1496,StudiesDetails!$B:$CW,2,FALSE),"")</f>
        <v xml:space="preserve">Weiß </v>
      </c>
      <c r="C1496" s="23">
        <f>IF(AND($A1496&lt;&gt;"",ISNUMBER($A1496)),VLOOKUP($A1496,StudiesDetails!$B:$CW,3,FALSE),"")</f>
        <v>2018</v>
      </c>
      <c r="D1496" s="23" t="str">
        <f>IF(AND($A1496&lt;&gt;"",ISNUMBER($A1496)),VLOOKUP($A1496,StudiesDetails!$B:$CW,4,FALSE),"")</f>
        <v>https://doi.org/10.1124/dmd.117.078626</v>
      </c>
      <c r="E1496" s="64" t="str">
        <f>IF(AND($A1496&lt;&gt;"",ISNUMBER($A1496)),VLOOKUP($A1496,StudiesDetails!$B:$CW,5,FALSE),"")</f>
        <v>CYP3A5</v>
      </c>
      <c r="F1496" s="23" t="str">
        <f>IF(AND($A1496&lt;&gt;"",ISNUMBER($A1496)),VLOOKUP($A1496,StudiesDetails!$B:$CW,6,FALSE),"")</f>
        <v>Liver--Crude membrane/nuclei fraction-A8-*1/*3</v>
      </c>
      <c r="G1496" s="12" t="s">
        <v>1678</v>
      </c>
      <c r="H1496" s="1">
        <v>3</v>
      </c>
      <c r="I1496" s="60" t="str">
        <f>IF(AND($A1496&lt;&gt;"",ISNUMBER($A1496)),VLOOKUP($A1496,StudiesDetails!$B:$CW,26,FALSE),"")</f>
        <v>Individual</v>
      </c>
      <c r="J1496" s="39">
        <f>IF(AND($A1496&lt;&gt;"",ISNUMBER($A1496)),VLOOKUP($A1496,StudiesDetails!$B:$CW,31,FALSE),"")</f>
        <v>1</v>
      </c>
      <c r="K1496" s="86">
        <v>8.4559999999999995</v>
      </c>
      <c r="L1496" s="14" t="s">
        <v>1721</v>
      </c>
      <c r="M1496" s="14" t="s">
        <v>768</v>
      </c>
      <c r="N1496" s="61">
        <v>9.9000000000000005E-2</v>
      </c>
      <c r="O1496" s="59" t="s">
        <v>1721</v>
      </c>
      <c r="P1496" s="58" t="s">
        <v>797</v>
      </c>
      <c r="X1496" s="52">
        <v>1</v>
      </c>
      <c r="Y1496" s="52" t="s">
        <v>1683</v>
      </c>
    </row>
    <row r="1497" spans="1:25" x14ac:dyDescent="0.3">
      <c r="A1497">
        <v>2439</v>
      </c>
      <c r="B1497" s="23" t="str">
        <f>IF(AND($A1497&lt;&gt;"",ISNUMBER($A1497)),VLOOKUP($A1497,StudiesDetails!$B:$CW,2,FALSE),"")</f>
        <v xml:space="preserve">Weiß </v>
      </c>
      <c r="C1497" s="23">
        <f>IF(AND($A1497&lt;&gt;"",ISNUMBER($A1497)),VLOOKUP($A1497,StudiesDetails!$B:$CW,3,FALSE),"")</f>
        <v>2018</v>
      </c>
      <c r="D1497" s="23" t="str">
        <f>IF(AND($A1497&lt;&gt;"",ISNUMBER($A1497)),VLOOKUP($A1497,StudiesDetails!$B:$CW,4,FALSE),"")</f>
        <v>https://doi.org/10.1124/dmd.117.078626</v>
      </c>
      <c r="E1497" s="64" t="str">
        <f>IF(AND($A1497&lt;&gt;"",ISNUMBER($A1497)),VLOOKUP($A1497,StudiesDetails!$B:$CW,5,FALSE),"")</f>
        <v>CYP3A5</v>
      </c>
      <c r="F1497" s="23" t="str">
        <f>IF(AND($A1497&lt;&gt;"",ISNUMBER($A1497)),VLOOKUP($A1497,StudiesDetails!$B:$CW,6,FALSE),"")</f>
        <v>Liver--#todo#-A1-*3/*3</v>
      </c>
      <c r="G1497" s="12" t="s">
        <v>1678</v>
      </c>
      <c r="H1497" s="1">
        <v>3</v>
      </c>
      <c r="I1497" s="60" t="str">
        <f>IF(AND($A1497&lt;&gt;"",ISNUMBER($A1497)),VLOOKUP($A1497,StudiesDetails!$B:$CW,26,FALSE),"")</f>
        <v>Individual</v>
      </c>
      <c r="J1497" s="39">
        <f>IF(AND($A1497&lt;&gt;"",ISNUMBER($A1497)),VLOOKUP($A1497,StudiesDetails!$B:$CW,31,FALSE),"")</f>
        <v>1</v>
      </c>
      <c r="K1497" s="86">
        <v>3.2000000000000001E-2</v>
      </c>
      <c r="L1497" s="14" t="s">
        <v>1721</v>
      </c>
      <c r="M1497" s="14" t="s">
        <v>768</v>
      </c>
      <c r="N1497" s="61">
        <v>1.0999999999999999E-2</v>
      </c>
      <c r="O1497" s="59" t="s">
        <v>1721</v>
      </c>
      <c r="P1497" s="58" t="s">
        <v>797</v>
      </c>
      <c r="X1497" s="52">
        <v>1</v>
      </c>
      <c r="Y1497" s="52" t="s">
        <v>1683</v>
      </c>
    </row>
    <row r="1498" spans="1:25" x14ac:dyDescent="0.3">
      <c r="A1498">
        <v>2440</v>
      </c>
      <c r="B1498" s="23" t="str">
        <f>IF(AND($A1498&lt;&gt;"",ISNUMBER($A1498)),VLOOKUP($A1498,StudiesDetails!$B:$CW,2,FALSE),"")</f>
        <v xml:space="preserve">Weiß </v>
      </c>
      <c r="C1498" s="23">
        <f>IF(AND($A1498&lt;&gt;"",ISNUMBER($A1498)),VLOOKUP($A1498,StudiesDetails!$B:$CW,3,FALSE),"")</f>
        <v>2018</v>
      </c>
      <c r="D1498" s="23" t="str">
        <f>IF(AND($A1498&lt;&gt;"",ISNUMBER($A1498)),VLOOKUP($A1498,StudiesDetails!$B:$CW,4,FALSE),"")</f>
        <v>https://doi.org/10.1124/dmd.117.078626</v>
      </c>
      <c r="E1498" s="64" t="str">
        <f>IF(AND($A1498&lt;&gt;"",ISNUMBER($A1498)),VLOOKUP($A1498,StudiesDetails!$B:$CW,5,FALSE),"")</f>
        <v>CYP3A5</v>
      </c>
      <c r="F1498" s="23" t="str">
        <f>IF(AND($A1498&lt;&gt;"",ISNUMBER($A1498)),VLOOKUP($A1498,StudiesDetails!$B:$CW,6,FALSE),"")</f>
        <v>Liver--#todo#-A2-*3/*3</v>
      </c>
      <c r="G1498" s="12" t="s">
        <v>1678</v>
      </c>
      <c r="H1498" s="1">
        <v>3</v>
      </c>
      <c r="I1498" s="60" t="str">
        <f>IF(AND($A1498&lt;&gt;"",ISNUMBER($A1498)),VLOOKUP($A1498,StudiesDetails!$B:$CW,26,FALSE),"")</f>
        <v>Individual</v>
      </c>
      <c r="J1498" s="39">
        <f>IF(AND($A1498&lt;&gt;"",ISNUMBER($A1498)),VLOOKUP($A1498,StudiesDetails!$B:$CW,31,FALSE),"")</f>
        <v>1</v>
      </c>
      <c r="K1498" s="86">
        <v>3.9E-2</v>
      </c>
      <c r="L1498" s="14" t="s">
        <v>1721</v>
      </c>
      <c r="M1498" s="14" t="s">
        <v>768</v>
      </c>
      <c r="N1498" s="61">
        <v>2E-3</v>
      </c>
      <c r="O1498" s="59" t="s">
        <v>1721</v>
      </c>
      <c r="P1498" s="58" t="s">
        <v>797</v>
      </c>
      <c r="X1498" s="52">
        <v>1</v>
      </c>
      <c r="Y1498" s="52" t="s">
        <v>1683</v>
      </c>
    </row>
    <row r="1499" spans="1:25" x14ac:dyDescent="0.3">
      <c r="A1499">
        <v>2441</v>
      </c>
      <c r="B1499" s="23" t="str">
        <f>IF(AND($A1499&lt;&gt;"",ISNUMBER($A1499)),VLOOKUP($A1499,StudiesDetails!$B:$CW,2,FALSE),"")</f>
        <v xml:space="preserve">Weiß </v>
      </c>
      <c r="C1499" s="23">
        <f>IF(AND($A1499&lt;&gt;"",ISNUMBER($A1499)),VLOOKUP($A1499,StudiesDetails!$B:$CW,3,FALSE),"")</f>
        <v>2018</v>
      </c>
      <c r="D1499" s="23" t="str">
        <f>IF(AND($A1499&lt;&gt;"",ISNUMBER($A1499)),VLOOKUP($A1499,StudiesDetails!$B:$CW,4,FALSE),"")</f>
        <v>https://doi.org/10.1124/dmd.117.078626</v>
      </c>
      <c r="E1499" s="64" t="str">
        <f>IF(AND($A1499&lt;&gt;"",ISNUMBER($A1499)),VLOOKUP($A1499,StudiesDetails!$B:$CW,5,FALSE),"")</f>
        <v>CYP3A5</v>
      </c>
      <c r="F1499" s="23" t="str">
        <f>IF(AND($A1499&lt;&gt;"",ISNUMBER($A1499)),VLOOKUP($A1499,StudiesDetails!$B:$CW,6,FALSE),"")</f>
        <v>Liver--#todo#-A3-*1/*3</v>
      </c>
      <c r="G1499" s="12" t="s">
        <v>1678</v>
      </c>
      <c r="H1499" s="1">
        <v>3</v>
      </c>
      <c r="I1499" s="60" t="str">
        <f>IF(AND($A1499&lt;&gt;"",ISNUMBER($A1499)),VLOOKUP($A1499,StudiesDetails!$B:$CW,26,FALSE),"")</f>
        <v>Individual</v>
      </c>
      <c r="J1499" s="39">
        <f>IF(AND($A1499&lt;&gt;"",ISNUMBER($A1499)),VLOOKUP($A1499,StudiesDetails!$B:$CW,31,FALSE),"")</f>
        <v>1</v>
      </c>
      <c r="K1499" s="86">
        <v>0.27400000000000002</v>
      </c>
      <c r="L1499" s="14" t="s">
        <v>1721</v>
      </c>
      <c r="M1499" s="14" t="s">
        <v>768</v>
      </c>
      <c r="N1499" s="61">
        <v>4.0000000000000001E-3</v>
      </c>
      <c r="O1499" s="59" t="s">
        <v>1721</v>
      </c>
      <c r="P1499" s="58" t="s">
        <v>797</v>
      </c>
      <c r="X1499" s="52">
        <v>1</v>
      </c>
      <c r="Y1499" s="52" t="s">
        <v>1683</v>
      </c>
    </row>
    <row r="1500" spans="1:25" x14ac:dyDescent="0.3">
      <c r="A1500">
        <v>2442</v>
      </c>
      <c r="B1500" s="23" t="str">
        <f>IF(AND($A1500&lt;&gt;"",ISNUMBER($A1500)),VLOOKUP($A1500,StudiesDetails!$B:$CW,2,FALSE),"")</f>
        <v xml:space="preserve">Weiß </v>
      </c>
      <c r="C1500" s="23">
        <f>IF(AND($A1500&lt;&gt;"",ISNUMBER($A1500)),VLOOKUP($A1500,StudiesDetails!$B:$CW,3,FALSE),"")</f>
        <v>2018</v>
      </c>
      <c r="D1500" s="23" t="str">
        <f>IF(AND($A1500&lt;&gt;"",ISNUMBER($A1500)),VLOOKUP($A1500,StudiesDetails!$B:$CW,4,FALSE),"")</f>
        <v>https://doi.org/10.1124/dmd.117.078626</v>
      </c>
      <c r="E1500" s="64" t="str">
        <f>IF(AND($A1500&lt;&gt;"",ISNUMBER($A1500)),VLOOKUP($A1500,StudiesDetails!$B:$CW,5,FALSE),"")</f>
        <v>CYP3A5</v>
      </c>
      <c r="F1500" s="23" t="str">
        <f>IF(AND($A1500&lt;&gt;"",ISNUMBER($A1500)),VLOOKUP($A1500,StudiesDetails!$B:$CW,6,FALSE),"")</f>
        <v>Liver--#todo#-A4-*3/*3</v>
      </c>
      <c r="G1500" s="12" t="s">
        <v>1678</v>
      </c>
      <c r="H1500" s="1">
        <v>3</v>
      </c>
      <c r="I1500" s="60" t="str">
        <f>IF(AND($A1500&lt;&gt;"",ISNUMBER($A1500)),VLOOKUP($A1500,StudiesDetails!$B:$CW,26,FALSE),"")</f>
        <v>Individual</v>
      </c>
      <c r="J1500" s="39">
        <f>IF(AND($A1500&lt;&gt;"",ISNUMBER($A1500)),VLOOKUP($A1500,StudiesDetails!$B:$CW,31,FALSE),"")</f>
        <v>1</v>
      </c>
      <c r="K1500" s="86">
        <v>0.02</v>
      </c>
      <c r="L1500" s="14" t="s">
        <v>1721</v>
      </c>
      <c r="M1500" s="14" t="s">
        <v>768</v>
      </c>
      <c r="N1500" s="61">
        <v>0</v>
      </c>
      <c r="O1500" s="59" t="s">
        <v>1721</v>
      </c>
      <c r="P1500" s="58" t="s">
        <v>797</v>
      </c>
      <c r="X1500" s="52">
        <v>1</v>
      </c>
      <c r="Y1500" s="52" t="s">
        <v>1683</v>
      </c>
    </row>
    <row r="1501" spans="1:25" x14ac:dyDescent="0.3">
      <c r="A1501">
        <v>2443</v>
      </c>
      <c r="B1501" s="23" t="str">
        <f>IF(AND($A1501&lt;&gt;"",ISNUMBER($A1501)),VLOOKUP($A1501,StudiesDetails!$B:$CW,2,FALSE),"")</f>
        <v xml:space="preserve">Weiß </v>
      </c>
      <c r="C1501" s="23">
        <f>IF(AND($A1501&lt;&gt;"",ISNUMBER($A1501)),VLOOKUP($A1501,StudiesDetails!$B:$CW,3,FALSE),"")</f>
        <v>2018</v>
      </c>
      <c r="D1501" s="23" t="str">
        <f>IF(AND($A1501&lt;&gt;"",ISNUMBER($A1501)),VLOOKUP($A1501,StudiesDetails!$B:$CW,4,FALSE),"")</f>
        <v>https://doi.org/10.1124/dmd.117.078626</v>
      </c>
      <c r="E1501" s="64" t="str">
        <f>IF(AND($A1501&lt;&gt;"",ISNUMBER($A1501)),VLOOKUP($A1501,StudiesDetails!$B:$CW,5,FALSE),"")</f>
        <v>CYP3A5</v>
      </c>
      <c r="F1501" s="23" t="str">
        <f>IF(AND($A1501&lt;&gt;"",ISNUMBER($A1501)),VLOOKUP($A1501,StudiesDetails!$B:$CW,6,FALSE),"")</f>
        <v>Liver--#todo#-A5-*3/*3</v>
      </c>
      <c r="G1501" s="12" t="s">
        <v>1678</v>
      </c>
      <c r="H1501" s="1">
        <v>3</v>
      </c>
      <c r="I1501" s="60" t="str">
        <f>IF(AND($A1501&lt;&gt;"",ISNUMBER($A1501)),VLOOKUP($A1501,StudiesDetails!$B:$CW,26,FALSE),"")</f>
        <v>Individual</v>
      </c>
      <c r="J1501" s="39">
        <f>IF(AND($A1501&lt;&gt;"",ISNUMBER($A1501)),VLOOKUP($A1501,StudiesDetails!$B:$CW,31,FALSE),"")</f>
        <v>1</v>
      </c>
      <c r="K1501" s="86">
        <v>2.7E-2</v>
      </c>
      <c r="L1501" s="14" t="s">
        <v>1721</v>
      </c>
      <c r="M1501" s="14" t="s">
        <v>768</v>
      </c>
      <c r="N1501" s="61">
        <v>2E-3</v>
      </c>
      <c r="O1501" s="59" t="s">
        <v>1721</v>
      </c>
      <c r="P1501" s="58" t="s">
        <v>797</v>
      </c>
      <c r="X1501" s="52">
        <v>1</v>
      </c>
      <c r="Y1501" s="52" t="s">
        <v>1683</v>
      </c>
    </row>
    <row r="1502" spans="1:25" x14ac:dyDescent="0.3">
      <c r="A1502">
        <v>2444</v>
      </c>
      <c r="B1502" s="23" t="str">
        <f>IF(AND($A1502&lt;&gt;"",ISNUMBER($A1502)),VLOOKUP($A1502,StudiesDetails!$B:$CW,2,FALSE),"")</f>
        <v xml:space="preserve">Weiß </v>
      </c>
      <c r="C1502" s="23">
        <f>IF(AND($A1502&lt;&gt;"",ISNUMBER($A1502)),VLOOKUP($A1502,StudiesDetails!$B:$CW,3,FALSE),"")</f>
        <v>2018</v>
      </c>
      <c r="D1502" s="23" t="str">
        <f>IF(AND($A1502&lt;&gt;"",ISNUMBER($A1502)),VLOOKUP($A1502,StudiesDetails!$B:$CW,4,FALSE),"")</f>
        <v>https://doi.org/10.1124/dmd.117.078626</v>
      </c>
      <c r="E1502" s="64" t="str">
        <f>IF(AND($A1502&lt;&gt;"",ISNUMBER($A1502)),VLOOKUP($A1502,StudiesDetails!$B:$CW,5,FALSE),"")</f>
        <v>CYP3A5</v>
      </c>
      <c r="F1502" s="23" t="str">
        <f>IF(AND($A1502&lt;&gt;"",ISNUMBER($A1502)),VLOOKUP($A1502,StudiesDetails!$B:$CW,6,FALSE),"")</f>
        <v>Liver--#todo#-A6-*3/*3</v>
      </c>
      <c r="G1502" s="12" t="s">
        <v>1678</v>
      </c>
      <c r="H1502" s="1">
        <v>3</v>
      </c>
      <c r="I1502" s="60" t="str">
        <f>IF(AND($A1502&lt;&gt;"",ISNUMBER($A1502)),VLOOKUP($A1502,StudiesDetails!$B:$CW,26,FALSE),"")</f>
        <v>Individual</v>
      </c>
      <c r="J1502" s="39">
        <f>IF(AND($A1502&lt;&gt;"",ISNUMBER($A1502)),VLOOKUP($A1502,StudiesDetails!$B:$CW,31,FALSE),"")</f>
        <v>1</v>
      </c>
      <c r="K1502" s="86">
        <v>1.4999999999999999E-2</v>
      </c>
      <c r="L1502" s="14" t="s">
        <v>1721</v>
      </c>
      <c r="M1502" s="14" t="s">
        <v>768</v>
      </c>
      <c r="N1502" s="61">
        <v>1E-3</v>
      </c>
      <c r="O1502" s="59" t="s">
        <v>1721</v>
      </c>
      <c r="P1502" s="58" t="s">
        <v>797</v>
      </c>
      <c r="X1502" s="52">
        <v>1</v>
      </c>
      <c r="Y1502" s="52" t="s">
        <v>1683</v>
      </c>
    </row>
    <row r="1503" spans="1:25" x14ac:dyDescent="0.3">
      <c r="A1503">
        <v>2445</v>
      </c>
      <c r="B1503" s="23" t="str">
        <f>IF(AND($A1503&lt;&gt;"",ISNUMBER($A1503)),VLOOKUP($A1503,StudiesDetails!$B:$CW,2,FALSE),"")</f>
        <v xml:space="preserve">Weiß </v>
      </c>
      <c r="C1503" s="23">
        <f>IF(AND($A1503&lt;&gt;"",ISNUMBER($A1503)),VLOOKUP($A1503,StudiesDetails!$B:$CW,3,FALSE),"")</f>
        <v>2018</v>
      </c>
      <c r="D1503" s="23" t="str">
        <f>IF(AND($A1503&lt;&gt;"",ISNUMBER($A1503)),VLOOKUP($A1503,StudiesDetails!$B:$CW,4,FALSE),"")</f>
        <v>https://doi.org/10.1124/dmd.117.078626</v>
      </c>
      <c r="E1503" s="64" t="str">
        <f>IF(AND($A1503&lt;&gt;"",ISNUMBER($A1503)),VLOOKUP($A1503,StudiesDetails!$B:$CW,5,FALSE),"")</f>
        <v>CYP3A5</v>
      </c>
      <c r="F1503" s="23" t="str">
        <f>IF(AND($A1503&lt;&gt;"",ISNUMBER($A1503)),VLOOKUP($A1503,StudiesDetails!$B:$CW,6,FALSE),"")</f>
        <v>Liver--#todo#-A7-*3/*3</v>
      </c>
      <c r="G1503" s="12" t="s">
        <v>1678</v>
      </c>
      <c r="H1503" s="1">
        <v>3</v>
      </c>
      <c r="I1503" s="60" t="str">
        <f>IF(AND($A1503&lt;&gt;"",ISNUMBER($A1503)),VLOOKUP($A1503,StudiesDetails!$B:$CW,26,FALSE),"")</f>
        <v>Individual</v>
      </c>
      <c r="J1503" s="39">
        <f>IF(AND($A1503&lt;&gt;"",ISNUMBER($A1503)),VLOOKUP($A1503,StudiesDetails!$B:$CW,31,FALSE),"")</f>
        <v>1</v>
      </c>
      <c r="K1503" s="86">
        <v>2.3E-2</v>
      </c>
      <c r="L1503" s="14" t="s">
        <v>1721</v>
      </c>
      <c r="M1503" s="14" t="s">
        <v>768</v>
      </c>
      <c r="N1503" s="61">
        <v>2E-3</v>
      </c>
      <c r="O1503" s="59" t="s">
        <v>1721</v>
      </c>
      <c r="P1503" s="58" t="s">
        <v>797</v>
      </c>
      <c r="X1503" s="52">
        <v>1</v>
      </c>
      <c r="Y1503" s="52" t="s">
        <v>1683</v>
      </c>
    </row>
    <row r="1504" spans="1:25" x14ac:dyDescent="0.3">
      <c r="A1504">
        <v>2446</v>
      </c>
      <c r="B1504" s="23" t="str">
        <f>IF(AND($A1504&lt;&gt;"",ISNUMBER($A1504)),VLOOKUP($A1504,StudiesDetails!$B:$CW,2,FALSE),"")</f>
        <v xml:space="preserve">Weiß </v>
      </c>
      <c r="C1504" s="23">
        <f>IF(AND($A1504&lt;&gt;"",ISNUMBER($A1504)),VLOOKUP($A1504,StudiesDetails!$B:$CW,3,FALSE),"")</f>
        <v>2018</v>
      </c>
      <c r="D1504" s="23" t="str">
        <f>IF(AND($A1504&lt;&gt;"",ISNUMBER($A1504)),VLOOKUP($A1504,StudiesDetails!$B:$CW,4,FALSE),"")</f>
        <v>https://doi.org/10.1124/dmd.117.078626</v>
      </c>
      <c r="E1504" s="64" t="str">
        <f>IF(AND($A1504&lt;&gt;"",ISNUMBER($A1504)),VLOOKUP($A1504,StudiesDetails!$B:$CW,5,FALSE),"")</f>
        <v>CYP3A5</v>
      </c>
      <c r="F1504" s="23" t="str">
        <f>IF(AND($A1504&lt;&gt;"",ISNUMBER($A1504)),VLOOKUP($A1504,StudiesDetails!$B:$CW,6,FALSE),"")</f>
        <v>Liver--#todo#-A8-*1/*3</v>
      </c>
      <c r="G1504" s="12" t="s">
        <v>1678</v>
      </c>
      <c r="H1504" s="1">
        <v>3</v>
      </c>
      <c r="I1504" s="60" t="str">
        <f>IF(AND($A1504&lt;&gt;"",ISNUMBER($A1504)),VLOOKUP($A1504,StudiesDetails!$B:$CW,26,FALSE),"")</f>
        <v>Individual</v>
      </c>
      <c r="J1504" s="39">
        <f>IF(AND($A1504&lt;&gt;"",ISNUMBER($A1504)),VLOOKUP($A1504,StudiesDetails!$B:$CW,31,FALSE),"")</f>
        <v>1</v>
      </c>
      <c r="K1504" s="86">
        <v>0.251</v>
      </c>
      <c r="L1504" s="14" t="s">
        <v>1721</v>
      </c>
      <c r="M1504" s="14" t="s">
        <v>768</v>
      </c>
      <c r="N1504" s="61">
        <v>1E-3</v>
      </c>
      <c r="O1504" s="59" t="s">
        <v>1721</v>
      </c>
      <c r="P1504" s="58" t="s">
        <v>797</v>
      </c>
      <c r="X1504" s="52">
        <v>1</v>
      </c>
      <c r="Y1504" s="52" t="s">
        <v>1683</v>
      </c>
    </row>
    <row r="1505" spans="1:26" x14ac:dyDescent="0.3">
      <c r="A1505">
        <v>2447</v>
      </c>
      <c r="B1505" s="23" t="str">
        <f>IF(AND($A1505&lt;&gt;"",ISNUMBER($A1505)),VLOOKUP($A1505,StudiesDetails!$B:$CW,2,FALSE),"")</f>
        <v xml:space="preserve">Weiß </v>
      </c>
      <c r="C1505" s="23">
        <f>IF(AND($A1505&lt;&gt;"",ISNUMBER($A1505)),VLOOKUP($A1505,StudiesDetails!$B:$CW,3,FALSE),"")</f>
        <v>2018</v>
      </c>
      <c r="D1505" s="23" t="str">
        <f>IF(AND($A1505&lt;&gt;"",ISNUMBER($A1505)),VLOOKUP($A1505,StudiesDetails!$B:$CW,4,FALSE),"")</f>
        <v>https://doi.org/10.1124/dmd.117.078626</v>
      </c>
      <c r="E1505" s="64" t="str">
        <f>IF(AND($A1505&lt;&gt;"",ISNUMBER($A1505)),VLOOKUP($A1505,StudiesDetails!$B:$CW,5,FALSE),"")</f>
        <v>CYP3A5</v>
      </c>
      <c r="F1505" s="23" t="str">
        <f>IF(AND($A1505&lt;&gt;"",ISNUMBER($A1505)),VLOOKUP($A1505,StudiesDetails!$B:$CW,6,FALSE),"")</f>
        <v>Liver--HLM-A1-*3/*3</v>
      </c>
      <c r="G1505" s="12" t="s">
        <v>1678</v>
      </c>
      <c r="H1505" s="1">
        <v>3</v>
      </c>
      <c r="I1505" s="60" t="str">
        <f>IF(AND($A1505&lt;&gt;"",ISNUMBER($A1505)),VLOOKUP($A1505,StudiesDetails!$B:$CW,26,FALSE),"")</f>
        <v>Individual</v>
      </c>
      <c r="J1505" s="39">
        <f>IF(AND($A1505&lt;&gt;"",ISNUMBER($A1505)),VLOOKUP($A1505,StudiesDetails!$B:$CW,31,FALSE),"")</f>
        <v>1</v>
      </c>
      <c r="K1505" s="86">
        <v>0.68799999999999994</v>
      </c>
      <c r="L1505" s="14" t="s">
        <v>1701</v>
      </c>
      <c r="M1505" s="14" t="s">
        <v>768</v>
      </c>
      <c r="N1505" s="61">
        <v>3.5000000000000003E-2</v>
      </c>
      <c r="O1505" s="59" t="s">
        <v>1721</v>
      </c>
      <c r="P1505" s="58" t="s">
        <v>797</v>
      </c>
      <c r="X1505" s="52">
        <v>1</v>
      </c>
      <c r="Y1505" s="52" t="s">
        <v>1683</v>
      </c>
    </row>
    <row r="1506" spans="1:26" x14ac:dyDescent="0.3">
      <c r="A1506">
        <v>2448</v>
      </c>
      <c r="B1506" s="23" t="str">
        <f>IF(AND($A1506&lt;&gt;"",ISNUMBER($A1506)),VLOOKUP($A1506,StudiesDetails!$B:$CW,2,FALSE),"")</f>
        <v xml:space="preserve">Weiß </v>
      </c>
      <c r="C1506" s="23">
        <f>IF(AND($A1506&lt;&gt;"",ISNUMBER($A1506)),VLOOKUP($A1506,StudiesDetails!$B:$CW,3,FALSE),"")</f>
        <v>2018</v>
      </c>
      <c r="D1506" s="23" t="str">
        <f>IF(AND($A1506&lt;&gt;"",ISNUMBER($A1506)),VLOOKUP($A1506,StudiesDetails!$B:$CW,4,FALSE),"")</f>
        <v>https://doi.org/10.1124/dmd.117.078626</v>
      </c>
      <c r="E1506" s="64" t="str">
        <f>IF(AND($A1506&lt;&gt;"",ISNUMBER($A1506)),VLOOKUP($A1506,StudiesDetails!$B:$CW,5,FALSE),"")</f>
        <v>CYP3A5</v>
      </c>
      <c r="F1506" s="23" t="str">
        <f>IF(AND($A1506&lt;&gt;"",ISNUMBER($A1506)),VLOOKUP($A1506,StudiesDetails!$B:$CW,6,FALSE),"")</f>
        <v>Liver--HLM-A2-*3/*3</v>
      </c>
      <c r="G1506" s="12" t="s">
        <v>1678</v>
      </c>
      <c r="H1506" s="1">
        <v>3</v>
      </c>
      <c r="I1506" s="60" t="str">
        <f>IF(AND($A1506&lt;&gt;"",ISNUMBER($A1506)),VLOOKUP($A1506,StudiesDetails!$B:$CW,26,FALSE),"")</f>
        <v>Individual</v>
      </c>
      <c r="J1506" s="39">
        <f>IF(AND($A1506&lt;&gt;"",ISNUMBER($A1506)),VLOOKUP($A1506,StudiesDetails!$B:$CW,31,FALSE),"")</f>
        <v>1</v>
      </c>
      <c r="K1506" s="86">
        <v>0.89300000000000002</v>
      </c>
      <c r="L1506" s="14" t="s">
        <v>1701</v>
      </c>
      <c r="M1506" s="14" t="s">
        <v>768</v>
      </c>
      <c r="N1506" s="61"/>
      <c r="X1506" s="52">
        <v>1</v>
      </c>
      <c r="Y1506" s="52" t="s">
        <v>1683</v>
      </c>
    </row>
    <row r="1507" spans="1:26" x14ac:dyDescent="0.3">
      <c r="A1507">
        <v>2449</v>
      </c>
      <c r="B1507" s="23" t="str">
        <f>IF(AND($A1507&lt;&gt;"",ISNUMBER($A1507)),VLOOKUP($A1507,StudiesDetails!$B:$CW,2,FALSE),"")</f>
        <v xml:space="preserve">Weiß </v>
      </c>
      <c r="C1507" s="23">
        <f>IF(AND($A1507&lt;&gt;"",ISNUMBER($A1507)),VLOOKUP($A1507,StudiesDetails!$B:$CW,3,FALSE),"")</f>
        <v>2018</v>
      </c>
      <c r="D1507" s="23" t="str">
        <f>IF(AND($A1507&lt;&gt;"",ISNUMBER($A1507)),VLOOKUP($A1507,StudiesDetails!$B:$CW,4,FALSE),"")</f>
        <v>https://doi.org/10.1124/dmd.117.078626</v>
      </c>
      <c r="E1507" s="64" t="str">
        <f>IF(AND($A1507&lt;&gt;"",ISNUMBER($A1507)),VLOOKUP($A1507,StudiesDetails!$B:$CW,5,FALSE),"")</f>
        <v>CYP3A5</v>
      </c>
      <c r="F1507" s="23" t="str">
        <f>IF(AND($A1507&lt;&gt;"",ISNUMBER($A1507)),VLOOKUP($A1507,StudiesDetails!$B:$CW,6,FALSE),"")</f>
        <v>Liver--HLM-A3-*1/*3</v>
      </c>
      <c r="G1507" s="12" t="s">
        <v>1678</v>
      </c>
      <c r="H1507" s="1">
        <v>3</v>
      </c>
      <c r="I1507" s="60" t="str">
        <f>IF(AND($A1507&lt;&gt;"",ISNUMBER($A1507)),VLOOKUP($A1507,StudiesDetails!$B:$CW,26,FALSE),"")</f>
        <v>Individual</v>
      </c>
      <c r="J1507" s="39">
        <f>IF(AND($A1507&lt;&gt;"",ISNUMBER($A1507)),VLOOKUP($A1507,StudiesDetails!$B:$CW,31,FALSE),"")</f>
        <v>1</v>
      </c>
      <c r="K1507" s="86">
        <v>10.4</v>
      </c>
      <c r="L1507" s="14" t="s">
        <v>1701</v>
      </c>
      <c r="M1507" s="14" t="s">
        <v>768</v>
      </c>
      <c r="N1507" s="61"/>
      <c r="X1507" s="52">
        <v>1</v>
      </c>
      <c r="Y1507" s="52" t="s">
        <v>1683</v>
      </c>
    </row>
    <row r="1508" spans="1:26" x14ac:dyDescent="0.3">
      <c r="A1508">
        <v>2450</v>
      </c>
      <c r="B1508" s="23" t="str">
        <f>IF(AND($A1508&lt;&gt;"",ISNUMBER($A1508)),VLOOKUP($A1508,StudiesDetails!$B:$CW,2,FALSE),"")</f>
        <v xml:space="preserve">Weiß </v>
      </c>
      <c r="C1508" s="23">
        <f>IF(AND($A1508&lt;&gt;"",ISNUMBER($A1508)),VLOOKUP($A1508,StudiesDetails!$B:$CW,3,FALSE),"")</f>
        <v>2018</v>
      </c>
      <c r="D1508" s="23" t="str">
        <f>IF(AND($A1508&lt;&gt;"",ISNUMBER($A1508)),VLOOKUP($A1508,StudiesDetails!$B:$CW,4,FALSE),"")</f>
        <v>https://doi.org/10.1124/dmd.117.078626</v>
      </c>
      <c r="E1508" s="64" t="str">
        <f>IF(AND($A1508&lt;&gt;"",ISNUMBER($A1508)),VLOOKUP($A1508,StudiesDetails!$B:$CW,5,FALSE),"")</f>
        <v>CYP3A5</v>
      </c>
      <c r="F1508" s="23" t="str">
        <f>IF(AND($A1508&lt;&gt;"",ISNUMBER($A1508)),VLOOKUP($A1508,StudiesDetails!$B:$CW,6,FALSE),"")</f>
        <v>Liver--HLM-A4-*3/*3</v>
      </c>
      <c r="G1508" s="12" t="s">
        <v>1678</v>
      </c>
      <c r="H1508" s="1">
        <v>3</v>
      </c>
      <c r="I1508" s="60" t="str">
        <f>IF(AND($A1508&lt;&gt;"",ISNUMBER($A1508)),VLOOKUP($A1508,StudiesDetails!$B:$CW,26,FALSE),"")</f>
        <v>Individual</v>
      </c>
      <c r="J1508" s="39">
        <f>IF(AND($A1508&lt;&gt;"",ISNUMBER($A1508)),VLOOKUP($A1508,StudiesDetails!$B:$CW,31,FALSE),"")</f>
        <v>1</v>
      </c>
      <c r="K1508" s="86">
        <v>0.56100000000000005</v>
      </c>
      <c r="L1508" s="14" t="s">
        <v>1701</v>
      </c>
      <c r="M1508" s="14" t="s">
        <v>768</v>
      </c>
      <c r="N1508" s="61"/>
      <c r="X1508" s="52">
        <v>1</v>
      </c>
      <c r="Y1508" s="52" t="s">
        <v>1683</v>
      </c>
    </row>
    <row r="1509" spans="1:26" x14ac:dyDescent="0.3">
      <c r="A1509">
        <v>2451</v>
      </c>
      <c r="B1509" s="23" t="str">
        <f>IF(AND($A1509&lt;&gt;"",ISNUMBER($A1509)),VLOOKUP($A1509,StudiesDetails!$B:$CW,2,FALSE),"")</f>
        <v xml:space="preserve">Weiß </v>
      </c>
      <c r="C1509" s="23">
        <f>IF(AND($A1509&lt;&gt;"",ISNUMBER($A1509)),VLOOKUP($A1509,StudiesDetails!$B:$CW,3,FALSE),"")</f>
        <v>2018</v>
      </c>
      <c r="D1509" s="23" t="str">
        <f>IF(AND($A1509&lt;&gt;"",ISNUMBER($A1509)),VLOOKUP($A1509,StudiesDetails!$B:$CW,4,FALSE),"")</f>
        <v>https://doi.org/10.1124/dmd.117.078626</v>
      </c>
      <c r="E1509" s="64" t="str">
        <f>IF(AND($A1509&lt;&gt;"",ISNUMBER($A1509)),VLOOKUP($A1509,StudiesDetails!$B:$CW,5,FALSE),"")</f>
        <v>CYP3A5</v>
      </c>
      <c r="F1509" s="23" t="str">
        <f>IF(AND($A1509&lt;&gt;"",ISNUMBER($A1509)),VLOOKUP($A1509,StudiesDetails!$B:$CW,6,FALSE),"")</f>
        <v>Liver--HLM-A5-*3/*3</v>
      </c>
      <c r="G1509" s="12" t="s">
        <v>1678</v>
      </c>
      <c r="H1509" s="1">
        <v>3</v>
      </c>
      <c r="I1509" s="60" t="str">
        <f>IF(AND($A1509&lt;&gt;"",ISNUMBER($A1509)),VLOOKUP($A1509,StudiesDetails!$B:$CW,26,FALSE),"")</f>
        <v>Individual</v>
      </c>
      <c r="J1509" s="39">
        <f>IF(AND($A1509&lt;&gt;"",ISNUMBER($A1509)),VLOOKUP($A1509,StudiesDetails!$B:$CW,31,FALSE),"")</f>
        <v>1</v>
      </c>
      <c r="K1509" s="86">
        <v>0.98599999999999999</v>
      </c>
      <c r="L1509" s="14" t="s">
        <v>1701</v>
      </c>
      <c r="M1509" s="14" t="s">
        <v>768</v>
      </c>
      <c r="N1509" s="61">
        <v>4.2000000000000003E-2</v>
      </c>
      <c r="O1509" s="59" t="s">
        <v>1701</v>
      </c>
      <c r="P1509" s="58" t="s">
        <v>797</v>
      </c>
      <c r="X1509" s="52">
        <v>1</v>
      </c>
      <c r="Y1509" s="52" t="s">
        <v>1683</v>
      </c>
    </row>
    <row r="1510" spans="1:26" x14ac:dyDescent="0.3">
      <c r="A1510">
        <v>2452</v>
      </c>
      <c r="B1510" s="23" t="str">
        <f>IF(AND($A1510&lt;&gt;"",ISNUMBER($A1510)),VLOOKUP($A1510,StudiesDetails!$B:$CW,2,FALSE),"")</f>
        <v xml:space="preserve">Weiß </v>
      </c>
      <c r="C1510" s="23">
        <f>IF(AND($A1510&lt;&gt;"",ISNUMBER($A1510)),VLOOKUP($A1510,StudiesDetails!$B:$CW,3,FALSE),"")</f>
        <v>2018</v>
      </c>
      <c r="D1510" s="23" t="str">
        <f>IF(AND($A1510&lt;&gt;"",ISNUMBER($A1510)),VLOOKUP($A1510,StudiesDetails!$B:$CW,4,FALSE),"")</f>
        <v>https://doi.org/10.1124/dmd.117.078626</v>
      </c>
      <c r="E1510" s="64" t="str">
        <f>IF(AND($A1510&lt;&gt;"",ISNUMBER($A1510)),VLOOKUP($A1510,StudiesDetails!$B:$CW,5,FALSE),"")</f>
        <v>CYP3A5</v>
      </c>
      <c r="F1510" s="23" t="str">
        <f>IF(AND($A1510&lt;&gt;"",ISNUMBER($A1510)),VLOOKUP($A1510,StudiesDetails!$B:$CW,6,FALSE),"")</f>
        <v>Liver--HLM-A6-*3/*3</v>
      </c>
      <c r="G1510" s="12" t="s">
        <v>1678</v>
      </c>
      <c r="H1510" s="1">
        <v>3</v>
      </c>
      <c r="I1510" s="60" t="str">
        <f>IF(AND($A1510&lt;&gt;"",ISNUMBER($A1510)),VLOOKUP($A1510,StudiesDetails!$B:$CW,26,FALSE),"")</f>
        <v>Individual</v>
      </c>
      <c r="J1510" s="39">
        <f>IF(AND($A1510&lt;&gt;"",ISNUMBER($A1510)),VLOOKUP($A1510,StudiesDetails!$B:$CW,31,FALSE),"")</f>
        <v>1</v>
      </c>
      <c r="K1510" s="86">
        <v>0.60699999999999998</v>
      </c>
      <c r="L1510" s="14" t="s">
        <v>1701</v>
      </c>
      <c r="M1510" s="14" t="s">
        <v>768</v>
      </c>
      <c r="X1510" s="52">
        <v>1</v>
      </c>
      <c r="Y1510" s="52" t="s">
        <v>1683</v>
      </c>
    </row>
    <row r="1511" spans="1:26" x14ac:dyDescent="0.3">
      <c r="A1511">
        <v>2453</v>
      </c>
      <c r="B1511" s="23" t="str">
        <f>IF(AND($A1511&lt;&gt;"",ISNUMBER($A1511)),VLOOKUP($A1511,StudiesDetails!$B:$CW,2,FALSE),"")</f>
        <v xml:space="preserve">Weiß </v>
      </c>
      <c r="C1511" s="23">
        <f>IF(AND($A1511&lt;&gt;"",ISNUMBER($A1511)),VLOOKUP($A1511,StudiesDetails!$B:$CW,3,FALSE),"")</f>
        <v>2018</v>
      </c>
      <c r="D1511" s="23" t="str">
        <f>IF(AND($A1511&lt;&gt;"",ISNUMBER($A1511)),VLOOKUP($A1511,StudiesDetails!$B:$CW,4,FALSE),"")</f>
        <v>https://doi.org/10.1124/dmd.117.078626</v>
      </c>
      <c r="E1511" s="64" t="str">
        <f>IF(AND($A1511&lt;&gt;"",ISNUMBER($A1511)),VLOOKUP($A1511,StudiesDetails!$B:$CW,5,FALSE),"")</f>
        <v>CYP3A5</v>
      </c>
      <c r="F1511" s="23" t="str">
        <f>IF(AND($A1511&lt;&gt;"",ISNUMBER($A1511)),VLOOKUP($A1511,StudiesDetails!$B:$CW,6,FALSE),"")</f>
        <v>Liver--HLM-A7-*3/*3</v>
      </c>
      <c r="G1511" s="12" t="s">
        <v>1678</v>
      </c>
      <c r="H1511" s="1">
        <v>3</v>
      </c>
      <c r="I1511" s="60" t="str">
        <f>IF(AND($A1511&lt;&gt;"",ISNUMBER($A1511)),VLOOKUP($A1511,StudiesDetails!$B:$CW,26,FALSE),"")</f>
        <v>Individual</v>
      </c>
      <c r="J1511" s="39">
        <f>IF(AND($A1511&lt;&gt;"",ISNUMBER($A1511)),VLOOKUP($A1511,StudiesDetails!$B:$CW,31,FALSE),"")</f>
        <v>1</v>
      </c>
      <c r="K1511" s="86">
        <v>1.1779999999999999</v>
      </c>
      <c r="L1511" s="14" t="s">
        <v>1701</v>
      </c>
      <c r="M1511" s="14" t="s">
        <v>768</v>
      </c>
      <c r="X1511" s="52">
        <v>1</v>
      </c>
      <c r="Y1511" s="52" t="s">
        <v>1683</v>
      </c>
    </row>
    <row r="1512" spans="1:26" x14ac:dyDescent="0.3">
      <c r="A1512">
        <v>2454</v>
      </c>
      <c r="B1512" s="23" t="str">
        <f>IF(AND($A1512&lt;&gt;"",ISNUMBER($A1512)),VLOOKUP($A1512,StudiesDetails!$B:$CW,2,FALSE),"")</f>
        <v xml:space="preserve">Weiß </v>
      </c>
      <c r="C1512" s="23">
        <f>IF(AND($A1512&lt;&gt;"",ISNUMBER($A1512)),VLOOKUP($A1512,StudiesDetails!$B:$CW,3,FALSE),"")</f>
        <v>2018</v>
      </c>
      <c r="D1512" s="23" t="str">
        <f>IF(AND($A1512&lt;&gt;"",ISNUMBER($A1512)),VLOOKUP($A1512,StudiesDetails!$B:$CW,4,FALSE),"")</f>
        <v>https://doi.org/10.1124/dmd.117.078626</v>
      </c>
      <c r="E1512" s="64" t="str">
        <f>IF(AND($A1512&lt;&gt;"",ISNUMBER($A1512)),VLOOKUP($A1512,StudiesDetails!$B:$CW,5,FALSE),"")</f>
        <v>CYP3A5</v>
      </c>
      <c r="F1512" s="23" t="str">
        <f>IF(AND($A1512&lt;&gt;"",ISNUMBER($A1512)),VLOOKUP($A1512,StudiesDetails!$B:$CW,6,FALSE),"")</f>
        <v>Liver--HLM-A8-*1/*3</v>
      </c>
      <c r="G1512" s="12" t="s">
        <v>1678</v>
      </c>
      <c r="H1512" s="1">
        <v>3</v>
      </c>
      <c r="I1512" s="60" t="str">
        <f>IF(AND($A1512&lt;&gt;"",ISNUMBER($A1512)),VLOOKUP($A1512,StudiesDetails!$B:$CW,26,FALSE),"")</f>
        <v>Individual</v>
      </c>
      <c r="J1512" s="39">
        <f>IF(AND($A1512&lt;&gt;"",ISNUMBER($A1512)),VLOOKUP($A1512,StudiesDetails!$B:$CW,31,FALSE),"")</f>
        <v>1</v>
      </c>
      <c r="K1512" s="86">
        <v>10.43</v>
      </c>
      <c r="L1512" s="14" t="s">
        <v>1701</v>
      </c>
      <c r="M1512" s="14" t="s">
        <v>768</v>
      </c>
      <c r="X1512" s="52">
        <v>1</v>
      </c>
      <c r="Y1512" s="52" t="s">
        <v>1683</v>
      </c>
    </row>
    <row r="1513" spans="1:26" x14ac:dyDescent="0.3">
      <c r="A1513">
        <v>2455</v>
      </c>
      <c r="B1513" s="23" t="str">
        <f>IF(AND($A1513&lt;&gt;"",ISNUMBER($A1513)),VLOOKUP($A1513,StudiesDetails!$B:$CW,2,FALSE),"")</f>
        <v xml:space="preserve">Weiß </v>
      </c>
      <c r="C1513" s="23">
        <f>IF(AND($A1513&lt;&gt;"",ISNUMBER($A1513)),VLOOKUP($A1513,StudiesDetails!$B:$CW,3,FALSE),"")</f>
        <v>2018</v>
      </c>
      <c r="D1513" s="23" t="str">
        <f>IF(AND($A1513&lt;&gt;"",ISNUMBER($A1513)),VLOOKUP($A1513,StudiesDetails!$B:$CW,4,FALSE),"")</f>
        <v>https://doi.org/10.1124/dmd.117.078626</v>
      </c>
      <c r="E1513" s="64" t="str">
        <f>IF(AND($A1513&lt;&gt;"",ISNUMBER($A1513)),VLOOKUP($A1513,StudiesDetails!$B:$CW,5,FALSE),"")</f>
        <v>CYP3A5</v>
      </c>
      <c r="F1513" s="23" t="str">
        <f>IF(AND($A1513&lt;&gt;"",ISNUMBER($A1513)),VLOOKUP($A1513,StudiesDetails!$B:$CW,6,FALSE),"")</f>
        <v>Liver--HLM-A9-*1/*3</v>
      </c>
      <c r="G1513" s="12" t="s">
        <v>1678</v>
      </c>
      <c r="H1513" s="1">
        <v>3</v>
      </c>
      <c r="I1513" s="60" t="str">
        <f>IF(AND($A1513&lt;&gt;"",ISNUMBER($A1513)),VLOOKUP($A1513,StudiesDetails!$B:$CW,26,FALSE),"")</f>
        <v>Individual</v>
      </c>
      <c r="J1513" s="39">
        <f>IF(AND($A1513&lt;&gt;"",ISNUMBER($A1513)),VLOOKUP($A1513,StudiesDetails!$B:$CW,31,FALSE),"")</f>
        <v>1</v>
      </c>
      <c r="K1513" s="86">
        <v>11.143000000000001</v>
      </c>
      <c r="L1513" s="14" t="s">
        <v>1701</v>
      </c>
      <c r="M1513" s="14" t="s">
        <v>768</v>
      </c>
      <c r="X1513" s="52">
        <v>1</v>
      </c>
      <c r="Y1513" s="52" t="s">
        <v>1683</v>
      </c>
    </row>
    <row r="1514" spans="1:26" x14ac:dyDescent="0.3">
      <c r="A1514">
        <v>2456</v>
      </c>
      <c r="B1514" s="23" t="str">
        <f>IF(AND($A1514&lt;&gt;"",ISNUMBER($A1514)),VLOOKUP($A1514,StudiesDetails!$B:$CW,2,FALSE),"")</f>
        <v xml:space="preserve">Weiß </v>
      </c>
      <c r="C1514" s="23">
        <f>IF(AND($A1514&lt;&gt;"",ISNUMBER($A1514)),VLOOKUP($A1514,StudiesDetails!$B:$CW,3,FALSE),"")</f>
        <v>2018</v>
      </c>
      <c r="D1514" s="23" t="str">
        <f>IF(AND($A1514&lt;&gt;"",ISNUMBER($A1514)),VLOOKUP($A1514,StudiesDetails!$B:$CW,4,FALSE),"")</f>
        <v>https://doi.org/10.1124/dmd.117.078626</v>
      </c>
      <c r="E1514" s="64" t="str">
        <f>IF(AND($A1514&lt;&gt;"",ISNUMBER($A1514)),VLOOKUP($A1514,StudiesDetails!$B:$CW,5,FALSE),"")</f>
        <v>CYP3A5</v>
      </c>
      <c r="F1514" s="23" t="str">
        <f>IF(AND($A1514&lt;&gt;"",ISNUMBER($A1514)),VLOOKUP($A1514,StudiesDetails!$B:$CW,6,FALSE),"")</f>
        <v>Liver--HLM-A10-*3/*3</v>
      </c>
      <c r="G1514" s="12" t="s">
        <v>1678</v>
      </c>
      <c r="H1514" s="1">
        <v>3</v>
      </c>
      <c r="I1514" s="60" t="str">
        <f>IF(AND($A1514&lt;&gt;"",ISNUMBER($A1514)),VLOOKUP($A1514,StudiesDetails!$B:$CW,26,FALSE),"")</f>
        <v>Individual</v>
      </c>
      <c r="J1514" s="39">
        <f>IF(AND($A1514&lt;&gt;"",ISNUMBER($A1514)),VLOOKUP($A1514,StudiesDetails!$B:$CW,31,FALSE),"")</f>
        <v>1</v>
      </c>
      <c r="K1514" s="86">
        <v>0.71</v>
      </c>
      <c r="L1514" s="14" t="s">
        <v>1701</v>
      </c>
      <c r="M1514" s="14" t="s">
        <v>768</v>
      </c>
      <c r="X1514" s="52">
        <v>1</v>
      </c>
      <c r="Y1514" s="52" t="s">
        <v>1683</v>
      </c>
    </row>
    <row r="1515" spans="1:26" x14ac:dyDescent="0.3">
      <c r="A1515">
        <v>2457</v>
      </c>
      <c r="B1515" s="23" t="str">
        <f>IF(AND($A1515&lt;&gt;"",ISNUMBER($A1515)),VLOOKUP($A1515,StudiesDetails!$B:$CW,2,FALSE),"")</f>
        <v xml:space="preserve">Weiß </v>
      </c>
      <c r="C1515" s="23">
        <f>IF(AND($A1515&lt;&gt;"",ISNUMBER($A1515)),VLOOKUP($A1515,StudiesDetails!$B:$CW,3,FALSE),"")</f>
        <v>2018</v>
      </c>
      <c r="D1515" s="23" t="str">
        <f>IF(AND($A1515&lt;&gt;"",ISNUMBER($A1515)),VLOOKUP($A1515,StudiesDetails!$B:$CW,4,FALSE),"")</f>
        <v>https://doi.org/10.1124/dmd.117.078626</v>
      </c>
      <c r="E1515" s="64" t="str">
        <f>IF(AND($A1515&lt;&gt;"",ISNUMBER($A1515)),VLOOKUP($A1515,StudiesDetails!$B:$CW,5,FALSE),"")</f>
        <v>CYP3A5</v>
      </c>
      <c r="F1515" s="23" t="str">
        <f>IF(AND($A1515&lt;&gt;"",ISNUMBER($A1515)),VLOOKUP($A1515,StudiesDetails!$B:$CW,6,FALSE),"")</f>
        <v>Liver--Homogenate-B-</v>
      </c>
      <c r="G1515" s="12" t="s">
        <v>1678</v>
      </c>
      <c r="H1515" s="1">
        <v>3</v>
      </c>
      <c r="I1515" s="60" t="str">
        <f>IF(AND($A1515&lt;&gt;"",ISNUMBER($A1515)),VLOOKUP($A1515,StudiesDetails!$B:$CW,26,FALSE),"")</f>
        <v>Aggregated</v>
      </c>
      <c r="J1515" s="39">
        <f>IF(AND($A1515&lt;&gt;"",ISNUMBER($A1515)),VLOOKUP($A1515,StudiesDetails!$B:$CW,31,FALSE),"")</f>
        <v>15</v>
      </c>
      <c r="K1515" s="110" t="s">
        <v>988</v>
      </c>
      <c r="L1515" s="14" t="s">
        <v>1721</v>
      </c>
      <c r="M1515" s="14" t="s">
        <v>768</v>
      </c>
      <c r="T1515" s="110" t="s">
        <v>988</v>
      </c>
      <c r="U1515" s="110" t="s">
        <v>988</v>
      </c>
      <c r="X1515" s="52">
        <v>1</v>
      </c>
      <c r="Y1515" s="52" t="s">
        <v>1683</v>
      </c>
      <c r="Z1515" s="16" t="s">
        <v>832</v>
      </c>
    </row>
    <row r="1516" spans="1:26" x14ac:dyDescent="0.3">
      <c r="A1516">
        <v>2458</v>
      </c>
      <c r="B1516" s="23" t="str">
        <f>IF(AND($A1516&lt;&gt;"",ISNUMBER($A1516)),VLOOKUP($A1516,StudiesDetails!$B:$CW,2,FALSE),"")</f>
        <v xml:space="preserve">Weiß </v>
      </c>
      <c r="C1516" s="23">
        <f>IF(AND($A1516&lt;&gt;"",ISNUMBER($A1516)),VLOOKUP($A1516,StudiesDetails!$B:$CW,3,FALSE),"")</f>
        <v>2018</v>
      </c>
      <c r="D1516" s="23" t="str">
        <f>IF(AND($A1516&lt;&gt;"",ISNUMBER($A1516)),VLOOKUP($A1516,StudiesDetails!$B:$CW,4,FALSE),"")</f>
        <v>https://doi.org/10.1124/dmd.117.078626</v>
      </c>
      <c r="E1516" s="64" t="str">
        <f>IF(AND($A1516&lt;&gt;"",ISNUMBER($A1516)),VLOOKUP($A1516,StudiesDetails!$B:$CW,5,FALSE),"")</f>
        <v>CYP3A7</v>
      </c>
      <c r="F1516" s="23" t="str">
        <f>IF(AND($A1516&lt;&gt;"",ISNUMBER($A1516)),VLOOKUP($A1516,StudiesDetails!$B:$CW,6,FALSE),"")</f>
        <v>Liver--Homogenate-A1-</v>
      </c>
      <c r="G1516" s="12" t="s">
        <v>1678</v>
      </c>
      <c r="H1516" s="1">
        <v>3</v>
      </c>
      <c r="I1516" s="60" t="str">
        <f>IF(AND($A1516&lt;&gt;"",ISNUMBER($A1516)),VLOOKUP($A1516,StudiesDetails!$B:$CW,26,FALSE),"")</f>
        <v>Individual</v>
      </c>
      <c r="J1516" s="39">
        <f>IF(AND($A1516&lt;&gt;"",ISNUMBER($A1516)),VLOOKUP($A1516,StudiesDetails!$B:$CW,31,FALSE),"")</f>
        <v>1</v>
      </c>
      <c r="K1516" s="2">
        <v>0.03</v>
      </c>
      <c r="L1516" s="14" t="s">
        <v>1721</v>
      </c>
      <c r="M1516" s="14" t="s">
        <v>768</v>
      </c>
      <c r="N1516" s="58">
        <v>0.01</v>
      </c>
      <c r="O1516" s="59" t="s">
        <v>1721</v>
      </c>
      <c r="P1516" s="58" t="s">
        <v>797</v>
      </c>
      <c r="X1516" s="52">
        <v>1</v>
      </c>
      <c r="Y1516" s="52" t="s">
        <v>1683</v>
      </c>
    </row>
    <row r="1517" spans="1:26" x14ac:dyDescent="0.3">
      <c r="A1517">
        <v>2459</v>
      </c>
      <c r="B1517" s="23" t="str">
        <f>IF(AND($A1517&lt;&gt;"",ISNUMBER($A1517)),VLOOKUP($A1517,StudiesDetails!$B:$CW,2,FALSE),"")</f>
        <v xml:space="preserve">Weiß </v>
      </c>
      <c r="C1517" s="23">
        <f>IF(AND($A1517&lt;&gt;"",ISNUMBER($A1517)),VLOOKUP($A1517,StudiesDetails!$B:$CW,3,FALSE),"")</f>
        <v>2018</v>
      </c>
      <c r="D1517" s="23" t="str">
        <f>IF(AND($A1517&lt;&gt;"",ISNUMBER($A1517)),VLOOKUP($A1517,StudiesDetails!$B:$CW,4,FALSE),"")</f>
        <v>https://doi.org/10.1124/dmd.117.078626</v>
      </c>
      <c r="E1517" s="64" t="str">
        <f>IF(AND($A1517&lt;&gt;"",ISNUMBER($A1517)),VLOOKUP($A1517,StudiesDetails!$B:$CW,5,FALSE),"")</f>
        <v>CYP3A7</v>
      </c>
      <c r="F1517" s="23" t="str">
        <f>IF(AND($A1517&lt;&gt;"",ISNUMBER($A1517)),VLOOKUP($A1517,StudiesDetails!$B:$CW,6,FALSE),"")</f>
        <v>Liver--Homogenate-A2-</v>
      </c>
      <c r="G1517" s="12" t="s">
        <v>1678</v>
      </c>
      <c r="H1517" s="1">
        <v>3</v>
      </c>
      <c r="I1517" s="60" t="str">
        <f>IF(AND($A1517&lt;&gt;"",ISNUMBER($A1517)),VLOOKUP($A1517,StudiesDetails!$B:$CW,26,FALSE),"")</f>
        <v>Individual</v>
      </c>
      <c r="J1517" s="39">
        <f>IF(AND($A1517&lt;&gt;"",ISNUMBER($A1517)),VLOOKUP($A1517,StudiesDetails!$B:$CW,31,FALSE),"")</f>
        <v>1</v>
      </c>
      <c r="O1517" s="59"/>
      <c r="X1517" s="52">
        <v>1</v>
      </c>
      <c r="Y1517" s="52" t="s">
        <v>1683</v>
      </c>
    </row>
    <row r="1518" spans="1:26" x14ac:dyDescent="0.3">
      <c r="A1518">
        <v>2460</v>
      </c>
      <c r="B1518" s="23" t="str">
        <f>IF(AND($A1518&lt;&gt;"",ISNUMBER($A1518)),VLOOKUP($A1518,StudiesDetails!$B:$CW,2,FALSE),"")</f>
        <v xml:space="preserve">Weiß </v>
      </c>
      <c r="C1518" s="23">
        <f>IF(AND($A1518&lt;&gt;"",ISNUMBER($A1518)),VLOOKUP($A1518,StudiesDetails!$B:$CW,3,FALSE),"")</f>
        <v>2018</v>
      </c>
      <c r="D1518" s="23" t="str">
        <f>IF(AND($A1518&lt;&gt;"",ISNUMBER($A1518)),VLOOKUP($A1518,StudiesDetails!$B:$CW,4,FALSE),"")</f>
        <v>https://doi.org/10.1124/dmd.117.078626</v>
      </c>
      <c r="E1518" s="64" t="str">
        <f>IF(AND($A1518&lt;&gt;"",ISNUMBER($A1518)),VLOOKUP($A1518,StudiesDetails!$B:$CW,5,FALSE),"")</f>
        <v>CYP3A7</v>
      </c>
      <c r="F1518" s="23" t="str">
        <f>IF(AND($A1518&lt;&gt;"",ISNUMBER($A1518)),VLOOKUP($A1518,StudiesDetails!$B:$CW,6,FALSE),"")</f>
        <v>Liver--Homogenate-A3-</v>
      </c>
      <c r="G1518" s="12" t="s">
        <v>1678</v>
      </c>
      <c r="H1518" s="1">
        <v>3</v>
      </c>
      <c r="I1518" s="60" t="str">
        <f>IF(AND($A1518&lt;&gt;"",ISNUMBER($A1518)),VLOOKUP($A1518,StudiesDetails!$B:$CW,26,FALSE),"")</f>
        <v>Individual</v>
      </c>
      <c r="J1518" s="39">
        <f>IF(AND($A1518&lt;&gt;"",ISNUMBER($A1518)),VLOOKUP($A1518,StudiesDetails!$B:$CW,31,FALSE),"")</f>
        <v>1</v>
      </c>
      <c r="O1518" s="59"/>
      <c r="X1518" s="52">
        <v>1</v>
      </c>
      <c r="Y1518" s="52" t="s">
        <v>1683</v>
      </c>
    </row>
    <row r="1519" spans="1:26" x14ac:dyDescent="0.3">
      <c r="A1519">
        <v>2461</v>
      </c>
      <c r="B1519" s="23" t="str">
        <f>IF(AND($A1519&lt;&gt;"",ISNUMBER($A1519)),VLOOKUP($A1519,StudiesDetails!$B:$CW,2,FALSE),"")</f>
        <v xml:space="preserve">Weiß </v>
      </c>
      <c r="C1519" s="23">
        <f>IF(AND($A1519&lt;&gt;"",ISNUMBER($A1519)),VLOOKUP($A1519,StudiesDetails!$B:$CW,3,FALSE),"")</f>
        <v>2018</v>
      </c>
      <c r="D1519" s="23" t="str">
        <f>IF(AND($A1519&lt;&gt;"",ISNUMBER($A1519)),VLOOKUP($A1519,StudiesDetails!$B:$CW,4,FALSE),"")</f>
        <v>https://doi.org/10.1124/dmd.117.078626</v>
      </c>
      <c r="E1519" s="64" t="str">
        <f>IF(AND($A1519&lt;&gt;"",ISNUMBER($A1519)),VLOOKUP($A1519,StudiesDetails!$B:$CW,5,FALSE),"")</f>
        <v>CYP3A7</v>
      </c>
      <c r="F1519" s="23" t="str">
        <f>IF(AND($A1519&lt;&gt;"",ISNUMBER($A1519)),VLOOKUP($A1519,StudiesDetails!$B:$CW,6,FALSE),"")</f>
        <v>Liver--Homogenate-A4-</v>
      </c>
      <c r="G1519" s="12" t="s">
        <v>1678</v>
      </c>
      <c r="H1519" s="1">
        <v>3</v>
      </c>
      <c r="I1519" s="60" t="str">
        <f>IF(AND($A1519&lt;&gt;"",ISNUMBER($A1519)),VLOOKUP($A1519,StudiesDetails!$B:$CW,26,FALSE),"")</f>
        <v>Individual</v>
      </c>
      <c r="J1519" s="39">
        <f>IF(AND($A1519&lt;&gt;"",ISNUMBER($A1519)),VLOOKUP($A1519,StudiesDetails!$B:$CW,31,FALSE),"")</f>
        <v>1</v>
      </c>
      <c r="K1519" s="2">
        <v>0.13800000000000001</v>
      </c>
      <c r="L1519" s="14" t="s">
        <v>1721</v>
      </c>
      <c r="M1519" s="14" t="s">
        <v>768</v>
      </c>
      <c r="N1519" s="58">
        <v>1.7999999999999999E-2</v>
      </c>
      <c r="O1519" s="59" t="s">
        <v>1721</v>
      </c>
      <c r="P1519" s="58" t="s">
        <v>797</v>
      </c>
      <c r="X1519" s="52">
        <v>1</v>
      </c>
      <c r="Y1519" s="52" t="s">
        <v>1683</v>
      </c>
    </row>
    <row r="1520" spans="1:26" x14ac:dyDescent="0.3">
      <c r="A1520">
        <v>2462</v>
      </c>
      <c r="B1520" s="23" t="str">
        <f>IF(AND($A1520&lt;&gt;"",ISNUMBER($A1520)),VLOOKUP($A1520,StudiesDetails!$B:$CW,2,FALSE),"")</f>
        <v xml:space="preserve">Weiß </v>
      </c>
      <c r="C1520" s="23">
        <f>IF(AND($A1520&lt;&gt;"",ISNUMBER($A1520)),VLOOKUP($A1520,StudiesDetails!$B:$CW,3,FALSE),"")</f>
        <v>2018</v>
      </c>
      <c r="D1520" s="23" t="str">
        <f>IF(AND($A1520&lt;&gt;"",ISNUMBER($A1520)),VLOOKUP($A1520,StudiesDetails!$B:$CW,4,FALSE),"")</f>
        <v>https://doi.org/10.1124/dmd.117.078626</v>
      </c>
      <c r="E1520" s="64" t="str">
        <f>IF(AND($A1520&lt;&gt;"",ISNUMBER($A1520)),VLOOKUP($A1520,StudiesDetails!$B:$CW,5,FALSE),"")</f>
        <v>CYP3A7</v>
      </c>
      <c r="F1520" s="23" t="str">
        <f>IF(AND($A1520&lt;&gt;"",ISNUMBER($A1520)),VLOOKUP($A1520,StudiesDetails!$B:$CW,6,FALSE),"")</f>
        <v>Liver--Homogenate-A5-</v>
      </c>
      <c r="G1520" s="12" t="s">
        <v>1678</v>
      </c>
      <c r="H1520" s="1">
        <v>3</v>
      </c>
      <c r="I1520" s="60" t="str">
        <f>IF(AND($A1520&lt;&gt;"",ISNUMBER($A1520)),VLOOKUP($A1520,StudiesDetails!$B:$CW,26,FALSE),"")</f>
        <v>Individual</v>
      </c>
      <c r="J1520" s="39">
        <f>IF(AND($A1520&lt;&gt;"",ISNUMBER($A1520)),VLOOKUP($A1520,StudiesDetails!$B:$CW,31,FALSE),"")</f>
        <v>1</v>
      </c>
      <c r="K1520" s="2" t="s">
        <v>1681</v>
      </c>
      <c r="O1520" s="59"/>
      <c r="X1520" s="52">
        <v>1</v>
      </c>
      <c r="Y1520" s="52" t="s">
        <v>1683</v>
      </c>
    </row>
    <row r="1521" spans="1:25" x14ac:dyDescent="0.3">
      <c r="A1521">
        <v>2463</v>
      </c>
      <c r="B1521" s="23" t="str">
        <f>IF(AND($A1521&lt;&gt;"",ISNUMBER($A1521)),VLOOKUP($A1521,StudiesDetails!$B:$CW,2,FALSE),"")</f>
        <v xml:space="preserve">Weiß </v>
      </c>
      <c r="C1521" s="23">
        <f>IF(AND($A1521&lt;&gt;"",ISNUMBER($A1521)),VLOOKUP($A1521,StudiesDetails!$B:$CW,3,FALSE),"")</f>
        <v>2018</v>
      </c>
      <c r="D1521" s="23" t="str">
        <f>IF(AND($A1521&lt;&gt;"",ISNUMBER($A1521)),VLOOKUP($A1521,StudiesDetails!$B:$CW,4,FALSE),"")</f>
        <v>https://doi.org/10.1124/dmd.117.078626</v>
      </c>
      <c r="E1521" s="64" t="str">
        <f>IF(AND($A1521&lt;&gt;"",ISNUMBER($A1521)),VLOOKUP($A1521,StudiesDetails!$B:$CW,5,FALSE),"")</f>
        <v>CYP3A7</v>
      </c>
      <c r="F1521" s="23" t="str">
        <f>IF(AND($A1521&lt;&gt;"",ISNUMBER($A1521)),VLOOKUP($A1521,StudiesDetails!$B:$CW,6,FALSE),"")</f>
        <v>Liver--Homogenate-A6-</v>
      </c>
      <c r="G1521" s="12" t="s">
        <v>1678</v>
      </c>
      <c r="H1521" s="1">
        <v>3</v>
      </c>
      <c r="I1521" s="60" t="str">
        <f>IF(AND($A1521&lt;&gt;"",ISNUMBER($A1521)),VLOOKUP($A1521,StudiesDetails!$B:$CW,26,FALSE),"")</f>
        <v>Individual</v>
      </c>
      <c r="J1521" s="39">
        <f>IF(AND($A1521&lt;&gt;"",ISNUMBER($A1521)),VLOOKUP($A1521,StudiesDetails!$B:$CW,31,FALSE),"")</f>
        <v>1</v>
      </c>
      <c r="K1521" s="2" t="s">
        <v>1681</v>
      </c>
      <c r="O1521" s="59"/>
      <c r="X1521" s="52">
        <v>1</v>
      </c>
      <c r="Y1521" s="52" t="s">
        <v>1683</v>
      </c>
    </row>
    <row r="1522" spans="1:25" x14ac:dyDescent="0.3">
      <c r="A1522">
        <v>2464</v>
      </c>
      <c r="B1522" s="23" t="str">
        <f>IF(AND($A1522&lt;&gt;"",ISNUMBER($A1522)),VLOOKUP($A1522,StudiesDetails!$B:$CW,2,FALSE),"")</f>
        <v xml:space="preserve">Weiß </v>
      </c>
      <c r="C1522" s="23">
        <f>IF(AND($A1522&lt;&gt;"",ISNUMBER($A1522)),VLOOKUP($A1522,StudiesDetails!$B:$CW,3,FALSE),"")</f>
        <v>2018</v>
      </c>
      <c r="D1522" s="23" t="str">
        <f>IF(AND($A1522&lt;&gt;"",ISNUMBER($A1522)),VLOOKUP($A1522,StudiesDetails!$B:$CW,4,FALSE),"")</f>
        <v>https://doi.org/10.1124/dmd.117.078626</v>
      </c>
      <c r="E1522" s="64" t="str">
        <f>IF(AND($A1522&lt;&gt;"",ISNUMBER($A1522)),VLOOKUP($A1522,StudiesDetails!$B:$CW,5,FALSE),"")</f>
        <v>CYP3A7</v>
      </c>
      <c r="F1522" s="23" t="str">
        <f>IF(AND($A1522&lt;&gt;"",ISNUMBER($A1522)),VLOOKUP($A1522,StudiesDetails!$B:$CW,6,FALSE),"")</f>
        <v>Liver--Homogenate-A7-</v>
      </c>
      <c r="G1522" s="12" t="s">
        <v>1678</v>
      </c>
      <c r="H1522" s="1">
        <v>3</v>
      </c>
      <c r="I1522" s="60" t="str">
        <f>IF(AND($A1522&lt;&gt;"",ISNUMBER($A1522)),VLOOKUP($A1522,StudiesDetails!$B:$CW,26,FALSE),"")</f>
        <v>Individual</v>
      </c>
      <c r="J1522" s="39">
        <f>IF(AND($A1522&lt;&gt;"",ISNUMBER($A1522)),VLOOKUP($A1522,StudiesDetails!$B:$CW,31,FALSE),"")</f>
        <v>1</v>
      </c>
      <c r="K1522" s="62">
        <v>1.6</v>
      </c>
      <c r="L1522" s="14" t="s">
        <v>1721</v>
      </c>
      <c r="M1522" s="14" t="s">
        <v>768</v>
      </c>
      <c r="N1522" s="58">
        <v>0.06</v>
      </c>
      <c r="O1522" s="59" t="s">
        <v>1721</v>
      </c>
      <c r="P1522" s="58" t="s">
        <v>797</v>
      </c>
      <c r="X1522" s="52">
        <v>1</v>
      </c>
      <c r="Y1522" s="52" t="s">
        <v>1683</v>
      </c>
    </row>
    <row r="1523" spans="1:25" x14ac:dyDescent="0.3">
      <c r="A1523">
        <v>2465</v>
      </c>
      <c r="B1523" s="23" t="str">
        <f>IF(AND($A1523&lt;&gt;"",ISNUMBER($A1523)),VLOOKUP($A1523,StudiesDetails!$B:$CW,2,FALSE),"")</f>
        <v xml:space="preserve">Weiß </v>
      </c>
      <c r="C1523" s="23">
        <f>IF(AND($A1523&lt;&gt;"",ISNUMBER($A1523)),VLOOKUP($A1523,StudiesDetails!$B:$CW,3,FALSE),"")</f>
        <v>2018</v>
      </c>
      <c r="D1523" s="23" t="str">
        <f>IF(AND($A1523&lt;&gt;"",ISNUMBER($A1523)),VLOOKUP($A1523,StudiesDetails!$B:$CW,4,FALSE),"")</f>
        <v>https://doi.org/10.1124/dmd.117.078626</v>
      </c>
      <c r="E1523" s="64" t="str">
        <f>IF(AND($A1523&lt;&gt;"",ISNUMBER($A1523)),VLOOKUP($A1523,StudiesDetails!$B:$CW,5,FALSE),"")</f>
        <v>CYP3A7</v>
      </c>
      <c r="F1523" s="23" t="str">
        <f>IF(AND($A1523&lt;&gt;"",ISNUMBER($A1523)),VLOOKUP($A1523,StudiesDetails!$B:$CW,6,FALSE),"")</f>
        <v>Liver--Homogenate-A8-</v>
      </c>
      <c r="G1523" s="12" t="s">
        <v>1678</v>
      </c>
      <c r="H1523" s="1">
        <v>3</v>
      </c>
      <c r="I1523" s="60" t="str">
        <f>IF(AND($A1523&lt;&gt;"",ISNUMBER($A1523)),VLOOKUP($A1523,StudiesDetails!$B:$CW,26,FALSE),"")</f>
        <v>Individual</v>
      </c>
      <c r="J1523" s="39">
        <f>IF(AND($A1523&lt;&gt;"",ISNUMBER($A1523)),VLOOKUP($A1523,StudiesDetails!$B:$CW,31,FALSE),"")</f>
        <v>1</v>
      </c>
      <c r="K1523" s="2" t="s">
        <v>1681</v>
      </c>
      <c r="O1523" s="59"/>
      <c r="X1523" s="52">
        <v>1</v>
      </c>
      <c r="Y1523" s="52" t="s">
        <v>1683</v>
      </c>
    </row>
    <row r="1524" spans="1:25" x14ac:dyDescent="0.3">
      <c r="A1524">
        <v>2466</v>
      </c>
      <c r="B1524" s="23" t="str">
        <f>IF(AND($A1524&lt;&gt;"",ISNUMBER($A1524)),VLOOKUP($A1524,StudiesDetails!$B:$CW,2,FALSE),"")</f>
        <v xml:space="preserve">Weiß </v>
      </c>
      <c r="C1524" s="23">
        <f>IF(AND($A1524&lt;&gt;"",ISNUMBER($A1524)),VLOOKUP($A1524,StudiesDetails!$B:$CW,3,FALSE),"")</f>
        <v>2018</v>
      </c>
      <c r="D1524" s="23" t="str">
        <f>IF(AND($A1524&lt;&gt;"",ISNUMBER($A1524)),VLOOKUP($A1524,StudiesDetails!$B:$CW,4,FALSE),"")</f>
        <v>https://doi.org/10.1124/dmd.117.078626</v>
      </c>
      <c r="E1524" s="64" t="str">
        <f>IF(AND($A1524&lt;&gt;"",ISNUMBER($A1524)),VLOOKUP($A1524,StudiesDetails!$B:$CW,5,FALSE),"")</f>
        <v>CYP3A7</v>
      </c>
      <c r="F1524" s="23" t="str">
        <f>IF(AND($A1524&lt;&gt;"",ISNUMBER($A1524)),VLOOKUP($A1524,StudiesDetails!$B:$CW,6,FALSE),"")</f>
        <v>Liver--Homogenate-A9-</v>
      </c>
      <c r="G1524" s="12" t="s">
        <v>1678</v>
      </c>
      <c r="H1524" s="1">
        <v>3</v>
      </c>
      <c r="I1524" s="60" t="str">
        <f>IF(AND($A1524&lt;&gt;"",ISNUMBER($A1524)),VLOOKUP($A1524,StudiesDetails!$B:$CW,26,FALSE),"")</f>
        <v>Individual</v>
      </c>
      <c r="J1524" s="39">
        <f>IF(AND($A1524&lt;&gt;"",ISNUMBER($A1524)),VLOOKUP($A1524,StudiesDetails!$B:$CW,31,FALSE),"")</f>
        <v>1</v>
      </c>
      <c r="K1524" s="2" t="s">
        <v>1681</v>
      </c>
      <c r="O1524" s="59"/>
      <c r="X1524" s="52">
        <v>1</v>
      </c>
      <c r="Y1524" s="52" t="s">
        <v>1683</v>
      </c>
    </row>
    <row r="1525" spans="1:25" x14ac:dyDescent="0.3">
      <c r="A1525">
        <v>2467</v>
      </c>
      <c r="B1525" s="23" t="str">
        <f>IF(AND($A1525&lt;&gt;"",ISNUMBER($A1525)),VLOOKUP($A1525,StudiesDetails!$B:$CW,2,FALSE),"")</f>
        <v xml:space="preserve">Weiß </v>
      </c>
      <c r="C1525" s="23">
        <f>IF(AND($A1525&lt;&gt;"",ISNUMBER($A1525)),VLOOKUP($A1525,StudiesDetails!$B:$CW,3,FALSE),"")</f>
        <v>2018</v>
      </c>
      <c r="D1525" s="23" t="str">
        <f>IF(AND($A1525&lt;&gt;"",ISNUMBER($A1525)),VLOOKUP($A1525,StudiesDetails!$B:$CW,4,FALSE),"")</f>
        <v>https://doi.org/10.1124/dmd.117.078626</v>
      </c>
      <c r="E1525" s="64" t="str">
        <f>IF(AND($A1525&lt;&gt;"",ISNUMBER($A1525)),VLOOKUP($A1525,StudiesDetails!$B:$CW,5,FALSE),"")</f>
        <v>CYP3A7</v>
      </c>
      <c r="F1525" s="23" t="str">
        <f>IF(AND($A1525&lt;&gt;"",ISNUMBER($A1525)),VLOOKUP($A1525,StudiesDetails!$B:$CW,6,FALSE),"")</f>
        <v>Liver--Homogenate-A10-</v>
      </c>
      <c r="G1525" s="12" t="s">
        <v>1678</v>
      </c>
      <c r="H1525" s="1">
        <v>3</v>
      </c>
      <c r="I1525" s="60" t="str">
        <f>IF(AND($A1525&lt;&gt;"",ISNUMBER($A1525)),VLOOKUP($A1525,StudiesDetails!$B:$CW,26,FALSE),"")</f>
        <v>Individual</v>
      </c>
      <c r="J1525" s="39">
        <f>IF(AND($A1525&lt;&gt;"",ISNUMBER($A1525)),VLOOKUP($A1525,StudiesDetails!$B:$CW,31,FALSE),"")</f>
        <v>1</v>
      </c>
      <c r="K1525" s="2">
        <v>5.8999999999999997E-2</v>
      </c>
      <c r="L1525" s="14" t="s">
        <v>1721</v>
      </c>
      <c r="M1525" s="14" t="s">
        <v>768</v>
      </c>
      <c r="N1525" s="58">
        <v>5.0000000000000001E-3</v>
      </c>
      <c r="O1525" s="59" t="s">
        <v>1721</v>
      </c>
      <c r="P1525" s="58" t="s">
        <v>797</v>
      </c>
      <c r="X1525" s="52">
        <v>1</v>
      </c>
      <c r="Y1525" s="52" t="s">
        <v>1683</v>
      </c>
    </row>
    <row r="1526" spans="1:25" x14ac:dyDescent="0.3">
      <c r="A1526">
        <v>2468</v>
      </c>
      <c r="B1526" s="23" t="str">
        <f>IF(AND($A1526&lt;&gt;"",ISNUMBER($A1526)),VLOOKUP($A1526,StudiesDetails!$B:$CW,2,FALSE),"")</f>
        <v xml:space="preserve">Weiß </v>
      </c>
      <c r="C1526" s="23">
        <f>IF(AND($A1526&lt;&gt;"",ISNUMBER($A1526)),VLOOKUP($A1526,StudiesDetails!$B:$CW,3,FALSE),"")</f>
        <v>2018</v>
      </c>
      <c r="D1526" s="23" t="str">
        <f>IF(AND($A1526&lt;&gt;"",ISNUMBER($A1526)),VLOOKUP($A1526,StudiesDetails!$B:$CW,4,FALSE),"")</f>
        <v>https://doi.org/10.1124/dmd.117.078626</v>
      </c>
      <c r="E1526" s="64" t="str">
        <f>IF(AND($A1526&lt;&gt;"",ISNUMBER($A1526)),VLOOKUP($A1526,StudiesDetails!$B:$CW,5,FALSE),"")</f>
        <v>CYP3A7</v>
      </c>
      <c r="F1526" s="23" t="str">
        <f>IF(AND($A1526&lt;&gt;"",ISNUMBER($A1526)),VLOOKUP($A1526,StudiesDetails!$B:$CW,6,FALSE),"")</f>
        <v>Liver--Crude membrane/nuclei fraction-A1-</v>
      </c>
      <c r="G1526" s="12" t="s">
        <v>1678</v>
      </c>
      <c r="H1526" s="1">
        <v>3</v>
      </c>
      <c r="I1526" s="60" t="str">
        <f>IF(AND($A1526&lt;&gt;"",ISNUMBER($A1526)),VLOOKUP($A1526,StudiesDetails!$B:$CW,26,FALSE),"")</f>
        <v>Individual</v>
      </c>
      <c r="J1526" s="39">
        <f>IF(AND($A1526&lt;&gt;"",ISNUMBER($A1526)),VLOOKUP($A1526,StudiesDetails!$B:$CW,31,FALSE),"")</f>
        <v>1</v>
      </c>
      <c r="K1526" s="2">
        <v>0.26</v>
      </c>
      <c r="L1526" s="14" t="s">
        <v>1721</v>
      </c>
      <c r="M1526" s="14" t="s">
        <v>768</v>
      </c>
      <c r="N1526" s="58">
        <v>0.02</v>
      </c>
      <c r="O1526" s="59" t="s">
        <v>1721</v>
      </c>
      <c r="P1526" s="58" t="s">
        <v>797</v>
      </c>
      <c r="X1526" s="52">
        <v>1</v>
      </c>
      <c r="Y1526" s="52" t="s">
        <v>1683</v>
      </c>
    </row>
    <row r="1527" spans="1:25" x14ac:dyDescent="0.3">
      <c r="A1527">
        <v>2469</v>
      </c>
      <c r="B1527" s="23" t="str">
        <f>IF(AND($A1527&lt;&gt;"",ISNUMBER($A1527)),VLOOKUP($A1527,StudiesDetails!$B:$CW,2,FALSE),"")</f>
        <v xml:space="preserve">Weiß </v>
      </c>
      <c r="C1527" s="23">
        <f>IF(AND($A1527&lt;&gt;"",ISNUMBER($A1527)),VLOOKUP($A1527,StudiesDetails!$B:$CW,3,FALSE),"")</f>
        <v>2018</v>
      </c>
      <c r="D1527" s="23" t="str">
        <f>IF(AND($A1527&lt;&gt;"",ISNUMBER($A1527)),VLOOKUP($A1527,StudiesDetails!$B:$CW,4,FALSE),"")</f>
        <v>https://doi.org/10.1124/dmd.117.078626</v>
      </c>
      <c r="E1527" s="64" t="str">
        <f>IF(AND($A1527&lt;&gt;"",ISNUMBER($A1527)),VLOOKUP($A1527,StudiesDetails!$B:$CW,5,FALSE),"")</f>
        <v>CYP3A7</v>
      </c>
      <c r="F1527" s="23" t="str">
        <f>IF(AND($A1527&lt;&gt;"",ISNUMBER($A1527)),VLOOKUP($A1527,StudiesDetails!$B:$CW,6,FALSE),"")</f>
        <v>Liver--Crude membrane/nuclei fraction-A2-</v>
      </c>
      <c r="G1527" s="12" t="s">
        <v>1678</v>
      </c>
      <c r="H1527" s="1">
        <v>3</v>
      </c>
      <c r="I1527" s="60" t="str">
        <f>IF(AND($A1527&lt;&gt;"",ISNUMBER($A1527)),VLOOKUP($A1527,StudiesDetails!$B:$CW,26,FALSE),"")</f>
        <v>Individual</v>
      </c>
      <c r="J1527" s="39">
        <f>IF(AND($A1527&lt;&gt;"",ISNUMBER($A1527)),VLOOKUP($A1527,StudiesDetails!$B:$CW,31,FALSE),"")</f>
        <v>1</v>
      </c>
      <c r="K1527" s="2" t="s">
        <v>1681</v>
      </c>
      <c r="O1527" s="59"/>
      <c r="X1527" s="52">
        <v>1</v>
      </c>
      <c r="Y1527" s="52" t="s">
        <v>1683</v>
      </c>
    </row>
    <row r="1528" spans="1:25" x14ac:dyDescent="0.3">
      <c r="A1528">
        <v>2470</v>
      </c>
      <c r="B1528" s="23" t="str">
        <f>IF(AND($A1528&lt;&gt;"",ISNUMBER($A1528)),VLOOKUP($A1528,StudiesDetails!$B:$CW,2,FALSE),"")</f>
        <v xml:space="preserve">Weiß </v>
      </c>
      <c r="C1528" s="23">
        <f>IF(AND($A1528&lt;&gt;"",ISNUMBER($A1528)),VLOOKUP($A1528,StudiesDetails!$B:$CW,3,FALSE),"")</f>
        <v>2018</v>
      </c>
      <c r="D1528" s="23" t="str">
        <f>IF(AND($A1528&lt;&gt;"",ISNUMBER($A1528)),VLOOKUP($A1528,StudiesDetails!$B:$CW,4,FALSE),"")</f>
        <v>https://doi.org/10.1124/dmd.117.078626</v>
      </c>
      <c r="E1528" s="64" t="str">
        <f>IF(AND($A1528&lt;&gt;"",ISNUMBER($A1528)),VLOOKUP($A1528,StudiesDetails!$B:$CW,5,FALSE),"")</f>
        <v>CYP3A7</v>
      </c>
      <c r="F1528" s="23" t="str">
        <f>IF(AND($A1528&lt;&gt;"",ISNUMBER($A1528)),VLOOKUP($A1528,StudiesDetails!$B:$CW,6,FALSE),"")</f>
        <v>Liver--Crude membrane/nuclei fraction-A3-</v>
      </c>
      <c r="G1528" s="12" t="s">
        <v>1678</v>
      </c>
      <c r="H1528" s="1">
        <v>3</v>
      </c>
      <c r="I1528" s="60" t="str">
        <f>IF(AND($A1528&lt;&gt;"",ISNUMBER($A1528)),VLOOKUP($A1528,StudiesDetails!$B:$CW,26,FALSE),"")</f>
        <v>Individual</v>
      </c>
      <c r="J1528" s="39">
        <f>IF(AND($A1528&lt;&gt;"",ISNUMBER($A1528)),VLOOKUP($A1528,StudiesDetails!$B:$CW,31,FALSE),"")</f>
        <v>1</v>
      </c>
      <c r="K1528" s="2">
        <v>0.19</v>
      </c>
      <c r="L1528" s="14" t="s">
        <v>1721</v>
      </c>
      <c r="M1528" s="14" t="s">
        <v>768</v>
      </c>
      <c r="N1528" s="58">
        <v>0.01</v>
      </c>
      <c r="O1528" s="59" t="s">
        <v>1721</v>
      </c>
      <c r="P1528" s="58" t="s">
        <v>797</v>
      </c>
      <c r="X1528" s="52">
        <v>1</v>
      </c>
      <c r="Y1528" s="52" t="s">
        <v>1683</v>
      </c>
    </row>
    <row r="1529" spans="1:25" x14ac:dyDescent="0.3">
      <c r="A1529">
        <v>2471</v>
      </c>
      <c r="B1529" s="23" t="str">
        <f>IF(AND($A1529&lt;&gt;"",ISNUMBER($A1529)),VLOOKUP($A1529,StudiesDetails!$B:$CW,2,FALSE),"")</f>
        <v xml:space="preserve">Weiß </v>
      </c>
      <c r="C1529" s="23">
        <f>IF(AND($A1529&lt;&gt;"",ISNUMBER($A1529)),VLOOKUP($A1529,StudiesDetails!$B:$CW,3,FALSE),"")</f>
        <v>2018</v>
      </c>
      <c r="D1529" s="23" t="str">
        <f>IF(AND($A1529&lt;&gt;"",ISNUMBER($A1529)),VLOOKUP($A1529,StudiesDetails!$B:$CW,4,FALSE),"")</f>
        <v>https://doi.org/10.1124/dmd.117.078626</v>
      </c>
      <c r="E1529" s="64" t="str">
        <f>IF(AND($A1529&lt;&gt;"",ISNUMBER($A1529)),VLOOKUP($A1529,StudiesDetails!$B:$CW,5,FALSE),"")</f>
        <v>CYP3A7</v>
      </c>
      <c r="F1529" s="23" t="str">
        <f>IF(AND($A1529&lt;&gt;"",ISNUMBER($A1529)),VLOOKUP($A1529,StudiesDetails!$B:$CW,6,FALSE),"")</f>
        <v>Liver--Crude membrane/nuclei fraction-A4-</v>
      </c>
      <c r="G1529" s="12" t="s">
        <v>1678</v>
      </c>
      <c r="H1529" s="1">
        <v>3</v>
      </c>
      <c r="I1529" s="60" t="str">
        <f>IF(AND($A1529&lt;&gt;"",ISNUMBER($A1529)),VLOOKUP($A1529,StudiesDetails!$B:$CW,26,FALSE),"")</f>
        <v>Individual</v>
      </c>
      <c r="J1529" s="39">
        <f>IF(AND($A1529&lt;&gt;"",ISNUMBER($A1529)),VLOOKUP($A1529,StudiesDetails!$B:$CW,31,FALSE),"")</f>
        <v>1</v>
      </c>
      <c r="K1529" s="86">
        <v>0.62</v>
      </c>
      <c r="L1529" s="14" t="s">
        <v>1721</v>
      </c>
      <c r="M1529" s="14" t="s">
        <v>768</v>
      </c>
      <c r="N1529" s="58">
        <v>3.2000000000000001E-2</v>
      </c>
      <c r="O1529" s="59" t="s">
        <v>1721</v>
      </c>
      <c r="P1529" s="58" t="s">
        <v>797</v>
      </c>
      <c r="X1529" s="52">
        <v>1</v>
      </c>
      <c r="Y1529" s="52" t="s">
        <v>1683</v>
      </c>
    </row>
    <row r="1530" spans="1:25" x14ac:dyDescent="0.3">
      <c r="A1530">
        <v>2472</v>
      </c>
      <c r="B1530" s="23" t="str">
        <f>IF(AND($A1530&lt;&gt;"",ISNUMBER($A1530)),VLOOKUP($A1530,StudiesDetails!$B:$CW,2,FALSE),"")</f>
        <v xml:space="preserve">Weiß </v>
      </c>
      <c r="C1530" s="23">
        <f>IF(AND($A1530&lt;&gt;"",ISNUMBER($A1530)),VLOOKUP($A1530,StudiesDetails!$B:$CW,3,FALSE),"")</f>
        <v>2018</v>
      </c>
      <c r="D1530" s="23" t="str">
        <f>IF(AND($A1530&lt;&gt;"",ISNUMBER($A1530)),VLOOKUP($A1530,StudiesDetails!$B:$CW,4,FALSE),"")</f>
        <v>https://doi.org/10.1124/dmd.117.078626</v>
      </c>
      <c r="E1530" s="64" t="str">
        <f>IF(AND($A1530&lt;&gt;"",ISNUMBER($A1530)),VLOOKUP($A1530,StudiesDetails!$B:$CW,5,FALSE),"")</f>
        <v>CYP3A7</v>
      </c>
      <c r="F1530" s="23" t="str">
        <f>IF(AND($A1530&lt;&gt;"",ISNUMBER($A1530)),VLOOKUP($A1530,StudiesDetails!$B:$CW,6,FALSE),"")</f>
        <v>Liver--Crude membrane/nuclei fraction-A5-</v>
      </c>
      <c r="G1530" s="12" t="s">
        <v>1678</v>
      </c>
      <c r="H1530" s="1">
        <v>3</v>
      </c>
      <c r="I1530" s="60" t="str">
        <f>IF(AND($A1530&lt;&gt;"",ISNUMBER($A1530)),VLOOKUP($A1530,StudiesDetails!$B:$CW,26,FALSE),"")</f>
        <v>Individual</v>
      </c>
      <c r="J1530" s="39">
        <f>IF(AND($A1530&lt;&gt;"",ISNUMBER($A1530)),VLOOKUP($A1530,StudiesDetails!$B:$CW,31,FALSE),"")</f>
        <v>1</v>
      </c>
      <c r="K1530" s="2" t="s">
        <v>1681</v>
      </c>
      <c r="O1530" s="59"/>
      <c r="X1530" s="52">
        <v>1</v>
      </c>
      <c r="Y1530" s="52" t="s">
        <v>1683</v>
      </c>
    </row>
    <row r="1531" spans="1:25" x14ac:dyDescent="0.3">
      <c r="A1531">
        <v>2473</v>
      </c>
      <c r="B1531" s="23" t="str">
        <f>IF(AND($A1531&lt;&gt;"",ISNUMBER($A1531)),VLOOKUP($A1531,StudiesDetails!$B:$CW,2,FALSE),"")</f>
        <v xml:space="preserve">Weiß </v>
      </c>
      <c r="C1531" s="23">
        <f>IF(AND($A1531&lt;&gt;"",ISNUMBER($A1531)),VLOOKUP($A1531,StudiesDetails!$B:$CW,3,FALSE),"")</f>
        <v>2018</v>
      </c>
      <c r="D1531" s="23" t="str">
        <f>IF(AND($A1531&lt;&gt;"",ISNUMBER($A1531)),VLOOKUP($A1531,StudiesDetails!$B:$CW,4,FALSE),"")</f>
        <v>https://doi.org/10.1124/dmd.117.078626</v>
      </c>
      <c r="E1531" s="64" t="str">
        <f>IF(AND($A1531&lt;&gt;"",ISNUMBER($A1531)),VLOOKUP($A1531,StudiesDetails!$B:$CW,5,FALSE),"")</f>
        <v>CYP3A7</v>
      </c>
      <c r="F1531" s="23" t="str">
        <f>IF(AND($A1531&lt;&gt;"",ISNUMBER($A1531)),VLOOKUP($A1531,StudiesDetails!$B:$CW,6,FALSE),"")</f>
        <v>Liver--Crude membrane/nuclei fraction-A6-</v>
      </c>
      <c r="G1531" s="12" t="s">
        <v>1678</v>
      </c>
      <c r="H1531" s="1">
        <v>3</v>
      </c>
      <c r="I1531" s="60" t="str">
        <f>IF(AND($A1531&lt;&gt;"",ISNUMBER($A1531)),VLOOKUP($A1531,StudiesDetails!$B:$CW,26,FALSE),"")</f>
        <v>Individual</v>
      </c>
      <c r="J1531" s="39">
        <f>IF(AND($A1531&lt;&gt;"",ISNUMBER($A1531)),VLOOKUP($A1531,StudiesDetails!$B:$CW,31,FALSE),"")</f>
        <v>1</v>
      </c>
      <c r="K1531" s="2" t="s">
        <v>1681</v>
      </c>
      <c r="O1531" s="59"/>
      <c r="X1531" s="52">
        <v>1</v>
      </c>
      <c r="Y1531" s="52" t="s">
        <v>1683</v>
      </c>
    </row>
    <row r="1532" spans="1:25" x14ac:dyDescent="0.3">
      <c r="A1532">
        <v>2474</v>
      </c>
      <c r="B1532" s="23" t="str">
        <f>IF(AND($A1532&lt;&gt;"",ISNUMBER($A1532)),VLOOKUP($A1532,StudiesDetails!$B:$CW,2,FALSE),"")</f>
        <v xml:space="preserve">Weiß </v>
      </c>
      <c r="C1532" s="23">
        <f>IF(AND($A1532&lt;&gt;"",ISNUMBER($A1532)),VLOOKUP($A1532,StudiesDetails!$B:$CW,3,FALSE),"")</f>
        <v>2018</v>
      </c>
      <c r="D1532" s="23" t="str">
        <f>IF(AND($A1532&lt;&gt;"",ISNUMBER($A1532)),VLOOKUP($A1532,StudiesDetails!$B:$CW,4,FALSE),"")</f>
        <v>https://doi.org/10.1124/dmd.117.078626</v>
      </c>
      <c r="E1532" s="64" t="str">
        <f>IF(AND($A1532&lt;&gt;"",ISNUMBER($A1532)),VLOOKUP($A1532,StudiesDetails!$B:$CW,5,FALSE),"")</f>
        <v>CYP3A7</v>
      </c>
      <c r="F1532" s="23" t="str">
        <f>IF(AND($A1532&lt;&gt;"",ISNUMBER($A1532)),VLOOKUP($A1532,StudiesDetails!$B:$CW,6,FALSE),"")</f>
        <v>Liver--Crude membrane/nuclei fraction-A7-</v>
      </c>
      <c r="G1532" s="12" t="s">
        <v>1678</v>
      </c>
      <c r="H1532" s="1">
        <v>3</v>
      </c>
      <c r="I1532" s="60" t="str">
        <f>IF(AND($A1532&lt;&gt;"",ISNUMBER($A1532)),VLOOKUP($A1532,StudiesDetails!$B:$CW,26,FALSE),"")</f>
        <v>Individual</v>
      </c>
      <c r="J1532" s="39">
        <f>IF(AND($A1532&lt;&gt;"",ISNUMBER($A1532)),VLOOKUP($A1532,StudiesDetails!$B:$CW,31,FALSE),"")</f>
        <v>1</v>
      </c>
      <c r="K1532" s="2">
        <v>4.01</v>
      </c>
      <c r="L1532" s="14" t="s">
        <v>1721</v>
      </c>
      <c r="M1532" s="14" t="s">
        <v>768</v>
      </c>
      <c r="N1532" s="58">
        <v>0.04</v>
      </c>
      <c r="O1532" s="59" t="s">
        <v>1721</v>
      </c>
      <c r="P1532" s="58" t="s">
        <v>797</v>
      </c>
      <c r="X1532" s="52">
        <v>1</v>
      </c>
      <c r="Y1532" s="52" t="s">
        <v>1683</v>
      </c>
    </row>
    <row r="1533" spans="1:25" x14ac:dyDescent="0.3">
      <c r="A1533">
        <v>2475</v>
      </c>
      <c r="B1533" s="23" t="str">
        <f>IF(AND($A1533&lt;&gt;"",ISNUMBER($A1533)),VLOOKUP($A1533,StudiesDetails!$B:$CW,2,FALSE),"")</f>
        <v xml:space="preserve">Weiß </v>
      </c>
      <c r="C1533" s="23">
        <f>IF(AND($A1533&lt;&gt;"",ISNUMBER($A1533)),VLOOKUP($A1533,StudiesDetails!$B:$CW,3,FALSE),"")</f>
        <v>2018</v>
      </c>
      <c r="D1533" s="23" t="str">
        <f>IF(AND($A1533&lt;&gt;"",ISNUMBER($A1533)),VLOOKUP($A1533,StudiesDetails!$B:$CW,4,FALSE),"")</f>
        <v>https://doi.org/10.1124/dmd.117.078626</v>
      </c>
      <c r="E1533" s="64" t="str">
        <f>IF(AND($A1533&lt;&gt;"",ISNUMBER($A1533)),VLOOKUP($A1533,StudiesDetails!$B:$CW,5,FALSE),"")</f>
        <v>CYP3A7</v>
      </c>
      <c r="F1533" s="23" t="str">
        <f>IF(AND($A1533&lt;&gt;"",ISNUMBER($A1533)),VLOOKUP($A1533,StudiesDetails!$B:$CW,6,FALSE),"")</f>
        <v>Liver--Crude membrane/nuclei fraction-A8-</v>
      </c>
      <c r="G1533" s="12" t="s">
        <v>1678</v>
      </c>
      <c r="H1533" s="1">
        <v>3</v>
      </c>
      <c r="I1533" s="60" t="str">
        <f>IF(AND($A1533&lt;&gt;"",ISNUMBER($A1533)),VLOOKUP($A1533,StudiesDetails!$B:$CW,26,FALSE),"")</f>
        <v>Individual</v>
      </c>
      <c r="J1533" s="39">
        <f>IF(AND($A1533&lt;&gt;"",ISNUMBER($A1533)),VLOOKUP($A1533,StudiesDetails!$B:$CW,31,FALSE),"")</f>
        <v>1</v>
      </c>
      <c r="K1533" s="2" t="s">
        <v>1681</v>
      </c>
      <c r="O1533" s="59"/>
      <c r="X1533" s="52">
        <v>1</v>
      </c>
      <c r="Y1533" s="52" t="s">
        <v>1683</v>
      </c>
    </row>
    <row r="1534" spans="1:25" x14ac:dyDescent="0.3">
      <c r="A1534">
        <v>2476</v>
      </c>
      <c r="B1534" s="23" t="str">
        <f>IF(AND($A1534&lt;&gt;"",ISNUMBER($A1534)),VLOOKUP($A1534,StudiesDetails!$B:$CW,2,FALSE),"")</f>
        <v xml:space="preserve">Weiß </v>
      </c>
      <c r="C1534" s="23">
        <f>IF(AND($A1534&lt;&gt;"",ISNUMBER($A1534)),VLOOKUP($A1534,StudiesDetails!$B:$CW,3,FALSE),"")</f>
        <v>2018</v>
      </c>
      <c r="D1534" s="23" t="str">
        <f>IF(AND($A1534&lt;&gt;"",ISNUMBER($A1534)),VLOOKUP($A1534,StudiesDetails!$B:$CW,4,FALSE),"")</f>
        <v>https://doi.org/10.1124/dmd.117.078626</v>
      </c>
      <c r="E1534" s="64" t="str">
        <f>IF(AND($A1534&lt;&gt;"",ISNUMBER($A1534)),VLOOKUP($A1534,StudiesDetails!$B:$CW,5,FALSE),"")</f>
        <v>CYP3A7</v>
      </c>
      <c r="F1534" s="23" t="str">
        <f>IF(AND($A1534&lt;&gt;"",ISNUMBER($A1534)),VLOOKUP($A1534,StudiesDetails!$B:$CW,6,FALSE),"")</f>
        <v>Liver--#todo#-A1-</v>
      </c>
      <c r="G1534" s="12" t="s">
        <v>1678</v>
      </c>
      <c r="H1534" s="1">
        <v>3</v>
      </c>
      <c r="I1534" s="60" t="str">
        <f>IF(AND($A1534&lt;&gt;"",ISNUMBER($A1534)),VLOOKUP($A1534,StudiesDetails!$B:$CW,26,FALSE),"")</f>
        <v>Individual</v>
      </c>
      <c r="J1534" s="39">
        <f>IF(AND($A1534&lt;&gt;"",ISNUMBER($A1534)),VLOOKUP($A1534,StudiesDetails!$B:$CW,31,FALSE),"")</f>
        <v>1</v>
      </c>
      <c r="K1534" s="2" t="s">
        <v>1681</v>
      </c>
      <c r="O1534" s="59"/>
      <c r="X1534" s="52">
        <v>1</v>
      </c>
      <c r="Y1534" s="52" t="s">
        <v>1683</v>
      </c>
    </row>
    <row r="1535" spans="1:25" x14ac:dyDescent="0.3">
      <c r="A1535">
        <v>2477</v>
      </c>
      <c r="B1535" s="23" t="str">
        <f>IF(AND($A1535&lt;&gt;"",ISNUMBER($A1535)),VLOOKUP($A1535,StudiesDetails!$B:$CW,2,FALSE),"")</f>
        <v xml:space="preserve">Weiß </v>
      </c>
      <c r="C1535" s="23">
        <f>IF(AND($A1535&lt;&gt;"",ISNUMBER($A1535)),VLOOKUP($A1535,StudiesDetails!$B:$CW,3,FALSE),"")</f>
        <v>2018</v>
      </c>
      <c r="D1535" s="23" t="str">
        <f>IF(AND($A1535&lt;&gt;"",ISNUMBER($A1535)),VLOOKUP($A1535,StudiesDetails!$B:$CW,4,FALSE),"")</f>
        <v>https://doi.org/10.1124/dmd.117.078626</v>
      </c>
      <c r="E1535" s="64" t="str">
        <f>IF(AND($A1535&lt;&gt;"",ISNUMBER($A1535)),VLOOKUP($A1535,StudiesDetails!$B:$CW,5,FALSE),"")</f>
        <v>CYP3A7</v>
      </c>
      <c r="F1535" s="23" t="str">
        <f>IF(AND($A1535&lt;&gt;"",ISNUMBER($A1535)),VLOOKUP($A1535,StudiesDetails!$B:$CW,6,FALSE),"")</f>
        <v>Liver--#todo#-A2-</v>
      </c>
      <c r="G1535" s="12" t="s">
        <v>1678</v>
      </c>
      <c r="H1535" s="1">
        <v>3</v>
      </c>
      <c r="I1535" s="60" t="str">
        <f>IF(AND($A1535&lt;&gt;"",ISNUMBER($A1535)),VLOOKUP($A1535,StudiesDetails!$B:$CW,26,FALSE),"")</f>
        <v>Individual</v>
      </c>
      <c r="J1535" s="39">
        <f>IF(AND($A1535&lt;&gt;"",ISNUMBER($A1535)),VLOOKUP($A1535,StudiesDetails!$B:$CW,31,FALSE),"")</f>
        <v>1</v>
      </c>
      <c r="K1535" s="2" t="s">
        <v>1681</v>
      </c>
      <c r="O1535" s="59"/>
      <c r="X1535" s="52">
        <v>1</v>
      </c>
      <c r="Y1535" s="52" t="s">
        <v>1683</v>
      </c>
    </row>
    <row r="1536" spans="1:25" x14ac:dyDescent="0.3">
      <c r="A1536">
        <v>2478</v>
      </c>
      <c r="B1536" s="23" t="str">
        <f>IF(AND($A1536&lt;&gt;"",ISNUMBER($A1536)),VLOOKUP($A1536,StudiesDetails!$B:$CW,2,FALSE),"")</f>
        <v xml:space="preserve">Weiß </v>
      </c>
      <c r="C1536" s="23">
        <f>IF(AND($A1536&lt;&gt;"",ISNUMBER($A1536)),VLOOKUP($A1536,StudiesDetails!$B:$CW,3,FALSE),"")</f>
        <v>2018</v>
      </c>
      <c r="D1536" s="23" t="str">
        <f>IF(AND($A1536&lt;&gt;"",ISNUMBER($A1536)),VLOOKUP($A1536,StudiesDetails!$B:$CW,4,FALSE),"")</f>
        <v>https://doi.org/10.1124/dmd.117.078626</v>
      </c>
      <c r="E1536" s="64" t="str">
        <f>IF(AND($A1536&lt;&gt;"",ISNUMBER($A1536)),VLOOKUP($A1536,StudiesDetails!$B:$CW,5,FALSE),"")</f>
        <v>CYP3A7</v>
      </c>
      <c r="F1536" s="23" t="str">
        <f>IF(AND($A1536&lt;&gt;"",ISNUMBER($A1536)),VLOOKUP($A1536,StudiesDetails!$B:$CW,6,FALSE),"")</f>
        <v>Liver--#todo#-A3-</v>
      </c>
      <c r="G1536" s="12" t="s">
        <v>1678</v>
      </c>
      <c r="H1536" s="1">
        <v>3</v>
      </c>
      <c r="I1536" s="60" t="str">
        <f>IF(AND($A1536&lt;&gt;"",ISNUMBER($A1536)),VLOOKUP($A1536,StudiesDetails!$B:$CW,26,FALSE),"")</f>
        <v>Individual</v>
      </c>
      <c r="J1536" s="39">
        <f>IF(AND($A1536&lt;&gt;"",ISNUMBER($A1536)),VLOOKUP($A1536,StudiesDetails!$B:$CW,31,FALSE),"")</f>
        <v>1</v>
      </c>
      <c r="K1536" s="2" t="s">
        <v>1681</v>
      </c>
      <c r="O1536" s="59"/>
      <c r="X1536" s="52">
        <v>1</v>
      </c>
      <c r="Y1536" s="52" t="s">
        <v>1683</v>
      </c>
    </row>
    <row r="1537" spans="1:26" x14ac:dyDescent="0.3">
      <c r="A1537">
        <v>2479</v>
      </c>
      <c r="B1537" s="23" t="str">
        <f>IF(AND($A1537&lt;&gt;"",ISNUMBER($A1537)),VLOOKUP($A1537,StudiesDetails!$B:$CW,2,FALSE),"")</f>
        <v xml:space="preserve">Weiß </v>
      </c>
      <c r="C1537" s="23">
        <f>IF(AND($A1537&lt;&gt;"",ISNUMBER($A1537)),VLOOKUP($A1537,StudiesDetails!$B:$CW,3,FALSE),"")</f>
        <v>2018</v>
      </c>
      <c r="D1537" s="23" t="str">
        <f>IF(AND($A1537&lt;&gt;"",ISNUMBER($A1537)),VLOOKUP($A1537,StudiesDetails!$B:$CW,4,FALSE),"")</f>
        <v>https://doi.org/10.1124/dmd.117.078626</v>
      </c>
      <c r="E1537" s="64" t="str">
        <f>IF(AND($A1537&lt;&gt;"",ISNUMBER($A1537)),VLOOKUP($A1537,StudiesDetails!$B:$CW,5,FALSE),"")</f>
        <v>CYP3A7</v>
      </c>
      <c r="F1537" s="23" t="str">
        <f>IF(AND($A1537&lt;&gt;"",ISNUMBER($A1537)),VLOOKUP($A1537,StudiesDetails!$B:$CW,6,FALSE),"")</f>
        <v>Liver--#todo#-A4-</v>
      </c>
      <c r="G1537" s="12" t="s">
        <v>1678</v>
      </c>
      <c r="H1537" s="1">
        <v>3</v>
      </c>
      <c r="I1537" s="60" t="str">
        <f>IF(AND($A1537&lt;&gt;"",ISNUMBER($A1537)),VLOOKUP($A1537,StudiesDetails!$B:$CW,26,FALSE),"")</f>
        <v>Individual</v>
      </c>
      <c r="J1537" s="39">
        <f>IF(AND($A1537&lt;&gt;"",ISNUMBER($A1537)),VLOOKUP($A1537,StudiesDetails!$B:$CW,31,FALSE),"")</f>
        <v>1</v>
      </c>
      <c r="K1537" s="2" t="s">
        <v>1681</v>
      </c>
      <c r="O1537" s="59"/>
      <c r="X1537" s="52">
        <v>1</v>
      </c>
      <c r="Y1537" s="52" t="s">
        <v>1683</v>
      </c>
    </row>
    <row r="1538" spans="1:26" x14ac:dyDescent="0.3">
      <c r="A1538">
        <v>2480</v>
      </c>
      <c r="B1538" s="23" t="str">
        <f>IF(AND($A1538&lt;&gt;"",ISNUMBER($A1538)),VLOOKUP($A1538,StudiesDetails!$B:$CW,2,FALSE),"")</f>
        <v xml:space="preserve">Weiß </v>
      </c>
      <c r="C1538" s="23">
        <f>IF(AND($A1538&lt;&gt;"",ISNUMBER($A1538)),VLOOKUP($A1538,StudiesDetails!$B:$CW,3,FALSE),"")</f>
        <v>2018</v>
      </c>
      <c r="D1538" s="23" t="str">
        <f>IF(AND($A1538&lt;&gt;"",ISNUMBER($A1538)),VLOOKUP($A1538,StudiesDetails!$B:$CW,4,FALSE),"")</f>
        <v>https://doi.org/10.1124/dmd.117.078626</v>
      </c>
      <c r="E1538" s="64" t="str">
        <f>IF(AND($A1538&lt;&gt;"",ISNUMBER($A1538)),VLOOKUP($A1538,StudiesDetails!$B:$CW,5,FALSE),"")</f>
        <v>CYP3A7</v>
      </c>
      <c r="F1538" s="23" t="str">
        <f>IF(AND($A1538&lt;&gt;"",ISNUMBER($A1538)),VLOOKUP($A1538,StudiesDetails!$B:$CW,6,FALSE),"")</f>
        <v>Liver--#todo#-A5-</v>
      </c>
      <c r="G1538" s="12" t="s">
        <v>1678</v>
      </c>
      <c r="H1538" s="1">
        <v>3</v>
      </c>
      <c r="I1538" s="60" t="str">
        <f>IF(AND($A1538&lt;&gt;"",ISNUMBER($A1538)),VLOOKUP($A1538,StudiesDetails!$B:$CW,26,FALSE),"")</f>
        <v>Individual</v>
      </c>
      <c r="J1538" s="39">
        <f>IF(AND($A1538&lt;&gt;"",ISNUMBER($A1538)),VLOOKUP($A1538,StudiesDetails!$B:$CW,31,FALSE),"")</f>
        <v>1</v>
      </c>
      <c r="K1538" s="2" t="s">
        <v>1681</v>
      </c>
      <c r="O1538" s="59"/>
      <c r="X1538" s="52">
        <v>1</v>
      </c>
      <c r="Y1538" s="52" t="s">
        <v>1683</v>
      </c>
    </row>
    <row r="1539" spans="1:26" x14ac:dyDescent="0.3">
      <c r="A1539">
        <v>2481</v>
      </c>
      <c r="B1539" s="23" t="str">
        <f>IF(AND($A1539&lt;&gt;"",ISNUMBER($A1539)),VLOOKUP($A1539,StudiesDetails!$B:$CW,2,FALSE),"")</f>
        <v xml:space="preserve">Weiß </v>
      </c>
      <c r="C1539" s="23">
        <f>IF(AND($A1539&lt;&gt;"",ISNUMBER($A1539)),VLOOKUP($A1539,StudiesDetails!$B:$CW,3,FALSE),"")</f>
        <v>2018</v>
      </c>
      <c r="D1539" s="23" t="str">
        <f>IF(AND($A1539&lt;&gt;"",ISNUMBER($A1539)),VLOOKUP($A1539,StudiesDetails!$B:$CW,4,FALSE),"")</f>
        <v>https://doi.org/10.1124/dmd.117.078626</v>
      </c>
      <c r="E1539" s="64" t="str">
        <f>IF(AND($A1539&lt;&gt;"",ISNUMBER($A1539)),VLOOKUP($A1539,StudiesDetails!$B:$CW,5,FALSE),"")</f>
        <v>CYP3A7</v>
      </c>
      <c r="F1539" s="23" t="str">
        <f>IF(AND($A1539&lt;&gt;"",ISNUMBER($A1539)),VLOOKUP($A1539,StudiesDetails!$B:$CW,6,FALSE),"")</f>
        <v>Liver--#todo#-A6-</v>
      </c>
      <c r="G1539" s="12" t="s">
        <v>1678</v>
      </c>
      <c r="H1539" s="1">
        <v>3</v>
      </c>
      <c r="I1539" s="60" t="str">
        <f>IF(AND($A1539&lt;&gt;"",ISNUMBER($A1539)),VLOOKUP($A1539,StudiesDetails!$B:$CW,26,FALSE),"")</f>
        <v>Individual</v>
      </c>
      <c r="J1539" s="39">
        <f>IF(AND($A1539&lt;&gt;"",ISNUMBER($A1539)),VLOOKUP($A1539,StudiesDetails!$B:$CW,31,FALSE),"")</f>
        <v>1</v>
      </c>
      <c r="K1539" s="2" t="s">
        <v>1681</v>
      </c>
      <c r="O1539" s="59"/>
      <c r="X1539" s="52">
        <v>1</v>
      </c>
      <c r="Y1539" s="52" t="s">
        <v>1683</v>
      </c>
    </row>
    <row r="1540" spans="1:26" x14ac:dyDescent="0.3">
      <c r="A1540">
        <v>2482</v>
      </c>
      <c r="B1540" s="23" t="str">
        <f>IF(AND($A1540&lt;&gt;"",ISNUMBER($A1540)),VLOOKUP($A1540,StudiesDetails!$B:$CW,2,FALSE),"")</f>
        <v xml:space="preserve">Weiß </v>
      </c>
      <c r="C1540" s="23">
        <f>IF(AND($A1540&lt;&gt;"",ISNUMBER($A1540)),VLOOKUP($A1540,StudiesDetails!$B:$CW,3,FALSE),"")</f>
        <v>2018</v>
      </c>
      <c r="D1540" s="23" t="str">
        <f>IF(AND($A1540&lt;&gt;"",ISNUMBER($A1540)),VLOOKUP($A1540,StudiesDetails!$B:$CW,4,FALSE),"")</f>
        <v>https://doi.org/10.1124/dmd.117.078626</v>
      </c>
      <c r="E1540" s="64" t="str">
        <f>IF(AND($A1540&lt;&gt;"",ISNUMBER($A1540)),VLOOKUP($A1540,StudiesDetails!$B:$CW,5,FALSE),"")</f>
        <v>CYP3A7</v>
      </c>
      <c r="F1540" s="23" t="str">
        <f>IF(AND($A1540&lt;&gt;"",ISNUMBER($A1540)),VLOOKUP($A1540,StudiesDetails!$B:$CW,6,FALSE),"")</f>
        <v>Liver--#todo#-A7-</v>
      </c>
      <c r="G1540" s="12" t="s">
        <v>1678</v>
      </c>
      <c r="H1540" s="1">
        <v>3</v>
      </c>
      <c r="I1540" s="60" t="str">
        <f>IF(AND($A1540&lt;&gt;"",ISNUMBER($A1540)),VLOOKUP($A1540,StudiesDetails!$B:$CW,26,FALSE),"")</f>
        <v>Individual</v>
      </c>
      <c r="J1540" s="39">
        <f>IF(AND($A1540&lt;&gt;"",ISNUMBER($A1540)),VLOOKUP($A1540,StudiesDetails!$B:$CW,31,FALSE),"")</f>
        <v>1</v>
      </c>
      <c r="K1540" s="2">
        <v>0.05</v>
      </c>
      <c r="L1540" s="14" t="s">
        <v>1721</v>
      </c>
      <c r="M1540" s="14" t="s">
        <v>768</v>
      </c>
      <c r="N1540" s="58">
        <v>0</v>
      </c>
      <c r="O1540" s="59" t="s">
        <v>1721</v>
      </c>
      <c r="P1540" s="58" t="s">
        <v>797</v>
      </c>
      <c r="X1540" s="52">
        <v>1</v>
      </c>
      <c r="Y1540" s="52" t="s">
        <v>1683</v>
      </c>
    </row>
    <row r="1541" spans="1:26" x14ac:dyDescent="0.3">
      <c r="A1541">
        <v>2483</v>
      </c>
      <c r="B1541" s="23" t="str">
        <f>IF(AND($A1541&lt;&gt;"",ISNUMBER($A1541)),VLOOKUP($A1541,StudiesDetails!$B:$CW,2,FALSE),"")</f>
        <v xml:space="preserve">Weiß </v>
      </c>
      <c r="C1541" s="23">
        <f>IF(AND($A1541&lt;&gt;"",ISNUMBER($A1541)),VLOOKUP($A1541,StudiesDetails!$B:$CW,3,FALSE),"")</f>
        <v>2018</v>
      </c>
      <c r="D1541" s="23" t="str">
        <f>IF(AND($A1541&lt;&gt;"",ISNUMBER($A1541)),VLOOKUP($A1541,StudiesDetails!$B:$CW,4,FALSE),"")</f>
        <v>https://doi.org/10.1124/dmd.117.078626</v>
      </c>
      <c r="E1541" s="64" t="str">
        <f>IF(AND($A1541&lt;&gt;"",ISNUMBER($A1541)),VLOOKUP($A1541,StudiesDetails!$B:$CW,5,FALSE),"")</f>
        <v>CYP3A7</v>
      </c>
      <c r="F1541" s="23" t="str">
        <f>IF(AND($A1541&lt;&gt;"",ISNUMBER($A1541)),VLOOKUP($A1541,StudiesDetails!$B:$CW,6,FALSE),"")</f>
        <v>Liver--#todo#-A8-</v>
      </c>
      <c r="G1541" s="12" t="s">
        <v>1678</v>
      </c>
      <c r="H1541" s="1">
        <v>3</v>
      </c>
      <c r="I1541" s="60" t="str">
        <f>IF(AND($A1541&lt;&gt;"",ISNUMBER($A1541)),VLOOKUP($A1541,StudiesDetails!$B:$CW,26,FALSE),"")</f>
        <v>Individual</v>
      </c>
      <c r="J1541" s="39">
        <f>IF(AND($A1541&lt;&gt;"",ISNUMBER($A1541)),VLOOKUP($A1541,StudiesDetails!$B:$CW,31,FALSE),"")</f>
        <v>1</v>
      </c>
      <c r="K1541" s="2" t="s">
        <v>1681</v>
      </c>
      <c r="O1541" s="59"/>
      <c r="X1541" s="52">
        <v>1</v>
      </c>
      <c r="Y1541" s="52" t="s">
        <v>1683</v>
      </c>
    </row>
    <row r="1542" spans="1:26" x14ac:dyDescent="0.3">
      <c r="A1542">
        <v>2484</v>
      </c>
      <c r="B1542" s="23" t="str">
        <f>IF(AND($A1542&lt;&gt;"",ISNUMBER($A1542)),VLOOKUP($A1542,StudiesDetails!$B:$CW,2,FALSE),"")</f>
        <v xml:space="preserve">Weiß </v>
      </c>
      <c r="C1542" s="23">
        <f>IF(AND($A1542&lt;&gt;"",ISNUMBER($A1542)),VLOOKUP($A1542,StudiesDetails!$B:$CW,3,FALSE),"")</f>
        <v>2018</v>
      </c>
      <c r="D1542" s="23" t="str">
        <f>IF(AND($A1542&lt;&gt;"",ISNUMBER($A1542)),VLOOKUP($A1542,StudiesDetails!$B:$CW,4,FALSE),"")</f>
        <v>https://doi.org/10.1124/dmd.117.078626</v>
      </c>
      <c r="E1542" s="64" t="str">
        <f>IF(AND($A1542&lt;&gt;"",ISNUMBER($A1542)),VLOOKUP($A1542,StudiesDetails!$B:$CW,5,FALSE),"")</f>
        <v>CYP3A7</v>
      </c>
      <c r="F1542" s="23" t="str">
        <f>IF(AND($A1542&lt;&gt;"",ISNUMBER($A1542)),VLOOKUP($A1542,StudiesDetails!$B:$CW,6,FALSE),"")</f>
        <v>Liver--HLM-A1-</v>
      </c>
      <c r="G1542" s="12" t="s">
        <v>1678</v>
      </c>
      <c r="H1542" s="1">
        <v>3</v>
      </c>
      <c r="I1542" s="60" t="str">
        <f>IF(AND($A1542&lt;&gt;"",ISNUMBER($A1542)),VLOOKUP($A1542,StudiesDetails!$B:$CW,26,FALSE),"")</f>
        <v>Individual</v>
      </c>
      <c r="J1542" s="39">
        <f>IF(AND($A1542&lt;&gt;"",ISNUMBER($A1542)),VLOOKUP($A1542,StudiesDetails!$B:$CW,31,FALSE),"")</f>
        <v>1</v>
      </c>
      <c r="K1542" s="2">
        <v>0.33</v>
      </c>
      <c r="L1542" s="14" t="s">
        <v>1701</v>
      </c>
      <c r="M1542" s="14" t="s">
        <v>768</v>
      </c>
      <c r="N1542" s="58">
        <v>0.01</v>
      </c>
      <c r="O1542" s="59" t="s">
        <v>1701</v>
      </c>
      <c r="P1542" s="58" t="s">
        <v>797</v>
      </c>
      <c r="X1542" s="52">
        <v>1</v>
      </c>
      <c r="Y1542" s="52" t="s">
        <v>1683</v>
      </c>
    </row>
    <row r="1543" spans="1:26" x14ac:dyDescent="0.3">
      <c r="A1543">
        <v>2485</v>
      </c>
      <c r="B1543" s="23" t="str">
        <f>IF(AND($A1543&lt;&gt;"",ISNUMBER($A1543)),VLOOKUP($A1543,StudiesDetails!$B:$CW,2,FALSE),"")</f>
        <v xml:space="preserve">Weiß </v>
      </c>
      <c r="C1543" s="23">
        <f>IF(AND($A1543&lt;&gt;"",ISNUMBER($A1543)),VLOOKUP($A1543,StudiesDetails!$B:$CW,3,FALSE),"")</f>
        <v>2018</v>
      </c>
      <c r="D1543" s="23" t="str">
        <f>IF(AND($A1543&lt;&gt;"",ISNUMBER($A1543)),VLOOKUP($A1543,StudiesDetails!$B:$CW,4,FALSE),"")</f>
        <v>https://doi.org/10.1124/dmd.117.078626</v>
      </c>
      <c r="E1543" s="64" t="str">
        <f>IF(AND($A1543&lt;&gt;"",ISNUMBER($A1543)),VLOOKUP($A1543,StudiesDetails!$B:$CW,5,FALSE),"")</f>
        <v>CYP3A7</v>
      </c>
      <c r="F1543" s="23" t="str">
        <f>IF(AND($A1543&lt;&gt;"",ISNUMBER($A1543)),VLOOKUP($A1543,StudiesDetails!$B:$CW,6,FALSE),"")</f>
        <v>Liver--HLM-A2-</v>
      </c>
      <c r="G1543" s="12" t="s">
        <v>1678</v>
      </c>
      <c r="H1543" s="1">
        <v>3</v>
      </c>
      <c r="I1543" s="60" t="str">
        <f>IF(AND($A1543&lt;&gt;"",ISNUMBER($A1543)),VLOOKUP($A1543,StudiesDetails!$B:$CW,26,FALSE),"")</f>
        <v>Individual</v>
      </c>
      <c r="J1543" s="39">
        <f>IF(AND($A1543&lt;&gt;"",ISNUMBER($A1543)),VLOOKUP($A1543,StudiesDetails!$B:$CW,31,FALSE),"")</f>
        <v>1</v>
      </c>
      <c r="K1543" s="2">
        <v>0.17</v>
      </c>
      <c r="L1543" s="14" t="s">
        <v>1701</v>
      </c>
      <c r="M1543" s="14" t="s">
        <v>768</v>
      </c>
      <c r="X1543" s="52">
        <v>1</v>
      </c>
      <c r="Y1543" s="52" t="s">
        <v>1683</v>
      </c>
    </row>
    <row r="1544" spans="1:26" x14ac:dyDescent="0.3">
      <c r="A1544">
        <v>2486</v>
      </c>
      <c r="B1544" s="23" t="str">
        <f>IF(AND($A1544&lt;&gt;"",ISNUMBER($A1544)),VLOOKUP($A1544,StudiesDetails!$B:$CW,2,FALSE),"")</f>
        <v xml:space="preserve">Weiß </v>
      </c>
      <c r="C1544" s="23">
        <f>IF(AND($A1544&lt;&gt;"",ISNUMBER($A1544)),VLOOKUP($A1544,StudiesDetails!$B:$CW,3,FALSE),"")</f>
        <v>2018</v>
      </c>
      <c r="D1544" s="23" t="str">
        <f>IF(AND($A1544&lt;&gt;"",ISNUMBER($A1544)),VLOOKUP($A1544,StudiesDetails!$B:$CW,4,FALSE),"")</f>
        <v>https://doi.org/10.1124/dmd.117.078626</v>
      </c>
      <c r="E1544" s="64" t="str">
        <f>IF(AND($A1544&lt;&gt;"",ISNUMBER($A1544)),VLOOKUP($A1544,StudiesDetails!$B:$CW,5,FALSE),"")</f>
        <v>CYP3A7</v>
      </c>
      <c r="F1544" s="23" t="str">
        <f>IF(AND($A1544&lt;&gt;"",ISNUMBER($A1544)),VLOOKUP($A1544,StudiesDetails!$B:$CW,6,FALSE),"")</f>
        <v>Liver--HLM-A3-</v>
      </c>
      <c r="G1544" s="12" t="s">
        <v>1678</v>
      </c>
      <c r="H1544" s="1">
        <v>3</v>
      </c>
      <c r="I1544" s="60" t="str">
        <f>IF(AND($A1544&lt;&gt;"",ISNUMBER($A1544)),VLOOKUP($A1544,StudiesDetails!$B:$CW,26,FALSE),"")</f>
        <v>Individual</v>
      </c>
      <c r="J1544" s="39">
        <f>IF(AND($A1544&lt;&gt;"",ISNUMBER($A1544)),VLOOKUP($A1544,StudiesDetails!$B:$CW,31,FALSE),"")</f>
        <v>1</v>
      </c>
      <c r="K1544" s="2">
        <v>0.25</v>
      </c>
      <c r="L1544" s="14" t="s">
        <v>1701</v>
      </c>
      <c r="M1544" s="14" t="s">
        <v>768</v>
      </c>
      <c r="X1544" s="52">
        <v>1</v>
      </c>
      <c r="Y1544" s="52" t="s">
        <v>1683</v>
      </c>
    </row>
    <row r="1545" spans="1:26" x14ac:dyDescent="0.3">
      <c r="A1545">
        <v>2487</v>
      </c>
      <c r="B1545" s="23" t="str">
        <f>IF(AND($A1545&lt;&gt;"",ISNUMBER($A1545)),VLOOKUP($A1545,StudiesDetails!$B:$CW,2,FALSE),"")</f>
        <v xml:space="preserve">Weiß </v>
      </c>
      <c r="C1545" s="23">
        <f>IF(AND($A1545&lt;&gt;"",ISNUMBER($A1545)),VLOOKUP($A1545,StudiesDetails!$B:$CW,3,FALSE),"")</f>
        <v>2018</v>
      </c>
      <c r="D1545" s="23" t="str">
        <f>IF(AND($A1545&lt;&gt;"",ISNUMBER($A1545)),VLOOKUP($A1545,StudiesDetails!$B:$CW,4,FALSE),"")</f>
        <v>https://doi.org/10.1124/dmd.117.078626</v>
      </c>
      <c r="E1545" s="64" t="str">
        <f>IF(AND($A1545&lt;&gt;"",ISNUMBER($A1545)),VLOOKUP($A1545,StudiesDetails!$B:$CW,5,FALSE),"")</f>
        <v>CYP3A7</v>
      </c>
      <c r="F1545" s="23" t="str">
        <f>IF(AND($A1545&lt;&gt;"",ISNUMBER($A1545)),VLOOKUP($A1545,StudiesDetails!$B:$CW,6,FALSE),"")</f>
        <v>Liver--HLM-A4-</v>
      </c>
      <c r="G1545" s="12" t="s">
        <v>1678</v>
      </c>
      <c r="H1545" s="1">
        <v>3</v>
      </c>
      <c r="I1545" s="60" t="str">
        <f>IF(AND($A1545&lt;&gt;"",ISNUMBER($A1545)),VLOOKUP($A1545,StudiesDetails!$B:$CW,26,FALSE),"")</f>
        <v>Individual</v>
      </c>
      <c r="J1545" s="39">
        <f>IF(AND($A1545&lt;&gt;"",ISNUMBER($A1545)),VLOOKUP($A1545,StudiesDetails!$B:$CW,31,FALSE),"")</f>
        <v>1</v>
      </c>
      <c r="K1545" s="2">
        <v>0.80400000000000005</v>
      </c>
      <c r="L1545" s="14" t="s">
        <v>1701</v>
      </c>
      <c r="M1545" s="14" t="s">
        <v>768</v>
      </c>
      <c r="X1545" s="52">
        <v>1</v>
      </c>
      <c r="Y1545" s="52" t="s">
        <v>1683</v>
      </c>
    </row>
    <row r="1546" spans="1:26" x14ac:dyDescent="0.3">
      <c r="A1546">
        <v>2488</v>
      </c>
      <c r="B1546" s="23" t="str">
        <f>IF(AND($A1546&lt;&gt;"",ISNUMBER($A1546)),VLOOKUP($A1546,StudiesDetails!$B:$CW,2,FALSE),"")</f>
        <v xml:space="preserve">Weiß </v>
      </c>
      <c r="C1546" s="23">
        <f>IF(AND($A1546&lt;&gt;"",ISNUMBER($A1546)),VLOOKUP($A1546,StudiesDetails!$B:$CW,3,FALSE),"")</f>
        <v>2018</v>
      </c>
      <c r="D1546" s="23" t="str">
        <f>IF(AND($A1546&lt;&gt;"",ISNUMBER($A1546)),VLOOKUP($A1546,StudiesDetails!$B:$CW,4,FALSE),"")</f>
        <v>https://doi.org/10.1124/dmd.117.078626</v>
      </c>
      <c r="E1546" s="64" t="str">
        <f>IF(AND($A1546&lt;&gt;"",ISNUMBER($A1546)),VLOOKUP($A1546,StudiesDetails!$B:$CW,5,FALSE),"")</f>
        <v>CYP3A7</v>
      </c>
      <c r="F1546" s="23" t="str">
        <f>IF(AND($A1546&lt;&gt;"",ISNUMBER($A1546)),VLOOKUP($A1546,StudiesDetails!$B:$CW,6,FALSE),"")</f>
        <v>Liver--HLM-A5-</v>
      </c>
      <c r="G1546" s="12" t="s">
        <v>1678</v>
      </c>
      <c r="H1546" s="1">
        <v>3</v>
      </c>
      <c r="I1546" s="60" t="str">
        <f>IF(AND($A1546&lt;&gt;"",ISNUMBER($A1546)),VLOOKUP($A1546,StudiesDetails!$B:$CW,26,FALSE),"")</f>
        <v>Individual</v>
      </c>
      <c r="J1546" s="39">
        <f>IF(AND($A1546&lt;&gt;"",ISNUMBER($A1546)),VLOOKUP($A1546,StudiesDetails!$B:$CW,31,FALSE),"")</f>
        <v>1</v>
      </c>
      <c r="K1546" s="2">
        <v>1.2999999999999999E-2</v>
      </c>
      <c r="L1546" s="14" t="s">
        <v>1701</v>
      </c>
      <c r="M1546" s="14" t="s">
        <v>768</v>
      </c>
      <c r="N1546" s="58">
        <v>0.02</v>
      </c>
      <c r="O1546" s="59" t="s">
        <v>1701</v>
      </c>
      <c r="P1546" s="58" t="s">
        <v>797</v>
      </c>
      <c r="X1546" s="52">
        <v>1</v>
      </c>
      <c r="Y1546" s="52" t="s">
        <v>1683</v>
      </c>
    </row>
    <row r="1547" spans="1:26" x14ac:dyDescent="0.3">
      <c r="A1547">
        <v>2489</v>
      </c>
      <c r="B1547" s="23" t="str">
        <f>IF(AND($A1547&lt;&gt;"",ISNUMBER($A1547)),VLOOKUP($A1547,StudiesDetails!$B:$CW,2,FALSE),"")</f>
        <v xml:space="preserve">Weiß </v>
      </c>
      <c r="C1547" s="23">
        <f>IF(AND($A1547&lt;&gt;"",ISNUMBER($A1547)),VLOOKUP($A1547,StudiesDetails!$B:$CW,3,FALSE),"")</f>
        <v>2018</v>
      </c>
      <c r="D1547" s="23" t="str">
        <f>IF(AND($A1547&lt;&gt;"",ISNUMBER($A1547)),VLOOKUP($A1547,StudiesDetails!$B:$CW,4,FALSE),"")</f>
        <v>https://doi.org/10.1124/dmd.117.078626</v>
      </c>
      <c r="E1547" s="64" t="str">
        <f>IF(AND($A1547&lt;&gt;"",ISNUMBER($A1547)),VLOOKUP($A1547,StudiesDetails!$B:$CW,5,FALSE),"")</f>
        <v>CYP3A7</v>
      </c>
      <c r="F1547" s="23" t="str">
        <f>IF(AND($A1547&lt;&gt;"",ISNUMBER($A1547)),VLOOKUP($A1547,StudiesDetails!$B:$CW,6,FALSE),"")</f>
        <v>Liver--HLM-A6-</v>
      </c>
      <c r="G1547" s="12" t="s">
        <v>1678</v>
      </c>
      <c r="H1547" s="1">
        <v>3</v>
      </c>
      <c r="I1547" s="60" t="str">
        <f>IF(AND($A1547&lt;&gt;"",ISNUMBER($A1547)),VLOOKUP($A1547,StudiesDetails!$B:$CW,26,FALSE),"")</f>
        <v>Individual</v>
      </c>
      <c r="J1547" s="39">
        <f>IF(AND($A1547&lt;&gt;"",ISNUMBER($A1547)),VLOOKUP($A1547,StudiesDetails!$B:$CW,31,FALSE),"")</f>
        <v>1</v>
      </c>
      <c r="K1547" s="86">
        <v>0.02</v>
      </c>
      <c r="L1547" s="14" t="s">
        <v>1701</v>
      </c>
      <c r="M1547" s="14" t="s">
        <v>768</v>
      </c>
      <c r="X1547" s="52">
        <v>1</v>
      </c>
      <c r="Y1547" s="52" t="s">
        <v>1683</v>
      </c>
    </row>
    <row r="1548" spans="1:26" x14ac:dyDescent="0.3">
      <c r="A1548">
        <v>2490</v>
      </c>
      <c r="B1548" s="23" t="str">
        <f>IF(AND($A1548&lt;&gt;"",ISNUMBER($A1548)),VLOOKUP($A1548,StudiesDetails!$B:$CW,2,FALSE),"")</f>
        <v xml:space="preserve">Weiß </v>
      </c>
      <c r="C1548" s="23">
        <f>IF(AND($A1548&lt;&gt;"",ISNUMBER($A1548)),VLOOKUP($A1548,StudiesDetails!$B:$CW,3,FALSE),"")</f>
        <v>2018</v>
      </c>
      <c r="D1548" s="23" t="str">
        <f>IF(AND($A1548&lt;&gt;"",ISNUMBER($A1548)),VLOOKUP($A1548,StudiesDetails!$B:$CW,4,FALSE),"")</f>
        <v>https://doi.org/10.1124/dmd.117.078626</v>
      </c>
      <c r="E1548" s="64" t="str">
        <f>IF(AND($A1548&lt;&gt;"",ISNUMBER($A1548)),VLOOKUP($A1548,StudiesDetails!$B:$CW,5,FALSE),"")</f>
        <v>CYP3A7</v>
      </c>
      <c r="F1548" s="23" t="str">
        <f>IF(AND($A1548&lt;&gt;"",ISNUMBER($A1548)),VLOOKUP($A1548,StudiesDetails!$B:$CW,6,FALSE),"")</f>
        <v>Liver--HLM-A7-</v>
      </c>
      <c r="G1548" s="12" t="s">
        <v>1678</v>
      </c>
      <c r="H1548" s="1">
        <v>3</v>
      </c>
      <c r="I1548" s="60" t="str">
        <f>IF(AND($A1548&lt;&gt;"",ISNUMBER($A1548)),VLOOKUP($A1548,StudiesDetails!$B:$CW,26,FALSE),"")</f>
        <v>Individual</v>
      </c>
      <c r="J1548" s="39">
        <f>IF(AND($A1548&lt;&gt;"",ISNUMBER($A1548)),VLOOKUP($A1548,StudiesDetails!$B:$CW,31,FALSE),"")</f>
        <v>1</v>
      </c>
      <c r="K1548" s="62">
        <v>5.8</v>
      </c>
      <c r="L1548" s="14" t="s">
        <v>1701</v>
      </c>
      <c r="M1548" s="14" t="s">
        <v>768</v>
      </c>
      <c r="X1548" s="52">
        <v>1</v>
      </c>
      <c r="Y1548" s="52" t="s">
        <v>1683</v>
      </c>
    </row>
    <row r="1549" spans="1:26" x14ac:dyDescent="0.3">
      <c r="A1549">
        <v>2491</v>
      </c>
      <c r="B1549" s="23" t="str">
        <f>IF(AND($A1549&lt;&gt;"",ISNUMBER($A1549)),VLOOKUP($A1549,StudiesDetails!$B:$CW,2,FALSE),"")</f>
        <v xml:space="preserve">Weiß </v>
      </c>
      <c r="C1549" s="23">
        <f>IF(AND($A1549&lt;&gt;"",ISNUMBER($A1549)),VLOOKUP($A1549,StudiesDetails!$B:$CW,3,FALSE),"")</f>
        <v>2018</v>
      </c>
      <c r="D1549" s="23" t="str">
        <f>IF(AND($A1549&lt;&gt;"",ISNUMBER($A1549)),VLOOKUP($A1549,StudiesDetails!$B:$CW,4,FALSE),"")</f>
        <v>https://doi.org/10.1124/dmd.117.078626</v>
      </c>
      <c r="E1549" s="64" t="str">
        <f>IF(AND($A1549&lt;&gt;"",ISNUMBER($A1549)),VLOOKUP($A1549,StudiesDetails!$B:$CW,5,FALSE),"")</f>
        <v>CYP3A7</v>
      </c>
      <c r="F1549" s="23" t="str">
        <f>IF(AND($A1549&lt;&gt;"",ISNUMBER($A1549)),VLOOKUP($A1549,StudiesDetails!$B:$CW,6,FALSE),"")</f>
        <v>Liver--HLM-A8-</v>
      </c>
      <c r="G1549" s="12" t="s">
        <v>1678</v>
      </c>
      <c r="H1549" s="1">
        <v>3</v>
      </c>
      <c r="I1549" s="60" t="str">
        <f>IF(AND($A1549&lt;&gt;"",ISNUMBER($A1549)),VLOOKUP($A1549,StudiesDetails!$B:$CW,26,FALSE),"")</f>
        <v>Individual</v>
      </c>
      <c r="J1549" s="39">
        <f>IF(AND($A1549&lt;&gt;"",ISNUMBER($A1549)),VLOOKUP($A1549,StudiesDetails!$B:$CW,31,FALSE),"")</f>
        <v>1</v>
      </c>
      <c r="K1549" s="2">
        <v>3.6999999999999998E-2</v>
      </c>
      <c r="L1549" s="14" t="s">
        <v>1701</v>
      </c>
      <c r="M1549" s="14" t="s">
        <v>768</v>
      </c>
      <c r="X1549" s="52">
        <v>1</v>
      </c>
      <c r="Y1549" s="52" t="s">
        <v>1683</v>
      </c>
    </row>
    <row r="1550" spans="1:26" x14ac:dyDescent="0.3">
      <c r="A1550">
        <v>2492</v>
      </c>
      <c r="B1550" s="23" t="str">
        <f>IF(AND($A1550&lt;&gt;"",ISNUMBER($A1550)),VLOOKUP($A1550,StudiesDetails!$B:$CW,2,FALSE),"")</f>
        <v xml:space="preserve">Weiß </v>
      </c>
      <c r="C1550" s="23">
        <f>IF(AND($A1550&lt;&gt;"",ISNUMBER($A1550)),VLOOKUP($A1550,StudiesDetails!$B:$CW,3,FALSE),"")</f>
        <v>2018</v>
      </c>
      <c r="D1550" s="23" t="str">
        <f>IF(AND($A1550&lt;&gt;"",ISNUMBER($A1550)),VLOOKUP($A1550,StudiesDetails!$B:$CW,4,FALSE),"")</f>
        <v>https://doi.org/10.1124/dmd.117.078626</v>
      </c>
      <c r="E1550" s="64" t="str">
        <f>IF(AND($A1550&lt;&gt;"",ISNUMBER($A1550)),VLOOKUP($A1550,StudiesDetails!$B:$CW,5,FALSE),"")</f>
        <v>CYP3A7</v>
      </c>
      <c r="F1550" s="23" t="str">
        <f>IF(AND($A1550&lt;&gt;"",ISNUMBER($A1550)),VLOOKUP($A1550,StudiesDetails!$B:$CW,6,FALSE),"")</f>
        <v>Liver--HLM-A9-</v>
      </c>
      <c r="G1550" s="12" t="s">
        <v>1678</v>
      </c>
      <c r="H1550" s="1">
        <v>3</v>
      </c>
      <c r="I1550" s="60" t="str">
        <f>IF(AND($A1550&lt;&gt;"",ISNUMBER($A1550)),VLOOKUP($A1550,StudiesDetails!$B:$CW,26,FALSE),"")</f>
        <v>Individual</v>
      </c>
      <c r="J1550" s="39">
        <f>IF(AND($A1550&lt;&gt;"",ISNUMBER($A1550)),VLOOKUP($A1550,StudiesDetails!$B:$CW,31,FALSE),"")</f>
        <v>1</v>
      </c>
      <c r="K1550" s="2">
        <v>8.8999999999999996E-2</v>
      </c>
      <c r="L1550" s="14" t="s">
        <v>1701</v>
      </c>
      <c r="M1550" s="14" t="s">
        <v>768</v>
      </c>
      <c r="X1550" s="52">
        <v>1</v>
      </c>
      <c r="Y1550" s="52" t="s">
        <v>1683</v>
      </c>
    </row>
    <row r="1551" spans="1:26" x14ac:dyDescent="0.3">
      <c r="A1551">
        <v>2493</v>
      </c>
      <c r="B1551" s="23" t="str">
        <f>IF(AND($A1551&lt;&gt;"",ISNUMBER($A1551)),VLOOKUP($A1551,StudiesDetails!$B:$CW,2,FALSE),"")</f>
        <v xml:space="preserve">Weiß </v>
      </c>
      <c r="C1551" s="23">
        <f>IF(AND($A1551&lt;&gt;"",ISNUMBER($A1551)),VLOOKUP($A1551,StudiesDetails!$B:$CW,3,FALSE),"")</f>
        <v>2018</v>
      </c>
      <c r="D1551" s="23" t="str">
        <f>IF(AND($A1551&lt;&gt;"",ISNUMBER($A1551)),VLOOKUP($A1551,StudiesDetails!$B:$CW,4,FALSE),"")</f>
        <v>https://doi.org/10.1124/dmd.117.078626</v>
      </c>
      <c r="E1551" s="64" t="str">
        <f>IF(AND($A1551&lt;&gt;"",ISNUMBER($A1551)),VLOOKUP($A1551,StudiesDetails!$B:$CW,5,FALSE),"")</f>
        <v>CYP3A7</v>
      </c>
      <c r="F1551" s="23" t="str">
        <f>IF(AND($A1551&lt;&gt;"",ISNUMBER($A1551)),VLOOKUP($A1551,StudiesDetails!$B:$CW,6,FALSE),"")</f>
        <v>Liver--HLM-A10-</v>
      </c>
      <c r="G1551" s="12" t="s">
        <v>1678</v>
      </c>
      <c r="H1551" s="1">
        <v>3</v>
      </c>
      <c r="I1551" s="60" t="str">
        <f>IF(AND($A1551&lt;&gt;"",ISNUMBER($A1551)),VLOOKUP($A1551,StudiesDetails!$B:$CW,26,FALSE),"")</f>
        <v>Individual</v>
      </c>
      <c r="J1551" s="39">
        <f>IF(AND($A1551&lt;&gt;"",ISNUMBER($A1551)),VLOOKUP($A1551,StudiesDetails!$B:$CW,31,FALSE),"")</f>
        <v>1</v>
      </c>
      <c r="K1551" s="2">
        <v>0.32100000000000001</v>
      </c>
      <c r="L1551" s="14" t="s">
        <v>1701</v>
      </c>
      <c r="M1551" s="14" t="s">
        <v>768</v>
      </c>
      <c r="X1551" s="52">
        <v>1</v>
      </c>
      <c r="Y1551" s="52" t="s">
        <v>1683</v>
      </c>
    </row>
    <row r="1552" spans="1:26" x14ac:dyDescent="0.3">
      <c r="A1552">
        <v>2494</v>
      </c>
      <c r="B1552" s="23" t="str">
        <f>IF(AND($A1552&lt;&gt;"",ISNUMBER($A1552)),VLOOKUP($A1552,StudiesDetails!$B:$CW,2,FALSE),"")</f>
        <v xml:space="preserve">Weiß </v>
      </c>
      <c r="C1552" s="23">
        <f>IF(AND($A1552&lt;&gt;"",ISNUMBER($A1552)),VLOOKUP($A1552,StudiesDetails!$B:$CW,3,FALSE),"")</f>
        <v>2018</v>
      </c>
      <c r="D1552" s="23" t="str">
        <f>IF(AND($A1552&lt;&gt;"",ISNUMBER($A1552)),VLOOKUP($A1552,StudiesDetails!$B:$CW,4,FALSE),"")</f>
        <v>https://doi.org/10.1124/dmd.117.078626</v>
      </c>
      <c r="E1552" s="64" t="str">
        <f>IF(AND($A1552&lt;&gt;"",ISNUMBER($A1552)),VLOOKUP($A1552,StudiesDetails!$B:$CW,5,FALSE),"")</f>
        <v>CYP3A7</v>
      </c>
      <c r="F1552" s="23" t="str">
        <f>IF(AND($A1552&lt;&gt;"",ISNUMBER($A1552)),VLOOKUP($A1552,StudiesDetails!$B:$CW,6,FALSE),"")</f>
        <v>Liver--Homogenate-B-</v>
      </c>
      <c r="G1552" s="12" t="s">
        <v>1678</v>
      </c>
      <c r="I1552" s="60" t="str">
        <f>IF(AND($A1552&lt;&gt;"",ISNUMBER($A1552)),VLOOKUP($A1552,StudiesDetails!$B:$CW,26,FALSE),"")</f>
        <v>Aggregated</v>
      </c>
      <c r="J1552" s="39">
        <f>IF(AND($A1552&lt;&gt;"",ISNUMBER($A1552)),VLOOKUP($A1552,StudiesDetails!$B:$CW,31,FALSE),"")</f>
        <v>15</v>
      </c>
      <c r="K1552" s="110" t="s">
        <v>988</v>
      </c>
      <c r="L1552" s="14" t="s">
        <v>1721</v>
      </c>
      <c r="M1552" s="14" t="s">
        <v>768</v>
      </c>
      <c r="T1552" s="110" t="s">
        <v>988</v>
      </c>
      <c r="U1552" s="110" t="s">
        <v>988</v>
      </c>
      <c r="X1552" s="52">
        <v>1</v>
      </c>
      <c r="Y1552" s="52" t="s">
        <v>1683</v>
      </c>
      <c r="Z1552" s="16" t="s">
        <v>832</v>
      </c>
    </row>
    <row r="1553" spans="1:25" x14ac:dyDescent="0.3">
      <c r="A1553">
        <v>2495</v>
      </c>
      <c r="B1553" s="23" t="str">
        <f>IF(AND($A1553&lt;&gt;"",ISNUMBER($A1553)),VLOOKUP($A1553,StudiesDetails!$B:$CW,2,FALSE),"")</f>
        <v>Song</v>
      </c>
      <c r="C1553" s="23">
        <f>IF(AND($A1553&lt;&gt;"",ISNUMBER($A1553)),VLOOKUP($A1553,StudiesDetails!$B:$CW,3,FALSE),"")</f>
        <v>2015</v>
      </c>
      <c r="D1553" s="23" t="str">
        <f>IF(AND($A1553&lt;&gt;"",ISNUMBER($A1553)),VLOOKUP($A1553,StudiesDetails!$B:$CW,4,FALSE),"")</f>
        <v>https://doi.org/10.1016/j.ab.2015.03.001</v>
      </c>
      <c r="E1553" s="64" t="str">
        <f>IF(AND($A1553&lt;&gt;"",ISNUMBER($A1553)),VLOOKUP($A1553,StudiesDetails!$B:$CW,5,FALSE),"")</f>
        <v>CYP3A4</v>
      </c>
      <c r="F1553" s="23" t="str">
        <f>IF(AND($A1553&lt;&gt;"",ISNUMBER($A1553)),VLOOKUP($A1553,StudiesDetails!$B:$CW,6,FALSE),"")</f>
        <v>Liver--HLM-male-</v>
      </c>
      <c r="G1553" s="12" t="s">
        <v>1678</v>
      </c>
      <c r="I1553" s="60" t="str">
        <f>IF(AND($A1553&lt;&gt;"",ISNUMBER($A1553)),VLOOKUP($A1553,StudiesDetails!$B:$CW,26,FALSE),"")</f>
        <v>Aggregated</v>
      </c>
      <c r="J1553" s="39">
        <f>IF(AND($A1553&lt;&gt;"",ISNUMBER($A1553)),VLOOKUP($A1553,StudiesDetails!$B:$CW,31,FALSE),"")</f>
        <v>8</v>
      </c>
      <c r="K1553" s="2">
        <v>21.8</v>
      </c>
      <c r="L1553" s="14" t="s">
        <v>1679</v>
      </c>
      <c r="M1553" s="14" t="s">
        <v>768</v>
      </c>
      <c r="Q1553" s="2">
        <v>17.079999999999998</v>
      </c>
      <c r="R1553" s="14" t="s">
        <v>1679</v>
      </c>
      <c r="S1553" s="14" t="s">
        <v>797</v>
      </c>
      <c r="X1553" s="52">
        <v>0</v>
      </c>
    </row>
    <row r="1554" spans="1:25" x14ac:dyDescent="0.3">
      <c r="A1554">
        <v>2496</v>
      </c>
      <c r="B1554" s="23" t="str">
        <f>IF(AND($A1554&lt;&gt;"",ISNUMBER($A1554)),VLOOKUP($A1554,StudiesDetails!$B:$CW,2,FALSE),"")</f>
        <v>Song</v>
      </c>
      <c r="C1554" s="23">
        <f>IF(AND($A1554&lt;&gt;"",ISNUMBER($A1554)),VLOOKUP($A1554,StudiesDetails!$B:$CW,3,FALSE),"")</f>
        <v>2015</v>
      </c>
      <c r="D1554" s="23" t="str">
        <f>IF(AND($A1554&lt;&gt;"",ISNUMBER($A1554)),VLOOKUP($A1554,StudiesDetails!$B:$CW,4,FALSE),"")</f>
        <v>https://doi.org/10.1016/j.ab.2015.03.001</v>
      </c>
      <c r="E1554" s="64" t="str">
        <f>IF(AND($A1554&lt;&gt;"",ISNUMBER($A1554)),VLOOKUP($A1554,StudiesDetails!$B:$CW,5,FALSE),"")</f>
        <v>CYP3A4</v>
      </c>
      <c r="F1554" s="23" t="str">
        <f>IF(AND($A1554&lt;&gt;"",ISNUMBER($A1554)),VLOOKUP($A1554,StudiesDetails!$B:$CW,6,FALSE),"")</f>
        <v>Liver--HLM-female-</v>
      </c>
      <c r="G1554" s="12" t="s">
        <v>1678</v>
      </c>
      <c r="I1554" s="60" t="str">
        <f>IF(AND($A1554&lt;&gt;"",ISNUMBER($A1554)),VLOOKUP($A1554,StudiesDetails!$B:$CW,26,FALSE),"")</f>
        <v>Aggregated</v>
      </c>
      <c r="J1554" s="39">
        <f>IF(AND($A1554&lt;&gt;"",ISNUMBER($A1554)),VLOOKUP($A1554,StudiesDetails!$B:$CW,31,FALSE),"")</f>
        <v>8</v>
      </c>
      <c r="K1554" s="2">
        <v>52.7</v>
      </c>
      <c r="L1554" s="14" t="s">
        <v>1679</v>
      </c>
      <c r="M1554" s="14" t="s">
        <v>768</v>
      </c>
      <c r="Q1554" s="2">
        <v>41.5</v>
      </c>
      <c r="R1554" s="14" t="s">
        <v>1679</v>
      </c>
      <c r="S1554" s="14" t="s">
        <v>797</v>
      </c>
      <c r="X1554" s="52">
        <v>0</v>
      </c>
    </row>
    <row r="1555" spans="1:25" x14ac:dyDescent="0.3">
      <c r="A1555">
        <v>2497</v>
      </c>
      <c r="B1555" s="23" t="str">
        <f>IF(AND($A1555&lt;&gt;"",ISNUMBER($A1555)),VLOOKUP($A1555,StudiesDetails!$B:$CW,2,FALSE),"")</f>
        <v>Song</v>
      </c>
      <c r="C1555" s="23">
        <f>IF(AND($A1555&lt;&gt;"",ISNUMBER($A1555)),VLOOKUP($A1555,StudiesDetails!$B:$CW,3,FALSE),"")</f>
        <v>2015</v>
      </c>
      <c r="D1555" s="23" t="str">
        <f>IF(AND($A1555&lt;&gt;"",ISNUMBER($A1555)),VLOOKUP($A1555,StudiesDetails!$B:$CW,4,FALSE),"")</f>
        <v>https://doi.org/10.1016/j.ab.2015.03.001</v>
      </c>
      <c r="E1555" s="64" t="str">
        <f>IF(AND($A1555&lt;&gt;"",ISNUMBER($A1555)),VLOOKUP($A1555,StudiesDetails!$B:$CW,5,FALSE),"")</f>
        <v>CYP3A5</v>
      </c>
      <c r="F1555" s="23" t="str">
        <f>IF(AND($A1555&lt;&gt;"",ISNUMBER($A1555)),VLOOKUP($A1555,StudiesDetails!$B:$CW,6,FALSE),"")</f>
        <v>Liver--HLM-male-</v>
      </c>
      <c r="G1555" s="12" t="s">
        <v>1678</v>
      </c>
      <c r="I1555" s="60" t="str">
        <f>IF(AND($A1555&lt;&gt;"",ISNUMBER($A1555)),VLOOKUP($A1555,StudiesDetails!$B:$CW,26,FALSE),"")</f>
        <v>Aggregated</v>
      </c>
      <c r="J1555" s="39">
        <f>IF(AND($A1555&lt;&gt;"",ISNUMBER($A1555)),VLOOKUP($A1555,StudiesDetails!$B:$CW,31,FALSE),"")</f>
        <v>8</v>
      </c>
      <c r="K1555" s="2">
        <v>4.6399999999999997</v>
      </c>
      <c r="L1555" s="14" t="s">
        <v>1679</v>
      </c>
      <c r="M1555" s="14" t="s">
        <v>768</v>
      </c>
      <c r="Q1555" s="2">
        <v>4.6900000000000004</v>
      </c>
      <c r="R1555" s="14" t="s">
        <v>1679</v>
      </c>
      <c r="S1555" s="14" t="s">
        <v>797</v>
      </c>
      <c r="X1555" s="52">
        <v>0</v>
      </c>
    </row>
    <row r="1556" spans="1:25" x14ac:dyDescent="0.3">
      <c r="A1556">
        <v>2498</v>
      </c>
      <c r="B1556" s="23" t="str">
        <f>IF(AND($A1556&lt;&gt;"",ISNUMBER($A1556)),VLOOKUP($A1556,StudiesDetails!$B:$CW,2,FALSE),"")</f>
        <v>Song</v>
      </c>
      <c r="C1556" s="23">
        <f>IF(AND($A1556&lt;&gt;"",ISNUMBER($A1556)),VLOOKUP($A1556,StudiesDetails!$B:$CW,3,FALSE),"")</f>
        <v>2015</v>
      </c>
      <c r="D1556" s="23" t="str">
        <f>IF(AND($A1556&lt;&gt;"",ISNUMBER($A1556)),VLOOKUP($A1556,StudiesDetails!$B:$CW,4,FALSE),"")</f>
        <v>https://doi.org/10.1016/j.ab.2015.03.001</v>
      </c>
      <c r="E1556" s="64" t="str">
        <f>IF(AND($A1556&lt;&gt;"",ISNUMBER($A1556)),VLOOKUP($A1556,StudiesDetails!$B:$CW,5,FALSE),"")</f>
        <v>CYP3A5</v>
      </c>
      <c r="F1556" s="23" t="str">
        <f>IF(AND($A1556&lt;&gt;"",ISNUMBER($A1556)),VLOOKUP($A1556,StudiesDetails!$B:$CW,6,FALSE),"")</f>
        <v>Liver--HLM-female-</v>
      </c>
      <c r="G1556" s="12" t="s">
        <v>1678</v>
      </c>
      <c r="I1556" s="60" t="str">
        <f>IF(AND($A1556&lt;&gt;"",ISNUMBER($A1556)),VLOOKUP($A1556,StudiesDetails!$B:$CW,26,FALSE),"")</f>
        <v>Aggregated</v>
      </c>
      <c r="J1556" s="39">
        <f>IF(AND($A1556&lt;&gt;"",ISNUMBER($A1556)),VLOOKUP($A1556,StudiesDetails!$B:$CW,31,FALSE),"")</f>
        <v>8</v>
      </c>
      <c r="K1556" s="2">
        <v>5.28</v>
      </c>
      <c r="L1556" s="14" t="s">
        <v>1679</v>
      </c>
      <c r="M1556" s="14" t="s">
        <v>768</v>
      </c>
      <c r="Q1556" s="2">
        <v>3.64</v>
      </c>
      <c r="R1556" s="14" t="s">
        <v>1679</v>
      </c>
      <c r="S1556" s="14" t="s">
        <v>797</v>
      </c>
      <c r="X1556" s="52">
        <v>0</v>
      </c>
    </row>
    <row r="1557" spans="1:25" x14ac:dyDescent="0.3">
      <c r="A1557">
        <v>2499</v>
      </c>
      <c r="B1557" s="23" t="str">
        <f>IF(AND($A1557&lt;&gt;"",ISNUMBER($A1557)),VLOOKUP($A1557,StudiesDetails!$B:$CW,2,FALSE),"")</f>
        <v>MacLean</v>
      </c>
      <c r="C1557" s="23">
        <f>IF(AND($A1557&lt;&gt;"",ISNUMBER($A1557)),VLOOKUP($A1557,StudiesDetails!$B:$CW,3,FALSE),"")</f>
        <v>2017</v>
      </c>
      <c r="D1557" s="23" t="str">
        <f>IF(AND($A1557&lt;&gt;"",ISNUMBER($A1557)),VLOOKUP($A1557,StudiesDetails!$B:$CW,4,FALSE),"")</f>
        <v>https://doi.org/10.1016/j.xphs.2017.07.016</v>
      </c>
      <c r="E1557" s="64" t="str">
        <f>IF(AND($A1557&lt;&gt;"",ISNUMBER($A1557)),VLOOKUP($A1557,StudiesDetails!$B:$CW,5,FALSE),"")</f>
        <v>CYP3A4</v>
      </c>
      <c r="F1557" s="23" t="str">
        <f>IF(AND($A1557&lt;&gt;"",ISNUMBER($A1557)),VLOOKUP($A1557,StudiesDetails!$B:$CW,6,FALSE),"")</f>
        <v>Liver--SCHH / Cell lysates--</v>
      </c>
      <c r="G1557" s="12" t="s">
        <v>1678</v>
      </c>
      <c r="H1557" s="1">
        <v>3</v>
      </c>
      <c r="I1557" s="60" t="str">
        <f>IF(AND($A1557&lt;&gt;"",ISNUMBER($A1557)),VLOOKUP($A1557,StudiesDetails!$B:$CW,26,FALSE),"")</f>
        <v>Individual</v>
      </c>
      <c r="J1557" s="39">
        <f>IF(AND($A1557&lt;&gt;"",ISNUMBER($A1557)),VLOOKUP($A1557,StudiesDetails!$B:$CW,31,FALSE),"")</f>
        <v>1</v>
      </c>
      <c r="K1557" s="2">
        <v>13.28</v>
      </c>
      <c r="L1557" s="14" t="s">
        <v>1722</v>
      </c>
      <c r="M1557" s="14" t="s">
        <v>768</v>
      </c>
      <c r="N1557" s="58">
        <v>1.87</v>
      </c>
      <c r="O1557" s="59" t="s">
        <v>1721</v>
      </c>
      <c r="P1557" s="59" t="s">
        <v>797</v>
      </c>
      <c r="X1557" s="52">
        <v>0</v>
      </c>
    </row>
    <row r="1558" spans="1:25" x14ac:dyDescent="0.3">
      <c r="A1558">
        <v>2500</v>
      </c>
      <c r="B1558" s="23" t="str">
        <f>IF(AND($A1558&lt;&gt;"",ISNUMBER($A1558)),VLOOKUP($A1558,StudiesDetails!$B:$CW,2,FALSE),"")</f>
        <v>MacLean</v>
      </c>
      <c r="C1558" s="23">
        <f>IF(AND($A1558&lt;&gt;"",ISNUMBER($A1558)),VLOOKUP($A1558,StudiesDetails!$B:$CW,3,FALSE),"")</f>
        <v>2017</v>
      </c>
      <c r="D1558" s="23" t="str">
        <f>IF(AND($A1558&lt;&gt;"",ISNUMBER($A1558)),VLOOKUP($A1558,StudiesDetails!$B:$CW,4,FALSE),"")</f>
        <v>https://doi.org/10.1016/j.xphs.2017.07.016</v>
      </c>
      <c r="E1558" s="64" t="str">
        <f>IF(AND($A1558&lt;&gt;"",ISNUMBER($A1558)),VLOOKUP($A1558,StudiesDetails!$B:$CW,5,FALSE),"")</f>
        <v>CYP3A4</v>
      </c>
      <c r="F1558" s="23" t="str">
        <f>IF(AND($A1558&lt;&gt;"",ISNUMBER($A1558)),VLOOKUP($A1558,StudiesDetails!$B:$CW,6,FALSE),"")</f>
        <v>Liver--SCHH / Cell lysates--</v>
      </c>
      <c r="G1558" s="12" t="s">
        <v>1678</v>
      </c>
      <c r="H1558" s="1">
        <v>3</v>
      </c>
      <c r="I1558" s="60" t="str">
        <f>IF(AND($A1558&lt;&gt;"",ISNUMBER($A1558)),VLOOKUP($A1558,StudiesDetails!$B:$CW,26,FALSE),"")</f>
        <v>Individual</v>
      </c>
      <c r="J1558" s="39">
        <f>IF(AND($A1558&lt;&gt;"",ISNUMBER($A1558)),VLOOKUP($A1558,StudiesDetails!$B:$CW,31,FALSE),"")</f>
        <v>1</v>
      </c>
      <c r="K1558" s="2">
        <v>3.46</v>
      </c>
      <c r="L1558" s="14" t="s">
        <v>1722</v>
      </c>
      <c r="M1558" s="14" t="s">
        <v>768</v>
      </c>
      <c r="N1558" s="58">
        <v>0.45</v>
      </c>
      <c r="O1558" s="59" t="s">
        <v>1721</v>
      </c>
      <c r="P1558" s="59" t="s">
        <v>797</v>
      </c>
      <c r="X1558" s="52">
        <v>0</v>
      </c>
    </row>
    <row r="1559" spans="1:25" x14ac:dyDescent="0.3">
      <c r="A1559">
        <v>2501</v>
      </c>
      <c r="B1559" s="23" t="str">
        <f>IF(AND($A1559&lt;&gt;"",ISNUMBER($A1559)),VLOOKUP($A1559,StudiesDetails!$B:$CW,2,FALSE),"")</f>
        <v>MacLean</v>
      </c>
      <c r="C1559" s="23">
        <f>IF(AND($A1559&lt;&gt;"",ISNUMBER($A1559)),VLOOKUP($A1559,StudiesDetails!$B:$CW,3,FALSE),"")</f>
        <v>2017</v>
      </c>
      <c r="D1559" s="23" t="str">
        <f>IF(AND($A1559&lt;&gt;"",ISNUMBER($A1559)),VLOOKUP($A1559,StudiesDetails!$B:$CW,4,FALSE),"")</f>
        <v>https://doi.org/10.1016/j.xphs.2017.07.016</v>
      </c>
      <c r="E1559" s="64" t="str">
        <f>IF(AND($A1559&lt;&gt;"",ISNUMBER($A1559)),VLOOKUP($A1559,StudiesDetails!$B:$CW,5,FALSE),"")</f>
        <v>CYP3A4</v>
      </c>
      <c r="F1559" s="23" t="str">
        <f>IF(AND($A1559&lt;&gt;"",ISNUMBER($A1559)),VLOOKUP($A1559,StudiesDetails!$B:$CW,6,FALSE),"")</f>
        <v>Liver--SCHH / Cell lysates--</v>
      </c>
      <c r="G1559" s="12" t="s">
        <v>1678</v>
      </c>
      <c r="H1559" s="1">
        <v>3</v>
      </c>
      <c r="I1559" s="60" t="str">
        <f>IF(AND($A1559&lt;&gt;"",ISNUMBER($A1559)),VLOOKUP($A1559,StudiesDetails!$B:$CW,26,FALSE),"")</f>
        <v>Individual</v>
      </c>
      <c r="J1559" s="39">
        <f>IF(AND($A1559&lt;&gt;"",ISNUMBER($A1559)),VLOOKUP($A1559,StudiesDetails!$B:$CW,31,FALSE),"")</f>
        <v>1</v>
      </c>
      <c r="K1559" s="2">
        <v>2.75</v>
      </c>
      <c r="L1559" s="14" t="s">
        <v>1722</v>
      </c>
      <c r="M1559" s="14" t="s">
        <v>768</v>
      </c>
      <c r="N1559" s="58">
        <v>0.37</v>
      </c>
      <c r="O1559" s="59" t="s">
        <v>1721</v>
      </c>
      <c r="P1559" s="59" t="s">
        <v>797</v>
      </c>
      <c r="X1559" s="52">
        <v>0</v>
      </c>
    </row>
    <row r="1560" spans="1:25" x14ac:dyDescent="0.3">
      <c r="A1560">
        <v>2502</v>
      </c>
      <c r="B1560" s="23" t="str">
        <f>IF(AND($A1560&lt;&gt;"",ISNUMBER($A1560)),VLOOKUP($A1560,StudiesDetails!$B:$CW,2,FALSE),"")</f>
        <v>Wegler</v>
      </c>
      <c r="C1560" s="23">
        <f>IF(AND($A1560&lt;&gt;"",ISNUMBER($A1560)),VLOOKUP($A1560,StudiesDetails!$B:$CW,3,FALSE),"")</f>
        <v>2022</v>
      </c>
      <c r="D1560" s="23" t="str">
        <f>IF(AND($A1560&lt;&gt;"",ISNUMBER($A1560)),VLOOKUP($A1560,StudiesDetails!$B:$CW,4,FALSE),"")</f>
        <v>https://doi.org/10.1002/cpt.2558</v>
      </c>
      <c r="E1560" s="64" t="str">
        <f>IF(AND($A1560&lt;&gt;"",ISNUMBER($A1560)),VLOOKUP($A1560,StudiesDetails!$B:$CW,5,FALSE),"")</f>
        <v>CYP3A4</v>
      </c>
      <c r="F1560" s="23" t="str">
        <f>IF(AND($A1560&lt;&gt;"",ISNUMBER($A1560)),VLOOKUP($A1560,StudiesDetails!$B:$CW,6,FALSE),"")</f>
        <v>Small intestine-Jejunum-Lysate-obese 1-</v>
      </c>
      <c r="G1560" s="12" t="s">
        <v>1678</v>
      </c>
      <c r="I1560" s="60" t="str">
        <f>IF(AND($A1560&lt;&gt;"",ISNUMBER($A1560)),VLOOKUP($A1560,StudiesDetails!$B:$CW,26,FALSE),"")</f>
        <v>Individual</v>
      </c>
      <c r="J1560" s="39">
        <f>IF(AND($A1560&lt;&gt;"",ISNUMBER($A1560)),VLOOKUP($A1560,StudiesDetails!$B:$CW,31,FALSE),"")</f>
        <v>1</v>
      </c>
      <c r="K1560" s="140">
        <v>11.143803324900301</v>
      </c>
      <c r="L1560" s="14" t="s">
        <v>1722</v>
      </c>
      <c r="M1560" s="14" t="s">
        <v>1385</v>
      </c>
      <c r="X1560" s="52">
        <v>1</v>
      </c>
      <c r="Y1560" s="52" t="s">
        <v>1683</v>
      </c>
    </row>
    <row r="1561" spans="1:25" x14ac:dyDescent="0.3">
      <c r="A1561">
        <v>2503</v>
      </c>
      <c r="B1561" s="23" t="str">
        <f>IF(AND($A1561&lt;&gt;"",ISNUMBER($A1561)),VLOOKUP($A1561,StudiesDetails!$B:$CW,2,FALSE),"")</f>
        <v>Wegler</v>
      </c>
      <c r="C1561" s="23">
        <f>IF(AND($A1561&lt;&gt;"",ISNUMBER($A1561)),VLOOKUP($A1561,StudiesDetails!$B:$CW,3,FALSE),"")</f>
        <v>2022</v>
      </c>
      <c r="D1561" s="23" t="str">
        <f>IF(AND($A1561&lt;&gt;"",ISNUMBER($A1561)),VLOOKUP($A1561,StudiesDetails!$B:$CW,4,FALSE),"")</f>
        <v>https://doi.org/10.1002/cpt.2558</v>
      </c>
      <c r="E1561" s="64" t="str">
        <f>IF(AND($A1561&lt;&gt;"",ISNUMBER($A1561)),VLOOKUP($A1561,StudiesDetails!$B:$CW,5,FALSE),"")</f>
        <v>CYP3A4</v>
      </c>
      <c r="F1561" s="23" t="str">
        <f>IF(AND($A1561&lt;&gt;"",ISNUMBER($A1561)),VLOOKUP($A1561,StudiesDetails!$B:$CW,6,FALSE),"")</f>
        <v>Small intestine-Jejunum-Lysate-obese 2-</v>
      </c>
      <c r="G1561" s="12" t="s">
        <v>1678</v>
      </c>
      <c r="I1561" s="60" t="str">
        <f>IF(AND($A1561&lt;&gt;"",ISNUMBER($A1561)),VLOOKUP($A1561,StudiesDetails!$B:$CW,26,FALSE),"")</f>
        <v>Individual</v>
      </c>
      <c r="J1561" s="39">
        <f>IF(AND($A1561&lt;&gt;"",ISNUMBER($A1561)),VLOOKUP($A1561,StudiesDetails!$B:$CW,31,FALSE),"")</f>
        <v>1</v>
      </c>
      <c r="K1561" s="140">
        <v>9.0717461955602907</v>
      </c>
      <c r="L1561" s="14" t="s">
        <v>1722</v>
      </c>
      <c r="M1561" s="14" t="s">
        <v>1385</v>
      </c>
      <c r="X1561" s="52">
        <v>1</v>
      </c>
      <c r="Y1561" s="52" t="s">
        <v>1683</v>
      </c>
    </row>
    <row r="1562" spans="1:25" x14ac:dyDescent="0.3">
      <c r="A1562">
        <v>2504</v>
      </c>
      <c r="B1562" s="23" t="str">
        <f>IF(AND($A1562&lt;&gt;"",ISNUMBER($A1562)),VLOOKUP($A1562,StudiesDetails!$B:$CW,2,FALSE),"")</f>
        <v>Wegler</v>
      </c>
      <c r="C1562" s="23">
        <f>IF(AND($A1562&lt;&gt;"",ISNUMBER($A1562)),VLOOKUP($A1562,StudiesDetails!$B:$CW,3,FALSE),"")</f>
        <v>2022</v>
      </c>
      <c r="D1562" s="23" t="str">
        <f>IF(AND($A1562&lt;&gt;"",ISNUMBER($A1562)),VLOOKUP($A1562,StudiesDetails!$B:$CW,4,FALSE),"")</f>
        <v>https://doi.org/10.1002/cpt.2558</v>
      </c>
      <c r="E1562" s="64" t="str">
        <f>IF(AND($A1562&lt;&gt;"",ISNUMBER($A1562)),VLOOKUP($A1562,StudiesDetails!$B:$CW,5,FALSE),"")</f>
        <v>CYP3A4</v>
      </c>
      <c r="F1562" s="23" t="str">
        <f>IF(AND($A1562&lt;&gt;"",ISNUMBER($A1562)),VLOOKUP($A1562,StudiesDetails!$B:$CW,6,FALSE),"")</f>
        <v>Small intestine-Jejunum-Lysate-obese 3-</v>
      </c>
      <c r="G1562" s="12" t="s">
        <v>1678</v>
      </c>
      <c r="I1562" s="60" t="str">
        <f>IF(AND($A1562&lt;&gt;"",ISNUMBER($A1562)),VLOOKUP($A1562,StudiesDetails!$B:$CW,26,FALSE),"")</f>
        <v>Individual</v>
      </c>
      <c r="J1562" s="39">
        <f>IF(AND($A1562&lt;&gt;"",ISNUMBER($A1562)),VLOOKUP($A1562,StudiesDetails!$B:$CW,31,FALSE),"")</f>
        <v>1</v>
      </c>
      <c r="K1562" s="140">
        <v>10.9922997486826</v>
      </c>
      <c r="L1562" s="14" t="s">
        <v>1722</v>
      </c>
      <c r="M1562" s="14" t="s">
        <v>1385</v>
      </c>
      <c r="X1562" s="52">
        <v>1</v>
      </c>
      <c r="Y1562" s="52" t="s">
        <v>1683</v>
      </c>
    </row>
    <row r="1563" spans="1:25" x14ac:dyDescent="0.3">
      <c r="A1563">
        <v>2505</v>
      </c>
      <c r="B1563" s="23" t="str">
        <f>IF(AND($A1563&lt;&gt;"",ISNUMBER($A1563)),VLOOKUP($A1563,StudiesDetails!$B:$CW,2,FALSE),"")</f>
        <v>Wegler</v>
      </c>
      <c r="C1563" s="23">
        <f>IF(AND($A1563&lt;&gt;"",ISNUMBER($A1563)),VLOOKUP($A1563,StudiesDetails!$B:$CW,3,FALSE),"")</f>
        <v>2022</v>
      </c>
      <c r="D1563" s="23" t="str">
        <f>IF(AND($A1563&lt;&gt;"",ISNUMBER($A1563)),VLOOKUP($A1563,StudiesDetails!$B:$CW,4,FALSE),"")</f>
        <v>https://doi.org/10.1002/cpt.2558</v>
      </c>
      <c r="E1563" s="64" t="str">
        <f>IF(AND($A1563&lt;&gt;"",ISNUMBER($A1563)),VLOOKUP($A1563,StudiesDetails!$B:$CW,5,FALSE),"")</f>
        <v>CYP3A4</v>
      </c>
      <c r="F1563" s="23" t="str">
        <f>IF(AND($A1563&lt;&gt;"",ISNUMBER($A1563)),VLOOKUP($A1563,StudiesDetails!$B:$CW,6,FALSE),"")</f>
        <v>Small intestine-Jejunum-Lysate-obese 4-</v>
      </c>
      <c r="G1563" s="12" t="s">
        <v>1678</v>
      </c>
      <c r="I1563" s="60" t="str">
        <f>IF(AND($A1563&lt;&gt;"",ISNUMBER($A1563)),VLOOKUP($A1563,StudiesDetails!$B:$CW,26,FALSE),"")</f>
        <v>Individual</v>
      </c>
      <c r="J1563" s="39">
        <f>IF(AND($A1563&lt;&gt;"",ISNUMBER($A1563)),VLOOKUP($A1563,StudiesDetails!$B:$CW,31,FALSE),"")</f>
        <v>1</v>
      </c>
      <c r="K1563" s="140">
        <v>17.748322878411301</v>
      </c>
      <c r="L1563" s="14" t="s">
        <v>1722</v>
      </c>
      <c r="M1563" s="14" t="s">
        <v>1385</v>
      </c>
      <c r="X1563" s="52">
        <v>1</v>
      </c>
      <c r="Y1563" s="52" t="s">
        <v>1683</v>
      </c>
    </row>
    <row r="1564" spans="1:25" x14ac:dyDescent="0.3">
      <c r="A1564">
        <v>2506</v>
      </c>
      <c r="B1564" s="23" t="str">
        <f>IF(AND($A1564&lt;&gt;"",ISNUMBER($A1564)),VLOOKUP($A1564,StudiesDetails!$B:$CW,2,FALSE),"")</f>
        <v>Wegler</v>
      </c>
      <c r="C1564" s="23">
        <f>IF(AND($A1564&lt;&gt;"",ISNUMBER($A1564)),VLOOKUP($A1564,StudiesDetails!$B:$CW,3,FALSE),"")</f>
        <v>2022</v>
      </c>
      <c r="D1564" s="23" t="str">
        <f>IF(AND($A1564&lt;&gt;"",ISNUMBER($A1564)),VLOOKUP($A1564,StudiesDetails!$B:$CW,4,FALSE),"")</f>
        <v>https://doi.org/10.1002/cpt.2558</v>
      </c>
      <c r="E1564" s="64" t="str">
        <f>IF(AND($A1564&lt;&gt;"",ISNUMBER($A1564)),VLOOKUP($A1564,StudiesDetails!$B:$CW,5,FALSE),"")</f>
        <v>CYP3A4</v>
      </c>
      <c r="F1564" s="23" t="str">
        <f>IF(AND($A1564&lt;&gt;"",ISNUMBER($A1564)),VLOOKUP($A1564,StudiesDetails!$B:$CW,6,FALSE),"")</f>
        <v>Small intestine-Jejunum-Lysate-obese 5-</v>
      </c>
      <c r="G1564" s="12" t="s">
        <v>1678</v>
      </c>
      <c r="I1564" s="60" t="str">
        <f>IF(AND($A1564&lt;&gt;"",ISNUMBER($A1564)),VLOOKUP($A1564,StudiesDetails!$B:$CW,26,FALSE),"")</f>
        <v>Individual</v>
      </c>
      <c r="J1564" s="39">
        <f>IF(AND($A1564&lt;&gt;"",ISNUMBER($A1564)),VLOOKUP($A1564,StudiesDetails!$B:$CW,31,FALSE),"")</f>
        <v>1</v>
      </c>
      <c r="K1564" s="140">
        <v>14.3472860229706</v>
      </c>
      <c r="L1564" s="14" t="s">
        <v>1722</v>
      </c>
      <c r="M1564" s="14" t="s">
        <v>1385</v>
      </c>
      <c r="X1564" s="52">
        <v>1</v>
      </c>
      <c r="Y1564" s="52" t="s">
        <v>1683</v>
      </c>
    </row>
    <row r="1565" spans="1:25" x14ac:dyDescent="0.3">
      <c r="A1565">
        <v>2507</v>
      </c>
      <c r="B1565" s="23" t="str">
        <f>IF(AND($A1565&lt;&gt;"",ISNUMBER($A1565)),VLOOKUP($A1565,StudiesDetails!$B:$CW,2,FALSE),"")</f>
        <v>Wegler</v>
      </c>
      <c r="C1565" s="23">
        <f>IF(AND($A1565&lt;&gt;"",ISNUMBER($A1565)),VLOOKUP($A1565,StudiesDetails!$B:$CW,3,FALSE),"")</f>
        <v>2022</v>
      </c>
      <c r="D1565" s="23" t="str">
        <f>IF(AND($A1565&lt;&gt;"",ISNUMBER($A1565)),VLOOKUP($A1565,StudiesDetails!$B:$CW,4,FALSE),"")</f>
        <v>https://doi.org/10.1002/cpt.2558</v>
      </c>
      <c r="E1565" s="64" t="str">
        <f>IF(AND($A1565&lt;&gt;"",ISNUMBER($A1565)),VLOOKUP($A1565,StudiesDetails!$B:$CW,5,FALSE),"")</f>
        <v>CYP3A4</v>
      </c>
      <c r="F1565" s="23" t="str">
        <f>IF(AND($A1565&lt;&gt;"",ISNUMBER($A1565)),VLOOKUP($A1565,StudiesDetails!$B:$CW,6,FALSE),"")</f>
        <v>Small intestine-Jejunum-Lysate-obese 6-</v>
      </c>
      <c r="G1565" s="12" t="s">
        <v>1678</v>
      </c>
      <c r="I1565" s="60" t="str">
        <f>IF(AND($A1565&lt;&gt;"",ISNUMBER($A1565)),VLOOKUP($A1565,StudiesDetails!$B:$CW,26,FALSE),"")</f>
        <v>Individual</v>
      </c>
      <c r="J1565" s="39">
        <f>IF(AND($A1565&lt;&gt;"",ISNUMBER($A1565)),VLOOKUP($A1565,StudiesDetails!$B:$CW,31,FALSE),"")</f>
        <v>1</v>
      </c>
      <c r="K1565" s="140">
        <v>12.260369990912896</v>
      </c>
      <c r="L1565" s="14" t="s">
        <v>1722</v>
      </c>
      <c r="M1565" s="14" t="s">
        <v>1385</v>
      </c>
      <c r="X1565" s="52">
        <v>1</v>
      </c>
      <c r="Y1565" s="52" t="s">
        <v>1683</v>
      </c>
    </row>
    <row r="1566" spans="1:25" x14ac:dyDescent="0.3">
      <c r="A1566">
        <v>2508</v>
      </c>
      <c r="B1566" s="23" t="str">
        <f>IF(AND($A1566&lt;&gt;"",ISNUMBER($A1566)),VLOOKUP($A1566,StudiesDetails!$B:$CW,2,FALSE),"")</f>
        <v>Wegler</v>
      </c>
      <c r="C1566" s="23">
        <f>IF(AND($A1566&lt;&gt;"",ISNUMBER($A1566)),VLOOKUP($A1566,StudiesDetails!$B:$CW,3,FALSE),"")</f>
        <v>2022</v>
      </c>
      <c r="D1566" s="23" t="str">
        <f>IF(AND($A1566&lt;&gt;"",ISNUMBER($A1566)),VLOOKUP($A1566,StudiesDetails!$B:$CW,4,FALSE),"")</f>
        <v>https://doi.org/10.1002/cpt.2558</v>
      </c>
      <c r="E1566" s="64" t="str">
        <f>IF(AND($A1566&lt;&gt;"",ISNUMBER($A1566)),VLOOKUP($A1566,StudiesDetails!$B:$CW,5,FALSE),"")</f>
        <v>CYP3A4</v>
      </c>
      <c r="F1566" s="23" t="str">
        <f>IF(AND($A1566&lt;&gt;"",ISNUMBER($A1566)),VLOOKUP($A1566,StudiesDetails!$B:$CW,6,FALSE),"")</f>
        <v>Small intestine-Jejunum-Lysate-obese 7-</v>
      </c>
      <c r="G1566" s="12" t="s">
        <v>1678</v>
      </c>
      <c r="I1566" s="60" t="str">
        <f>IF(AND($A1566&lt;&gt;"",ISNUMBER($A1566)),VLOOKUP($A1566,StudiesDetails!$B:$CW,26,FALSE),"")</f>
        <v>Individual</v>
      </c>
      <c r="J1566" s="39">
        <f>IF(AND($A1566&lt;&gt;"",ISNUMBER($A1566)),VLOOKUP($A1566,StudiesDetails!$B:$CW,31,FALSE),"")</f>
        <v>1</v>
      </c>
      <c r="K1566" s="140">
        <v>9.8196232858172596</v>
      </c>
      <c r="L1566" s="14" t="s">
        <v>1722</v>
      </c>
      <c r="M1566" s="14" t="s">
        <v>1385</v>
      </c>
      <c r="X1566" s="52">
        <v>1</v>
      </c>
      <c r="Y1566" s="52" t="s">
        <v>1683</v>
      </c>
    </row>
    <row r="1567" spans="1:25" x14ac:dyDescent="0.3">
      <c r="A1567">
        <v>2509</v>
      </c>
      <c r="B1567" s="23" t="str">
        <f>IF(AND($A1567&lt;&gt;"",ISNUMBER($A1567)),VLOOKUP($A1567,StudiesDetails!$B:$CW,2,FALSE),"")</f>
        <v>Wegler</v>
      </c>
      <c r="C1567" s="23">
        <f>IF(AND($A1567&lt;&gt;"",ISNUMBER($A1567)),VLOOKUP($A1567,StudiesDetails!$B:$CW,3,FALSE),"")</f>
        <v>2022</v>
      </c>
      <c r="D1567" s="23" t="str">
        <f>IF(AND($A1567&lt;&gt;"",ISNUMBER($A1567)),VLOOKUP($A1567,StudiesDetails!$B:$CW,4,FALSE),"")</f>
        <v>https://doi.org/10.1002/cpt.2558</v>
      </c>
      <c r="E1567" s="64" t="str">
        <f>IF(AND($A1567&lt;&gt;"",ISNUMBER($A1567)),VLOOKUP($A1567,StudiesDetails!$B:$CW,5,FALSE),"")</f>
        <v>CYP3A4</v>
      </c>
      <c r="F1567" s="23" t="str">
        <f>IF(AND($A1567&lt;&gt;"",ISNUMBER($A1567)),VLOOKUP($A1567,StudiesDetails!$B:$CW,6,FALSE),"")</f>
        <v>Small intestine-Jejunum-Lysate-obese 8-</v>
      </c>
      <c r="G1567" s="12" t="s">
        <v>1678</v>
      </c>
      <c r="I1567" s="60" t="str">
        <f>IF(AND($A1567&lt;&gt;"",ISNUMBER($A1567)),VLOOKUP($A1567,StudiesDetails!$B:$CW,26,FALSE),"")</f>
        <v>Individual</v>
      </c>
      <c r="J1567" s="39">
        <f>IF(AND($A1567&lt;&gt;"",ISNUMBER($A1567)),VLOOKUP($A1567,StudiesDetails!$B:$CW,31,FALSE),"")</f>
        <v>1</v>
      </c>
      <c r="K1567" s="140">
        <v>9.4664066510282101</v>
      </c>
      <c r="L1567" s="14" t="s">
        <v>1722</v>
      </c>
      <c r="M1567" s="14" t="s">
        <v>1385</v>
      </c>
      <c r="X1567" s="52">
        <v>1</v>
      </c>
      <c r="Y1567" s="52" t="s">
        <v>1683</v>
      </c>
    </row>
    <row r="1568" spans="1:25" x14ac:dyDescent="0.3">
      <c r="A1568">
        <v>2510</v>
      </c>
      <c r="B1568" s="23" t="str">
        <f>IF(AND($A1568&lt;&gt;"",ISNUMBER($A1568)),VLOOKUP($A1568,StudiesDetails!$B:$CW,2,FALSE),"")</f>
        <v>Wegler</v>
      </c>
      <c r="C1568" s="23">
        <f>IF(AND($A1568&lt;&gt;"",ISNUMBER($A1568)),VLOOKUP($A1568,StudiesDetails!$B:$CW,3,FALSE),"")</f>
        <v>2022</v>
      </c>
      <c r="D1568" s="23" t="str">
        <f>IF(AND($A1568&lt;&gt;"",ISNUMBER($A1568)),VLOOKUP($A1568,StudiesDetails!$B:$CW,4,FALSE),"")</f>
        <v>https://doi.org/10.1002/cpt.2558</v>
      </c>
      <c r="E1568" s="64" t="str">
        <f>IF(AND($A1568&lt;&gt;"",ISNUMBER($A1568)),VLOOKUP($A1568,StudiesDetails!$B:$CW,5,FALSE),"")</f>
        <v>CYP3A4</v>
      </c>
      <c r="F1568" s="23" t="str">
        <f>IF(AND($A1568&lt;&gt;"",ISNUMBER($A1568)),VLOOKUP($A1568,StudiesDetails!$B:$CW,6,FALSE),"")</f>
        <v>Small intestine-Jejunum-Lysate-obese 9-</v>
      </c>
      <c r="G1568" s="12" t="s">
        <v>1678</v>
      </c>
      <c r="I1568" s="60" t="str">
        <f>IF(AND($A1568&lt;&gt;"",ISNUMBER($A1568)),VLOOKUP($A1568,StudiesDetails!$B:$CW,26,FALSE),"")</f>
        <v>Individual</v>
      </c>
      <c r="J1568" s="39">
        <f>IF(AND($A1568&lt;&gt;"",ISNUMBER($A1568)),VLOOKUP($A1568,StudiesDetails!$B:$CW,31,FALSE),"")</f>
        <v>1</v>
      </c>
      <c r="K1568" s="140">
        <v>17.737724829518999</v>
      </c>
      <c r="L1568" s="14" t="s">
        <v>1722</v>
      </c>
      <c r="M1568" s="14" t="s">
        <v>1385</v>
      </c>
      <c r="X1568" s="52">
        <v>1</v>
      </c>
      <c r="Y1568" s="52" t="s">
        <v>1683</v>
      </c>
    </row>
    <row r="1569" spans="1:25" x14ac:dyDescent="0.3">
      <c r="A1569">
        <v>2511</v>
      </c>
      <c r="B1569" s="23" t="str">
        <f>IF(AND($A1569&lt;&gt;"",ISNUMBER($A1569)),VLOOKUP($A1569,StudiesDetails!$B:$CW,2,FALSE),"")</f>
        <v>Wegler</v>
      </c>
      <c r="C1569" s="23">
        <f>IF(AND($A1569&lt;&gt;"",ISNUMBER($A1569)),VLOOKUP($A1569,StudiesDetails!$B:$CW,3,FALSE),"")</f>
        <v>2022</v>
      </c>
      <c r="D1569" s="23" t="str">
        <f>IF(AND($A1569&lt;&gt;"",ISNUMBER($A1569)),VLOOKUP($A1569,StudiesDetails!$B:$CW,4,FALSE),"")</f>
        <v>https://doi.org/10.1002/cpt.2558</v>
      </c>
      <c r="E1569" s="64" t="str">
        <f>IF(AND($A1569&lt;&gt;"",ISNUMBER($A1569)),VLOOKUP($A1569,StudiesDetails!$B:$CW,5,FALSE),"")</f>
        <v>CYP3A4</v>
      </c>
      <c r="F1569" s="23" t="str">
        <f>IF(AND($A1569&lt;&gt;"",ISNUMBER($A1569)),VLOOKUP($A1569,StudiesDetails!$B:$CW,6,FALSE),"")</f>
        <v>Small intestine-Jejunum-Lysate-obese 10-</v>
      </c>
      <c r="G1569" s="12" t="s">
        <v>1678</v>
      </c>
      <c r="I1569" s="60" t="str">
        <f>IF(AND($A1569&lt;&gt;"",ISNUMBER($A1569)),VLOOKUP($A1569,StudiesDetails!$B:$CW,26,FALSE),"")</f>
        <v>Individual</v>
      </c>
      <c r="J1569" s="39">
        <f>IF(AND($A1569&lt;&gt;"",ISNUMBER($A1569)),VLOOKUP($A1569,StudiesDetails!$B:$CW,31,FALSE),"")</f>
        <v>1</v>
      </c>
      <c r="K1569" s="140">
        <v>5.1980191908664901</v>
      </c>
      <c r="L1569" s="14" t="s">
        <v>1722</v>
      </c>
      <c r="M1569" s="14" t="s">
        <v>1385</v>
      </c>
      <c r="X1569" s="52">
        <v>1</v>
      </c>
      <c r="Y1569" s="52" t="s">
        <v>1683</v>
      </c>
    </row>
    <row r="1570" spans="1:25" x14ac:dyDescent="0.3">
      <c r="A1570">
        <v>2512</v>
      </c>
      <c r="B1570" s="23" t="str">
        <f>IF(AND($A1570&lt;&gt;"",ISNUMBER($A1570)),VLOOKUP($A1570,StudiesDetails!$B:$CW,2,FALSE),"")</f>
        <v>Wegler</v>
      </c>
      <c r="C1570" s="23">
        <f>IF(AND($A1570&lt;&gt;"",ISNUMBER($A1570)),VLOOKUP($A1570,StudiesDetails!$B:$CW,3,FALSE),"")</f>
        <v>2022</v>
      </c>
      <c r="D1570" s="23" t="str">
        <f>IF(AND($A1570&lt;&gt;"",ISNUMBER($A1570)),VLOOKUP($A1570,StudiesDetails!$B:$CW,4,FALSE),"")</f>
        <v>https://doi.org/10.1002/cpt.2558</v>
      </c>
      <c r="E1570" s="64" t="str">
        <f>IF(AND($A1570&lt;&gt;"",ISNUMBER($A1570)),VLOOKUP($A1570,StudiesDetails!$B:$CW,5,FALSE),"")</f>
        <v>CYP3A4</v>
      </c>
      <c r="F1570" s="23" t="str">
        <f>IF(AND($A1570&lt;&gt;"",ISNUMBER($A1570)),VLOOKUP($A1570,StudiesDetails!$B:$CW,6,FALSE),"")</f>
        <v>Small intestine-Jejunum-Lysate-obese 11-</v>
      </c>
      <c r="G1570" s="12" t="s">
        <v>1678</v>
      </c>
      <c r="I1570" s="60" t="str">
        <f>IF(AND($A1570&lt;&gt;"",ISNUMBER($A1570)),VLOOKUP($A1570,StudiesDetails!$B:$CW,26,FALSE),"")</f>
        <v>Individual</v>
      </c>
      <c r="J1570" s="39">
        <f>IF(AND($A1570&lt;&gt;"",ISNUMBER($A1570)),VLOOKUP($A1570,StudiesDetails!$B:$CW,31,FALSE),"")</f>
        <v>1</v>
      </c>
      <c r="K1570" s="140">
        <v>13.3743545253022</v>
      </c>
      <c r="L1570" s="14" t="s">
        <v>1722</v>
      </c>
      <c r="M1570" s="14" t="s">
        <v>1385</v>
      </c>
      <c r="X1570" s="52">
        <v>1</v>
      </c>
      <c r="Y1570" s="52" t="s">
        <v>1683</v>
      </c>
    </row>
    <row r="1571" spans="1:25" x14ac:dyDescent="0.3">
      <c r="A1571">
        <v>2513</v>
      </c>
      <c r="B1571" s="23" t="str">
        <f>IF(AND($A1571&lt;&gt;"",ISNUMBER($A1571)),VLOOKUP($A1571,StudiesDetails!$B:$CW,2,FALSE),"")</f>
        <v>Wegler</v>
      </c>
      <c r="C1571" s="23">
        <f>IF(AND($A1571&lt;&gt;"",ISNUMBER($A1571)),VLOOKUP($A1571,StudiesDetails!$B:$CW,3,FALSE),"")</f>
        <v>2022</v>
      </c>
      <c r="D1571" s="23" t="str">
        <f>IF(AND($A1571&lt;&gt;"",ISNUMBER($A1571)),VLOOKUP($A1571,StudiesDetails!$B:$CW,4,FALSE),"")</f>
        <v>https://doi.org/10.1002/cpt.2558</v>
      </c>
      <c r="E1571" s="64" t="str">
        <f>IF(AND($A1571&lt;&gt;"",ISNUMBER($A1571)),VLOOKUP($A1571,StudiesDetails!$B:$CW,5,FALSE),"")</f>
        <v>CYP3A4</v>
      </c>
      <c r="F1571" s="23" t="str">
        <f>IF(AND($A1571&lt;&gt;"",ISNUMBER($A1571)),VLOOKUP($A1571,StudiesDetails!$B:$CW,6,FALSE),"")</f>
        <v>Small intestine-Jejunum-Lysate-obese 12-</v>
      </c>
      <c r="G1571" s="12" t="s">
        <v>1678</v>
      </c>
      <c r="I1571" s="60" t="str">
        <f>IF(AND($A1571&lt;&gt;"",ISNUMBER($A1571)),VLOOKUP($A1571,StudiesDetails!$B:$CW,26,FALSE),"")</f>
        <v>Individual</v>
      </c>
      <c r="J1571" s="39">
        <f>IF(AND($A1571&lt;&gt;"",ISNUMBER($A1571)),VLOOKUP($A1571,StudiesDetails!$B:$CW,31,FALSE),"")</f>
        <v>1</v>
      </c>
      <c r="K1571" s="140">
        <v>7.3750207088764403</v>
      </c>
      <c r="L1571" s="14" t="s">
        <v>1722</v>
      </c>
      <c r="M1571" s="14" t="s">
        <v>1385</v>
      </c>
      <c r="X1571" s="52">
        <v>1</v>
      </c>
      <c r="Y1571" s="52" t="s">
        <v>1683</v>
      </c>
    </row>
    <row r="1572" spans="1:25" x14ac:dyDescent="0.3">
      <c r="A1572">
        <v>2514</v>
      </c>
      <c r="B1572" s="23" t="str">
        <f>IF(AND($A1572&lt;&gt;"",ISNUMBER($A1572)),VLOOKUP($A1572,StudiesDetails!$B:$CW,2,FALSE),"")</f>
        <v>Wegler</v>
      </c>
      <c r="C1572" s="23">
        <f>IF(AND($A1572&lt;&gt;"",ISNUMBER($A1572)),VLOOKUP($A1572,StudiesDetails!$B:$CW,3,FALSE),"")</f>
        <v>2022</v>
      </c>
      <c r="D1572" s="23" t="str">
        <f>IF(AND($A1572&lt;&gt;"",ISNUMBER($A1572)),VLOOKUP($A1572,StudiesDetails!$B:$CW,4,FALSE),"")</f>
        <v>https://doi.org/10.1002/cpt.2558</v>
      </c>
      <c r="E1572" s="64" t="str">
        <f>IF(AND($A1572&lt;&gt;"",ISNUMBER($A1572)),VLOOKUP($A1572,StudiesDetails!$B:$CW,5,FALSE),"")</f>
        <v>CYP3A4</v>
      </c>
      <c r="F1572" s="23" t="str">
        <f>IF(AND($A1572&lt;&gt;"",ISNUMBER($A1572)),VLOOKUP($A1572,StudiesDetails!$B:$CW,6,FALSE),"")</f>
        <v>Small intestine-Jejunum-Lysate-obese 13-</v>
      </c>
      <c r="G1572" s="12" t="s">
        <v>1678</v>
      </c>
      <c r="I1572" s="60" t="str">
        <f>IF(AND($A1572&lt;&gt;"",ISNUMBER($A1572)),VLOOKUP($A1572,StudiesDetails!$B:$CW,26,FALSE),"")</f>
        <v>Individual</v>
      </c>
      <c r="J1572" s="39">
        <f>IF(AND($A1572&lt;&gt;"",ISNUMBER($A1572)),VLOOKUP($A1572,StudiesDetails!$B:$CW,31,FALSE),"")</f>
        <v>1</v>
      </c>
      <c r="K1572" s="140">
        <v>18.123796475820502</v>
      </c>
      <c r="L1572" s="14" t="s">
        <v>1722</v>
      </c>
      <c r="M1572" s="14" t="s">
        <v>1385</v>
      </c>
      <c r="X1572" s="52">
        <v>1</v>
      </c>
      <c r="Y1572" s="52" t="s">
        <v>1683</v>
      </c>
    </row>
    <row r="1573" spans="1:25" x14ac:dyDescent="0.3">
      <c r="A1573">
        <v>2515</v>
      </c>
      <c r="B1573" s="23" t="str">
        <f>IF(AND($A1573&lt;&gt;"",ISNUMBER($A1573)),VLOOKUP($A1573,StudiesDetails!$B:$CW,2,FALSE),"")</f>
        <v>Wegler</v>
      </c>
      <c r="C1573" s="23">
        <f>IF(AND($A1573&lt;&gt;"",ISNUMBER($A1573)),VLOOKUP($A1573,StudiesDetails!$B:$CW,3,FALSE),"")</f>
        <v>2022</v>
      </c>
      <c r="D1573" s="23" t="str">
        <f>IF(AND($A1573&lt;&gt;"",ISNUMBER($A1573)),VLOOKUP($A1573,StudiesDetails!$B:$CW,4,FALSE),"")</f>
        <v>https://doi.org/10.1002/cpt.2558</v>
      </c>
      <c r="E1573" s="64" t="str">
        <f>IF(AND($A1573&lt;&gt;"",ISNUMBER($A1573)),VLOOKUP($A1573,StudiesDetails!$B:$CW,5,FALSE),"")</f>
        <v>CYP3A4</v>
      </c>
      <c r="F1573" s="23" t="str">
        <f>IF(AND($A1573&lt;&gt;"",ISNUMBER($A1573)),VLOOKUP($A1573,StudiesDetails!$B:$CW,6,FALSE),"")</f>
        <v>Small intestine-Jejunum-Lysate-obese 14-</v>
      </c>
      <c r="G1573" s="12" t="s">
        <v>1678</v>
      </c>
      <c r="I1573" s="60" t="str">
        <f>IF(AND($A1573&lt;&gt;"",ISNUMBER($A1573)),VLOOKUP($A1573,StudiesDetails!$B:$CW,26,FALSE),"")</f>
        <v>Individual</v>
      </c>
      <c r="J1573" s="39">
        <f>IF(AND($A1573&lt;&gt;"",ISNUMBER($A1573)),VLOOKUP($A1573,StudiesDetails!$B:$CW,31,FALSE),"")</f>
        <v>1</v>
      </c>
      <c r="K1573" s="140">
        <v>22.316748527448802</v>
      </c>
      <c r="L1573" s="14" t="s">
        <v>1722</v>
      </c>
      <c r="M1573" s="14" t="s">
        <v>1385</v>
      </c>
      <c r="X1573" s="52">
        <v>1</v>
      </c>
      <c r="Y1573" s="52" t="s">
        <v>1683</v>
      </c>
    </row>
    <row r="1574" spans="1:25" x14ac:dyDescent="0.3">
      <c r="A1574">
        <v>2516</v>
      </c>
      <c r="B1574" s="23" t="str">
        <f>IF(AND($A1574&lt;&gt;"",ISNUMBER($A1574)),VLOOKUP($A1574,StudiesDetails!$B:$CW,2,FALSE),"")</f>
        <v>Wegler</v>
      </c>
      <c r="C1574" s="23">
        <f>IF(AND($A1574&lt;&gt;"",ISNUMBER($A1574)),VLOOKUP($A1574,StudiesDetails!$B:$CW,3,FALSE),"")</f>
        <v>2022</v>
      </c>
      <c r="D1574" s="23" t="str">
        <f>IF(AND($A1574&lt;&gt;"",ISNUMBER($A1574)),VLOOKUP($A1574,StudiesDetails!$B:$CW,4,FALSE),"")</f>
        <v>https://doi.org/10.1002/cpt.2558</v>
      </c>
      <c r="E1574" s="64" t="str">
        <f>IF(AND($A1574&lt;&gt;"",ISNUMBER($A1574)),VLOOKUP($A1574,StudiesDetails!$B:$CW,5,FALSE),"")</f>
        <v>CYP3A4</v>
      </c>
      <c r="F1574" s="23" t="str">
        <f>IF(AND($A1574&lt;&gt;"",ISNUMBER($A1574)),VLOOKUP($A1574,StudiesDetails!$B:$CW,6,FALSE),"")</f>
        <v>Small intestine-Jejunum-Lysate-obese 15-</v>
      </c>
      <c r="G1574" s="12" t="s">
        <v>1678</v>
      </c>
      <c r="I1574" s="60" t="str">
        <f>IF(AND($A1574&lt;&gt;"",ISNUMBER($A1574)),VLOOKUP($A1574,StudiesDetails!$B:$CW,26,FALSE),"")</f>
        <v>Individual</v>
      </c>
      <c r="J1574" s="39">
        <f>IF(AND($A1574&lt;&gt;"",ISNUMBER($A1574)),VLOOKUP($A1574,StudiesDetails!$B:$CW,31,FALSE),"")</f>
        <v>1</v>
      </c>
      <c r="K1574" s="140">
        <v>19.0509860550195</v>
      </c>
      <c r="L1574" s="14" t="s">
        <v>1722</v>
      </c>
      <c r="M1574" s="14" t="s">
        <v>1385</v>
      </c>
      <c r="X1574" s="52">
        <v>1</v>
      </c>
      <c r="Y1574" s="52" t="s">
        <v>1683</v>
      </c>
    </row>
    <row r="1575" spans="1:25" x14ac:dyDescent="0.3">
      <c r="A1575">
        <v>2517</v>
      </c>
      <c r="B1575" s="23" t="str">
        <f>IF(AND($A1575&lt;&gt;"",ISNUMBER($A1575)),VLOOKUP($A1575,StudiesDetails!$B:$CW,2,FALSE),"")</f>
        <v>Wegler</v>
      </c>
      <c r="C1575" s="23">
        <f>IF(AND($A1575&lt;&gt;"",ISNUMBER($A1575)),VLOOKUP($A1575,StudiesDetails!$B:$CW,3,FALSE),"")</f>
        <v>2022</v>
      </c>
      <c r="D1575" s="23" t="str">
        <f>IF(AND($A1575&lt;&gt;"",ISNUMBER($A1575)),VLOOKUP($A1575,StudiesDetails!$B:$CW,4,FALSE),"")</f>
        <v>https://doi.org/10.1002/cpt.2558</v>
      </c>
      <c r="E1575" s="64" t="str">
        <f>IF(AND($A1575&lt;&gt;"",ISNUMBER($A1575)),VLOOKUP($A1575,StudiesDetails!$B:$CW,5,FALSE),"")</f>
        <v>CYP3A4</v>
      </c>
      <c r="F1575" s="23" t="str">
        <f>IF(AND($A1575&lt;&gt;"",ISNUMBER($A1575)),VLOOKUP($A1575,StudiesDetails!$B:$CW,6,FALSE),"")</f>
        <v>Small intestine-Jejunum-Lysate-obese 16-</v>
      </c>
      <c r="G1575" s="12" t="s">
        <v>1678</v>
      </c>
      <c r="I1575" s="60" t="str">
        <f>IF(AND($A1575&lt;&gt;"",ISNUMBER($A1575)),VLOOKUP($A1575,StudiesDetails!$B:$CW,26,FALSE),"")</f>
        <v>Individual</v>
      </c>
      <c r="J1575" s="39">
        <f>IF(AND($A1575&lt;&gt;"",ISNUMBER($A1575)),VLOOKUP($A1575,StudiesDetails!$B:$CW,31,FALSE),"")</f>
        <v>1</v>
      </c>
      <c r="K1575" s="140">
        <v>25.334293846428601</v>
      </c>
      <c r="L1575" s="14" t="s">
        <v>1722</v>
      </c>
      <c r="M1575" s="14" t="s">
        <v>1385</v>
      </c>
      <c r="X1575" s="52">
        <v>1</v>
      </c>
      <c r="Y1575" s="52" t="s">
        <v>1683</v>
      </c>
    </row>
    <row r="1576" spans="1:25" x14ac:dyDescent="0.3">
      <c r="A1576">
        <v>2518</v>
      </c>
      <c r="B1576" s="23" t="str">
        <f>IF(AND($A1576&lt;&gt;"",ISNUMBER($A1576)),VLOOKUP($A1576,StudiesDetails!$B:$CW,2,FALSE),"")</f>
        <v>Wegler</v>
      </c>
      <c r="C1576" s="23">
        <f>IF(AND($A1576&lt;&gt;"",ISNUMBER($A1576)),VLOOKUP($A1576,StudiesDetails!$B:$CW,3,FALSE),"")</f>
        <v>2022</v>
      </c>
      <c r="D1576" s="23" t="str">
        <f>IF(AND($A1576&lt;&gt;"",ISNUMBER($A1576)),VLOOKUP($A1576,StudiesDetails!$B:$CW,4,FALSE),"")</f>
        <v>https://doi.org/10.1002/cpt.2558</v>
      </c>
      <c r="E1576" s="64" t="str">
        <f>IF(AND($A1576&lt;&gt;"",ISNUMBER($A1576)),VLOOKUP($A1576,StudiesDetails!$B:$CW,5,FALSE),"")</f>
        <v>CYP3A4</v>
      </c>
      <c r="F1576" s="23" t="str">
        <f>IF(AND($A1576&lt;&gt;"",ISNUMBER($A1576)),VLOOKUP($A1576,StudiesDetails!$B:$CW,6,FALSE),"")</f>
        <v>Small intestine-Jejunum-Lysate-obese 17-</v>
      </c>
      <c r="G1576" s="12" t="s">
        <v>1678</v>
      </c>
      <c r="I1576" s="60" t="str">
        <f>IF(AND($A1576&lt;&gt;"",ISNUMBER($A1576)),VLOOKUP($A1576,StudiesDetails!$B:$CW,26,FALSE),"")</f>
        <v>Individual</v>
      </c>
      <c r="J1576" s="39">
        <f>IF(AND($A1576&lt;&gt;"",ISNUMBER($A1576)),VLOOKUP($A1576,StudiesDetails!$B:$CW,31,FALSE),"")</f>
        <v>1</v>
      </c>
      <c r="K1576" s="140">
        <v>7.8798275961743904</v>
      </c>
      <c r="L1576" s="14" t="s">
        <v>1722</v>
      </c>
      <c r="M1576" s="14" t="s">
        <v>1385</v>
      </c>
      <c r="X1576" s="52">
        <v>1</v>
      </c>
      <c r="Y1576" s="52" t="s">
        <v>1683</v>
      </c>
    </row>
    <row r="1577" spans="1:25" x14ac:dyDescent="0.3">
      <c r="A1577">
        <v>2519</v>
      </c>
      <c r="B1577" s="23" t="str">
        <f>IF(AND($A1577&lt;&gt;"",ISNUMBER($A1577)),VLOOKUP($A1577,StudiesDetails!$B:$CW,2,FALSE),"")</f>
        <v>Wegler</v>
      </c>
      <c r="C1577" s="23">
        <f>IF(AND($A1577&lt;&gt;"",ISNUMBER($A1577)),VLOOKUP($A1577,StudiesDetails!$B:$CW,3,FALSE),"")</f>
        <v>2022</v>
      </c>
      <c r="D1577" s="23" t="str">
        <f>IF(AND($A1577&lt;&gt;"",ISNUMBER($A1577)),VLOOKUP($A1577,StudiesDetails!$B:$CW,4,FALSE),"")</f>
        <v>https://doi.org/10.1002/cpt.2558</v>
      </c>
      <c r="E1577" s="64" t="str">
        <f>IF(AND($A1577&lt;&gt;"",ISNUMBER($A1577)),VLOOKUP($A1577,StudiesDetails!$B:$CW,5,FALSE),"")</f>
        <v>CYP3A4</v>
      </c>
      <c r="F1577" s="23" t="str">
        <f>IF(AND($A1577&lt;&gt;"",ISNUMBER($A1577)),VLOOKUP($A1577,StudiesDetails!$B:$CW,6,FALSE),"")</f>
        <v>Small intestine-Jejunum-Lysate-obese 18-</v>
      </c>
      <c r="G1577" s="12" t="s">
        <v>1678</v>
      </c>
      <c r="I1577" s="60" t="str">
        <f>IF(AND($A1577&lt;&gt;"",ISNUMBER($A1577)),VLOOKUP($A1577,StudiesDetails!$B:$CW,26,FALSE),"")</f>
        <v>Individual</v>
      </c>
      <c r="J1577" s="39">
        <f>IF(AND($A1577&lt;&gt;"",ISNUMBER($A1577)),VLOOKUP($A1577,StudiesDetails!$B:$CW,31,FALSE),"")</f>
        <v>1</v>
      </c>
      <c r="K1577" s="140">
        <v>21.3610011981451</v>
      </c>
      <c r="L1577" s="14" t="s">
        <v>1722</v>
      </c>
      <c r="M1577" s="14" t="s">
        <v>1385</v>
      </c>
      <c r="X1577" s="52">
        <v>1</v>
      </c>
      <c r="Y1577" s="52" t="s">
        <v>1683</v>
      </c>
    </row>
    <row r="1578" spans="1:25" x14ac:dyDescent="0.3">
      <c r="A1578">
        <v>2520</v>
      </c>
      <c r="B1578" s="23" t="str">
        <f>IF(AND($A1578&lt;&gt;"",ISNUMBER($A1578)),VLOOKUP($A1578,StudiesDetails!$B:$CW,2,FALSE),"")</f>
        <v>Wegler</v>
      </c>
      <c r="C1578" s="23">
        <f>IF(AND($A1578&lt;&gt;"",ISNUMBER($A1578)),VLOOKUP($A1578,StudiesDetails!$B:$CW,3,FALSE),"")</f>
        <v>2022</v>
      </c>
      <c r="D1578" s="23" t="str">
        <f>IF(AND($A1578&lt;&gt;"",ISNUMBER($A1578)),VLOOKUP($A1578,StudiesDetails!$B:$CW,4,FALSE),"")</f>
        <v>https://doi.org/10.1002/cpt.2558</v>
      </c>
      <c r="E1578" s="64" t="str">
        <f>IF(AND($A1578&lt;&gt;"",ISNUMBER($A1578)),VLOOKUP($A1578,StudiesDetails!$B:$CW,5,FALSE),"")</f>
        <v>CYP3A4</v>
      </c>
      <c r="F1578" s="23" t="str">
        <f>IF(AND($A1578&lt;&gt;"",ISNUMBER($A1578)),VLOOKUP($A1578,StudiesDetails!$B:$CW,6,FALSE),"")</f>
        <v>Small intestine-Jejunum-Lysate-obese 19-</v>
      </c>
      <c r="G1578" s="12" t="s">
        <v>1678</v>
      </c>
      <c r="I1578" s="60" t="str">
        <f>IF(AND($A1578&lt;&gt;"",ISNUMBER($A1578)),VLOOKUP($A1578,StudiesDetails!$B:$CW,26,FALSE),"")</f>
        <v>Individual</v>
      </c>
      <c r="J1578" s="39">
        <f>IF(AND($A1578&lt;&gt;"",ISNUMBER($A1578)),VLOOKUP($A1578,StudiesDetails!$B:$CW,31,FALSE),"")</f>
        <v>1</v>
      </c>
      <c r="K1578" s="140">
        <v>18.2341689546117</v>
      </c>
      <c r="L1578" s="14" t="s">
        <v>1722</v>
      </c>
      <c r="M1578" s="14" t="s">
        <v>1385</v>
      </c>
      <c r="X1578" s="52">
        <v>1</v>
      </c>
      <c r="Y1578" s="52" t="s">
        <v>1683</v>
      </c>
    </row>
    <row r="1579" spans="1:25" x14ac:dyDescent="0.3">
      <c r="A1579">
        <v>2521</v>
      </c>
      <c r="B1579" s="23" t="str">
        <f>IF(AND($A1579&lt;&gt;"",ISNUMBER($A1579)),VLOOKUP($A1579,StudiesDetails!$B:$CW,2,FALSE),"")</f>
        <v>Wegler</v>
      </c>
      <c r="C1579" s="23">
        <f>IF(AND($A1579&lt;&gt;"",ISNUMBER($A1579)),VLOOKUP($A1579,StudiesDetails!$B:$CW,3,FALSE),"")</f>
        <v>2022</v>
      </c>
      <c r="D1579" s="23" t="str">
        <f>IF(AND($A1579&lt;&gt;"",ISNUMBER($A1579)),VLOOKUP($A1579,StudiesDetails!$B:$CW,4,FALSE),"")</f>
        <v>https://doi.org/10.1002/cpt.2558</v>
      </c>
      <c r="E1579" s="64" t="str">
        <f>IF(AND($A1579&lt;&gt;"",ISNUMBER($A1579)),VLOOKUP($A1579,StudiesDetails!$B:$CW,5,FALSE),"")</f>
        <v>CYP3A4</v>
      </c>
      <c r="F1579" s="23" t="str">
        <f>IF(AND($A1579&lt;&gt;"",ISNUMBER($A1579)),VLOOKUP($A1579,StudiesDetails!$B:$CW,6,FALSE),"")</f>
        <v>Small intestine-Jejunum-Lysate-obese 20-</v>
      </c>
      <c r="G1579" s="12" t="s">
        <v>1678</v>
      </c>
      <c r="I1579" s="60" t="str">
        <f>IF(AND($A1579&lt;&gt;"",ISNUMBER($A1579)),VLOOKUP($A1579,StudiesDetails!$B:$CW,26,FALSE),"")</f>
        <v>Individual</v>
      </c>
      <c r="J1579" s="39">
        <f>IF(AND($A1579&lt;&gt;"",ISNUMBER($A1579)),VLOOKUP($A1579,StudiesDetails!$B:$CW,31,FALSE),"")</f>
        <v>1</v>
      </c>
      <c r="K1579" s="140">
        <v>18.694887152048199</v>
      </c>
      <c r="L1579" s="14" t="s">
        <v>1722</v>
      </c>
      <c r="M1579" s="14" t="s">
        <v>1385</v>
      </c>
      <c r="X1579" s="52">
        <v>1</v>
      </c>
      <c r="Y1579" s="52" t="s">
        <v>1683</v>
      </c>
    </row>
    <row r="1580" spans="1:25" x14ac:dyDescent="0.3">
      <c r="A1580">
        <v>2522</v>
      </c>
      <c r="B1580" s="23" t="str">
        <f>IF(AND($A1580&lt;&gt;"",ISNUMBER($A1580)),VLOOKUP($A1580,StudiesDetails!$B:$CW,2,FALSE),"")</f>
        <v>Wegler</v>
      </c>
      <c r="C1580" s="23">
        <f>IF(AND($A1580&lt;&gt;"",ISNUMBER($A1580)),VLOOKUP($A1580,StudiesDetails!$B:$CW,3,FALSE),"")</f>
        <v>2022</v>
      </c>
      <c r="D1580" s="23" t="str">
        <f>IF(AND($A1580&lt;&gt;"",ISNUMBER($A1580)),VLOOKUP($A1580,StudiesDetails!$B:$CW,4,FALSE),"")</f>
        <v>https://doi.org/10.1002/cpt.2558</v>
      </c>
      <c r="E1580" s="64" t="str">
        <f>IF(AND($A1580&lt;&gt;"",ISNUMBER($A1580)),VLOOKUP($A1580,StudiesDetails!$B:$CW,5,FALSE),"")</f>
        <v>CYP3A4</v>
      </c>
      <c r="F1580" s="23" t="str">
        <f>IF(AND($A1580&lt;&gt;"",ISNUMBER($A1580)),VLOOKUP($A1580,StudiesDetails!$B:$CW,6,FALSE),"")</f>
        <v>Small intestine-Jejunum-Lysate-obese 21-</v>
      </c>
      <c r="G1580" s="12" t="s">
        <v>1678</v>
      </c>
      <c r="I1580" s="60" t="str">
        <f>IF(AND($A1580&lt;&gt;"",ISNUMBER($A1580)),VLOOKUP($A1580,StudiesDetails!$B:$CW,26,FALSE),"")</f>
        <v>Individual</v>
      </c>
      <c r="J1580" s="39">
        <f>IF(AND($A1580&lt;&gt;"",ISNUMBER($A1580)),VLOOKUP($A1580,StudiesDetails!$B:$CW,31,FALSE),"")</f>
        <v>1</v>
      </c>
      <c r="K1580" s="140">
        <v>5.0142787495878496</v>
      </c>
      <c r="L1580" s="14" t="s">
        <v>1722</v>
      </c>
      <c r="M1580" s="14" t="s">
        <v>1385</v>
      </c>
      <c r="X1580" s="52">
        <v>1</v>
      </c>
      <c r="Y1580" s="52" t="s">
        <v>1683</v>
      </c>
    </row>
    <row r="1581" spans="1:25" x14ac:dyDescent="0.3">
      <c r="A1581">
        <v>2523</v>
      </c>
      <c r="B1581" s="23" t="str">
        <f>IF(AND($A1581&lt;&gt;"",ISNUMBER($A1581)),VLOOKUP($A1581,StudiesDetails!$B:$CW,2,FALSE),"")</f>
        <v>Wegler</v>
      </c>
      <c r="C1581" s="23">
        <f>IF(AND($A1581&lt;&gt;"",ISNUMBER($A1581)),VLOOKUP($A1581,StudiesDetails!$B:$CW,3,FALSE),"")</f>
        <v>2022</v>
      </c>
      <c r="D1581" s="23" t="str">
        <f>IF(AND($A1581&lt;&gt;"",ISNUMBER($A1581)),VLOOKUP($A1581,StudiesDetails!$B:$CW,4,FALSE),"")</f>
        <v>https://doi.org/10.1002/cpt.2558</v>
      </c>
      <c r="E1581" s="64" t="str">
        <f>IF(AND($A1581&lt;&gt;"",ISNUMBER($A1581)),VLOOKUP($A1581,StudiesDetails!$B:$CW,5,FALSE),"")</f>
        <v>CYP3A4</v>
      </c>
      <c r="F1581" s="23" t="str">
        <f>IF(AND($A1581&lt;&gt;"",ISNUMBER($A1581)),VLOOKUP($A1581,StudiesDetails!$B:$CW,6,FALSE),"")</f>
        <v>Small intestine-Jejunum-Lysate-obese 22-</v>
      </c>
      <c r="G1581" s="12" t="s">
        <v>1678</v>
      </c>
      <c r="I1581" s="60" t="str">
        <f>IF(AND($A1581&lt;&gt;"",ISNUMBER($A1581)),VLOOKUP($A1581,StudiesDetails!$B:$CW,26,FALSE),"")</f>
        <v>Individual</v>
      </c>
      <c r="J1581" s="39">
        <f>IF(AND($A1581&lt;&gt;"",ISNUMBER($A1581)),VLOOKUP($A1581,StudiesDetails!$B:$CW,31,FALSE),"")</f>
        <v>1</v>
      </c>
      <c r="K1581" s="140">
        <v>12.9601913712601</v>
      </c>
      <c r="L1581" s="14" t="s">
        <v>1722</v>
      </c>
      <c r="M1581" s="14" t="s">
        <v>1385</v>
      </c>
      <c r="X1581" s="52">
        <v>1</v>
      </c>
      <c r="Y1581" s="52" t="s">
        <v>1683</v>
      </c>
    </row>
    <row r="1582" spans="1:25" x14ac:dyDescent="0.3">
      <c r="A1582">
        <v>2524</v>
      </c>
      <c r="B1582" s="23" t="str">
        <f>IF(AND($A1582&lt;&gt;"",ISNUMBER($A1582)),VLOOKUP($A1582,StudiesDetails!$B:$CW,2,FALSE),"")</f>
        <v>Wegler</v>
      </c>
      <c r="C1582" s="23">
        <f>IF(AND($A1582&lt;&gt;"",ISNUMBER($A1582)),VLOOKUP($A1582,StudiesDetails!$B:$CW,3,FALSE),"")</f>
        <v>2022</v>
      </c>
      <c r="D1582" s="23" t="str">
        <f>IF(AND($A1582&lt;&gt;"",ISNUMBER($A1582)),VLOOKUP($A1582,StudiesDetails!$B:$CW,4,FALSE),"")</f>
        <v>https://doi.org/10.1002/cpt.2558</v>
      </c>
      <c r="E1582" s="64" t="str">
        <f>IF(AND($A1582&lt;&gt;"",ISNUMBER($A1582)),VLOOKUP($A1582,StudiesDetails!$B:$CW,5,FALSE),"")</f>
        <v>CYP3A4</v>
      </c>
      <c r="F1582" s="23" t="str">
        <f>IF(AND($A1582&lt;&gt;"",ISNUMBER($A1582)),VLOOKUP($A1582,StudiesDetails!$B:$CW,6,FALSE),"")</f>
        <v>Small intestine-Jejunum-Lysate-obese 23-</v>
      </c>
      <c r="G1582" s="12" t="s">
        <v>1678</v>
      </c>
      <c r="I1582" s="60" t="str">
        <f>IF(AND($A1582&lt;&gt;"",ISNUMBER($A1582)),VLOOKUP($A1582,StudiesDetails!$B:$CW,26,FALSE),"")</f>
        <v>Individual</v>
      </c>
      <c r="J1582" s="39">
        <f>IF(AND($A1582&lt;&gt;"",ISNUMBER($A1582)),VLOOKUP($A1582,StudiesDetails!$B:$CW,31,FALSE),"")</f>
        <v>1</v>
      </c>
      <c r="K1582" s="140">
        <v>10.560990437446399</v>
      </c>
      <c r="L1582" s="14" t="s">
        <v>1722</v>
      </c>
      <c r="M1582" s="14" t="s">
        <v>1385</v>
      </c>
      <c r="X1582" s="52">
        <v>1</v>
      </c>
      <c r="Y1582" s="52" t="s">
        <v>1683</v>
      </c>
    </row>
    <row r="1583" spans="1:25" x14ac:dyDescent="0.3">
      <c r="A1583">
        <v>2525</v>
      </c>
      <c r="B1583" s="23" t="str">
        <f>IF(AND($A1583&lt;&gt;"",ISNUMBER($A1583)),VLOOKUP($A1583,StudiesDetails!$B:$CW,2,FALSE),"")</f>
        <v>Wegler</v>
      </c>
      <c r="C1583" s="23">
        <f>IF(AND($A1583&lt;&gt;"",ISNUMBER($A1583)),VLOOKUP($A1583,StudiesDetails!$B:$CW,3,FALSE),"")</f>
        <v>2022</v>
      </c>
      <c r="D1583" s="23" t="str">
        <f>IF(AND($A1583&lt;&gt;"",ISNUMBER($A1583)),VLOOKUP($A1583,StudiesDetails!$B:$CW,4,FALSE),"")</f>
        <v>https://doi.org/10.1002/cpt.2558</v>
      </c>
      <c r="E1583" s="64" t="str">
        <f>IF(AND($A1583&lt;&gt;"",ISNUMBER($A1583)),VLOOKUP($A1583,StudiesDetails!$B:$CW,5,FALSE),"")</f>
        <v>CYP3A4</v>
      </c>
      <c r="F1583" s="23" t="str">
        <f>IF(AND($A1583&lt;&gt;"",ISNUMBER($A1583)),VLOOKUP($A1583,StudiesDetails!$B:$CW,6,FALSE),"")</f>
        <v>Small intestine-Jejunum-Lysate-obese 24-</v>
      </c>
      <c r="G1583" s="12" t="s">
        <v>1678</v>
      </c>
      <c r="I1583" s="60" t="str">
        <f>IF(AND($A1583&lt;&gt;"",ISNUMBER($A1583)),VLOOKUP($A1583,StudiesDetails!$B:$CW,26,FALSE),"")</f>
        <v>Individual</v>
      </c>
      <c r="J1583" s="39">
        <f>IF(AND($A1583&lt;&gt;"",ISNUMBER($A1583)),VLOOKUP($A1583,StudiesDetails!$B:$CW,31,FALSE),"")</f>
        <v>1</v>
      </c>
      <c r="K1583" s="140">
        <v>6.8279628211297601</v>
      </c>
      <c r="L1583" s="14" t="s">
        <v>1722</v>
      </c>
      <c r="M1583" s="14" t="s">
        <v>1385</v>
      </c>
      <c r="X1583" s="52">
        <v>1</v>
      </c>
      <c r="Y1583" s="52" t="s">
        <v>1683</v>
      </c>
    </row>
    <row r="1584" spans="1:25" x14ac:dyDescent="0.3">
      <c r="A1584">
        <v>2526</v>
      </c>
      <c r="B1584" s="23" t="str">
        <f>IF(AND($A1584&lt;&gt;"",ISNUMBER($A1584)),VLOOKUP($A1584,StudiesDetails!$B:$CW,2,FALSE),"")</f>
        <v>Wegler</v>
      </c>
      <c r="C1584" s="23">
        <f>IF(AND($A1584&lt;&gt;"",ISNUMBER($A1584)),VLOOKUP($A1584,StudiesDetails!$B:$CW,3,FALSE),"")</f>
        <v>2022</v>
      </c>
      <c r="D1584" s="23" t="str">
        <f>IF(AND($A1584&lt;&gt;"",ISNUMBER($A1584)),VLOOKUP($A1584,StudiesDetails!$B:$CW,4,FALSE),"")</f>
        <v>https://doi.org/10.1002/cpt.2558</v>
      </c>
      <c r="E1584" s="64" t="str">
        <f>IF(AND($A1584&lt;&gt;"",ISNUMBER($A1584)),VLOOKUP($A1584,StudiesDetails!$B:$CW,5,FALSE),"")</f>
        <v>CYP3A4</v>
      </c>
      <c r="F1584" s="23" t="str">
        <f>IF(AND($A1584&lt;&gt;"",ISNUMBER($A1584)),VLOOKUP($A1584,StudiesDetails!$B:$CW,6,FALSE),"")</f>
        <v>Small intestine-Jejunum-Lysate-obese 25-</v>
      </c>
      <c r="G1584" s="12" t="s">
        <v>1678</v>
      </c>
      <c r="I1584" s="60" t="str">
        <f>IF(AND($A1584&lt;&gt;"",ISNUMBER($A1584)),VLOOKUP($A1584,StudiesDetails!$B:$CW,26,FALSE),"")</f>
        <v>Individual</v>
      </c>
      <c r="J1584" s="39">
        <f>IF(AND($A1584&lt;&gt;"",ISNUMBER($A1584)),VLOOKUP($A1584,StudiesDetails!$B:$CW,31,FALSE),"")</f>
        <v>1</v>
      </c>
      <c r="K1584" s="140">
        <v>12.504431812564199</v>
      </c>
      <c r="L1584" s="14" t="s">
        <v>1722</v>
      </c>
      <c r="M1584" s="14" t="s">
        <v>1385</v>
      </c>
      <c r="X1584" s="52">
        <v>1</v>
      </c>
      <c r="Y1584" s="52" t="s">
        <v>1683</v>
      </c>
    </row>
    <row r="1585" spans="1:25" x14ac:dyDescent="0.3">
      <c r="A1585">
        <v>2527</v>
      </c>
      <c r="B1585" s="23" t="str">
        <f>IF(AND($A1585&lt;&gt;"",ISNUMBER($A1585)),VLOOKUP($A1585,StudiesDetails!$B:$CW,2,FALSE),"")</f>
        <v>Wegler</v>
      </c>
      <c r="C1585" s="23">
        <f>IF(AND($A1585&lt;&gt;"",ISNUMBER($A1585)),VLOOKUP($A1585,StudiesDetails!$B:$CW,3,FALSE),"")</f>
        <v>2022</v>
      </c>
      <c r="D1585" s="23" t="str">
        <f>IF(AND($A1585&lt;&gt;"",ISNUMBER($A1585)),VLOOKUP($A1585,StudiesDetails!$B:$CW,4,FALSE),"")</f>
        <v>https://doi.org/10.1002/cpt.2558</v>
      </c>
      <c r="E1585" s="64" t="str">
        <f>IF(AND($A1585&lt;&gt;"",ISNUMBER($A1585)),VLOOKUP($A1585,StudiesDetails!$B:$CW,5,FALSE),"")</f>
        <v>CYP3A4</v>
      </c>
      <c r="F1585" s="23" t="str">
        <f>IF(AND($A1585&lt;&gt;"",ISNUMBER($A1585)),VLOOKUP($A1585,StudiesDetails!$B:$CW,6,FALSE),"")</f>
        <v>Small intestine-Jejunum-Lysate-obese 26-</v>
      </c>
      <c r="G1585" s="12" t="s">
        <v>1678</v>
      </c>
      <c r="I1585" s="60" t="str">
        <f>IF(AND($A1585&lt;&gt;"",ISNUMBER($A1585)),VLOOKUP($A1585,StudiesDetails!$B:$CW,26,FALSE),"")</f>
        <v>Individual</v>
      </c>
      <c r="J1585" s="39">
        <f>IF(AND($A1585&lt;&gt;"",ISNUMBER($A1585)),VLOOKUP($A1585,StudiesDetails!$B:$CW,31,FALSE),"")</f>
        <v>1</v>
      </c>
      <c r="K1585" s="140">
        <v>9.5691887132933893</v>
      </c>
      <c r="L1585" s="14" t="s">
        <v>1722</v>
      </c>
      <c r="M1585" s="14" t="s">
        <v>1385</v>
      </c>
      <c r="X1585" s="52">
        <v>1</v>
      </c>
      <c r="Y1585" s="52" t="s">
        <v>1683</v>
      </c>
    </row>
    <row r="1586" spans="1:25" x14ac:dyDescent="0.3">
      <c r="A1586">
        <v>2528</v>
      </c>
      <c r="B1586" s="23" t="str">
        <f>IF(AND($A1586&lt;&gt;"",ISNUMBER($A1586)),VLOOKUP($A1586,StudiesDetails!$B:$CW,2,FALSE),"")</f>
        <v>Wegler</v>
      </c>
      <c r="C1586" s="23">
        <f>IF(AND($A1586&lt;&gt;"",ISNUMBER($A1586)),VLOOKUP($A1586,StudiesDetails!$B:$CW,3,FALSE),"")</f>
        <v>2022</v>
      </c>
      <c r="D1586" s="23" t="str">
        <f>IF(AND($A1586&lt;&gt;"",ISNUMBER($A1586)),VLOOKUP($A1586,StudiesDetails!$B:$CW,4,FALSE),"")</f>
        <v>https://doi.org/10.1002/cpt.2558</v>
      </c>
      <c r="E1586" s="64" t="str">
        <f>IF(AND($A1586&lt;&gt;"",ISNUMBER($A1586)),VLOOKUP($A1586,StudiesDetails!$B:$CW,5,FALSE),"")</f>
        <v>CYP3A4</v>
      </c>
      <c r="F1586" s="23" t="str">
        <f>IF(AND($A1586&lt;&gt;"",ISNUMBER($A1586)),VLOOKUP($A1586,StudiesDetails!$B:$CW,6,FALSE),"")</f>
        <v>Small intestine-Jejunum-Lysate-obese 27-</v>
      </c>
      <c r="G1586" s="12" t="s">
        <v>1678</v>
      </c>
      <c r="I1586" s="60" t="str">
        <f>IF(AND($A1586&lt;&gt;"",ISNUMBER($A1586)),VLOOKUP($A1586,StudiesDetails!$B:$CW,26,FALSE),"")</f>
        <v>Individual</v>
      </c>
      <c r="J1586" s="39">
        <f>IF(AND($A1586&lt;&gt;"",ISNUMBER($A1586)),VLOOKUP($A1586,StudiesDetails!$B:$CW,31,FALSE),"")</f>
        <v>1</v>
      </c>
      <c r="K1586" s="140">
        <v>15.9221527241715</v>
      </c>
      <c r="L1586" s="14" t="s">
        <v>1722</v>
      </c>
      <c r="M1586" s="14" t="s">
        <v>1385</v>
      </c>
      <c r="X1586" s="52">
        <v>1</v>
      </c>
      <c r="Y1586" s="52" t="s">
        <v>1683</v>
      </c>
    </row>
    <row r="1587" spans="1:25" x14ac:dyDescent="0.3">
      <c r="A1587">
        <v>2529</v>
      </c>
      <c r="B1587" s="23" t="str">
        <f>IF(AND($A1587&lt;&gt;"",ISNUMBER($A1587)),VLOOKUP($A1587,StudiesDetails!$B:$CW,2,FALSE),"")</f>
        <v>Wegler</v>
      </c>
      <c r="C1587" s="23">
        <f>IF(AND($A1587&lt;&gt;"",ISNUMBER($A1587)),VLOOKUP($A1587,StudiesDetails!$B:$CW,3,FALSE),"")</f>
        <v>2022</v>
      </c>
      <c r="D1587" s="23" t="str">
        <f>IF(AND($A1587&lt;&gt;"",ISNUMBER($A1587)),VLOOKUP($A1587,StudiesDetails!$B:$CW,4,FALSE),"")</f>
        <v>https://doi.org/10.1002/cpt.2558</v>
      </c>
      <c r="E1587" s="64" t="str">
        <f>IF(AND($A1587&lt;&gt;"",ISNUMBER($A1587)),VLOOKUP($A1587,StudiesDetails!$B:$CW,5,FALSE),"")</f>
        <v>CYP3A4</v>
      </c>
      <c r="F1587" s="23" t="str">
        <f>IF(AND($A1587&lt;&gt;"",ISNUMBER($A1587)),VLOOKUP($A1587,StudiesDetails!$B:$CW,6,FALSE),"")</f>
        <v>Small intestine-Jejunum-Lysate-obese 28-</v>
      </c>
      <c r="G1587" s="12" t="s">
        <v>1678</v>
      </c>
      <c r="I1587" s="60" t="str">
        <f>IF(AND($A1587&lt;&gt;"",ISNUMBER($A1587)),VLOOKUP($A1587,StudiesDetails!$B:$CW,26,FALSE),"")</f>
        <v>Individual</v>
      </c>
      <c r="J1587" s="39">
        <f>IF(AND($A1587&lt;&gt;"",ISNUMBER($A1587)),VLOOKUP($A1587,StudiesDetails!$B:$CW,31,FALSE),"")</f>
        <v>1</v>
      </c>
      <c r="K1587" s="140">
        <v>10.6901140297753</v>
      </c>
      <c r="L1587" s="14" t="s">
        <v>1722</v>
      </c>
      <c r="M1587" s="14" t="s">
        <v>1385</v>
      </c>
      <c r="X1587" s="52">
        <v>1</v>
      </c>
      <c r="Y1587" s="52" t="s">
        <v>1683</v>
      </c>
    </row>
    <row r="1588" spans="1:25" x14ac:dyDescent="0.3">
      <c r="A1588">
        <v>2530</v>
      </c>
      <c r="B1588" s="23" t="str">
        <f>IF(AND($A1588&lt;&gt;"",ISNUMBER($A1588)),VLOOKUP($A1588,StudiesDetails!$B:$CW,2,FALSE),"")</f>
        <v>Wegler</v>
      </c>
      <c r="C1588" s="23">
        <f>IF(AND($A1588&lt;&gt;"",ISNUMBER($A1588)),VLOOKUP($A1588,StudiesDetails!$B:$CW,3,FALSE),"")</f>
        <v>2022</v>
      </c>
      <c r="D1588" s="23" t="str">
        <f>IF(AND($A1588&lt;&gt;"",ISNUMBER($A1588)),VLOOKUP($A1588,StudiesDetails!$B:$CW,4,FALSE),"")</f>
        <v>https://doi.org/10.1002/cpt.2558</v>
      </c>
      <c r="E1588" s="64" t="str">
        <f>IF(AND($A1588&lt;&gt;"",ISNUMBER($A1588)),VLOOKUP($A1588,StudiesDetails!$B:$CW,5,FALSE),"")</f>
        <v>CYP3A4</v>
      </c>
      <c r="F1588" s="23" t="str">
        <f>IF(AND($A1588&lt;&gt;"",ISNUMBER($A1588)),VLOOKUP($A1588,StudiesDetails!$B:$CW,6,FALSE),"")</f>
        <v>Small intestine-Jejunum-Lysate-obese 29-</v>
      </c>
      <c r="G1588" s="12" t="s">
        <v>1678</v>
      </c>
      <c r="I1588" s="60" t="str">
        <f>IF(AND($A1588&lt;&gt;"",ISNUMBER($A1588)),VLOOKUP($A1588,StudiesDetails!$B:$CW,26,FALSE),"")</f>
        <v>Individual</v>
      </c>
      <c r="J1588" s="39">
        <f>IF(AND($A1588&lt;&gt;"",ISNUMBER($A1588)),VLOOKUP($A1588,StudiesDetails!$B:$CW,31,FALSE),"")</f>
        <v>1</v>
      </c>
      <c r="K1588" s="140">
        <v>17.835212127901102</v>
      </c>
      <c r="L1588" s="14" t="s">
        <v>1722</v>
      </c>
      <c r="M1588" s="14" t="s">
        <v>1385</v>
      </c>
      <c r="X1588" s="52">
        <v>1</v>
      </c>
      <c r="Y1588" s="52" t="s">
        <v>1683</v>
      </c>
    </row>
    <row r="1589" spans="1:25" x14ac:dyDescent="0.3">
      <c r="A1589">
        <v>2531</v>
      </c>
      <c r="B1589" s="23" t="str">
        <f>IF(AND($A1589&lt;&gt;"",ISNUMBER($A1589)),VLOOKUP($A1589,StudiesDetails!$B:$CW,2,FALSE),"")</f>
        <v>Wegler</v>
      </c>
      <c r="C1589" s="23">
        <f>IF(AND($A1589&lt;&gt;"",ISNUMBER($A1589)),VLOOKUP($A1589,StudiesDetails!$B:$CW,3,FALSE),"")</f>
        <v>2022</v>
      </c>
      <c r="D1589" s="23" t="str">
        <f>IF(AND($A1589&lt;&gt;"",ISNUMBER($A1589)),VLOOKUP($A1589,StudiesDetails!$B:$CW,4,FALSE),"")</f>
        <v>https://doi.org/10.1002/cpt.2558</v>
      </c>
      <c r="E1589" s="64" t="str">
        <f>IF(AND($A1589&lt;&gt;"",ISNUMBER($A1589)),VLOOKUP($A1589,StudiesDetails!$B:$CW,5,FALSE),"")</f>
        <v>CYP3A4</v>
      </c>
      <c r="F1589" s="23" t="str">
        <f>IF(AND($A1589&lt;&gt;"",ISNUMBER($A1589)),VLOOKUP($A1589,StudiesDetails!$B:$CW,6,FALSE),"")</f>
        <v>Small intestine-Jejunum-Lysate-obese 30-</v>
      </c>
      <c r="G1589" s="12" t="s">
        <v>1678</v>
      </c>
      <c r="I1589" s="60" t="str">
        <f>IF(AND($A1589&lt;&gt;"",ISNUMBER($A1589)),VLOOKUP($A1589,StudiesDetails!$B:$CW,26,FALSE),"")</f>
        <v>Individual</v>
      </c>
      <c r="J1589" s="39">
        <f>IF(AND($A1589&lt;&gt;"",ISNUMBER($A1589)),VLOOKUP($A1589,StudiesDetails!$B:$CW,31,FALSE),"")</f>
        <v>1</v>
      </c>
      <c r="K1589" s="140">
        <v>17.391744127457201</v>
      </c>
      <c r="L1589" s="14" t="s">
        <v>1722</v>
      </c>
      <c r="M1589" s="14" t="s">
        <v>1385</v>
      </c>
      <c r="X1589" s="52">
        <v>1</v>
      </c>
      <c r="Y1589" s="52" t="s">
        <v>1683</v>
      </c>
    </row>
    <row r="1590" spans="1:25" x14ac:dyDescent="0.3">
      <c r="A1590">
        <v>2532</v>
      </c>
      <c r="B1590" s="23" t="str">
        <f>IF(AND($A1590&lt;&gt;"",ISNUMBER($A1590)),VLOOKUP($A1590,StudiesDetails!$B:$CW,2,FALSE),"")</f>
        <v>Wegler</v>
      </c>
      <c r="C1590" s="23">
        <f>IF(AND($A1590&lt;&gt;"",ISNUMBER($A1590)),VLOOKUP($A1590,StudiesDetails!$B:$CW,3,FALSE),"")</f>
        <v>2022</v>
      </c>
      <c r="D1590" s="23" t="str">
        <f>IF(AND($A1590&lt;&gt;"",ISNUMBER($A1590)),VLOOKUP($A1590,StudiesDetails!$B:$CW,4,FALSE),"")</f>
        <v>https://doi.org/10.1002/cpt.2558</v>
      </c>
      <c r="E1590" s="64" t="str">
        <f>IF(AND($A1590&lt;&gt;"",ISNUMBER($A1590)),VLOOKUP($A1590,StudiesDetails!$B:$CW,5,FALSE),"")</f>
        <v>CYP3A4</v>
      </c>
      <c r="F1590" s="23" t="str">
        <f>IF(AND($A1590&lt;&gt;"",ISNUMBER($A1590)),VLOOKUP($A1590,StudiesDetails!$B:$CW,6,FALSE),"")</f>
        <v>Small intestine-Jejunum-Lysate-obese 31-</v>
      </c>
      <c r="G1590" s="12" t="s">
        <v>1678</v>
      </c>
      <c r="I1590" s="60" t="str">
        <f>IF(AND($A1590&lt;&gt;"",ISNUMBER($A1590)),VLOOKUP($A1590,StudiesDetails!$B:$CW,26,FALSE),"")</f>
        <v>Individual</v>
      </c>
      <c r="J1590" s="39">
        <f>IF(AND($A1590&lt;&gt;"",ISNUMBER($A1590)),VLOOKUP($A1590,StudiesDetails!$B:$CW,31,FALSE),"")</f>
        <v>1</v>
      </c>
      <c r="K1590" s="140">
        <v>19.055817421439201</v>
      </c>
      <c r="L1590" s="14" t="s">
        <v>1722</v>
      </c>
      <c r="M1590" s="14" t="s">
        <v>1385</v>
      </c>
      <c r="X1590" s="52">
        <v>1</v>
      </c>
      <c r="Y1590" s="52" t="s">
        <v>1683</v>
      </c>
    </row>
    <row r="1591" spans="1:25" x14ac:dyDescent="0.3">
      <c r="A1591">
        <v>2533</v>
      </c>
      <c r="B1591" s="23" t="str">
        <f>IF(AND($A1591&lt;&gt;"",ISNUMBER($A1591)),VLOOKUP($A1591,StudiesDetails!$B:$CW,2,FALSE),"")</f>
        <v>Wegler</v>
      </c>
      <c r="C1591" s="23">
        <f>IF(AND($A1591&lt;&gt;"",ISNUMBER($A1591)),VLOOKUP($A1591,StudiesDetails!$B:$CW,3,FALSE),"")</f>
        <v>2022</v>
      </c>
      <c r="D1591" s="23" t="str">
        <f>IF(AND($A1591&lt;&gt;"",ISNUMBER($A1591)),VLOOKUP($A1591,StudiesDetails!$B:$CW,4,FALSE),"")</f>
        <v>https://doi.org/10.1002/cpt.2558</v>
      </c>
      <c r="E1591" s="64" t="str">
        <f>IF(AND($A1591&lt;&gt;"",ISNUMBER($A1591)),VLOOKUP($A1591,StudiesDetails!$B:$CW,5,FALSE),"")</f>
        <v>CYP3A4</v>
      </c>
      <c r="F1591" s="23" t="str">
        <f>IF(AND($A1591&lt;&gt;"",ISNUMBER($A1591)),VLOOKUP($A1591,StudiesDetails!$B:$CW,6,FALSE),"")</f>
        <v>Small intestine-Jejunum-Lysate-obese 32-</v>
      </c>
      <c r="G1591" s="12" t="s">
        <v>1678</v>
      </c>
      <c r="I1591" s="60" t="str">
        <f>IF(AND($A1591&lt;&gt;"",ISNUMBER($A1591)),VLOOKUP($A1591,StudiesDetails!$B:$CW,26,FALSE),"")</f>
        <v>Individual</v>
      </c>
      <c r="J1591" s="39">
        <f>IF(AND($A1591&lt;&gt;"",ISNUMBER($A1591)),VLOOKUP($A1591,StudiesDetails!$B:$CW,31,FALSE),"")</f>
        <v>1</v>
      </c>
      <c r="K1591" s="140">
        <v>14.4842640120757</v>
      </c>
      <c r="L1591" s="14" t="s">
        <v>1722</v>
      </c>
      <c r="M1591" s="14" t="s">
        <v>1385</v>
      </c>
      <c r="X1591" s="52">
        <v>1</v>
      </c>
      <c r="Y1591" s="52" t="s">
        <v>1683</v>
      </c>
    </row>
    <row r="1592" spans="1:25" x14ac:dyDescent="0.3">
      <c r="A1592">
        <v>2534</v>
      </c>
      <c r="B1592" s="23" t="str">
        <f>IF(AND($A1592&lt;&gt;"",ISNUMBER($A1592)),VLOOKUP($A1592,StudiesDetails!$B:$CW,2,FALSE),"")</f>
        <v>Wegler</v>
      </c>
      <c r="C1592" s="23">
        <f>IF(AND($A1592&lt;&gt;"",ISNUMBER($A1592)),VLOOKUP($A1592,StudiesDetails!$B:$CW,3,FALSE),"")</f>
        <v>2022</v>
      </c>
      <c r="D1592" s="23" t="str">
        <f>IF(AND($A1592&lt;&gt;"",ISNUMBER($A1592)),VLOOKUP($A1592,StudiesDetails!$B:$CW,4,FALSE),"")</f>
        <v>https://doi.org/10.1002/cpt.2558</v>
      </c>
      <c r="E1592" s="64" t="str">
        <f>IF(AND($A1592&lt;&gt;"",ISNUMBER($A1592)),VLOOKUP($A1592,StudiesDetails!$B:$CW,5,FALSE),"")</f>
        <v>CYP3A4</v>
      </c>
      <c r="F1592" s="23" t="str">
        <f>IF(AND($A1592&lt;&gt;"",ISNUMBER($A1592)),VLOOKUP($A1592,StudiesDetails!$B:$CW,6,FALSE),"")</f>
        <v>Small intestine-Jejunum-Lysate-obese 33-</v>
      </c>
      <c r="G1592" s="12" t="s">
        <v>1678</v>
      </c>
      <c r="I1592" s="60" t="str">
        <f>IF(AND($A1592&lt;&gt;"",ISNUMBER($A1592)),VLOOKUP($A1592,StudiesDetails!$B:$CW,26,FALSE),"")</f>
        <v>Individual</v>
      </c>
      <c r="J1592" s="39">
        <f>IF(AND($A1592&lt;&gt;"",ISNUMBER($A1592)),VLOOKUP($A1592,StudiesDetails!$B:$CW,31,FALSE),"")</f>
        <v>1</v>
      </c>
      <c r="K1592" s="140">
        <v>13.6965719753456</v>
      </c>
      <c r="L1592" s="14" t="s">
        <v>1722</v>
      </c>
      <c r="M1592" s="14" t="s">
        <v>1385</v>
      </c>
      <c r="X1592" s="52">
        <v>1</v>
      </c>
      <c r="Y1592" s="52" t="s">
        <v>1683</v>
      </c>
    </row>
    <row r="1593" spans="1:25" x14ac:dyDescent="0.3">
      <c r="A1593">
        <v>2535</v>
      </c>
      <c r="B1593" s="23" t="str">
        <f>IF(AND($A1593&lt;&gt;"",ISNUMBER($A1593)),VLOOKUP($A1593,StudiesDetails!$B:$CW,2,FALSE),"")</f>
        <v>Wegler</v>
      </c>
      <c r="C1593" s="23">
        <f>IF(AND($A1593&lt;&gt;"",ISNUMBER($A1593)),VLOOKUP($A1593,StudiesDetails!$B:$CW,3,FALSE),"")</f>
        <v>2022</v>
      </c>
      <c r="D1593" s="23" t="str">
        <f>IF(AND($A1593&lt;&gt;"",ISNUMBER($A1593)),VLOOKUP($A1593,StudiesDetails!$B:$CW,4,FALSE),"")</f>
        <v>https://doi.org/10.1002/cpt.2558</v>
      </c>
      <c r="E1593" s="64" t="str">
        <f>IF(AND($A1593&lt;&gt;"",ISNUMBER($A1593)),VLOOKUP($A1593,StudiesDetails!$B:$CW,5,FALSE),"")</f>
        <v>CYP3A4</v>
      </c>
      <c r="F1593" s="23" t="str">
        <f>IF(AND($A1593&lt;&gt;"",ISNUMBER($A1593)),VLOOKUP($A1593,StudiesDetails!$B:$CW,6,FALSE),"")</f>
        <v>Small intestine-Jejunum-Lysate-obese 34-</v>
      </c>
      <c r="G1593" s="12" t="s">
        <v>1678</v>
      </c>
      <c r="I1593" s="60" t="str">
        <f>IF(AND($A1593&lt;&gt;"",ISNUMBER($A1593)),VLOOKUP($A1593,StudiesDetails!$B:$CW,26,FALSE),"")</f>
        <v>Individual</v>
      </c>
      <c r="J1593" s="39">
        <f>IF(AND($A1593&lt;&gt;"",ISNUMBER($A1593)),VLOOKUP($A1593,StudiesDetails!$B:$CW,31,FALSE),"")</f>
        <v>1</v>
      </c>
      <c r="K1593" s="140">
        <v>9.9450449394177696</v>
      </c>
      <c r="L1593" s="14" t="s">
        <v>1722</v>
      </c>
      <c r="M1593" s="14" t="s">
        <v>1385</v>
      </c>
      <c r="X1593" s="52">
        <v>1</v>
      </c>
      <c r="Y1593" s="52" t="s">
        <v>1683</v>
      </c>
    </row>
    <row r="1594" spans="1:25" x14ac:dyDescent="0.3">
      <c r="A1594">
        <v>2536</v>
      </c>
      <c r="B1594" s="23" t="str">
        <f>IF(AND($A1594&lt;&gt;"",ISNUMBER($A1594)),VLOOKUP($A1594,StudiesDetails!$B:$CW,2,FALSE),"")</f>
        <v>Wegler</v>
      </c>
      <c r="C1594" s="23">
        <f>IF(AND($A1594&lt;&gt;"",ISNUMBER($A1594)),VLOOKUP($A1594,StudiesDetails!$B:$CW,3,FALSE),"")</f>
        <v>2022</v>
      </c>
      <c r="D1594" s="23" t="str">
        <f>IF(AND($A1594&lt;&gt;"",ISNUMBER($A1594)),VLOOKUP($A1594,StudiesDetails!$B:$CW,4,FALSE),"")</f>
        <v>https://doi.org/10.1002/cpt.2558</v>
      </c>
      <c r="E1594" s="64" t="str">
        <f>IF(AND($A1594&lt;&gt;"",ISNUMBER($A1594)),VLOOKUP($A1594,StudiesDetails!$B:$CW,5,FALSE),"")</f>
        <v>CYP3A4</v>
      </c>
      <c r="F1594" s="23" t="str">
        <f>IF(AND($A1594&lt;&gt;"",ISNUMBER($A1594)),VLOOKUP($A1594,StudiesDetails!$B:$CW,6,FALSE),"")</f>
        <v>Small intestine-Jejunum-Lysate-obese 35-</v>
      </c>
      <c r="G1594" s="12" t="s">
        <v>1678</v>
      </c>
      <c r="I1594" s="60" t="str">
        <f>IF(AND($A1594&lt;&gt;"",ISNUMBER($A1594)),VLOOKUP($A1594,StudiesDetails!$B:$CW,26,FALSE),"")</f>
        <v>Individual</v>
      </c>
      <c r="J1594" s="39">
        <f>IF(AND($A1594&lt;&gt;"",ISNUMBER($A1594)),VLOOKUP($A1594,StudiesDetails!$B:$CW,31,FALSE),"")</f>
        <v>1</v>
      </c>
      <c r="K1594" s="140">
        <v>14.8458773096326</v>
      </c>
      <c r="L1594" s="14" t="s">
        <v>1722</v>
      </c>
      <c r="M1594" s="14" t="s">
        <v>1385</v>
      </c>
      <c r="X1594" s="52">
        <v>1</v>
      </c>
      <c r="Y1594" s="52" t="s">
        <v>1683</v>
      </c>
    </row>
    <row r="1595" spans="1:25" x14ac:dyDescent="0.3">
      <c r="A1595">
        <v>2537</v>
      </c>
      <c r="B1595" s="23" t="str">
        <f>IF(AND($A1595&lt;&gt;"",ISNUMBER($A1595)),VLOOKUP($A1595,StudiesDetails!$B:$CW,2,FALSE),"")</f>
        <v>Wegler</v>
      </c>
      <c r="C1595" s="23">
        <f>IF(AND($A1595&lt;&gt;"",ISNUMBER($A1595)),VLOOKUP($A1595,StudiesDetails!$B:$CW,3,FALSE),"")</f>
        <v>2022</v>
      </c>
      <c r="D1595" s="23" t="str">
        <f>IF(AND($A1595&lt;&gt;"",ISNUMBER($A1595)),VLOOKUP($A1595,StudiesDetails!$B:$CW,4,FALSE),"")</f>
        <v>https://doi.org/10.1002/cpt.2558</v>
      </c>
      <c r="E1595" s="64" t="str">
        <f>IF(AND($A1595&lt;&gt;"",ISNUMBER($A1595)),VLOOKUP($A1595,StudiesDetails!$B:$CW,5,FALSE),"")</f>
        <v>CYP3A4</v>
      </c>
      <c r="F1595" s="23" t="str">
        <f>IF(AND($A1595&lt;&gt;"",ISNUMBER($A1595)),VLOOKUP($A1595,StudiesDetails!$B:$CW,6,FALSE),"")</f>
        <v>Small intestine-Jejunum-Lysate-obese 36-</v>
      </c>
      <c r="G1595" s="12" t="s">
        <v>1678</v>
      </c>
      <c r="I1595" s="60" t="str">
        <f>IF(AND($A1595&lt;&gt;"",ISNUMBER($A1595)),VLOOKUP($A1595,StudiesDetails!$B:$CW,26,FALSE),"")</f>
        <v>Individual</v>
      </c>
      <c r="J1595" s="39">
        <f>IF(AND($A1595&lt;&gt;"",ISNUMBER($A1595)),VLOOKUP($A1595,StudiesDetails!$B:$CW,31,FALSE),"")</f>
        <v>1</v>
      </c>
      <c r="K1595" s="140">
        <v>7.7321834889930603</v>
      </c>
      <c r="L1595" s="14" t="s">
        <v>1722</v>
      </c>
      <c r="M1595" s="14" t="s">
        <v>1385</v>
      </c>
      <c r="X1595" s="52">
        <v>1</v>
      </c>
      <c r="Y1595" s="52" t="s">
        <v>1683</v>
      </c>
    </row>
    <row r="1596" spans="1:25" x14ac:dyDescent="0.3">
      <c r="A1596">
        <v>2538</v>
      </c>
      <c r="B1596" s="23" t="str">
        <f>IF(AND($A1596&lt;&gt;"",ISNUMBER($A1596)),VLOOKUP($A1596,StudiesDetails!$B:$CW,2,FALSE),"")</f>
        <v>Wegler</v>
      </c>
      <c r="C1596" s="23">
        <f>IF(AND($A1596&lt;&gt;"",ISNUMBER($A1596)),VLOOKUP($A1596,StudiesDetails!$B:$CW,3,FALSE),"")</f>
        <v>2022</v>
      </c>
      <c r="D1596" s="23" t="str">
        <f>IF(AND($A1596&lt;&gt;"",ISNUMBER($A1596)),VLOOKUP($A1596,StudiesDetails!$B:$CW,4,FALSE),"")</f>
        <v>https://doi.org/10.1002/cpt.2558</v>
      </c>
      <c r="E1596" s="64" t="str">
        <f>IF(AND($A1596&lt;&gt;"",ISNUMBER($A1596)),VLOOKUP($A1596,StudiesDetails!$B:$CW,5,FALSE),"")</f>
        <v>CYP3A4</v>
      </c>
      <c r="F1596" s="23" t="str">
        <f>IF(AND($A1596&lt;&gt;"",ISNUMBER($A1596)),VLOOKUP($A1596,StudiesDetails!$B:$CW,6,FALSE),"")</f>
        <v>Small intestine-Jejunum-Lysate-obese 37-</v>
      </c>
      <c r="G1596" s="12" t="s">
        <v>1678</v>
      </c>
      <c r="I1596" s="60" t="str">
        <f>IF(AND($A1596&lt;&gt;"",ISNUMBER($A1596)),VLOOKUP($A1596,StudiesDetails!$B:$CW,26,FALSE),"")</f>
        <v>Individual</v>
      </c>
      <c r="J1596" s="39">
        <f>IF(AND($A1596&lt;&gt;"",ISNUMBER($A1596)),VLOOKUP($A1596,StudiesDetails!$B:$CW,31,FALSE),"")</f>
        <v>1</v>
      </c>
      <c r="K1596" s="140">
        <v>21.090520525558901</v>
      </c>
      <c r="L1596" s="14" t="s">
        <v>1722</v>
      </c>
      <c r="M1596" s="14" t="s">
        <v>1385</v>
      </c>
      <c r="X1596" s="52">
        <v>1</v>
      </c>
      <c r="Y1596" s="52" t="s">
        <v>1683</v>
      </c>
    </row>
    <row r="1597" spans="1:25" x14ac:dyDescent="0.3">
      <c r="A1597">
        <v>2539</v>
      </c>
      <c r="B1597" s="23" t="str">
        <f>IF(AND($A1597&lt;&gt;"",ISNUMBER($A1597)),VLOOKUP($A1597,StudiesDetails!$B:$CW,2,FALSE),"")</f>
        <v>Wegler</v>
      </c>
      <c r="C1597" s="23">
        <f>IF(AND($A1597&lt;&gt;"",ISNUMBER($A1597)),VLOOKUP($A1597,StudiesDetails!$B:$CW,3,FALSE),"")</f>
        <v>2022</v>
      </c>
      <c r="D1597" s="23" t="str">
        <f>IF(AND($A1597&lt;&gt;"",ISNUMBER($A1597)),VLOOKUP($A1597,StudiesDetails!$B:$CW,4,FALSE),"")</f>
        <v>https://doi.org/10.1002/cpt.2558</v>
      </c>
      <c r="E1597" s="64" t="str">
        <f>IF(AND($A1597&lt;&gt;"",ISNUMBER($A1597)),VLOOKUP($A1597,StudiesDetails!$B:$CW,5,FALSE),"")</f>
        <v>CYP3A4</v>
      </c>
      <c r="F1597" s="23" t="str">
        <f>IF(AND($A1597&lt;&gt;"",ISNUMBER($A1597)),VLOOKUP($A1597,StudiesDetails!$B:$CW,6,FALSE),"")</f>
        <v>Liver--Lysate-obese 1-</v>
      </c>
      <c r="G1597" s="12" t="s">
        <v>1678</v>
      </c>
      <c r="I1597" s="60" t="str">
        <f>IF(AND($A1597&lt;&gt;"",ISNUMBER($A1597)),VLOOKUP($A1597,StudiesDetails!$B:$CW,26,FALSE),"")</f>
        <v>Individual</v>
      </c>
      <c r="J1597" s="39">
        <f>IF(AND($A1597&lt;&gt;"",ISNUMBER($A1597)),VLOOKUP($A1597,StudiesDetails!$B:$CW,31,FALSE),"")</f>
        <v>1</v>
      </c>
      <c r="K1597" s="140">
        <v>22.038839524863398</v>
      </c>
      <c r="L1597" s="14" t="s">
        <v>1722</v>
      </c>
      <c r="M1597" s="14" t="s">
        <v>1385</v>
      </c>
      <c r="X1597" s="52">
        <v>1</v>
      </c>
      <c r="Y1597" s="52" t="s">
        <v>1683</v>
      </c>
    </row>
    <row r="1598" spans="1:25" x14ac:dyDescent="0.3">
      <c r="A1598">
        <v>2540</v>
      </c>
      <c r="B1598" s="23" t="str">
        <f>IF(AND($A1598&lt;&gt;"",ISNUMBER($A1598)),VLOOKUP($A1598,StudiesDetails!$B:$CW,2,FALSE),"")</f>
        <v>Wegler</v>
      </c>
      <c r="C1598" s="23">
        <f>IF(AND($A1598&lt;&gt;"",ISNUMBER($A1598)),VLOOKUP($A1598,StudiesDetails!$B:$CW,3,FALSE),"")</f>
        <v>2022</v>
      </c>
      <c r="D1598" s="23" t="str">
        <f>IF(AND($A1598&lt;&gt;"",ISNUMBER($A1598)),VLOOKUP($A1598,StudiesDetails!$B:$CW,4,FALSE),"")</f>
        <v>https://doi.org/10.1002/cpt.2558</v>
      </c>
      <c r="E1598" s="64" t="str">
        <f>IF(AND($A1598&lt;&gt;"",ISNUMBER($A1598)),VLOOKUP($A1598,StudiesDetails!$B:$CW,5,FALSE),"")</f>
        <v>CYP3A4</v>
      </c>
      <c r="F1598" s="23" t="str">
        <f>IF(AND($A1598&lt;&gt;"",ISNUMBER($A1598)),VLOOKUP($A1598,StudiesDetails!$B:$CW,6,FALSE),"")</f>
        <v>Liver--Lysate-obese 2-</v>
      </c>
      <c r="G1598" s="12" t="s">
        <v>1678</v>
      </c>
      <c r="I1598" s="60" t="str">
        <f>IF(AND($A1598&lt;&gt;"",ISNUMBER($A1598)),VLOOKUP($A1598,StudiesDetails!$B:$CW,26,FALSE),"")</f>
        <v>Individual</v>
      </c>
      <c r="J1598" s="39">
        <f>IF(AND($A1598&lt;&gt;"",ISNUMBER($A1598)),VLOOKUP($A1598,StudiesDetails!$B:$CW,31,FALSE),"")</f>
        <v>1</v>
      </c>
      <c r="K1598" s="140">
        <v>19.990129458023599</v>
      </c>
      <c r="L1598" s="14" t="s">
        <v>1722</v>
      </c>
      <c r="M1598" s="14" t="s">
        <v>1385</v>
      </c>
      <c r="X1598" s="52">
        <v>1</v>
      </c>
      <c r="Y1598" s="52" t="s">
        <v>1683</v>
      </c>
    </row>
    <row r="1599" spans="1:25" x14ac:dyDescent="0.3">
      <c r="A1599">
        <v>2541</v>
      </c>
      <c r="B1599" s="23" t="str">
        <f>IF(AND($A1599&lt;&gt;"",ISNUMBER($A1599)),VLOOKUP($A1599,StudiesDetails!$B:$CW,2,FALSE),"")</f>
        <v>Wegler</v>
      </c>
      <c r="C1599" s="23">
        <f>IF(AND($A1599&lt;&gt;"",ISNUMBER($A1599)),VLOOKUP($A1599,StudiesDetails!$B:$CW,3,FALSE),"")</f>
        <v>2022</v>
      </c>
      <c r="D1599" s="23" t="str">
        <f>IF(AND($A1599&lt;&gt;"",ISNUMBER($A1599)),VLOOKUP($A1599,StudiesDetails!$B:$CW,4,FALSE),"")</f>
        <v>https://doi.org/10.1002/cpt.2558</v>
      </c>
      <c r="E1599" s="64" t="str">
        <f>IF(AND($A1599&lt;&gt;"",ISNUMBER($A1599)),VLOOKUP($A1599,StudiesDetails!$B:$CW,5,FALSE),"")</f>
        <v>CYP3A4</v>
      </c>
      <c r="F1599" s="23" t="str">
        <f>IF(AND($A1599&lt;&gt;"",ISNUMBER($A1599)),VLOOKUP($A1599,StudiesDetails!$B:$CW,6,FALSE),"")</f>
        <v>Liver--Lysate-obese 3-</v>
      </c>
      <c r="G1599" s="12" t="s">
        <v>1678</v>
      </c>
      <c r="I1599" s="60" t="str">
        <f>IF(AND($A1599&lt;&gt;"",ISNUMBER($A1599)),VLOOKUP($A1599,StudiesDetails!$B:$CW,26,FALSE),"")</f>
        <v>Individual</v>
      </c>
      <c r="J1599" s="39">
        <f>IF(AND($A1599&lt;&gt;"",ISNUMBER($A1599)),VLOOKUP($A1599,StudiesDetails!$B:$CW,31,FALSE),"")</f>
        <v>1</v>
      </c>
      <c r="K1599" s="140">
        <v>37.724439861461398</v>
      </c>
      <c r="L1599" s="14" t="s">
        <v>1722</v>
      </c>
      <c r="M1599" s="14" t="s">
        <v>1385</v>
      </c>
      <c r="X1599" s="52">
        <v>1</v>
      </c>
      <c r="Y1599" s="52" t="s">
        <v>1683</v>
      </c>
    </row>
    <row r="1600" spans="1:25" x14ac:dyDescent="0.3">
      <c r="A1600">
        <v>2542</v>
      </c>
      <c r="B1600" s="23" t="str">
        <f>IF(AND($A1600&lt;&gt;"",ISNUMBER($A1600)),VLOOKUP($A1600,StudiesDetails!$B:$CW,2,FALSE),"")</f>
        <v>Wegler</v>
      </c>
      <c r="C1600" s="23">
        <f>IF(AND($A1600&lt;&gt;"",ISNUMBER($A1600)),VLOOKUP($A1600,StudiesDetails!$B:$CW,3,FALSE),"")</f>
        <v>2022</v>
      </c>
      <c r="D1600" s="23" t="str">
        <f>IF(AND($A1600&lt;&gt;"",ISNUMBER($A1600)),VLOOKUP($A1600,StudiesDetails!$B:$CW,4,FALSE),"")</f>
        <v>https://doi.org/10.1002/cpt.2558</v>
      </c>
      <c r="E1600" s="64" t="str">
        <f>IF(AND($A1600&lt;&gt;"",ISNUMBER($A1600)),VLOOKUP($A1600,StudiesDetails!$B:$CW,5,FALSE),"")</f>
        <v>CYP3A4</v>
      </c>
      <c r="F1600" s="23" t="str">
        <f>IF(AND($A1600&lt;&gt;"",ISNUMBER($A1600)),VLOOKUP($A1600,StudiesDetails!$B:$CW,6,FALSE),"")</f>
        <v>Liver--Lysate-obese 4-</v>
      </c>
      <c r="G1600" s="12" t="s">
        <v>1678</v>
      </c>
      <c r="I1600" s="60" t="str">
        <f>IF(AND($A1600&lt;&gt;"",ISNUMBER($A1600)),VLOOKUP($A1600,StudiesDetails!$B:$CW,26,FALSE),"")</f>
        <v>Individual</v>
      </c>
      <c r="J1600" s="39">
        <f>IF(AND($A1600&lt;&gt;"",ISNUMBER($A1600)),VLOOKUP($A1600,StudiesDetails!$B:$CW,31,FALSE),"")</f>
        <v>1</v>
      </c>
      <c r="K1600" s="140">
        <v>18.581385650905101</v>
      </c>
      <c r="L1600" s="14" t="s">
        <v>1722</v>
      </c>
      <c r="M1600" s="14" t="s">
        <v>1385</v>
      </c>
      <c r="X1600" s="52">
        <v>1</v>
      </c>
      <c r="Y1600" s="52" t="s">
        <v>1683</v>
      </c>
    </row>
    <row r="1601" spans="1:25" x14ac:dyDescent="0.3">
      <c r="A1601">
        <v>2543</v>
      </c>
      <c r="B1601" s="23" t="str">
        <f>IF(AND($A1601&lt;&gt;"",ISNUMBER($A1601)),VLOOKUP($A1601,StudiesDetails!$B:$CW,2,FALSE),"")</f>
        <v>Wegler</v>
      </c>
      <c r="C1601" s="23">
        <f>IF(AND($A1601&lt;&gt;"",ISNUMBER($A1601)),VLOOKUP($A1601,StudiesDetails!$B:$CW,3,FALSE),"")</f>
        <v>2022</v>
      </c>
      <c r="D1601" s="23" t="str">
        <f>IF(AND($A1601&lt;&gt;"",ISNUMBER($A1601)),VLOOKUP($A1601,StudiesDetails!$B:$CW,4,FALSE),"")</f>
        <v>https://doi.org/10.1002/cpt.2558</v>
      </c>
      <c r="E1601" s="64" t="str">
        <f>IF(AND($A1601&lt;&gt;"",ISNUMBER($A1601)),VLOOKUP($A1601,StudiesDetails!$B:$CW,5,FALSE),"")</f>
        <v>CYP3A4</v>
      </c>
      <c r="F1601" s="23" t="str">
        <f>IF(AND($A1601&lt;&gt;"",ISNUMBER($A1601)),VLOOKUP($A1601,StudiesDetails!$B:$CW,6,FALSE),"")</f>
        <v>Liver--Lysate-obese 5-</v>
      </c>
      <c r="G1601" s="12" t="s">
        <v>1678</v>
      </c>
      <c r="I1601" s="60" t="str">
        <f>IF(AND($A1601&lt;&gt;"",ISNUMBER($A1601)),VLOOKUP($A1601,StudiesDetails!$B:$CW,26,FALSE),"")</f>
        <v>Individual</v>
      </c>
      <c r="J1601" s="39">
        <f>IF(AND($A1601&lt;&gt;"",ISNUMBER($A1601)),VLOOKUP($A1601,StudiesDetails!$B:$CW,31,FALSE),"")</f>
        <v>1</v>
      </c>
      <c r="K1601" s="140">
        <v>31.292019476553602</v>
      </c>
      <c r="L1601" s="14" t="s">
        <v>1722</v>
      </c>
      <c r="M1601" s="14" t="s">
        <v>1385</v>
      </c>
      <c r="X1601" s="52">
        <v>1</v>
      </c>
      <c r="Y1601" s="52" t="s">
        <v>1683</v>
      </c>
    </row>
    <row r="1602" spans="1:25" x14ac:dyDescent="0.3">
      <c r="A1602">
        <v>2544</v>
      </c>
      <c r="B1602" s="23" t="str">
        <f>IF(AND($A1602&lt;&gt;"",ISNUMBER($A1602)),VLOOKUP($A1602,StudiesDetails!$B:$CW,2,FALSE),"")</f>
        <v>Wegler</v>
      </c>
      <c r="C1602" s="23">
        <f>IF(AND($A1602&lt;&gt;"",ISNUMBER($A1602)),VLOOKUP($A1602,StudiesDetails!$B:$CW,3,FALSE),"")</f>
        <v>2022</v>
      </c>
      <c r="D1602" s="23" t="str">
        <f>IF(AND($A1602&lt;&gt;"",ISNUMBER($A1602)),VLOOKUP($A1602,StudiesDetails!$B:$CW,4,FALSE),"")</f>
        <v>https://doi.org/10.1002/cpt.2558</v>
      </c>
      <c r="E1602" s="64" t="str">
        <f>IF(AND($A1602&lt;&gt;"",ISNUMBER($A1602)),VLOOKUP($A1602,StudiesDetails!$B:$CW,5,FALSE),"")</f>
        <v>CYP3A4</v>
      </c>
      <c r="F1602" s="23" t="str">
        <f>IF(AND($A1602&lt;&gt;"",ISNUMBER($A1602)),VLOOKUP($A1602,StudiesDetails!$B:$CW,6,FALSE),"")</f>
        <v>Liver--Lysate-obese 6-</v>
      </c>
      <c r="G1602" s="12" t="s">
        <v>1678</v>
      </c>
      <c r="I1602" s="60" t="str">
        <f>IF(AND($A1602&lt;&gt;"",ISNUMBER($A1602)),VLOOKUP($A1602,StudiesDetails!$B:$CW,26,FALSE),"")</f>
        <v>Individual</v>
      </c>
      <c r="J1602" s="39">
        <f>IF(AND($A1602&lt;&gt;"",ISNUMBER($A1602)),VLOOKUP($A1602,StudiesDetails!$B:$CW,31,FALSE),"")</f>
        <v>1</v>
      </c>
      <c r="K1602" s="140">
        <v>15.6541066482178</v>
      </c>
      <c r="L1602" s="14" t="s">
        <v>1722</v>
      </c>
      <c r="M1602" s="14" t="s">
        <v>1385</v>
      </c>
      <c r="X1602" s="52">
        <v>1</v>
      </c>
      <c r="Y1602" s="52" t="s">
        <v>1683</v>
      </c>
    </row>
    <row r="1603" spans="1:25" x14ac:dyDescent="0.3">
      <c r="A1603">
        <v>2545</v>
      </c>
      <c r="B1603" s="23" t="str">
        <f>IF(AND($A1603&lt;&gt;"",ISNUMBER($A1603)),VLOOKUP($A1603,StudiesDetails!$B:$CW,2,FALSE),"")</f>
        <v>Wegler</v>
      </c>
      <c r="C1603" s="23">
        <f>IF(AND($A1603&lt;&gt;"",ISNUMBER($A1603)),VLOOKUP($A1603,StudiesDetails!$B:$CW,3,FALSE),"")</f>
        <v>2022</v>
      </c>
      <c r="D1603" s="23" t="str">
        <f>IF(AND($A1603&lt;&gt;"",ISNUMBER($A1603)),VLOOKUP($A1603,StudiesDetails!$B:$CW,4,FALSE),"")</f>
        <v>https://doi.org/10.1002/cpt.2558</v>
      </c>
      <c r="E1603" s="64" t="str">
        <f>IF(AND($A1603&lt;&gt;"",ISNUMBER($A1603)),VLOOKUP($A1603,StudiesDetails!$B:$CW,5,FALSE),"")</f>
        <v>CYP3A4</v>
      </c>
      <c r="F1603" s="23" t="str">
        <f>IF(AND($A1603&lt;&gt;"",ISNUMBER($A1603)),VLOOKUP($A1603,StudiesDetails!$B:$CW,6,FALSE),"")</f>
        <v>Liver--Lysate-obese 7-</v>
      </c>
      <c r="G1603" s="12" t="s">
        <v>1678</v>
      </c>
      <c r="I1603" s="60" t="str">
        <f>IF(AND($A1603&lt;&gt;"",ISNUMBER($A1603)),VLOOKUP($A1603,StudiesDetails!$B:$CW,26,FALSE),"")</f>
        <v>Individual</v>
      </c>
      <c r="J1603" s="39">
        <f>IF(AND($A1603&lt;&gt;"",ISNUMBER($A1603)),VLOOKUP($A1603,StudiesDetails!$B:$CW,31,FALSE),"")</f>
        <v>1</v>
      </c>
      <c r="K1603" s="140">
        <v>25.962905805732898</v>
      </c>
      <c r="L1603" s="14" t="s">
        <v>1722</v>
      </c>
      <c r="M1603" s="14" t="s">
        <v>1385</v>
      </c>
      <c r="X1603" s="52">
        <v>1</v>
      </c>
      <c r="Y1603" s="52" t="s">
        <v>1683</v>
      </c>
    </row>
    <row r="1604" spans="1:25" x14ac:dyDescent="0.3">
      <c r="A1604">
        <v>2546</v>
      </c>
      <c r="B1604" s="23" t="str">
        <f>IF(AND($A1604&lt;&gt;"",ISNUMBER($A1604)),VLOOKUP($A1604,StudiesDetails!$B:$CW,2,FALSE),"")</f>
        <v>Wegler</v>
      </c>
      <c r="C1604" s="23">
        <f>IF(AND($A1604&lt;&gt;"",ISNUMBER($A1604)),VLOOKUP($A1604,StudiesDetails!$B:$CW,3,FALSE),"")</f>
        <v>2022</v>
      </c>
      <c r="D1604" s="23" t="str">
        <f>IF(AND($A1604&lt;&gt;"",ISNUMBER($A1604)),VLOOKUP($A1604,StudiesDetails!$B:$CW,4,FALSE),"")</f>
        <v>https://doi.org/10.1002/cpt.2558</v>
      </c>
      <c r="E1604" s="64" t="str">
        <f>IF(AND($A1604&lt;&gt;"",ISNUMBER($A1604)),VLOOKUP($A1604,StudiesDetails!$B:$CW,5,FALSE),"")</f>
        <v>CYP3A4</v>
      </c>
      <c r="F1604" s="23" t="str">
        <f>IF(AND($A1604&lt;&gt;"",ISNUMBER($A1604)),VLOOKUP($A1604,StudiesDetails!$B:$CW,6,FALSE),"")</f>
        <v>Liver--Lysate-obese 8-</v>
      </c>
      <c r="G1604" s="12" t="s">
        <v>1678</v>
      </c>
      <c r="I1604" s="60" t="str">
        <f>IF(AND($A1604&lt;&gt;"",ISNUMBER($A1604)),VLOOKUP($A1604,StudiesDetails!$B:$CW,26,FALSE),"")</f>
        <v>Individual</v>
      </c>
      <c r="J1604" s="39">
        <f>IF(AND($A1604&lt;&gt;"",ISNUMBER($A1604)),VLOOKUP($A1604,StudiesDetails!$B:$CW,31,FALSE),"")</f>
        <v>1</v>
      </c>
      <c r="K1604" s="140">
        <v>27.082415294305299</v>
      </c>
      <c r="L1604" s="14" t="s">
        <v>1722</v>
      </c>
      <c r="M1604" s="14" t="s">
        <v>1385</v>
      </c>
      <c r="X1604" s="52">
        <v>1</v>
      </c>
      <c r="Y1604" s="52" t="s">
        <v>1683</v>
      </c>
    </row>
    <row r="1605" spans="1:25" x14ac:dyDescent="0.3">
      <c r="A1605">
        <v>2547</v>
      </c>
      <c r="B1605" s="23" t="str">
        <f>IF(AND($A1605&lt;&gt;"",ISNUMBER($A1605)),VLOOKUP($A1605,StudiesDetails!$B:$CW,2,FALSE),"")</f>
        <v>Wegler</v>
      </c>
      <c r="C1605" s="23">
        <f>IF(AND($A1605&lt;&gt;"",ISNUMBER($A1605)),VLOOKUP($A1605,StudiesDetails!$B:$CW,3,FALSE),"")</f>
        <v>2022</v>
      </c>
      <c r="D1605" s="23" t="str">
        <f>IF(AND($A1605&lt;&gt;"",ISNUMBER($A1605)),VLOOKUP($A1605,StudiesDetails!$B:$CW,4,FALSE),"")</f>
        <v>https://doi.org/10.1002/cpt.2558</v>
      </c>
      <c r="E1605" s="64" t="str">
        <f>IF(AND($A1605&lt;&gt;"",ISNUMBER($A1605)),VLOOKUP($A1605,StudiesDetails!$B:$CW,5,FALSE),"")</f>
        <v>CYP3A4</v>
      </c>
      <c r="F1605" s="23" t="str">
        <f>IF(AND($A1605&lt;&gt;"",ISNUMBER($A1605)),VLOOKUP($A1605,StudiesDetails!$B:$CW,6,FALSE),"")</f>
        <v>Liver--Lysate-obese 9-</v>
      </c>
      <c r="G1605" s="12" t="s">
        <v>1678</v>
      </c>
      <c r="I1605" s="60" t="str">
        <f>IF(AND($A1605&lt;&gt;"",ISNUMBER($A1605)),VLOOKUP($A1605,StudiesDetails!$B:$CW,26,FALSE),"")</f>
        <v>Individual</v>
      </c>
      <c r="J1605" s="39">
        <f>IF(AND($A1605&lt;&gt;"",ISNUMBER($A1605)),VLOOKUP($A1605,StudiesDetails!$B:$CW,31,FALSE),"")</f>
        <v>1</v>
      </c>
      <c r="K1605" s="140">
        <v>24.626718278449701</v>
      </c>
      <c r="L1605" s="14" t="s">
        <v>1722</v>
      </c>
      <c r="M1605" s="14" t="s">
        <v>1385</v>
      </c>
      <c r="X1605" s="52">
        <v>1</v>
      </c>
      <c r="Y1605" s="52" t="s">
        <v>1683</v>
      </c>
    </row>
    <row r="1606" spans="1:25" x14ac:dyDescent="0.3">
      <c r="A1606">
        <v>2548</v>
      </c>
      <c r="B1606" s="23" t="str">
        <f>IF(AND($A1606&lt;&gt;"",ISNUMBER($A1606)),VLOOKUP($A1606,StudiesDetails!$B:$CW,2,FALSE),"")</f>
        <v>Wegler</v>
      </c>
      <c r="C1606" s="23">
        <f>IF(AND($A1606&lt;&gt;"",ISNUMBER($A1606)),VLOOKUP($A1606,StudiesDetails!$B:$CW,3,FALSE),"")</f>
        <v>2022</v>
      </c>
      <c r="D1606" s="23" t="str">
        <f>IF(AND($A1606&lt;&gt;"",ISNUMBER($A1606)),VLOOKUP($A1606,StudiesDetails!$B:$CW,4,FALSE),"")</f>
        <v>https://doi.org/10.1002/cpt.2558</v>
      </c>
      <c r="E1606" s="64" t="str">
        <f>IF(AND($A1606&lt;&gt;"",ISNUMBER($A1606)),VLOOKUP($A1606,StudiesDetails!$B:$CW,5,FALSE),"")</f>
        <v>CYP3A4</v>
      </c>
      <c r="F1606" s="23" t="str">
        <f>IF(AND($A1606&lt;&gt;"",ISNUMBER($A1606)),VLOOKUP($A1606,StudiesDetails!$B:$CW,6,FALSE),"")</f>
        <v>Liver--Lysate-obese 10-</v>
      </c>
      <c r="G1606" s="12" t="s">
        <v>1678</v>
      </c>
      <c r="I1606" s="60" t="str">
        <f>IF(AND($A1606&lt;&gt;"",ISNUMBER($A1606)),VLOOKUP($A1606,StudiesDetails!$B:$CW,26,FALSE),"")</f>
        <v>Individual</v>
      </c>
      <c r="J1606" s="39">
        <f>IF(AND($A1606&lt;&gt;"",ISNUMBER($A1606)),VLOOKUP($A1606,StudiesDetails!$B:$CW,31,FALSE),"")</f>
        <v>1</v>
      </c>
      <c r="K1606" s="140">
        <v>21.2362717453545</v>
      </c>
      <c r="L1606" s="14" t="s">
        <v>1722</v>
      </c>
      <c r="M1606" s="14" t="s">
        <v>1385</v>
      </c>
      <c r="X1606" s="52">
        <v>1</v>
      </c>
      <c r="Y1606" s="52" t="s">
        <v>1683</v>
      </c>
    </row>
    <row r="1607" spans="1:25" x14ac:dyDescent="0.3">
      <c r="A1607">
        <v>2549</v>
      </c>
      <c r="B1607" s="23" t="str">
        <f>IF(AND($A1607&lt;&gt;"",ISNUMBER($A1607)),VLOOKUP($A1607,StudiesDetails!$B:$CW,2,FALSE),"")</f>
        <v>Wegler</v>
      </c>
      <c r="C1607" s="23">
        <f>IF(AND($A1607&lt;&gt;"",ISNUMBER($A1607)),VLOOKUP($A1607,StudiesDetails!$B:$CW,3,FALSE),"")</f>
        <v>2022</v>
      </c>
      <c r="D1607" s="23" t="str">
        <f>IF(AND($A1607&lt;&gt;"",ISNUMBER($A1607)),VLOOKUP($A1607,StudiesDetails!$B:$CW,4,FALSE),"")</f>
        <v>https://doi.org/10.1002/cpt.2558</v>
      </c>
      <c r="E1607" s="64" t="str">
        <f>IF(AND($A1607&lt;&gt;"",ISNUMBER($A1607)),VLOOKUP($A1607,StudiesDetails!$B:$CW,5,FALSE),"")</f>
        <v>CYP3A4</v>
      </c>
      <c r="F1607" s="23" t="str">
        <f>IF(AND($A1607&lt;&gt;"",ISNUMBER($A1607)),VLOOKUP($A1607,StudiesDetails!$B:$CW,6,FALSE),"")</f>
        <v>Liver--Lysate-obese 11-</v>
      </c>
      <c r="G1607" s="12" t="s">
        <v>1678</v>
      </c>
      <c r="I1607" s="60" t="str">
        <f>IF(AND($A1607&lt;&gt;"",ISNUMBER($A1607)),VLOOKUP($A1607,StudiesDetails!$B:$CW,26,FALSE),"")</f>
        <v>Individual</v>
      </c>
      <c r="J1607" s="39">
        <f>IF(AND($A1607&lt;&gt;"",ISNUMBER($A1607)),VLOOKUP($A1607,StudiesDetails!$B:$CW,31,FALSE),"")</f>
        <v>1</v>
      </c>
      <c r="K1607" s="140">
        <v>19.4884585943784</v>
      </c>
      <c r="L1607" s="14" t="s">
        <v>1722</v>
      </c>
      <c r="M1607" s="14" t="s">
        <v>1385</v>
      </c>
      <c r="X1607" s="52">
        <v>1</v>
      </c>
      <c r="Y1607" s="52" t="s">
        <v>1683</v>
      </c>
    </row>
    <row r="1608" spans="1:25" x14ac:dyDescent="0.3">
      <c r="A1608">
        <v>2550</v>
      </c>
      <c r="B1608" s="23" t="str">
        <f>IF(AND($A1608&lt;&gt;"",ISNUMBER($A1608)),VLOOKUP($A1608,StudiesDetails!$B:$CW,2,FALSE),"")</f>
        <v>Wegler</v>
      </c>
      <c r="C1608" s="23">
        <f>IF(AND($A1608&lt;&gt;"",ISNUMBER($A1608)),VLOOKUP($A1608,StudiesDetails!$B:$CW,3,FALSE),"")</f>
        <v>2022</v>
      </c>
      <c r="D1608" s="23" t="str">
        <f>IF(AND($A1608&lt;&gt;"",ISNUMBER($A1608)),VLOOKUP($A1608,StudiesDetails!$B:$CW,4,FALSE),"")</f>
        <v>https://doi.org/10.1002/cpt.2558</v>
      </c>
      <c r="E1608" s="64" t="str">
        <f>IF(AND($A1608&lt;&gt;"",ISNUMBER($A1608)),VLOOKUP($A1608,StudiesDetails!$B:$CW,5,FALSE),"")</f>
        <v>CYP3A4</v>
      </c>
      <c r="F1608" s="23" t="str">
        <f>IF(AND($A1608&lt;&gt;"",ISNUMBER($A1608)),VLOOKUP($A1608,StudiesDetails!$B:$CW,6,FALSE),"")</f>
        <v>Liver--Lysate-obese 12-</v>
      </c>
      <c r="G1608" s="12" t="s">
        <v>1678</v>
      </c>
      <c r="I1608" s="60" t="str">
        <f>IF(AND($A1608&lt;&gt;"",ISNUMBER($A1608)),VLOOKUP($A1608,StudiesDetails!$B:$CW,26,FALSE),"")</f>
        <v>Individual</v>
      </c>
      <c r="J1608" s="39">
        <f>IF(AND($A1608&lt;&gt;"",ISNUMBER($A1608)),VLOOKUP($A1608,StudiesDetails!$B:$CW,31,FALSE),"")</f>
        <v>1</v>
      </c>
      <c r="K1608" s="140">
        <v>23.536026477306699</v>
      </c>
      <c r="L1608" s="14" t="s">
        <v>1722</v>
      </c>
      <c r="M1608" s="14" t="s">
        <v>1385</v>
      </c>
      <c r="X1608" s="52">
        <v>1</v>
      </c>
      <c r="Y1608" s="52" t="s">
        <v>1683</v>
      </c>
    </row>
    <row r="1609" spans="1:25" x14ac:dyDescent="0.3">
      <c r="A1609">
        <v>2551</v>
      </c>
      <c r="B1609" s="23" t="str">
        <f>IF(AND($A1609&lt;&gt;"",ISNUMBER($A1609)),VLOOKUP($A1609,StudiesDetails!$B:$CW,2,FALSE),"")</f>
        <v>Wegler</v>
      </c>
      <c r="C1609" s="23">
        <f>IF(AND($A1609&lt;&gt;"",ISNUMBER($A1609)),VLOOKUP($A1609,StudiesDetails!$B:$CW,3,FALSE),"")</f>
        <v>2022</v>
      </c>
      <c r="D1609" s="23" t="str">
        <f>IF(AND($A1609&lt;&gt;"",ISNUMBER($A1609)),VLOOKUP($A1609,StudiesDetails!$B:$CW,4,FALSE),"")</f>
        <v>https://doi.org/10.1002/cpt.2558</v>
      </c>
      <c r="E1609" s="64" t="str">
        <f>IF(AND($A1609&lt;&gt;"",ISNUMBER($A1609)),VLOOKUP($A1609,StudiesDetails!$B:$CW,5,FALSE),"")</f>
        <v>CYP3A4</v>
      </c>
      <c r="F1609" s="23" t="str">
        <f>IF(AND($A1609&lt;&gt;"",ISNUMBER($A1609)),VLOOKUP($A1609,StudiesDetails!$B:$CW,6,FALSE),"")</f>
        <v>Liver--Lysate-obese 13-</v>
      </c>
      <c r="G1609" s="12" t="s">
        <v>1678</v>
      </c>
      <c r="I1609" s="60" t="str">
        <f>IF(AND($A1609&lt;&gt;"",ISNUMBER($A1609)),VLOOKUP($A1609,StudiesDetails!$B:$CW,26,FALSE),"")</f>
        <v>Individual</v>
      </c>
      <c r="J1609" s="39">
        <f>IF(AND($A1609&lt;&gt;"",ISNUMBER($A1609)),VLOOKUP($A1609,StudiesDetails!$B:$CW,31,FALSE),"")</f>
        <v>1</v>
      </c>
      <c r="K1609" s="140">
        <v>42.049131869707502</v>
      </c>
      <c r="L1609" s="14" t="s">
        <v>1722</v>
      </c>
      <c r="M1609" s="14" t="s">
        <v>1385</v>
      </c>
      <c r="X1609" s="52">
        <v>1</v>
      </c>
      <c r="Y1609" s="52" t="s">
        <v>1683</v>
      </c>
    </row>
    <row r="1610" spans="1:25" x14ac:dyDescent="0.3">
      <c r="A1610">
        <v>2552</v>
      </c>
      <c r="B1610" s="23" t="str">
        <f>IF(AND($A1610&lt;&gt;"",ISNUMBER($A1610)),VLOOKUP($A1610,StudiesDetails!$B:$CW,2,FALSE),"")</f>
        <v>Wegler</v>
      </c>
      <c r="C1610" s="23">
        <f>IF(AND($A1610&lt;&gt;"",ISNUMBER($A1610)),VLOOKUP($A1610,StudiesDetails!$B:$CW,3,FALSE),"")</f>
        <v>2022</v>
      </c>
      <c r="D1610" s="23" t="str">
        <f>IF(AND($A1610&lt;&gt;"",ISNUMBER($A1610)),VLOOKUP($A1610,StudiesDetails!$B:$CW,4,FALSE),"")</f>
        <v>https://doi.org/10.1002/cpt.2558</v>
      </c>
      <c r="E1610" s="64" t="str">
        <f>IF(AND($A1610&lt;&gt;"",ISNUMBER($A1610)),VLOOKUP($A1610,StudiesDetails!$B:$CW,5,FALSE),"")</f>
        <v>CYP3A4</v>
      </c>
      <c r="F1610" s="23" t="str">
        <f>IF(AND($A1610&lt;&gt;"",ISNUMBER($A1610)),VLOOKUP($A1610,StudiesDetails!$B:$CW,6,FALSE),"")</f>
        <v>Liver--Lysate-obese 14-</v>
      </c>
      <c r="G1610" s="12" t="s">
        <v>1678</v>
      </c>
      <c r="I1610" s="60" t="str">
        <f>IF(AND($A1610&lt;&gt;"",ISNUMBER($A1610)),VLOOKUP($A1610,StudiesDetails!$B:$CW,26,FALSE),"")</f>
        <v>Individual</v>
      </c>
      <c r="J1610" s="39">
        <f>IF(AND($A1610&lt;&gt;"",ISNUMBER($A1610)),VLOOKUP($A1610,StudiesDetails!$B:$CW,31,FALSE),"")</f>
        <v>1</v>
      </c>
      <c r="K1610" s="140">
        <v>24.420556841053202</v>
      </c>
      <c r="L1610" s="14" t="s">
        <v>1722</v>
      </c>
      <c r="M1610" s="14" t="s">
        <v>1385</v>
      </c>
      <c r="X1610" s="52">
        <v>1</v>
      </c>
      <c r="Y1610" s="52" t="s">
        <v>1683</v>
      </c>
    </row>
    <row r="1611" spans="1:25" x14ac:dyDescent="0.3">
      <c r="A1611">
        <v>2553</v>
      </c>
      <c r="B1611" s="23" t="str">
        <f>IF(AND($A1611&lt;&gt;"",ISNUMBER($A1611)),VLOOKUP($A1611,StudiesDetails!$B:$CW,2,FALSE),"")</f>
        <v>Wegler</v>
      </c>
      <c r="C1611" s="23">
        <f>IF(AND($A1611&lt;&gt;"",ISNUMBER($A1611)),VLOOKUP($A1611,StudiesDetails!$B:$CW,3,FALSE),"")</f>
        <v>2022</v>
      </c>
      <c r="D1611" s="23" t="str">
        <f>IF(AND($A1611&lt;&gt;"",ISNUMBER($A1611)),VLOOKUP($A1611,StudiesDetails!$B:$CW,4,FALSE),"")</f>
        <v>https://doi.org/10.1002/cpt.2558</v>
      </c>
      <c r="E1611" s="64" t="str">
        <f>IF(AND($A1611&lt;&gt;"",ISNUMBER($A1611)),VLOOKUP($A1611,StudiesDetails!$B:$CW,5,FALSE),"")</f>
        <v>CYP3A4</v>
      </c>
      <c r="F1611" s="23" t="str">
        <f>IF(AND($A1611&lt;&gt;"",ISNUMBER($A1611)),VLOOKUP($A1611,StudiesDetails!$B:$CW,6,FALSE),"")</f>
        <v>Liver--Lysate-obese 15-</v>
      </c>
      <c r="G1611" s="12" t="s">
        <v>1678</v>
      </c>
      <c r="I1611" s="60" t="str">
        <f>IF(AND($A1611&lt;&gt;"",ISNUMBER($A1611)),VLOOKUP($A1611,StudiesDetails!$B:$CW,26,FALSE),"")</f>
        <v>Individual</v>
      </c>
      <c r="J1611" s="39">
        <f>IF(AND($A1611&lt;&gt;"",ISNUMBER($A1611)),VLOOKUP($A1611,StudiesDetails!$B:$CW,31,FALSE),"")</f>
        <v>1</v>
      </c>
      <c r="K1611" s="140">
        <v>23.514179716627499</v>
      </c>
      <c r="L1611" s="14" t="s">
        <v>1722</v>
      </c>
      <c r="M1611" s="14" t="s">
        <v>1385</v>
      </c>
      <c r="X1611" s="52">
        <v>1</v>
      </c>
      <c r="Y1611" s="52" t="s">
        <v>1683</v>
      </c>
    </row>
    <row r="1612" spans="1:25" x14ac:dyDescent="0.3">
      <c r="A1612">
        <v>2554</v>
      </c>
      <c r="B1612" s="23" t="str">
        <f>IF(AND($A1612&lt;&gt;"",ISNUMBER($A1612)),VLOOKUP($A1612,StudiesDetails!$B:$CW,2,FALSE),"")</f>
        <v>Wegler</v>
      </c>
      <c r="C1612" s="23">
        <f>IF(AND($A1612&lt;&gt;"",ISNUMBER($A1612)),VLOOKUP($A1612,StudiesDetails!$B:$CW,3,FALSE),"")</f>
        <v>2022</v>
      </c>
      <c r="D1612" s="23" t="str">
        <f>IF(AND($A1612&lt;&gt;"",ISNUMBER($A1612)),VLOOKUP($A1612,StudiesDetails!$B:$CW,4,FALSE),"")</f>
        <v>https://doi.org/10.1002/cpt.2558</v>
      </c>
      <c r="E1612" s="64" t="str">
        <f>IF(AND($A1612&lt;&gt;"",ISNUMBER($A1612)),VLOOKUP($A1612,StudiesDetails!$B:$CW,5,FALSE),"")</f>
        <v>CYP3A4</v>
      </c>
      <c r="F1612" s="23" t="str">
        <f>IF(AND($A1612&lt;&gt;"",ISNUMBER($A1612)),VLOOKUP($A1612,StudiesDetails!$B:$CW,6,FALSE),"")</f>
        <v>Liver--Lysate-obese 16-</v>
      </c>
      <c r="G1612" s="12" t="s">
        <v>1678</v>
      </c>
      <c r="I1612" s="60" t="str">
        <f>IF(AND($A1612&lt;&gt;"",ISNUMBER($A1612)),VLOOKUP($A1612,StudiesDetails!$B:$CW,26,FALSE),"")</f>
        <v>Individual</v>
      </c>
      <c r="J1612" s="39">
        <f>IF(AND($A1612&lt;&gt;"",ISNUMBER($A1612)),VLOOKUP($A1612,StudiesDetails!$B:$CW,31,FALSE),"")</f>
        <v>1</v>
      </c>
      <c r="K1612" s="140">
        <v>16.371280270362199</v>
      </c>
      <c r="L1612" s="14" t="s">
        <v>1722</v>
      </c>
      <c r="M1612" s="14" t="s">
        <v>1385</v>
      </c>
      <c r="X1612" s="52">
        <v>1</v>
      </c>
      <c r="Y1612" s="52" t="s">
        <v>1683</v>
      </c>
    </row>
    <row r="1613" spans="1:25" x14ac:dyDescent="0.3">
      <c r="A1613">
        <v>2555</v>
      </c>
      <c r="B1613" s="23" t="str">
        <f>IF(AND($A1613&lt;&gt;"",ISNUMBER($A1613)),VLOOKUP($A1613,StudiesDetails!$B:$CW,2,FALSE),"")</f>
        <v>Wegler</v>
      </c>
      <c r="C1613" s="23">
        <f>IF(AND($A1613&lt;&gt;"",ISNUMBER($A1613)),VLOOKUP($A1613,StudiesDetails!$B:$CW,3,FALSE),"")</f>
        <v>2022</v>
      </c>
      <c r="D1613" s="23" t="str">
        <f>IF(AND($A1613&lt;&gt;"",ISNUMBER($A1613)),VLOOKUP($A1613,StudiesDetails!$B:$CW,4,FALSE),"")</f>
        <v>https://doi.org/10.1002/cpt.2558</v>
      </c>
      <c r="E1613" s="64" t="str">
        <f>IF(AND($A1613&lt;&gt;"",ISNUMBER($A1613)),VLOOKUP($A1613,StudiesDetails!$B:$CW,5,FALSE),"")</f>
        <v>CYP3A4</v>
      </c>
      <c r="F1613" s="23" t="str">
        <f>IF(AND($A1613&lt;&gt;"",ISNUMBER($A1613)),VLOOKUP($A1613,StudiesDetails!$B:$CW,6,FALSE),"")</f>
        <v>Liver--Lysate-obese 17-</v>
      </c>
      <c r="G1613" s="12" t="s">
        <v>1678</v>
      </c>
      <c r="I1613" s="60" t="str">
        <f>IF(AND($A1613&lt;&gt;"",ISNUMBER($A1613)),VLOOKUP($A1613,StudiesDetails!$B:$CW,26,FALSE),"")</f>
        <v>Individual</v>
      </c>
      <c r="J1613" s="39">
        <f>IF(AND($A1613&lt;&gt;"",ISNUMBER($A1613)),VLOOKUP($A1613,StudiesDetails!$B:$CW,31,FALSE),"")</f>
        <v>1</v>
      </c>
      <c r="K1613" s="140">
        <v>11.7957707802522</v>
      </c>
      <c r="L1613" s="14" t="s">
        <v>1722</v>
      </c>
      <c r="M1613" s="14" t="s">
        <v>1385</v>
      </c>
      <c r="X1613" s="52">
        <v>1</v>
      </c>
      <c r="Y1613" s="52" t="s">
        <v>1683</v>
      </c>
    </row>
    <row r="1614" spans="1:25" x14ac:dyDescent="0.3">
      <c r="A1614">
        <v>2556</v>
      </c>
      <c r="B1614" s="23" t="str">
        <f>IF(AND($A1614&lt;&gt;"",ISNUMBER($A1614)),VLOOKUP($A1614,StudiesDetails!$B:$CW,2,FALSE),"")</f>
        <v>Wegler</v>
      </c>
      <c r="C1614" s="23">
        <f>IF(AND($A1614&lt;&gt;"",ISNUMBER($A1614)),VLOOKUP($A1614,StudiesDetails!$B:$CW,3,FALSE),"")</f>
        <v>2022</v>
      </c>
      <c r="D1614" s="23" t="str">
        <f>IF(AND($A1614&lt;&gt;"",ISNUMBER($A1614)),VLOOKUP($A1614,StudiesDetails!$B:$CW,4,FALSE),"")</f>
        <v>https://doi.org/10.1002/cpt.2558</v>
      </c>
      <c r="E1614" s="64" t="str">
        <f>IF(AND($A1614&lt;&gt;"",ISNUMBER($A1614)),VLOOKUP($A1614,StudiesDetails!$B:$CW,5,FALSE),"")</f>
        <v>CYP3A4</v>
      </c>
      <c r="F1614" s="23" t="str">
        <f>IF(AND($A1614&lt;&gt;"",ISNUMBER($A1614)),VLOOKUP($A1614,StudiesDetails!$B:$CW,6,FALSE),"")</f>
        <v>Liver--Lysate-obese 18-</v>
      </c>
      <c r="G1614" s="12" t="s">
        <v>1678</v>
      </c>
      <c r="I1614" s="60" t="str">
        <f>IF(AND($A1614&lt;&gt;"",ISNUMBER($A1614)),VLOOKUP($A1614,StudiesDetails!$B:$CW,26,FALSE),"")</f>
        <v>Individual</v>
      </c>
      <c r="J1614" s="39">
        <f>IF(AND($A1614&lt;&gt;"",ISNUMBER($A1614)),VLOOKUP($A1614,StudiesDetails!$B:$CW,31,FALSE),"")</f>
        <v>1</v>
      </c>
      <c r="K1614" s="140">
        <v>24.734616815617301</v>
      </c>
      <c r="L1614" s="14" t="s">
        <v>1722</v>
      </c>
      <c r="M1614" s="14" t="s">
        <v>1385</v>
      </c>
      <c r="X1614" s="52">
        <v>1</v>
      </c>
      <c r="Y1614" s="52" t="s">
        <v>1683</v>
      </c>
    </row>
    <row r="1615" spans="1:25" x14ac:dyDescent="0.3">
      <c r="A1615">
        <v>2557</v>
      </c>
      <c r="B1615" s="23" t="str">
        <f>IF(AND($A1615&lt;&gt;"",ISNUMBER($A1615)),VLOOKUP($A1615,StudiesDetails!$B:$CW,2,FALSE),"")</f>
        <v>Wegler</v>
      </c>
      <c r="C1615" s="23">
        <f>IF(AND($A1615&lt;&gt;"",ISNUMBER($A1615)),VLOOKUP($A1615,StudiesDetails!$B:$CW,3,FALSE),"")</f>
        <v>2022</v>
      </c>
      <c r="D1615" s="23" t="str">
        <f>IF(AND($A1615&lt;&gt;"",ISNUMBER($A1615)),VLOOKUP($A1615,StudiesDetails!$B:$CW,4,FALSE),"")</f>
        <v>https://doi.org/10.1002/cpt.2558</v>
      </c>
      <c r="E1615" s="64" t="str">
        <f>IF(AND($A1615&lt;&gt;"",ISNUMBER($A1615)),VLOOKUP($A1615,StudiesDetails!$B:$CW,5,FALSE),"")</f>
        <v>CYP3A4</v>
      </c>
      <c r="F1615" s="23" t="str">
        <f>IF(AND($A1615&lt;&gt;"",ISNUMBER($A1615)),VLOOKUP($A1615,StudiesDetails!$B:$CW,6,FALSE),"")</f>
        <v>Liver--Lysate-obese 19-</v>
      </c>
      <c r="G1615" s="12" t="s">
        <v>1678</v>
      </c>
      <c r="I1615" s="60" t="str">
        <f>IF(AND($A1615&lt;&gt;"",ISNUMBER($A1615)),VLOOKUP($A1615,StudiesDetails!$B:$CW,26,FALSE),"")</f>
        <v>Individual</v>
      </c>
      <c r="J1615" s="39">
        <f>IF(AND($A1615&lt;&gt;"",ISNUMBER($A1615)),VLOOKUP($A1615,StudiesDetails!$B:$CW,31,FALSE),"")</f>
        <v>1</v>
      </c>
      <c r="K1615" s="140">
        <v>15.2027070501504</v>
      </c>
      <c r="L1615" s="14" t="s">
        <v>1722</v>
      </c>
      <c r="M1615" s="14" t="s">
        <v>1385</v>
      </c>
      <c r="X1615" s="52">
        <v>1</v>
      </c>
      <c r="Y1615" s="52" t="s">
        <v>1683</v>
      </c>
    </row>
    <row r="1616" spans="1:25" x14ac:dyDescent="0.3">
      <c r="A1616">
        <v>2558</v>
      </c>
      <c r="B1616" s="23" t="str">
        <f>IF(AND($A1616&lt;&gt;"",ISNUMBER($A1616)),VLOOKUP($A1616,StudiesDetails!$B:$CW,2,FALSE),"")</f>
        <v>Wegler</v>
      </c>
      <c r="C1616" s="23">
        <f>IF(AND($A1616&lt;&gt;"",ISNUMBER($A1616)),VLOOKUP($A1616,StudiesDetails!$B:$CW,3,FALSE),"")</f>
        <v>2022</v>
      </c>
      <c r="D1616" s="23" t="str">
        <f>IF(AND($A1616&lt;&gt;"",ISNUMBER($A1616)),VLOOKUP($A1616,StudiesDetails!$B:$CW,4,FALSE),"")</f>
        <v>https://doi.org/10.1002/cpt.2558</v>
      </c>
      <c r="E1616" s="64" t="str">
        <f>IF(AND($A1616&lt;&gt;"",ISNUMBER($A1616)),VLOOKUP($A1616,StudiesDetails!$B:$CW,5,FALSE),"")</f>
        <v>CYP3A4</v>
      </c>
      <c r="F1616" s="23" t="str">
        <f>IF(AND($A1616&lt;&gt;"",ISNUMBER($A1616)),VLOOKUP($A1616,StudiesDetails!$B:$CW,6,FALSE),"")</f>
        <v>Liver--Lysate-obese 20-</v>
      </c>
      <c r="G1616" s="12" t="s">
        <v>1678</v>
      </c>
      <c r="I1616" s="60" t="str">
        <f>IF(AND($A1616&lt;&gt;"",ISNUMBER($A1616)),VLOOKUP($A1616,StudiesDetails!$B:$CW,26,FALSE),"")</f>
        <v>Individual</v>
      </c>
      <c r="J1616" s="39">
        <f>IF(AND($A1616&lt;&gt;"",ISNUMBER($A1616)),VLOOKUP($A1616,StudiesDetails!$B:$CW,31,FALSE),"")</f>
        <v>1</v>
      </c>
      <c r="K1616" s="140">
        <v>44.275556620715697</v>
      </c>
      <c r="L1616" s="14" t="s">
        <v>1722</v>
      </c>
      <c r="M1616" s="14" t="s">
        <v>1385</v>
      </c>
      <c r="X1616" s="52">
        <v>1</v>
      </c>
      <c r="Y1616" s="52" t="s">
        <v>1683</v>
      </c>
    </row>
    <row r="1617" spans="1:25" x14ac:dyDescent="0.3">
      <c r="A1617">
        <v>2559</v>
      </c>
      <c r="B1617" s="23" t="str">
        <f>IF(AND($A1617&lt;&gt;"",ISNUMBER($A1617)),VLOOKUP($A1617,StudiesDetails!$B:$CW,2,FALSE),"")</f>
        <v>Wegler</v>
      </c>
      <c r="C1617" s="23">
        <f>IF(AND($A1617&lt;&gt;"",ISNUMBER($A1617)),VLOOKUP($A1617,StudiesDetails!$B:$CW,3,FALSE),"")</f>
        <v>2022</v>
      </c>
      <c r="D1617" s="23" t="str">
        <f>IF(AND($A1617&lt;&gt;"",ISNUMBER($A1617)),VLOOKUP($A1617,StudiesDetails!$B:$CW,4,FALSE),"")</f>
        <v>https://doi.org/10.1002/cpt.2558</v>
      </c>
      <c r="E1617" s="64" t="str">
        <f>IF(AND($A1617&lt;&gt;"",ISNUMBER($A1617)),VLOOKUP($A1617,StudiesDetails!$B:$CW,5,FALSE),"")</f>
        <v>CYP3A4</v>
      </c>
      <c r="F1617" s="23" t="str">
        <f>IF(AND($A1617&lt;&gt;"",ISNUMBER($A1617)),VLOOKUP($A1617,StudiesDetails!$B:$CW,6,FALSE),"")</f>
        <v>Liver--Lysate-obese 21-</v>
      </c>
      <c r="G1617" s="12" t="s">
        <v>1678</v>
      </c>
      <c r="I1617" s="60" t="str">
        <f>IF(AND($A1617&lt;&gt;"",ISNUMBER($A1617)),VLOOKUP($A1617,StudiesDetails!$B:$CW,26,FALSE),"")</f>
        <v>Individual</v>
      </c>
      <c r="J1617" s="39">
        <f>IF(AND($A1617&lt;&gt;"",ISNUMBER($A1617)),VLOOKUP($A1617,StudiesDetails!$B:$CW,31,FALSE),"")</f>
        <v>1</v>
      </c>
      <c r="K1617" s="140">
        <v>16.538307281750601</v>
      </c>
      <c r="L1617" s="14" t="s">
        <v>1722</v>
      </c>
      <c r="M1617" s="14" t="s">
        <v>1385</v>
      </c>
      <c r="X1617" s="52">
        <v>1</v>
      </c>
      <c r="Y1617" s="52" t="s">
        <v>1683</v>
      </c>
    </row>
    <row r="1618" spans="1:25" x14ac:dyDescent="0.3">
      <c r="A1618">
        <v>2560</v>
      </c>
      <c r="B1618" s="23" t="str">
        <f>IF(AND($A1618&lt;&gt;"",ISNUMBER($A1618)),VLOOKUP($A1618,StudiesDetails!$B:$CW,2,FALSE),"")</f>
        <v>Wegler</v>
      </c>
      <c r="C1618" s="23">
        <f>IF(AND($A1618&lt;&gt;"",ISNUMBER($A1618)),VLOOKUP($A1618,StudiesDetails!$B:$CW,3,FALSE),"")</f>
        <v>2022</v>
      </c>
      <c r="D1618" s="23" t="str">
        <f>IF(AND($A1618&lt;&gt;"",ISNUMBER($A1618)),VLOOKUP($A1618,StudiesDetails!$B:$CW,4,FALSE),"")</f>
        <v>https://doi.org/10.1002/cpt.2558</v>
      </c>
      <c r="E1618" s="64" t="str">
        <f>IF(AND($A1618&lt;&gt;"",ISNUMBER($A1618)),VLOOKUP($A1618,StudiesDetails!$B:$CW,5,FALSE),"")</f>
        <v>CYP3A4</v>
      </c>
      <c r="F1618" s="23" t="str">
        <f>IF(AND($A1618&lt;&gt;"",ISNUMBER($A1618)),VLOOKUP($A1618,StudiesDetails!$B:$CW,6,FALSE),"")</f>
        <v>Liver--Lysate-obese 22-</v>
      </c>
      <c r="G1618" s="12" t="s">
        <v>1678</v>
      </c>
      <c r="I1618" s="60" t="str">
        <f>IF(AND($A1618&lt;&gt;"",ISNUMBER($A1618)),VLOOKUP($A1618,StudiesDetails!$B:$CW,26,FALSE),"")</f>
        <v>Individual</v>
      </c>
      <c r="J1618" s="39">
        <f>IF(AND($A1618&lt;&gt;"",ISNUMBER($A1618)),VLOOKUP($A1618,StudiesDetails!$B:$CW,31,FALSE),"")</f>
        <v>1</v>
      </c>
      <c r="K1618" s="140">
        <v>18.908728736596299</v>
      </c>
      <c r="L1618" s="14" t="s">
        <v>1722</v>
      </c>
      <c r="M1618" s="14" t="s">
        <v>1385</v>
      </c>
      <c r="X1618" s="52">
        <v>1</v>
      </c>
      <c r="Y1618" s="52" t="s">
        <v>1683</v>
      </c>
    </row>
    <row r="1619" spans="1:25" x14ac:dyDescent="0.3">
      <c r="A1619">
        <v>2561</v>
      </c>
      <c r="B1619" s="23" t="str">
        <f>IF(AND($A1619&lt;&gt;"",ISNUMBER($A1619)),VLOOKUP($A1619,StudiesDetails!$B:$CW,2,FALSE),"")</f>
        <v>Wegler</v>
      </c>
      <c r="C1619" s="23">
        <f>IF(AND($A1619&lt;&gt;"",ISNUMBER($A1619)),VLOOKUP($A1619,StudiesDetails!$B:$CW,3,FALSE),"")</f>
        <v>2022</v>
      </c>
      <c r="D1619" s="23" t="str">
        <f>IF(AND($A1619&lt;&gt;"",ISNUMBER($A1619)),VLOOKUP($A1619,StudiesDetails!$B:$CW,4,FALSE),"")</f>
        <v>https://doi.org/10.1002/cpt.2558</v>
      </c>
      <c r="E1619" s="64" t="str">
        <f>IF(AND($A1619&lt;&gt;"",ISNUMBER($A1619)),VLOOKUP($A1619,StudiesDetails!$B:$CW,5,FALSE),"")</f>
        <v>CYP3A4</v>
      </c>
      <c r="F1619" s="23" t="str">
        <f>IF(AND($A1619&lt;&gt;"",ISNUMBER($A1619)),VLOOKUP($A1619,StudiesDetails!$B:$CW,6,FALSE),"")</f>
        <v>Liver--Lysate-obese 23-</v>
      </c>
      <c r="G1619" s="12" t="s">
        <v>1678</v>
      </c>
      <c r="I1619" s="60" t="str">
        <f>IF(AND($A1619&lt;&gt;"",ISNUMBER($A1619)),VLOOKUP($A1619,StudiesDetails!$B:$CW,26,FALSE),"")</f>
        <v>Individual</v>
      </c>
      <c r="J1619" s="39">
        <f>IF(AND($A1619&lt;&gt;"",ISNUMBER($A1619)),VLOOKUP($A1619,StudiesDetails!$B:$CW,31,FALSE),"")</f>
        <v>1</v>
      </c>
      <c r="K1619" s="140">
        <v>21.479608145150301</v>
      </c>
      <c r="L1619" s="14" t="s">
        <v>1722</v>
      </c>
      <c r="M1619" s="14" t="s">
        <v>1385</v>
      </c>
      <c r="X1619" s="52">
        <v>1</v>
      </c>
      <c r="Y1619" s="52" t="s">
        <v>1683</v>
      </c>
    </row>
    <row r="1620" spans="1:25" x14ac:dyDescent="0.3">
      <c r="A1620">
        <v>2562</v>
      </c>
      <c r="B1620" s="23" t="str">
        <f>IF(AND($A1620&lt;&gt;"",ISNUMBER($A1620)),VLOOKUP($A1620,StudiesDetails!$B:$CW,2,FALSE),"")</f>
        <v>Wegler</v>
      </c>
      <c r="C1620" s="23">
        <f>IF(AND($A1620&lt;&gt;"",ISNUMBER($A1620)),VLOOKUP($A1620,StudiesDetails!$B:$CW,3,FALSE),"")</f>
        <v>2022</v>
      </c>
      <c r="D1620" s="23" t="str">
        <f>IF(AND($A1620&lt;&gt;"",ISNUMBER($A1620)),VLOOKUP($A1620,StudiesDetails!$B:$CW,4,FALSE),"")</f>
        <v>https://doi.org/10.1002/cpt.2558</v>
      </c>
      <c r="E1620" s="64" t="str">
        <f>IF(AND($A1620&lt;&gt;"",ISNUMBER($A1620)),VLOOKUP($A1620,StudiesDetails!$B:$CW,5,FALSE),"")</f>
        <v>CYP3A4</v>
      </c>
      <c r="F1620" s="23" t="str">
        <f>IF(AND($A1620&lt;&gt;"",ISNUMBER($A1620)),VLOOKUP($A1620,StudiesDetails!$B:$CW,6,FALSE),"")</f>
        <v>Liver--Lysate-obese 24-</v>
      </c>
      <c r="G1620" s="12" t="s">
        <v>1678</v>
      </c>
      <c r="I1620" s="60" t="str">
        <f>IF(AND($A1620&lt;&gt;"",ISNUMBER($A1620)),VLOOKUP($A1620,StudiesDetails!$B:$CW,26,FALSE),"")</f>
        <v>Individual</v>
      </c>
      <c r="J1620" s="39">
        <f>IF(AND($A1620&lt;&gt;"",ISNUMBER($A1620)),VLOOKUP($A1620,StudiesDetails!$B:$CW,31,FALSE),"")</f>
        <v>1</v>
      </c>
      <c r="K1620" s="140">
        <v>24.062875501571501</v>
      </c>
      <c r="L1620" s="14" t="s">
        <v>1722</v>
      </c>
      <c r="M1620" s="14" t="s">
        <v>1385</v>
      </c>
      <c r="X1620" s="52">
        <v>1</v>
      </c>
      <c r="Y1620" s="52" t="s">
        <v>1683</v>
      </c>
    </row>
    <row r="1621" spans="1:25" x14ac:dyDescent="0.3">
      <c r="A1621">
        <v>2563</v>
      </c>
      <c r="B1621" s="23" t="str">
        <f>IF(AND($A1621&lt;&gt;"",ISNUMBER($A1621)),VLOOKUP($A1621,StudiesDetails!$B:$CW,2,FALSE),"")</f>
        <v>Wegler</v>
      </c>
      <c r="C1621" s="23">
        <f>IF(AND($A1621&lt;&gt;"",ISNUMBER($A1621)),VLOOKUP($A1621,StudiesDetails!$B:$CW,3,FALSE),"")</f>
        <v>2022</v>
      </c>
      <c r="D1621" s="23" t="str">
        <f>IF(AND($A1621&lt;&gt;"",ISNUMBER($A1621)),VLOOKUP($A1621,StudiesDetails!$B:$CW,4,FALSE),"")</f>
        <v>https://doi.org/10.1002/cpt.2558</v>
      </c>
      <c r="E1621" s="64" t="str">
        <f>IF(AND($A1621&lt;&gt;"",ISNUMBER($A1621)),VLOOKUP($A1621,StudiesDetails!$B:$CW,5,FALSE),"")</f>
        <v>CYP3A4</v>
      </c>
      <c r="F1621" s="23" t="str">
        <f>IF(AND($A1621&lt;&gt;"",ISNUMBER($A1621)),VLOOKUP($A1621,StudiesDetails!$B:$CW,6,FALSE),"")</f>
        <v>Liver--Lysate-obese 25-</v>
      </c>
      <c r="G1621" s="12" t="s">
        <v>1678</v>
      </c>
      <c r="I1621" s="60" t="str">
        <f>IF(AND($A1621&lt;&gt;"",ISNUMBER($A1621)),VLOOKUP($A1621,StudiesDetails!$B:$CW,26,FALSE),"")</f>
        <v>Individual</v>
      </c>
      <c r="J1621" s="39">
        <f>IF(AND($A1621&lt;&gt;"",ISNUMBER($A1621)),VLOOKUP($A1621,StudiesDetails!$B:$CW,31,FALSE),"")</f>
        <v>1</v>
      </c>
      <c r="K1621" s="140">
        <v>17.0253623673457</v>
      </c>
      <c r="L1621" s="14" t="s">
        <v>1722</v>
      </c>
      <c r="M1621" s="14" t="s">
        <v>1385</v>
      </c>
      <c r="X1621" s="52">
        <v>1</v>
      </c>
      <c r="Y1621" s="52" t="s">
        <v>1683</v>
      </c>
    </row>
    <row r="1622" spans="1:25" x14ac:dyDescent="0.3">
      <c r="A1622">
        <v>2564</v>
      </c>
      <c r="B1622" s="23" t="str">
        <f>IF(AND($A1622&lt;&gt;"",ISNUMBER($A1622)),VLOOKUP($A1622,StudiesDetails!$B:$CW,2,FALSE),"")</f>
        <v>Wegler</v>
      </c>
      <c r="C1622" s="23">
        <f>IF(AND($A1622&lt;&gt;"",ISNUMBER($A1622)),VLOOKUP($A1622,StudiesDetails!$B:$CW,3,FALSE),"")</f>
        <v>2022</v>
      </c>
      <c r="D1622" s="23" t="str">
        <f>IF(AND($A1622&lt;&gt;"",ISNUMBER($A1622)),VLOOKUP($A1622,StudiesDetails!$B:$CW,4,FALSE),"")</f>
        <v>https://doi.org/10.1002/cpt.2558</v>
      </c>
      <c r="E1622" s="64" t="str">
        <f>IF(AND($A1622&lt;&gt;"",ISNUMBER($A1622)),VLOOKUP($A1622,StudiesDetails!$B:$CW,5,FALSE),"")</f>
        <v>CYP3A4</v>
      </c>
      <c r="F1622" s="23" t="str">
        <f>IF(AND($A1622&lt;&gt;"",ISNUMBER($A1622)),VLOOKUP($A1622,StudiesDetails!$B:$CW,6,FALSE),"")</f>
        <v>Liver--Lysate-obese 26-</v>
      </c>
      <c r="G1622" s="12" t="s">
        <v>1678</v>
      </c>
      <c r="I1622" s="60" t="str">
        <f>IF(AND($A1622&lt;&gt;"",ISNUMBER($A1622)),VLOOKUP($A1622,StudiesDetails!$B:$CW,26,FALSE),"")</f>
        <v>Individual</v>
      </c>
      <c r="J1622" s="39">
        <f>IF(AND($A1622&lt;&gt;"",ISNUMBER($A1622)),VLOOKUP($A1622,StudiesDetails!$B:$CW,31,FALSE),"")</f>
        <v>1</v>
      </c>
      <c r="K1622" s="140">
        <v>20.677971650603499</v>
      </c>
      <c r="L1622" s="14" t="s">
        <v>1722</v>
      </c>
      <c r="M1622" s="14" t="s">
        <v>1385</v>
      </c>
      <c r="X1622" s="52">
        <v>1</v>
      </c>
      <c r="Y1622" s="52" t="s">
        <v>1683</v>
      </c>
    </row>
    <row r="1623" spans="1:25" x14ac:dyDescent="0.3">
      <c r="A1623">
        <v>2565</v>
      </c>
      <c r="B1623" s="23" t="str">
        <f>IF(AND($A1623&lt;&gt;"",ISNUMBER($A1623)),VLOOKUP($A1623,StudiesDetails!$B:$CW,2,FALSE),"")</f>
        <v>Wegler</v>
      </c>
      <c r="C1623" s="23">
        <f>IF(AND($A1623&lt;&gt;"",ISNUMBER($A1623)),VLOOKUP($A1623,StudiesDetails!$B:$CW,3,FALSE),"")</f>
        <v>2022</v>
      </c>
      <c r="D1623" s="23" t="str">
        <f>IF(AND($A1623&lt;&gt;"",ISNUMBER($A1623)),VLOOKUP($A1623,StudiesDetails!$B:$CW,4,FALSE),"")</f>
        <v>https://doi.org/10.1002/cpt.2558</v>
      </c>
      <c r="E1623" s="64" t="str">
        <f>IF(AND($A1623&lt;&gt;"",ISNUMBER($A1623)),VLOOKUP($A1623,StudiesDetails!$B:$CW,5,FALSE),"")</f>
        <v>CYP3A4</v>
      </c>
      <c r="F1623" s="23" t="str">
        <f>IF(AND($A1623&lt;&gt;"",ISNUMBER($A1623)),VLOOKUP($A1623,StudiesDetails!$B:$CW,6,FALSE),"")</f>
        <v>Liver--Lysate-obese 27-</v>
      </c>
      <c r="G1623" s="12" t="s">
        <v>1678</v>
      </c>
      <c r="I1623" s="60" t="str">
        <f>IF(AND($A1623&lt;&gt;"",ISNUMBER($A1623)),VLOOKUP($A1623,StudiesDetails!$B:$CW,26,FALSE),"")</f>
        <v>Individual</v>
      </c>
      <c r="J1623" s="39">
        <f>IF(AND($A1623&lt;&gt;"",ISNUMBER($A1623)),VLOOKUP($A1623,StudiesDetails!$B:$CW,31,FALSE),"")</f>
        <v>1</v>
      </c>
      <c r="K1623" s="140">
        <v>13.9261493802194</v>
      </c>
      <c r="L1623" s="14" t="s">
        <v>1722</v>
      </c>
      <c r="M1623" s="14" t="s">
        <v>1385</v>
      </c>
      <c r="X1623" s="52">
        <v>1</v>
      </c>
      <c r="Y1623" s="52" t="s">
        <v>1683</v>
      </c>
    </row>
    <row r="1624" spans="1:25" x14ac:dyDescent="0.3">
      <c r="A1624">
        <v>2566</v>
      </c>
      <c r="B1624" s="23" t="str">
        <f>IF(AND($A1624&lt;&gt;"",ISNUMBER($A1624)),VLOOKUP($A1624,StudiesDetails!$B:$CW,2,FALSE),"")</f>
        <v>Wegler</v>
      </c>
      <c r="C1624" s="23">
        <f>IF(AND($A1624&lt;&gt;"",ISNUMBER($A1624)),VLOOKUP($A1624,StudiesDetails!$B:$CW,3,FALSE),"")</f>
        <v>2022</v>
      </c>
      <c r="D1624" s="23" t="str">
        <f>IF(AND($A1624&lt;&gt;"",ISNUMBER($A1624)),VLOOKUP($A1624,StudiesDetails!$B:$CW,4,FALSE),"")</f>
        <v>https://doi.org/10.1002/cpt.2558</v>
      </c>
      <c r="E1624" s="64" t="str">
        <f>IF(AND($A1624&lt;&gt;"",ISNUMBER($A1624)),VLOOKUP($A1624,StudiesDetails!$B:$CW,5,FALSE),"")</f>
        <v>CYP3A4</v>
      </c>
      <c r="F1624" s="23" t="str">
        <f>IF(AND($A1624&lt;&gt;"",ISNUMBER($A1624)),VLOOKUP($A1624,StudiesDetails!$B:$CW,6,FALSE),"")</f>
        <v>Liver--Lysate-obese 28-</v>
      </c>
      <c r="G1624" s="12" t="s">
        <v>1678</v>
      </c>
      <c r="I1624" s="60" t="str">
        <f>IF(AND($A1624&lt;&gt;"",ISNUMBER($A1624)),VLOOKUP($A1624,StudiesDetails!$B:$CW,26,FALSE),"")</f>
        <v>Individual</v>
      </c>
      <c r="J1624" s="39">
        <f>IF(AND($A1624&lt;&gt;"",ISNUMBER($A1624)),VLOOKUP($A1624,StudiesDetails!$B:$CW,31,FALSE),"")</f>
        <v>1</v>
      </c>
      <c r="K1624" s="140">
        <v>17.022000110284299</v>
      </c>
      <c r="L1624" s="14" t="s">
        <v>1722</v>
      </c>
      <c r="M1624" s="14" t="s">
        <v>1385</v>
      </c>
      <c r="X1624" s="52">
        <v>1</v>
      </c>
      <c r="Y1624" s="52" t="s">
        <v>1683</v>
      </c>
    </row>
    <row r="1625" spans="1:25" x14ac:dyDescent="0.3">
      <c r="A1625">
        <v>2567</v>
      </c>
      <c r="B1625" s="23" t="str">
        <f>IF(AND($A1625&lt;&gt;"",ISNUMBER($A1625)),VLOOKUP($A1625,StudiesDetails!$B:$CW,2,FALSE),"")</f>
        <v>Wegler</v>
      </c>
      <c r="C1625" s="23">
        <f>IF(AND($A1625&lt;&gt;"",ISNUMBER($A1625)),VLOOKUP($A1625,StudiesDetails!$B:$CW,3,FALSE),"")</f>
        <v>2022</v>
      </c>
      <c r="D1625" s="23" t="str">
        <f>IF(AND($A1625&lt;&gt;"",ISNUMBER($A1625)),VLOOKUP($A1625,StudiesDetails!$B:$CW,4,FALSE),"")</f>
        <v>https://doi.org/10.1002/cpt.2558</v>
      </c>
      <c r="E1625" s="64" t="str">
        <f>IF(AND($A1625&lt;&gt;"",ISNUMBER($A1625)),VLOOKUP($A1625,StudiesDetails!$B:$CW,5,FALSE),"")</f>
        <v>CYP3A4</v>
      </c>
      <c r="F1625" s="23" t="str">
        <f>IF(AND($A1625&lt;&gt;"",ISNUMBER($A1625)),VLOOKUP($A1625,StudiesDetails!$B:$CW,6,FALSE),"")</f>
        <v>Liver--Lysate-obese 29-</v>
      </c>
      <c r="G1625" s="12" t="s">
        <v>1678</v>
      </c>
      <c r="I1625" s="60" t="str">
        <f>IF(AND($A1625&lt;&gt;"",ISNUMBER($A1625)),VLOOKUP($A1625,StudiesDetails!$B:$CW,26,FALSE),"")</f>
        <v>Individual</v>
      </c>
      <c r="J1625" s="39">
        <f>IF(AND($A1625&lt;&gt;"",ISNUMBER($A1625)),VLOOKUP($A1625,StudiesDetails!$B:$CW,31,FALSE),"")</f>
        <v>1</v>
      </c>
      <c r="K1625" s="140">
        <v>33.946462759409798</v>
      </c>
      <c r="L1625" s="14" t="s">
        <v>1722</v>
      </c>
      <c r="M1625" s="14" t="s">
        <v>1385</v>
      </c>
      <c r="X1625" s="52">
        <v>1</v>
      </c>
      <c r="Y1625" s="52" t="s">
        <v>1683</v>
      </c>
    </row>
    <row r="1626" spans="1:25" x14ac:dyDescent="0.3">
      <c r="A1626">
        <v>2568</v>
      </c>
      <c r="B1626" s="23" t="str">
        <f>IF(AND($A1626&lt;&gt;"",ISNUMBER($A1626)),VLOOKUP($A1626,StudiesDetails!$B:$CW,2,FALSE),"")</f>
        <v>Wegler</v>
      </c>
      <c r="C1626" s="23">
        <f>IF(AND($A1626&lt;&gt;"",ISNUMBER($A1626)),VLOOKUP($A1626,StudiesDetails!$B:$CW,3,FALSE),"")</f>
        <v>2022</v>
      </c>
      <c r="D1626" s="23" t="str">
        <f>IF(AND($A1626&lt;&gt;"",ISNUMBER($A1626)),VLOOKUP($A1626,StudiesDetails!$B:$CW,4,FALSE),"")</f>
        <v>https://doi.org/10.1002/cpt.2558</v>
      </c>
      <c r="E1626" s="64" t="str">
        <f>IF(AND($A1626&lt;&gt;"",ISNUMBER($A1626)),VLOOKUP($A1626,StudiesDetails!$B:$CW,5,FALSE),"")</f>
        <v>CYP3A4</v>
      </c>
      <c r="F1626" s="23" t="str">
        <f>IF(AND($A1626&lt;&gt;"",ISNUMBER($A1626)),VLOOKUP($A1626,StudiesDetails!$B:$CW,6,FALSE),"")</f>
        <v>Liver--Lysate-obese 30-</v>
      </c>
      <c r="G1626" s="12" t="s">
        <v>1678</v>
      </c>
      <c r="I1626" s="60" t="str">
        <f>IF(AND($A1626&lt;&gt;"",ISNUMBER($A1626)),VLOOKUP($A1626,StudiesDetails!$B:$CW,26,FALSE),"")</f>
        <v>Individual</v>
      </c>
      <c r="J1626" s="39">
        <f>IF(AND($A1626&lt;&gt;"",ISNUMBER($A1626)),VLOOKUP($A1626,StudiesDetails!$B:$CW,31,FALSE),"")</f>
        <v>1</v>
      </c>
      <c r="K1626" s="140">
        <v>15.9331084867061</v>
      </c>
      <c r="L1626" s="14" t="s">
        <v>1722</v>
      </c>
      <c r="M1626" s="14" t="s">
        <v>1385</v>
      </c>
      <c r="X1626" s="52">
        <v>1</v>
      </c>
      <c r="Y1626" s="52" t="s">
        <v>1683</v>
      </c>
    </row>
    <row r="1627" spans="1:25" x14ac:dyDescent="0.3">
      <c r="A1627">
        <v>2569</v>
      </c>
      <c r="B1627" s="23" t="str">
        <f>IF(AND($A1627&lt;&gt;"",ISNUMBER($A1627)),VLOOKUP($A1627,StudiesDetails!$B:$CW,2,FALSE),"")</f>
        <v>Wegler</v>
      </c>
      <c r="C1627" s="23">
        <f>IF(AND($A1627&lt;&gt;"",ISNUMBER($A1627)),VLOOKUP($A1627,StudiesDetails!$B:$CW,3,FALSE),"")</f>
        <v>2022</v>
      </c>
      <c r="D1627" s="23" t="str">
        <f>IF(AND($A1627&lt;&gt;"",ISNUMBER($A1627)),VLOOKUP($A1627,StudiesDetails!$B:$CW,4,FALSE),"")</f>
        <v>https://doi.org/10.1002/cpt.2558</v>
      </c>
      <c r="E1627" s="64" t="str">
        <f>IF(AND($A1627&lt;&gt;"",ISNUMBER($A1627)),VLOOKUP($A1627,StudiesDetails!$B:$CW,5,FALSE),"")</f>
        <v>CYP3A4</v>
      </c>
      <c r="F1627" s="23" t="str">
        <f>IF(AND($A1627&lt;&gt;"",ISNUMBER($A1627)),VLOOKUP($A1627,StudiesDetails!$B:$CW,6,FALSE),"")</f>
        <v>Liver--Lysate-obese 31-</v>
      </c>
      <c r="G1627" s="12" t="s">
        <v>1678</v>
      </c>
      <c r="I1627" s="60" t="str">
        <f>IF(AND($A1627&lt;&gt;"",ISNUMBER($A1627)),VLOOKUP($A1627,StudiesDetails!$B:$CW,26,FALSE),"")</f>
        <v>Individual</v>
      </c>
      <c r="J1627" s="39">
        <f>IF(AND($A1627&lt;&gt;"",ISNUMBER($A1627)),VLOOKUP($A1627,StudiesDetails!$B:$CW,31,FALSE),"")</f>
        <v>1</v>
      </c>
      <c r="K1627" s="140">
        <v>21.484342939508501</v>
      </c>
      <c r="L1627" s="14" t="s">
        <v>1722</v>
      </c>
      <c r="M1627" s="14" t="s">
        <v>1385</v>
      </c>
      <c r="X1627" s="52">
        <v>1</v>
      </c>
      <c r="Y1627" s="52" t="s">
        <v>1683</v>
      </c>
    </row>
    <row r="1628" spans="1:25" x14ac:dyDescent="0.3">
      <c r="A1628">
        <v>2570</v>
      </c>
      <c r="B1628" s="23" t="str">
        <f>IF(AND($A1628&lt;&gt;"",ISNUMBER($A1628)),VLOOKUP($A1628,StudiesDetails!$B:$CW,2,FALSE),"")</f>
        <v>Wegler</v>
      </c>
      <c r="C1628" s="23">
        <f>IF(AND($A1628&lt;&gt;"",ISNUMBER($A1628)),VLOOKUP($A1628,StudiesDetails!$B:$CW,3,FALSE),"")</f>
        <v>2022</v>
      </c>
      <c r="D1628" s="23" t="str">
        <f>IF(AND($A1628&lt;&gt;"",ISNUMBER($A1628)),VLOOKUP($A1628,StudiesDetails!$B:$CW,4,FALSE),"")</f>
        <v>https://doi.org/10.1002/cpt.2558</v>
      </c>
      <c r="E1628" s="64" t="str">
        <f>IF(AND($A1628&lt;&gt;"",ISNUMBER($A1628)),VLOOKUP($A1628,StudiesDetails!$B:$CW,5,FALSE),"")</f>
        <v>CYP3A4</v>
      </c>
      <c r="F1628" s="23" t="str">
        <f>IF(AND($A1628&lt;&gt;"",ISNUMBER($A1628)),VLOOKUP($A1628,StudiesDetails!$B:$CW,6,FALSE),"")</f>
        <v>Liver--Lysate-obese 32-</v>
      </c>
      <c r="G1628" s="12" t="s">
        <v>1678</v>
      </c>
      <c r="I1628" s="60" t="str">
        <f>IF(AND($A1628&lt;&gt;"",ISNUMBER($A1628)),VLOOKUP($A1628,StudiesDetails!$B:$CW,26,FALSE),"")</f>
        <v>Individual</v>
      </c>
      <c r="J1628" s="39">
        <f>IF(AND($A1628&lt;&gt;"",ISNUMBER($A1628)),VLOOKUP($A1628,StudiesDetails!$B:$CW,31,FALSE),"")</f>
        <v>1</v>
      </c>
      <c r="K1628" s="140">
        <v>19.3109672291103</v>
      </c>
      <c r="L1628" s="14" t="s">
        <v>1722</v>
      </c>
      <c r="M1628" s="14" t="s">
        <v>1385</v>
      </c>
      <c r="X1628" s="52">
        <v>1</v>
      </c>
      <c r="Y1628" s="52" t="s">
        <v>1683</v>
      </c>
    </row>
    <row r="1629" spans="1:25" x14ac:dyDescent="0.3">
      <c r="A1629">
        <v>2571</v>
      </c>
      <c r="B1629" s="23" t="str">
        <f>IF(AND($A1629&lt;&gt;"",ISNUMBER($A1629)),VLOOKUP($A1629,StudiesDetails!$B:$CW,2,FALSE),"")</f>
        <v>Wegler</v>
      </c>
      <c r="C1629" s="23">
        <f>IF(AND($A1629&lt;&gt;"",ISNUMBER($A1629)),VLOOKUP($A1629,StudiesDetails!$B:$CW,3,FALSE),"")</f>
        <v>2022</v>
      </c>
      <c r="D1629" s="23" t="str">
        <f>IF(AND($A1629&lt;&gt;"",ISNUMBER($A1629)),VLOOKUP($A1629,StudiesDetails!$B:$CW,4,FALSE),"")</f>
        <v>https://doi.org/10.1002/cpt.2558</v>
      </c>
      <c r="E1629" s="64" t="str">
        <f>IF(AND($A1629&lt;&gt;"",ISNUMBER($A1629)),VLOOKUP($A1629,StudiesDetails!$B:$CW,5,FALSE),"")</f>
        <v>CYP3A4</v>
      </c>
      <c r="F1629" s="23" t="str">
        <f>IF(AND($A1629&lt;&gt;"",ISNUMBER($A1629)),VLOOKUP($A1629,StudiesDetails!$B:$CW,6,FALSE),"")</f>
        <v>Liver--Lysate-obese 33-</v>
      </c>
      <c r="G1629" s="12" t="s">
        <v>1678</v>
      </c>
      <c r="I1629" s="60" t="str">
        <f>IF(AND($A1629&lt;&gt;"",ISNUMBER($A1629)),VLOOKUP($A1629,StudiesDetails!$B:$CW,26,FALSE),"")</f>
        <v>Individual</v>
      </c>
      <c r="J1629" s="39">
        <f>IF(AND($A1629&lt;&gt;"",ISNUMBER($A1629)),VLOOKUP($A1629,StudiesDetails!$B:$CW,31,FALSE),"")</f>
        <v>1</v>
      </c>
      <c r="K1629" s="140">
        <v>11.874527327596899</v>
      </c>
      <c r="L1629" s="14" t="s">
        <v>1722</v>
      </c>
      <c r="M1629" s="14" t="s">
        <v>1385</v>
      </c>
      <c r="X1629" s="52">
        <v>1</v>
      </c>
      <c r="Y1629" s="52" t="s">
        <v>1683</v>
      </c>
    </row>
    <row r="1630" spans="1:25" x14ac:dyDescent="0.3">
      <c r="A1630">
        <v>2572</v>
      </c>
      <c r="B1630" s="23" t="str">
        <f>IF(AND($A1630&lt;&gt;"",ISNUMBER($A1630)),VLOOKUP($A1630,StudiesDetails!$B:$CW,2,FALSE),"")</f>
        <v>Wegler</v>
      </c>
      <c r="C1630" s="23">
        <f>IF(AND($A1630&lt;&gt;"",ISNUMBER($A1630)),VLOOKUP($A1630,StudiesDetails!$B:$CW,3,FALSE),"")</f>
        <v>2022</v>
      </c>
      <c r="D1630" s="23" t="str">
        <f>IF(AND($A1630&lt;&gt;"",ISNUMBER($A1630)),VLOOKUP($A1630,StudiesDetails!$B:$CW,4,FALSE),"")</f>
        <v>https://doi.org/10.1002/cpt.2558</v>
      </c>
      <c r="E1630" s="64" t="str">
        <f>IF(AND($A1630&lt;&gt;"",ISNUMBER($A1630)),VLOOKUP($A1630,StudiesDetails!$B:$CW,5,FALSE),"")</f>
        <v>CYP3A4</v>
      </c>
      <c r="F1630" s="23" t="str">
        <f>IF(AND($A1630&lt;&gt;"",ISNUMBER($A1630)),VLOOKUP($A1630,StudiesDetails!$B:$CW,6,FALSE),"")</f>
        <v>Liver--Lysate-obese 34-</v>
      </c>
      <c r="G1630" s="12" t="s">
        <v>1678</v>
      </c>
      <c r="I1630" s="60" t="str">
        <f>IF(AND($A1630&lt;&gt;"",ISNUMBER($A1630)),VLOOKUP($A1630,StudiesDetails!$B:$CW,26,FALSE),"")</f>
        <v>Individual</v>
      </c>
      <c r="J1630" s="39">
        <f>IF(AND($A1630&lt;&gt;"",ISNUMBER($A1630)),VLOOKUP($A1630,StudiesDetails!$B:$CW,31,FALSE),"")</f>
        <v>1</v>
      </c>
      <c r="K1630" s="140">
        <v>18.0614249476629</v>
      </c>
      <c r="L1630" s="14" t="s">
        <v>1722</v>
      </c>
      <c r="M1630" s="14" t="s">
        <v>1385</v>
      </c>
      <c r="X1630" s="52">
        <v>1</v>
      </c>
      <c r="Y1630" s="52" t="s">
        <v>1683</v>
      </c>
    </row>
    <row r="1631" spans="1:25" x14ac:dyDescent="0.3">
      <c r="A1631">
        <v>2573</v>
      </c>
      <c r="B1631" s="23" t="str">
        <f>IF(AND($A1631&lt;&gt;"",ISNUMBER($A1631)),VLOOKUP($A1631,StudiesDetails!$B:$CW,2,FALSE),"")</f>
        <v>Wegler</v>
      </c>
      <c r="C1631" s="23">
        <f>IF(AND($A1631&lt;&gt;"",ISNUMBER($A1631)),VLOOKUP($A1631,StudiesDetails!$B:$CW,3,FALSE),"")</f>
        <v>2022</v>
      </c>
      <c r="D1631" s="23" t="str">
        <f>IF(AND($A1631&lt;&gt;"",ISNUMBER($A1631)),VLOOKUP($A1631,StudiesDetails!$B:$CW,4,FALSE),"")</f>
        <v>https://doi.org/10.1002/cpt.2558</v>
      </c>
      <c r="E1631" s="64" t="str">
        <f>IF(AND($A1631&lt;&gt;"",ISNUMBER($A1631)),VLOOKUP($A1631,StudiesDetails!$B:$CW,5,FALSE),"")</f>
        <v>CYP3A4</v>
      </c>
      <c r="F1631" s="23" t="str">
        <f>IF(AND($A1631&lt;&gt;"",ISNUMBER($A1631)),VLOOKUP($A1631,StudiesDetails!$B:$CW,6,FALSE),"")</f>
        <v>Liver--Lysate-obese 35-</v>
      </c>
      <c r="G1631" s="12" t="s">
        <v>1678</v>
      </c>
      <c r="I1631" s="60" t="str">
        <f>IF(AND($A1631&lt;&gt;"",ISNUMBER($A1631)),VLOOKUP($A1631,StudiesDetails!$B:$CW,26,FALSE),"")</f>
        <v>Individual</v>
      </c>
      <c r="J1631" s="39">
        <f>IF(AND($A1631&lt;&gt;"",ISNUMBER($A1631)),VLOOKUP($A1631,StudiesDetails!$B:$CW,31,FALSE),"")</f>
        <v>1</v>
      </c>
      <c r="K1631" s="140">
        <v>26.103813176399399</v>
      </c>
      <c r="L1631" s="14" t="s">
        <v>1722</v>
      </c>
      <c r="M1631" s="14" t="s">
        <v>1385</v>
      </c>
      <c r="X1631" s="52">
        <v>1</v>
      </c>
      <c r="Y1631" s="52" t="s">
        <v>1683</v>
      </c>
    </row>
    <row r="1632" spans="1:25" x14ac:dyDescent="0.3">
      <c r="A1632">
        <v>2574</v>
      </c>
      <c r="B1632" s="23" t="str">
        <f>IF(AND($A1632&lt;&gt;"",ISNUMBER($A1632)),VLOOKUP($A1632,StudiesDetails!$B:$CW,2,FALSE),"")</f>
        <v>Wegler</v>
      </c>
      <c r="C1632" s="23">
        <f>IF(AND($A1632&lt;&gt;"",ISNUMBER($A1632)),VLOOKUP($A1632,StudiesDetails!$B:$CW,3,FALSE),"")</f>
        <v>2022</v>
      </c>
      <c r="D1632" s="23" t="str">
        <f>IF(AND($A1632&lt;&gt;"",ISNUMBER($A1632)),VLOOKUP($A1632,StudiesDetails!$B:$CW,4,FALSE),"")</f>
        <v>https://doi.org/10.1002/cpt.2558</v>
      </c>
      <c r="E1632" s="64" t="str">
        <f>IF(AND($A1632&lt;&gt;"",ISNUMBER($A1632)),VLOOKUP($A1632,StudiesDetails!$B:$CW,5,FALSE),"")</f>
        <v>CYP3A4</v>
      </c>
      <c r="F1632" s="23" t="str">
        <f>IF(AND($A1632&lt;&gt;"",ISNUMBER($A1632)),VLOOKUP($A1632,StudiesDetails!$B:$CW,6,FALSE),"")</f>
        <v>Liver--Lysate-obese 36-</v>
      </c>
      <c r="G1632" s="12" t="s">
        <v>1678</v>
      </c>
      <c r="I1632" s="60" t="str">
        <f>IF(AND($A1632&lt;&gt;"",ISNUMBER($A1632)),VLOOKUP($A1632,StudiesDetails!$B:$CW,26,FALSE),"")</f>
        <v>Individual</v>
      </c>
      <c r="J1632" s="39">
        <f>IF(AND($A1632&lt;&gt;"",ISNUMBER($A1632)),VLOOKUP($A1632,StudiesDetails!$B:$CW,31,FALSE),"")</f>
        <v>1</v>
      </c>
      <c r="K1632" s="140">
        <v>21.794052458416001</v>
      </c>
      <c r="L1632" s="14" t="s">
        <v>1722</v>
      </c>
      <c r="M1632" s="14" t="s">
        <v>1385</v>
      </c>
      <c r="X1632" s="52">
        <v>1</v>
      </c>
      <c r="Y1632" s="52" t="s">
        <v>1683</v>
      </c>
    </row>
    <row r="1633" spans="1:25" x14ac:dyDescent="0.3">
      <c r="A1633">
        <v>2575</v>
      </c>
      <c r="B1633" s="23" t="str">
        <f>IF(AND($A1633&lt;&gt;"",ISNUMBER($A1633)),VLOOKUP($A1633,StudiesDetails!$B:$CW,2,FALSE),"")</f>
        <v>Wegler</v>
      </c>
      <c r="C1633" s="23">
        <f>IF(AND($A1633&lt;&gt;"",ISNUMBER($A1633)),VLOOKUP($A1633,StudiesDetails!$B:$CW,3,FALSE),"")</f>
        <v>2022</v>
      </c>
      <c r="D1633" s="23" t="str">
        <f>IF(AND($A1633&lt;&gt;"",ISNUMBER($A1633)),VLOOKUP($A1633,StudiesDetails!$B:$CW,4,FALSE),"")</f>
        <v>https://doi.org/10.1002/cpt.2558</v>
      </c>
      <c r="E1633" s="64" t="str">
        <f>IF(AND($A1633&lt;&gt;"",ISNUMBER($A1633)),VLOOKUP($A1633,StudiesDetails!$B:$CW,5,FALSE),"")</f>
        <v>CYP3A4</v>
      </c>
      <c r="F1633" s="23" t="str">
        <f>IF(AND($A1633&lt;&gt;"",ISNUMBER($A1633)),VLOOKUP($A1633,StudiesDetails!$B:$CW,6,FALSE),"")</f>
        <v>Liver--Lysate-obese 37-</v>
      </c>
      <c r="G1633" s="12" t="s">
        <v>1678</v>
      </c>
      <c r="I1633" s="60" t="str">
        <f>IF(AND($A1633&lt;&gt;"",ISNUMBER($A1633)),VLOOKUP($A1633,StudiesDetails!$B:$CW,26,FALSE),"")</f>
        <v>Individual</v>
      </c>
      <c r="J1633" s="39">
        <f>IF(AND($A1633&lt;&gt;"",ISNUMBER($A1633)),VLOOKUP($A1633,StudiesDetails!$B:$CW,31,FALSE),"")</f>
        <v>1</v>
      </c>
      <c r="K1633" s="140">
        <v>11.7510647491579</v>
      </c>
      <c r="L1633" s="14" t="s">
        <v>1722</v>
      </c>
      <c r="M1633" s="14" t="s">
        <v>1385</v>
      </c>
      <c r="X1633" s="52">
        <v>1</v>
      </c>
      <c r="Y1633" s="52" t="s">
        <v>1683</v>
      </c>
    </row>
    <row r="1634" spans="1:25" x14ac:dyDescent="0.3">
      <c r="A1634">
        <v>2576</v>
      </c>
      <c r="B1634" s="23" t="str">
        <f>IF(AND($A1634&lt;&gt;"",ISNUMBER($A1634)),VLOOKUP($A1634,StudiesDetails!$B:$CW,2,FALSE),"")</f>
        <v>Wegler</v>
      </c>
      <c r="C1634" s="23">
        <f>IF(AND($A1634&lt;&gt;"",ISNUMBER($A1634)),VLOOKUP($A1634,StudiesDetails!$B:$CW,3,FALSE),"")</f>
        <v>2022</v>
      </c>
      <c r="D1634" s="23" t="str">
        <f>IF(AND($A1634&lt;&gt;"",ISNUMBER($A1634)),VLOOKUP($A1634,StudiesDetails!$B:$CW,4,FALSE),"")</f>
        <v>https://doi.org/10.1002/cpt.2558</v>
      </c>
      <c r="E1634" s="64" t="str">
        <f>IF(AND($A1634&lt;&gt;"",ISNUMBER($A1634)),VLOOKUP($A1634,StudiesDetails!$B:$CW,5,FALSE),"")</f>
        <v>CYP3A4</v>
      </c>
      <c r="F1634" s="23" t="str">
        <f>IF(AND($A1634&lt;&gt;"",ISNUMBER($A1634)),VLOOKUP($A1634,StudiesDetails!$B:$CW,6,FALSE),"")</f>
        <v>Liver--Lysate-non obese 1-</v>
      </c>
      <c r="G1634" s="12" t="s">
        <v>1678</v>
      </c>
      <c r="I1634" s="60" t="str">
        <f>IF(AND($A1634&lt;&gt;"",ISNUMBER($A1634)),VLOOKUP($A1634,StudiesDetails!$B:$CW,26,FALSE),"")</f>
        <v>Individual</v>
      </c>
      <c r="J1634" s="39">
        <f>IF(AND($A1634&lt;&gt;"",ISNUMBER($A1634)),VLOOKUP($A1634,StudiesDetails!$B:$CW,31,FALSE),"")</f>
        <v>1</v>
      </c>
      <c r="K1634" s="141">
        <v>25.702052748826102</v>
      </c>
      <c r="L1634" s="14" t="s">
        <v>1722</v>
      </c>
      <c r="M1634" s="14" t="s">
        <v>1385</v>
      </c>
      <c r="X1634" s="52">
        <v>1</v>
      </c>
      <c r="Y1634" s="52" t="s">
        <v>1702</v>
      </c>
    </row>
    <row r="1635" spans="1:25" x14ac:dyDescent="0.3">
      <c r="A1635">
        <v>2577</v>
      </c>
      <c r="B1635" s="23" t="str">
        <f>IF(AND($A1635&lt;&gt;"",ISNUMBER($A1635)),VLOOKUP($A1635,StudiesDetails!$B:$CW,2,FALSE),"")</f>
        <v>Wegler</v>
      </c>
      <c r="C1635" s="23">
        <f>IF(AND($A1635&lt;&gt;"",ISNUMBER($A1635)),VLOOKUP($A1635,StudiesDetails!$B:$CW,3,FALSE),"")</f>
        <v>2022</v>
      </c>
      <c r="D1635" s="23" t="str">
        <f>IF(AND($A1635&lt;&gt;"",ISNUMBER($A1635)),VLOOKUP($A1635,StudiesDetails!$B:$CW,4,FALSE),"")</f>
        <v>https://doi.org/10.1002/cpt.2558</v>
      </c>
      <c r="E1635" s="64" t="str">
        <f>IF(AND($A1635&lt;&gt;"",ISNUMBER($A1635)),VLOOKUP($A1635,StudiesDetails!$B:$CW,5,FALSE),"")</f>
        <v>CYP3A4</v>
      </c>
      <c r="F1635" s="23" t="str">
        <f>IF(AND($A1635&lt;&gt;"",ISNUMBER($A1635)),VLOOKUP($A1635,StudiesDetails!$B:$CW,6,FALSE),"")</f>
        <v>Liver--Lysate-non obese 2-</v>
      </c>
      <c r="G1635" s="12" t="s">
        <v>1678</v>
      </c>
      <c r="I1635" s="60" t="str">
        <f>IF(AND($A1635&lt;&gt;"",ISNUMBER($A1635)),VLOOKUP($A1635,StudiesDetails!$B:$CW,26,FALSE),"")</f>
        <v>Individual</v>
      </c>
      <c r="J1635" s="39">
        <f>IF(AND($A1635&lt;&gt;"",ISNUMBER($A1635)),VLOOKUP($A1635,StudiesDetails!$B:$CW,31,FALSE),"")</f>
        <v>1</v>
      </c>
      <c r="K1635" s="141">
        <v>25.827561303618399</v>
      </c>
      <c r="L1635" s="14" t="s">
        <v>1722</v>
      </c>
      <c r="M1635" s="14" t="s">
        <v>1385</v>
      </c>
      <c r="X1635" s="52">
        <v>1</v>
      </c>
      <c r="Y1635" s="52" t="s">
        <v>1702</v>
      </c>
    </row>
    <row r="1636" spans="1:25" x14ac:dyDescent="0.3">
      <c r="A1636">
        <v>2578</v>
      </c>
      <c r="B1636" s="23" t="str">
        <f>IF(AND($A1636&lt;&gt;"",ISNUMBER($A1636)),VLOOKUP($A1636,StudiesDetails!$B:$CW,2,FALSE),"")</f>
        <v>Wegler</v>
      </c>
      <c r="C1636" s="23">
        <f>IF(AND($A1636&lt;&gt;"",ISNUMBER($A1636)),VLOOKUP($A1636,StudiesDetails!$B:$CW,3,FALSE),"")</f>
        <v>2022</v>
      </c>
      <c r="D1636" s="23" t="str">
        <f>IF(AND($A1636&lt;&gt;"",ISNUMBER($A1636)),VLOOKUP($A1636,StudiesDetails!$B:$CW,4,FALSE),"")</f>
        <v>https://doi.org/10.1002/cpt.2558</v>
      </c>
      <c r="E1636" s="64" t="str">
        <f>IF(AND($A1636&lt;&gt;"",ISNUMBER($A1636)),VLOOKUP($A1636,StudiesDetails!$B:$CW,5,FALSE),"")</f>
        <v>CYP3A4</v>
      </c>
      <c r="F1636" s="23" t="str">
        <f>IF(AND($A1636&lt;&gt;"",ISNUMBER($A1636)),VLOOKUP($A1636,StudiesDetails!$B:$CW,6,FALSE),"")</f>
        <v>Liver--Lysate-non obese 3-</v>
      </c>
      <c r="G1636" s="12" t="s">
        <v>1678</v>
      </c>
      <c r="I1636" s="60" t="str">
        <f>IF(AND($A1636&lt;&gt;"",ISNUMBER($A1636)),VLOOKUP($A1636,StudiesDetails!$B:$CW,26,FALSE),"")</f>
        <v>Individual</v>
      </c>
      <c r="J1636" s="39">
        <f>IF(AND($A1636&lt;&gt;"",ISNUMBER($A1636)),VLOOKUP($A1636,StudiesDetails!$B:$CW,31,FALSE),"")</f>
        <v>1</v>
      </c>
      <c r="K1636" s="141">
        <v>14.8929465280179</v>
      </c>
      <c r="L1636" s="14" t="s">
        <v>1722</v>
      </c>
      <c r="M1636" s="14" t="s">
        <v>1385</v>
      </c>
      <c r="X1636" s="52">
        <v>1</v>
      </c>
      <c r="Y1636" s="52" t="s">
        <v>1702</v>
      </c>
    </row>
    <row r="1637" spans="1:25" x14ac:dyDescent="0.3">
      <c r="A1637">
        <v>2579</v>
      </c>
      <c r="B1637" s="23" t="str">
        <f>IF(AND($A1637&lt;&gt;"",ISNUMBER($A1637)),VLOOKUP($A1637,StudiesDetails!$B:$CW,2,FALSE),"")</f>
        <v>Wegler</v>
      </c>
      <c r="C1637" s="23">
        <f>IF(AND($A1637&lt;&gt;"",ISNUMBER($A1637)),VLOOKUP($A1637,StudiesDetails!$B:$CW,3,FALSE),"")</f>
        <v>2022</v>
      </c>
      <c r="D1637" s="23" t="str">
        <f>IF(AND($A1637&lt;&gt;"",ISNUMBER($A1637)),VLOOKUP($A1637,StudiesDetails!$B:$CW,4,FALSE),"")</f>
        <v>https://doi.org/10.1002/cpt.2558</v>
      </c>
      <c r="E1637" s="64" t="str">
        <f>IF(AND($A1637&lt;&gt;"",ISNUMBER($A1637)),VLOOKUP($A1637,StudiesDetails!$B:$CW,5,FALSE),"")</f>
        <v>CYP3A4</v>
      </c>
      <c r="F1637" s="23" t="str">
        <f>IF(AND($A1637&lt;&gt;"",ISNUMBER($A1637)),VLOOKUP($A1637,StudiesDetails!$B:$CW,6,FALSE),"")</f>
        <v>Liver--Lysate-non obese 4-</v>
      </c>
      <c r="G1637" s="12" t="s">
        <v>1678</v>
      </c>
      <c r="I1637" s="60" t="str">
        <f>IF(AND($A1637&lt;&gt;"",ISNUMBER($A1637)),VLOOKUP($A1637,StudiesDetails!$B:$CW,26,FALSE),"")</f>
        <v>Individual</v>
      </c>
      <c r="J1637" s="39">
        <f>IF(AND($A1637&lt;&gt;"",ISNUMBER($A1637)),VLOOKUP($A1637,StudiesDetails!$B:$CW,31,FALSE),"")</f>
        <v>1</v>
      </c>
      <c r="K1637" s="141">
        <v>26.113753463330902</v>
      </c>
      <c r="L1637" s="14" t="s">
        <v>1722</v>
      </c>
      <c r="M1637" s="14" t="s">
        <v>1385</v>
      </c>
      <c r="X1637" s="52">
        <v>1</v>
      </c>
      <c r="Y1637" s="52" t="s">
        <v>1702</v>
      </c>
    </row>
    <row r="1638" spans="1:25" x14ac:dyDescent="0.3">
      <c r="A1638">
        <v>2580</v>
      </c>
      <c r="B1638" s="23" t="str">
        <f>IF(AND($A1638&lt;&gt;"",ISNUMBER($A1638)),VLOOKUP($A1638,StudiesDetails!$B:$CW,2,FALSE),"")</f>
        <v>Wegler</v>
      </c>
      <c r="C1638" s="23">
        <f>IF(AND($A1638&lt;&gt;"",ISNUMBER($A1638)),VLOOKUP($A1638,StudiesDetails!$B:$CW,3,FALSE),"")</f>
        <v>2022</v>
      </c>
      <c r="D1638" s="23" t="str">
        <f>IF(AND($A1638&lt;&gt;"",ISNUMBER($A1638)),VLOOKUP($A1638,StudiesDetails!$B:$CW,4,FALSE),"")</f>
        <v>https://doi.org/10.1002/cpt.2558</v>
      </c>
      <c r="E1638" s="64" t="str">
        <f>IF(AND($A1638&lt;&gt;"",ISNUMBER($A1638)),VLOOKUP($A1638,StudiesDetails!$B:$CW,5,FALSE),"")</f>
        <v>CYP3A4</v>
      </c>
      <c r="F1638" s="23" t="str">
        <f>IF(AND($A1638&lt;&gt;"",ISNUMBER($A1638)),VLOOKUP($A1638,StudiesDetails!$B:$CW,6,FALSE),"")</f>
        <v>Liver--Lysate-non obese 5-</v>
      </c>
      <c r="G1638" s="12" t="s">
        <v>1678</v>
      </c>
      <c r="I1638" s="60" t="str">
        <f>IF(AND($A1638&lt;&gt;"",ISNUMBER($A1638)),VLOOKUP($A1638,StudiesDetails!$B:$CW,26,FALSE),"")</f>
        <v>Individual</v>
      </c>
      <c r="J1638" s="39">
        <f>IF(AND($A1638&lt;&gt;"",ISNUMBER($A1638)),VLOOKUP($A1638,StudiesDetails!$B:$CW,31,FALSE),"")</f>
        <v>1</v>
      </c>
      <c r="K1638" s="141">
        <v>22.019684118189499</v>
      </c>
      <c r="L1638" s="14" t="s">
        <v>1722</v>
      </c>
      <c r="M1638" s="14" t="s">
        <v>1385</v>
      </c>
      <c r="X1638" s="52">
        <v>1</v>
      </c>
      <c r="Y1638" s="52" t="s">
        <v>1702</v>
      </c>
    </row>
    <row r="1639" spans="1:25" x14ac:dyDescent="0.3">
      <c r="A1639">
        <v>2581</v>
      </c>
      <c r="B1639" s="23" t="str">
        <f>IF(AND($A1639&lt;&gt;"",ISNUMBER($A1639)),VLOOKUP($A1639,StudiesDetails!$B:$CW,2,FALSE),"")</f>
        <v>Wegler</v>
      </c>
      <c r="C1639" s="23">
        <f>IF(AND($A1639&lt;&gt;"",ISNUMBER($A1639)),VLOOKUP($A1639,StudiesDetails!$B:$CW,3,FALSE),"")</f>
        <v>2022</v>
      </c>
      <c r="D1639" s="23" t="str">
        <f>IF(AND($A1639&lt;&gt;"",ISNUMBER($A1639)),VLOOKUP($A1639,StudiesDetails!$B:$CW,4,FALSE),"")</f>
        <v>https://doi.org/10.1002/cpt.2558</v>
      </c>
      <c r="E1639" s="64" t="str">
        <f>IF(AND($A1639&lt;&gt;"",ISNUMBER($A1639)),VLOOKUP($A1639,StudiesDetails!$B:$CW,5,FALSE),"")</f>
        <v>CYP3A4</v>
      </c>
      <c r="F1639" s="23" t="str">
        <f>IF(AND($A1639&lt;&gt;"",ISNUMBER($A1639)),VLOOKUP($A1639,StudiesDetails!$B:$CW,6,FALSE),"")</f>
        <v>Liver--Lysate-non obese 6-</v>
      </c>
      <c r="G1639" s="12" t="s">
        <v>1678</v>
      </c>
      <c r="I1639" s="60" t="str">
        <f>IF(AND($A1639&lt;&gt;"",ISNUMBER($A1639)),VLOOKUP($A1639,StudiesDetails!$B:$CW,26,FALSE),"")</f>
        <v>Individual</v>
      </c>
      <c r="J1639" s="39">
        <f>IF(AND($A1639&lt;&gt;"",ISNUMBER($A1639)),VLOOKUP($A1639,StudiesDetails!$B:$CW,31,FALSE),"")</f>
        <v>1</v>
      </c>
      <c r="K1639" s="141">
        <v>16.5172889304169</v>
      </c>
      <c r="L1639" s="14" t="s">
        <v>1722</v>
      </c>
      <c r="M1639" s="14" t="s">
        <v>1385</v>
      </c>
      <c r="X1639" s="52">
        <v>1</v>
      </c>
      <c r="Y1639" s="52" t="s">
        <v>1702</v>
      </c>
    </row>
    <row r="1640" spans="1:25" x14ac:dyDescent="0.3">
      <c r="A1640">
        <v>2582</v>
      </c>
      <c r="B1640" s="23" t="str">
        <f>IF(AND($A1640&lt;&gt;"",ISNUMBER($A1640)),VLOOKUP($A1640,StudiesDetails!$B:$CW,2,FALSE),"")</f>
        <v>Wegler</v>
      </c>
      <c r="C1640" s="23">
        <f>IF(AND($A1640&lt;&gt;"",ISNUMBER($A1640)),VLOOKUP($A1640,StudiesDetails!$B:$CW,3,FALSE),"")</f>
        <v>2022</v>
      </c>
      <c r="D1640" s="23" t="str">
        <f>IF(AND($A1640&lt;&gt;"",ISNUMBER($A1640)),VLOOKUP($A1640,StudiesDetails!$B:$CW,4,FALSE),"")</f>
        <v>https://doi.org/10.1002/cpt.2558</v>
      </c>
      <c r="E1640" s="64" t="str">
        <f>IF(AND($A1640&lt;&gt;"",ISNUMBER($A1640)),VLOOKUP($A1640,StudiesDetails!$B:$CW,5,FALSE),"")</f>
        <v>CYP3A4</v>
      </c>
      <c r="F1640" s="23" t="str">
        <f>IF(AND($A1640&lt;&gt;"",ISNUMBER($A1640)),VLOOKUP($A1640,StudiesDetails!$B:$CW,6,FALSE),"")</f>
        <v>Liver--Lysate-non obese 7-</v>
      </c>
      <c r="G1640" s="12" t="s">
        <v>1678</v>
      </c>
      <c r="I1640" s="60" t="str">
        <f>IF(AND($A1640&lt;&gt;"",ISNUMBER($A1640)),VLOOKUP($A1640,StudiesDetails!$B:$CW,26,FALSE),"")</f>
        <v>Individual</v>
      </c>
      <c r="J1640" s="39">
        <f>IF(AND($A1640&lt;&gt;"",ISNUMBER($A1640)),VLOOKUP($A1640,StudiesDetails!$B:$CW,31,FALSE),"")</f>
        <v>1</v>
      </c>
      <c r="K1640" s="141">
        <v>37.024106623335101</v>
      </c>
      <c r="L1640" s="14" t="s">
        <v>1722</v>
      </c>
      <c r="M1640" s="14" t="s">
        <v>1385</v>
      </c>
      <c r="X1640" s="52">
        <v>1</v>
      </c>
      <c r="Y1640" s="52" t="s">
        <v>1702</v>
      </c>
    </row>
    <row r="1641" spans="1:25" x14ac:dyDescent="0.3">
      <c r="A1641">
        <v>2583</v>
      </c>
      <c r="B1641" s="23" t="str">
        <f>IF(AND($A1641&lt;&gt;"",ISNUMBER($A1641)),VLOOKUP($A1641,StudiesDetails!$B:$CW,2,FALSE),"")</f>
        <v>Wegler</v>
      </c>
      <c r="C1641" s="23">
        <f>IF(AND($A1641&lt;&gt;"",ISNUMBER($A1641)),VLOOKUP($A1641,StudiesDetails!$B:$CW,3,FALSE),"")</f>
        <v>2022</v>
      </c>
      <c r="D1641" s="23" t="str">
        <f>IF(AND($A1641&lt;&gt;"",ISNUMBER($A1641)),VLOOKUP($A1641,StudiesDetails!$B:$CW,4,FALSE),"")</f>
        <v>https://doi.org/10.1002/cpt.2558</v>
      </c>
      <c r="E1641" s="64" t="str">
        <f>IF(AND($A1641&lt;&gt;"",ISNUMBER($A1641)),VLOOKUP($A1641,StudiesDetails!$B:$CW,5,FALSE),"")</f>
        <v>CYP3A4</v>
      </c>
      <c r="F1641" s="23" t="str">
        <f>IF(AND($A1641&lt;&gt;"",ISNUMBER($A1641)),VLOOKUP($A1641,StudiesDetails!$B:$CW,6,FALSE),"")</f>
        <v>Liver--Lysate-non obese 8-</v>
      </c>
      <c r="G1641" s="12" t="s">
        <v>1678</v>
      </c>
      <c r="I1641" s="60" t="str">
        <f>IF(AND($A1641&lt;&gt;"",ISNUMBER($A1641)),VLOOKUP($A1641,StudiesDetails!$B:$CW,26,FALSE),"")</f>
        <v>Individual</v>
      </c>
      <c r="J1641" s="39">
        <f>IF(AND($A1641&lt;&gt;"",ISNUMBER($A1641)),VLOOKUP($A1641,StudiesDetails!$B:$CW,31,FALSE),"")</f>
        <v>1</v>
      </c>
      <c r="K1641" s="141">
        <v>26.5805170234221</v>
      </c>
      <c r="L1641" s="14" t="s">
        <v>1722</v>
      </c>
      <c r="M1641" s="14" t="s">
        <v>1385</v>
      </c>
      <c r="X1641" s="52">
        <v>1</v>
      </c>
      <c r="Y1641" s="52" t="s">
        <v>1702</v>
      </c>
    </row>
    <row r="1642" spans="1:25" x14ac:dyDescent="0.3">
      <c r="A1642">
        <v>2584</v>
      </c>
      <c r="B1642" s="23" t="str">
        <f>IF(AND($A1642&lt;&gt;"",ISNUMBER($A1642)),VLOOKUP($A1642,StudiesDetails!$B:$CW,2,FALSE),"")</f>
        <v>Wegler</v>
      </c>
      <c r="C1642" s="23">
        <f>IF(AND($A1642&lt;&gt;"",ISNUMBER($A1642)),VLOOKUP($A1642,StudiesDetails!$B:$CW,3,FALSE),"")</f>
        <v>2022</v>
      </c>
      <c r="D1642" s="23" t="str">
        <f>IF(AND($A1642&lt;&gt;"",ISNUMBER($A1642)),VLOOKUP($A1642,StudiesDetails!$B:$CW,4,FALSE),"")</f>
        <v>https://doi.org/10.1002/cpt.2558</v>
      </c>
      <c r="E1642" s="64" t="str">
        <f>IF(AND($A1642&lt;&gt;"",ISNUMBER($A1642)),VLOOKUP($A1642,StudiesDetails!$B:$CW,5,FALSE),"")</f>
        <v>CYP3A4</v>
      </c>
      <c r="F1642" s="23" t="str">
        <f>IF(AND($A1642&lt;&gt;"",ISNUMBER($A1642)),VLOOKUP($A1642,StudiesDetails!$B:$CW,6,FALSE),"")</f>
        <v>Liver--Lysate-non obese 9-</v>
      </c>
      <c r="G1642" s="12" t="s">
        <v>1678</v>
      </c>
      <c r="I1642" s="60" t="str">
        <f>IF(AND($A1642&lt;&gt;"",ISNUMBER($A1642)),VLOOKUP($A1642,StudiesDetails!$B:$CW,26,FALSE),"")</f>
        <v>Individual</v>
      </c>
      <c r="J1642" s="39">
        <f>IF(AND($A1642&lt;&gt;"",ISNUMBER($A1642)),VLOOKUP($A1642,StudiesDetails!$B:$CW,31,FALSE),"")</f>
        <v>1</v>
      </c>
      <c r="K1642" s="141">
        <v>29.070069511866301</v>
      </c>
      <c r="L1642" s="14" t="s">
        <v>1722</v>
      </c>
      <c r="M1642" s="14" t="s">
        <v>1385</v>
      </c>
      <c r="X1642" s="52">
        <v>1</v>
      </c>
      <c r="Y1642" s="52" t="s">
        <v>1702</v>
      </c>
    </row>
    <row r="1643" spans="1:25" x14ac:dyDescent="0.3">
      <c r="A1643">
        <v>2585</v>
      </c>
      <c r="B1643" s="23" t="str">
        <f>IF(AND($A1643&lt;&gt;"",ISNUMBER($A1643)),VLOOKUP($A1643,StudiesDetails!$B:$CW,2,FALSE),"")</f>
        <v>Wegler</v>
      </c>
      <c r="C1643" s="23">
        <f>IF(AND($A1643&lt;&gt;"",ISNUMBER($A1643)),VLOOKUP($A1643,StudiesDetails!$B:$CW,3,FALSE),"")</f>
        <v>2022</v>
      </c>
      <c r="D1643" s="23" t="str">
        <f>IF(AND($A1643&lt;&gt;"",ISNUMBER($A1643)),VLOOKUP($A1643,StudiesDetails!$B:$CW,4,FALSE),"")</f>
        <v>https://doi.org/10.1002/cpt.2558</v>
      </c>
      <c r="E1643" s="64" t="str">
        <f>IF(AND($A1643&lt;&gt;"",ISNUMBER($A1643)),VLOOKUP($A1643,StudiesDetails!$B:$CW,5,FALSE),"")</f>
        <v>CYP3A4</v>
      </c>
      <c r="F1643" s="23" t="str">
        <f>IF(AND($A1643&lt;&gt;"",ISNUMBER($A1643)),VLOOKUP($A1643,StudiesDetails!$B:$CW,6,FALSE),"")</f>
        <v>Liver--Lysate-non obese 10-</v>
      </c>
      <c r="G1643" s="12" t="s">
        <v>1678</v>
      </c>
      <c r="I1643" s="60" t="str">
        <f>IF(AND($A1643&lt;&gt;"",ISNUMBER($A1643)),VLOOKUP($A1643,StudiesDetails!$B:$CW,26,FALSE),"")</f>
        <v>Individual</v>
      </c>
      <c r="J1643" s="39">
        <f>IF(AND($A1643&lt;&gt;"",ISNUMBER($A1643)),VLOOKUP($A1643,StudiesDetails!$B:$CW,31,FALSE),"")</f>
        <v>1</v>
      </c>
      <c r="K1643" s="141">
        <v>21.272799934189301</v>
      </c>
      <c r="L1643" s="14" t="s">
        <v>1722</v>
      </c>
      <c r="M1643" s="14" t="s">
        <v>1385</v>
      </c>
      <c r="X1643" s="52">
        <v>1</v>
      </c>
      <c r="Y1643" s="52" t="s">
        <v>1702</v>
      </c>
    </row>
    <row r="1644" spans="1:25" x14ac:dyDescent="0.3">
      <c r="A1644">
        <v>2586</v>
      </c>
      <c r="B1644" s="23" t="str">
        <f>IF(AND($A1644&lt;&gt;"",ISNUMBER($A1644)),VLOOKUP($A1644,StudiesDetails!$B:$CW,2,FALSE),"")</f>
        <v>Wegler</v>
      </c>
      <c r="C1644" s="23">
        <f>IF(AND($A1644&lt;&gt;"",ISNUMBER($A1644)),VLOOKUP($A1644,StudiesDetails!$B:$CW,3,FALSE),"")</f>
        <v>2022</v>
      </c>
      <c r="D1644" s="23" t="str">
        <f>IF(AND($A1644&lt;&gt;"",ISNUMBER($A1644)),VLOOKUP($A1644,StudiesDetails!$B:$CW,4,FALSE),"")</f>
        <v>https://doi.org/10.1002/cpt.2558</v>
      </c>
      <c r="E1644" s="64" t="str">
        <f>IF(AND($A1644&lt;&gt;"",ISNUMBER($A1644)),VLOOKUP($A1644,StudiesDetails!$B:$CW,5,FALSE),"")</f>
        <v>CYP3A4</v>
      </c>
      <c r="F1644" s="23" t="str">
        <f>IF(AND($A1644&lt;&gt;"",ISNUMBER($A1644)),VLOOKUP($A1644,StudiesDetails!$B:$CW,6,FALSE),"")</f>
        <v>Liver--Lysate-non obese 11-</v>
      </c>
      <c r="G1644" s="12" t="s">
        <v>1678</v>
      </c>
      <c r="I1644" s="60" t="str">
        <f>IF(AND($A1644&lt;&gt;"",ISNUMBER($A1644)),VLOOKUP($A1644,StudiesDetails!$B:$CW,26,FALSE),"")</f>
        <v>Individual</v>
      </c>
      <c r="J1644" s="39">
        <f>IF(AND($A1644&lt;&gt;"",ISNUMBER($A1644)),VLOOKUP($A1644,StudiesDetails!$B:$CW,31,FALSE),"")</f>
        <v>1</v>
      </c>
      <c r="K1644" s="141">
        <v>30.388534294853201</v>
      </c>
      <c r="L1644" s="14" t="s">
        <v>1722</v>
      </c>
      <c r="M1644" s="14" t="s">
        <v>1385</v>
      </c>
      <c r="X1644" s="52">
        <v>1</v>
      </c>
      <c r="Y1644" s="52" t="s">
        <v>1702</v>
      </c>
    </row>
    <row r="1645" spans="1:25" x14ac:dyDescent="0.3">
      <c r="A1645">
        <v>2587</v>
      </c>
      <c r="B1645" s="23" t="str">
        <f>IF(AND($A1645&lt;&gt;"",ISNUMBER($A1645)),VLOOKUP($A1645,StudiesDetails!$B:$CW,2,FALSE),"")</f>
        <v>Wegler</v>
      </c>
      <c r="C1645" s="23">
        <f>IF(AND($A1645&lt;&gt;"",ISNUMBER($A1645)),VLOOKUP($A1645,StudiesDetails!$B:$CW,3,FALSE),"")</f>
        <v>2022</v>
      </c>
      <c r="D1645" s="23" t="str">
        <f>IF(AND($A1645&lt;&gt;"",ISNUMBER($A1645)),VLOOKUP($A1645,StudiesDetails!$B:$CW,4,FALSE),"")</f>
        <v>https://doi.org/10.1002/cpt.2558</v>
      </c>
      <c r="E1645" s="64" t="str">
        <f>IF(AND($A1645&lt;&gt;"",ISNUMBER($A1645)),VLOOKUP($A1645,StudiesDetails!$B:$CW,5,FALSE),"")</f>
        <v>CYP3A4</v>
      </c>
      <c r="F1645" s="23" t="str">
        <f>IF(AND($A1645&lt;&gt;"",ISNUMBER($A1645)),VLOOKUP($A1645,StudiesDetails!$B:$CW,6,FALSE),"")</f>
        <v>Liver--Lysate-non obese 12-</v>
      </c>
      <c r="G1645" s="12" t="s">
        <v>1678</v>
      </c>
      <c r="I1645" s="60" t="str">
        <f>IF(AND($A1645&lt;&gt;"",ISNUMBER($A1645)),VLOOKUP($A1645,StudiesDetails!$B:$CW,26,FALSE),"")</f>
        <v>Individual</v>
      </c>
      <c r="J1645" s="39">
        <f>IF(AND($A1645&lt;&gt;"",ISNUMBER($A1645)),VLOOKUP($A1645,StudiesDetails!$B:$CW,31,FALSE),"")</f>
        <v>1</v>
      </c>
      <c r="K1645" s="141">
        <v>31.932609158397302</v>
      </c>
      <c r="L1645" s="14" t="s">
        <v>1722</v>
      </c>
      <c r="M1645" s="14" t="s">
        <v>1385</v>
      </c>
      <c r="X1645" s="52">
        <v>1</v>
      </c>
      <c r="Y1645" s="52" t="s">
        <v>1702</v>
      </c>
    </row>
    <row r="1646" spans="1:25" x14ac:dyDescent="0.3">
      <c r="A1646">
        <v>2588</v>
      </c>
      <c r="B1646" s="23" t="str">
        <f>IF(AND($A1646&lt;&gt;"",ISNUMBER($A1646)),VLOOKUP($A1646,StudiesDetails!$B:$CW,2,FALSE),"")</f>
        <v>Wegler</v>
      </c>
      <c r="C1646" s="23">
        <f>IF(AND($A1646&lt;&gt;"",ISNUMBER($A1646)),VLOOKUP($A1646,StudiesDetails!$B:$CW,3,FALSE),"")</f>
        <v>2022</v>
      </c>
      <c r="D1646" s="23" t="str">
        <f>IF(AND($A1646&lt;&gt;"",ISNUMBER($A1646)),VLOOKUP($A1646,StudiesDetails!$B:$CW,4,FALSE),"")</f>
        <v>https://doi.org/10.1002/cpt.2558</v>
      </c>
      <c r="E1646" s="64" t="str">
        <f>IF(AND($A1646&lt;&gt;"",ISNUMBER($A1646)),VLOOKUP($A1646,StudiesDetails!$B:$CW,5,FALSE),"")</f>
        <v>CYP3A4</v>
      </c>
      <c r="F1646" s="23" t="str">
        <f>IF(AND($A1646&lt;&gt;"",ISNUMBER($A1646)),VLOOKUP($A1646,StudiesDetails!$B:$CW,6,FALSE),"")</f>
        <v>Liver--Lysate-non obese 13-</v>
      </c>
      <c r="G1646" s="12" t="s">
        <v>1678</v>
      </c>
      <c r="I1646" s="60" t="str">
        <f>IF(AND($A1646&lt;&gt;"",ISNUMBER($A1646)),VLOOKUP($A1646,StudiesDetails!$B:$CW,26,FALSE),"")</f>
        <v>Individual</v>
      </c>
      <c r="J1646" s="39">
        <f>IF(AND($A1646&lt;&gt;"",ISNUMBER($A1646)),VLOOKUP($A1646,StudiesDetails!$B:$CW,31,FALSE),"")</f>
        <v>1</v>
      </c>
      <c r="K1646" s="141">
        <v>40.747544565622498</v>
      </c>
      <c r="L1646" s="14" t="s">
        <v>1722</v>
      </c>
      <c r="M1646" s="14" t="s">
        <v>1385</v>
      </c>
      <c r="X1646" s="52">
        <v>1</v>
      </c>
      <c r="Y1646" s="52" t="s">
        <v>1702</v>
      </c>
    </row>
    <row r="1647" spans="1:25" x14ac:dyDescent="0.3">
      <c r="A1647">
        <v>2589</v>
      </c>
      <c r="B1647" s="23" t="str">
        <f>IF(AND($A1647&lt;&gt;"",ISNUMBER($A1647)),VLOOKUP($A1647,StudiesDetails!$B:$CW,2,FALSE),"")</f>
        <v>Wegler</v>
      </c>
      <c r="C1647" s="23">
        <f>IF(AND($A1647&lt;&gt;"",ISNUMBER($A1647)),VLOOKUP($A1647,StudiesDetails!$B:$CW,3,FALSE),"")</f>
        <v>2022</v>
      </c>
      <c r="D1647" s="23" t="str">
        <f>IF(AND($A1647&lt;&gt;"",ISNUMBER($A1647)),VLOOKUP($A1647,StudiesDetails!$B:$CW,4,FALSE),"")</f>
        <v>https://doi.org/10.1002/cpt.2558</v>
      </c>
      <c r="E1647" s="64" t="str">
        <f>IF(AND($A1647&lt;&gt;"",ISNUMBER($A1647)),VLOOKUP($A1647,StudiesDetails!$B:$CW,5,FALSE),"")</f>
        <v>CYP3A4</v>
      </c>
      <c r="F1647" s="23" t="str">
        <f>IF(AND($A1647&lt;&gt;"",ISNUMBER($A1647)),VLOOKUP($A1647,StudiesDetails!$B:$CW,6,FALSE),"")</f>
        <v>Liver--Lysate-non obese 14-</v>
      </c>
      <c r="G1647" s="12" t="s">
        <v>1678</v>
      </c>
      <c r="I1647" s="60" t="str">
        <f>IF(AND($A1647&lt;&gt;"",ISNUMBER($A1647)),VLOOKUP($A1647,StudiesDetails!$B:$CW,26,FALSE),"")</f>
        <v>Individual</v>
      </c>
      <c r="J1647" s="39">
        <f>IF(AND($A1647&lt;&gt;"",ISNUMBER($A1647)),VLOOKUP($A1647,StudiesDetails!$B:$CW,31,FALSE),"")</f>
        <v>1</v>
      </c>
      <c r="K1647" s="141">
        <v>21.168329288809598</v>
      </c>
      <c r="L1647" s="14" t="s">
        <v>1722</v>
      </c>
      <c r="M1647" s="14" t="s">
        <v>1385</v>
      </c>
      <c r="X1647" s="52">
        <v>1</v>
      </c>
      <c r="Y1647" s="52" t="s">
        <v>1702</v>
      </c>
    </row>
    <row r="1648" spans="1:25" x14ac:dyDescent="0.3">
      <c r="A1648">
        <v>2590</v>
      </c>
      <c r="B1648" s="23" t="str">
        <f>IF(AND($A1648&lt;&gt;"",ISNUMBER($A1648)),VLOOKUP($A1648,StudiesDetails!$B:$CW,2,FALSE),"")</f>
        <v>Wegler</v>
      </c>
      <c r="C1648" s="23">
        <f>IF(AND($A1648&lt;&gt;"",ISNUMBER($A1648)),VLOOKUP($A1648,StudiesDetails!$B:$CW,3,FALSE),"")</f>
        <v>2022</v>
      </c>
      <c r="D1648" s="23" t="str">
        <f>IF(AND($A1648&lt;&gt;"",ISNUMBER($A1648)),VLOOKUP($A1648,StudiesDetails!$B:$CW,4,FALSE),"")</f>
        <v>https://doi.org/10.1002/cpt.2558</v>
      </c>
      <c r="E1648" s="64" t="str">
        <f>IF(AND($A1648&lt;&gt;"",ISNUMBER($A1648)),VLOOKUP($A1648,StudiesDetails!$B:$CW,5,FALSE),"")</f>
        <v>CYP3A4</v>
      </c>
      <c r="F1648" s="23" t="str">
        <f>IF(AND($A1648&lt;&gt;"",ISNUMBER($A1648)),VLOOKUP($A1648,StudiesDetails!$B:$CW,6,FALSE),"")</f>
        <v>Liver--Lysate-non obese 15-</v>
      </c>
      <c r="G1648" s="12" t="s">
        <v>1678</v>
      </c>
      <c r="I1648" s="60" t="str">
        <f>IF(AND($A1648&lt;&gt;"",ISNUMBER($A1648)),VLOOKUP($A1648,StudiesDetails!$B:$CW,26,FALSE),"")</f>
        <v>Individual</v>
      </c>
      <c r="J1648" s="39">
        <f>IF(AND($A1648&lt;&gt;"",ISNUMBER($A1648)),VLOOKUP($A1648,StudiesDetails!$B:$CW,31,FALSE),"")</f>
        <v>1</v>
      </c>
      <c r="K1648" s="141">
        <v>26.7151423146417</v>
      </c>
      <c r="L1648" s="14" t="s">
        <v>1722</v>
      </c>
      <c r="M1648" s="14" t="s">
        <v>1385</v>
      </c>
      <c r="X1648" s="52">
        <v>1</v>
      </c>
      <c r="Y1648" s="52" t="s">
        <v>1702</v>
      </c>
    </row>
    <row r="1649" spans="1:25" x14ac:dyDescent="0.3">
      <c r="A1649">
        <v>2591</v>
      </c>
      <c r="B1649" s="23" t="str">
        <f>IF(AND($A1649&lt;&gt;"",ISNUMBER($A1649)),VLOOKUP($A1649,StudiesDetails!$B:$CW,2,FALSE),"")</f>
        <v>Wegler</v>
      </c>
      <c r="C1649" s="23">
        <f>IF(AND($A1649&lt;&gt;"",ISNUMBER($A1649)),VLOOKUP($A1649,StudiesDetails!$B:$CW,3,FALSE),"")</f>
        <v>2022</v>
      </c>
      <c r="D1649" s="23" t="str">
        <f>IF(AND($A1649&lt;&gt;"",ISNUMBER($A1649)),VLOOKUP($A1649,StudiesDetails!$B:$CW,4,FALSE),"")</f>
        <v>https://doi.org/10.1002/cpt.2558</v>
      </c>
      <c r="E1649" s="64" t="str">
        <f>IF(AND($A1649&lt;&gt;"",ISNUMBER($A1649)),VLOOKUP($A1649,StudiesDetails!$B:$CW,5,FALSE),"")</f>
        <v>CYP3A4</v>
      </c>
      <c r="F1649" s="23" t="str">
        <f>IF(AND($A1649&lt;&gt;"",ISNUMBER($A1649)),VLOOKUP($A1649,StudiesDetails!$B:$CW,6,FALSE),"")</f>
        <v>Liver--Lysate-non obese 16-</v>
      </c>
      <c r="G1649" s="12" t="s">
        <v>1678</v>
      </c>
      <c r="I1649" s="60" t="str">
        <f>IF(AND($A1649&lt;&gt;"",ISNUMBER($A1649)),VLOOKUP($A1649,StudiesDetails!$B:$CW,26,FALSE),"")</f>
        <v>Individual</v>
      </c>
      <c r="J1649" s="39">
        <f>IF(AND($A1649&lt;&gt;"",ISNUMBER($A1649)),VLOOKUP($A1649,StudiesDetails!$B:$CW,31,FALSE),"")</f>
        <v>1</v>
      </c>
      <c r="K1649" s="141">
        <v>19.060861714220501</v>
      </c>
      <c r="L1649" s="14" t="s">
        <v>1722</v>
      </c>
      <c r="M1649" s="14" t="s">
        <v>1385</v>
      </c>
      <c r="X1649" s="52">
        <v>1</v>
      </c>
      <c r="Y1649" s="52" t="s">
        <v>1702</v>
      </c>
    </row>
    <row r="1650" spans="1:25" x14ac:dyDescent="0.3">
      <c r="A1650">
        <v>2592</v>
      </c>
      <c r="B1650" s="23" t="str">
        <f>IF(AND($A1650&lt;&gt;"",ISNUMBER($A1650)),VLOOKUP($A1650,StudiesDetails!$B:$CW,2,FALSE),"")</f>
        <v>Wegler</v>
      </c>
      <c r="C1650" s="23">
        <f>IF(AND($A1650&lt;&gt;"",ISNUMBER($A1650)),VLOOKUP($A1650,StudiesDetails!$B:$CW,3,FALSE),"")</f>
        <v>2022</v>
      </c>
      <c r="D1650" s="23" t="str">
        <f>IF(AND($A1650&lt;&gt;"",ISNUMBER($A1650)),VLOOKUP($A1650,StudiesDetails!$B:$CW,4,FALSE),"")</f>
        <v>https://doi.org/10.1002/cpt.2558</v>
      </c>
      <c r="E1650" s="64" t="str">
        <f>IF(AND($A1650&lt;&gt;"",ISNUMBER($A1650)),VLOOKUP($A1650,StudiesDetails!$B:$CW,5,FALSE),"")</f>
        <v>CYP3A4</v>
      </c>
      <c r="F1650" s="23" t="str">
        <f>IF(AND($A1650&lt;&gt;"",ISNUMBER($A1650)),VLOOKUP($A1650,StudiesDetails!$B:$CW,6,FALSE),"")</f>
        <v>Liver--Lysate-non obese 17-</v>
      </c>
      <c r="G1650" s="12" t="s">
        <v>1678</v>
      </c>
      <c r="I1650" s="60" t="str">
        <f>IF(AND($A1650&lt;&gt;"",ISNUMBER($A1650)),VLOOKUP($A1650,StudiesDetails!$B:$CW,26,FALSE),"")</f>
        <v>Individual</v>
      </c>
      <c r="J1650" s="39">
        <f>IF(AND($A1650&lt;&gt;"",ISNUMBER($A1650)),VLOOKUP($A1650,StudiesDetails!$B:$CW,31,FALSE),"")</f>
        <v>1</v>
      </c>
      <c r="K1650" s="141">
        <v>26.618128881687898</v>
      </c>
      <c r="L1650" s="14" t="s">
        <v>1722</v>
      </c>
      <c r="M1650" s="14" t="s">
        <v>1385</v>
      </c>
      <c r="X1650" s="52">
        <v>1</v>
      </c>
      <c r="Y1650" s="52" t="s">
        <v>1702</v>
      </c>
    </row>
    <row r="1651" spans="1:25" x14ac:dyDescent="0.3">
      <c r="A1651">
        <v>2593</v>
      </c>
      <c r="B1651" s="23" t="str">
        <f>IF(AND($A1651&lt;&gt;"",ISNUMBER($A1651)),VLOOKUP($A1651,StudiesDetails!$B:$CW,2,FALSE),"")</f>
        <v>Wegler</v>
      </c>
      <c r="C1651" s="23">
        <f>IF(AND($A1651&lt;&gt;"",ISNUMBER($A1651)),VLOOKUP($A1651,StudiesDetails!$B:$CW,3,FALSE),"")</f>
        <v>2022</v>
      </c>
      <c r="D1651" s="23" t="str">
        <f>IF(AND($A1651&lt;&gt;"",ISNUMBER($A1651)),VLOOKUP($A1651,StudiesDetails!$B:$CW,4,FALSE),"")</f>
        <v>https://doi.org/10.1002/cpt.2558</v>
      </c>
      <c r="E1651" s="64" t="str">
        <f>IF(AND($A1651&lt;&gt;"",ISNUMBER($A1651)),VLOOKUP($A1651,StudiesDetails!$B:$CW,5,FALSE),"")</f>
        <v>CYP3A5</v>
      </c>
      <c r="F1651" s="23" t="str">
        <f>IF(AND($A1651&lt;&gt;"",ISNUMBER($A1651)),VLOOKUP($A1651,StudiesDetails!$B:$CW,6,FALSE),"")</f>
        <v>Small intestine-Jejunum-Lysate-obsese 1-</v>
      </c>
      <c r="G1651" s="12" t="s">
        <v>1678</v>
      </c>
      <c r="I1651" s="60" t="str">
        <f>IF(AND($A1651&lt;&gt;"",ISNUMBER($A1651)),VLOOKUP($A1651,StudiesDetails!$B:$CW,26,FALSE),"")</f>
        <v>Individual</v>
      </c>
      <c r="J1651" s="39">
        <f>IF(AND($A1651&lt;&gt;"",ISNUMBER($A1651)),VLOOKUP($A1651,StudiesDetails!$B:$CW,31,FALSE),"")</f>
        <v>1</v>
      </c>
      <c r="K1651" s="140">
        <v>1.6753227863468301</v>
      </c>
      <c r="L1651" s="14" t="s">
        <v>1722</v>
      </c>
      <c r="M1651" s="14" t="s">
        <v>1385</v>
      </c>
      <c r="X1651" s="52">
        <v>1</v>
      </c>
      <c r="Y1651" s="52" t="s">
        <v>1683</v>
      </c>
    </row>
    <row r="1652" spans="1:25" x14ac:dyDescent="0.3">
      <c r="A1652">
        <v>2594</v>
      </c>
      <c r="B1652" s="23" t="str">
        <f>IF(AND($A1652&lt;&gt;"",ISNUMBER($A1652)),VLOOKUP($A1652,StudiesDetails!$B:$CW,2,FALSE),"")</f>
        <v>Wegler</v>
      </c>
      <c r="C1652" s="23">
        <f>IF(AND($A1652&lt;&gt;"",ISNUMBER($A1652)),VLOOKUP($A1652,StudiesDetails!$B:$CW,3,FALSE),"")</f>
        <v>2022</v>
      </c>
      <c r="D1652" s="23" t="str">
        <f>IF(AND($A1652&lt;&gt;"",ISNUMBER($A1652)),VLOOKUP($A1652,StudiesDetails!$B:$CW,4,FALSE),"")</f>
        <v>https://doi.org/10.1002/cpt.2558</v>
      </c>
      <c r="E1652" s="64" t="str">
        <f>IF(AND($A1652&lt;&gt;"",ISNUMBER($A1652)),VLOOKUP($A1652,StudiesDetails!$B:$CW,5,FALSE),"")</f>
        <v>CYP3A5</v>
      </c>
      <c r="F1652" s="23" t="str">
        <f>IF(AND($A1652&lt;&gt;"",ISNUMBER($A1652)),VLOOKUP($A1652,StudiesDetails!$B:$CW,6,FALSE),"")</f>
        <v>Small intestine-Jejunum-Lysate-obsese 2-</v>
      </c>
      <c r="G1652" s="12" t="s">
        <v>1678</v>
      </c>
      <c r="I1652" s="60" t="str">
        <f>IF(AND($A1652&lt;&gt;"",ISNUMBER($A1652)),VLOOKUP($A1652,StudiesDetails!$B:$CW,26,FALSE),"")</f>
        <v>Individual</v>
      </c>
      <c r="J1652" s="39">
        <f>IF(AND($A1652&lt;&gt;"",ISNUMBER($A1652)),VLOOKUP($A1652,StudiesDetails!$B:$CW,31,FALSE),"")</f>
        <v>1</v>
      </c>
      <c r="K1652" s="140">
        <v>0.448321644729338</v>
      </c>
      <c r="L1652" s="14" t="s">
        <v>1722</v>
      </c>
      <c r="M1652" s="14" t="s">
        <v>1385</v>
      </c>
      <c r="X1652" s="52">
        <v>1</v>
      </c>
      <c r="Y1652" s="52" t="s">
        <v>1683</v>
      </c>
    </row>
    <row r="1653" spans="1:25" x14ac:dyDescent="0.3">
      <c r="A1653">
        <v>2595</v>
      </c>
      <c r="B1653" s="23" t="str">
        <f>IF(AND($A1653&lt;&gt;"",ISNUMBER($A1653)),VLOOKUP($A1653,StudiesDetails!$B:$CW,2,FALSE),"")</f>
        <v>Wegler</v>
      </c>
      <c r="C1653" s="23">
        <f>IF(AND($A1653&lt;&gt;"",ISNUMBER($A1653)),VLOOKUP($A1653,StudiesDetails!$B:$CW,3,FALSE),"")</f>
        <v>2022</v>
      </c>
      <c r="D1653" s="23" t="str">
        <f>IF(AND($A1653&lt;&gt;"",ISNUMBER($A1653)),VLOOKUP($A1653,StudiesDetails!$B:$CW,4,FALSE),"")</f>
        <v>https://doi.org/10.1002/cpt.2558</v>
      </c>
      <c r="E1653" s="64" t="str">
        <f>IF(AND($A1653&lt;&gt;"",ISNUMBER($A1653)),VLOOKUP($A1653,StudiesDetails!$B:$CW,5,FALSE),"")</f>
        <v>CYP3A5</v>
      </c>
      <c r="F1653" s="23" t="str">
        <f>IF(AND($A1653&lt;&gt;"",ISNUMBER($A1653)),VLOOKUP($A1653,StudiesDetails!$B:$CW,6,FALSE),"")</f>
        <v>Small intestine-Jejunum-Lysate-obsese 3-</v>
      </c>
      <c r="G1653" s="12" t="s">
        <v>1678</v>
      </c>
      <c r="I1653" s="60" t="str">
        <f>IF(AND($A1653&lt;&gt;"",ISNUMBER($A1653)),VLOOKUP($A1653,StudiesDetails!$B:$CW,26,FALSE),"")</f>
        <v>Individual</v>
      </c>
      <c r="J1653" s="39">
        <f>IF(AND($A1653&lt;&gt;"",ISNUMBER($A1653)),VLOOKUP($A1653,StudiesDetails!$B:$CW,31,FALSE),"")</f>
        <v>1</v>
      </c>
      <c r="K1653" s="140">
        <v>0.22002583314111801</v>
      </c>
      <c r="L1653" s="14" t="s">
        <v>1722</v>
      </c>
      <c r="M1653" s="14" t="s">
        <v>1385</v>
      </c>
      <c r="X1653" s="52">
        <v>1</v>
      </c>
      <c r="Y1653" s="52" t="s">
        <v>1683</v>
      </c>
    </row>
    <row r="1654" spans="1:25" x14ac:dyDescent="0.3">
      <c r="A1654">
        <v>2596</v>
      </c>
      <c r="B1654" s="23" t="str">
        <f>IF(AND($A1654&lt;&gt;"",ISNUMBER($A1654)),VLOOKUP($A1654,StudiesDetails!$B:$CW,2,FALSE),"")</f>
        <v>Wegler</v>
      </c>
      <c r="C1654" s="23">
        <f>IF(AND($A1654&lt;&gt;"",ISNUMBER($A1654)),VLOOKUP($A1654,StudiesDetails!$B:$CW,3,FALSE),"")</f>
        <v>2022</v>
      </c>
      <c r="D1654" s="23" t="str">
        <f>IF(AND($A1654&lt;&gt;"",ISNUMBER($A1654)),VLOOKUP($A1654,StudiesDetails!$B:$CW,4,FALSE),"")</f>
        <v>https://doi.org/10.1002/cpt.2558</v>
      </c>
      <c r="E1654" s="64" t="str">
        <f>IF(AND($A1654&lt;&gt;"",ISNUMBER($A1654)),VLOOKUP($A1654,StudiesDetails!$B:$CW,5,FALSE),"")</f>
        <v>CYP3A5</v>
      </c>
      <c r="F1654" s="23" t="str">
        <f>IF(AND($A1654&lt;&gt;"",ISNUMBER($A1654)),VLOOKUP($A1654,StudiesDetails!$B:$CW,6,FALSE),"")</f>
        <v>Small intestine-Jejunum-Lysate-obsese 4-</v>
      </c>
      <c r="G1654" s="12" t="s">
        <v>1678</v>
      </c>
      <c r="I1654" s="60" t="str">
        <f>IF(AND($A1654&lt;&gt;"",ISNUMBER($A1654)),VLOOKUP($A1654,StudiesDetails!$B:$CW,26,FALSE),"")</f>
        <v>Individual</v>
      </c>
      <c r="J1654" s="39">
        <f>IF(AND($A1654&lt;&gt;"",ISNUMBER($A1654)),VLOOKUP($A1654,StudiesDetails!$B:$CW,31,FALSE),"")</f>
        <v>1</v>
      </c>
      <c r="K1654" s="140">
        <v>1.4377973933942101</v>
      </c>
      <c r="L1654" s="14" t="s">
        <v>1722</v>
      </c>
      <c r="M1654" s="14" t="s">
        <v>1385</v>
      </c>
      <c r="X1654" s="52">
        <v>1</v>
      </c>
      <c r="Y1654" s="52" t="s">
        <v>1683</v>
      </c>
    </row>
    <row r="1655" spans="1:25" x14ac:dyDescent="0.3">
      <c r="A1655">
        <v>2597</v>
      </c>
      <c r="B1655" s="23" t="str">
        <f>IF(AND($A1655&lt;&gt;"",ISNUMBER($A1655)),VLOOKUP($A1655,StudiesDetails!$B:$CW,2,FALSE),"")</f>
        <v>Wegler</v>
      </c>
      <c r="C1655" s="23">
        <f>IF(AND($A1655&lt;&gt;"",ISNUMBER($A1655)),VLOOKUP($A1655,StudiesDetails!$B:$CW,3,FALSE),"")</f>
        <v>2022</v>
      </c>
      <c r="D1655" s="23" t="str">
        <f>IF(AND($A1655&lt;&gt;"",ISNUMBER($A1655)),VLOOKUP($A1655,StudiesDetails!$B:$CW,4,FALSE),"")</f>
        <v>https://doi.org/10.1002/cpt.2558</v>
      </c>
      <c r="E1655" s="64" t="str">
        <f>IF(AND($A1655&lt;&gt;"",ISNUMBER($A1655)),VLOOKUP($A1655,StudiesDetails!$B:$CW,5,FALSE),"")</f>
        <v>CYP3A5</v>
      </c>
      <c r="F1655" s="23" t="str">
        <f>IF(AND($A1655&lt;&gt;"",ISNUMBER($A1655)),VLOOKUP($A1655,StudiesDetails!$B:$CW,6,FALSE),"")</f>
        <v>Small intestine-Jejunum-Lysate-obsese 5-</v>
      </c>
      <c r="G1655" s="12" t="s">
        <v>1678</v>
      </c>
      <c r="I1655" s="60" t="str">
        <f>IF(AND($A1655&lt;&gt;"",ISNUMBER($A1655)),VLOOKUP($A1655,StudiesDetails!$B:$CW,26,FALSE),"")</f>
        <v>Individual</v>
      </c>
      <c r="J1655" s="39">
        <f>IF(AND($A1655&lt;&gt;"",ISNUMBER($A1655)),VLOOKUP($A1655,StudiesDetails!$B:$CW,31,FALSE),"")</f>
        <v>1</v>
      </c>
      <c r="K1655" s="140">
        <v>0.86347563065409005</v>
      </c>
      <c r="L1655" s="14" t="s">
        <v>1722</v>
      </c>
      <c r="M1655" s="14" t="s">
        <v>1385</v>
      </c>
      <c r="X1655" s="52">
        <v>1</v>
      </c>
      <c r="Y1655" s="52" t="s">
        <v>1683</v>
      </c>
    </row>
    <row r="1656" spans="1:25" x14ac:dyDescent="0.3">
      <c r="A1656">
        <v>2598</v>
      </c>
      <c r="B1656" s="23" t="str">
        <f>IF(AND($A1656&lt;&gt;"",ISNUMBER($A1656)),VLOOKUP($A1656,StudiesDetails!$B:$CW,2,FALSE),"")</f>
        <v>Wegler</v>
      </c>
      <c r="C1656" s="23">
        <f>IF(AND($A1656&lt;&gt;"",ISNUMBER($A1656)),VLOOKUP($A1656,StudiesDetails!$B:$CW,3,FALSE),"")</f>
        <v>2022</v>
      </c>
      <c r="D1656" s="23" t="str">
        <f>IF(AND($A1656&lt;&gt;"",ISNUMBER($A1656)),VLOOKUP($A1656,StudiesDetails!$B:$CW,4,FALSE),"")</f>
        <v>https://doi.org/10.1002/cpt.2558</v>
      </c>
      <c r="E1656" s="64" t="str">
        <f>IF(AND($A1656&lt;&gt;"",ISNUMBER($A1656)),VLOOKUP($A1656,StudiesDetails!$B:$CW,5,FALSE),"")</f>
        <v>CYP3A5</v>
      </c>
      <c r="F1656" s="23" t="str">
        <f>IF(AND($A1656&lt;&gt;"",ISNUMBER($A1656)),VLOOKUP($A1656,StudiesDetails!$B:$CW,6,FALSE),"")</f>
        <v>Small intestine-Jejunum-Lysate-obsese 6-</v>
      </c>
      <c r="G1656" s="12" t="s">
        <v>1678</v>
      </c>
      <c r="I1656" s="60" t="str">
        <f>IF(AND($A1656&lt;&gt;"",ISNUMBER($A1656)),VLOOKUP($A1656,StudiesDetails!$B:$CW,26,FALSE),"")</f>
        <v>Individual</v>
      </c>
      <c r="J1656" s="39">
        <f>IF(AND($A1656&lt;&gt;"",ISNUMBER($A1656)),VLOOKUP($A1656,StudiesDetails!$B:$CW,31,FALSE),"")</f>
        <v>1</v>
      </c>
      <c r="K1656" s="140">
        <v>0.90817334888346002</v>
      </c>
      <c r="L1656" s="14" t="s">
        <v>1722</v>
      </c>
      <c r="M1656" s="14" t="s">
        <v>1385</v>
      </c>
      <c r="X1656" s="52">
        <v>1</v>
      </c>
      <c r="Y1656" s="52" t="s">
        <v>1683</v>
      </c>
    </row>
    <row r="1657" spans="1:25" x14ac:dyDescent="0.3">
      <c r="A1657">
        <v>2599</v>
      </c>
      <c r="B1657" s="23" t="str">
        <f>IF(AND($A1657&lt;&gt;"",ISNUMBER($A1657)),VLOOKUP($A1657,StudiesDetails!$B:$CW,2,FALSE),"")</f>
        <v>Wegler</v>
      </c>
      <c r="C1657" s="23">
        <f>IF(AND($A1657&lt;&gt;"",ISNUMBER($A1657)),VLOOKUP($A1657,StudiesDetails!$B:$CW,3,FALSE),"")</f>
        <v>2022</v>
      </c>
      <c r="D1657" s="23" t="str">
        <f>IF(AND($A1657&lt;&gt;"",ISNUMBER($A1657)),VLOOKUP($A1657,StudiesDetails!$B:$CW,4,FALSE),"")</f>
        <v>https://doi.org/10.1002/cpt.2558</v>
      </c>
      <c r="E1657" s="64" t="str">
        <f>IF(AND($A1657&lt;&gt;"",ISNUMBER($A1657)),VLOOKUP($A1657,StudiesDetails!$B:$CW,5,FALSE),"")</f>
        <v>CYP3A5</v>
      </c>
      <c r="F1657" s="23" t="str">
        <f>IF(AND($A1657&lt;&gt;"",ISNUMBER($A1657)),VLOOKUP($A1657,StudiesDetails!$B:$CW,6,FALSE),"")</f>
        <v>Small intestine-Jejunum-Lysate-obsese 7-</v>
      </c>
      <c r="G1657" s="12" t="s">
        <v>1678</v>
      </c>
      <c r="I1657" s="60" t="str">
        <f>IF(AND($A1657&lt;&gt;"",ISNUMBER($A1657)),VLOOKUP($A1657,StudiesDetails!$B:$CW,26,FALSE),"")</f>
        <v>Individual</v>
      </c>
      <c r="J1657" s="39">
        <f>IF(AND($A1657&lt;&gt;"",ISNUMBER($A1657)),VLOOKUP($A1657,StudiesDetails!$B:$CW,31,FALSE),"")</f>
        <v>1</v>
      </c>
      <c r="K1657" s="140">
        <v>0.63425764448484245</v>
      </c>
      <c r="L1657" s="14" t="s">
        <v>1722</v>
      </c>
      <c r="M1657" s="14" t="s">
        <v>1385</v>
      </c>
      <c r="X1657" s="52">
        <v>1</v>
      </c>
      <c r="Y1657" s="52" t="s">
        <v>1683</v>
      </c>
    </row>
    <row r="1658" spans="1:25" x14ac:dyDescent="0.3">
      <c r="A1658">
        <v>2600</v>
      </c>
      <c r="B1658" s="23" t="str">
        <f>IF(AND($A1658&lt;&gt;"",ISNUMBER($A1658)),VLOOKUP($A1658,StudiesDetails!$B:$CW,2,FALSE),"")</f>
        <v>Wegler</v>
      </c>
      <c r="C1658" s="23">
        <f>IF(AND($A1658&lt;&gt;"",ISNUMBER($A1658)),VLOOKUP($A1658,StudiesDetails!$B:$CW,3,FALSE),"")</f>
        <v>2022</v>
      </c>
      <c r="D1658" s="23" t="str">
        <f>IF(AND($A1658&lt;&gt;"",ISNUMBER($A1658)),VLOOKUP($A1658,StudiesDetails!$B:$CW,4,FALSE),"")</f>
        <v>https://doi.org/10.1002/cpt.2558</v>
      </c>
      <c r="E1658" s="64" t="str">
        <f>IF(AND($A1658&lt;&gt;"",ISNUMBER($A1658)),VLOOKUP($A1658,StudiesDetails!$B:$CW,5,FALSE),"")</f>
        <v>CYP3A5</v>
      </c>
      <c r="F1658" s="23" t="str">
        <f>IF(AND($A1658&lt;&gt;"",ISNUMBER($A1658)),VLOOKUP($A1658,StudiesDetails!$B:$CW,6,FALSE),"")</f>
        <v>Small intestine-Jejunum-Lysate-obsese 8-</v>
      </c>
      <c r="G1658" s="12" t="s">
        <v>1678</v>
      </c>
      <c r="I1658" s="60" t="str">
        <f>IF(AND($A1658&lt;&gt;"",ISNUMBER($A1658)),VLOOKUP($A1658,StudiesDetails!$B:$CW,26,FALSE),"")</f>
        <v>Individual</v>
      </c>
      <c r="J1658" s="39">
        <f>IF(AND($A1658&lt;&gt;"",ISNUMBER($A1658)),VLOOKUP($A1658,StudiesDetails!$B:$CW,31,FALSE),"")</f>
        <v>1</v>
      </c>
      <c r="K1658" s="140">
        <v>0.47268813056102199</v>
      </c>
      <c r="L1658" s="14" t="s">
        <v>1722</v>
      </c>
      <c r="M1658" s="14" t="s">
        <v>1385</v>
      </c>
      <c r="X1658" s="52">
        <v>1</v>
      </c>
      <c r="Y1658" s="52" t="s">
        <v>1683</v>
      </c>
    </row>
    <row r="1659" spans="1:25" x14ac:dyDescent="0.3">
      <c r="A1659">
        <v>2601</v>
      </c>
      <c r="B1659" s="23" t="str">
        <f>IF(AND($A1659&lt;&gt;"",ISNUMBER($A1659)),VLOOKUP($A1659,StudiesDetails!$B:$CW,2,FALSE),"")</f>
        <v>Wegler</v>
      </c>
      <c r="C1659" s="23">
        <f>IF(AND($A1659&lt;&gt;"",ISNUMBER($A1659)),VLOOKUP($A1659,StudiesDetails!$B:$CW,3,FALSE),"")</f>
        <v>2022</v>
      </c>
      <c r="D1659" s="23" t="str">
        <f>IF(AND($A1659&lt;&gt;"",ISNUMBER($A1659)),VLOOKUP($A1659,StudiesDetails!$B:$CW,4,FALSE),"")</f>
        <v>https://doi.org/10.1002/cpt.2558</v>
      </c>
      <c r="E1659" s="64" t="str">
        <f>IF(AND($A1659&lt;&gt;"",ISNUMBER($A1659)),VLOOKUP($A1659,StudiesDetails!$B:$CW,5,FALSE),"")</f>
        <v>CYP3A5</v>
      </c>
      <c r="F1659" s="23" t="str">
        <f>IF(AND($A1659&lt;&gt;"",ISNUMBER($A1659)),VLOOKUP($A1659,StudiesDetails!$B:$CW,6,FALSE),"")</f>
        <v>Small intestine-Jejunum-Lysate-obsese 9-</v>
      </c>
      <c r="G1659" s="12" t="s">
        <v>1678</v>
      </c>
      <c r="I1659" s="60" t="str">
        <f>IF(AND($A1659&lt;&gt;"",ISNUMBER($A1659)),VLOOKUP($A1659,StudiesDetails!$B:$CW,26,FALSE),"")</f>
        <v>Individual</v>
      </c>
      <c r="J1659" s="39">
        <f>IF(AND($A1659&lt;&gt;"",ISNUMBER($A1659)),VLOOKUP($A1659,StudiesDetails!$B:$CW,31,FALSE),"")</f>
        <v>1</v>
      </c>
      <c r="K1659" s="140">
        <v>1.7634725937245801</v>
      </c>
      <c r="L1659" s="14" t="s">
        <v>1722</v>
      </c>
      <c r="M1659" s="14" t="s">
        <v>1385</v>
      </c>
      <c r="X1659" s="52">
        <v>1</v>
      </c>
      <c r="Y1659" s="52" t="s">
        <v>1683</v>
      </c>
    </row>
    <row r="1660" spans="1:25" x14ac:dyDescent="0.3">
      <c r="A1660">
        <v>2602</v>
      </c>
      <c r="B1660" s="23" t="str">
        <f>IF(AND($A1660&lt;&gt;"",ISNUMBER($A1660)),VLOOKUP($A1660,StudiesDetails!$B:$CW,2,FALSE),"")</f>
        <v>Wegler</v>
      </c>
      <c r="C1660" s="23">
        <f>IF(AND($A1660&lt;&gt;"",ISNUMBER($A1660)),VLOOKUP($A1660,StudiesDetails!$B:$CW,3,FALSE),"")</f>
        <v>2022</v>
      </c>
      <c r="D1660" s="23" t="str">
        <f>IF(AND($A1660&lt;&gt;"",ISNUMBER($A1660)),VLOOKUP($A1660,StudiesDetails!$B:$CW,4,FALSE),"")</f>
        <v>https://doi.org/10.1002/cpt.2558</v>
      </c>
      <c r="E1660" s="64" t="str">
        <f>IF(AND($A1660&lt;&gt;"",ISNUMBER($A1660)),VLOOKUP($A1660,StudiesDetails!$B:$CW,5,FALSE),"")</f>
        <v>CYP3A5</v>
      </c>
      <c r="F1660" s="23" t="str">
        <f>IF(AND($A1660&lt;&gt;"",ISNUMBER($A1660)),VLOOKUP($A1660,StudiesDetails!$B:$CW,6,FALSE),"")</f>
        <v>Small intestine-Jejunum-Lysate-obsese 10-</v>
      </c>
      <c r="G1660" s="12" t="s">
        <v>1678</v>
      </c>
      <c r="I1660" s="60" t="str">
        <f>IF(AND($A1660&lt;&gt;"",ISNUMBER($A1660)),VLOOKUP($A1660,StudiesDetails!$B:$CW,26,FALSE),"")</f>
        <v>Individual</v>
      </c>
      <c r="J1660" s="39">
        <f>IF(AND($A1660&lt;&gt;"",ISNUMBER($A1660)),VLOOKUP($A1660,StudiesDetails!$B:$CW,31,FALSE),"")</f>
        <v>1</v>
      </c>
      <c r="K1660" s="140">
        <v>0.46679026985528899</v>
      </c>
      <c r="L1660" s="14" t="s">
        <v>1722</v>
      </c>
      <c r="M1660" s="14" t="s">
        <v>1385</v>
      </c>
      <c r="X1660" s="52">
        <v>1</v>
      </c>
      <c r="Y1660" s="52" t="s">
        <v>1683</v>
      </c>
    </row>
    <row r="1661" spans="1:25" x14ac:dyDescent="0.3">
      <c r="A1661">
        <v>2603</v>
      </c>
      <c r="B1661" s="23" t="str">
        <f>IF(AND($A1661&lt;&gt;"",ISNUMBER($A1661)),VLOOKUP($A1661,StudiesDetails!$B:$CW,2,FALSE),"")</f>
        <v>Wegler</v>
      </c>
      <c r="C1661" s="23">
        <f>IF(AND($A1661&lt;&gt;"",ISNUMBER($A1661)),VLOOKUP($A1661,StudiesDetails!$B:$CW,3,FALSE),"")</f>
        <v>2022</v>
      </c>
      <c r="D1661" s="23" t="str">
        <f>IF(AND($A1661&lt;&gt;"",ISNUMBER($A1661)),VLOOKUP($A1661,StudiesDetails!$B:$CW,4,FALSE),"")</f>
        <v>https://doi.org/10.1002/cpt.2558</v>
      </c>
      <c r="E1661" s="64" t="str">
        <f>IF(AND($A1661&lt;&gt;"",ISNUMBER($A1661)),VLOOKUP($A1661,StudiesDetails!$B:$CW,5,FALSE),"")</f>
        <v>CYP3A5</v>
      </c>
      <c r="F1661" s="23" t="str">
        <f>IF(AND($A1661&lt;&gt;"",ISNUMBER($A1661)),VLOOKUP($A1661,StudiesDetails!$B:$CW,6,FALSE),"")</f>
        <v>Small intestine-Jejunum-Lysate-obsese 11-</v>
      </c>
      <c r="G1661" s="12" t="s">
        <v>1678</v>
      </c>
      <c r="I1661" s="60" t="str">
        <f>IF(AND($A1661&lt;&gt;"",ISNUMBER($A1661)),VLOOKUP($A1661,StudiesDetails!$B:$CW,26,FALSE),"")</f>
        <v>Individual</v>
      </c>
      <c r="J1661" s="39">
        <f>IF(AND($A1661&lt;&gt;"",ISNUMBER($A1661)),VLOOKUP($A1661,StudiesDetails!$B:$CW,31,FALSE),"")</f>
        <v>1</v>
      </c>
      <c r="K1661" s="140">
        <v>0.75431060356378099</v>
      </c>
      <c r="L1661" s="14" t="s">
        <v>1722</v>
      </c>
      <c r="M1661" s="14" t="s">
        <v>1385</v>
      </c>
      <c r="X1661" s="52">
        <v>1</v>
      </c>
      <c r="Y1661" s="52" t="s">
        <v>1683</v>
      </c>
    </row>
    <row r="1662" spans="1:25" x14ac:dyDescent="0.3">
      <c r="A1662">
        <v>2604</v>
      </c>
      <c r="B1662" s="23" t="str">
        <f>IF(AND($A1662&lt;&gt;"",ISNUMBER($A1662)),VLOOKUP($A1662,StudiesDetails!$B:$CW,2,FALSE),"")</f>
        <v>Wegler</v>
      </c>
      <c r="C1662" s="23">
        <f>IF(AND($A1662&lt;&gt;"",ISNUMBER($A1662)),VLOOKUP($A1662,StudiesDetails!$B:$CW,3,FALSE),"")</f>
        <v>2022</v>
      </c>
      <c r="D1662" s="23" t="str">
        <f>IF(AND($A1662&lt;&gt;"",ISNUMBER($A1662)),VLOOKUP($A1662,StudiesDetails!$B:$CW,4,FALSE),"")</f>
        <v>https://doi.org/10.1002/cpt.2558</v>
      </c>
      <c r="E1662" s="64" t="str">
        <f>IF(AND($A1662&lt;&gt;"",ISNUMBER($A1662)),VLOOKUP($A1662,StudiesDetails!$B:$CW,5,FALSE),"")</f>
        <v>CYP3A5</v>
      </c>
      <c r="F1662" s="23" t="str">
        <f>IF(AND($A1662&lt;&gt;"",ISNUMBER($A1662)),VLOOKUP($A1662,StudiesDetails!$B:$CW,6,FALSE),"")</f>
        <v>Small intestine-Jejunum-Lysate-obsese 12-</v>
      </c>
      <c r="G1662" s="12" t="s">
        <v>1678</v>
      </c>
      <c r="I1662" s="60" t="str">
        <f>IF(AND($A1662&lt;&gt;"",ISNUMBER($A1662)),VLOOKUP($A1662,StudiesDetails!$B:$CW,26,FALSE),"")</f>
        <v>Individual</v>
      </c>
      <c r="J1662" s="39">
        <f>IF(AND($A1662&lt;&gt;"",ISNUMBER($A1662)),VLOOKUP($A1662,StudiesDetails!$B:$CW,31,FALSE),"")</f>
        <v>1</v>
      </c>
      <c r="K1662" s="140">
        <v>0.89641985933435897</v>
      </c>
      <c r="L1662" s="14" t="s">
        <v>1722</v>
      </c>
      <c r="M1662" s="14" t="s">
        <v>1385</v>
      </c>
      <c r="X1662" s="52">
        <v>1</v>
      </c>
      <c r="Y1662" s="52" t="s">
        <v>1683</v>
      </c>
    </row>
    <row r="1663" spans="1:25" x14ac:dyDescent="0.3">
      <c r="A1663">
        <v>2605</v>
      </c>
      <c r="B1663" s="23" t="str">
        <f>IF(AND($A1663&lt;&gt;"",ISNUMBER($A1663)),VLOOKUP($A1663,StudiesDetails!$B:$CW,2,FALSE),"")</f>
        <v>Wegler</v>
      </c>
      <c r="C1663" s="23">
        <f>IF(AND($A1663&lt;&gt;"",ISNUMBER($A1663)),VLOOKUP($A1663,StudiesDetails!$B:$CW,3,FALSE),"")</f>
        <v>2022</v>
      </c>
      <c r="D1663" s="23" t="str">
        <f>IF(AND($A1663&lt;&gt;"",ISNUMBER($A1663)),VLOOKUP($A1663,StudiesDetails!$B:$CW,4,FALSE),"")</f>
        <v>https://doi.org/10.1002/cpt.2558</v>
      </c>
      <c r="E1663" s="64" t="str">
        <f>IF(AND($A1663&lt;&gt;"",ISNUMBER($A1663)),VLOOKUP($A1663,StudiesDetails!$B:$CW,5,FALSE),"")</f>
        <v>CYP3A5</v>
      </c>
      <c r="F1663" s="23" t="str">
        <f>IF(AND($A1663&lt;&gt;"",ISNUMBER($A1663)),VLOOKUP($A1663,StudiesDetails!$B:$CW,6,FALSE),"")</f>
        <v>Small intestine-Jejunum-Lysate-obsese 13-</v>
      </c>
      <c r="G1663" s="12" t="s">
        <v>1678</v>
      </c>
      <c r="I1663" s="60" t="str">
        <f>IF(AND($A1663&lt;&gt;"",ISNUMBER($A1663)),VLOOKUP($A1663,StudiesDetails!$B:$CW,26,FALSE),"")</f>
        <v>Individual</v>
      </c>
      <c r="J1663" s="39">
        <f>IF(AND($A1663&lt;&gt;"",ISNUMBER($A1663)),VLOOKUP($A1663,StudiesDetails!$B:$CW,31,FALSE),"")</f>
        <v>1</v>
      </c>
      <c r="K1663" s="140">
        <v>1.3752384031988101</v>
      </c>
      <c r="L1663" s="14" t="s">
        <v>1722</v>
      </c>
      <c r="M1663" s="14" t="s">
        <v>1385</v>
      </c>
      <c r="X1663" s="52">
        <v>1</v>
      </c>
      <c r="Y1663" s="52" t="s">
        <v>1683</v>
      </c>
    </row>
    <row r="1664" spans="1:25" x14ac:dyDescent="0.3">
      <c r="A1664">
        <v>2606</v>
      </c>
      <c r="B1664" s="23" t="str">
        <f>IF(AND($A1664&lt;&gt;"",ISNUMBER($A1664)),VLOOKUP($A1664,StudiesDetails!$B:$CW,2,FALSE),"")</f>
        <v>Wegler</v>
      </c>
      <c r="C1664" s="23">
        <f>IF(AND($A1664&lt;&gt;"",ISNUMBER($A1664)),VLOOKUP($A1664,StudiesDetails!$B:$CW,3,FALSE),"")</f>
        <v>2022</v>
      </c>
      <c r="D1664" s="23" t="str">
        <f>IF(AND($A1664&lt;&gt;"",ISNUMBER($A1664)),VLOOKUP($A1664,StudiesDetails!$B:$CW,4,FALSE),"")</f>
        <v>https://doi.org/10.1002/cpt.2558</v>
      </c>
      <c r="E1664" s="64" t="str">
        <f>IF(AND($A1664&lt;&gt;"",ISNUMBER($A1664)),VLOOKUP($A1664,StudiesDetails!$B:$CW,5,FALSE),"")</f>
        <v>CYP3A5</v>
      </c>
      <c r="F1664" s="23" t="str">
        <f>IF(AND($A1664&lt;&gt;"",ISNUMBER($A1664)),VLOOKUP($A1664,StudiesDetails!$B:$CW,6,FALSE),"")</f>
        <v>Small intestine-Jejunum-Lysate-obsese 14-</v>
      </c>
      <c r="G1664" s="12" t="s">
        <v>1678</v>
      </c>
      <c r="I1664" s="60" t="str">
        <f>IF(AND($A1664&lt;&gt;"",ISNUMBER($A1664)),VLOOKUP($A1664,StudiesDetails!$B:$CW,26,FALSE),"")</f>
        <v>Individual</v>
      </c>
      <c r="J1664" s="39">
        <f>IF(AND($A1664&lt;&gt;"",ISNUMBER($A1664)),VLOOKUP($A1664,StudiesDetails!$B:$CW,31,FALSE),"")</f>
        <v>1</v>
      </c>
      <c r="K1664" s="140">
        <v>1.8784020502658201</v>
      </c>
      <c r="L1664" s="14" t="s">
        <v>1722</v>
      </c>
      <c r="M1664" s="14" t="s">
        <v>1385</v>
      </c>
      <c r="X1664" s="52">
        <v>1</v>
      </c>
      <c r="Y1664" s="52" t="s">
        <v>1683</v>
      </c>
    </row>
    <row r="1665" spans="1:25" x14ac:dyDescent="0.3">
      <c r="A1665">
        <v>2607</v>
      </c>
      <c r="B1665" s="23" t="str">
        <f>IF(AND($A1665&lt;&gt;"",ISNUMBER($A1665)),VLOOKUP($A1665,StudiesDetails!$B:$CW,2,FALSE),"")</f>
        <v>Wegler</v>
      </c>
      <c r="C1665" s="23">
        <f>IF(AND($A1665&lt;&gt;"",ISNUMBER($A1665)),VLOOKUP($A1665,StudiesDetails!$B:$CW,3,FALSE),"")</f>
        <v>2022</v>
      </c>
      <c r="D1665" s="23" t="str">
        <f>IF(AND($A1665&lt;&gt;"",ISNUMBER($A1665)),VLOOKUP($A1665,StudiesDetails!$B:$CW,4,FALSE),"")</f>
        <v>https://doi.org/10.1002/cpt.2558</v>
      </c>
      <c r="E1665" s="64" t="str">
        <f>IF(AND($A1665&lt;&gt;"",ISNUMBER($A1665)),VLOOKUP($A1665,StudiesDetails!$B:$CW,5,FALSE),"")</f>
        <v>CYP3A5</v>
      </c>
      <c r="F1665" s="23" t="str">
        <f>IF(AND($A1665&lt;&gt;"",ISNUMBER($A1665)),VLOOKUP($A1665,StudiesDetails!$B:$CW,6,FALSE),"")</f>
        <v>Small intestine-Jejunum-Lysate-obsese 15-</v>
      </c>
      <c r="G1665" s="12" t="s">
        <v>1678</v>
      </c>
      <c r="I1665" s="60" t="str">
        <f>IF(AND($A1665&lt;&gt;"",ISNUMBER($A1665)),VLOOKUP($A1665,StudiesDetails!$B:$CW,26,FALSE),"")</f>
        <v>Individual</v>
      </c>
      <c r="J1665" s="39">
        <f>IF(AND($A1665&lt;&gt;"",ISNUMBER($A1665)),VLOOKUP($A1665,StudiesDetails!$B:$CW,31,FALSE),"")</f>
        <v>1</v>
      </c>
      <c r="K1665" s="140">
        <v>0.122921518249147</v>
      </c>
      <c r="L1665" s="14" t="s">
        <v>1722</v>
      </c>
      <c r="M1665" s="14" t="s">
        <v>1385</v>
      </c>
      <c r="X1665" s="52">
        <v>1</v>
      </c>
      <c r="Y1665" s="52" t="s">
        <v>1683</v>
      </c>
    </row>
    <row r="1666" spans="1:25" x14ac:dyDescent="0.3">
      <c r="A1666">
        <v>2608</v>
      </c>
      <c r="B1666" s="23" t="str">
        <f>IF(AND($A1666&lt;&gt;"",ISNUMBER($A1666)),VLOOKUP($A1666,StudiesDetails!$B:$CW,2,FALSE),"")</f>
        <v>Wegler</v>
      </c>
      <c r="C1666" s="23">
        <f>IF(AND($A1666&lt;&gt;"",ISNUMBER($A1666)),VLOOKUP($A1666,StudiesDetails!$B:$CW,3,FALSE),"")</f>
        <v>2022</v>
      </c>
      <c r="D1666" s="23" t="str">
        <f>IF(AND($A1666&lt;&gt;"",ISNUMBER($A1666)),VLOOKUP($A1666,StudiesDetails!$B:$CW,4,FALSE),"")</f>
        <v>https://doi.org/10.1002/cpt.2558</v>
      </c>
      <c r="E1666" s="64" t="str">
        <f>IF(AND($A1666&lt;&gt;"",ISNUMBER($A1666)),VLOOKUP($A1666,StudiesDetails!$B:$CW,5,FALSE),"")</f>
        <v>CYP3A5</v>
      </c>
      <c r="F1666" s="23" t="str">
        <f>IF(AND($A1666&lt;&gt;"",ISNUMBER($A1666)),VLOOKUP($A1666,StudiesDetails!$B:$CW,6,FALSE),"")</f>
        <v>Small intestine-Jejunum-Lysate-obsese 16-</v>
      </c>
      <c r="G1666" s="12" t="s">
        <v>1678</v>
      </c>
      <c r="I1666" s="60" t="str">
        <f>IF(AND($A1666&lt;&gt;"",ISNUMBER($A1666)),VLOOKUP($A1666,StudiesDetails!$B:$CW,26,FALSE),"")</f>
        <v>Individual</v>
      </c>
      <c r="J1666" s="39">
        <f>IF(AND($A1666&lt;&gt;"",ISNUMBER($A1666)),VLOOKUP($A1666,StudiesDetails!$B:$CW,31,FALSE),"")</f>
        <v>1</v>
      </c>
      <c r="K1666" s="140">
        <v>1.73491130484006</v>
      </c>
      <c r="L1666" s="14" t="s">
        <v>1722</v>
      </c>
      <c r="M1666" s="14" t="s">
        <v>1385</v>
      </c>
      <c r="X1666" s="52">
        <v>1</v>
      </c>
      <c r="Y1666" s="52" t="s">
        <v>1683</v>
      </c>
    </row>
    <row r="1667" spans="1:25" x14ac:dyDescent="0.3">
      <c r="A1667">
        <v>2609</v>
      </c>
      <c r="B1667" s="23" t="str">
        <f>IF(AND($A1667&lt;&gt;"",ISNUMBER($A1667)),VLOOKUP($A1667,StudiesDetails!$B:$CW,2,FALSE),"")</f>
        <v>Wegler</v>
      </c>
      <c r="C1667" s="23">
        <f>IF(AND($A1667&lt;&gt;"",ISNUMBER($A1667)),VLOOKUP($A1667,StudiesDetails!$B:$CW,3,FALSE),"")</f>
        <v>2022</v>
      </c>
      <c r="D1667" s="23" t="str">
        <f>IF(AND($A1667&lt;&gt;"",ISNUMBER($A1667)),VLOOKUP($A1667,StudiesDetails!$B:$CW,4,FALSE),"")</f>
        <v>https://doi.org/10.1002/cpt.2558</v>
      </c>
      <c r="E1667" s="64" t="str">
        <f>IF(AND($A1667&lt;&gt;"",ISNUMBER($A1667)),VLOOKUP($A1667,StudiesDetails!$B:$CW,5,FALSE),"")</f>
        <v>CYP3A5</v>
      </c>
      <c r="F1667" s="23" t="str">
        <f>IF(AND($A1667&lt;&gt;"",ISNUMBER($A1667)),VLOOKUP($A1667,StudiesDetails!$B:$CW,6,FALSE),"")</f>
        <v>Small intestine-Jejunum-Lysate-obsese 17-</v>
      </c>
      <c r="G1667" s="12" t="s">
        <v>1678</v>
      </c>
      <c r="I1667" s="60" t="str">
        <f>IF(AND($A1667&lt;&gt;"",ISNUMBER($A1667)),VLOOKUP($A1667,StudiesDetails!$B:$CW,26,FALSE),"")</f>
        <v>Individual</v>
      </c>
      <c r="J1667" s="39">
        <f>IF(AND($A1667&lt;&gt;"",ISNUMBER($A1667)),VLOOKUP($A1667,StudiesDetails!$B:$CW,31,FALSE),"")</f>
        <v>1</v>
      </c>
      <c r="K1667" s="140">
        <v>0.78930691112101303</v>
      </c>
      <c r="L1667" s="14" t="s">
        <v>1722</v>
      </c>
      <c r="M1667" s="14" t="s">
        <v>1385</v>
      </c>
      <c r="X1667" s="52">
        <v>1</v>
      </c>
      <c r="Y1667" s="52" t="s">
        <v>1683</v>
      </c>
    </row>
    <row r="1668" spans="1:25" x14ac:dyDescent="0.3">
      <c r="A1668">
        <v>2610</v>
      </c>
      <c r="B1668" s="23" t="str">
        <f>IF(AND($A1668&lt;&gt;"",ISNUMBER($A1668)),VLOOKUP($A1668,StudiesDetails!$B:$CW,2,FALSE),"")</f>
        <v>Wegler</v>
      </c>
      <c r="C1668" s="23">
        <f>IF(AND($A1668&lt;&gt;"",ISNUMBER($A1668)),VLOOKUP($A1668,StudiesDetails!$B:$CW,3,FALSE),"")</f>
        <v>2022</v>
      </c>
      <c r="D1668" s="23" t="str">
        <f>IF(AND($A1668&lt;&gt;"",ISNUMBER($A1668)),VLOOKUP($A1668,StudiesDetails!$B:$CW,4,FALSE),"")</f>
        <v>https://doi.org/10.1002/cpt.2558</v>
      </c>
      <c r="E1668" s="64" t="str">
        <f>IF(AND($A1668&lt;&gt;"",ISNUMBER($A1668)),VLOOKUP($A1668,StudiesDetails!$B:$CW,5,FALSE),"")</f>
        <v>CYP3A5</v>
      </c>
      <c r="F1668" s="23" t="str">
        <f>IF(AND($A1668&lt;&gt;"",ISNUMBER($A1668)),VLOOKUP($A1668,StudiesDetails!$B:$CW,6,FALSE),"")</f>
        <v>Small intestine-Jejunum-Lysate-obsese 18-</v>
      </c>
      <c r="G1668" s="12" t="s">
        <v>1678</v>
      </c>
      <c r="I1668" s="60" t="str">
        <f>IF(AND($A1668&lt;&gt;"",ISNUMBER($A1668)),VLOOKUP($A1668,StudiesDetails!$B:$CW,26,FALSE),"")</f>
        <v>Individual</v>
      </c>
      <c r="J1668" s="39">
        <f>IF(AND($A1668&lt;&gt;"",ISNUMBER($A1668)),VLOOKUP($A1668,StudiesDetails!$B:$CW,31,FALSE),"")</f>
        <v>1</v>
      </c>
      <c r="K1668" s="140">
        <v>1.4512487573759101</v>
      </c>
      <c r="L1668" s="14" t="s">
        <v>1722</v>
      </c>
      <c r="M1668" s="14" t="s">
        <v>1385</v>
      </c>
      <c r="X1668" s="52">
        <v>1</v>
      </c>
      <c r="Y1668" s="52" t="s">
        <v>1683</v>
      </c>
    </row>
    <row r="1669" spans="1:25" x14ac:dyDescent="0.3">
      <c r="A1669">
        <v>2611</v>
      </c>
      <c r="B1669" s="23" t="str">
        <f>IF(AND($A1669&lt;&gt;"",ISNUMBER($A1669)),VLOOKUP($A1669,StudiesDetails!$B:$CW,2,FALSE),"")</f>
        <v>Wegler</v>
      </c>
      <c r="C1669" s="23">
        <f>IF(AND($A1669&lt;&gt;"",ISNUMBER($A1669)),VLOOKUP($A1669,StudiesDetails!$B:$CW,3,FALSE),"")</f>
        <v>2022</v>
      </c>
      <c r="D1669" s="23" t="str">
        <f>IF(AND($A1669&lt;&gt;"",ISNUMBER($A1669)),VLOOKUP($A1669,StudiesDetails!$B:$CW,4,FALSE),"")</f>
        <v>https://doi.org/10.1002/cpt.2558</v>
      </c>
      <c r="E1669" s="64" t="str">
        <f>IF(AND($A1669&lt;&gt;"",ISNUMBER($A1669)),VLOOKUP($A1669,StudiesDetails!$B:$CW,5,FALSE),"")</f>
        <v>CYP3A5</v>
      </c>
      <c r="F1669" s="23" t="str">
        <f>IF(AND($A1669&lt;&gt;"",ISNUMBER($A1669)),VLOOKUP($A1669,StudiesDetails!$B:$CW,6,FALSE),"")</f>
        <v>Small intestine-Jejunum-Lysate-obsese 19-</v>
      </c>
      <c r="G1669" s="12" t="s">
        <v>1678</v>
      </c>
      <c r="I1669" s="60" t="str">
        <f>IF(AND($A1669&lt;&gt;"",ISNUMBER($A1669)),VLOOKUP($A1669,StudiesDetails!$B:$CW,26,FALSE),"")</f>
        <v>Individual</v>
      </c>
      <c r="J1669" s="39">
        <f>IF(AND($A1669&lt;&gt;"",ISNUMBER($A1669)),VLOOKUP($A1669,StudiesDetails!$B:$CW,31,FALSE),"")</f>
        <v>1</v>
      </c>
      <c r="K1669" s="140">
        <v>0.25436574715884003</v>
      </c>
      <c r="L1669" s="14" t="s">
        <v>1722</v>
      </c>
      <c r="M1669" s="14" t="s">
        <v>1385</v>
      </c>
      <c r="X1669" s="52">
        <v>1</v>
      </c>
      <c r="Y1669" s="52" t="s">
        <v>1683</v>
      </c>
    </row>
    <row r="1670" spans="1:25" x14ac:dyDescent="0.3">
      <c r="A1670">
        <v>2612</v>
      </c>
      <c r="B1670" s="23" t="str">
        <f>IF(AND($A1670&lt;&gt;"",ISNUMBER($A1670)),VLOOKUP($A1670,StudiesDetails!$B:$CW,2,FALSE),"")</f>
        <v>Wegler</v>
      </c>
      <c r="C1670" s="23">
        <f>IF(AND($A1670&lt;&gt;"",ISNUMBER($A1670)),VLOOKUP($A1670,StudiesDetails!$B:$CW,3,FALSE),"")</f>
        <v>2022</v>
      </c>
      <c r="D1670" s="23" t="str">
        <f>IF(AND($A1670&lt;&gt;"",ISNUMBER($A1670)),VLOOKUP($A1670,StudiesDetails!$B:$CW,4,FALSE),"")</f>
        <v>https://doi.org/10.1002/cpt.2558</v>
      </c>
      <c r="E1670" s="64" t="str">
        <f>IF(AND($A1670&lt;&gt;"",ISNUMBER($A1670)),VLOOKUP($A1670,StudiesDetails!$B:$CW,5,FALSE),"")</f>
        <v>CYP3A5</v>
      </c>
      <c r="F1670" s="23" t="str">
        <f>IF(AND($A1670&lt;&gt;"",ISNUMBER($A1670)),VLOOKUP($A1670,StudiesDetails!$B:$CW,6,FALSE),"")</f>
        <v>Small intestine-Jejunum-Lysate-obsese 20-</v>
      </c>
      <c r="G1670" s="12" t="s">
        <v>1678</v>
      </c>
      <c r="I1670" s="60" t="str">
        <f>IF(AND($A1670&lt;&gt;"",ISNUMBER($A1670)),VLOOKUP($A1670,StudiesDetails!$B:$CW,26,FALSE),"")</f>
        <v>Individual</v>
      </c>
      <c r="J1670" s="39">
        <f>IF(AND($A1670&lt;&gt;"",ISNUMBER($A1670)),VLOOKUP($A1670,StudiesDetails!$B:$CW,31,FALSE),"")</f>
        <v>1</v>
      </c>
      <c r="K1670" s="140">
        <v>1.53074638996479</v>
      </c>
      <c r="L1670" s="14" t="s">
        <v>1722</v>
      </c>
      <c r="M1670" s="14" t="s">
        <v>1385</v>
      </c>
      <c r="X1670" s="52">
        <v>1</v>
      </c>
      <c r="Y1670" s="52" t="s">
        <v>1683</v>
      </c>
    </row>
    <row r="1671" spans="1:25" x14ac:dyDescent="0.3">
      <c r="A1671">
        <v>2613</v>
      </c>
      <c r="B1671" s="23" t="str">
        <f>IF(AND($A1671&lt;&gt;"",ISNUMBER($A1671)),VLOOKUP($A1671,StudiesDetails!$B:$CW,2,FALSE),"")</f>
        <v>Wegler</v>
      </c>
      <c r="C1671" s="23">
        <f>IF(AND($A1671&lt;&gt;"",ISNUMBER($A1671)),VLOOKUP($A1671,StudiesDetails!$B:$CW,3,FALSE),"")</f>
        <v>2022</v>
      </c>
      <c r="D1671" s="23" t="str">
        <f>IF(AND($A1671&lt;&gt;"",ISNUMBER($A1671)),VLOOKUP($A1671,StudiesDetails!$B:$CW,4,FALSE),"")</f>
        <v>https://doi.org/10.1002/cpt.2558</v>
      </c>
      <c r="E1671" s="64" t="str">
        <f>IF(AND($A1671&lt;&gt;"",ISNUMBER($A1671)),VLOOKUP($A1671,StudiesDetails!$B:$CW,5,FALSE),"")</f>
        <v>CYP3A5</v>
      </c>
      <c r="F1671" s="23" t="str">
        <f>IF(AND($A1671&lt;&gt;"",ISNUMBER($A1671)),VLOOKUP($A1671,StudiesDetails!$B:$CW,6,FALSE),"")</f>
        <v>Small intestine-Jejunum-Lysate-obsese 21-</v>
      </c>
      <c r="G1671" s="12" t="s">
        <v>1678</v>
      </c>
      <c r="I1671" s="60" t="str">
        <f>IF(AND($A1671&lt;&gt;"",ISNUMBER($A1671)),VLOOKUP($A1671,StudiesDetails!$B:$CW,26,FALSE),"")</f>
        <v>Individual</v>
      </c>
      <c r="J1671" s="39">
        <f>IF(AND($A1671&lt;&gt;"",ISNUMBER($A1671)),VLOOKUP($A1671,StudiesDetails!$B:$CW,31,FALSE),"")</f>
        <v>1</v>
      </c>
      <c r="K1671" s="140">
        <v>0.97332444403197305</v>
      </c>
      <c r="L1671" s="14" t="s">
        <v>1722</v>
      </c>
      <c r="M1671" s="14" t="s">
        <v>1385</v>
      </c>
      <c r="X1671" s="52">
        <v>1</v>
      </c>
      <c r="Y1671" s="52" t="s">
        <v>1683</v>
      </c>
    </row>
    <row r="1672" spans="1:25" x14ac:dyDescent="0.3">
      <c r="A1672">
        <v>2614</v>
      </c>
      <c r="B1672" s="23" t="str">
        <f>IF(AND($A1672&lt;&gt;"",ISNUMBER($A1672)),VLOOKUP($A1672,StudiesDetails!$B:$CW,2,FALSE),"")</f>
        <v>Wegler</v>
      </c>
      <c r="C1672" s="23">
        <f>IF(AND($A1672&lt;&gt;"",ISNUMBER($A1672)),VLOOKUP($A1672,StudiesDetails!$B:$CW,3,FALSE),"")</f>
        <v>2022</v>
      </c>
      <c r="D1672" s="23" t="str">
        <f>IF(AND($A1672&lt;&gt;"",ISNUMBER($A1672)),VLOOKUP($A1672,StudiesDetails!$B:$CW,4,FALSE),"")</f>
        <v>https://doi.org/10.1002/cpt.2558</v>
      </c>
      <c r="E1672" s="64" t="str">
        <f>IF(AND($A1672&lt;&gt;"",ISNUMBER($A1672)),VLOOKUP($A1672,StudiesDetails!$B:$CW,5,FALSE),"")</f>
        <v>CYP3A5</v>
      </c>
      <c r="F1672" s="23" t="str">
        <f>IF(AND($A1672&lt;&gt;"",ISNUMBER($A1672)),VLOOKUP($A1672,StudiesDetails!$B:$CW,6,FALSE),"")</f>
        <v>Small intestine-Jejunum-Lysate-obsese 22-</v>
      </c>
      <c r="G1672" s="12" t="s">
        <v>1678</v>
      </c>
      <c r="I1672" s="60" t="str">
        <f>IF(AND($A1672&lt;&gt;"",ISNUMBER($A1672)),VLOOKUP($A1672,StudiesDetails!$B:$CW,26,FALSE),"")</f>
        <v>Individual</v>
      </c>
      <c r="J1672" s="39">
        <f>IF(AND($A1672&lt;&gt;"",ISNUMBER($A1672)),VLOOKUP($A1672,StudiesDetails!$B:$CW,31,FALSE),"")</f>
        <v>1</v>
      </c>
      <c r="K1672" s="140">
        <v>1.40560963965721</v>
      </c>
      <c r="L1672" s="14" t="s">
        <v>1722</v>
      </c>
      <c r="M1672" s="14" t="s">
        <v>1385</v>
      </c>
      <c r="X1672" s="52">
        <v>1</v>
      </c>
      <c r="Y1672" s="52" t="s">
        <v>1683</v>
      </c>
    </row>
    <row r="1673" spans="1:25" x14ac:dyDescent="0.3">
      <c r="A1673">
        <v>2615</v>
      </c>
      <c r="B1673" s="23" t="str">
        <f>IF(AND($A1673&lt;&gt;"",ISNUMBER($A1673)),VLOOKUP($A1673,StudiesDetails!$B:$CW,2,FALSE),"")</f>
        <v>Wegler</v>
      </c>
      <c r="C1673" s="23">
        <f>IF(AND($A1673&lt;&gt;"",ISNUMBER($A1673)),VLOOKUP($A1673,StudiesDetails!$B:$CW,3,FALSE),"")</f>
        <v>2022</v>
      </c>
      <c r="D1673" s="23" t="str">
        <f>IF(AND($A1673&lt;&gt;"",ISNUMBER($A1673)),VLOOKUP($A1673,StudiesDetails!$B:$CW,4,FALSE),"")</f>
        <v>https://doi.org/10.1002/cpt.2558</v>
      </c>
      <c r="E1673" s="64" t="str">
        <f>IF(AND($A1673&lt;&gt;"",ISNUMBER($A1673)),VLOOKUP($A1673,StudiesDetails!$B:$CW,5,FALSE),"")</f>
        <v>CYP3A5</v>
      </c>
      <c r="F1673" s="23" t="str">
        <f>IF(AND($A1673&lt;&gt;"",ISNUMBER($A1673)),VLOOKUP($A1673,StudiesDetails!$B:$CW,6,FALSE),"")</f>
        <v>Small intestine-Jejunum-Lysate-obsese 23-</v>
      </c>
      <c r="G1673" s="12" t="s">
        <v>1678</v>
      </c>
      <c r="I1673" s="60" t="str">
        <f>IF(AND($A1673&lt;&gt;"",ISNUMBER($A1673)),VLOOKUP($A1673,StudiesDetails!$B:$CW,26,FALSE),"")</f>
        <v>Individual</v>
      </c>
      <c r="J1673" s="39">
        <f>IF(AND($A1673&lt;&gt;"",ISNUMBER($A1673)),VLOOKUP($A1673,StudiesDetails!$B:$CW,31,FALSE),"")</f>
        <v>1</v>
      </c>
      <c r="K1673" s="140">
        <v>0.96942218118874401</v>
      </c>
      <c r="L1673" s="14" t="s">
        <v>1722</v>
      </c>
      <c r="M1673" s="14" t="s">
        <v>1385</v>
      </c>
      <c r="X1673" s="52">
        <v>1</v>
      </c>
      <c r="Y1673" s="52" t="s">
        <v>1683</v>
      </c>
    </row>
    <row r="1674" spans="1:25" x14ac:dyDescent="0.3">
      <c r="A1674">
        <v>2616</v>
      </c>
      <c r="B1674" s="23" t="str">
        <f>IF(AND($A1674&lt;&gt;"",ISNUMBER($A1674)),VLOOKUP($A1674,StudiesDetails!$B:$CW,2,FALSE),"")</f>
        <v>Wegler</v>
      </c>
      <c r="C1674" s="23">
        <f>IF(AND($A1674&lt;&gt;"",ISNUMBER($A1674)),VLOOKUP($A1674,StudiesDetails!$B:$CW,3,FALSE),"")</f>
        <v>2022</v>
      </c>
      <c r="D1674" s="23" t="str">
        <f>IF(AND($A1674&lt;&gt;"",ISNUMBER($A1674)),VLOOKUP($A1674,StudiesDetails!$B:$CW,4,FALSE),"")</f>
        <v>https://doi.org/10.1002/cpt.2558</v>
      </c>
      <c r="E1674" s="64" t="str">
        <f>IF(AND($A1674&lt;&gt;"",ISNUMBER($A1674)),VLOOKUP($A1674,StudiesDetails!$B:$CW,5,FALSE),"")</f>
        <v>CYP3A5</v>
      </c>
      <c r="F1674" s="23" t="str">
        <f>IF(AND($A1674&lt;&gt;"",ISNUMBER($A1674)),VLOOKUP($A1674,StudiesDetails!$B:$CW,6,FALSE),"")</f>
        <v>Small intestine-Jejunum-Lysate-obsese 24-</v>
      </c>
      <c r="G1674" s="12" t="s">
        <v>1678</v>
      </c>
      <c r="I1674" s="60" t="str">
        <f>IF(AND($A1674&lt;&gt;"",ISNUMBER($A1674)),VLOOKUP($A1674,StudiesDetails!$B:$CW,26,FALSE),"")</f>
        <v>Individual</v>
      </c>
      <c r="J1674" s="39">
        <f>IF(AND($A1674&lt;&gt;"",ISNUMBER($A1674)),VLOOKUP($A1674,StudiesDetails!$B:$CW,31,FALSE),"")</f>
        <v>1</v>
      </c>
      <c r="K1674" s="140">
        <v>0.76947399824208795</v>
      </c>
      <c r="L1674" s="14" t="s">
        <v>1722</v>
      </c>
      <c r="M1674" s="14" t="s">
        <v>1385</v>
      </c>
      <c r="X1674" s="52">
        <v>1</v>
      </c>
      <c r="Y1674" s="52" t="s">
        <v>1683</v>
      </c>
    </row>
    <row r="1675" spans="1:25" x14ac:dyDescent="0.3">
      <c r="A1675">
        <v>2617</v>
      </c>
      <c r="B1675" s="23" t="str">
        <f>IF(AND($A1675&lt;&gt;"",ISNUMBER($A1675)),VLOOKUP($A1675,StudiesDetails!$B:$CW,2,FALSE),"")</f>
        <v>Wegler</v>
      </c>
      <c r="C1675" s="23">
        <f>IF(AND($A1675&lt;&gt;"",ISNUMBER($A1675)),VLOOKUP($A1675,StudiesDetails!$B:$CW,3,FALSE),"")</f>
        <v>2022</v>
      </c>
      <c r="D1675" s="23" t="str">
        <f>IF(AND($A1675&lt;&gt;"",ISNUMBER($A1675)),VLOOKUP($A1675,StudiesDetails!$B:$CW,4,FALSE),"")</f>
        <v>https://doi.org/10.1002/cpt.2558</v>
      </c>
      <c r="E1675" s="64" t="str">
        <f>IF(AND($A1675&lt;&gt;"",ISNUMBER($A1675)),VLOOKUP($A1675,StudiesDetails!$B:$CW,5,FALSE),"")</f>
        <v>CYP3A5</v>
      </c>
      <c r="F1675" s="23" t="str">
        <f>IF(AND($A1675&lt;&gt;"",ISNUMBER($A1675)),VLOOKUP($A1675,StudiesDetails!$B:$CW,6,FALSE),"")</f>
        <v>Small intestine-Jejunum-Lysate-obsese 25-</v>
      </c>
      <c r="G1675" s="12" t="s">
        <v>1678</v>
      </c>
      <c r="I1675" s="60" t="str">
        <f>IF(AND($A1675&lt;&gt;"",ISNUMBER($A1675)),VLOOKUP($A1675,StudiesDetails!$B:$CW,26,FALSE),"")</f>
        <v>Individual</v>
      </c>
      <c r="J1675" s="39">
        <f>IF(AND($A1675&lt;&gt;"",ISNUMBER($A1675)),VLOOKUP($A1675,StudiesDetails!$B:$CW,31,FALSE),"")</f>
        <v>1</v>
      </c>
      <c r="K1675" s="140">
        <v>0.68003029421209504</v>
      </c>
      <c r="L1675" s="14" t="s">
        <v>1722</v>
      </c>
      <c r="M1675" s="14" t="s">
        <v>1385</v>
      </c>
      <c r="X1675" s="52">
        <v>1</v>
      </c>
      <c r="Y1675" s="52" t="s">
        <v>1683</v>
      </c>
    </row>
    <row r="1676" spans="1:25" x14ac:dyDescent="0.3">
      <c r="A1676">
        <v>2618</v>
      </c>
      <c r="B1676" s="23" t="str">
        <f>IF(AND($A1676&lt;&gt;"",ISNUMBER($A1676)),VLOOKUP($A1676,StudiesDetails!$B:$CW,2,FALSE),"")</f>
        <v>Wegler</v>
      </c>
      <c r="C1676" s="23">
        <f>IF(AND($A1676&lt;&gt;"",ISNUMBER($A1676)),VLOOKUP($A1676,StudiesDetails!$B:$CW,3,FALSE),"")</f>
        <v>2022</v>
      </c>
      <c r="D1676" s="23" t="str">
        <f>IF(AND($A1676&lt;&gt;"",ISNUMBER($A1676)),VLOOKUP($A1676,StudiesDetails!$B:$CW,4,FALSE),"")</f>
        <v>https://doi.org/10.1002/cpt.2558</v>
      </c>
      <c r="E1676" s="64" t="str">
        <f>IF(AND($A1676&lt;&gt;"",ISNUMBER($A1676)),VLOOKUP($A1676,StudiesDetails!$B:$CW,5,FALSE),"")</f>
        <v>CYP3A5</v>
      </c>
      <c r="F1676" s="23" t="str">
        <f>IF(AND($A1676&lt;&gt;"",ISNUMBER($A1676)),VLOOKUP($A1676,StudiesDetails!$B:$CW,6,FALSE),"")</f>
        <v>Small intestine-Jejunum-Lysate-obsese 26-</v>
      </c>
      <c r="G1676" s="12" t="s">
        <v>1678</v>
      </c>
      <c r="I1676" s="60" t="str">
        <f>IF(AND($A1676&lt;&gt;"",ISNUMBER($A1676)),VLOOKUP($A1676,StudiesDetails!$B:$CW,26,FALSE),"")</f>
        <v>Individual</v>
      </c>
      <c r="J1676" s="39">
        <f>IF(AND($A1676&lt;&gt;"",ISNUMBER($A1676)),VLOOKUP($A1676,StudiesDetails!$B:$CW,31,FALSE),"")</f>
        <v>1</v>
      </c>
      <c r="K1676" s="140">
        <v>0.91291673382893901</v>
      </c>
      <c r="L1676" s="14" t="s">
        <v>1722</v>
      </c>
      <c r="M1676" s="14" t="s">
        <v>1385</v>
      </c>
      <c r="X1676" s="52">
        <v>1</v>
      </c>
      <c r="Y1676" s="52" t="s">
        <v>1683</v>
      </c>
    </row>
    <row r="1677" spans="1:25" x14ac:dyDescent="0.3">
      <c r="A1677">
        <v>2619</v>
      </c>
      <c r="B1677" s="23" t="str">
        <f>IF(AND($A1677&lt;&gt;"",ISNUMBER($A1677)),VLOOKUP($A1677,StudiesDetails!$B:$CW,2,FALSE),"")</f>
        <v>Wegler</v>
      </c>
      <c r="C1677" s="23">
        <f>IF(AND($A1677&lt;&gt;"",ISNUMBER($A1677)),VLOOKUP($A1677,StudiesDetails!$B:$CW,3,FALSE),"")</f>
        <v>2022</v>
      </c>
      <c r="D1677" s="23" t="str">
        <f>IF(AND($A1677&lt;&gt;"",ISNUMBER($A1677)),VLOOKUP($A1677,StudiesDetails!$B:$CW,4,FALSE),"")</f>
        <v>https://doi.org/10.1002/cpt.2558</v>
      </c>
      <c r="E1677" s="64" t="str">
        <f>IF(AND($A1677&lt;&gt;"",ISNUMBER($A1677)),VLOOKUP($A1677,StudiesDetails!$B:$CW,5,FALSE),"")</f>
        <v>CYP3A5</v>
      </c>
      <c r="F1677" s="23" t="str">
        <f>IF(AND($A1677&lt;&gt;"",ISNUMBER($A1677)),VLOOKUP($A1677,StudiesDetails!$B:$CW,6,FALSE),"")</f>
        <v>Small intestine-Jejunum-Lysate-obsese 27-</v>
      </c>
      <c r="G1677" s="12" t="s">
        <v>1678</v>
      </c>
      <c r="I1677" s="60" t="str">
        <f>IF(AND($A1677&lt;&gt;"",ISNUMBER($A1677)),VLOOKUP($A1677,StudiesDetails!$B:$CW,26,FALSE),"")</f>
        <v>Individual</v>
      </c>
      <c r="J1677" s="39">
        <f>IF(AND($A1677&lt;&gt;"",ISNUMBER($A1677)),VLOOKUP($A1677,StudiesDetails!$B:$CW,31,FALSE),"")</f>
        <v>1</v>
      </c>
      <c r="K1677" s="140">
        <v>1.8931559618580001</v>
      </c>
      <c r="L1677" s="14" t="s">
        <v>1722</v>
      </c>
      <c r="M1677" s="14" t="s">
        <v>1385</v>
      </c>
      <c r="X1677" s="52">
        <v>1</v>
      </c>
      <c r="Y1677" s="52" t="s">
        <v>1683</v>
      </c>
    </row>
    <row r="1678" spans="1:25" x14ac:dyDescent="0.3">
      <c r="A1678">
        <v>2620</v>
      </c>
      <c r="B1678" s="23" t="str">
        <f>IF(AND($A1678&lt;&gt;"",ISNUMBER($A1678)),VLOOKUP($A1678,StudiesDetails!$B:$CW,2,FALSE),"")</f>
        <v>Wegler</v>
      </c>
      <c r="C1678" s="23">
        <f>IF(AND($A1678&lt;&gt;"",ISNUMBER($A1678)),VLOOKUP($A1678,StudiesDetails!$B:$CW,3,FALSE),"")</f>
        <v>2022</v>
      </c>
      <c r="D1678" s="23" t="str">
        <f>IF(AND($A1678&lt;&gt;"",ISNUMBER($A1678)),VLOOKUP($A1678,StudiesDetails!$B:$CW,4,FALSE),"")</f>
        <v>https://doi.org/10.1002/cpt.2558</v>
      </c>
      <c r="E1678" s="64" t="str">
        <f>IF(AND($A1678&lt;&gt;"",ISNUMBER($A1678)),VLOOKUP($A1678,StudiesDetails!$B:$CW,5,FALSE),"")</f>
        <v>CYP3A5</v>
      </c>
      <c r="F1678" s="23" t="str">
        <f>IF(AND($A1678&lt;&gt;"",ISNUMBER($A1678)),VLOOKUP($A1678,StudiesDetails!$B:$CW,6,FALSE),"")</f>
        <v>Small intestine-Jejunum-Lysate-obsese 28-</v>
      </c>
      <c r="G1678" s="12" t="s">
        <v>1678</v>
      </c>
      <c r="I1678" s="60" t="str">
        <f>IF(AND($A1678&lt;&gt;"",ISNUMBER($A1678)),VLOOKUP($A1678,StudiesDetails!$B:$CW,26,FALSE),"")</f>
        <v>Individual</v>
      </c>
      <c r="J1678" s="39">
        <f>IF(AND($A1678&lt;&gt;"",ISNUMBER($A1678)),VLOOKUP($A1678,StudiesDetails!$B:$CW,31,FALSE),"")</f>
        <v>1</v>
      </c>
      <c r="K1678" s="140">
        <v>1.33994721584766</v>
      </c>
      <c r="L1678" s="14" t="s">
        <v>1722</v>
      </c>
      <c r="M1678" s="14" t="s">
        <v>1385</v>
      </c>
      <c r="X1678" s="52">
        <v>1</v>
      </c>
      <c r="Y1678" s="52" t="s">
        <v>1683</v>
      </c>
    </row>
    <row r="1679" spans="1:25" x14ac:dyDescent="0.3">
      <c r="A1679">
        <v>2621</v>
      </c>
      <c r="B1679" s="23" t="str">
        <f>IF(AND($A1679&lt;&gt;"",ISNUMBER($A1679)),VLOOKUP($A1679,StudiesDetails!$B:$CW,2,FALSE),"")</f>
        <v>Wegler</v>
      </c>
      <c r="C1679" s="23">
        <f>IF(AND($A1679&lt;&gt;"",ISNUMBER($A1679)),VLOOKUP($A1679,StudiesDetails!$B:$CW,3,FALSE),"")</f>
        <v>2022</v>
      </c>
      <c r="D1679" s="23" t="str">
        <f>IF(AND($A1679&lt;&gt;"",ISNUMBER($A1679)),VLOOKUP($A1679,StudiesDetails!$B:$CW,4,FALSE),"")</f>
        <v>https://doi.org/10.1002/cpt.2558</v>
      </c>
      <c r="E1679" s="64" t="str">
        <f>IF(AND($A1679&lt;&gt;"",ISNUMBER($A1679)),VLOOKUP($A1679,StudiesDetails!$B:$CW,5,FALSE),"")</f>
        <v>CYP3A5</v>
      </c>
      <c r="F1679" s="23" t="str">
        <f>IF(AND($A1679&lt;&gt;"",ISNUMBER($A1679)),VLOOKUP($A1679,StudiesDetails!$B:$CW,6,FALSE),"")</f>
        <v>Small intestine-Jejunum-Lysate-obsese 29-</v>
      </c>
      <c r="G1679" s="12" t="s">
        <v>1678</v>
      </c>
      <c r="I1679" s="60" t="str">
        <f>IF(AND($A1679&lt;&gt;"",ISNUMBER($A1679)),VLOOKUP($A1679,StudiesDetails!$B:$CW,26,FALSE),"")</f>
        <v>Individual</v>
      </c>
      <c r="J1679" s="39">
        <f>IF(AND($A1679&lt;&gt;"",ISNUMBER($A1679)),VLOOKUP($A1679,StudiesDetails!$B:$CW,31,FALSE),"")</f>
        <v>1</v>
      </c>
      <c r="K1679" s="140">
        <v>1.2999820973312</v>
      </c>
      <c r="L1679" s="14" t="s">
        <v>1722</v>
      </c>
      <c r="M1679" s="14" t="s">
        <v>1385</v>
      </c>
      <c r="X1679" s="52">
        <v>1</v>
      </c>
      <c r="Y1679" s="52" t="s">
        <v>1683</v>
      </c>
    </row>
    <row r="1680" spans="1:25" x14ac:dyDescent="0.3">
      <c r="A1680">
        <v>2622</v>
      </c>
      <c r="B1680" s="23" t="str">
        <f>IF(AND($A1680&lt;&gt;"",ISNUMBER($A1680)),VLOOKUP($A1680,StudiesDetails!$B:$CW,2,FALSE),"")</f>
        <v>Wegler</v>
      </c>
      <c r="C1680" s="23">
        <f>IF(AND($A1680&lt;&gt;"",ISNUMBER($A1680)),VLOOKUP($A1680,StudiesDetails!$B:$CW,3,FALSE),"")</f>
        <v>2022</v>
      </c>
      <c r="D1680" s="23" t="str">
        <f>IF(AND($A1680&lt;&gt;"",ISNUMBER($A1680)),VLOOKUP($A1680,StudiesDetails!$B:$CW,4,FALSE),"")</f>
        <v>https://doi.org/10.1002/cpt.2558</v>
      </c>
      <c r="E1680" s="64" t="str">
        <f>IF(AND($A1680&lt;&gt;"",ISNUMBER($A1680)),VLOOKUP($A1680,StudiesDetails!$B:$CW,5,FALSE),"")</f>
        <v>CYP3A5</v>
      </c>
      <c r="F1680" s="23" t="str">
        <f>IF(AND($A1680&lt;&gt;"",ISNUMBER($A1680)),VLOOKUP($A1680,StudiesDetails!$B:$CW,6,FALSE),"")</f>
        <v>Small intestine-Jejunum-Lysate-obsese 30-</v>
      </c>
      <c r="G1680" s="12" t="s">
        <v>1678</v>
      </c>
      <c r="I1680" s="60" t="str">
        <f>IF(AND($A1680&lt;&gt;"",ISNUMBER($A1680)),VLOOKUP($A1680,StudiesDetails!$B:$CW,26,FALSE),"")</f>
        <v>Individual</v>
      </c>
      <c r="J1680" s="39">
        <f>IF(AND($A1680&lt;&gt;"",ISNUMBER($A1680)),VLOOKUP($A1680,StudiesDetails!$B:$CW,31,FALSE),"")</f>
        <v>1</v>
      </c>
      <c r="K1680" s="140">
        <v>0.68774367961118499</v>
      </c>
      <c r="L1680" s="14" t="s">
        <v>1722</v>
      </c>
      <c r="M1680" s="14" t="s">
        <v>1385</v>
      </c>
      <c r="X1680" s="52">
        <v>1</v>
      </c>
      <c r="Y1680" s="52" t="s">
        <v>1683</v>
      </c>
    </row>
    <row r="1681" spans="1:25" x14ac:dyDescent="0.3">
      <c r="A1681">
        <v>2623</v>
      </c>
      <c r="B1681" s="23" t="str">
        <f>IF(AND($A1681&lt;&gt;"",ISNUMBER($A1681)),VLOOKUP($A1681,StudiesDetails!$B:$CW,2,FALSE),"")</f>
        <v>Wegler</v>
      </c>
      <c r="C1681" s="23">
        <f>IF(AND($A1681&lt;&gt;"",ISNUMBER($A1681)),VLOOKUP($A1681,StudiesDetails!$B:$CW,3,FALSE),"")</f>
        <v>2022</v>
      </c>
      <c r="D1681" s="23" t="str">
        <f>IF(AND($A1681&lt;&gt;"",ISNUMBER($A1681)),VLOOKUP($A1681,StudiesDetails!$B:$CW,4,FALSE),"")</f>
        <v>https://doi.org/10.1002/cpt.2558</v>
      </c>
      <c r="E1681" s="64" t="str">
        <f>IF(AND($A1681&lt;&gt;"",ISNUMBER($A1681)),VLOOKUP($A1681,StudiesDetails!$B:$CW,5,FALSE),"")</f>
        <v>CYP3A5</v>
      </c>
      <c r="F1681" s="23" t="str">
        <f>IF(AND($A1681&lt;&gt;"",ISNUMBER($A1681)),VLOOKUP($A1681,StudiesDetails!$B:$CW,6,FALSE),"")</f>
        <v>Small intestine-Jejunum-Lysate-obsese 31-</v>
      </c>
      <c r="G1681" s="12" t="s">
        <v>1678</v>
      </c>
      <c r="I1681" s="60" t="str">
        <f>IF(AND($A1681&lt;&gt;"",ISNUMBER($A1681)),VLOOKUP($A1681,StudiesDetails!$B:$CW,26,FALSE),"")</f>
        <v>Individual</v>
      </c>
      <c r="J1681" s="39">
        <f>IF(AND($A1681&lt;&gt;"",ISNUMBER($A1681)),VLOOKUP($A1681,StudiesDetails!$B:$CW,31,FALSE),"")</f>
        <v>1</v>
      </c>
      <c r="K1681" s="140">
        <v>2.99573360170305</v>
      </c>
      <c r="L1681" s="14" t="s">
        <v>1722</v>
      </c>
      <c r="M1681" s="14" t="s">
        <v>1385</v>
      </c>
      <c r="X1681" s="52">
        <v>1</v>
      </c>
      <c r="Y1681" s="52" t="s">
        <v>1683</v>
      </c>
    </row>
    <row r="1682" spans="1:25" x14ac:dyDescent="0.3">
      <c r="A1682">
        <v>2624</v>
      </c>
      <c r="B1682" s="23" t="str">
        <f>IF(AND($A1682&lt;&gt;"",ISNUMBER($A1682)),VLOOKUP($A1682,StudiesDetails!$B:$CW,2,FALSE),"")</f>
        <v>Wegler</v>
      </c>
      <c r="C1682" s="23">
        <f>IF(AND($A1682&lt;&gt;"",ISNUMBER($A1682)),VLOOKUP($A1682,StudiesDetails!$B:$CW,3,FALSE),"")</f>
        <v>2022</v>
      </c>
      <c r="D1682" s="23" t="str">
        <f>IF(AND($A1682&lt;&gt;"",ISNUMBER($A1682)),VLOOKUP($A1682,StudiesDetails!$B:$CW,4,FALSE),"")</f>
        <v>https://doi.org/10.1002/cpt.2558</v>
      </c>
      <c r="E1682" s="64" t="str">
        <f>IF(AND($A1682&lt;&gt;"",ISNUMBER($A1682)),VLOOKUP($A1682,StudiesDetails!$B:$CW,5,FALSE),"")</f>
        <v>CYP3A5</v>
      </c>
      <c r="F1682" s="23" t="str">
        <f>IF(AND($A1682&lt;&gt;"",ISNUMBER($A1682)),VLOOKUP($A1682,StudiesDetails!$B:$CW,6,FALSE),"")</f>
        <v>Small intestine-Jejunum-Lysate-obsese 32-</v>
      </c>
      <c r="G1682" s="12" t="s">
        <v>1678</v>
      </c>
      <c r="I1682" s="60" t="str">
        <f>IF(AND($A1682&lt;&gt;"",ISNUMBER($A1682)),VLOOKUP($A1682,StudiesDetails!$B:$CW,26,FALSE),"")</f>
        <v>Individual</v>
      </c>
      <c r="J1682" s="39">
        <f>IF(AND($A1682&lt;&gt;"",ISNUMBER($A1682)),VLOOKUP($A1682,StudiesDetails!$B:$CW,31,FALSE),"")</f>
        <v>1</v>
      </c>
      <c r="K1682" s="140">
        <v>1.20133093699196</v>
      </c>
      <c r="L1682" s="14" t="s">
        <v>1722</v>
      </c>
      <c r="M1682" s="14" t="s">
        <v>1385</v>
      </c>
      <c r="X1682" s="52">
        <v>1</v>
      </c>
      <c r="Y1682" s="52" t="s">
        <v>1683</v>
      </c>
    </row>
    <row r="1683" spans="1:25" x14ac:dyDescent="0.3">
      <c r="A1683">
        <v>2625</v>
      </c>
      <c r="B1683" s="23" t="str">
        <f>IF(AND($A1683&lt;&gt;"",ISNUMBER($A1683)),VLOOKUP($A1683,StudiesDetails!$B:$CW,2,FALSE),"")</f>
        <v>Wegler</v>
      </c>
      <c r="C1683" s="23">
        <f>IF(AND($A1683&lt;&gt;"",ISNUMBER($A1683)),VLOOKUP($A1683,StudiesDetails!$B:$CW,3,FALSE),"")</f>
        <v>2022</v>
      </c>
      <c r="D1683" s="23" t="str">
        <f>IF(AND($A1683&lt;&gt;"",ISNUMBER($A1683)),VLOOKUP($A1683,StudiesDetails!$B:$CW,4,FALSE),"")</f>
        <v>https://doi.org/10.1002/cpt.2558</v>
      </c>
      <c r="E1683" s="64" t="str">
        <f>IF(AND($A1683&lt;&gt;"",ISNUMBER($A1683)),VLOOKUP($A1683,StudiesDetails!$B:$CW,5,FALSE),"")</f>
        <v>CYP3A5</v>
      </c>
      <c r="F1683" s="23" t="str">
        <f>IF(AND($A1683&lt;&gt;"",ISNUMBER($A1683)),VLOOKUP($A1683,StudiesDetails!$B:$CW,6,FALSE),"")</f>
        <v>Small intestine-Jejunum-Lysate-obsese 33-</v>
      </c>
      <c r="G1683" s="12" t="s">
        <v>1678</v>
      </c>
      <c r="I1683" s="60" t="str">
        <f>IF(AND($A1683&lt;&gt;"",ISNUMBER($A1683)),VLOOKUP($A1683,StudiesDetails!$B:$CW,26,FALSE),"")</f>
        <v>Individual</v>
      </c>
      <c r="J1683" s="39">
        <f>IF(AND($A1683&lt;&gt;"",ISNUMBER($A1683)),VLOOKUP($A1683,StudiesDetails!$B:$CW,31,FALSE),"")</f>
        <v>1</v>
      </c>
      <c r="K1683" s="140">
        <v>0.70457905049416203</v>
      </c>
      <c r="L1683" s="14" t="s">
        <v>1722</v>
      </c>
      <c r="M1683" s="14" t="s">
        <v>1385</v>
      </c>
      <c r="X1683" s="52">
        <v>1</v>
      </c>
      <c r="Y1683" s="52" t="s">
        <v>1683</v>
      </c>
    </row>
    <row r="1684" spans="1:25" x14ac:dyDescent="0.3">
      <c r="A1684">
        <v>2626</v>
      </c>
      <c r="B1684" s="23" t="str">
        <f>IF(AND($A1684&lt;&gt;"",ISNUMBER($A1684)),VLOOKUP($A1684,StudiesDetails!$B:$CW,2,FALSE),"")</f>
        <v>Wegler</v>
      </c>
      <c r="C1684" s="23">
        <f>IF(AND($A1684&lt;&gt;"",ISNUMBER($A1684)),VLOOKUP($A1684,StudiesDetails!$B:$CW,3,FALSE),"")</f>
        <v>2022</v>
      </c>
      <c r="D1684" s="23" t="str">
        <f>IF(AND($A1684&lt;&gt;"",ISNUMBER($A1684)),VLOOKUP($A1684,StudiesDetails!$B:$CW,4,FALSE),"")</f>
        <v>https://doi.org/10.1002/cpt.2558</v>
      </c>
      <c r="E1684" s="64" t="str">
        <f>IF(AND($A1684&lt;&gt;"",ISNUMBER($A1684)),VLOOKUP($A1684,StudiesDetails!$B:$CW,5,FALSE),"")</f>
        <v>CYP3A5</v>
      </c>
      <c r="F1684" s="23" t="str">
        <f>IF(AND($A1684&lt;&gt;"",ISNUMBER($A1684)),VLOOKUP($A1684,StudiesDetails!$B:$CW,6,FALSE),"")</f>
        <v>Small intestine-Jejunum-Lysate-obsese 34-</v>
      </c>
      <c r="G1684" s="12" t="s">
        <v>1678</v>
      </c>
      <c r="I1684" s="60" t="str">
        <f>IF(AND($A1684&lt;&gt;"",ISNUMBER($A1684)),VLOOKUP($A1684,StudiesDetails!$B:$CW,26,FALSE),"")</f>
        <v>Individual</v>
      </c>
      <c r="J1684" s="39">
        <f>IF(AND($A1684&lt;&gt;"",ISNUMBER($A1684)),VLOOKUP($A1684,StudiesDetails!$B:$CW,31,FALSE),"")</f>
        <v>1</v>
      </c>
      <c r="K1684" s="140">
        <v>0.728668954637819</v>
      </c>
      <c r="L1684" s="14" t="s">
        <v>1722</v>
      </c>
      <c r="M1684" s="14" t="s">
        <v>1385</v>
      </c>
      <c r="X1684" s="52">
        <v>1</v>
      </c>
      <c r="Y1684" s="52" t="s">
        <v>1683</v>
      </c>
    </row>
    <row r="1685" spans="1:25" x14ac:dyDescent="0.3">
      <c r="A1685">
        <v>2627</v>
      </c>
      <c r="B1685" s="23" t="str">
        <f>IF(AND($A1685&lt;&gt;"",ISNUMBER($A1685)),VLOOKUP($A1685,StudiesDetails!$B:$CW,2,FALSE),"")</f>
        <v>Wegler</v>
      </c>
      <c r="C1685" s="23">
        <f>IF(AND($A1685&lt;&gt;"",ISNUMBER($A1685)),VLOOKUP($A1685,StudiesDetails!$B:$CW,3,FALSE),"")</f>
        <v>2022</v>
      </c>
      <c r="D1685" s="23" t="str">
        <f>IF(AND($A1685&lt;&gt;"",ISNUMBER($A1685)),VLOOKUP($A1685,StudiesDetails!$B:$CW,4,FALSE),"")</f>
        <v>https://doi.org/10.1002/cpt.2558</v>
      </c>
      <c r="E1685" s="64" t="str">
        <f>IF(AND($A1685&lt;&gt;"",ISNUMBER($A1685)),VLOOKUP($A1685,StudiesDetails!$B:$CW,5,FALSE),"")</f>
        <v>CYP3A5</v>
      </c>
      <c r="F1685" s="23" t="str">
        <f>IF(AND($A1685&lt;&gt;"",ISNUMBER($A1685)),VLOOKUP($A1685,StudiesDetails!$B:$CW,6,FALSE),"")</f>
        <v>Small intestine-Jejunum-Lysate-obsese 35-</v>
      </c>
      <c r="G1685" s="12" t="s">
        <v>1678</v>
      </c>
      <c r="I1685" s="60" t="str">
        <f>IF(AND($A1685&lt;&gt;"",ISNUMBER($A1685)),VLOOKUP($A1685,StudiesDetails!$B:$CW,26,FALSE),"")</f>
        <v>Individual</v>
      </c>
      <c r="J1685" s="39">
        <f>IF(AND($A1685&lt;&gt;"",ISNUMBER($A1685)),VLOOKUP($A1685,StudiesDetails!$B:$CW,31,FALSE),"")</f>
        <v>1</v>
      </c>
      <c r="K1685" s="140">
        <v>1.08828542933221</v>
      </c>
      <c r="L1685" s="14" t="s">
        <v>1722</v>
      </c>
      <c r="M1685" s="14" t="s">
        <v>1385</v>
      </c>
      <c r="X1685" s="52">
        <v>1</v>
      </c>
      <c r="Y1685" s="52" t="s">
        <v>1683</v>
      </c>
    </row>
    <row r="1686" spans="1:25" x14ac:dyDescent="0.3">
      <c r="A1686">
        <v>2628</v>
      </c>
      <c r="B1686" s="23" t="str">
        <f>IF(AND($A1686&lt;&gt;"",ISNUMBER($A1686)),VLOOKUP($A1686,StudiesDetails!$B:$CW,2,FALSE),"")</f>
        <v>Wegler</v>
      </c>
      <c r="C1686" s="23">
        <f>IF(AND($A1686&lt;&gt;"",ISNUMBER($A1686)),VLOOKUP($A1686,StudiesDetails!$B:$CW,3,FALSE),"")</f>
        <v>2022</v>
      </c>
      <c r="D1686" s="23" t="str">
        <f>IF(AND($A1686&lt;&gt;"",ISNUMBER($A1686)),VLOOKUP($A1686,StudiesDetails!$B:$CW,4,FALSE),"")</f>
        <v>https://doi.org/10.1002/cpt.2558</v>
      </c>
      <c r="E1686" s="64" t="str">
        <f>IF(AND($A1686&lt;&gt;"",ISNUMBER($A1686)),VLOOKUP($A1686,StudiesDetails!$B:$CW,5,FALSE),"")</f>
        <v>CYP3A5</v>
      </c>
      <c r="F1686" s="23" t="str">
        <f>IF(AND($A1686&lt;&gt;"",ISNUMBER($A1686)),VLOOKUP($A1686,StudiesDetails!$B:$CW,6,FALSE),"")</f>
        <v>Small intestine-Jejunum-Lysate-obsese 36-</v>
      </c>
      <c r="G1686" s="12" t="s">
        <v>1678</v>
      </c>
      <c r="I1686" s="60" t="str">
        <f>IF(AND($A1686&lt;&gt;"",ISNUMBER($A1686)),VLOOKUP($A1686,StudiesDetails!$B:$CW,26,FALSE),"")</f>
        <v>Individual</v>
      </c>
      <c r="J1686" s="39">
        <f>IF(AND($A1686&lt;&gt;"",ISNUMBER($A1686)),VLOOKUP($A1686,StudiesDetails!$B:$CW,31,FALSE),"")</f>
        <v>1</v>
      </c>
      <c r="K1686" s="140">
        <v>0.807004555698566</v>
      </c>
      <c r="L1686" s="14" t="s">
        <v>1722</v>
      </c>
      <c r="M1686" s="14" t="s">
        <v>1385</v>
      </c>
      <c r="X1686" s="52">
        <v>1</v>
      </c>
      <c r="Y1686" s="52" t="s">
        <v>1683</v>
      </c>
    </row>
    <row r="1687" spans="1:25" x14ac:dyDescent="0.3">
      <c r="A1687">
        <v>2629</v>
      </c>
      <c r="B1687" s="23" t="str">
        <f>IF(AND($A1687&lt;&gt;"",ISNUMBER($A1687)),VLOOKUP($A1687,StudiesDetails!$B:$CW,2,FALSE),"")</f>
        <v>Wegler</v>
      </c>
      <c r="C1687" s="23">
        <f>IF(AND($A1687&lt;&gt;"",ISNUMBER($A1687)),VLOOKUP($A1687,StudiesDetails!$B:$CW,3,FALSE),"")</f>
        <v>2022</v>
      </c>
      <c r="D1687" s="23" t="str">
        <f>IF(AND($A1687&lt;&gt;"",ISNUMBER($A1687)),VLOOKUP($A1687,StudiesDetails!$B:$CW,4,FALSE),"")</f>
        <v>https://doi.org/10.1002/cpt.2558</v>
      </c>
      <c r="E1687" s="64" t="str">
        <f>IF(AND($A1687&lt;&gt;"",ISNUMBER($A1687)),VLOOKUP($A1687,StudiesDetails!$B:$CW,5,FALSE),"")</f>
        <v>CYP3A5</v>
      </c>
      <c r="F1687" s="23" t="str">
        <f>IF(AND($A1687&lt;&gt;"",ISNUMBER($A1687)),VLOOKUP($A1687,StudiesDetails!$B:$CW,6,FALSE),"")</f>
        <v>Small intestine-Jejunum-Lysate-obsese 37-</v>
      </c>
      <c r="G1687" s="12" t="s">
        <v>1678</v>
      </c>
      <c r="I1687" s="60" t="str">
        <f>IF(AND($A1687&lt;&gt;"",ISNUMBER($A1687)),VLOOKUP($A1687,StudiesDetails!$B:$CW,26,FALSE),"")</f>
        <v>Individual</v>
      </c>
      <c r="J1687" s="39">
        <f>IF(AND($A1687&lt;&gt;"",ISNUMBER($A1687)),VLOOKUP($A1687,StudiesDetails!$B:$CW,31,FALSE),"")</f>
        <v>1</v>
      </c>
      <c r="K1687" s="140">
        <v>0.82645766684405697</v>
      </c>
      <c r="L1687" s="14" t="s">
        <v>1722</v>
      </c>
      <c r="M1687" s="14" t="s">
        <v>1385</v>
      </c>
      <c r="X1687" s="52">
        <v>1</v>
      </c>
      <c r="Y1687" s="52" t="s">
        <v>1683</v>
      </c>
    </row>
    <row r="1688" spans="1:25" x14ac:dyDescent="0.3">
      <c r="A1688">
        <v>2630</v>
      </c>
      <c r="B1688" s="23" t="str">
        <f>IF(AND($A1688&lt;&gt;"",ISNUMBER($A1688)),VLOOKUP($A1688,StudiesDetails!$B:$CW,2,FALSE),"")</f>
        <v>Wegler</v>
      </c>
      <c r="C1688" s="23">
        <f>IF(AND($A1688&lt;&gt;"",ISNUMBER($A1688)),VLOOKUP($A1688,StudiesDetails!$B:$CW,3,FALSE),"")</f>
        <v>2022</v>
      </c>
      <c r="D1688" s="23" t="str">
        <f>IF(AND($A1688&lt;&gt;"",ISNUMBER($A1688)),VLOOKUP($A1688,StudiesDetails!$B:$CW,4,FALSE),"")</f>
        <v>https://doi.org/10.1002/cpt.2558</v>
      </c>
      <c r="E1688" s="64" t="str">
        <f>IF(AND($A1688&lt;&gt;"",ISNUMBER($A1688)),VLOOKUP($A1688,StudiesDetails!$B:$CW,5,FALSE),"")</f>
        <v>CYP3A5</v>
      </c>
      <c r="F1688" s="23" t="str">
        <f>IF(AND($A1688&lt;&gt;"",ISNUMBER($A1688)),VLOOKUP($A1688,StudiesDetails!$B:$CW,6,FALSE),"")</f>
        <v>Liver--Lysate-obsese 1-</v>
      </c>
      <c r="G1688" s="12" t="s">
        <v>1678</v>
      </c>
      <c r="I1688" s="60" t="str">
        <f>IF(AND($A1688&lt;&gt;"",ISNUMBER($A1688)),VLOOKUP($A1688,StudiesDetails!$B:$CW,26,FALSE),"")</f>
        <v>Individual</v>
      </c>
      <c r="J1688" s="39">
        <f>IF(AND($A1688&lt;&gt;"",ISNUMBER($A1688)),VLOOKUP($A1688,StudiesDetails!$B:$CW,31,FALSE),"")</f>
        <v>1</v>
      </c>
      <c r="K1688" s="140">
        <v>3.9532261612100301</v>
      </c>
      <c r="L1688" s="14" t="s">
        <v>1722</v>
      </c>
      <c r="M1688" s="14" t="s">
        <v>1385</v>
      </c>
      <c r="X1688" s="52">
        <v>1</v>
      </c>
      <c r="Y1688" s="52" t="s">
        <v>1683</v>
      </c>
    </row>
    <row r="1689" spans="1:25" x14ac:dyDescent="0.3">
      <c r="A1689">
        <v>2631</v>
      </c>
      <c r="B1689" s="23" t="str">
        <f>IF(AND($A1689&lt;&gt;"",ISNUMBER($A1689)),VLOOKUP($A1689,StudiesDetails!$B:$CW,2,FALSE),"")</f>
        <v>Wegler</v>
      </c>
      <c r="C1689" s="23">
        <f>IF(AND($A1689&lt;&gt;"",ISNUMBER($A1689)),VLOOKUP($A1689,StudiesDetails!$B:$CW,3,FALSE),"")</f>
        <v>2022</v>
      </c>
      <c r="D1689" s="23" t="str">
        <f>IF(AND($A1689&lt;&gt;"",ISNUMBER($A1689)),VLOOKUP($A1689,StudiesDetails!$B:$CW,4,FALSE),"")</f>
        <v>https://doi.org/10.1002/cpt.2558</v>
      </c>
      <c r="E1689" s="64" t="str">
        <f>IF(AND($A1689&lt;&gt;"",ISNUMBER($A1689)),VLOOKUP($A1689,StudiesDetails!$B:$CW,5,FALSE),"")</f>
        <v>CYP3A5</v>
      </c>
      <c r="F1689" s="23" t="str">
        <f>IF(AND($A1689&lt;&gt;"",ISNUMBER($A1689)),VLOOKUP($A1689,StudiesDetails!$B:$CW,6,FALSE),"")</f>
        <v>Liver--Lysate-obsese 2-</v>
      </c>
      <c r="G1689" s="12" t="s">
        <v>1678</v>
      </c>
      <c r="I1689" s="60" t="str">
        <f>IF(AND($A1689&lt;&gt;"",ISNUMBER($A1689)),VLOOKUP($A1689,StudiesDetails!$B:$CW,26,FALSE),"")</f>
        <v>Individual</v>
      </c>
      <c r="J1689" s="39">
        <f>IF(AND($A1689&lt;&gt;"",ISNUMBER($A1689)),VLOOKUP($A1689,StudiesDetails!$B:$CW,31,FALSE),"")</f>
        <v>1</v>
      </c>
      <c r="K1689" s="140">
        <v>1.57622380264357</v>
      </c>
      <c r="L1689" s="14" t="s">
        <v>1722</v>
      </c>
      <c r="M1689" s="14" t="s">
        <v>1385</v>
      </c>
      <c r="X1689" s="52">
        <v>1</v>
      </c>
      <c r="Y1689" s="52" t="s">
        <v>1683</v>
      </c>
    </row>
    <row r="1690" spans="1:25" x14ac:dyDescent="0.3">
      <c r="A1690">
        <v>2632</v>
      </c>
      <c r="B1690" s="23" t="str">
        <f>IF(AND($A1690&lt;&gt;"",ISNUMBER($A1690)),VLOOKUP($A1690,StudiesDetails!$B:$CW,2,FALSE),"")</f>
        <v>Wegler</v>
      </c>
      <c r="C1690" s="23">
        <f>IF(AND($A1690&lt;&gt;"",ISNUMBER($A1690)),VLOOKUP($A1690,StudiesDetails!$B:$CW,3,FALSE),"")</f>
        <v>2022</v>
      </c>
      <c r="D1690" s="23" t="str">
        <f>IF(AND($A1690&lt;&gt;"",ISNUMBER($A1690)),VLOOKUP($A1690,StudiesDetails!$B:$CW,4,FALSE),"")</f>
        <v>https://doi.org/10.1002/cpt.2558</v>
      </c>
      <c r="E1690" s="64" t="str">
        <f>IF(AND($A1690&lt;&gt;"",ISNUMBER($A1690)),VLOOKUP($A1690,StudiesDetails!$B:$CW,5,FALSE),"")</f>
        <v>CYP3A5</v>
      </c>
      <c r="F1690" s="23" t="str">
        <f>IF(AND($A1690&lt;&gt;"",ISNUMBER($A1690)),VLOOKUP($A1690,StudiesDetails!$B:$CW,6,FALSE),"")</f>
        <v>Liver--Lysate-obsese 3-</v>
      </c>
      <c r="G1690" s="12" t="s">
        <v>1678</v>
      </c>
      <c r="I1690" s="60" t="str">
        <f>IF(AND($A1690&lt;&gt;"",ISNUMBER($A1690)),VLOOKUP($A1690,StudiesDetails!$B:$CW,26,FALSE),"")</f>
        <v>Individual</v>
      </c>
      <c r="J1690" s="39">
        <f>IF(AND($A1690&lt;&gt;"",ISNUMBER($A1690)),VLOOKUP($A1690,StudiesDetails!$B:$CW,31,FALSE),"")</f>
        <v>1</v>
      </c>
      <c r="K1690" s="140">
        <v>3.5896397093567698</v>
      </c>
      <c r="L1690" s="14" t="s">
        <v>1722</v>
      </c>
      <c r="M1690" s="14" t="s">
        <v>1385</v>
      </c>
      <c r="X1690" s="52">
        <v>1</v>
      </c>
      <c r="Y1690" s="52" t="s">
        <v>1683</v>
      </c>
    </row>
    <row r="1691" spans="1:25" x14ac:dyDescent="0.3">
      <c r="A1691">
        <v>2633</v>
      </c>
      <c r="B1691" s="23" t="str">
        <f>IF(AND($A1691&lt;&gt;"",ISNUMBER($A1691)),VLOOKUP($A1691,StudiesDetails!$B:$CW,2,FALSE),"")</f>
        <v>Wegler</v>
      </c>
      <c r="C1691" s="23">
        <f>IF(AND($A1691&lt;&gt;"",ISNUMBER($A1691)),VLOOKUP($A1691,StudiesDetails!$B:$CW,3,FALSE),"")</f>
        <v>2022</v>
      </c>
      <c r="D1691" s="23" t="str">
        <f>IF(AND($A1691&lt;&gt;"",ISNUMBER($A1691)),VLOOKUP($A1691,StudiesDetails!$B:$CW,4,FALSE),"")</f>
        <v>https://doi.org/10.1002/cpt.2558</v>
      </c>
      <c r="E1691" s="64" t="str">
        <f>IF(AND($A1691&lt;&gt;"",ISNUMBER($A1691)),VLOOKUP($A1691,StudiesDetails!$B:$CW,5,FALSE),"")</f>
        <v>CYP3A5</v>
      </c>
      <c r="F1691" s="23" t="str">
        <f>IF(AND($A1691&lt;&gt;"",ISNUMBER($A1691)),VLOOKUP($A1691,StudiesDetails!$B:$CW,6,FALSE),"")</f>
        <v>Liver--Lysate-obsese 4-</v>
      </c>
      <c r="G1691" s="12" t="s">
        <v>1678</v>
      </c>
      <c r="I1691" s="60" t="str">
        <f>IF(AND($A1691&lt;&gt;"",ISNUMBER($A1691)),VLOOKUP($A1691,StudiesDetails!$B:$CW,26,FALSE),"")</f>
        <v>Individual</v>
      </c>
      <c r="J1691" s="39">
        <f>IF(AND($A1691&lt;&gt;"",ISNUMBER($A1691)),VLOOKUP($A1691,StudiesDetails!$B:$CW,31,FALSE),"")</f>
        <v>1</v>
      </c>
      <c r="K1691" s="140">
        <v>1.7217278660781701</v>
      </c>
      <c r="L1691" s="14" t="s">
        <v>1722</v>
      </c>
      <c r="M1691" s="14" t="s">
        <v>1385</v>
      </c>
      <c r="X1691" s="52">
        <v>1</v>
      </c>
      <c r="Y1691" s="52" t="s">
        <v>1683</v>
      </c>
    </row>
    <row r="1692" spans="1:25" x14ac:dyDescent="0.3">
      <c r="A1692">
        <v>2634</v>
      </c>
      <c r="B1692" s="23" t="str">
        <f>IF(AND($A1692&lt;&gt;"",ISNUMBER($A1692)),VLOOKUP($A1692,StudiesDetails!$B:$CW,2,FALSE),"")</f>
        <v>Wegler</v>
      </c>
      <c r="C1692" s="23">
        <f>IF(AND($A1692&lt;&gt;"",ISNUMBER($A1692)),VLOOKUP($A1692,StudiesDetails!$B:$CW,3,FALSE),"")</f>
        <v>2022</v>
      </c>
      <c r="D1692" s="23" t="str">
        <f>IF(AND($A1692&lt;&gt;"",ISNUMBER($A1692)),VLOOKUP($A1692,StudiesDetails!$B:$CW,4,FALSE),"")</f>
        <v>https://doi.org/10.1002/cpt.2558</v>
      </c>
      <c r="E1692" s="64" t="str">
        <f>IF(AND($A1692&lt;&gt;"",ISNUMBER($A1692)),VLOOKUP($A1692,StudiesDetails!$B:$CW,5,FALSE),"")</f>
        <v>CYP3A5</v>
      </c>
      <c r="F1692" s="23" t="str">
        <f>IF(AND($A1692&lt;&gt;"",ISNUMBER($A1692)),VLOOKUP($A1692,StudiesDetails!$B:$CW,6,FALSE),"")</f>
        <v>Liver--Lysate-obsese 5-</v>
      </c>
      <c r="G1692" s="12" t="s">
        <v>1678</v>
      </c>
      <c r="I1692" s="60" t="str">
        <f>IF(AND($A1692&lt;&gt;"",ISNUMBER($A1692)),VLOOKUP($A1692,StudiesDetails!$B:$CW,26,FALSE),"")</f>
        <v>Individual</v>
      </c>
      <c r="J1692" s="39">
        <f>IF(AND($A1692&lt;&gt;"",ISNUMBER($A1692)),VLOOKUP($A1692,StudiesDetails!$B:$CW,31,FALSE),"")</f>
        <v>1</v>
      </c>
      <c r="K1692" s="140">
        <v>2.2784644603024402</v>
      </c>
      <c r="L1692" s="14" t="s">
        <v>1722</v>
      </c>
      <c r="M1692" s="14" t="s">
        <v>1385</v>
      </c>
      <c r="X1692" s="52">
        <v>1</v>
      </c>
      <c r="Y1692" s="52" t="s">
        <v>1683</v>
      </c>
    </row>
    <row r="1693" spans="1:25" x14ac:dyDescent="0.3">
      <c r="A1693">
        <v>2635</v>
      </c>
      <c r="B1693" s="23" t="str">
        <f>IF(AND($A1693&lt;&gt;"",ISNUMBER($A1693)),VLOOKUP($A1693,StudiesDetails!$B:$CW,2,FALSE),"")</f>
        <v>Wegler</v>
      </c>
      <c r="C1693" s="23">
        <f>IF(AND($A1693&lt;&gt;"",ISNUMBER($A1693)),VLOOKUP($A1693,StudiesDetails!$B:$CW,3,FALSE),"")</f>
        <v>2022</v>
      </c>
      <c r="D1693" s="23" t="str">
        <f>IF(AND($A1693&lt;&gt;"",ISNUMBER($A1693)),VLOOKUP($A1693,StudiesDetails!$B:$CW,4,FALSE),"")</f>
        <v>https://doi.org/10.1002/cpt.2558</v>
      </c>
      <c r="E1693" s="64" t="str">
        <f>IF(AND($A1693&lt;&gt;"",ISNUMBER($A1693)),VLOOKUP($A1693,StudiesDetails!$B:$CW,5,FALSE),"")</f>
        <v>CYP3A5</v>
      </c>
      <c r="F1693" s="23" t="str">
        <f>IF(AND($A1693&lt;&gt;"",ISNUMBER($A1693)),VLOOKUP($A1693,StudiesDetails!$B:$CW,6,FALSE),"")</f>
        <v>Liver--Lysate-obsese 6-</v>
      </c>
      <c r="G1693" s="12" t="s">
        <v>1678</v>
      </c>
      <c r="I1693" s="60" t="str">
        <f>IF(AND($A1693&lt;&gt;"",ISNUMBER($A1693)),VLOOKUP($A1693,StudiesDetails!$B:$CW,26,FALSE),"")</f>
        <v>Individual</v>
      </c>
      <c r="J1693" s="39">
        <f>IF(AND($A1693&lt;&gt;"",ISNUMBER($A1693)),VLOOKUP($A1693,StudiesDetails!$B:$CW,31,FALSE),"")</f>
        <v>1</v>
      </c>
      <c r="K1693" s="140">
        <v>1.3293102935204999</v>
      </c>
      <c r="L1693" s="14" t="s">
        <v>1722</v>
      </c>
      <c r="M1693" s="14" t="s">
        <v>1385</v>
      </c>
      <c r="X1693" s="52">
        <v>1</v>
      </c>
      <c r="Y1693" s="52" t="s">
        <v>1683</v>
      </c>
    </row>
    <row r="1694" spans="1:25" x14ac:dyDescent="0.3">
      <c r="A1694">
        <v>2636</v>
      </c>
      <c r="B1694" s="23" t="str">
        <f>IF(AND($A1694&lt;&gt;"",ISNUMBER($A1694)),VLOOKUP($A1694,StudiesDetails!$B:$CW,2,FALSE),"")</f>
        <v>Wegler</v>
      </c>
      <c r="C1694" s="23">
        <f>IF(AND($A1694&lt;&gt;"",ISNUMBER($A1694)),VLOOKUP($A1694,StudiesDetails!$B:$CW,3,FALSE),"")</f>
        <v>2022</v>
      </c>
      <c r="D1694" s="23" t="str">
        <f>IF(AND($A1694&lt;&gt;"",ISNUMBER($A1694)),VLOOKUP($A1694,StudiesDetails!$B:$CW,4,FALSE),"")</f>
        <v>https://doi.org/10.1002/cpt.2558</v>
      </c>
      <c r="E1694" s="64" t="str">
        <f>IF(AND($A1694&lt;&gt;"",ISNUMBER($A1694)),VLOOKUP($A1694,StudiesDetails!$B:$CW,5,FALSE),"")</f>
        <v>CYP3A5</v>
      </c>
      <c r="F1694" s="23" t="str">
        <f>IF(AND($A1694&lt;&gt;"",ISNUMBER($A1694)),VLOOKUP($A1694,StudiesDetails!$B:$CW,6,FALSE),"")</f>
        <v>Liver--Lysate-obsese 7-</v>
      </c>
      <c r="G1694" s="12" t="s">
        <v>1678</v>
      </c>
      <c r="I1694" s="60" t="str">
        <f>IF(AND($A1694&lt;&gt;"",ISNUMBER($A1694)),VLOOKUP($A1694,StudiesDetails!$B:$CW,26,FALSE),"")</f>
        <v>Individual</v>
      </c>
      <c r="J1694" s="39">
        <f>IF(AND($A1694&lt;&gt;"",ISNUMBER($A1694)),VLOOKUP($A1694,StudiesDetails!$B:$CW,31,FALSE),"")</f>
        <v>1</v>
      </c>
      <c r="K1694" s="140">
        <v>2.37290101388525</v>
      </c>
      <c r="L1694" s="14" t="s">
        <v>1722</v>
      </c>
      <c r="M1694" s="14" t="s">
        <v>1385</v>
      </c>
      <c r="X1694" s="52">
        <v>1</v>
      </c>
      <c r="Y1694" s="52" t="s">
        <v>1683</v>
      </c>
    </row>
    <row r="1695" spans="1:25" x14ac:dyDescent="0.3">
      <c r="A1695">
        <v>2637</v>
      </c>
      <c r="B1695" s="23" t="str">
        <f>IF(AND($A1695&lt;&gt;"",ISNUMBER($A1695)),VLOOKUP($A1695,StudiesDetails!$B:$CW,2,FALSE),"")</f>
        <v>Wegler</v>
      </c>
      <c r="C1695" s="23">
        <f>IF(AND($A1695&lt;&gt;"",ISNUMBER($A1695)),VLOOKUP($A1695,StudiesDetails!$B:$CW,3,FALSE),"")</f>
        <v>2022</v>
      </c>
      <c r="D1695" s="23" t="str">
        <f>IF(AND($A1695&lt;&gt;"",ISNUMBER($A1695)),VLOOKUP($A1695,StudiesDetails!$B:$CW,4,FALSE),"")</f>
        <v>https://doi.org/10.1002/cpt.2558</v>
      </c>
      <c r="E1695" s="64" t="str">
        <f>IF(AND($A1695&lt;&gt;"",ISNUMBER($A1695)),VLOOKUP($A1695,StudiesDetails!$B:$CW,5,FALSE),"")</f>
        <v>CYP3A5</v>
      </c>
      <c r="F1695" s="23" t="str">
        <f>IF(AND($A1695&lt;&gt;"",ISNUMBER($A1695)),VLOOKUP($A1695,StudiesDetails!$B:$CW,6,FALSE),"")</f>
        <v>Liver--Lysate-obsese 8-</v>
      </c>
      <c r="G1695" s="12" t="s">
        <v>1678</v>
      </c>
      <c r="I1695" s="60" t="str">
        <f>IF(AND($A1695&lt;&gt;"",ISNUMBER($A1695)),VLOOKUP($A1695,StudiesDetails!$B:$CW,26,FALSE),"")</f>
        <v>Individual</v>
      </c>
      <c r="J1695" s="39">
        <f>IF(AND($A1695&lt;&gt;"",ISNUMBER($A1695)),VLOOKUP($A1695,StudiesDetails!$B:$CW,31,FALSE),"")</f>
        <v>1</v>
      </c>
      <c r="K1695" s="140">
        <v>1.3923425728765</v>
      </c>
      <c r="L1695" s="14" t="s">
        <v>1722</v>
      </c>
      <c r="M1695" s="14" t="s">
        <v>1385</v>
      </c>
      <c r="X1695" s="52">
        <v>1</v>
      </c>
      <c r="Y1695" s="52" t="s">
        <v>1683</v>
      </c>
    </row>
    <row r="1696" spans="1:25" x14ac:dyDescent="0.3">
      <c r="A1696">
        <v>2638</v>
      </c>
      <c r="B1696" s="23" t="str">
        <f>IF(AND($A1696&lt;&gt;"",ISNUMBER($A1696)),VLOOKUP($A1696,StudiesDetails!$B:$CW,2,FALSE),"")</f>
        <v>Wegler</v>
      </c>
      <c r="C1696" s="23">
        <f>IF(AND($A1696&lt;&gt;"",ISNUMBER($A1696)),VLOOKUP($A1696,StudiesDetails!$B:$CW,3,FALSE),"")</f>
        <v>2022</v>
      </c>
      <c r="D1696" s="23" t="str">
        <f>IF(AND($A1696&lt;&gt;"",ISNUMBER($A1696)),VLOOKUP($A1696,StudiesDetails!$B:$CW,4,FALSE),"")</f>
        <v>https://doi.org/10.1002/cpt.2558</v>
      </c>
      <c r="E1696" s="64" t="str">
        <f>IF(AND($A1696&lt;&gt;"",ISNUMBER($A1696)),VLOOKUP($A1696,StudiesDetails!$B:$CW,5,FALSE),"")</f>
        <v>CYP3A5</v>
      </c>
      <c r="F1696" s="23" t="str">
        <f>IF(AND($A1696&lt;&gt;"",ISNUMBER($A1696)),VLOOKUP($A1696,StudiesDetails!$B:$CW,6,FALSE),"")</f>
        <v>Liver--Lysate-obsese 9-</v>
      </c>
      <c r="G1696" s="12" t="s">
        <v>1678</v>
      </c>
      <c r="I1696" s="60" t="str">
        <f>IF(AND($A1696&lt;&gt;"",ISNUMBER($A1696)),VLOOKUP($A1696,StudiesDetails!$B:$CW,26,FALSE),"")</f>
        <v>Individual</v>
      </c>
      <c r="J1696" s="39">
        <f>IF(AND($A1696&lt;&gt;"",ISNUMBER($A1696)),VLOOKUP($A1696,StudiesDetails!$B:$CW,31,FALSE),"")</f>
        <v>1</v>
      </c>
      <c r="K1696" s="140">
        <v>1.6774008546474699</v>
      </c>
      <c r="L1696" s="14" t="s">
        <v>1722</v>
      </c>
      <c r="M1696" s="14" t="s">
        <v>1385</v>
      </c>
      <c r="X1696" s="52">
        <v>1</v>
      </c>
      <c r="Y1696" s="52" t="s">
        <v>1683</v>
      </c>
    </row>
    <row r="1697" spans="1:25" x14ac:dyDescent="0.3">
      <c r="A1697">
        <v>2639</v>
      </c>
      <c r="B1697" s="23" t="str">
        <f>IF(AND($A1697&lt;&gt;"",ISNUMBER($A1697)),VLOOKUP($A1697,StudiesDetails!$B:$CW,2,FALSE),"")</f>
        <v>Wegler</v>
      </c>
      <c r="C1697" s="23">
        <f>IF(AND($A1697&lt;&gt;"",ISNUMBER($A1697)),VLOOKUP($A1697,StudiesDetails!$B:$CW,3,FALSE),"")</f>
        <v>2022</v>
      </c>
      <c r="D1697" s="23" t="str">
        <f>IF(AND($A1697&lt;&gt;"",ISNUMBER($A1697)),VLOOKUP($A1697,StudiesDetails!$B:$CW,4,FALSE),"")</f>
        <v>https://doi.org/10.1002/cpt.2558</v>
      </c>
      <c r="E1697" s="64" t="str">
        <f>IF(AND($A1697&lt;&gt;"",ISNUMBER($A1697)),VLOOKUP($A1697,StudiesDetails!$B:$CW,5,FALSE),"")</f>
        <v>CYP3A5</v>
      </c>
      <c r="F1697" s="23" t="str">
        <f>IF(AND($A1697&lt;&gt;"",ISNUMBER($A1697)),VLOOKUP($A1697,StudiesDetails!$B:$CW,6,FALSE),"")</f>
        <v>Liver--Lysate-obsese 10-</v>
      </c>
      <c r="G1697" s="12" t="s">
        <v>1678</v>
      </c>
      <c r="I1697" s="60" t="str">
        <f>IF(AND($A1697&lt;&gt;"",ISNUMBER($A1697)),VLOOKUP($A1697,StudiesDetails!$B:$CW,26,FALSE),"")</f>
        <v>Individual</v>
      </c>
      <c r="J1697" s="39">
        <f>IF(AND($A1697&lt;&gt;"",ISNUMBER($A1697)),VLOOKUP($A1697,StudiesDetails!$B:$CW,31,FALSE),"")</f>
        <v>1</v>
      </c>
      <c r="K1697" s="140">
        <v>1.7535662768142599</v>
      </c>
      <c r="L1697" s="14" t="s">
        <v>1722</v>
      </c>
      <c r="M1697" s="14" t="s">
        <v>1385</v>
      </c>
      <c r="X1697" s="52">
        <v>1</v>
      </c>
      <c r="Y1697" s="52" t="s">
        <v>1683</v>
      </c>
    </row>
    <row r="1698" spans="1:25" x14ac:dyDescent="0.3">
      <c r="A1698">
        <v>2640</v>
      </c>
      <c r="B1698" s="23" t="str">
        <f>IF(AND($A1698&lt;&gt;"",ISNUMBER($A1698)),VLOOKUP($A1698,StudiesDetails!$B:$CW,2,FALSE),"")</f>
        <v>Wegler</v>
      </c>
      <c r="C1698" s="23">
        <f>IF(AND($A1698&lt;&gt;"",ISNUMBER($A1698)),VLOOKUP($A1698,StudiesDetails!$B:$CW,3,FALSE),"")</f>
        <v>2022</v>
      </c>
      <c r="D1698" s="23" t="str">
        <f>IF(AND($A1698&lt;&gt;"",ISNUMBER($A1698)),VLOOKUP($A1698,StudiesDetails!$B:$CW,4,FALSE),"")</f>
        <v>https://doi.org/10.1002/cpt.2558</v>
      </c>
      <c r="E1698" s="64" t="str">
        <f>IF(AND($A1698&lt;&gt;"",ISNUMBER($A1698)),VLOOKUP($A1698,StudiesDetails!$B:$CW,5,FALSE),"")</f>
        <v>CYP3A5</v>
      </c>
      <c r="F1698" s="23" t="str">
        <f>IF(AND($A1698&lt;&gt;"",ISNUMBER($A1698)),VLOOKUP($A1698,StudiesDetails!$B:$CW,6,FALSE),"")</f>
        <v>Liver--Lysate-obsese 11-</v>
      </c>
      <c r="G1698" s="12" t="s">
        <v>1678</v>
      </c>
      <c r="I1698" s="60" t="str">
        <f>IF(AND($A1698&lt;&gt;"",ISNUMBER($A1698)),VLOOKUP($A1698,StudiesDetails!$B:$CW,26,FALSE),"")</f>
        <v>Individual</v>
      </c>
      <c r="J1698" s="39">
        <f>IF(AND($A1698&lt;&gt;"",ISNUMBER($A1698)),VLOOKUP($A1698,StudiesDetails!$B:$CW,31,FALSE),"")</f>
        <v>1</v>
      </c>
      <c r="K1698" s="140">
        <v>7.6130769063319104</v>
      </c>
      <c r="L1698" s="14" t="s">
        <v>1722</v>
      </c>
      <c r="M1698" s="14" t="s">
        <v>1385</v>
      </c>
      <c r="X1698" s="52">
        <v>1</v>
      </c>
      <c r="Y1698" s="52" t="s">
        <v>1683</v>
      </c>
    </row>
    <row r="1699" spans="1:25" x14ac:dyDescent="0.3">
      <c r="A1699">
        <v>2641</v>
      </c>
      <c r="B1699" s="23" t="str">
        <f>IF(AND($A1699&lt;&gt;"",ISNUMBER($A1699)),VLOOKUP($A1699,StudiesDetails!$B:$CW,2,FALSE),"")</f>
        <v>Wegler</v>
      </c>
      <c r="C1699" s="23">
        <f>IF(AND($A1699&lt;&gt;"",ISNUMBER($A1699)),VLOOKUP($A1699,StudiesDetails!$B:$CW,3,FALSE),"")</f>
        <v>2022</v>
      </c>
      <c r="D1699" s="23" t="str">
        <f>IF(AND($A1699&lt;&gt;"",ISNUMBER($A1699)),VLOOKUP($A1699,StudiesDetails!$B:$CW,4,FALSE),"")</f>
        <v>https://doi.org/10.1002/cpt.2558</v>
      </c>
      <c r="E1699" s="64" t="str">
        <f>IF(AND($A1699&lt;&gt;"",ISNUMBER($A1699)),VLOOKUP($A1699,StudiesDetails!$B:$CW,5,FALSE),"")</f>
        <v>CYP3A5</v>
      </c>
      <c r="F1699" s="23" t="str">
        <f>IF(AND($A1699&lt;&gt;"",ISNUMBER($A1699)),VLOOKUP($A1699,StudiesDetails!$B:$CW,6,FALSE),"")</f>
        <v>Liver--Lysate-obsese 12-</v>
      </c>
      <c r="G1699" s="12" t="s">
        <v>1678</v>
      </c>
      <c r="I1699" s="60" t="str">
        <f>IF(AND($A1699&lt;&gt;"",ISNUMBER($A1699)),VLOOKUP($A1699,StudiesDetails!$B:$CW,26,FALSE),"")</f>
        <v>Individual</v>
      </c>
      <c r="J1699" s="39">
        <f>IF(AND($A1699&lt;&gt;"",ISNUMBER($A1699)),VLOOKUP($A1699,StudiesDetails!$B:$CW,31,FALSE),"")</f>
        <v>1</v>
      </c>
      <c r="K1699" s="140">
        <v>1.9348222239897599</v>
      </c>
      <c r="L1699" s="14" t="s">
        <v>1722</v>
      </c>
      <c r="M1699" s="14" t="s">
        <v>1385</v>
      </c>
      <c r="X1699" s="52">
        <v>1</v>
      </c>
      <c r="Y1699" s="52" t="s">
        <v>1683</v>
      </c>
    </row>
    <row r="1700" spans="1:25" x14ac:dyDescent="0.3">
      <c r="A1700">
        <v>2642</v>
      </c>
      <c r="B1700" s="23" t="str">
        <f>IF(AND($A1700&lt;&gt;"",ISNUMBER($A1700)),VLOOKUP($A1700,StudiesDetails!$B:$CW,2,FALSE),"")</f>
        <v>Wegler</v>
      </c>
      <c r="C1700" s="23">
        <f>IF(AND($A1700&lt;&gt;"",ISNUMBER($A1700)),VLOOKUP($A1700,StudiesDetails!$B:$CW,3,FALSE),"")</f>
        <v>2022</v>
      </c>
      <c r="D1700" s="23" t="str">
        <f>IF(AND($A1700&lt;&gt;"",ISNUMBER($A1700)),VLOOKUP($A1700,StudiesDetails!$B:$CW,4,FALSE),"")</f>
        <v>https://doi.org/10.1002/cpt.2558</v>
      </c>
      <c r="E1700" s="64" t="str">
        <f>IF(AND($A1700&lt;&gt;"",ISNUMBER($A1700)),VLOOKUP($A1700,StudiesDetails!$B:$CW,5,FALSE),"")</f>
        <v>CYP3A5</v>
      </c>
      <c r="F1700" s="23" t="str">
        <f>IF(AND($A1700&lt;&gt;"",ISNUMBER($A1700)),VLOOKUP($A1700,StudiesDetails!$B:$CW,6,FALSE),"")</f>
        <v>Liver--Lysate-obsese 13-</v>
      </c>
      <c r="G1700" s="12" t="s">
        <v>1678</v>
      </c>
      <c r="I1700" s="60" t="str">
        <f>IF(AND($A1700&lt;&gt;"",ISNUMBER($A1700)),VLOOKUP($A1700,StudiesDetails!$B:$CW,26,FALSE),"")</f>
        <v>Individual</v>
      </c>
      <c r="J1700" s="39">
        <f>IF(AND($A1700&lt;&gt;"",ISNUMBER($A1700)),VLOOKUP($A1700,StudiesDetails!$B:$CW,31,FALSE),"")</f>
        <v>1</v>
      </c>
      <c r="K1700" s="140">
        <v>2.1685577778578402</v>
      </c>
      <c r="L1700" s="14" t="s">
        <v>1722</v>
      </c>
      <c r="M1700" s="14" t="s">
        <v>1385</v>
      </c>
      <c r="X1700" s="52">
        <v>1</v>
      </c>
      <c r="Y1700" s="52" t="s">
        <v>1683</v>
      </c>
    </row>
    <row r="1701" spans="1:25" x14ac:dyDescent="0.3">
      <c r="A1701">
        <v>2643</v>
      </c>
      <c r="B1701" s="23" t="str">
        <f>IF(AND($A1701&lt;&gt;"",ISNUMBER($A1701)),VLOOKUP($A1701,StudiesDetails!$B:$CW,2,FALSE),"")</f>
        <v>Wegler</v>
      </c>
      <c r="C1701" s="23">
        <f>IF(AND($A1701&lt;&gt;"",ISNUMBER($A1701)),VLOOKUP($A1701,StudiesDetails!$B:$CW,3,FALSE),"")</f>
        <v>2022</v>
      </c>
      <c r="D1701" s="23" t="str">
        <f>IF(AND($A1701&lt;&gt;"",ISNUMBER($A1701)),VLOOKUP($A1701,StudiesDetails!$B:$CW,4,FALSE),"")</f>
        <v>https://doi.org/10.1002/cpt.2558</v>
      </c>
      <c r="E1701" s="64" t="str">
        <f>IF(AND($A1701&lt;&gt;"",ISNUMBER($A1701)),VLOOKUP($A1701,StudiesDetails!$B:$CW,5,FALSE),"")</f>
        <v>CYP3A5</v>
      </c>
      <c r="F1701" s="23" t="str">
        <f>IF(AND($A1701&lt;&gt;"",ISNUMBER($A1701)),VLOOKUP($A1701,StudiesDetails!$B:$CW,6,FALSE),"")</f>
        <v>Liver--Lysate-obsese 14-</v>
      </c>
      <c r="G1701" s="12" t="s">
        <v>1678</v>
      </c>
      <c r="I1701" s="60" t="str">
        <f>IF(AND($A1701&lt;&gt;"",ISNUMBER($A1701)),VLOOKUP($A1701,StudiesDetails!$B:$CW,26,FALSE),"")</f>
        <v>Individual</v>
      </c>
      <c r="J1701" s="39">
        <f>IF(AND($A1701&lt;&gt;"",ISNUMBER($A1701)),VLOOKUP($A1701,StudiesDetails!$B:$CW,31,FALSE),"")</f>
        <v>1</v>
      </c>
      <c r="K1701" s="140">
        <v>2.5058933253203799</v>
      </c>
      <c r="L1701" s="14" t="s">
        <v>1722</v>
      </c>
      <c r="M1701" s="14" t="s">
        <v>1385</v>
      </c>
      <c r="X1701" s="52">
        <v>1</v>
      </c>
      <c r="Y1701" s="52" t="s">
        <v>1683</v>
      </c>
    </row>
    <row r="1702" spans="1:25" x14ac:dyDescent="0.3">
      <c r="A1702">
        <v>2644</v>
      </c>
      <c r="B1702" s="23" t="str">
        <f>IF(AND($A1702&lt;&gt;"",ISNUMBER($A1702)),VLOOKUP($A1702,StudiesDetails!$B:$CW,2,FALSE),"")</f>
        <v>Wegler</v>
      </c>
      <c r="C1702" s="23">
        <f>IF(AND($A1702&lt;&gt;"",ISNUMBER($A1702)),VLOOKUP($A1702,StudiesDetails!$B:$CW,3,FALSE),"")</f>
        <v>2022</v>
      </c>
      <c r="D1702" s="23" t="str">
        <f>IF(AND($A1702&lt;&gt;"",ISNUMBER($A1702)),VLOOKUP($A1702,StudiesDetails!$B:$CW,4,FALSE),"")</f>
        <v>https://doi.org/10.1002/cpt.2558</v>
      </c>
      <c r="E1702" s="64" t="str">
        <f>IF(AND($A1702&lt;&gt;"",ISNUMBER($A1702)),VLOOKUP($A1702,StudiesDetails!$B:$CW,5,FALSE),"")</f>
        <v>CYP3A5</v>
      </c>
      <c r="F1702" s="23" t="str">
        <f>IF(AND($A1702&lt;&gt;"",ISNUMBER($A1702)),VLOOKUP($A1702,StudiesDetails!$B:$CW,6,FALSE),"")</f>
        <v>Liver--Lysate-obsese 15-</v>
      </c>
      <c r="G1702" s="12" t="s">
        <v>1678</v>
      </c>
      <c r="I1702" s="60" t="str">
        <f>IF(AND($A1702&lt;&gt;"",ISNUMBER($A1702)),VLOOKUP($A1702,StudiesDetails!$B:$CW,26,FALSE),"")</f>
        <v>Individual</v>
      </c>
      <c r="J1702" s="39">
        <f>IF(AND($A1702&lt;&gt;"",ISNUMBER($A1702)),VLOOKUP($A1702,StudiesDetails!$B:$CW,31,FALSE),"")</f>
        <v>1</v>
      </c>
      <c r="K1702" s="140">
        <v>2.13251229793629</v>
      </c>
      <c r="L1702" s="14" t="s">
        <v>1722</v>
      </c>
      <c r="M1702" s="14" t="s">
        <v>1385</v>
      </c>
      <c r="X1702" s="52">
        <v>1</v>
      </c>
      <c r="Y1702" s="52" t="s">
        <v>1683</v>
      </c>
    </row>
    <row r="1703" spans="1:25" x14ac:dyDescent="0.3">
      <c r="A1703">
        <v>2645</v>
      </c>
      <c r="B1703" s="23" t="str">
        <f>IF(AND($A1703&lt;&gt;"",ISNUMBER($A1703)),VLOOKUP($A1703,StudiesDetails!$B:$CW,2,FALSE),"")</f>
        <v>Wegler</v>
      </c>
      <c r="C1703" s="23">
        <f>IF(AND($A1703&lt;&gt;"",ISNUMBER($A1703)),VLOOKUP($A1703,StudiesDetails!$B:$CW,3,FALSE),"")</f>
        <v>2022</v>
      </c>
      <c r="D1703" s="23" t="str">
        <f>IF(AND($A1703&lt;&gt;"",ISNUMBER($A1703)),VLOOKUP($A1703,StudiesDetails!$B:$CW,4,FALSE),"")</f>
        <v>https://doi.org/10.1002/cpt.2558</v>
      </c>
      <c r="E1703" s="64" t="str">
        <f>IF(AND($A1703&lt;&gt;"",ISNUMBER($A1703)),VLOOKUP($A1703,StudiesDetails!$B:$CW,5,FALSE),"")</f>
        <v>CYP3A5</v>
      </c>
      <c r="F1703" s="23" t="str">
        <f>IF(AND($A1703&lt;&gt;"",ISNUMBER($A1703)),VLOOKUP($A1703,StudiesDetails!$B:$CW,6,FALSE),"")</f>
        <v>Liver--Lysate-obsese 16-</v>
      </c>
      <c r="G1703" s="12" t="s">
        <v>1678</v>
      </c>
      <c r="I1703" s="60" t="str">
        <f>IF(AND($A1703&lt;&gt;"",ISNUMBER($A1703)),VLOOKUP($A1703,StudiesDetails!$B:$CW,26,FALSE),"")</f>
        <v>Individual</v>
      </c>
      <c r="J1703" s="39">
        <f>IF(AND($A1703&lt;&gt;"",ISNUMBER($A1703)),VLOOKUP($A1703,StudiesDetails!$B:$CW,31,FALSE),"")</f>
        <v>1</v>
      </c>
      <c r="K1703" s="140">
        <v>2.5678598002372799</v>
      </c>
      <c r="L1703" s="14" t="s">
        <v>1722</v>
      </c>
      <c r="M1703" s="14" t="s">
        <v>1385</v>
      </c>
      <c r="X1703" s="52">
        <v>1</v>
      </c>
      <c r="Y1703" s="52" t="s">
        <v>1683</v>
      </c>
    </row>
    <row r="1704" spans="1:25" x14ac:dyDescent="0.3">
      <c r="A1704">
        <v>2646</v>
      </c>
      <c r="B1704" s="23" t="str">
        <f>IF(AND($A1704&lt;&gt;"",ISNUMBER($A1704)),VLOOKUP($A1704,StudiesDetails!$B:$CW,2,FALSE),"")</f>
        <v>Wegler</v>
      </c>
      <c r="C1704" s="23">
        <f>IF(AND($A1704&lt;&gt;"",ISNUMBER($A1704)),VLOOKUP($A1704,StudiesDetails!$B:$CW,3,FALSE),"")</f>
        <v>2022</v>
      </c>
      <c r="D1704" s="23" t="str">
        <f>IF(AND($A1704&lt;&gt;"",ISNUMBER($A1704)),VLOOKUP($A1704,StudiesDetails!$B:$CW,4,FALSE),"")</f>
        <v>https://doi.org/10.1002/cpt.2558</v>
      </c>
      <c r="E1704" s="64" t="str">
        <f>IF(AND($A1704&lt;&gt;"",ISNUMBER($A1704)),VLOOKUP($A1704,StudiesDetails!$B:$CW,5,FALSE),"")</f>
        <v>CYP3A5</v>
      </c>
      <c r="F1704" s="23" t="str">
        <f>IF(AND($A1704&lt;&gt;"",ISNUMBER($A1704)),VLOOKUP($A1704,StudiesDetails!$B:$CW,6,FALSE),"")</f>
        <v>Liver--Lysate-obsese 17-</v>
      </c>
      <c r="G1704" s="12" t="s">
        <v>1678</v>
      </c>
      <c r="I1704" s="60" t="str">
        <f>IF(AND($A1704&lt;&gt;"",ISNUMBER($A1704)),VLOOKUP($A1704,StudiesDetails!$B:$CW,26,FALSE),"")</f>
        <v>Individual</v>
      </c>
      <c r="J1704" s="39">
        <f>IF(AND($A1704&lt;&gt;"",ISNUMBER($A1704)),VLOOKUP($A1704,StudiesDetails!$B:$CW,31,FALSE),"")</f>
        <v>1</v>
      </c>
      <c r="K1704" s="140">
        <v>1.5828709524892699</v>
      </c>
      <c r="L1704" s="14" t="s">
        <v>1722</v>
      </c>
      <c r="M1704" s="14" t="s">
        <v>1385</v>
      </c>
      <c r="X1704" s="52">
        <v>1</v>
      </c>
      <c r="Y1704" s="52" t="s">
        <v>1683</v>
      </c>
    </row>
    <row r="1705" spans="1:25" x14ac:dyDescent="0.3">
      <c r="A1705">
        <v>2647</v>
      </c>
      <c r="B1705" s="23" t="str">
        <f>IF(AND($A1705&lt;&gt;"",ISNUMBER($A1705)),VLOOKUP($A1705,StudiesDetails!$B:$CW,2,FALSE),"")</f>
        <v>Wegler</v>
      </c>
      <c r="C1705" s="23">
        <f>IF(AND($A1705&lt;&gt;"",ISNUMBER($A1705)),VLOOKUP($A1705,StudiesDetails!$B:$CW,3,FALSE),"")</f>
        <v>2022</v>
      </c>
      <c r="D1705" s="23" t="str">
        <f>IF(AND($A1705&lt;&gt;"",ISNUMBER($A1705)),VLOOKUP($A1705,StudiesDetails!$B:$CW,4,FALSE),"")</f>
        <v>https://doi.org/10.1002/cpt.2558</v>
      </c>
      <c r="E1705" s="64" t="str">
        <f>IF(AND($A1705&lt;&gt;"",ISNUMBER($A1705)),VLOOKUP($A1705,StudiesDetails!$B:$CW,5,FALSE),"")</f>
        <v>CYP3A5</v>
      </c>
      <c r="F1705" s="23" t="str">
        <f>IF(AND($A1705&lt;&gt;"",ISNUMBER($A1705)),VLOOKUP($A1705,StudiesDetails!$B:$CW,6,FALSE),"")</f>
        <v>Liver--Lysate-obsese 18-</v>
      </c>
      <c r="G1705" s="12" t="s">
        <v>1678</v>
      </c>
      <c r="I1705" s="60" t="str">
        <f>IF(AND($A1705&lt;&gt;"",ISNUMBER($A1705)),VLOOKUP($A1705,StudiesDetails!$B:$CW,26,FALSE),"")</f>
        <v>Individual</v>
      </c>
      <c r="J1705" s="39">
        <f>IF(AND($A1705&lt;&gt;"",ISNUMBER($A1705)),VLOOKUP($A1705,StudiesDetails!$B:$CW,31,FALSE),"")</f>
        <v>1</v>
      </c>
      <c r="K1705" s="140">
        <v>2.5934894356177098</v>
      </c>
      <c r="L1705" s="14" t="s">
        <v>1722</v>
      </c>
      <c r="M1705" s="14" t="s">
        <v>1385</v>
      </c>
      <c r="X1705" s="52">
        <v>1</v>
      </c>
      <c r="Y1705" s="52" t="s">
        <v>1683</v>
      </c>
    </row>
    <row r="1706" spans="1:25" x14ac:dyDescent="0.3">
      <c r="A1706">
        <v>2648</v>
      </c>
      <c r="B1706" s="23" t="str">
        <f>IF(AND($A1706&lt;&gt;"",ISNUMBER($A1706)),VLOOKUP($A1706,StudiesDetails!$B:$CW,2,FALSE),"")</f>
        <v>Wegler</v>
      </c>
      <c r="C1706" s="23">
        <f>IF(AND($A1706&lt;&gt;"",ISNUMBER($A1706)),VLOOKUP($A1706,StudiesDetails!$B:$CW,3,FALSE),"")</f>
        <v>2022</v>
      </c>
      <c r="D1706" s="23" t="str">
        <f>IF(AND($A1706&lt;&gt;"",ISNUMBER($A1706)),VLOOKUP($A1706,StudiesDetails!$B:$CW,4,FALSE),"")</f>
        <v>https://doi.org/10.1002/cpt.2558</v>
      </c>
      <c r="E1706" s="64" t="str">
        <f>IF(AND($A1706&lt;&gt;"",ISNUMBER($A1706)),VLOOKUP($A1706,StudiesDetails!$B:$CW,5,FALSE),"")</f>
        <v>CYP3A5</v>
      </c>
      <c r="F1706" s="23" t="str">
        <f>IF(AND($A1706&lt;&gt;"",ISNUMBER($A1706)),VLOOKUP($A1706,StudiesDetails!$B:$CW,6,FALSE),"")</f>
        <v>Liver--Lysate-obsese 19-</v>
      </c>
      <c r="G1706" s="12" t="s">
        <v>1678</v>
      </c>
      <c r="I1706" s="60" t="str">
        <f>IF(AND($A1706&lt;&gt;"",ISNUMBER($A1706)),VLOOKUP($A1706,StudiesDetails!$B:$CW,26,FALSE),"")</f>
        <v>Individual</v>
      </c>
      <c r="J1706" s="39">
        <f>IF(AND($A1706&lt;&gt;"",ISNUMBER($A1706)),VLOOKUP($A1706,StudiesDetails!$B:$CW,31,FALSE),"")</f>
        <v>1</v>
      </c>
      <c r="K1706" s="140">
        <v>1.07063181846288</v>
      </c>
      <c r="L1706" s="14" t="s">
        <v>1722</v>
      </c>
      <c r="M1706" s="14" t="s">
        <v>1385</v>
      </c>
      <c r="X1706" s="52">
        <v>1</v>
      </c>
      <c r="Y1706" s="52" t="s">
        <v>1683</v>
      </c>
    </row>
    <row r="1707" spans="1:25" x14ac:dyDescent="0.3">
      <c r="A1707">
        <v>2649</v>
      </c>
      <c r="B1707" s="23" t="str">
        <f>IF(AND($A1707&lt;&gt;"",ISNUMBER($A1707)),VLOOKUP($A1707,StudiesDetails!$B:$CW,2,FALSE),"")</f>
        <v>Wegler</v>
      </c>
      <c r="C1707" s="23">
        <f>IF(AND($A1707&lt;&gt;"",ISNUMBER($A1707)),VLOOKUP($A1707,StudiesDetails!$B:$CW,3,FALSE),"")</f>
        <v>2022</v>
      </c>
      <c r="D1707" s="23" t="str">
        <f>IF(AND($A1707&lt;&gt;"",ISNUMBER($A1707)),VLOOKUP($A1707,StudiesDetails!$B:$CW,4,FALSE),"")</f>
        <v>https://doi.org/10.1002/cpt.2558</v>
      </c>
      <c r="E1707" s="64" t="str">
        <f>IF(AND($A1707&lt;&gt;"",ISNUMBER($A1707)),VLOOKUP($A1707,StudiesDetails!$B:$CW,5,FALSE),"")</f>
        <v>CYP3A5</v>
      </c>
      <c r="F1707" s="23" t="str">
        <f>IF(AND($A1707&lt;&gt;"",ISNUMBER($A1707)),VLOOKUP($A1707,StudiesDetails!$B:$CW,6,FALSE),"")</f>
        <v>Liver--Lysate-obsese 20-</v>
      </c>
      <c r="G1707" s="12" t="s">
        <v>1678</v>
      </c>
      <c r="I1707" s="60" t="str">
        <f>IF(AND($A1707&lt;&gt;"",ISNUMBER($A1707)),VLOOKUP($A1707,StudiesDetails!$B:$CW,26,FALSE),"")</f>
        <v>Individual</v>
      </c>
      <c r="J1707" s="39">
        <f>IF(AND($A1707&lt;&gt;"",ISNUMBER($A1707)),VLOOKUP($A1707,StudiesDetails!$B:$CW,31,FALSE),"")</f>
        <v>1</v>
      </c>
      <c r="K1707" s="140">
        <v>2.06939899328292</v>
      </c>
      <c r="L1707" s="14" t="s">
        <v>1722</v>
      </c>
      <c r="M1707" s="14" t="s">
        <v>1385</v>
      </c>
      <c r="X1707" s="52">
        <v>1</v>
      </c>
      <c r="Y1707" s="52" t="s">
        <v>1683</v>
      </c>
    </row>
    <row r="1708" spans="1:25" x14ac:dyDescent="0.3">
      <c r="A1708">
        <v>2650</v>
      </c>
      <c r="B1708" s="23" t="str">
        <f>IF(AND($A1708&lt;&gt;"",ISNUMBER($A1708)),VLOOKUP($A1708,StudiesDetails!$B:$CW,2,FALSE),"")</f>
        <v>Wegler</v>
      </c>
      <c r="C1708" s="23">
        <f>IF(AND($A1708&lt;&gt;"",ISNUMBER($A1708)),VLOOKUP($A1708,StudiesDetails!$B:$CW,3,FALSE),"")</f>
        <v>2022</v>
      </c>
      <c r="D1708" s="23" t="str">
        <f>IF(AND($A1708&lt;&gt;"",ISNUMBER($A1708)),VLOOKUP($A1708,StudiesDetails!$B:$CW,4,FALSE),"")</f>
        <v>https://doi.org/10.1002/cpt.2558</v>
      </c>
      <c r="E1708" s="64" t="str">
        <f>IF(AND($A1708&lt;&gt;"",ISNUMBER($A1708)),VLOOKUP($A1708,StudiesDetails!$B:$CW,5,FALSE),"")</f>
        <v>CYP3A5</v>
      </c>
      <c r="F1708" s="23" t="str">
        <f>IF(AND($A1708&lt;&gt;"",ISNUMBER($A1708)),VLOOKUP($A1708,StudiesDetails!$B:$CW,6,FALSE),"")</f>
        <v>Liver--Lysate-obsese 21-</v>
      </c>
      <c r="G1708" s="12" t="s">
        <v>1678</v>
      </c>
      <c r="I1708" s="60" t="str">
        <f>IF(AND($A1708&lt;&gt;"",ISNUMBER($A1708)),VLOOKUP($A1708,StudiesDetails!$B:$CW,26,FALSE),"")</f>
        <v>Individual</v>
      </c>
      <c r="J1708" s="39">
        <f>IF(AND($A1708&lt;&gt;"",ISNUMBER($A1708)),VLOOKUP($A1708,StudiesDetails!$B:$CW,31,FALSE),"")</f>
        <v>1</v>
      </c>
      <c r="K1708" s="140">
        <v>1.4025620736281601</v>
      </c>
      <c r="L1708" s="14" t="s">
        <v>1722</v>
      </c>
      <c r="M1708" s="14" t="s">
        <v>1385</v>
      </c>
      <c r="X1708" s="52">
        <v>1</v>
      </c>
      <c r="Y1708" s="52" t="s">
        <v>1683</v>
      </c>
    </row>
    <row r="1709" spans="1:25" x14ac:dyDescent="0.3">
      <c r="A1709">
        <v>2651</v>
      </c>
      <c r="B1709" s="23" t="str">
        <f>IF(AND($A1709&lt;&gt;"",ISNUMBER($A1709)),VLOOKUP($A1709,StudiesDetails!$B:$CW,2,FALSE),"")</f>
        <v>Wegler</v>
      </c>
      <c r="C1709" s="23">
        <f>IF(AND($A1709&lt;&gt;"",ISNUMBER($A1709)),VLOOKUP($A1709,StudiesDetails!$B:$CW,3,FALSE),"")</f>
        <v>2022</v>
      </c>
      <c r="D1709" s="23" t="str">
        <f>IF(AND($A1709&lt;&gt;"",ISNUMBER($A1709)),VLOOKUP($A1709,StudiesDetails!$B:$CW,4,FALSE),"")</f>
        <v>https://doi.org/10.1002/cpt.2558</v>
      </c>
      <c r="E1709" s="64" t="str">
        <f>IF(AND($A1709&lt;&gt;"",ISNUMBER($A1709)),VLOOKUP($A1709,StudiesDetails!$B:$CW,5,FALSE),"")</f>
        <v>CYP3A5</v>
      </c>
      <c r="F1709" s="23" t="str">
        <f>IF(AND($A1709&lt;&gt;"",ISNUMBER($A1709)),VLOOKUP($A1709,StudiesDetails!$B:$CW,6,FALSE),"")</f>
        <v>Liver--Lysate-obsese 22-</v>
      </c>
      <c r="G1709" s="12" t="s">
        <v>1678</v>
      </c>
      <c r="I1709" s="60" t="str">
        <f>IF(AND($A1709&lt;&gt;"",ISNUMBER($A1709)),VLOOKUP($A1709,StudiesDetails!$B:$CW,26,FALSE),"")</f>
        <v>Individual</v>
      </c>
      <c r="J1709" s="39">
        <f>IF(AND($A1709&lt;&gt;"",ISNUMBER($A1709)),VLOOKUP($A1709,StudiesDetails!$B:$CW,31,FALSE),"")</f>
        <v>1</v>
      </c>
      <c r="K1709" s="140">
        <v>1.56440207067546</v>
      </c>
      <c r="L1709" s="14" t="s">
        <v>1722</v>
      </c>
      <c r="M1709" s="14" t="s">
        <v>1385</v>
      </c>
      <c r="X1709" s="52">
        <v>1</v>
      </c>
      <c r="Y1709" s="52" t="s">
        <v>1683</v>
      </c>
    </row>
    <row r="1710" spans="1:25" x14ac:dyDescent="0.3">
      <c r="A1710">
        <v>2652</v>
      </c>
      <c r="B1710" s="23" t="str">
        <f>IF(AND($A1710&lt;&gt;"",ISNUMBER($A1710)),VLOOKUP($A1710,StudiesDetails!$B:$CW,2,FALSE),"")</f>
        <v>Wegler</v>
      </c>
      <c r="C1710" s="23">
        <f>IF(AND($A1710&lt;&gt;"",ISNUMBER($A1710)),VLOOKUP($A1710,StudiesDetails!$B:$CW,3,FALSE),"")</f>
        <v>2022</v>
      </c>
      <c r="D1710" s="23" t="str">
        <f>IF(AND($A1710&lt;&gt;"",ISNUMBER($A1710)),VLOOKUP($A1710,StudiesDetails!$B:$CW,4,FALSE),"")</f>
        <v>https://doi.org/10.1002/cpt.2558</v>
      </c>
      <c r="E1710" s="64" t="str">
        <f>IF(AND($A1710&lt;&gt;"",ISNUMBER($A1710)),VLOOKUP($A1710,StudiesDetails!$B:$CW,5,FALSE),"")</f>
        <v>CYP3A5</v>
      </c>
      <c r="F1710" s="23" t="str">
        <f>IF(AND($A1710&lt;&gt;"",ISNUMBER($A1710)),VLOOKUP($A1710,StudiesDetails!$B:$CW,6,FALSE),"")</f>
        <v>Liver--Lysate-obsese 23-</v>
      </c>
      <c r="G1710" s="12" t="s">
        <v>1678</v>
      </c>
      <c r="I1710" s="60" t="str">
        <f>IF(AND($A1710&lt;&gt;"",ISNUMBER($A1710)),VLOOKUP($A1710,StudiesDetails!$B:$CW,26,FALSE),"")</f>
        <v>Individual</v>
      </c>
      <c r="J1710" s="39">
        <f>IF(AND($A1710&lt;&gt;"",ISNUMBER($A1710)),VLOOKUP($A1710,StudiesDetails!$B:$CW,31,FALSE),"")</f>
        <v>1</v>
      </c>
      <c r="K1710" s="140">
        <v>1.07134540772112</v>
      </c>
      <c r="L1710" s="14" t="s">
        <v>1722</v>
      </c>
      <c r="M1710" s="14" t="s">
        <v>1385</v>
      </c>
      <c r="X1710" s="52">
        <v>1</v>
      </c>
      <c r="Y1710" s="52" t="s">
        <v>1683</v>
      </c>
    </row>
    <row r="1711" spans="1:25" x14ac:dyDescent="0.3">
      <c r="A1711">
        <v>2653</v>
      </c>
      <c r="B1711" s="23" t="str">
        <f>IF(AND($A1711&lt;&gt;"",ISNUMBER($A1711)),VLOOKUP($A1711,StudiesDetails!$B:$CW,2,FALSE),"")</f>
        <v>Wegler</v>
      </c>
      <c r="C1711" s="23">
        <f>IF(AND($A1711&lt;&gt;"",ISNUMBER($A1711)),VLOOKUP($A1711,StudiesDetails!$B:$CW,3,FALSE),"")</f>
        <v>2022</v>
      </c>
      <c r="D1711" s="23" t="str">
        <f>IF(AND($A1711&lt;&gt;"",ISNUMBER($A1711)),VLOOKUP($A1711,StudiesDetails!$B:$CW,4,FALSE),"")</f>
        <v>https://doi.org/10.1002/cpt.2558</v>
      </c>
      <c r="E1711" s="64" t="str">
        <f>IF(AND($A1711&lt;&gt;"",ISNUMBER($A1711)),VLOOKUP($A1711,StudiesDetails!$B:$CW,5,FALSE),"")</f>
        <v>CYP3A5</v>
      </c>
      <c r="F1711" s="23" t="str">
        <f>IF(AND($A1711&lt;&gt;"",ISNUMBER($A1711)),VLOOKUP($A1711,StudiesDetails!$B:$CW,6,FALSE),"")</f>
        <v>Liver--Lysate-obsese 24-</v>
      </c>
      <c r="G1711" s="12" t="s">
        <v>1678</v>
      </c>
      <c r="I1711" s="60" t="str">
        <f>IF(AND($A1711&lt;&gt;"",ISNUMBER($A1711)),VLOOKUP($A1711,StudiesDetails!$B:$CW,26,FALSE),"")</f>
        <v>Individual</v>
      </c>
      <c r="J1711" s="39">
        <f>IF(AND($A1711&lt;&gt;"",ISNUMBER($A1711)),VLOOKUP($A1711,StudiesDetails!$B:$CW,31,FALSE),"")</f>
        <v>1</v>
      </c>
      <c r="K1711" s="140">
        <v>2.59003975340551</v>
      </c>
      <c r="L1711" s="14" t="s">
        <v>1722</v>
      </c>
      <c r="M1711" s="14" t="s">
        <v>1385</v>
      </c>
      <c r="X1711" s="52">
        <v>1</v>
      </c>
      <c r="Y1711" s="52" t="s">
        <v>1683</v>
      </c>
    </row>
    <row r="1712" spans="1:25" x14ac:dyDescent="0.3">
      <c r="A1712">
        <v>2654</v>
      </c>
      <c r="B1712" s="23" t="str">
        <f>IF(AND($A1712&lt;&gt;"",ISNUMBER($A1712)),VLOOKUP($A1712,StudiesDetails!$B:$CW,2,FALSE),"")</f>
        <v>Wegler</v>
      </c>
      <c r="C1712" s="23">
        <f>IF(AND($A1712&lt;&gt;"",ISNUMBER($A1712)),VLOOKUP($A1712,StudiesDetails!$B:$CW,3,FALSE),"")</f>
        <v>2022</v>
      </c>
      <c r="D1712" s="23" t="str">
        <f>IF(AND($A1712&lt;&gt;"",ISNUMBER($A1712)),VLOOKUP($A1712,StudiesDetails!$B:$CW,4,FALSE),"")</f>
        <v>https://doi.org/10.1002/cpt.2558</v>
      </c>
      <c r="E1712" s="64" t="str">
        <f>IF(AND($A1712&lt;&gt;"",ISNUMBER($A1712)),VLOOKUP($A1712,StudiesDetails!$B:$CW,5,FALSE),"")</f>
        <v>CYP3A5</v>
      </c>
      <c r="F1712" s="23" t="str">
        <f>IF(AND($A1712&lt;&gt;"",ISNUMBER($A1712)),VLOOKUP($A1712,StudiesDetails!$B:$CW,6,FALSE),"")</f>
        <v>Liver--Lysate-obsese 25-</v>
      </c>
      <c r="G1712" s="12" t="s">
        <v>1678</v>
      </c>
      <c r="I1712" s="60" t="str">
        <f>IF(AND($A1712&lt;&gt;"",ISNUMBER($A1712)),VLOOKUP($A1712,StudiesDetails!$B:$CW,26,FALSE),"")</f>
        <v>Individual</v>
      </c>
      <c r="J1712" s="39">
        <f>IF(AND($A1712&lt;&gt;"",ISNUMBER($A1712)),VLOOKUP($A1712,StudiesDetails!$B:$CW,31,FALSE),"")</f>
        <v>1</v>
      </c>
      <c r="K1712" s="140">
        <v>1.4942705134672101</v>
      </c>
      <c r="L1712" s="14" t="s">
        <v>1722</v>
      </c>
      <c r="M1712" s="14" t="s">
        <v>1385</v>
      </c>
      <c r="X1712" s="52">
        <v>1</v>
      </c>
      <c r="Y1712" s="52" t="s">
        <v>1683</v>
      </c>
    </row>
    <row r="1713" spans="1:25" x14ac:dyDescent="0.3">
      <c r="A1713">
        <v>2655</v>
      </c>
      <c r="B1713" s="23" t="str">
        <f>IF(AND($A1713&lt;&gt;"",ISNUMBER($A1713)),VLOOKUP($A1713,StudiesDetails!$B:$CW,2,FALSE),"")</f>
        <v>Wegler</v>
      </c>
      <c r="C1713" s="23">
        <f>IF(AND($A1713&lt;&gt;"",ISNUMBER($A1713)),VLOOKUP($A1713,StudiesDetails!$B:$CW,3,FALSE),"")</f>
        <v>2022</v>
      </c>
      <c r="D1713" s="23" t="str">
        <f>IF(AND($A1713&lt;&gt;"",ISNUMBER($A1713)),VLOOKUP($A1713,StudiesDetails!$B:$CW,4,FALSE),"")</f>
        <v>https://doi.org/10.1002/cpt.2558</v>
      </c>
      <c r="E1713" s="64" t="str">
        <f>IF(AND($A1713&lt;&gt;"",ISNUMBER($A1713)),VLOOKUP($A1713,StudiesDetails!$B:$CW,5,FALSE),"")</f>
        <v>CYP3A5</v>
      </c>
      <c r="F1713" s="23" t="str">
        <f>IF(AND($A1713&lt;&gt;"",ISNUMBER($A1713)),VLOOKUP($A1713,StudiesDetails!$B:$CW,6,FALSE),"")</f>
        <v>Liver--Lysate-obsese 26-</v>
      </c>
      <c r="G1713" s="12" t="s">
        <v>1678</v>
      </c>
      <c r="I1713" s="60" t="str">
        <f>IF(AND($A1713&lt;&gt;"",ISNUMBER($A1713)),VLOOKUP($A1713,StudiesDetails!$B:$CW,26,FALSE),"")</f>
        <v>Individual</v>
      </c>
      <c r="J1713" s="39">
        <f>IF(AND($A1713&lt;&gt;"",ISNUMBER($A1713)),VLOOKUP($A1713,StudiesDetails!$B:$CW,31,FALSE),"")</f>
        <v>1</v>
      </c>
      <c r="K1713" s="140">
        <v>0.96817468316785904</v>
      </c>
      <c r="L1713" s="14" t="s">
        <v>1722</v>
      </c>
      <c r="M1713" s="14" t="s">
        <v>1385</v>
      </c>
      <c r="X1713" s="52">
        <v>1</v>
      </c>
      <c r="Y1713" s="52" t="s">
        <v>1683</v>
      </c>
    </row>
    <row r="1714" spans="1:25" x14ac:dyDescent="0.3">
      <c r="A1714">
        <v>2656</v>
      </c>
      <c r="B1714" s="23" t="str">
        <f>IF(AND($A1714&lt;&gt;"",ISNUMBER($A1714)),VLOOKUP($A1714,StudiesDetails!$B:$CW,2,FALSE),"")</f>
        <v>Wegler</v>
      </c>
      <c r="C1714" s="23">
        <f>IF(AND($A1714&lt;&gt;"",ISNUMBER($A1714)),VLOOKUP($A1714,StudiesDetails!$B:$CW,3,FALSE),"")</f>
        <v>2022</v>
      </c>
      <c r="D1714" s="23" t="str">
        <f>IF(AND($A1714&lt;&gt;"",ISNUMBER($A1714)),VLOOKUP($A1714,StudiesDetails!$B:$CW,4,FALSE),"")</f>
        <v>https://doi.org/10.1002/cpt.2558</v>
      </c>
      <c r="E1714" s="64" t="str">
        <f>IF(AND($A1714&lt;&gt;"",ISNUMBER($A1714)),VLOOKUP($A1714,StudiesDetails!$B:$CW,5,FALSE),"")</f>
        <v>CYP3A5</v>
      </c>
      <c r="F1714" s="23" t="str">
        <f>IF(AND($A1714&lt;&gt;"",ISNUMBER($A1714)),VLOOKUP($A1714,StudiesDetails!$B:$CW,6,FALSE),"")</f>
        <v>Liver--Lysate-obsese 27-</v>
      </c>
      <c r="G1714" s="12" t="s">
        <v>1678</v>
      </c>
      <c r="I1714" s="60" t="str">
        <f>IF(AND($A1714&lt;&gt;"",ISNUMBER($A1714)),VLOOKUP($A1714,StudiesDetails!$B:$CW,26,FALSE),"")</f>
        <v>Individual</v>
      </c>
      <c r="J1714" s="39">
        <f>IF(AND($A1714&lt;&gt;"",ISNUMBER($A1714)),VLOOKUP($A1714,StudiesDetails!$B:$CW,31,FALSE),"")</f>
        <v>1</v>
      </c>
      <c r="K1714" s="140">
        <v>1.9658774104002299</v>
      </c>
      <c r="L1714" s="14" t="s">
        <v>1722</v>
      </c>
      <c r="M1714" s="14" t="s">
        <v>1385</v>
      </c>
      <c r="X1714" s="52">
        <v>1</v>
      </c>
      <c r="Y1714" s="52" t="s">
        <v>1683</v>
      </c>
    </row>
    <row r="1715" spans="1:25" x14ac:dyDescent="0.3">
      <c r="A1715">
        <v>2657</v>
      </c>
      <c r="B1715" s="23" t="str">
        <f>IF(AND($A1715&lt;&gt;"",ISNUMBER($A1715)),VLOOKUP($A1715,StudiesDetails!$B:$CW,2,FALSE),"")</f>
        <v>Wegler</v>
      </c>
      <c r="C1715" s="23">
        <f>IF(AND($A1715&lt;&gt;"",ISNUMBER($A1715)),VLOOKUP($A1715,StudiesDetails!$B:$CW,3,FALSE),"")</f>
        <v>2022</v>
      </c>
      <c r="D1715" s="23" t="str">
        <f>IF(AND($A1715&lt;&gt;"",ISNUMBER($A1715)),VLOOKUP($A1715,StudiesDetails!$B:$CW,4,FALSE),"")</f>
        <v>https://doi.org/10.1002/cpt.2558</v>
      </c>
      <c r="E1715" s="64" t="str">
        <f>IF(AND($A1715&lt;&gt;"",ISNUMBER($A1715)),VLOOKUP($A1715,StudiesDetails!$B:$CW,5,FALSE),"")</f>
        <v>CYP3A5</v>
      </c>
      <c r="F1715" s="23" t="str">
        <f>IF(AND($A1715&lt;&gt;"",ISNUMBER($A1715)),VLOOKUP($A1715,StudiesDetails!$B:$CW,6,FALSE),"")</f>
        <v>Liver--Lysate-obsese 28-</v>
      </c>
      <c r="G1715" s="12" t="s">
        <v>1678</v>
      </c>
      <c r="I1715" s="60" t="str">
        <f>IF(AND($A1715&lt;&gt;"",ISNUMBER($A1715)),VLOOKUP($A1715,StudiesDetails!$B:$CW,26,FALSE),"")</f>
        <v>Individual</v>
      </c>
      <c r="J1715" s="39">
        <f>IF(AND($A1715&lt;&gt;"",ISNUMBER($A1715)),VLOOKUP($A1715,StudiesDetails!$B:$CW,31,FALSE),"")</f>
        <v>1</v>
      </c>
      <c r="K1715" s="140">
        <v>6.5819353826571998</v>
      </c>
      <c r="L1715" s="14" t="s">
        <v>1722</v>
      </c>
      <c r="M1715" s="14" t="s">
        <v>1385</v>
      </c>
      <c r="X1715" s="52">
        <v>1</v>
      </c>
      <c r="Y1715" s="52" t="s">
        <v>1683</v>
      </c>
    </row>
    <row r="1716" spans="1:25" x14ac:dyDescent="0.3">
      <c r="A1716">
        <v>2658</v>
      </c>
      <c r="B1716" s="23" t="str">
        <f>IF(AND($A1716&lt;&gt;"",ISNUMBER($A1716)),VLOOKUP($A1716,StudiesDetails!$B:$CW,2,FALSE),"")</f>
        <v>Wegler</v>
      </c>
      <c r="C1716" s="23">
        <f>IF(AND($A1716&lt;&gt;"",ISNUMBER($A1716)),VLOOKUP($A1716,StudiesDetails!$B:$CW,3,FALSE),"")</f>
        <v>2022</v>
      </c>
      <c r="D1716" s="23" t="str">
        <f>IF(AND($A1716&lt;&gt;"",ISNUMBER($A1716)),VLOOKUP($A1716,StudiesDetails!$B:$CW,4,FALSE),"")</f>
        <v>https://doi.org/10.1002/cpt.2558</v>
      </c>
      <c r="E1716" s="64" t="str">
        <f>IF(AND($A1716&lt;&gt;"",ISNUMBER($A1716)),VLOOKUP($A1716,StudiesDetails!$B:$CW,5,FALSE),"")</f>
        <v>CYP3A5</v>
      </c>
      <c r="F1716" s="23" t="str">
        <f>IF(AND($A1716&lt;&gt;"",ISNUMBER($A1716)),VLOOKUP($A1716,StudiesDetails!$B:$CW,6,FALSE),"")</f>
        <v>Liver--Lysate-obsese 29-</v>
      </c>
      <c r="G1716" s="12" t="s">
        <v>1678</v>
      </c>
      <c r="I1716" s="60" t="str">
        <f>IF(AND($A1716&lt;&gt;"",ISNUMBER($A1716)),VLOOKUP($A1716,StudiesDetails!$B:$CW,26,FALSE),"")</f>
        <v>Individual</v>
      </c>
      <c r="J1716" s="39">
        <f>IF(AND($A1716&lt;&gt;"",ISNUMBER($A1716)),VLOOKUP($A1716,StudiesDetails!$B:$CW,31,FALSE),"")</f>
        <v>1</v>
      </c>
      <c r="K1716" s="140">
        <v>2.3381900310185801</v>
      </c>
      <c r="L1716" s="14" t="s">
        <v>1722</v>
      </c>
      <c r="M1716" s="14" t="s">
        <v>1385</v>
      </c>
      <c r="X1716" s="52">
        <v>1</v>
      </c>
      <c r="Y1716" s="52" t="s">
        <v>1683</v>
      </c>
    </row>
    <row r="1717" spans="1:25" x14ac:dyDescent="0.3">
      <c r="A1717">
        <v>2659</v>
      </c>
      <c r="B1717" s="23" t="str">
        <f>IF(AND($A1717&lt;&gt;"",ISNUMBER($A1717)),VLOOKUP($A1717,StudiesDetails!$B:$CW,2,FALSE),"")</f>
        <v>Wegler</v>
      </c>
      <c r="C1717" s="23">
        <f>IF(AND($A1717&lt;&gt;"",ISNUMBER($A1717)),VLOOKUP($A1717,StudiesDetails!$B:$CW,3,FALSE),"")</f>
        <v>2022</v>
      </c>
      <c r="D1717" s="23" t="str">
        <f>IF(AND($A1717&lt;&gt;"",ISNUMBER($A1717)),VLOOKUP($A1717,StudiesDetails!$B:$CW,4,FALSE),"")</f>
        <v>https://doi.org/10.1002/cpt.2558</v>
      </c>
      <c r="E1717" s="64" t="str">
        <f>IF(AND($A1717&lt;&gt;"",ISNUMBER($A1717)),VLOOKUP($A1717,StudiesDetails!$B:$CW,5,FALSE),"")</f>
        <v>CYP3A5</v>
      </c>
      <c r="F1717" s="23" t="str">
        <f>IF(AND($A1717&lt;&gt;"",ISNUMBER($A1717)),VLOOKUP($A1717,StudiesDetails!$B:$CW,6,FALSE),"")</f>
        <v>Liver--Lysate-obsese 30-</v>
      </c>
      <c r="G1717" s="12" t="s">
        <v>1678</v>
      </c>
      <c r="I1717" s="60" t="str">
        <f>IF(AND($A1717&lt;&gt;"",ISNUMBER($A1717)),VLOOKUP($A1717,StudiesDetails!$B:$CW,26,FALSE),"")</f>
        <v>Individual</v>
      </c>
      <c r="J1717" s="39">
        <f>IF(AND($A1717&lt;&gt;"",ISNUMBER($A1717)),VLOOKUP($A1717,StudiesDetails!$B:$CW,31,FALSE),"")</f>
        <v>1</v>
      </c>
      <c r="K1717" s="140">
        <v>1.1121563337188001</v>
      </c>
      <c r="L1717" s="14" t="s">
        <v>1722</v>
      </c>
      <c r="M1717" s="14" t="s">
        <v>1385</v>
      </c>
      <c r="X1717" s="52">
        <v>1</v>
      </c>
      <c r="Y1717" s="52" t="s">
        <v>1683</v>
      </c>
    </row>
    <row r="1718" spans="1:25" x14ac:dyDescent="0.3">
      <c r="A1718">
        <v>2660</v>
      </c>
      <c r="B1718" s="23" t="str">
        <f>IF(AND($A1718&lt;&gt;"",ISNUMBER($A1718)),VLOOKUP($A1718,StudiesDetails!$B:$CW,2,FALSE),"")</f>
        <v>Wegler</v>
      </c>
      <c r="C1718" s="23">
        <f>IF(AND($A1718&lt;&gt;"",ISNUMBER($A1718)),VLOOKUP($A1718,StudiesDetails!$B:$CW,3,FALSE),"")</f>
        <v>2022</v>
      </c>
      <c r="D1718" s="23" t="str">
        <f>IF(AND($A1718&lt;&gt;"",ISNUMBER($A1718)),VLOOKUP($A1718,StudiesDetails!$B:$CW,4,FALSE),"")</f>
        <v>https://doi.org/10.1002/cpt.2558</v>
      </c>
      <c r="E1718" s="64" t="str">
        <f>IF(AND($A1718&lt;&gt;"",ISNUMBER($A1718)),VLOOKUP($A1718,StudiesDetails!$B:$CW,5,FALSE),"")</f>
        <v>CYP3A5</v>
      </c>
      <c r="F1718" s="23" t="str">
        <f>IF(AND($A1718&lt;&gt;"",ISNUMBER($A1718)),VLOOKUP($A1718,StudiesDetails!$B:$CW,6,FALSE),"")</f>
        <v>Liver--Lysate-obsese 31-</v>
      </c>
      <c r="G1718" s="12" t="s">
        <v>1678</v>
      </c>
      <c r="I1718" s="60" t="str">
        <f>IF(AND($A1718&lt;&gt;"",ISNUMBER($A1718)),VLOOKUP($A1718,StudiesDetails!$B:$CW,26,FALSE),"")</f>
        <v>Individual</v>
      </c>
      <c r="J1718" s="39">
        <f>IF(AND($A1718&lt;&gt;"",ISNUMBER($A1718)),VLOOKUP($A1718,StudiesDetails!$B:$CW,31,FALSE),"")</f>
        <v>1</v>
      </c>
      <c r="K1718" s="140">
        <v>5.8466018775051696</v>
      </c>
      <c r="L1718" s="14" t="s">
        <v>1722</v>
      </c>
      <c r="M1718" s="14" t="s">
        <v>1385</v>
      </c>
      <c r="X1718" s="52">
        <v>1</v>
      </c>
      <c r="Y1718" s="52" t="s">
        <v>1683</v>
      </c>
    </row>
    <row r="1719" spans="1:25" x14ac:dyDescent="0.3">
      <c r="A1719">
        <v>2661</v>
      </c>
      <c r="B1719" s="23" t="str">
        <f>IF(AND($A1719&lt;&gt;"",ISNUMBER($A1719)),VLOOKUP($A1719,StudiesDetails!$B:$CW,2,FALSE),"")</f>
        <v>Wegler</v>
      </c>
      <c r="C1719" s="23">
        <f>IF(AND($A1719&lt;&gt;"",ISNUMBER($A1719)),VLOOKUP($A1719,StudiesDetails!$B:$CW,3,FALSE),"")</f>
        <v>2022</v>
      </c>
      <c r="D1719" s="23" t="str">
        <f>IF(AND($A1719&lt;&gt;"",ISNUMBER($A1719)),VLOOKUP($A1719,StudiesDetails!$B:$CW,4,FALSE),"")</f>
        <v>https://doi.org/10.1002/cpt.2558</v>
      </c>
      <c r="E1719" s="64" t="str">
        <f>IF(AND($A1719&lt;&gt;"",ISNUMBER($A1719)),VLOOKUP($A1719,StudiesDetails!$B:$CW,5,FALSE),"")</f>
        <v>CYP3A5</v>
      </c>
      <c r="F1719" s="23" t="str">
        <f>IF(AND($A1719&lt;&gt;"",ISNUMBER($A1719)),VLOOKUP($A1719,StudiesDetails!$B:$CW,6,FALSE),"")</f>
        <v>Liver--Lysate-obsese 32-</v>
      </c>
      <c r="G1719" s="12" t="s">
        <v>1678</v>
      </c>
      <c r="I1719" s="60" t="str">
        <f>IF(AND($A1719&lt;&gt;"",ISNUMBER($A1719)),VLOOKUP($A1719,StudiesDetails!$B:$CW,26,FALSE),"")</f>
        <v>Individual</v>
      </c>
      <c r="J1719" s="39">
        <f>IF(AND($A1719&lt;&gt;"",ISNUMBER($A1719)),VLOOKUP($A1719,StudiesDetails!$B:$CW,31,FALSE),"")</f>
        <v>1</v>
      </c>
      <c r="K1719" s="140">
        <v>1.2302969583001799</v>
      </c>
      <c r="L1719" s="14" t="s">
        <v>1722</v>
      </c>
      <c r="M1719" s="14" t="s">
        <v>1385</v>
      </c>
      <c r="X1719" s="52">
        <v>1</v>
      </c>
      <c r="Y1719" s="52" t="s">
        <v>1683</v>
      </c>
    </row>
    <row r="1720" spans="1:25" x14ac:dyDescent="0.3">
      <c r="A1720">
        <v>2662</v>
      </c>
      <c r="B1720" s="23" t="str">
        <f>IF(AND($A1720&lt;&gt;"",ISNUMBER($A1720)),VLOOKUP($A1720,StudiesDetails!$B:$CW,2,FALSE),"")</f>
        <v>Wegler</v>
      </c>
      <c r="C1720" s="23">
        <f>IF(AND($A1720&lt;&gt;"",ISNUMBER($A1720)),VLOOKUP($A1720,StudiesDetails!$B:$CW,3,FALSE),"")</f>
        <v>2022</v>
      </c>
      <c r="D1720" s="23" t="str">
        <f>IF(AND($A1720&lt;&gt;"",ISNUMBER($A1720)),VLOOKUP($A1720,StudiesDetails!$B:$CW,4,FALSE),"")</f>
        <v>https://doi.org/10.1002/cpt.2558</v>
      </c>
      <c r="E1720" s="64" t="str">
        <f>IF(AND($A1720&lt;&gt;"",ISNUMBER($A1720)),VLOOKUP($A1720,StudiesDetails!$B:$CW,5,FALSE),"")</f>
        <v>CYP3A5</v>
      </c>
      <c r="F1720" s="23" t="str">
        <f>IF(AND($A1720&lt;&gt;"",ISNUMBER($A1720)),VLOOKUP($A1720,StudiesDetails!$B:$CW,6,FALSE),"")</f>
        <v>Liver--Lysate-obsese 33-</v>
      </c>
      <c r="G1720" s="12" t="s">
        <v>1678</v>
      </c>
      <c r="I1720" s="60" t="str">
        <f>IF(AND($A1720&lt;&gt;"",ISNUMBER($A1720)),VLOOKUP($A1720,StudiesDetails!$B:$CW,26,FALSE),"")</f>
        <v>Individual</v>
      </c>
      <c r="J1720" s="39">
        <f>IF(AND($A1720&lt;&gt;"",ISNUMBER($A1720)),VLOOKUP($A1720,StudiesDetails!$B:$CW,31,FALSE),"")</f>
        <v>1</v>
      </c>
      <c r="K1720" s="140">
        <v>1.3704561463237599</v>
      </c>
      <c r="L1720" s="14" t="s">
        <v>1722</v>
      </c>
      <c r="M1720" s="14" t="s">
        <v>1385</v>
      </c>
      <c r="X1720" s="52">
        <v>1</v>
      </c>
      <c r="Y1720" s="52" t="s">
        <v>1683</v>
      </c>
    </row>
    <row r="1721" spans="1:25" x14ac:dyDescent="0.3">
      <c r="A1721">
        <v>2663</v>
      </c>
      <c r="B1721" s="23" t="str">
        <f>IF(AND($A1721&lt;&gt;"",ISNUMBER($A1721)),VLOOKUP($A1721,StudiesDetails!$B:$CW,2,FALSE),"")</f>
        <v>Wegler</v>
      </c>
      <c r="C1721" s="23">
        <f>IF(AND($A1721&lt;&gt;"",ISNUMBER($A1721)),VLOOKUP($A1721,StudiesDetails!$B:$CW,3,FALSE),"")</f>
        <v>2022</v>
      </c>
      <c r="D1721" s="23" t="str">
        <f>IF(AND($A1721&lt;&gt;"",ISNUMBER($A1721)),VLOOKUP($A1721,StudiesDetails!$B:$CW,4,FALSE),"")</f>
        <v>https://doi.org/10.1002/cpt.2558</v>
      </c>
      <c r="E1721" s="64" t="str">
        <f>IF(AND($A1721&lt;&gt;"",ISNUMBER($A1721)),VLOOKUP($A1721,StudiesDetails!$B:$CW,5,FALSE),"")</f>
        <v>CYP3A5</v>
      </c>
      <c r="F1721" s="23" t="str">
        <f>IF(AND($A1721&lt;&gt;"",ISNUMBER($A1721)),VLOOKUP($A1721,StudiesDetails!$B:$CW,6,FALSE),"")</f>
        <v>Liver--Lysate-obsese 34-</v>
      </c>
      <c r="G1721" s="12" t="s">
        <v>1678</v>
      </c>
      <c r="I1721" s="60" t="str">
        <f>IF(AND($A1721&lt;&gt;"",ISNUMBER($A1721)),VLOOKUP($A1721,StudiesDetails!$B:$CW,26,FALSE),"")</f>
        <v>Individual</v>
      </c>
      <c r="J1721" s="39">
        <f>IF(AND($A1721&lt;&gt;"",ISNUMBER($A1721)),VLOOKUP($A1721,StudiesDetails!$B:$CW,31,FALSE),"")</f>
        <v>1</v>
      </c>
      <c r="K1721" s="140">
        <v>0.896812369864874</v>
      </c>
      <c r="L1721" s="14" t="s">
        <v>1722</v>
      </c>
      <c r="M1721" s="14" t="s">
        <v>1385</v>
      </c>
      <c r="X1721" s="52">
        <v>1</v>
      </c>
      <c r="Y1721" s="52" t="s">
        <v>1683</v>
      </c>
    </row>
    <row r="1722" spans="1:25" x14ac:dyDescent="0.3">
      <c r="A1722">
        <v>2664</v>
      </c>
      <c r="B1722" s="23" t="str">
        <f>IF(AND($A1722&lt;&gt;"",ISNUMBER($A1722)),VLOOKUP($A1722,StudiesDetails!$B:$CW,2,FALSE),"")</f>
        <v>Wegler</v>
      </c>
      <c r="C1722" s="23">
        <f>IF(AND($A1722&lt;&gt;"",ISNUMBER($A1722)),VLOOKUP($A1722,StudiesDetails!$B:$CW,3,FALSE),"")</f>
        <v>2022</v>
      </c>
      <c r="D1722" s="23" t="str">
        <f>IF(AND($A1722&lt;&gt;"",ISNUMBER($A1722)),VLOOKUP($A1722,StudiesDetails!$B:$CW,4,FALSE),"")</f>
        <v>https://doi.org/10.1002/cpt.2558</v>
      </c>
      <c r="E1722" s="64" t="str">
        <f>IF(AND($A1722&lt;&gt;"",ISNUMBER($A1722)),VLOOKUP($A1722,StudiesDetails!$B:$CW,5,FALSE),"")</f>
        <v>CYP3A5</v>
      </c>
      <c r="F1722" s="23" t="str">
        <f>IF(AND($A1722&lt;&gt;"",ISNUMBER($A1722)),VLOOKUP($A1722,StudiesDetails!$B:$CW,6,FALSE),"")</f>
        <v>Liver--Lysate-obsese 35-</v>
      </c>
      <c r="G1722" s="12" t="s">
        <v>1678</v>
      </c>
      <c r="I1722" s="60" t="str">
        <f>IF(AND($A1722&lt;&gt;"",ISNUMBER($A1722)),VLOOKUP($A1722,StudiesDetails!$B:$CW,26,FALSE),"")</f>
        <v>Individual</v>
      </c>
      <c r="J1722" s="39">
        <f>IF(AND($A1722&lt;&gt;"",ISNUMBER($A1722)),VLOOKUP($A1722,StudiesDetails!$B:$CW,31,FALSE),"")</f>
        <v>1</v>
      </c>
      <c r="K1722" s="140">
        <v>1.96585527706634</v>
      </c>
      <c r="L1722" s="14" t="s">
        <v>1722</v>
      </c>
      <c r="M1722" s="14" t="s">
        <v>1385</v>
      </c>
      <c r="X1722" s="52">
        <v>1</v>
      </c>
      <c r="Y1722" s="52" t="s">
        <v>1683</v>
      </c>
    </row>
    <row r="1723" spans="1:25" x14ac:dyDescent="0.3">
      <c r="A1723">
        <v>2665</v>
      </c>
      <c r="B1723" s="23" t="str">
        <f>IF(AND($A1723&lt;&gt;"",ISNUMBER($A1723)),VLOOKUP($A1723,StudiesDetails!$B:$CW,2,FALSE),"")</f>
        <v>Wegler</v>
      </c>
      <c r="C1723" s="23">
        <f>IF(AND($A1723&lt;&gt;"",ISNUMBER($A1723)),VLOOKUP($A1723,StudiesDetails!$B:$CW,3,FALSE),"")</f>
        <v>2022</v>
      </c>
      <c r="D1723" s="23" t="str">
        <f>IF(AND($A1723&lt;&gt;"",ISNUMBER($A1723)),VLOOKUP($A1723,StudiesDetails!$B:$CW,4,FALSE),"")</f>
        <v>https://doi.org/10.1002/cpt.2558</v>
      </c>
      <c r="E1723" s="64" t="str">
        <f>IF(AND($A1723&lt;&gt;"",ISNUMBER($A1723)),VLOOKUP($A1723,StudiesDetails!$B:$CW,5,FALSE),"")</f>
        <v>CYP3A5</v>
      </c>
      <c r="F1723" s="23" t="str">
        <f>IF(AND($A1723&lt;&gt;"",ISNUMBER($A1723)),VLOOKUP($A1723,StudiesDetails!$B:$CW,6,FALSE),"")</f>
        <v>Liver--Lysate-obsese 36-</v>
      </c>
      <c r="G1723" s="12" t="s">
        <v>1678</v>
      </c>
      <c r="I1723" s="60" t="str">
        <f>IF(AND($A1723&lt;&gt;"",ISNUMBER($A1723)),VLOOKUP($A1723,StudiesDetails!$B:$CW,26,FALSE),"")</f>
        <v>Individual</v>
      </c>
      <c r="J1723" s="39">
        <f>IF(AND($A1723&lt;&gt;"",ISNUMBER($A1723)),VLOOKUP($A1723,StudiesDetails!$B:$CW,31,FALSE),"")</f>
        <v>1</v>
      </c>
      <c r="K1723" s="140">
        <v>1.0980647278551801</v>
      </c>
      <c r="L1723" s="14" t="s">
        <v>1722</v>
      </c>
      <c r="M1723" s="14" t="s">
        <v>1385</v>
      </c>
      <c r="X1723" s="52">
        <v>1</v>
      </c>
      <c r="Y1723" s="52" t="s">
        <v>1683</v>
      </c>
    </row>
    <row r="1724" spans="1:25" x14ac:dyDescent="0.3">
      <c r="A1724">
        <v>2666</v>
      </c>
      <c r="B1724" s="23" t="str">
        <f>IF(AND($A1724&lt;&gt;"",ISNUMBER($A1724)),VLOOKUP($A1724,StudiesDetails!$B:$CW,2,FALSE),"")</f>
        <v>Wegler</v>
      </c>
      <c r="C1724" s="23">
        <f>IF(AND($A1724&lt;&gt;"",ISNUMBER($A1724)),VLOOKUP($A1724,StudiesDetails!$B:$CW,3,FALSE),"")</f>
        <v>2022</v>
      </c>
      <c r="D1724" s="23" t="str">
        <f>IF(AND($A1724&lt;&gt;"",ISNUMBER($A1724)),VLOOKUP($A1724,StudiesDetails!$B:$CW,4,FALSE),"")</f>
        <v>https://doi.org/10.1002/cpt.2558</v>
      </c>
      <c r="E1724" s="64" t="str">
        <f>IF(AND($A1724&lt;&gt;"",ISNUMBER($A1724)),VLOOKUP($A1724,StudiesDetails!$B:$CW,5,FALSE),"")</f>
        <v>CYP3A5</v>
      </c>
      <c r="F1724" s="23" t="str">
        <f>IF(AND($A1724&lt;&gt;"",ISNUMBER($A1724)),VLOOKUP($A1724,StudiesDetails!$B:$CW,6,FALSE),"")</f>
        <v>Liver--Lysate-obsese 37-</v>
      </c>
      <c r="G1724" s="12" t="s">
        <v>1678</v>
      </c>
      <c r="I1724" s="60" t="str">
        <f>IF(AND($A1724&lt;&gt;"",ISNUMBER($A1724)),VLOOKUP($A1724,StudiesDetails!$B:$CW,26,FALSE),"")</f>
        <v>Individual</v>
      </c>
      <c r="J1724" s="39">
        <f>IF(AND($A1724&lt;&gt;"",ISNUMBER($A1724)),VLOOKUP($A1724,StudiesDetails!$B:$CW,31,FALSE),"")</f>
        <v>1</v>
      </c>
      <c r="K1724" s="140">
        <v>0.98741099872939297</v>
      </c>
      <c r="L1724" s="14" t="s">
        <v>1722</v>
      </c>
      <c r="M1724" s="14" t="s">
        <v>1385</v>
      </c>
      <c r="X1724" s="52">
        <v>1</v>
      </c>
      <c r="Y1724" s="52" t="s">
        <v>1683</v>
      </c>
    </row>
    <row r="1725" spans="1:25" x14ac:dyDescent="0.3">
      <c r="A1725">
        <v>2667</v>
      </c>
      <c r="B1725" s="23" t="str">
        <f>IF(AND($A1725&lt;&gt;"",ISNUMBER($A1725)),VLOOKUP($A1725,StudiesDetails!$B:$CW,2,FALSE),"")</f>
        <v>Wegler</v>
      </c>
      <c r="C1725" s="23">
        <f>IF(AND($A1725&lt;&gt;"",ISNUMBER($A1725)),VLOOKUP($A1725,StudiesDetails!$B:$CW,3,FALSE),"")</f>
        <v>2022</v>
      </c>
      <c r="D1725" s="23" t="str">
        <f>IF(AND($A1725&lt;&gt;"",ISNUMBER($A1725)),VLOOKUP($A1725,StudiesDetails!$B:$CW,4,FALSE),"")</f>
        <v>https://doi.org/10.1002/cpt.2558</v>
      </c>
      <c r="E1725" s="64" t="str">
        <f>IF(AND($A1725&lt;&gt;"",ISNUMBER($A1725)),VLOOKUP($A1725,StudiesDetails!$B:$CW,5,FALSE),"")</f>
        <v>CYP3A5</v>
      </c>
      <c r="F1725" s="23" t="str">
        <f>IF(AND($A1725&lt;&gt;"",ISNUMBER($A1725)),VLOOKUP($A1725,StudiesDetails!$B:$CW,6,FALSE),"")</f>
        <v>Liver--Lysate-non obese 1-</v>
      </c>
      <c r="G1725" s="12" t="s">
        <v>1678</v>
      </c>
      <c r="I1725" s="60" t="str">
        <f>IF(AND($A1725&lt;&gt;"",ISNUMBER($A1725)),VLOOKUP($A1725,StudiesDetails!$B:$CW,26,FALSE),"")</f>
        <v>Individual</v>
      </c>
      <c r="J1725" s="39">
        <f>IF(AND($A1725&lt;&gt;"",ISNUMBER($A1725)),VLOOKUP($A1725,StudiesDetails!$B:$CW,31,FALSE),"")</f>
        <v>1</v>
      </c>
      <c r="K1725" s="141">
        <v>3.0314488319575101</v>
      </c>
      <c r="L1725" s="14" t="s">
        <v>1722</v>
      </c>
      <c r="M1725" s="14" t="s">
        <v>1385</v>
      </c>
      <c r="X1725" s="52">
        <v>1</v>
      </c>
      <c r="Y1725" s="52" t="s">
        <v>1702</v>
      </c>
    </row>
    <row r="1726" spans="1:25" x14ac:dyDescent="0.3">
      <c r="A1726">
        <v>2668</v>
      </c>
      <c r="B1726" s="23" t="str">
        <f>IF(AND($A1726&lt;&gt;"",ISNUMBER($A1726)),VLOOKUP($A1726,StudiesDetails!$B:$CW,2,FALSE),"")</f>
        <v>Wegler</v>
      </c>
      <c r="C1726" s="23">
        <f>IF(AND($A1726&lt;&gt;"",ISNUMBER($A1726)),VLOOKUP($A1726,StudiesDetails!$B:$CW,3,FALSE),"")</f>
        <v>2022</v>
      </c>
      <c r="D1726" s="23" t="str">
        <f>IF(AND($A1726&lt;&gt;"",ISNUMBER($A1726)),VLOOKUP($A1726,StudiesDetails!$B:$CW,4,FALSE),"")</f>
        <v>https://doi.org/10.1002/cpt.2558</v>
      </c>
      <c r="E1726" s="64" t="str">
        <f>IF(AND($A1726&lt;&gt;"",ISNUMBER($A1726)),VLOOKUP($A1726,StudiesDetails!$B:$CW,5,FALSE),"")</f>
        <v>CYP3A5</v>
      </c>
      <c r="F1726" s="23" t="str">
        <f>IF(AND($A1726&lt;&gt;"",ISNUMBER($A1726)),VLOOKUP($A1726,StudiesDetails!$B:$CW,6,FALSE),"")</f>
        <v>Liver--Lysate-non obese 2-</v>
      </c>
      <c r="G1726" s="12" t="s">
        <v>1678</v>
      </c>
      <c r="I1726" s="60" t="str">
        <f>IF(AND($A1726&lt;&gt;"",ISNUMBER($A1726)),VLOOKUP($A1726,StudiesDetails!$B:$CW,26,FALSE),"")</f>
        <v>Individual</v>
      </c>
      <c r="J1726" s="39">
        <f>IF(AND($A1726&lt;&gt;"",ISNUMBER($A1726)),VLOOKUP($A1726,StudiesDetails!$B:$CW,31,FALSE),"")</f>
        <v>1</v>
      </c>
      <c r="K1726" s="141">
        <v>2.43591699209464</v>
      </c>
      <c r="L1726" s="14" t="s">
        <v>1722</v>
      </c>
      <c r="M1726" s="14" t="s">
        <v>1385</v>
      </c>
      <c r="X1726" s="52">
        <v>1</v>
      </c>
      <c r="Y1726" s="52" t="s">
        <v>1702</v>
      </c>
    </row>
    <row r="1727" spans="1:25" x14ac:dyDescent="0.3">
      <c r="A1727">
        <v>2669</v>
      </c>
      <c r="B1727" s="23" t="str">
        <f>IF(AND($A1727&lt;&gt;"",ISNUMBER($A1727)),VLOOKUP($A1727,StudiesDetails!$B:$CW,2,FALSE),"")</f>
        <v>Wegler</v>
      </c>
      <c r="C1727" s="23">
        <f>IF(AND($A1727&lt;&gt;"",ISNUMBER($A1727)),VLOOKUP($A1727,StudiesDetails!$B:$CW,3,FALSE),"")</f>
        <v>2022</v>
      </c>
      <c r="D1727" s="23" t="str">
        <f>IF(AND($A1727&lt;&gt;"",ISNUMBER($A1727)),VLOOKUP($A1727,StudiesDetails!$B:$CW,4,FALSE),"")</f>
        <v>https://doi.org/10.1002/cpt.2558</v>
      </c>
      <c r="E1727" s="64" t="str">
        <f>IF(AND($A1727&lt;&gt;"",ISNUMBER($A1727)),VLOOKUP($A1727,StudiesDetails!$B:$CW,5,FALSE),"")</f>
        <v>CYP3A5</v>
      </c>
      <c r="F1727" s="23" t="str">
        <f>IF(AND($A1727&lt;&gt;"",ISNUMBER($A1727)),VLOOKUP($A1727,StudiesDetails!$B:$CW,6,FALSE),"")</f>
        <v>Liver--Lysate-non obese 3-</v>
      </c>
      <c r="G1727" s="12" t="s">
        <v>1678</v>
      </c>
      <c r="I1727" s="60" t="str">
        <f>IF(AND($A1727&lt;&gt;"",ISNUMBER($A1727)),VLOOKUP($A1727,StudiesDetails!$B:$CW,26,FALSE),"")</f>
        <v>Individual</v>
      </c>
      <c r="J1727" s="39">
        <f>IF(AND($A1727&lt;&gt;"",ISNUMBER($A1727)),VLOOKUP($A1727,StudiesDetails!$B:$CW,31,FALSE),"")</f>
        <v>1</v>
      </c>
      <c r="K1727" s="141">
        <v>1.8714471028510899</v>
      </c>
      <c r="L1727" s="14" t="s">
        <v>1722</v>
      </c>
      <c r="M1727" s="14" t="s">
        <v>1385</v>
      </c>
      <c r="X1727" s="52">
        <v>1</v>
      </c>
      <c r="Y1727" s="52" t="s">
        <v>1702</v>
      </c>
    </row>
    <row r="1728" spans="1:25" x14ac:dyDescent="0.3">
      <c r="A1728">
        <v>2670</v>
      </c>
      <c r="B1728" s="23" t="str">
        <f>IF(AND($A1728&lt;&gt;"",ISNUMBER($A1728)),VLOOKUP($A1728,StudiesDetails!$B:$CW,2,FALSE),"")</f>
        <v>Wegler</v>
      </c>
      <c r="C1728" s="23">
        <f>IF(AND($A1728&lt;&gt;"",ISNUMBER($A1728)),VLOOKUP($A1728,StudiesDetails!$B:$CW,3,FALSE),"")</f>
        <v>2022</v>
      </c>
      <c r="D1728" s="23" t="str">
        <f>IF(AND($A1728&lt;&gt;"",ISNUMBER($A1728)),VLOOKUP($A1728,StudiesDetails!$B:$CW,4,FALSE),"")</f>
        <v>https://doi.org/10.1002/cpt.2558</v>
      </c>
      <c r="E1728" s="64" t="str">
        <f>IF(AND($A1728&lt;&gt;"",ISNUMBER($A1728)),VLOOKUP($A1728,StudiesDetails!$B:$CW,5,FALSE),"")</f>
        <v>CYP3A5</v>
      </c>
      <c r="F1728" s="23" t="str">
        <f>IF(AND($A1728&lt;&gt;"",ISNUMBER($A1728)),VLOOKUP($A1728,StudiesDetails!$B:$CW,6,FALSE),"")</f>
        <v>Liver--Lysate-non obese 4-</v>
      </c>
      <c r="G1728" s="12" t="s">
        <v>1678</v>
      </c>
      <c r="I1728" s="60" t="str">
        <f>IF(AND($A1728&lt;&gt;"",ISNUMBER($A1728)),VLOOKUP($A1728,StudiesDetails!$B:$CW,26,FALSE),"")</f>
        <v>Individual</v>
      </c>
      <c r="J1728" s="39">
        <f>IF(AND($A1728&lt;&gt;"",ISNUMBER($A1728)),VLOOKUP($A1728,StudiesDetails!$B:$CW,31,FALSE),"")</f>
        <v>1</v>
      </c>
      <c r="K1728" s="141">
        <v>4.3234818492659404</v>
      </c>
      <c r="L1728" s="14" t="s">
        <v>1722</v>
      </c>
      <c r="M1728" s="14" t="s">
        <v>1385</v>
      </c>
      <c r="X1728" s="52">
        <v>1</v>
      </c>
      <c r="Y1728" s="52" t="s">
        <v>1702</v>
      </c>
    </row>
    <row r="1729" spans="1:25" x14ac:dyDescent="0.3">
      <c r="A1729">
        <v>2671</v>
      </c>
      <c r="B1729" s="23" t="str">
        <f>IF(AND($A1729&lt;&gt;"",ISNUMBER($A1729)),VLOOKUP($A1729,StudiesDetails!$B:$CW,2,FALSE),"")</f>
        <v>Wegler</v>
      </c>
      <c r="C1729" s="23">
        <f>IF(AND($A1729&lt;&gt;"",ISNUMBER($A1729)),VLOOKUP($A1729,StudiesDetails!$B:$CW,3,FALSE),"")</f>
        <v>2022</v>
      </c>
      <c r="D1729" s="23" t="str">
        <f>IF(AND($A1729&lt;&gt;"",ISNUMBER($A1729)),VLOOKUP($A1729,StudiesDetails!$B:$CW,4,FALSE),"")</f>
        <v>https://doi.org/10.1002/cpt.2558</v>
      </c>
      <c r="E1729" s="64" t="str">
        <f>IF(AND($A1729&lt;&gt;"",ISNUMBER($A1729)),VLOOKUP($A1729,StudiesDetails!$B:$CW,5,FALSE),"")</f>
        <v>CYP3A5</v>
      </c>
      <c r="F1729" s="23" t="str">
        <f>IF(AND($A1729&lt;&gt;"",ISNUMBER($A1729)),VLOOKUP($A1729,StudiesDetails!$B:$CW,6,FALSE),"")</f>
        <v>Liver--Lysate-non obese 5-</v>
      </c>
      <c r="G1729" s="12" t="s">
        <v>1678</v>
      </c>
      <c r="I1729" s="60" t="str">
        <f>IF(AND($A1729&lt;&gt;"",ISNUMBER($A1729)),VLOOKUP($A1729,StudiesDetails!$B:$CW,26,FALSE),"")</f>
        <v>Individual</v>
      </c>
      <c r="J1729" s="39">
        <f>IF(AND($A1729&lt;&gt;"",ISNUMBER($A1729)),VLOOKUP($A1729,StudiesDetails!$B:$CW,31,FALSE),"")</f>
        <v>1</v>
      </c>
      <c r="K1729" s="141">
        <v>2.2254531171259</v>
      </c>
      <c r="L1729" s="14" t="s">
        <v>1722</v>
      </c>
      <c r="M1729" s="14" t="s">
        <v>1385</v>
      </c>
      <c r="X1729" s="52">
        <v>1</v>
      </c>
      <c r="Y1729" s="52" t="s">
        <v>1702</v>
      </c>
    </row>
    <row r="1730" spans="1:25" x14ac:dyDescent="0.3">
      <c r="A1730">
        <v>2672</v>
      </c>
      <c r="B1730" s="23" t="str">
        <f>IF(AND($A1730&lt;&gt;"",ISNUMBER($A1730)),VLOOKUP($A1730,StudiesDetails!$B:$CW,2,FALSE),"")</f>
        <v>Wegler</v>
      </c>
      <c r="C1730" s="23">
        <f>IF(AND($A1730&lt;&gt;"",ISNUMBER($A1730)),VLOOKUP($A1730,StudiesDetails!$B:$CW,3,FALSE),"")</f>
        <v>2022</v>
      </c>
      <c r="D1730" s="23" t="str">
        <f>IF(AND($A1730&lt;&gt;"",ISNUMBER($A1730)),VLOOKUP($A1730,StudiesDetails!$B:$CW,4,FALSE),"")</f>
        <v>https://doi.org/10.1002/cpt.2558</v>
      </c>
      <c r="E1730" s="64" t="str">
        <f>IF(AND($A1730&lt;&gt;"",ISNUMBER($A1730)),VLOOKUP($A1730,StudiesDetails!$B:$CW,5,FALSE),"")</f>
        <v>CYP3A5</v>
      </c>
      <c r="F1730" s="23" t="str">
        <f>IF(AND($A1730&lt;&gt;"",ISNUMBER($A1730)),VLOOKUP($A1730,StudiesDetails!$B:$CW,6,FALSE),"")</f>
        <v>Liver--Lysate-non obese 6-</v>
      </c>
      <c r="G1730" s="12" t="s">
        <v>1678</v>
      </c>
      <c r="I1730" s="60" t="str">
        <f>IF(AND($A1730&lt;&gt;"",ISNUMBER($A1730)),VLOOKUP($A1730,StudiesDetails!$B:$CW,26,FALSE),"")</f>
        <v>Individual</v>
      </c>
      <c r="J1730" s="39">
        <f>IF(AND($A1730&lt;&gt;"",ISNUMBER($A1730)),VLOOKUP($A1730,StudiesDetails!$B:$CW,31,FALSE),"")</f>
        <v>1</v>
      </c>
      <c r="K1730" s="141">
        <v>1.43953300067191</v>
      </c>
      <c r="L1730" s="14" t="s">
        <v>1722</v>
      </c>
      <c r="M1730" s="14" t="s">
        <v>1385</v>
      </c>
      <c r="X1730" s="52">
        <v>1</v>
      </c>
      <c r="Y1730" s="52" t="s">
        <v>1702</v>
      </c>
    </row>
    <row r="1731" spans="1:25" x14ac:dyDescent="0.3">
      <c r="A1731">
        <v>2673</v>
      </c>
      <c r="B1731" s="23" t="str">
        <f>IF(AND($A1731&lt;&gt;"",ISNUMBER($A1731)),VLOOKUP($A1731,StudiesDetails!$B:$CW,2,FALSE),"")</f>
        <v>Wegler</v>
      </c>
      <c r="C1731" s="23">
        <f>IF(AND($A1731&lt;&gt;"",ISNUMBER($A1731)),VLOOKUP($A1731,StudiesDetails!$B:$CW,3,FALSE),"")</f>
        <v>2022</v>
      </c>
      <c r="D1731" s="23" t="str">
        <f>IF(AND($A1731&lt;&gt;"",ISNUMBER($A1731)),VLOOKUP($A1731,StudiesDetails!$B:$CW,4,FALSE),"")</f>
        <v>https://doi.org/10.1002/cpt.2558</v>
      </c>
      <c r="E1731" s="64" t="str">
        <f>IF(AND($A1731&lt;&gt;"",ISNUMBER($A1731)),VLOOKUP($A1731,StudiesDetails!$B:$CW,5,FALSE),"")</f>
        <v>CYP3A5</v>
      </c>
      <c r="F1731" s="23" t="str">
        <f>IF(AND($A1731&lt;&gt;"",ISNUMBER($A1731)),VLOOKUP($A1731,StudiesDetails!$B:$CW,6,FALSE),"")</f>
        <v>Liver--Lysate-non obese 7-</v>
      </c>
      <c r="G1731" s="12" t="s">
        <v>1678</v>
      </c>
      <c r="I1731" s="60" t="str">
        <f>IF(AND($A1731&lt;&gt;"",ISNUMBER($A1731)),VLOOKUP($A1731,StudiesDetails!$B:$CW,26,FALSE),"")</f>
        <v>Individual</v>
      </c>
      <c r="J1731" s="39">
        <f>IF(AND($A1731&lt;&gt;"",ISNUMBER($A1731)),VLOOKUP($A1731,StudiesDetails!$B:$CW,31,FALSE),"")</f>
        <v>1</v>
      </c>
      <c r="K1731" s="141">
        <v>3.7149580553440602</v>
      </c>
      <c r="L1731" s="14" t="s">
        <v>1722</v>
      </c>
      <c r="M1731" s="14" t="s">
        <v>1385</v>
      </c>
      <c r="X1731" s="52">
        <v>1</v>
      </c>
      <c r="Y1731" s="52" t="s">
        <v>1702</v>
      </c>
    </row>
    <row r="1732" spans="1:25" x14ac:dyDescent="0.3">
      <c r="A1732">
        <v>2674</v>
      </c>
      <c r="B1732" s="23" t="str">
        <f>IF(AND($A1732&lt;&gt;"",ISNUMBER($A1732)),VLOOKUP($A1732,StudiesDetails!$B:$CW,2,FALSE),"")</f>
        <v>Wegler</v>
      </c>
      <c r="C1732" s="23">
        <f>IF(AND($A1732&lt;&gt;"",ISNUMBER($A1732)),VLOOKUP($A1732,StudiesDetails!$B:$CW,3,FALSE),"")</f>
        <v>2022</v>
      </c>
      <c r="D1732" s="23" t="str">
        <f>IF(AND($A1732&lt;&gt;"",ISNUMBER($A1732)),VLOOKUP($A1732,StudiesDetails!$B:$CW,4,FALSE),"")</f>
        <v>https://doi.org/10.1002/cpt.2558</v>
      </c>
      <c r="E1732" s="64" t="str">
        <f>IF(AND($A1732&lt;&gt;"",ISNUMBER($A1732)),VLOOKUP($A1732,StudiesDetails!$B:$CW,5,FALSE),"")</f>
        <v>CYP3A5</v>
      </c>
      <c r="F1732" s="23" t="str">
        <f>IF(AND($A1732&lt;&gt;"",ISNUMBER($A1732)),VLOOKUP($A1732,StudiesDetails!$B:$CW,6,FALSE),"")</f>
        <v>Liver--Lysate-non obese 8-</v>
      </c>
      <c r="G1732" s="12" t="s">
        <v>1678</v>
      </c>
      <c r="I1732" s="60" t="str">
        <f>IF(AND($A1732&lt;&gt;"",ISNUMBER($A1732)),VLOOKUP($A1732,StudiesDetails!$B:$CW,26,FALSE),"")</f>
        <v>Individual</v>
      </c>
      <c r="J1732" s="39">
        <f>IF(AND($A1732&lt;&gt;"",ISNUMBER($A1732)),VLOOKUP($A1732,StudiesDetails!$B:$CW,31,FALSE),"")</f>
        <v>1</v>
      </c>
      <c r="K1732" s="141">
        <v>1.9874862206841299</v>
      </c>
      <c r="L1732" s="14" t="s">
        <v>1722</v>
      </c>
      <c r="M1732" s="14" t="s">
        <v>1385</v>
      </c>
      <c r="X1732" s="52">
        <v>1</v>
      </c>
      <c r="Y1732" s="52" t="s">
        <v>1702</v>
      </c>
    </row>
    <row r="1733" spans="1:25" x14ac:dyDescent="0.3">
      <c r="A1733">
        <v>2675</v>
      </c>
      <c r="B1733" s="23" t="str">
        <f>IF(AND($A1733&lt;&gt;"",ISNUMBER($A1733)),VLOOKUP($A1733,StudiesDetails!$B:$CW,2,FALSE),"")</f>
        <v>Wegler</v>
      </c>
      <c r="C1733" s="23">
        <f>IF(AND($A1733&lt;&gt;"",ISNUMBER($A1733)),VLOOKUP($A1733,StudiesDetails!$B:$CW,3,FALSE),"")</f>
        <v>2022</v>
      </c>
      <c r="D1733" s="23" t="str">
        <f>IF(AND($A1733&lt;&gt;"",ISNUMBER($A1733)),VLOOKUP($A1733,StudiesDetails!$B:$CW,4,FALSE),"")</f>
        <v>https://doi.org/10.1002/cpt.2558</v>
      </c>
      <c r="E1733" s="64" t="str">
        <f>IF(AND($A1733&lt;&gt;"",ISNUMBER($A1733)),VLOOKUP($A1733,StudiesDetails!$B:$CW,5,FALSE),"")</f>
        <v>CYP3A5</v>
      </c>
      <c r="F1733" s="23" t="str">
        <f>IF(AND($A1733&lt;&gt;"",ISNUMBER($A1733)),VLOOKUP($A1733,StudiesDetails!$B:$CW,6,FALSE),"")</f>
        <v>Liver--Lysate-non obese 9-</v>
      </c>
      <c r="G1733" s="12" t="s">
        <v>1678</v>
      </c>
      <c r="I1733" s="60" t="str">
        <f>IF(AND($A1733&lt;&gt;"",ISNUMBER($A1733)),VLOOKUP($A1733,StudiesDetails!$B:$CW,26,FALSE),"")</f>
        <v>Individual</v>
      </c>
      <c r="J1733" s="39">
        <f>IF(AND($A1733&lt;&gt;"",ISNUMBER($A1733)),VLOOKUP($A1733,StudiesDetails!$B:$CW,31,FALSE),"")</f>
        <v>1</v>
      </c>
      <c r="K1733" s="141">
        <v>4.1212153620766001</v>
      </c>
      <c r="L1733" s="14" t="s">
        <v>1722</v>
      </c>
      <c r="M1733" s="14" t="s">
        <v>1385</v>
      </c>
      <c r="X1733" s="52">
        <v>1</v>
      </c>
      <c r="Y1733" s="52" t="s">
        <v>1702</v>
      </c>
    </row>
    <row r="1734" spans="1:25" x14ac:dyDescent="0.3">
      <c r="A1734">
        <v>2676</v>
      </c>
      <c r="B1734" s="23" t="str">
        <f>IF(AND($A1734&lt;&gt;"",ISNUMBER($A1734)),VLOOKUP($A1734,StudiesDetails!$B:$CW,2,FALSE),"")</f>
        <v>Wegler</v>
      </c>
      <c r="C1734" s="23">
        <f>IF(AND($A1734&lt;&gt;"",ISNUMBER($A1734)),VLOOKUP($A1734,StudiesDetails!$B:$CW,3,FALSE),"")</f>
        <v>2022</v>
      </c>
      <c r="D1734" s="23" t="str">
        <f>IF(AND($A1734&lt;&gt;"",ISNUMBER($A1734)),VLOOKUP($A1734,StudiesDetails!$B:$CW,4,FALSE),"")</f>
        <v>https://doi.org/10.1002/cpt.2558</v>
      </c>
      <c r="E1734" s="64" t="str">
        <f>IF(AND($A1734&lt;&gt;"",ISNUMBER($A1734)),VLOOKUP($A1734,StudiesDetails!$B:$CW,5,FALSE),"")</f>
        <v>CYP3A5</v>
      </c>
      <c r="F1734" s="23" t="str">
        <f>IF(AND($A1734&lt;&gt;"",ISNUMBER($A1734)),VLOOKUP($A1734,StudiesDetails!$B:$CW,6,FALSE),"")</f>
        <v>Liver--Lysate-non obese 10-</v>
      </c>
      <c r="G1734" s="12" t="s">
        <v>1678</v>
      </c>
      <c r="I1734" s="60" t="str">
        <f>IF(AND($A1734&lt;&gt;"",ISNUMBER($A1734)),VLOOKUP($A1734,StudiesDetails!$B:$CW,26,FALSE),"")</f>
        <v>Individual</v>
      </c>
      <c r="J1734" s="39">
        <f>IF(AND($A1734&lt;&gt;"",ISNUMBER($A1734)),VLOOKUP($A1734,StudiesDetails!$B:$CW,31,FALSE),"")</f>
        <v>1</v>
      </c>
      <c r="K1734" s="141">
        <v>7.5602091031066498</v>
      </c>
      <c r="L1734" s="14" t="s">
        <v>1722</v>
      </c>
      <c r="M1734" s="14" t="s">
        <v>1385</v>
      </c>
      <c r="X1734" s="52">
        <v>1</v>
      </c>
      <c r="Y1734" s="52" t="s">
        <v>1702</v>
      </c>
    </row>
    <row r="1735" spans="1:25" x14ac:dyDescent="0.3">
      <c r="A1735">
        <v>2677</v>
      </c>
      <c r="B1735" s="23" t="str">
        <f>IF(AND($A1735&lt;&gt;"",ISNUMBER($A1735)),VLOOKUP($A1735,StudiesDetails!$B:$CW,2,FALSE),"")</f>
        <v>Wegler</v>
      </c>
      <c r="C1735" s="23">
        <f>IF(AND($A1735&lt;&gt;"",ISNUMBER($A1735)),VLOOKUP($A1735,StudiesDetails!$B:$CW,3,FALSE),"")</f>
        <v>2022</v>
      </c>
      <c r="D1735" s="23" t="str">
        <f>IF(AND($A1735&lt;&gt;"",ISNUMBER($A1735)),VLOOKUP($A1735,StudiesDetails!$B:$CW,4,FALSE),"")</f>
        <v>https://doi.org/10.1002/cpt.2558</v>
      </c>
      <c r="E1735" s="64" t="str">
        <f>IF(AND($A1735&lt;&gt;"",ISNUMBER($A1735)),VLOOKUP($A1735,StudiesDetails!$B:$CW,5,FALSE),"")</f>
        <v>CYP3A5</v>
      </c>
      <c r="F1735" s="23" t="str">
        <f>IF(AND($A1735&lt;&gt;"",ISNUMBER($A1735)),VLOOKUP($A1735,StudiesDetails!$B:$CW,6,FALSE),"")</f>
        <v>Liver--Lysate-non obese 11-</v>
      </c>
      <c r="G1735" s="12" t="s">
        <v>1678</v>
      </c>
      <c r="I1735" s="60" t="str">
        <f>IF(AND($A1735&lt;&gt;"",ISNUMBER($A1735)),VLOOKUP($A1735,StudiesDetails!$B:$CW,26,FALSE),"")</f>
        <v>Individual</v>
      </c>
      <c r="J1735" s="39">
        <f>IF(AND($A1735&lt;&gt;"",ISNUMBER($A1735)),VLOOKUP($A1735,StudiesDetails!$B:$CW,31,FALSE),"")</f>
        <v>1</v>
      </c>
      <c r="K1735" s="141">
        <v>5.97554615766391</v>
      </c>
      <c r="L1735" s="14" t="s">
        <v>1722</v>
      </c>
      <c r="M1735" s="14" t="s">
        <v>1385</v>
      </c>
      <c r="X1735" s="52">
        <v>1</v>
      </c>
      <c r="Y1735" s="52" t="s">
        <v>1702</v>
      </c>
    </row>
    <row r="1736" spans="1:25" x14ac:dyDescent="0.3">
      <c r="A1736">
        <v>2678</v>
      </c>
      <c r="B1736" s="23" t="str">
        <f>IF(AND($A1736&lt;&gt;"",ISNUMBER($A1736)),VLOOKUP($A1736,StudiesDetails!$B:$CW,2,FALSE),"")</f>
        <v>Wegler</v>
      </c>
      <c r="C1736" s="23">
        <f>IF(AND($A1736&lt;&gt;"",ISNUMBER($A1736)),VLOOKUP($A1736,StudiesDetails!$B:$CW,3,FALSE),"")</f>
        <v>2022</v>
      </c>
      <c r="D1736" s="23" t="str">
        <f>IF(AND($A1736&lt;&gt;"",ISNUMBER($A1736)),VLOOKUP($A1736,StudiesDetails!$B:$CW,4,FALSE),"")</f>
        <v>https://doi.org/10.1002/cpt.2558</v>
      </c>
      <c r="E1736" s="64" t="str">
        <f>IF(AND($A1736&lt;&gt;"",ISNUMBER($A1736)),VLOOKUP($A1736,StudiesDetails!$B:$CW,5,FALSE),"")</f>
        <v>CYP3A5</v>
      </c>
      <c r="F1736" s="23" t="str">
        <f>IF(AND($A1736&lt;&gt;"",ISNUMBER($A1736)),VLOOKUP($A1736,StudiesDetails!$B:$CW,6,FALSE),"")</f>
        <v>Liver--Lysate-non obese 12-</v>
      </c>
      <c r="G1736" s="12" t="s">
        <v>1678</v>
      </c>
      <c r="I1736" s="60" t="str">
        <f>IF(AND($A1736&lt;&gt;"",ISNUMBER($A1736)),VLOOKUP($A1736,StudiesDetails!$B:$CW,26,FALSE),"")</f>
        <v>Individual</v>
      </c>
      <c r="J1736" s="39">
        <f>IF(AND($A1736&lt;&gt;"",ISNUMBER($A1736)),VLOOKUP($A1736,StudiesDetails!$B:$CW,31,FALSE),"")</f>
        <v>1</v>
      </c>
      <c r="K1736" s="141">
        <v>2.4960122902108601</v>
      </c>
      <c r="L1736" s="14" t="s">
        <v>1722</v>
      </c>
      <c r="M1736" s="14" t="s">
        <v>1385</v>
      </c>
      <c r="X1736" s="52">
        <v>1</v>
      </c>
      <c r="Y1736" s="52" t="s">
        <v>1702</v>
      </c>
    </row>
    <row r="1737" spans="1:25" x14ac:dyDescent="0.3">
      <c r="A1737">
        <v>2679</v>
      </c>
      <c r="B1737" s="23" t="str">
        <f>IF(AND($A1737&lt;&gt;"",ISNUMBER($A1737)),VLOOKUP($A1737,StudiesDetails!$B:$CW,2,FALSE),"")</f>
        <v>Wegler</v>
      </c>
      <c r="C1737" s="23">
        <f>IF(AND($A1737&lt;&gt;"",ISNUMBER($A1737)),VLOOKUP($A1737,StudiesDetails!$B:$CW,3,FALSE),"")</f>
        <v>2022</v>
      </c>
      <c r="D1737" s="23" t="str">
        <f>IF(AND($A1737&lt;&gt;"",ISNUMBER($A1737)),VLOOKUP($A1737,StudiesDetails!$B:$CW,4,FALSE),"")</f>
        <v>https://doi.org/10.1002/cpt.2558</v>
      </c>
      <c r="E1737" s="64" t="str">
        <f>IF(AND($A1737&lt;&gt;"",ISNUMBER($A1737)),VLOOKUP($A1737,StudiesDetails!$B:$CW,5,FALSE),"")</f>
        <v>CYP3A5</v>
      </c>
      <c r="F1737" s="23" t="str">
        <f>IF(AND($A1737&lt;&gt;"",ISNUMBER($A1737)),VLOOKUP($A1737,StudiesDetails!$B:$CW,6,FALSE),"")</f>
        <v>Liver--Lysate-non obese 13-</v>
      </c>
      <c r="G1737" s="12" t="s">
        <v>1678</v>
      </c>
      <c r="I1737" s="60" t="str">
        <f>IF(AND($A1737&lt;&gt;"",ISNUMBER($A1737)),VLOOKUP($A1737,StudiesDetails!$B:$CW,26,FALSE),"")</f>
        <v>Individual</v>
      </c>
      <c r="J1737" s="39">
        <f>IF(AND($A1737&lt;&gt;"",ISNUMBER($A1737)),VLOOKUP($A1737,StudiesDetails!$B:$CW,31,FALSE),"")</f>
        <v>1</v>
      </c>
      <c r="K1737" s="141">
        <v>1.80913215643948</v>
      </c>
      <c r="L1737" s="14" t="s">
        <v>1722</v>
      </c>
      <c r="M1737" s="14" t="s">
        <v>1385</v>
      </c>
      <c r="X1737" s="52">
        <v>1</v>
      </c>
      <c r="Y1737" s="52" t="s">
        <v>1702</v>
      </c>
    </row>
    <row r="1738" spans="1:25" x14ac:dyDescent="0.3">
      <c r="A1738">
        <v>2680</v>
      </c>
      <c r="B1738" s="23" t="str">
        <f>IF(AND($A1738&lt;&gt;"",ISNUMBER($A1738)),VLOOKUP($A1738,StudiesDetails!$B:$CW,2,FALSE),"")</f>
        <v>Wegler</v>
      </c>
      <c r="C1738" s="23">
        <f>IF(AND($A1738&lt;&gt;"",ISNUMBER($A1738)),VLOOKUP($A1738,StudiesDetails!$B:$CW,3,FALSE),"")</f>
        <v>2022</v>
      </c>
      <c r="D1738" s="23" t="str">
        <f>IF(AND($A1738&lt;&gt;"",ISNUMBER($A1738)),VLOOKUP($A1738,StudiesDetails!$B:$CW,4,FALSE),"")</f>
        <v>https://doi.org/10.1002/cpt.2558</v>
      </c>
      <c r="E1738" s="64" t="str">
        <f>IF(AND($A1738&lt;&gt;"",ISNUMBER($A1738)),VLOOKUP($A1738,StudiesDetails!$B:$CW,5,FALSE),"")</f>
        <v>CYP3A5</v>
      </c>
      <c r="F1738" s="23" t="str">
        <f>IF(AND($A1738&lt;&gt;"",ISNUMBER($A1738)),VLOOKUP($A1738,StudiesDetails!$B:$CW,6,FALSE),"")</f>
        <v>Liver--Lysate-non obese 14-</v>
      </c>
      <c r="G1738" s="12" t="s">
        <v>1678</v>
      </c>
      <c r="I1738" s="60" t="str">
        <f>IF(AND($A1738&lt;&gt;"",ISNUMBER($A1738)),VLOOKUP($A1738,StudiesDetails!$B:$CW,26,FALSE),"")</f>
        <v>Individual</v>
      </c>
      <c r="J1738" s="39">
        <f>IF(AND($A1738&lt;&gt;"",ISNUMBER($A1738)),VLOOKUP($A1738,StudiesDetails!$B:$CW,31,FALSE),"")</f>
        <v>1</v>
      </c>
      <c r="K1738" s="141">
        <v>1.83257073938911</v>
      </c>
      <c r="L1738" s="14" t="s">
        <v>1722</v>
      </c>
      <c r="M1738" s="14" t="s">
        <v>1385</v>
      </c>
      <c r="X1738" s="52">
        <v>1</v>
      </c>
      <c r="Y1738" s="52" t="s">
        <v>1702</v>
      </c>
    </row>
    <row r="1739" spans="1:25" x14ac:dyDescent="0.3">
      <c r="A1739">
        <v>2681</v>
      </c>
      <c r="B1739" s="23" t="str">
        <f>IF(AND($A1739&lt;&gt;"",ISNUMBER($A1739)),VLOOKUP($A1739,StudiesDetails!$B:$CW,2,FALSE),"")</f>
        <v>Wegler</v>
      </c>
      <c r="C1739" s="23">
        <f>IF(AND($A1739&lt;&gt;"",ISNUMBER($A1739)),VLOOKUP($A1739,StudiesDetails!$B:$CW,3,FALSE),"")</f>
        <v>2022</v>
      </c>
      <c r="D1739" s="23" t="str">
        <f>IF(AND($A1739&lt;&gt;"",ISNUMBER($A1739)),VLOOKUP($A1739,StudiesDetails!$B:$CW,4,FALSE),"")</f>
        <v>https://doi.org/10.1002/cpt.2558</v>
      </c>
      <c r="E1739" s="64" t="str">
        <f>IF(AND($A1739&lt;&gt;"",ISNUMBER($A1739)),VLOOKUP($A1739,StudiesDetails!$B:$CW,5,FALSE),"")</f>
        <v>CYP3A5</v>
      </c>
      <c r="F1739" s="23" t="str">
        <f>IF(AND($A1739&lt;&gt;"",ISNUMBER($A1739)),VLOOKUP($A1739,StudiesDetails!$B:$CW,6,FALSE),"")</f>
        <v>Liver--Lysate-non obese 15-</v>
      </c>
      <c r="G1739" s="12" t="s">
        <v>1678</v>
      </c>
      <c r="I1739" s="60" t="str">
        <f>IF(AND($A1739&lt;&gt;"",ISNUMBER($A1739)),VLOOKUP($A1739,StudiesDetails!$B:$CW,26,FALSE),"")</f>
        <v>Individual</v>
      </c>
      <c r="J1739" s="39">
        <f>IF(AND($A1739&lt;&gt;"",ISNUMBER($A1739)),VLOOKUP($A1739,StudiesDetails!$B:$CW,31,FALSE),"")</f>
        <v>1</v>
      </c>
      <c r="K1739" s="141">
        <v>2.15496409987436</v>
      </c>
      <c r="L1739" s="14" t="s">
        <v>1722</v>
      </c>
      <c r="M1739" s="14" t="s">
        <v>1385</v>
      </c>
      <c r="X1739" s="52">
        <v>1</v>
      </c>
      <c r="Y1739" s="52" t="s">
        <v>1702</v>
      </c>
    </row>
    <row r="1740" spans="1:25" x14ac:dyDescent="0.3">
      <c r="A1740">
        <v>2682</v>
      </c>
      <c r="B1740" s="23" t="str">
        <f>IF(AND($A1740&lt;&gt;"",ISNUMBER($A1740)),VLOOKUP($A1740,StudiesDetails!$B:$CW,2,FALSE),"")</f>
        <v>Wegler</v>
      </c>
      <c r="C1740" s="23">
        <f>IF(AND($A1740&lt;&gt;"",ISNUMBER($A1740)),VLOOKUP($A1740,StudiesDetails!$B:$CW,3,FALSE),"")</f>
        <v>2022</v>
      </c>
      <c r="D1740" s="23" t="str">
        <f>IF(AND($A1740&lt;&gt;"",ISNUMBER($A1740)),VLOOKUP($A1740,StudiesDetails!$B:$CW,4,FALSE),"")</f>
        <v>https://doi.org/10.1002/cpt.2558</v>
      </c>
      <c r="E1740" s="64" t="str">
        <f>IF(AND($A1740&lt;&gt;"",ISNUMBER($A1740)),VLOOKUP($A1740,StudiesDetails!$B:$CW,5,FALSE),"")</f>
        <v>CYP3A5</v>
      </c>
      <c r="F1740" s="23" t="str">
        <f>IF(AND($A1740&lt;&gt;"",ISNUMBER($A1740)),VLOOKUP($A1740,StudiesDetails!$B:$CW,6,FALSE),"")</f>
        <v>Liver--Lysate-non obese 16-</v>
      </c>
      <c r="G1740" s="12" t="s">
        <v>1678</v>
      </c>
      <c r="I1740" s="60" t="str">
        <f>IF(AND($A1740&lt;&gt;"",ISNUMBER($A1740)),VLOOKUP($A1740,StudiesDetails!$B:$CW,26,FALSE),"")</f>
        <v>Individual</v>
      </c>
      <c r="J1740" s="39">
        <f>IF(AND($A1740&lt;&gt;"",ISNUMBER($A1740)),VLOOKUP($A1740,StudiesDetails!$B:$CW,31,FALSE),"")</f>
        <v>1</v>
      </c>
      <c r="K1740" s="141">
        <v>1.1863406957277001</v>
      </c>
      <c r="L1740" s="14" t="s">
        <v>1722</v>
      </c>
      <c r="M1740" s="14" t="s">
        <v>1385</v>
      </c>
      <c r="X1740" s="52">
        <v>1</v>
      </c>
      <c r="Y1740" s="52" t="s">
        <v>1702</v>
      </c>
    </row>
    <row r="1741" spans="1:25" x14ac:dyDescent="0.3">
      <c r="A1741">
        <v>2683</v>
      </c>
      <c r="B1741" s="23" t="str">
        <f>IF(AND($A1741&lt;&gt;"",ISNUMBER($A1741)),VLOOKUP($A1741,StudiesDetails!$B:$CW,2,FALSE),"")</f>
        <v>Wegler</v>
      </c>
      <c r="C1741" s="23">
        <f>IF(AND($A1741&lt;&gt;"",ISNUMBER($A1741)),VLOOKUP($A1741,StudiesDetails!$B:$CW,3,FALSE),"")</f>
        <v>2022</v>
      </c>
      <c r="D1741" s="23" t="str">
        <f>IF(AND($A1741&lt;&gt;"",ISNUMBER($A1741)),VLOOKUP($A1741,StudiesDetails!$B:$CW,4,FALSE),"")</f>
        <v>https://doi.org/10.1002/cpt.2558</v>
      </c>
      <c r="E1741" s="64" t="str">
        <f>IF(AND($A1741&lt;&gt;"",ISNUMBER($A1741)),VLOOKUP($A1741,StudiesDetails!$B:$CW,5,FALSE),"")</f>
        <v>CYP3A5</v>
      </c>
      <c r="F1741" s="23" t="str">
        <f>IF(AND($A1741&lt;&gt;"",ISNUMBER($A1741)),VLOOKUP($A1741,StudiesDetails!$B:$CW,6,FALSE),"")</f>
        <v>Liver--Lysate-non obese 17-</v>
      </c>
      <c r="G1741" s="12" t="s">
        <v>1678</v>
      </c>
      <c r="I1741" s="60" t="str">
        <f>IF(AND($A1741&lt;&gt;"",ISNUMBER($A1741)),VLOOKUP($A1741,StudiesDetails!$B:$CW,26,FALSE),"")</f>
        <v>Individual</v>
      </c>
      <c r="J1741" s="39">
        <f>IF(AND($A1741&lt;&gt;"",ISNUMBER($A1741)),VLOOKUP($A1741,StudiesDetails!$B:$CW,31,FALSE),"")</f>
        <v>1</v>
      </c>
      <c r="K1741" s="141">
        <v>2.4555765100210398</v>
      </c>
      <c r="L1741" s="14" t="s">
        <v>1722</v>
      </c>
      <c r="M1741" s="14" t="s">
        <v>1385</v>
      </c>
      <c r="X1741" s="52">
        <v>1</v>
      </c>
      <c r="Y1741" s="52" t="s">
        <v>1702</v>
      </c>
    </row>
    <row r="1742" spans="1:25" x14ac:dyDescent="0.3">
      <c r="A1742">
        <v>2684</v>
      </c>
      <c r="B1742" s="23" t="str">
        <f>IF(AND($A1742&lt;&gt;"",ISNUMBER($A1742)),VLOOKUP($A1742,StudiesDetails!$B:$CW,2,FALSE),"")</f>
        <v>Wegler</v>
      </c>
      <c r="C1742" s="23">
        <f>IF(AND($A1742&lt;&gt;"",ISNUMBER($A1742)),VLOOKUP($A1742,StudiesDetails!$B:$CW,3,FALSE),"")</f>
        <v>2022</v>
      </c>
      <c r="D1742" s="23" t="str">
        <f>IF(AND($A1742&lt;&gt;"",ISNUMBER($A1742)),VLOOKUP($A1742,StudiesDetails!$B:$CW,4,FALSE),"")</f>
        <v>https://doi.org/10.1002/cpt.2558</v>
      </c>
      <c r="E1742" s="64" t="str">
        <f>IF(AND($A1742&lt;&gt;"",ISNUMBER($A1742)),VLOOKUP($A1742,StudiesDetails!$B:$CW,5,FALSE),"")</f>
        <v>CYP3A7</v>
      </c>
      <c r="F1742" s="23" t="str">
        <f>IF(AND($A1742&lt;&gt;"",ISNUMBER($A1742)),VLOOKUP($A1742,StudiesDetails!$B:$CW,6,FALSE),"")</f>
        <v>Small intestine-Jejunum-Lysate-obsese 1-</v>
      </c>
      <c r="G1742" s="12" t="s">
        <v>1678</v>
      </c>
      <c r="I1742" s="60" t="str">
        <f>IF(AND($A1742&lt;&gt;"",ISNUMBER($A1742)),VLOOKUP($A1742,StudiesDetails!$B:$CW,26,FALSE),"")</f>
        <v>Individual</v>
      </c>
      <c r="J1742" s="39">
        <f>IF(AND($A1742&lt;&gt;"",ISNUMBER($A1742)),VLOOKUP($A1742,StudiesDetails!$B:$CW,31,FALSE),"")</f>
        <v>1</v>
      </c>
      <c r="K1742" s="139" t="s">
        <v>1697</v>
      </c>
      <c r="M1742" s="14" t="s">
        <v>1385</v>
      </c>
      <c r="X1742" s="52">
        <v>1</v>
      </c>
      <c r="Y1742" s="52" t="s">
        <v>1723</v>
      </c>
    </row>
    <row r="1743" spans="1:25" x14ac:dyDescent="0.3">
      <c r="A1743">
        <v>2685</v>
      </c>
      <c r="B1743" s="23" t="str">
        <f>IF(AND($A1743&lt;&gt;"",ISNUMBER($A1743)),VLOOKUP($A1743,StudiesDetails!$B:$CW,2,FALSE),"")</f>
        <v>Wegler</v>
      </c>
      <c r="C1743" s="23">
        <f>IF(AND($A1743&lt;&gt;"",ISNUMBER($A1743)),VLOOKUP($A1743,StudiesDetails!$B:$CW,3,FALSE),"")</f>
        <v>2022</v>
      </c>
      <c r="D1743" s="23" t="str">
        <f>IF(AND($A1743&lt;&gt;"",ISNUMBER($A1743)),VLOOKUP($A1743,StudiesDetails!$B:$CW,4,FALSE),"")</f>
        <v>https://doi.org/10.1002/cpt.2558</v>
      </c>
      <c r="E1743" s="64" t="str">
        <f>IF(AND($A1743&lt;&gt;"",ISNUMBER($A1743)),VLOOKUP($A1743,StudiesDetails!$B:$CW,5,FALSE),"")</f>
        <v>CYP3A7</v>
      </c>
      <c r="F1743" s="23" t="str">
        <f>IF(AND($A1743&lt;&gt;"",ISNUMBER($A1743)),VLOOKUP($A1743,StudiesDetails!$B:$CW,6,FALSE),"")</f>
        <v>Small intestine-Jejunum-Lysate-obsese 2-</v>
      </c>
      <c r="G1743" s="12" t="s">
        <v>1678</v>
      </c>
      <c r="I1743" s="60" t="str">
        <f>IF(AND($A1743&lt;&gt;"",ISNUMBER($A1743)),VLOOKUP($A1743,StudiesDetails!$B:$CW,26,FALSE),"")</f>
        <v>Individual</v>
      </c>
      <c r="J1743" s="39">
        <f>IF(AND($A1743&lt;&gt;"",ISNUMBER($A1743)),VLOOKUP($A1743,StudiesDetails!$B:$CW,31,FALSE),"")</f>
        <v>1</v>
      </c>
      <c r="K1743" s="139" t="s">
        <v>1697</v>
      </c>
      <c r="M1743" s="14" t="s">
        <v>1385</v>
      </c>
      <c r="X1743" s="52">
        <v>1</v>
      </c>
      <c r="Y1743" s="52" t="s">
        <v>1723</v>
      </c>
    </row>
    <row r="1744" spans="1:25" x14ac:dyDescent="0.3">
      <c r="A1744">
        <v>2686</v>
      </c>
      <c r="B1744" s="23" t="str">
        <f>IF(AND($A1744&lt;&gt;"",ISNUMBER($A1744)),VLOOKUP($A1744,StudiesDetails!$B:$CW,2,FALSE),"")</f>
        <v>Wegler</v>
      </c>
      <c r="C1744" s="23">
        <f>IF(AND($A1744&lt;&gt;"",ISNUMBER($A1744)),VLOOKUP($A1744,StudiesDetails!$B:$CW,3,FALSE),"")</f>
        <v>2022</v>
      </c>
      <c r="D1744" s="23" t="str">
        <f>IF(AND($A1744&lt;&gt;"",ISNUMBER($A1744)),VLOOKUP($A1744,StudiesDetails!$B:$CW,4,FALSE),"")</f>
        <v>https://doi.org/10.1002/cpt.2558</v>
      </c>
      <c r="E1744" s="64" t="str">
        <f>IF(AND($A1744&lt;&gt;"",ISNUMBER($A1744)),VLOOKUP($A1744,StudiesDetails!$B:$CW,5,FALSE),"")</f>
        <v>CYP3A7</v>
      </c>
      <c r="F1744" s="23" t="str">
        <f>IF(AND($A1744&lt;&gt;"",ISNUMBER($A1744)),VLOOKUP($A1744,StudiesDetails!$B:$CW,6,FALSE),"")</f>
        <v>Small intestine-Jejunum-Lysate-obsese 3-</v>
      </c>
      <c r="G1744" s="12" t="s">
        <v>1678</v>
      </c>
      <c r="I1744" s="60" t="str">
        <f>IF(AND($A1744&lt;&gt;"",ISNUMBER($A1744)),VLOOKUP($A1744,StudiesDetails!$B:$CW,26,FALSE),"")</f>
        <v>Individual</v>
      </c>
      <c r="J1744" s="39">
        <f>IF(AND($A1744&lt;&gt;"",ISNUMBER($A1744)),VLOOKUP($A1744,StudiesDetails!$B:$CW,31,FALSE),"")</f>
        <v>1</v>
      </c>
      <c r="K1744" s="140">
        <v>2.0444292620580399E-2</v>
      </c>
      <c r="L1744" s="14" t="s">
        <v>1722</v>
      </c>
      <c r="M1744" s="14" t="s">
        <v>1385</v>
      </c>
      <c r="X1744" s="52">
        <v>1</v>
      </c>
      <c r="Y1744" s="52" t="s">
        <v>1683</v>
      </c>
    </row>
    <row r="1745" spans="1:25" x14ac:dyDescent="0.3">
      <c r="A1745">
        <v>2687</v>
      </c>
      <c r="B1745" s="23" t="str">
        <f>IF(AND($A1745&lt;&gt;"",ISNUMBER($A1745)),VLOOKUP($A1745,StudiesDetails!$B:$CW,2,FALSE),"")</f>
        <v>Wegler</v>
      </c>
      <c r="C1745" s="23">
        <f>IF(AND($A1745&lt;&gt;"",ISNUMBER($A1745)),VLOOKUP($A1745,StudiesDetails!$B:$CW,3,FALSE),"")</f>
        <v>2022</v>
      </c>
      <c r="D1745" s="23" t="str">
        <f>IF(AND($A1745&lt;&gt;"",ISNUMBER($A1745)),VLOOKUP($A1745,StudiesDetails!$B:$CW,4,FALSE),"")</f>
        <v>https://doi.org/10.1002/cpt.2558</v>
      </c>
      <c r="E1745" s="64" t="str">
        <f>IF(AND($A1745&lt;&gt;"",ISNUMBER($A1745)),VLOOKUP($A1745,StudiesDetails!$B:$CW,5,FALSE),"")</f>
        <v>CYP3A7</v>
      </c>
      <c r="F1745" s="23" t="str">
        <f>IF(AND($A1745&lt;&gt;"",ISNUMBER($A1745)),VLOOKUP($A1745,StudiesDetails!$B:$CW,6,FALSE),"")</f>
        <v>Small intestine-Jejunum-Lysate-obsese 4-</v>
      </c>
      <c r="G1745" s="12" t="s">
        <v>1678</v>
      </c>
      <c r="I1745" s="60" t="str">
        <f>IF(AND($A1745&lt;&gt;"",ISNUMBER($A1745)),VLOOKUP($A1745,StudiesDetails!$B:$CW,26,FALSE),"")</f>
        <v>Individual</v>
      </c>
      <c r="J1745" s="39">
        <f>IF(AND($A1745&lt;&gt;"",ISNUMBER($A1745)),VLOOKUP($A1745,StudiesDetails!$B:$CW,31,FALSE),"")</f>
        <v>1</v>
      </c>
      <c r="K1745" s="139" t="s">
        <v>1697</v>
      </c>
      <c r="M1745" s="14" t="s">
        <v>1385</v>
      </c>
      <c r="X1745" s="52">
        <v>1</v>
      </c>
      <c r="Y1745" s="52" t="s">
        <v>1723</v>
      </c>
    </row>
    <row r="1746" spans="1:25" x14ac:dyDescent="0.3">
      <c r="A1746">
        <v>2688</v>
      </c>
      <c r="B1746" s="23" t="str">
        <f>IF(AND($A1746&lt;&gt;"",ISNUMBER($A1746)),VLOOKUP($A1746,StudiesDetails!$B:$CW,2,FALSE),"")</f>
        <v>Wegler</v>
      </c>
      <c r="C1746" s="23">
        <f>IF(AND($A1746&lt;&gt;"",ISNUMBER($A1746)),VLOOKUP($A1746,StudiesDetails!$B:$CW,3,FALSE),"")</f>
        <v>2022</v>
      </c>
      <c r="D1746" s="23" t="str">
        <f>IF(AND($A1746&lt;&gt;"",ISNUMBER($A1746)),VLOOKUP($A1746,StudiesDetails!$B:$CW,4,FALSE),"")</f>
        <v>https://doi.org/10.1002/cpt.2558</v>
      </c>
      <c r="E1746" s="64" t="str">
        <f>IF(AND($A1746&lt;&gt;"",ISNUMBER($A1746)),VLOOKUP($A1746,StudiesDetails!$B:$CW,5,FALSE),"")</f>
        <v>CYP3A7</v>
      </c>
      <c r="F1746" s="23" t="str">
        <f>IF(AND($A1746&lt;&gt;"",ISNUMBER($A1746)),VLOOKUP($A1746,StudiesDetails!$B:$CW,6,FALSE),"")</f>
        <v>Small intestine-Jejunum-Lysate-obsese 5-</v>
      </c>
      <c r="G1746" s="12" t="s">
        <v>1678</v>
      </c>
      <c r="I1746" s="60" t="str">
        <f>IF(AND($A1746&lt;&gt;"",ISNUMBER($A1746)),VLOOKUP($A1746,StudiesDetails!$B:$CW,26,FALSE),"")</f>
        <v>Individual</v>
      </c>
      <c r="J1746" s="39">
        <f>IF(AND($A1746&lt;&gt;"",ISNUMBER($A1746)),VLOOKUP($A1746,StudiesDetails!$B:$CW,31,FALSE),"")</f>
        <v>1</v>
      </c>
      <c r="K1746" s="139" t="s">
        <v>1697</v>
      </c>
      <c r="M1746" s="14" t="s">
        <v>1385</v>
      </c>
      <c r="X1746" s="52">
        <v>1</v>
      </c>
      <c r="Y1746" s="52" t="s">
        <v>1723</v>
      </c>
    </row>
    <row r="1747" spans="1:25" x14ac:dyDescent="0.3">
      <c r="A1747">
        <v>2689</v>
      </c>
      <c r="B1747" s="23" t="str">
        <f>IF(AND($A1747&lt;&gt;"",ISNUMBER($A1747)),VLOOKUP($A1747,StudiesDetails!$B:$CW,2,FALSE),"")</f>
        <v>Wegler</v>
      </c>
      <c r="C1747" s="23">
        <f>IF(AND($A1747&lt;&gt;"",ISNUMBER($A1747)),VLOOKUP($A1747,StudiesDetails!$B:$CW,3,FALSE),"")</f>
        <v>2022</v>
      </c>
      <c r="D1747" s="23" t="str">
        <f>IF(AND($A1747&lt;&gt;"",ISNUMBER($A1747)),VLOOKUP($A1747,StudiesDetails!$B:$CW,4,FALSE),"")</f>
        <v>https://doi.org/10.1002/cpt.2558</v>
      </c>
      <c r="E1747" s="64" t="str">
        <f>IF(AND($A1747&lt;&gt;"",ISNUMBER($A1747)),VLOOKUP($A1747,StudiesDetails!$B:$CW,5,FALSE),"")</f>
        <v>CYP3A7</v>
      </c>
      <c r="F1747" s="23" t="str">
        <f>IF(AND($A1747&lt;&gt;"",ISNUMBER($A1747)),VLOOKUP($A1747,StudiesDetails!$B:$CW,6,FALSE),"")</f>
        <v>Small intestine-Jejunum-Lysate-obsese 6-</v>
      </c>
      <c r="G1747" s="12" t="s">
        <v>1678</v>
      </c>
      <c r="I1747" s="60" t="str">
        <f>IF(AND($A1747&lt;&gt;"",ISNUMBER($A1747)),VLOOKUP($A1747,StudiesDetails!$B:$CW,26,FALSE),"")</f>
        <v>Individual</v>
      </c>
      <c r="J1747" s="39">
        <f>IF(AND($A1747&lt;&gt;"",ISNUMBER($A1747)),VLOOKUP($A1747,StudiesDetails!$B:$CW,31,FALSE),"")</f>
        <v>1</v>
      </c>
      <c r="K1747" s="139" t="s">
        <v>1697</v>
      </c>
      <c r="M1747" s="14" t="s">
        <v>1385</v>
      </c>
      <c r="X1747" s="52">
        <v>1</v>
      </c>
      <c r="Y1747" s="52" t="s">
        <v>1723</v>
      </c>
    </row>
    <row r="1748" spans="1:25" x14ac:dyDescent="0.3">
      <c r="A1748">
        <v>2690</v>
      </c>
      <c r="B1748" s="23" t="str">
        <f>IF(AND($A1748&lt;&gt;"",ISNUMBER($A1748)),VLOOKUP($A1748,StudiesDetails!$B:$CW,2,FALSE),"")</f>
        <v>Wegler</v>
      </c>
      <c r="C1748" s="23">
        <f>IF(AND($A1748&lt;&gt;"",ISNUMBER($A1748)),VLOOKUP($A1748,StudiesDetails!$B:$CW,3,FALSE),"")</f>
        <v>2022</v>
      </c>
      <c r="D1748" s="23" t="str">
        <f>IF(AND($A1748&lt;&gt;"",ISNUMBER($A1748)),VLOOKUP($A1748,StudiesDetails!$B:$CW,4,FALSE),"")</f>
        <v>https://doi.org/10.1002/cpt.2558</v>
      </c>
      <c r="E1748" s="64" t="str">
        <f>IF(AND($A1748&lt;&gt;"",ISNUMBER($A1748)),VLOOKUP($A1748,StudiesDetails!$B:$CW,5,FALSE),"")</f>
        <v>CYP3A7</v>
      </c>
      <c r="F1748" s="23" t="str">
        <f>IF(AND($A1748&lt;&gt;"",ISNUMBER($A1748)),VLOOKUP($A1748,StudiesDetails!$B:$CW,6,FALSE),"")</f>
        <v>Small intestine-Jejunum-Lysate-obsese 7-</v>
      </c>
      <c r="G1748" s="12" t="s">
        <v>1678</v>
      </c>
      <c r="I1748" s="60" t="str">
        <f>IF(AND($A1748&lt;&gt;"",ISNUMBER($A1748)),VLOOKUP($A1748,StudiesDetails!$B:$CW,26,FALSE),"")</f>
        <v>Individual</v>
      </c>
      <c r="J1748" s="39">
        <f>IF(AND($A1748&lt;&gt;"",ISNUMBER($A1748)),VLOOKUP($A1748,StudiesDetails!$B:$CW,31,FALSE),"")</f>
        <v>1</v>
      </c>
      <c r="K1748" s="139" t="s">
        <v>1697</v>
      </c>
      <c r="M1748" s="14" t="s">
        <v>1385</v>
      </c>
      <c r="X1748" s="52">
        <v>1</v>
      </c>
      <c r="Y1748" s="52" t="s">
        <v>1723</v>
      </c>
    </row>
    <row r="1749" spans="1:25" x14ac:dyDescent="0.3">
      <c r="A1749">
        <v>2691</v>
      </c>
      <c r="B1749" s="23" t="str">
        <f>IF(AND($A1749&lt;&gt;"",ISNUMBER($A1749)),VLOOKUP($A1749,StudiesDetails!$B:$CW,2,FALSE),"")</f>
        <v>Wegler</v>
      </c>
      <c r="C1749" s="23">
        <f>IF(AND($A1749&lt;&gt;"",ISNUMBER($A1749)),VLOOKUP($A1749,StudiesDetails!$B:$CW,3,FALSE),"")</f>
        <v>2022</v>
      </c>
      <c r="D1749" s="23" t="str">
        <f>IF(AND($A1749&lt;&gt;"",ISNUMBER($A1749)),VLOOKUP($A1749,StudiesDetails!$B:$CW,4,FALSE),"")</f>
        <v>https://doi.org/10.1002/cpt.2558</v>
      </c>
      <c r="E1749" s="64" t="str">
        <f>IF(AND($A1749&lt;&gt;"",ISNUMBER($A1749)),VLOOKUP($A1749,StudiesDetails!$B:$CW,5,FALSE),"")</f>
        <v>CYP3A7</v>
      </c>
      <c r="F1749" s="23" t="str">
        <f>IF(AND($A1749&lt;&gt;"",ISNUMBER($A1749)),VLOOKUP($A1749,StudiesDetails!$B:$CW,6,FALSE),"")</f>
        <v>Small intestine-Jejunum-Lysate-obsese 8-</v>
      </c>
      <c r="G1749" s="12" t="s">
        <v>1678</v>
      </c>
      <c r="I1749" s="60" t="str">
        <f>IF(AND($A1749&lt;&gt;"",ISNUMBER($A1749)),VLOOKUP($A1749,StudiesDetails!$B:$CW,26,FALSE),"")</f>
        <v>Individual</v>
      </c>
      <c r="J1749" s="39">
        <f>IF(AND($A1749&lt;&gt;"",ISNUMBER($A1749)),VLOOKUP($A1749,StudiesDetails!$B:$CW,31,FALSE),"")</f>
        <v>1</v>
      </c>
      <c r="K1749" s="139" t="s">
        <v>1697</v>
      </c>
      <c r="M1749" s="14" t="s">
        <v>1385</v>
      </c>
      <c r="X1749" s="52">
        <v>1</v>
      </c>
      <c r="Y1749" s="52" t="s">
        <v>1723</v>
      </c>
    </row>
    <row r="1750" spans="1:25" x14ac:dyDescent="0.3">
      <c r="A1750">
        <v>2692</v>
      </c>
      <c r="B1750" s="23" t="str">
        <f>IF(AND($A1750&lt;&gt;"",ISNUMBER($A1750)),VLOOKUP($A1750,StudiesDetails!$B:$CW,2,FALSE),"")</f>
        <v>Wegler</v>
      </c>
      <c r="C1750" s="23">
        <f>IF(AND($A1750&lt;&gt;"",ISNUMBER($A1750)),VLOOKUP($A1750,StudiesDetails!$B:$CW,3,FALSE),"")</f>
        <v>2022</v>
      </c>
      <c r="D1750" s="23" t="str">
        <f>IF(AND($A1750&lt;&gt;"",ISNUMBER($A1750)),VLOOKUP($A1750,StudiesDetails!$B:$CW,4,FALSE),"")</f>
        <v>https://doi.org/10.1002/cpt.2558</v>
      </c>
      <c r="E1750" s="64" t="str">
        <f>IF(AND($A1750&lt;&gt;"",ISNUMBER($A1750)),VLOOKUP($A1750,StudiesDetails!$B:$CW,5,FALSE),"")</f>
        <v>CYP3A7</v>
      </c>
      <c r="F1750" s="23" t="str">
        <f>IF(AND($A1750&lt;&gt;"",ISNUMBER($A1750)),VLOOKUP($A1750,StudiesDetails!$B:$CW,6,FALSE),"")</f>
        <v>Small intestine-Jejunum-Lysate-obsese 9-</v>
      </c>
      <c r="G1750" s="12" t="s">
        <v>1678</v>
      </c>
      <c r="I1750" s="60" t="str">
        <f>IF(AND($A1750&lt;&gt;"",ISNUMBER($A1750)),VLOOKUP($A1750,StudiesDetails!$B:$CW,26,FALSE),"")</f>
        <v>Individual</v>
      </c>
      <c r="J1750" s="39">
        <f>IF(AND($A1750&lt;&gt;"",ISNUMBER($A1750)),VLOOKUP($A1750,StudiesDetails!$B:$CW,31,FALSE),"")</f>
        <v>1</v>
      </c>
      <c r="K1750" s="139" t="s">
        <v>1697</v>
      </c>
      <c r="M1750" s="14" t="s">
        <v>1385</v>
      </c>
      <c r="X1750" s="52">
        <v>1</v>
      </c>
      <c r="Y1750" s="52" t="s">
        <v>1723</v>
      </c>
    </row>
    <row r="1751" spans="1:25" x14ac:dyDescent="0.3">
      <c r="A1751">
        <v>2693</v>
      </c>
      <c r="B1751" s="23" t="str">
        <f>IF(AND($A1751&lt;&gt;"",ISNUMBER($A1751)),VLOOKUP($A1751,StudiesDetails!$B:$CW,2,FALSE),"")</f>
        <v>Wegler</v>
      </c>
      <c r="C1751" s="23">
        <f>IF(AND($A1751&lt;&gt;"",ISNUMBER($A1751)),VLOOKUP($A1751,StudiesDetails!$B:$CW,3,FALSE),"")</f>
        <v>2022</v>
      </c>
      <c r="D1751" s="23" t="str">
        <f>IF(AND($A1751&lt;&gt;"",ISNUMBER($A1751)),VLOOKUP($A1751,StudiesDetails!$B:$CW,4,FALSE),"")</f>
        <v>https://doi.org/10.1002/cpt.2558</v>
      </c>
      <c r="E1751" s="64" t="str">
        <f>IF(AND($A1751&lt;&gt;"",ISNUMBER($A1751)),VLOOKUP($A1751,StudiesDetails!$B:$CW,5,FALSE),"")</f>
        <v>CYP3A7</v>
      </c>
      <c r="F1751" s="23" t="str">
        <f>IF(AND($A1751&lt;&gt;"",ISNUMBER($A1751)),VLOOKUP($A1751,StudiesDetails!$B:$CW,6,FALSE),"")</f>
        <v>Small intestine-Jejunum-Lysate-obsese 10-</v>
      </c>
      <c r="G1751" s="12" t="s">
        <v>1678</v>
      </c>
      <c r="I1751" s="60" t="str">
        <f>IF(AND($A1751&lt;&gt;"",ISNUMBER($A1751)),VLOOKUP($A1751,StudiesDetails!$B:$CW,26,FALSE),"")</f>
        <v>Individual</v>
      </c>
      <c r="J1751" s="39">
        <f>IF(AND($A1751&lt;&gt;"",ISNUMBER($A1751)),VLOOKUP($A1751,StudiesDetails!$B:$CW,31,FALSE),"")</f>
        <v>1</v>
      </c>
      <c r="K1751" s="139" t="s">
        <v>1697</v>
      </c>
      <c r="M1751" s="14" t="s">
        <v>1385</v>
      </c>
      <c r="X1751" s="52">
        <v>1</v>
      </c>
      <c r="Y1751" s="52" t="s">
        <v>1723</v>
      </c>
    </row>
    <row r="1752" spans="1:25" x14ac:dyDescent="0.3">
      <c r="A1752">
        <v>2694</v>
      </c>
      <c r="B1752" s="23" t="str">
        <f>IF(AND($A1752&lt;&gt;"",ISNUMBER($A1752)),VLOOKUP($A1752,StudiesDetails!$B:$CW,2,FALSE),"")</f>
        <v>Wegler</v>
      </c>
      <c r="C1752" s="23">
        <f>IF(AND($A1752&lt;&gt;"",ISNUMBER($A1752)),VLOOKUP($A1752,StudiesDetails!$B:$CW,3,FALSE),"")</f>
        <v>2022</v>
      </c>
      <c r="D1752" s="23" t="str">
        <f>IF(AND($A1752&lt;&gt;"",ISNUMBER($A1752)),VLOOKUP($A1752,StudiesDetails!$B:$CW,4,FALSE),"")</f>
        <v>https://doi.org/10.1002/cpt.2558</v>
      </c>
      <c r="E1752" s="64" t="str">
        <f>IF(AND($A1752&lt;&gt;"",ISNUMBER($A1752)),VLOOKUP($A1752,StudiesDetails!$B:$CW,5,FALSE),"")</f>
        <v>CYP3A7</v>
      </c>
      <c r="F1752" s="23" t="str">
        <f>IF(AND($A1752&lt;&gt;"",ISNUMBER($A1752)),VLOOKUP($A1752,StudiesDetails!$B:$CW,6,FALSE),"")</f>
        <v>Small intestine-Jejunum-Lysate-obsese 11-</v>
      </c>
      <c r="G1752" s="12" t="s">
        <v>1678</v>
      </c>
      <c r="I1752" s="60" t="str">
        <f>IF(AND($A1752&lt;&gt;"",ISNUMBER($A1752)),VLOOKUP($A1752,StudiesDetails!$B:$CW,26,FALSE),"")</f>
        <v>Individual</v>
      </c>
      <c r="J1752" s="39">
        <f>IF(AND($A1752&lt;&gt;"",ISNUMBER($A1752)),VLOOKUP($A1752,StudiesDetails!$B:$CW,31,FALSE),"")</f>
        <v>1</v>
      </c>
      <c r="K1752" s="139" t="s">
        <v>1697</v>
      </c>
      <c r="M1752" s="14" t="s">
        <v>1385</v>
      </c>
      <c r="X1752" s="52">
        <v>1</v>
      </c>
      <c r="Y1752" s="52" t="s">
        <v>1723</v>
      </c>
    </row>
    <row r="1753" spans="1:25" x14ac:dyDescent="0.3">
      <c r="A1753">
        <v>2695</v>
      </c>
      <c r="B1753" s="23" t="str">
        <f>IF(AND($A1753&lt;&gt;"",ISNUMBER($A1753)),VLOOKUP($A1753,StudiesDetails!$B:$CW,2,FALSE),"")</f>
        <v>Wegler</v>
      </c>
      <c r="C1753" s="23">
        <f>IF(AND($A1753&lt;&gt;"",ISNUMBER($A1753)),VLOOKUP($A1753,StudiesDetails!$B:$CW,3,FALSE),"")</f>
        <v>2022</v>
      </c>
      <c r="D1753" s="23" t="str">
        <f>IF(AND($A1753&lt;&gt;"",ISNUMBER($A1753)),VLOOKUP($A1753,StudiesDetails!$B:$CW,4,FALSE),"")</f>
        <v>https://doi.org/10.1002/cpt.2558</v>
      </c>
      <c r="E1753" s="64" t="str">
        <f>IF(AND($A1753&lt;&gt;"",ISNUMBER($A1753)),VLOOKUP($A1753,StudiesDetails!$B:$CW,5,FALSE),"")</f>
        <v>CYP3A7</v>
      </c>
      <c r="F1753" s="23" t="str">
        <f>IF(AND($A1753&lt;&gt;"",ISNUMBER($A1753)),VLOOKUP($A1753,StudiesDetails!$B:$CW,6,FALSE),"")</f>
        <v>Small intestine-Jejunum-Lysate-obsese 12-</v>
      </c>
      <c r="G1753" s="12" t="s">
        <v>1678</v>
      </c>
      <c r="I1753" s="60" t="str">
        <f>IF(AND($A1753&lt;&gt;"",ISNUMBER($A1753)),VLOOKUP($A1753,StudiesDetails!$B:$CW,26,FALSE),"")</f>
        <v>Individual</v>
      </c>
      <c r="J1753" s="39">
        <f>IF(AND($A1753&lt;&gt;"",ISNUMBER($A1753)),VLOOKUP($A1753,StudiesDetails!$B:$CW,31,FALSE),"")</f>
        <v>1</v>
      </c>
      <c r="K1753" s="139" t="s">
        <v>1697</v>
      </c>
      <c r="M1753" s="14" t="s">
        <v>1385</v>
      </c>
      <c r="X1753" s="52">
        <v>1</v>
      </c>
      <c r="Y1753" s="52" t="s">
        <v>1723</v>
      </c>
    </row>
    <row r="1754" spans="1:25" x14ac:dyDescent="0.3">
      <c r="A1754">
        <v>2696</v>
      </c>
      <c r="B1754" s="23" t="str">
        <f>IF(AND($A1754&lt;&gt;"",ISNUMBER($A1754)),VLOOKUP($A1754,StudiesDetails!$B:$CW,2,FALSE),"")</f>
        <v>Wegler</v>
      </c>
      <c r="C1754" s="23">
        <f>IF(AND($A1754&lt;&gt;"",ISNUMBER($A1754)),VLOOKUP($A1754,StudiesDetails!$B:$CW,3,FALSE),"")</f>
        <v>2022</v>
      </c>
      <c r="D1754" s="23" t="str">
        <f>IF(AND($A1754&lt;&gt;"",ISNUMBER($A1754)),VLOOKUP($A1754,StudiesDetails!$B:$CW,4,FALSE),"")</f>
        <v>https://doi.org/10.1002/cpt.2558</v>
      </c>
      <c r="E1754" s="64" t="str">
        <f>IF(AND($A1754&lt;&gt;"",ISNUMBER($A1754)),VLOOKUP($A1754,StudiesDetails!$B:$CW,5,FALSE),"")</f>
        <v>CYP3A7</v>
      </c>
      <c r="F1754" s="23" t="str">
        <f>IF(AND($A1754&lt;&gt;"",ISNUMBER($A1754)),VLOOKUP($A1754,StudiesDetails!$B:$CW,6,FALSE),"")</f>
        <v>Small intestine-Jejunum-Lysate-obsese 13-</v>
      </c>
      <c r="G1754" s="12" t="s">
        <v>1678</v>
      </c>
      <c r="I1754" s="60" t="str">
        <f>IF(AND($A1754&lt;&gt;"",ISNUMBER($A1754)),VLOOKUP($A1754,StudiesDetails!$B:$CW,26,FALSE),"")</f>
        <v>Individual</v>
      </c>
      <c r="J1754" s="39">
        <f>IF(AND($A1754&lt;&gt;"",ISNUMBER($A1754)),VLOOKUP($A1754,StudiesDetails!$B:$CW,31,FALSE),"")</f>
        <v>1</v>
      </c>
      <c r="K1754" s="139" t="s">
        <v>1697</v>
      </c>
      <c r="M1754" s="14" t="s">
        <v>1385</v>
      </c>
      <c r="X1754" s="52">
        <v>1</v>
      </c>
      <c r="Y1754" s="52" t="s">
        <v>1723</v>
      </c>
    </row>
    <row r="1755" spans="1:25" x14ac:dyDescent="0.3">
      <c r="A1755">
        <v>2697</v>
      </c>
      <c r="B1755" s="23" t="str">
        <f>IF(AND($A1755&lt;&gt;"",ISNUMBER($A1755)),VLOOKUP($A1755,StudiesDetails!$B:$CW,2,FALSE),"")</f>
        <v>Wegler</v>
      </c>
      <c r="C1755" s="23">
        <f>IF(AND($A1755&lt;&gt;"",ISNUMBER($A1755)),VLOOKUP($A1755,StudiesDetails!$B:$CW,3,FALSE),"")</f>
        <v>2022</v>
      </c>
      <c r="D1755" s="23" t="str">
        <f>IF(AND($A1755&lt;&gt;"",ISNUMBER($A1755)),VLOOKUP($A1755,StudiesDetails!$B:$CW,4,FALSE),"")</f>
        <v>https://doi.org/10.1002/cpt.2558</v>
      </c>
      <c r="E1755" s="64" t="str">
        <f>IF(AND($A1755&lt;&gt;"",ISNUMBER($A1755)),VLOOKUP($A1755,StudiesDetails!$B:$CW,5,FALSE),"")</f>
        <v>CYP3A7</v>
      </c>
      <c r="F1755" s="23" t="str">
        <f>IF(AND($A1755&lt;&gt;"",ISNUMBER($A1755)),VLOOKUP($A1755,StudiesDetails!$B:$CW,6,FALSE),"")</f>
        <v>Small intestine-Jejunum-Lysate-obsese 14-</v>
      </c>
      <c r="G1755" s="12" t="s">
        <v>1678</v>
      </c>
      <c r="I1755" s="60" t="str">
        <f>IF(AND($A1755&lt;&gt;"",ISNUMBER($A1755)),VLOOKUP($A1755,StudiesDetails!$B:$CW,26,FALSE),"")</f>
        <v>Individual</v>
      </c>
      <c r="J1755" s="39">
        <f>IF(AND($A1755&lt;&gt;"",ISNUMBER($A1755)),VLOOKUP($A1755,StudiesDetails!$B:$CW,31,FALSE),"")</f>
        <v>1</v>
      </c>
      <c r="K1755" s="139" t="s">
        <v>1697</v>
      </c>
      <c r="M1755" s="14" t="s">
        <v>1385</v>
      </c>
      <c r="X1755" s="52">
        <v>1</v>
      </c>
      <c r="Y1755" s="52" t="s">
        <v>1723</v>
      </c>
    </row>
    <row r="1756" spans="1:25" x14ac:dyDescent="0.3">
      <c r="A1756">
        <v>2698</v>
      </c>
      <c r="B1756" s="23" t="str">
        <f>IF(AND($A1756&lt;&gt;"",ISNUMBER($A1756)),VLOOKUP($A1756,StudiesDetails!$B:$CW,2,FALSE),"")</f>
        <v>Wegler</v>
      </c>
      <c r="C1756" s="23">
        <f>IF(AND($A1756&lt;&gt;"",ISNUMBER($A1756)),VLOOKUP($A1756,StudiesDetails!$B:$CW,3,FALSE),"")</f>
        <v>2022</v>
      </c>
      <c r="D1756" s="23" t="str">
        <f>IF(AND($A1756&lt;&gt;"",ISNUMBER($A1756)),VLOOKUP($A1756,StudiesDetails!$B:$CW,4,FALSE),"")</f>
        <v>https://doi.org/10.1002/cpt.2558</v>
      </c>
      <c r="E1756" s="64" t="str">
        <f>IF(AND($A1756&lt;&gt;"",ISNUMBER($A1756)),VLOOKUP($A1756,StudiesDetails!$B:$CW,5,FALSE),"")</f>
        <v>CYP3A7</v>
      </c>
      <c r="F1756" s="23" t="str">
        <f>IF(AND($A1756&lt;&gt;"",ISNUMBER($A1756)),VLOOKUP($A1756,StudiesDetails!$B:$CW,6,FALSE),"")</f>
        <v>Small intestine-Jejunum-Lysate-obsese 15-</v>
      </c>
      <c r="G1756" s="12" t="s">
        <v>1678</v>
      </c>
      <c r="I1756" s="60" t="str">
        <f>IF(AND($A1756&lt;&gt;"",ISNUMBER($A1756)),VLOOKUP($A1756,StudiesDetails!$B:$CW,26,FALSE),"")</f>
        <v>Individual</v>
      </c>
      <c r="J1756" s="39">
        <f>IF(AND($A1756&lt;&gt;"",ISNUMBER($A1756)),VLOOKUP($A1756,StudiesDetails!$B:$CW,31,FALSE),"")</f>
        <v>1</v>
      </c>
      <c r="K1756" s="139" t="s">
        <v>1697</v>
      </c>
      <c r="M1756" s="14" t="s">
        <v>1385</v>
      </c>
      <c r="X1756" s="52">
        <v>1</v>
      </c>
      <c r="Y1756" s="52" t="s">
        <v>1723</v>
      </c>
    </row>
    <row r="1757" spans="1:25" x14ac:dyDescent="0.3">
      <c r="A1757">
        <v>2699</v>
      </c>
      <c r="B1757" s="23" t="str">
        <f>IF(AND($A1757&lt;&gt;"",ISNUMBER($A1757)),VLOOKUP($A1757,StudiesDetails!$B:$CW,2,FALSE),"")</f>
        <v>Wegler</v>
      </c>
      <c r="C1757" s="23">
        <f>IF(AND($A1757&lt;&gt;"",ISNUMBER($A1757)),VLOOKUP($A1757,StudiesDetails!$B:$CW,3,FALSE),"")</f>
        <v>2022</v>
      </c>
      <c r="D1757" s="23" t="str">
        <f>IF(AND($A1757&lt;&gt;"",ISNUMBER($A1757)),VLOOKUP($A1757,StudiesDetails!$B:$CW,4,FALSE),"")</f>
        <v>https://doi.org/10.1002/cpt.2558</v>
      </c>
      <c r="E1757" s="64" t="str">
        <f>IF(AND($A1757&lt;&gt;"",ISNUMBER($A1757)),VLOOKUP($A1757,StudiesDetails!$B:$CW,5,FALSE),"")</f>
        <v>CYP3A7</v>
      </c>
      <c r="F1757" s="23" t="str">
        <f>IF(AND($A1757&lt;&gt;"",ISNUMBER($A1757)),VLOOKUP($A1757,StudiesDetails!$B:$CW,6,FALSE),"")</f>
        <v>Small intestine-Jejunum-Lysate-obsese 16-</v>
      </c>
      <c r="G1757" s="12" t="s">
        <v>1678</v>
      </c>
      <c r="I1757" s="60" t="str">
        <f>IF(AND($A1757&lt;&gt;"",ISNUMBER($A1757)),VLOOKUP($A1757,StudiesDetails!$B:$CW,26,FALSE),"")</f>
        <v>Individual</v>
      </c>
      <c r="J1757" s="39">
        <f>IF(AND($A1757&lt;&gt;"",ISNUMBER($A1757)),VLOOKUP($A1757,StudiesDetails!$B:$CW,31,FALSE),"")</f>
        <v>1</v>
      </c>
      <c r="K1757" s="139" t="s">
        <v>1697</v>
      </c>
      <c r="M1757" s="14" t="s">
        <v>1385</v>
      </c>
      <c r="X1757" s="52">
        <v>1</v>
      </c>
      <c r="Y1757" s="52" t="s">
        <v>1723</v>
      </c>
    </row>
    <row r="1758" spans="1:25" x14ac:dyDescent="0.3">
      <c r="A1758">
        <v>2700</v>
      </c>
      <c r="B1758" s="23" t="str">
        <f>IF(AND($A1758&lt;&gt;"",ISNUMBER($A1758)),VLOOKUP($A1758,StudiesDetails!$B:$CW,2,FALSE),"")</f>
        <v>Wegler</v>
      </c>
      <c r="C1758" s="23">
        <f>IF(AND($A1758&lt;&gt;"",ISNUMBER($A1758)),VLOOKUP($A1758,StudiesDetails!$B:$CW,3,FALSE),"")</f>
        <v>2022</v>
      </c>
      <c r="D1758" s="23" t="str">
        <f>IF(AND($A1758&lt;&gt;"",ISNUMBER($A1758)),VLOOKUP($A1758,StudiesDetails!$B:$CW,4,FALSE),"")</f>
        <v>https://doi.org/10.1002/cpt.2558</v>
      </c>
      <c r="E1758" s="64" t="str">
        <f>IF(AND($A1758&lt;&gt;"",ISNUMBER($A1758)),VLOOKUP($A1758,StudiesDetails!$B:$CW,5,FALSE),"")</f>
        <v>CYP3A7</v>
      </c>
      <c r="F1758" s="23" t="str">
        <f>IF(AND($A1758&lt;&gt;"",ISNUMBER($A1758)),VLOOKUP($A1758,StudiesDetails!$B:$CW,6,FALSE),"")</f>
        <v>Small intestine-Jejunum-Lysate-obsese 17-</v>
      </c>
      <c r="G1758" s="12" t="s">
        <v>1678</v>
      </c>
      <c r="I1758" s="60" t="str">
        <f>IF(AND($A1758&lt;&gt;"",ISNUMBER($A1758)),VLOOKUP($A1758,StudiesDetails!$B:$CW,26,FALSE),"")</f>
        <v>Individual</v>
      </c>
      <c r="J1758" s="39">
        <f>IF(AND($A1758&lt;&gt;"",ISNUMBER($A1758)),VLOOKUP($A1758,StudiesDetails!$B:$CW,31,FALSE),"")</f>
        <v>1</v>
      </c>
      <c r="K1758" s="139" t="s">
        <v>1697</v>
      </c>
      <c r="M1758" s="14" t="s">
        <v>1385</v>
      </c>
      <c r="X1758" s="52">
        <v>1</v>
      </c>
      <c r="Y1758" s="52" t="s">
        <v>1723</v>
      </c>
    </row>
    <row r="1759" spans="1:25" x14ac:dyDescent="0.3">
      <c r="A1759">
        <v>2701</v>
      </c>
      <c r="B1759" s="23" t="str">
        <f>IF(AND($A1759&lt;&gt;"",ISNUMBER($A1759)),VLOOKUP($A1759,StudiesDetails!$B:$CW,2,FALSE),"")</f>
        <v>Wegler</v>
      </c>
      <c r="C1759" s="23">
        <f>IF(AND($A1759&lt;&gt;"",ISNUMBER($A1759)),VLOOKUP($A1759,StudiesDetails!$B:$CW,3,FALSE),"")</f>
        <v>2022</v>
      </c>
      <c r="D1759" s="23" t="str">
        <f>IF(AND($A1759&lt;&gt;"",ISNUMBER($A1759)),VLOOKUP($A1759,StudiesDetails!$B:$CW,4,FALSE),"")</f>
        <v>https://doi.org/10.1002/cpt.2558</v>
      </c>
      <c r="E1759" s="64" t="str">
        <f>IF(AND($A1759&lt;&gt;"",ISNUMBER($A1759)),VLOOKUP($A1759,StudiesDetails!$B:$CW,5,FALSE),"")</f>
        <v>CYP3A7</v>
      </c>
      <c r="F1759" s="23" t="str">
        <f>IF(AND($A1759&lt;&gt;"",ISNUMBER($A1759)),VLOOKUP($A1759,StudiesDetails!$B:$CW,6,FALSE),"")</f>
        <v>Small intestine-Jejunum-Lysate-obsese 18-</v>
      </c>
      <c r="G1759" s="12" t="s">
        <v>1678</v>
      </c>
      <c r="I1759" s="60" t="str">
        <f>IF(AND($A1759&lt;&gt;"",ISNUMBER($A1759)),VLOOKUP($A1759,StudiesDetails!$B:$CW,26,FALSE),"")</f>
        <v>Individual</v>
      </c>
      <c r="J1759" s="39">
        <f>IF(AND($A1759&lt;&gt;"",ISNUMBER($A1759)),VLOOKUP($A1759,StudiesDetails!$B:$CW,31,FALSE),"")</f>
        <v>1</v>
      </c>
      <c r="K1759" s="139" t="s">
        <v>1697</v>
      </c>
      <c r="M1759" s="14" t="s">
        <v>1385</v>
      </c>
      <c r="X1759" s="52">
        <v>1</v>
      </c>
      <c r="Y1759" s="52" t="s">
        <v>1723</v>
      </c>
    </row>
    <row r="1760" spans="1:25" x14ac:dyDescent="0.3">
      <c r="A1760">
        <v>2702</v>
      </c>
      <c r="B1760" s="23" t="str">
        <f>IF(AND($A1760&lt;&gt;"",ISNUMBER($A1760)),VLOOKUP($A1760,StudiesDetails!$B:$CW,2,FALSE),"")</f>
        <v>Wegler</v>
      </c>
      <c r="C1760" s="23">
        <f>IF(AND($A1760&lt;&gt;"",ISNUMBER($A1760)),VLOOKUP($A1760,StudiesDetails!$B:$CW,3,FALSE),"")</f>
        <v>2022</v>
      </c>
      <c r="D1760" s="23" t="str">
        <f>IF(AND($A1760&lt;&gt;"",ISNUMBER($A1760)),VLOOKUP($A1760,StudiesDetails!$B:$CW,4,FALSE),"")</f>
        <v>https://doi.org/10.1002/cpt.2558</v>
      </c>
      <c r="E1760" s="64" t="str">
        <f>IF(AND($A1760&lt;&gt;"",ISNUMBER($A1760)),VLOOKUP($A1760,StudiesDetails!$B:$CW,5,FALSE),"")</f>
        <v>CYP3A7</v>
      </c>
      <c r="F1760" s="23" t="str">
        <f>IF(AND($A1760&lt;&gt;"",ISNUMBER($A1760)),VLOOKUP($A1760,StudiesDetails!$B:$CW,6,FALSE),"")</f>
        <v>Small intestine-Jejunum-Lysate-obsese 19-</v>
      </c>
      <c r="G1760" s="12" t="s">
        <v>1678</v>
      </c>
      <c r="I1760" s="60" t="str">
        <f>IF(AND($A1760&lt;&gt;"",ISNUMBER($A1760)),VLOOKUP($A1760,StudiesDetails!$B:$CW,26,FALSE),"")</f>
        <v>Individual</v>
      </c>
      <c r="J1760" s="39">
        <f>IF(AND($A1760&lt;&gt;"",ISNUMBER($A1760)),VLOOKUP($A1760,StudiesDetails!$B:$CW,31,FALSE),"")</f>
        <v>1</v>
      </c>
      <c r="K1760" s="139" t="s">
        <v>1697</v>
      </c>
      <c r="M1760" s="14" t="s">
        <v>1385</v>
      </c>
      <c r="X1760" s="52">
        <v>1</v>
      </c>
      <c r="Y1760" s="52" t="s">
        <v>1723</v>
      </c>
    </row>
    <row r="1761" spans="1:25" x14ac:dyDescent="0.3">
      <c r="A1761">
        <v>2703</v>
      </c>
      <c r="B1761" s="23" t="str">
        <f>IF(AND($A1761&lt;&gt;"",ISNUMBER($A1761)),VLOOKUP($A1761,StudiesDetails!$B:$CW,2,FALSE),"")</f>
        <v>Wegler</v>
      </c>
      <c r="C1761" s="23">
        <f>IF(AND($A1761&lt;&gt;"",ISNUMBER($A1761)),VLOOKUP($A1761,StudiesDetails!$B:$CW,3,FALSE),"")</f>
        <v>2022</v>
      </c>
      <c r="D1761" s="23" t="str">
        <f>IF(AND($A1761&lt;&gt;"",ISNUMBER($A1761)),VLOOKUP($A1761,StudiesDetails!$B:$CW,4,FALSE),"")</f>
        <v>https://doi.org/10.1002/cpt.2558</v>
      </c>
      <c r="E1761" s="64" t="str">
        <f>IF(AND($A1761&lt;&gt;"",ISNUMBER($A1761)),VLOOKUP($A1761,StudiesDetails!$B:$CW,5,FALSE),"")</f>
        <v>CYP3A7</v>
      </c>
      <c r="F1761" s="23" t="str">
        <f>IF(AND($A1761&lt;&gt;"",ISNUMBER($A1761)),VLOOKUP($A1761,StudiesDetails!$B:$CW,6,FALSE),"")</f>
        <v>Small intestine-Jejunum-Lysate-obsese 20-</v>
      </c>
      <c r="G1761" s="12" t="s">
        <v>1678</v>
      </c>
      <c r="I1761" s="60" t="str">
        <f>IF(AND($A1761&lt;&gt;"",ISNUMBER($A1761)),VLOOKUP($A1761,StudiesDetails!$B:$CW,26,FALSE),"")</f>
        <v>Individual</v>
      </c>
      <c r="J1761" s="39">
        <f>IF(AND($A1761&lt;&gt;"",ISNUMBER($A1761)),VLOOKUP($A1761,StudiesDetails!$B:$CW,31,FALSE),"")</f>
        <v>1</v>
      </c>
      <c r="K1761" s="139" t="s">
        <v>1697</v>
      </c>
      <c r="M1761" s="14" t="s">
        <v>1385</v>
      </c>
      <c r="X1761" s="52">
        <v>1</v>
      </c>
      <c r="Y1761" s="52" t="s">
        <v>1723</v>
      </c>
    </row>
    <row r="1762" spans="1:25" x14ac:dyDescent="0.3">
      <c r="A1762">
        <v>2704</v>
      </c>
      <c r="B1762" s="23" t="str">
        <f>IF(AND($A1762&lt;&gt;"",ISNUMBER($A1762)),VLOOKUP($A1762,StudiesDetails!$B:$CW,2,FALSE),"")</f>
        <v>Wegler</v>
      </c>
      <c r="C1762" s="23">
        <f>IF(AND($A1762&lt;&gt;"",ISNUMBER($A1762)),VLOOKUP($A1762,StudiesDetails!$B:$CW,3,FALSE),"")</f>
        <v>2022</v>
      </c>
      <c r="D1762" s="23" t="str">
        <f>IF(AND($A1762&lt;&gt;"",ISNUMBER($A1762)),VLOOKUP($A1762,StudiesDetails!$B:$CW,4,FALSE),"")</f>
        <v>https://doi.org/10.1002/cpt.2558</v>
      </c>
      <c r="E1762" s="64" t="str">
        <f>IF(AND($A1762&lt;&gt;"",ISNUMBER($A1762)),VLOOKUP($A1762,StudiesDetails!$B:$CW,5,FALSE),"")</f>
        <v>CYP3A7</v>
      </c>
      <c r="F1762" s="23" t="str">
        <f>IF(AND($A1762&lt;&gt;"",ISNUMBER($A1762)),VLOOKUP($A1762,StudiesDetails!$B:$CW,6,FALSE),"")</f>
        <v>Small intestine-Jejunum-Lysate-obsese 21-</v>
      </c>
      <c r="G1762" s="12" t="s">
        <v>1678</v>
      </c>
      <c r="I1762" s="60" t="str">
        <f>IF(AND($A1762&lt;&gt;"",ISNUMBER($A1762)),VLOOKUP($A1762,StudiesDetails!$B:$CW,26,FALSE),"")</f>
        <v>Individual</v>
      </c>
      <c r="J1762" s="39">
        <f>IF(AND($A1762&lt;&gt;"",ISNUMBER($A1762)),VLOOKUP($A1762,StudiesDetails!$B:$CW,31,FALSE),"")</f>
        <v>1</v>
      </c>
      <c r="K1762" s="139" t="s">
        <v>1697</v>
      </c>
      <c r="M1762" s="14" t="s">
        <v>1385</v>
      </c>
      <c r="X1762" s="52">
        <v>1</v>
      </c>
      <c r="Y1762" s="52" t="s">
        <v>1723</v>
      </c>
    </row>
    <row r="1763" spans="1:25" x14ac:dyDescent="0.3">
      <c r="A1763">
        <v>2705</v>
      </c>
      <c r="B1763" s="23" t="str">
        <f>IF(AND($A1763&lt;&gt;"",ISNUMBER($A1763)),VLOOKUP($A1763,StudiesDetails!$B:$CW,2,FALSE),"")</f>
        <v>Wegler</v>
      </c>
      <c r="C1763" s="23">
        <f>IF(AND($A1763&lt;&gt;"",ISNUMBER($A1763)),VLOOKUP($A1763,StudiesDetails!$B:$CW,3,FALSE),"")</f>
        <v>2022</v>
      </c>
      <c r="D1763" s="23" t="str">
        <f>IF(AND($A1763&lt;&gt;"",ISNUMBER($A1763)),VLOOKUP($A1763,StudiesDetails!$B:$CW,4,FALSE),"")</f>
        <v>https://doi.org/10.1002/cpt.2558</v>
      </c>
      <c r="E1763" s="64" t="str">
        <f>IF(AND($A1763&lt;&gt;"",ISNUMBER($A1763)),VLOOKUP($A1763,StudiesDetails!$B:$CW,5,FALSE),"")</f>
        <v>CYP3A7</v>
      </c>
      <c r="F1763" s="23" t="str">
        <f>IF(AND($A1763&lt;&gt;"",ISNUMBER($A1763)),VLOOKUP($A1763,StudiesDetails!$B:$CW,6,FALSE),"")</f>
        <v>Small intestine-Jejunum-Lysate-obsese 22-</v>
      </c>
      <c r="G1763" s="12" t="s">
        <v>1678</v>
      </c>
      <c r="I1763" s="60" t="str">
        <f>IF(AND($A1763&lt;&gt;"",ISNUMBER($A1763)),VLOOKUP($A1763,StudiesDetails!$B:$CW,26,FALSE),"")</f>
        <v>Individual</v>
      </c>
      <c r="J1763" s="39">
        <f>IF(AND($A1763&lt;&gt;"",ISNUMBER($A1763)),VLOOKUP($A1763,StudiesDetails!$B:$CW,31,FALSE),"")</f>
        <v>1</v>
      </c>
      <c r="K1763" s="139" t="s">
        <v>1697</v>
      </c>
      <c r="M1763" s="14" t="s">
        <v>1385</v>
      </c>
      <c r="X1763" s="52">
        <v>1</v>
      </c>
      <c r="Y1763" s="52" t="s">
        <v>1723</v>
      </c>
    </row>
    <row r="1764" spans="1:25" x14ac:dyDescent="0.3">
      <c r="A1764">
        <v>2706</v>
      </c>
      <c r="B1764" s="23" t="str">
        <f>IF(AND($A1764&lt;&gt;"",ISNUMBER($A1764)),VLOOKUP($A1764,StudiesDetails!$B:$CW,2,FALSE),"")</f>
        <v>Wegler</v>
      </c>
      <c r="C1764" s="23">
        <f>IF(AND($A1764&lt;&gt;"",ISNUMBER($A1764)),VLOOKUP($A1764,StudiesDetails!$B:$CW,3,FALSE),"")</f>
        <v>2022</v>
      </c>
      <c r="D1764" s="23" t="str">
        <f>IF(AND($A1764&lt;&gt;"",ISNUMBER($A1764)),VLOOKUP($A1764,StudiesDetails!$B:$CW,4,FALSE),"")</f>
        <v>https://doi.org/10.1002/cpt.2558</v>
      </c>
      <c r="E1764" s="64" t="str">
        <f>IF(AND($A1764&lt;&gt;"",ISNUMBER($A1764)),VLOOKUP($A1764,StudiesDetails!$B:$CW,5,FALSE),"")</f>
        <v>CYP3A7</v>
      </c>
      <c r="F1764" s="23" t="str">
        <f>IF(AND($A1764&lt;&gt;"",ISNUMBER($A1764)),VLOOKUP($A1764,StudiesDetails!$B:$CW,6,FALSE),"")</f>
        <v>Small intestine-Jejunum-Lysate-obsese 23-</v>
      </c>
      <c r="G1764" s="12" t="s">
        <v>1678</v>
      </c>
      <c r="I1764" s="60" t="str">
        <f>IF(AND($A1764&lt;&gt;"",ISNUMBER($A1764)),VLOOKUP($A1764,StudiesDetails!$B:$CW,26,FALSE),"")</f>
        <v>Individual</v>
      </c>
      <c r="J1764" s="39">
        <f>IF(AND($A1764&lt;&gt;"",ISNUMBER($A1764)),VLOOKUP($A1764,StudiesDetails!$B:$CW,31,FALSE),"")</f>
        <v>1</v>
      </c>
      <c r="K1764" s="139" t="s">
        <v>1697</v>
      </c>
      <c r="M1764" s="14" t="s">
        <v>1385</v>
      </c>
      <c r="X1764" s="52">
        <v>1</v>
      </c>
      <c r="Y1764" s="52" t="s">
        <v>1723</v>
      </c>
    </row>
    <row r="1765" spans="1:25" x14ac:dyDescent="0.3">
      <c r="A1765">
        <v>2707</v>
      </c>
      <c r="B1765" s="23" t="str">
        <f>IF(AND($A1765&lt;&gt;"",ISNUMBER($A1765)),VLOOKUP($A1765,StudiesDetails!$B:$CW,2,FALSE),"")</f>
        <v>Wegler</v>
      </c>
      <c r="C1765" s="23">
        <f>IF(AND($A1765&lt;&gt;"",ISNUMBER($A1765)),VLOOKUP($A1765,StudiesDetails!$B:$CW,3,FALSE),"")</f>
        <v>2022</v>
      </c>
      <c r="D1765" s="23" t="str">
        <f>IF(AND($A1765&lt;&gt;"",ISNUMBER($A1765)),VLOOKUP($A1765,StudiesDetails!$B:$CW,4,FALSE),"")</f>
        <v>https://doi.org/10.1002/cpt.2558</v>
      </c>
      <c r="E1765" s="64" t="str">
        <f>IF(AND($A1765&lt;&gt;"",ISNUMBER($A1765)),VLOOKUP($A1765,StudiesDetails!$B:$CW,5,FALSE),"")</f>
        <v>CYP3A7</v>
      </c>
      <c r="F1765" s="23" t="str">
        <f>IF(AND($A1765&lt;&gt;"",ISNUMBER($A1765)),VLOOKUP($A1765,StudiesDetails!$B:$CW,6,FALSE),"")</f>
        <v>Small intestine-Jejunum-Lysate-obsese 24-</v>
      </c>
      <c r="G1765" s="12" t="s">
        <v>1678</v>
      </c>
      <c r="I1765" s="60" t="str">
        <f>IF(AND($A1765&lt;&gt;"",ISNUMBER($A1765)),VLOOKUP($A1765,StudiesDetails!$B:$CW,26,FALSE),"")</f>
        <v>Individual</v>
      </c>
      <c r="J1765" s="39">
        <f>IF(AND($A1765&lt;&gt;"",ISNUMBER($A1765)),VLOOKUP($A1765,StudiesDetails!$B:$CW,31,FALSE),"")</f>
        <v>1</v>
      </c>
      <c r="K1765" s="139" t="s">
        <v>1697</v>
      </c>
      <c r="M1765" s="14" t="s">
        <v>1385</v>
      </c>
      <c r="X1765" s="52">
        <v>1</v>
      </c>
      <c r="Y1765" s="52" t="s">
        <v>1723</v>
      </c>
    </row>
    <row r="1766" spans="1:25" x14ac:dyDescent="0.3">
      <c r="A1766">
        <v>2708</v>
      </c>
      <c r="B1766" s="23" t="str">
        <f>IF(AND($A1766&lt;&gt;"",ISNUMBER($A1766)),VLOOKUP($A1766,StudiesDetails!$B:$CW,2,FALSE),"")</f>
        <v>Wegler</v>
      </c>
      <c r="C1766" s="23">
        <f>IF(AND($A1766&lt;&gt;"",ISNUMBER($A1766)),VLOOKUP($A1766,StudiesDetails!$B:$CW,3,FALSE),"")</f>
        <v>2022</v>
      </c>
      <c r="D1766" s="23" t="str">
        <f>IF(AND($A1766&lt;&gt;"",ISNUMBER($A1766)),VLOOKUP($A1766,StudiesDetails!$B:$CW,4,FALSE),"")</f>
        <v>https://doi.org/10.1002/cpt.2558</v>
      </c>
      <c r="E1766" s="64" t="str">
        <f>IF(AND($A1766&lt;&gt;"",ISNUMBER($A1766)),VLOOKUP($A1766,StudiesDetails!$B:$CW,5,FALSE),"")</f>
        <v>CYP3A7</v>
      </c>
      <c r="F1766" s="23" t="str">
        <f>IF(AND($A1766&lt;&gt;"",ISNUMBER($A1766)),VLOOKUP($A1766,StudiesDetails!$B:$CW,6,FALSE),"")</f>
        <v>Small intestine-Jejunum-Lysate-obsese 25-</v>
      </c>
      <c r="G1766" s="12" t="s">
        <v>1678</v>
      </c>
      <c r="I1766" s="60" t="str">
        <f>IF(AND($A1766&lt;&gt;"",ISNUMBER($A1766)),VLOOKUP($A1766,StudiesDetails!$B:$CW,26,FALSE),"")</f>
        <v>Individual</v>
      </c>
      <c r="J1766" s="39">
        <f>IF(AND($A1766&lt;&gt;"",ISNUMBER($A1766)),VLOOKUP($A1766,StudiesDetails!$B:$CW,31,FALSE),"")</f>
        <v>1</v>
      </c>
      <c r="K1766" s="139" t="s">
        <v>1697</v>
      </c>
      <c r="M1766" s="14" t="s">
        <v>1385</v>
      </c>
      <c r="X1766" s="52">
        <v>1</v>
      </c>
      <c r="Y1766" s="52" t="s">
        <v>1723</v>
      </c>
    </row>
    <row r="1767" spans="1:25" x14ac:dyDescent="0.3">
      <c r="A1767">
        <v>2709</v>
      </c>
      <c r="B1767" s="23" t="str">
        <f>IF(AND($A1767&lt;&gt;"",ISNUMBER($A1767)),VLOOKUP($A1767,StudiesDetails!$B:$CW,2,FALSE),"")</f>
        <v>Wegler</v>
      </c>
      <c r="C1767" s="23">
        <f>IF(AND($A1767&lt;&gt;"",ISNUMBER($A1767)),VLOOKUP($A1767,StudiesDetails!$B:$CW,3,FALSE),"")</f>
        <v>2022</v>
      </c>
      <c r="D1767" s="23" t="str">
        <f>IF(AND($A1767&lt;&gt;"",ISNUMBER($A1767)),VLOOKUP($A1767,StudiesDetails!$B:$CW,4,FALSE),"")</f>
        <v>https://doi.org/10.1002/cpt.2558</v>
      </c>
      <c r="E1767" s="64" t="str">
        <f>IF(AND($A1767&lt;&gt;"",ISNUMBER($A1767)),VLOOKUP($A1767,StudiesDetails!$B:$CW,5,FALSE),"")</f>
        <v>CYP3A7</v>
      </c>
      <c r="F1767" s="23" t="str">
        <f>IF(AND($A1767&lt;&gt;"",ISNUMBER($A1767)),VLOOKUP($A1767,StudiesDetails!$B:$CW,6,FALSE),"")</f>
        <v>Small intestine-Jejunum-Lysate-obsese 26-</v>
      </c>
      <c r="G1767" s="12" t="s">
        <v>1678</v>
      </c>
      <c r="I1767" s="60" t="str">
        <f>IF(AND($A1767&lt;&gt;"",ISNUMBER($A1767)),VLOOKUP($A1767,StudiesDetails!$B:$CW,26,FALSE),"")</f>
        <v>Individual</v>
      </c>
      <c r="J1767" s="39">
        <f>IF(AND($A1767&lt;&gt;"",ISNUMBER($A1767)),VLOOKUP($A1767,StudiesDetails!$B:$CW,31,FALSE),"")</f>
        <v>1</v>
      </c>
      <c r="K1767" s="139" t="s">
        <v>1697</v>
      </c>
      <c r="M1767" s="14" t="s">
        <v>1385</v>
      </c>
      <c r="X1767" s="52">
        <v>1</v>
      </c>
      <c r="Y1767" s="52" t="s">
        <v>1723</v>
      </c>
    </row>
    <row r="1768" spans="1:25" x14ac:dyDescent="0.3">
      <c r="A1768">
        <v>2710</v>
      </c>
      <c r="B1768" s="23" t="str">
        <f>IF(AND($A1768&lt;&gt;"",ISNUMBER($A1768)),VLOOKUP($A1768,StudiesDetails!$B:$CW,2,FALSE),"")</f>
        <v>Wegler</v>
      </c>
      <c r="C1768" s="23">
        <f>IF(AND($A1768&lt;&gt;"",ISNUMBER($A1768)),VLOOKUP($A1768,StudiesDetails!$B:$CW,3,FALSE),"")</f>
        <v>2022</v>
      </c>
      <c r="D1768" s="23" t="str">
        <f>IF(AND($A1768&lt;&gt;"",ISNUMBER($A1768)),VLOOKUP($A1768,StudiesDetails!$B:$CW,4,FALSE),"")</f>
        <v>https://doi.org/10.1002/cpt.2558</v>
      </c>
      <c r="E1768" s="64" t="str">
        <f>IF(AND($A1768&lt;&gt;"",ISNUMBER($A1768)),VLOOKUP($A1768,StudiesDetails!$B:$CW,5,FALSE),"")</f>
        <v>CYP3A7</v>
      </c>
      <c r="F1768" s="23" t="str">
        <f>IF(AND($A1768&lt;&gt;"",ISNUMBER($A1768)),VLOOKUP($A1768,StudiesDetails!$B:$CW,6,FALSE),"")</f>
        <v>Small intestine-Jejunum-Lysate-obsese 27-</v>
      </c>
      <c r="G1768" s="12" t="s">
        <v>1678</v>
      </c>
      <c r="I1768" s="60" t="str">
        <f>IF(AND($A1768&lt;&gt;"",ISNUMBER($A1768)),VLOOKUP($A1768,StudiesDetails!$B:$CW,26,FALSE),"")</f>
        <v>Individual</v>
      </c>
      <c r="J1768" s="39">
        <f>IF(AND($A1768&lt;&gt;"",ISNUMBER($A1768)),VLOOKUP($A1768,StudiesDetails!$B:$CW,31,FALSE),"")</f>
        <v>1</v>
      </c>
      <c r="K1768" s="139" t="s">
        <v>1697</v>
      </c>
      <c r="M1768" s="14" t="s">
        <v>1385</v>
      </c>
      <c r="X1768" s="52">
        <v>1</v>
      </c>
      <c r="Y1768" s="52" t="s">
        <v>1723</v>
      </c>
    </row>
    <row r="1769" spans="1:25" x14ac:dyDescent="0.3">
      <c r="A1769">
        <v>2711</v>
      </c>
      <c r="B1769" s="23" t="str">
        <f>IF(AND($A1769&lt;&gt;"",ISNUMBER($A1769)),VLOOKUP($A1769,StudiesDetails!$B:$CW,2,FALSE),"")</f>
        <v>Wegler</v>
      </c>
      <c r="C1769" s="23">
        <f>IF(AND($A1769&lt;&gt;"",ISNUMBER($A1769)),VLOOKUP($A1769,StudiesDetails!$B:$CW,3,FALSE),"")</f>
        <v>2022</v>
      </c>
      <c r="D1769" s="23" t="str">
        <f>IF(AND($A1769&lt;&gt;"",ISNUMBER($A1769)),VLOOKUP($A1769,StudiesDetails!$B:$CW,4,FALSE),"")</f>
        <v>https://doi.org/10.1002/cpt.2558</v>
      </c>
      <c r="E1769" s="64" t="str">
        <f>IF(AND($A1769&lt;&gt;"",ISNUMBER($A1769)),VLOOKUP($A1769,StudiesDetails!$B:$CW,5,FALSE),"")</f>
        <v>CYP3A7</v>
      </c>
      <c r="F1769" s="23" t="str">
        <f>IF(AND($A1769&lt;&gt;"",ISNUMBER($A1769)),VLOOKUP($A1769,StudiesDetails!$B:$CW,6,FALSE),"")</f>
        <v>Small intestine-Jejunum-Lysate-obsese 28-</v>
      </c>
      <c r="G1769" s="12" t="s">
        <v>1678</v>
      </c>
      <c r="I1769" s="60" t="str">
        <f>IF(AND($A1769&lt;&gt;"",ISNUMBER($A1769)),VLOOKUP($A1769,StudiesDetails!$B:$CW,26,FALSE),"")</f>
        <v>Individual</v>
      </c>
      <c r="J1769" s="39">
        <f>IF(AND($A1769&lt;&gt;"",ISNUMBER($A1769)),VLOOKUP($A1769,StudiesDetails!$B:$CW,31,FALSE),"")</f>
        <v>1</v>
      </c>
      <c r="K1769" s="139" t="s">
        <v>1697</v>
      </c>
      <c r="M1769" s="14" t="s">
        <v>1385</v>
      </c>
      <c r="X1769" s="52">
        <v>1</v>
      </c>
      <c r="Y1769" s="52" t="s">
        <v>1723</v>
      </c>
    </row>
    <row r="1770" spans="1:25" x14ac:dyDescent="0.3">
      <c r="A1770">
        <v>2712</v>
      </c>
      <c r="B1770" s="23" t="str">
        <f>IF(AND($A1770&lt;&gt;"",ISNUMBER($A1770)),VLOOKUP($A1770,StudiesDetails!$B:$CW,2,FALSE),"")</f>
        <v>Wegler</v>
      </c>
      <c r="C1770" s="23">
        <f>IF(AND($A1770&lt;&gt;"",ISNUMBER($A1770)),VLOOKUP($A1770,StudiesDetails!$B:$CW,3,FALSE),"")</f>
        <v>2022</v>
      </c>
      <c r="D1770" s="23" t="str">
        <f>IF(AND($A1770&lt;&gt;"",ISNUMBER($A1770)),VLOOKUP($A1770,StudiesDetails!$B:$CW,4,FALSE),"")</f>
        <v>https://doi.org/10.1002/cpt.2558</v>
      </c>
      <c r="E1770" s="64" t="str">
        <f>IF(AND($A1770&lt;&gt;"",ISNUMBER($A1770)),VLOOKUP($A1770,StudiesDetails!$B:$CW,5,FALSE),"")</f>
        <v>CYP3A7</v>
      </c>
      <c r="F1770" s="23" t="str">
        <f>IF(AND($A1770&lt;&gt;"",ISNUMBER($A1770)),VLOOKUP($A1770,StudiesDetails!$B:$CW,6,FALSE),"")</f>
        <v>Small intestine-Jejunum-Lysate-obsese 29-</v>
      </c>
      <c r="G1770" s="12" t="s">
        <v>1678</v>
      </c>
      <c r="I1770" s="60" t="str">
        <f>IF(AND($A1770&lt;&gt;"",ISNUMBER($A1770)),VLOOKUP($A1770,StudiesDetails!$B:$CW,26,FALSE),"")</f>
        <v>Individual</v>
      </c>
      <c r="J1770" s="39">
        <f>IF(AND($A1770&lt;&gt;"",ISNUMBER($A1770)),VLOOKUP($A1770,StudiesDetails!$B:$CW,31,FALSE),"")</f>
        <v>1</v>
      </c>
      <c r="K1770" s="139" t="s">
        <v>1697</v>
      </c>
      <c r="M1770" s="14" t="s">
        <v>1385</v>
      </c>
      <c r="X1770" s="52">
        <v>1</v>
      </c>
      <c r="Y1770" s="52" t="s">
        <v>1723</v>
      </c>
    </row>
    <row r="1771" spans="1:25" x14ac:dyDescent="0.3">
      <c r="A1771">
        <v>2713</v>
      </c>
      <c r="B1771" s="23" t="str">
        <f>IF(AND($A1771&lt;&gt;"",ISNUMBER($A1771)),VLOOKUP($A1771,StudiesDetails!$B:$CW,2,FALSE),"")</f>
        <v>Wegler</v>
      </c>
      <c r="C1771" s="23">
        <f>IF(AND($A1771&lt;&gt;"",ISNUMBER($A1771)),VLOOKUP($A1771,StudiesDetails!$B:$CW,3,FALSE),"")</f>
        <v>2022</v>
      </c>
      <c r="D1771" s="23" t="str">
        <f>IF(AND($A1771&lt;&gt;"",ISNUMBER($A1771)),VLOOKUP($A1771,StudiesDetails!$B:$CW,4,FALSE),"")</f>
        <v>https://doi.org/10.1002/cpt.2558</v>
      </c>
      <c r="E1771" s="64" t="str">
        <f>IF(AND($A1771&lt;&gt;"",ISNUMBER($A1771)),VLOOKUP($A1771,StudiesDetails!$B:$CW,5,FALSE),"")</f>
        <v>CYP3A7</v>
      </c>
      <c r="F1771" s="23" t="str">
        <f>IF(AND($A1771&lt;&gt;"",ISNUMBER($A1771)),VLOOKUP($A1771,StudiesDetails!$B:$CW,6,FALSE),"")</f>
        <v>Small intestine-Jejunum-Lysate-obsese 30-</v>
      </c>
      <c r="G1771" s="12" t="s">
        <v>1678</v>
      </c>
      <c r="I1771" s="60" t="str">
        <f>IF(AND($A1771&lt;&gt;"",ISNUMBER($A1771)),VLOOKUP($A1771,StudiesDetails!$B:$CW,26,FALSE),"")</f>
        <v>Individual</v>
      </c>
      <c r="J1771" s="39">
        <f>IF(AND($A1771&lt;&gt;"",ISNUMBER($A1771)),VLOOKUP($A1771,StudiesDetails!$B:$CW,31,FALSE),"")</f>
        <v>1</v>
      </c>
      <c r="K1771" s="139" t="s">
        <v>1697</v>
      </c>
      <c r="M1771" s="14" t="s">
        <v>1385</v>
      </c>
      <c r="X1771" s="52">
        <v>1</v>
      </c>
      <c r="Y1771" s="52" t="s">
        <v>1723</v>
      </c>
    </row>
    <row r="1772" spans="1:25" x14ac:dyDescent="0.3">
      <c r="A1772">
        <v>2714</v>
      </c>
      <c r="B1772" s="23" t="str">
        <f>IF(AND($A1772&lt;&gt;"",ISNUMBER($A1772)),VLOOKUP($A1772,StudiesDetails!$B:$CW,2,FALSE),"")</f>
        <v>Wegler</v>
      </c>
      <c r="C1772" s="23">
        <f>IF(AND($A1772&lt;&gt;"",ISNUMBER($A1772)),VLOOKUP($A1772,StudiesDetails!$B:$CW,3,FALSE),"")</f>
        <v>2022</v>
      </c>
      <c r="D1772" s="23" t="str">
        <f>IF(AND($A1772&lt;&gt;"",ISNUMBER($A1772)),VLOOKUP($A1772,StudiesDetails!$B:$CW,4,FALSE),"")</f>
        <v>https://doi.org/10.1002/cpt.2558</v>
      </c>
      <c r="E1772" s="64" t="str">
        <f>IF(AND($A1772&lt;&gt;"",ISNUMBER($A1772)),VLOOKUP($A1772,StudiesDetails!$B:$CW,5,FALSE),"")</f>
        <v>CYP3A7</v>
      </c>
      <c r="F1772" s="23" t="str">
        <f>IF(AND($A1772&lt;&gt;"",ISNUMBER($A1772)),VLOOKUP($A1772,StudiesDetails!$B:$CW,6,FALSE),"")</f>
        <v>Small intestine-Jejunum-Lysate-obsese 31-</v>
      </c>
      <c r="G1772" s="12" t="s">
        <v>1678</v>
      </c>
      <c r="I1772" s="60" t="str">
        <f>IF(AND($A1772&lt;&gt;"",ISNUMBER($A1772)),VLOOKUP($A1772,StudiesDetails!$B:$CW,26,FALSE),"")</f>
        <v>Individual</v>
      </c>
      <c r="J1772" s="39">
        <f>IF(AND($A1772&lt;&gt;"",ISNUMBER($A1772)),VLOOKUP($A1772,StudiesDetails!$B:$CW,31,FALSE),"")</f>
        <v>1</v>
      </c>
      <c r="K1772" s="139" t="s">
        <v>1697</v>
      </c>
      <c r="M1772" s="14" t="s">
        <v>1385</v>
      </c>
      <c r="X1772" s="52">
        <v>1</v>
      </c>
      <c r="Y1772" s="52" t="s">
        <v>1723</v>
      </c>
    </row>
    <row r="1773" spans="1:25" x14ac:dyDescent="0.3">
      <c r="A1773">
        <v>2715</v>
      </c>
      <c r="B1773" s="23" t="str">
        <f>IF(AND($A1773&lt;&gt;"",ISNUMBER($A1773)),VLOOKUP($A1773,StudiesDetails!$B:$CW,2,FALSE),"")</f>
        <v>Wegler</v>
      </c>
      <c r="C1773" s="23">
        <f>IF(AND($A1773&lt;&gt;"",ISNUMBER($A1773)),VLOOKUP($A1773,StudiesDetails!$B:$CW,3,FALSE),"")</f>
        <v>2022</v>
      </c>
      <c r="D1773" s="23" t="str">
        <f>IF(AND($A1773&lt;&gt;"",ISNUMBER($A1773)),VLOOKUP($A1773,StudiesDetails!$B:$CW,4,FALSE),"")</f>
        <v>https://doi.org/10.1002/cpt.2558</v>
      </c>
      <c r="E1773" s="64" t="str">
        <f>IF(AND($A1773&lt;&gt;"",ISNUMBER($A1773)),VLOOKUP($A1773,StudiesDetails!$B:$CW,5,FALSE),"")</f>
        <v>CYP3A7</v>
      </c>
      <c r="F1773" s="23" t="str">
        <f>IF(AND($A1773&lt;&gt;"",ISNUMBER($A1773)),VLOOKUP($A1773,StudiesDetails!$B:$CW,6,FALSE),"")</f>
        <v>Small intestine-Jejunum-Lysate-obsese 32-</v>
      </c>
      <c r="G1773" s="12" t="s">
        <v>1678</v>
      </c>
      <c r="I1773" s="60" t="str">
        <f>IF(AND($A1773&lt;&gt;"",ISNUMBER($A1773)),VLOOKUP($A1773,StudiesDetails!$B:$CW,26,FALSE),"")</f>
        <v>Individual</v>
      </c>
      <c r="J1773" s="39">
        <f>IF(AND($A1773&lt;&gt;"",ISNUMBER($A1773)),VLOOKUP($A1773,StudiesDetails!$B:$CW,31,FALSE),"")</f>
        <v>1</v>
      </c>
      <c r="K1773" s="139" t="s">
        <v>1697</v>
      </c>
      <c r="M1773" s="14" t="s">
        <v>1385</v>
      </c>
      <c r="X1773" s="52">
        <v>1</v>
      </c>
      <c r="Y1773" s="52" t="s">
        <v>1723</v>
      </c>
    </row>
    <row r="1774" spans="1:25" x14ac:dyDescent="0.3">
      <c r="A1774">
        <v>2716</v>
      </c>
      <c r="B1774" s="23" t="str">
        <f>IF(AND($A1774&lt;&gt;"",ISNUMBER($A1774)),VLOOKUP($A1774,StudiesDetails!$B:$CW,2,FALSE),"")</f>
        <v>Wegler</v>
      </c>
      <c r="C1774" s="23">
        <f>IF(AND($A1774&lt;&gt;"",ISNUMBER($A1774)),VLOOKUP($A1774,StudiesDetails!$B:$CW,3,FALSE),"")</f>
        <v>2022</v>
      </c>
      <c r="D1774" s="23" t="str">
        <f>IF(AND($A1774&lt;&gt;"",ISNUMBER($A1774)),VLOOKUP($A1774,StudiesDetails!$B:$CW,4,FALSE),"")</f>
        <v>https://doi.org/10.1002/cpt.2558</v>
      </c>
      <c r="E1774" s="64" t="str">
        <f>IF(AND($A1774&lt;&gt;"",ISNUMBER($A1774)),VLOOKUP($A1774,StudiesDetails!$B:$CW,5,FALSE),"")</f>
        <v>CYP3A7</v>
      </c>
      <c r="F1774" s="23" t="str">
        <f>IF(AND($A1774&lt;&gt;"",ISNUMBER($A1774)),VLOOKUP($A1774,StudiesDetails!$B:$CW,6,FALSE),"")</f>
        <v>Small intestine-Jejunum-Lysate-obsese 33-</v>
      </c>
      <c r="G1774" s="12" t="s">
        <v>1678</v>
      </c>
      <c r="I1774" s="60" t="str">
        <f>IF(AND($A1774&lt;&gt;"",ISNUMBER($A1774)),VLOOKUP($A1774,StudiesDetails!$B:$CW,26,FALSE),"")</f>
        <v>Individual</v>
      </c>
      <c r="J1774" s="39">
        <f>IF(AND($A1774&lt;&gt;"",ISNUMBER($A1774)),VLOOKUP($A1774,StudiesDetails!$B:$CW,31,FALSE),"")</f>
        <v>1</v>
      </c>
      <c r="K1774" s="139" t="s">
        <v>1697</v>
      </c>
      <c r="M1774" s="14" t="s">
        <v>1385</v>
      </c>
      <c r="X1774" s="52">
        <v>1</v>
      </c>
      <c r="Y1774" s="52" t="s">
        <v>1723</v>
      </c>
    </row>
    <row r="1775" spans="1:25" x14ac:dyDescent="0.3">
      <c r="A1775">
        <v>2717</v>
      </c>
      <c r="B1775" s="23" t="str">
        <f>IF(AND($A1775&lt;&gt;"",ISNUMBER($A1775)),VLOOKUP($A1775,StudiesDetails!$B:$CW,2,FALSE),"")</f>
        <v>Wegler</v>
      </c>
      <c r="C1775" s="23">
        <f>IF(AND($A1775&lt;&gt;"",ISNUMBER($A1775)),VLOOKUP($A1775,StudiesDetails!$B:$CW,3,FALSE),"")</f>
        <v>2022</v>
      </c>
      <c r="D1775" s="23" t="str">
        <f>IF(AND($A1775&lt;&gt;"",ISNUMBER($A1775)),VLOOKUP($A1775,StudiesDetails!$B:$CW,4,FALSE),"")</f>
        <v>https://doi.org/10.1002/cpt.2558</v>
      </c>
      <c r="E1775" s="64" t="str">
        <f>IF(AND($A1775&lt;&gt;"",ISNUMBER($A1775)),VLOOKUP($A1775,StudiesDetails!$B:$CW,5,FALSE),"")</f>
        <v>CYP3A7</v>
      </c>
      <c r="F1775" s="23" t="str">
        <f>IF(AND($A1775&lt;&gt;"",ISNUMBER($A1775)),VLOOKUP($A1775,StudiesDetails!$B:$CW,6,FALSE),"")</f>
        <v>Small intestine-Jejunum-Lysate-obsese 34-</v>
      </c>
      <c r="G1775" s="12" t="s">
        <v>1678</v>
      </c>
      <c r="I1775" s="60" t="str">
        <f>IF(AND($A1775&lt;&gt;"",ISNUMBER($A1775)),VLOOKUP($A1775,StudiesDetails!$B:$CW,26,FALSE),"")</f>
        <v>Individual</v>
      </c>
      <c r="J1775" s="39">
        <f>IF(AND($A1775&lt;&gt;"",ISNUMBER($A1775)),VLOOKUP($A1775,StudiesDetails!$B:$CW,31,FALSE),"")</f>
        <v>1</v>
      </c>
      <c r="K1775" s="139" t="s">
        <v>1697</v>
      </c>
      <c r="M1775" s="14" t="s">
        <v>1385</v>
      </c>
      <c r="X1775" s="52">
        <v>1</v>
      </c>
      <c r="Y1775" s="52" t="s">
        <v>1723</v>
      </c>
    </row>
    <row r="1776" spans="1:25" x14ac:dyDescent="0.3">
      <c r="A1776">
        <v>2718</v>
      </c>
      <c r="B1776" s="23" t="str">
        <f>IF(AND($A1776&lt;&gt;"",ISNUMBER($A1776)),VLOOKUP($A1776,StudiesDetails!$B:$CW,2,FALSE),"")</f>
        <v>Wegler</v>
      </c>
      <c r="C1776" s="23">
        <f>IF(AND($A1776&lt;&gt;"",ISNUMBER($A1776)),VLOOKUP($A1776,StudiesDetails!$B:$CW,3,FALSE),"")</f>
        <v>2022</v>
      </c>
      <c r="D1776" s="23" t="str">
        <f>IF(AND($A1776&lt;&gt;"",ISNUMBER($A1776)),VLOOKUP($A1776,StudiesDetails!$B:$CW,4,FALSE),"")</f>
        <v>https://doi.org/10.1002/cpt.2558</v>
      </c>
      <c r="E1776" s="64" t="str">
        <f>IF(AND($A1776&lt;&gt;"",ISNUMBER($A1776)),VLOOKUP($A1776,StudiesDetails!$B:$CW,5,FALSE),"")</f>
        <v>CYP3A7</v>
      </c>
      <c r="F1776" s="23" t="str">
        <f>IF(AND($A1776&lt;&gt;"",ISNUMBER($A1776)),VLOOKUP($A1776,StudiesDetails!$B:$CW,6,FALSE),"")</f>
        <v>Small intestine-Jejunum-Lysate-obsese 35-</v>
      </c>
      <c r="G1776" s="12" t="s">
        <v>1678</v>
      </c>
      <c r="I1776" s="60" t="str">
        <f>IF(AND($A1776&lt;&gt;"",ISNUMBER($A1776)),VLOOKUP($A1776,StudiesDetails!$B:$CW,26,FALSE),"")</f>
        <v>Individual</v>
      </c>
      <c r="J1776" s="39">
        <f>IF(AND($A1776&lt;&gt;"",ISNUMBER($A1776)),VLOOKUP($A1776,StudiesDetails!$B:$CW,31,FALSE),"")</f>
        <v>1</v>
      </c>
      <c r="K1776" s="139" t="s">
        <v>1697</v>
      </c>
      <c r="M1776" s="14" t="s">
        <v>1385</v>
      </c>
      <c r="X1776" s="52">
        <v>1</v>
      </c>
      <c r="Y1776" s="52" t="s">
        <v>1723</v>
      </c>
    </row>
    <row r="1777" spans="1:25" x14ac:dyDescent="0.3">
      <c r="A1777">
        <v>2719</v>
      </c>
      <c r="B1777" s="23" t="str">
        <f>IF(AND($A1777&lt;&gt;"",ISNUMBER($A1777)),VLOOKUP($A1777,StudiesDetails!$B:$CW,2,FALSE),"")</f>
        <v>Wegler</v>
      </c>
      <c r="C1777" s="23">
        <f>IF(AND($A1777&lt;&gt;"",ISNUMBER($A1777)),VLOOKUP($A1777,StudiesDetails!$B:$CW,3,FALSE),"")</f>
        <v>2022</v>
      </c>
      <c r="D1777" s="23" t="str">
        <f>IF(AND($A1777&lt;&gt;"",ISNUMBER($A1777)),VLOOKUP($A1777,StudiesDetails!$B:$CW,4,FALSE),"")</f>
        <v>https://doi.org/10.1002/cpt.2558</v>
      </c>
      <c r="E1777" s="64" t="str">
        <f>IF(AND($A1777&lt;&gt;"",ISNUMBER($A1777)),VLOOKUP($A1777,StudiesDetails!$B:$CW,5,FALSE),"")</f>
        <v>CYP3A7</v>
      </c>
      <c r="F1777" s="23" t="str">
        <f>IF(AND($A1777&lt;&gt;"",ISNUMBER($A1777)),VLOOKUP($A1777,StudiesDetails!$B:$CW,6,FALSE),"")</f>
        <v>Small intestine-Jejunum-Lysate-obsese 36-</v>
      </c>
      <c r="G1777" s="12" t="s">
        <v>1678</v>
      </c>
      <c r="I1777" s="60" t="str">
        <f>IF(AND($A1777&lt;&gt;"",ISNUMBER($A1777)),VLOOKUP($A1777,StudiesDetails!$B:$CW,26,FALSE),"")</f>
        <v>Individual</v>
      </c>
      <c r="J1777" s="39">
        <f>IF(AND($A1777&lt;&gt;"",ISNUMBER($A1777)),VLOOKUP($A1777,StudiesDetails!$B:$CW,31,FALSE),"")</f>
        <v>1</v>
      </c>
      <c r="K1777" s="139" t="s">
        <v>1697</v>
      </c>
      <c r="M1777" s="14" t="s">
        <v>1385</v>
      </c>
      <c r="X1777" s="52">
        <v>1</v>
      </c>
      <c r="Y1777" s="52" t="s">
        <v>1723</v>
      </c>
    </row>
    <row r="1778" spans="1:25" x14ac:dyDescent="0.3">
      <c r="A1778">
        <v>2720</v>
      </c>
      <c r="B1778" s="23" t="str">
        <f>IF(AND($A1778&lt;&gt;"",ISNUMBER($A1778)),VLOOKUP($A1778,StudiesDetails!$B:$CW,2,FALSE),"")</f>
        <v>Wegler</v>
      </c>
      <c r="C1778" s="23">
        <f>IF(AND($A1778&lt;&gt;"",ISNUMBER($A1778)),VLOOKUP($A1778,StudiesDetails!$B:$CW,3,FALSE),"")</f>
        <v>2022</v>
      </c>
      <c r="D1778" s="23" t="str">
        <f>IF(AND($A1778&lt;&gt;"",ISNUMBER($A1778)),VLOOKUP($A1778,StudiesDetails!$B:$CW,4,FALSE),"")</f>
        <v>https://doi.org/10.1002/cpt.2558</v>
      </c>
      <c r="E1778" s="64" t="str">
        <f>IF(AND($A1778&lt;&gt;"",ISNUMBER($A1778)),VLOOKUP($A1778,StudiesDetails!$B:$CW,5,FALSE),"")</f>
        <v>CYP3A7</v>
      </c>
      <c r="F1778" s="23" t="str">
        <f>IF(AND($A1778&lt;&gt;"",ISNUMBER($A1778)),VLOOKUP($A1778,StudiesDetails!$B:$CW,6,FALSE),"")</f>
        <v>Small intestine-Jejunum-Lysate-obsese 37-</v>
      </c>
      <c r="G1778" s="12" t="s">
        <v>1678</v>
      </c>
      <c r="I1778" s="60" t="str">
        <f>IF(AND($A1778&lt;&gt;"",ISNUMBER($A1778)),VLOOKUP($A1778,StudiesDetails!$B:$CW,26,FALSE),"")</f>
        <v>Individual</v>
      </c>
      <c r="J1778" s="39">
        <f>IF(AND($A1778&lt;&gt;"",ISNUMBER($A1778)),VLOOKUP($A1778,StudiesDetails!$B:$CW,31,FALSE),"")</f>
        <v>1</v>
      </c>
      <c r="K1778" s="139" t="s">
        <v>1697</v>
      </c>
      <c r="M1778" s="14" t="s">
        <v>1385</v>
      </c>
      <c r="X1778" s="52">
        <v>1</v>
      </c>
      <c r="Y1778" s="52" t="s">
        <v>1723</v>
      </c>
    </row>
    <row r="1779" spans="1:25" x14ac:dyDescent="0.3">
      <c r="A1779">
        <v>2721</v>
      </c>
      <c r="B1779" s="23" t="str">
        <f>IF(AND($A1779&lt;&gt;"",ISNUMBER($A1779)),VLOOKUP($A1779,StudiesDetails!$B:$CW,2,FALSE),"")</f>
        <v>Wegler</v>
      </c>
      <c r="C1779" s="23">
        <f>IF(AND($A1779&lt;&gt;"",ISNUMBER($A1779)),VLOOKUP($A1779,StudiesDetails!$B:$CW,3,FALSE),"")</f>
        <v>2022</v>
      </c>
      <c r="D1779" s="23" t="str">
        <f>IF(AND($A1779&lt;&gt;"",ISNUMBER($A1779)),VLOOKUP($A1779,StudiesDetails!$B:$CW,4,FALSE),"")</f>
        <v>https://doi.org/10.1002/cpt.2558</v>
      </c>
      <c r="E1779" s="64" t="str">
        <f>IF(AND($A1779&lt;&gt;"",ISNUMBER($A1779)),VLOOKUP($A1779,StudiesDetails!$B:$CW,5,FALSE),"")</f>
        <v>CYP3A7</v>
      </c>
      <c r="F1779" s="23" t="str">
        <f>IF(AND($A1779&lt;&gt;"",ISNUMBER($A1779)),VLOOKUP($A1779,StudiesDetails!$B:$CW,6,FALSE),"")</f>
        <v>Liver--Lysate-obsese 1-</v>
      </c>
      <c r="G1779" s="12" t="s">
        <v>1678</v>
      </c>
      <c r="I1779" s="60" t="str">
        <f>IF(AND($A1779&lt;&gt;"",ISNUMBER($A1779)),VLOOKUP($A1779,StudiesDetails!$B:$CW,26,FALSE),"")</f>
        <v>Individual</v>
      </c>
      <c r="J1779" s="39">
        <f>IF(AND($A1779&lt;&gt;"",ISNUMBER($A1779)),VLOOKUP($A1779,StudiesDetails!$B:$CW,31,FALSE),"")</f>
        <v>1</v>
      </c>
      <c r="K1779" s="140">
        <v>5.3351976895244201E-3</v>
      </c>
      <c r="L1779" s="14" t="s">
        <v>1722</v>
      </c>
      <c r="M1779" s="14" t="s">
        <v>1385</v>
      </c>
      <c r="X1779" s="52">
        <v>1</v>
      </c>
      <c r="Y1779" s="52" t="s">
        <v>1683</v>
      </c>
    </row>
    <row r="1780" spans="1:25" x14ac:dyDescent="0.3">
      <c r="A1780">
        <v>2722</v>
      </c>
      <c r="B1780" s="23" t="str">
        <f>IF(AND($A1780&lt;&gt;"",ISNUMBER($A1780)),VLOOKUP($A1780,StudiesDetails!$B:$CW,2,FALSE),"")</f>
        <v>Wegler</v>
      </c>
      <c r="C1780" s="23">
        <f>IF(AND($A1780&lt;&gt;"",ISNUMBER($A1780)),VLOOKUP($A1780,StudiesDetails!$B:$CW,3,FALSE),"")</f>
        <v>2022</v>
      </c>
      <c r="D1780" s="23" t="str">
        <f>IF(AND($A1780&lt;&gt;"",ISNUMBER($A1780)),VLOOKUP($A1780,StudiesDetails!$B:$CW,4,FALSE),"")</f>
        <v>https://doi.org/10.1002/cpt.2558</v>
      </c>
      <c r="E1780" s="64" t="str">
        <f>IF(AND($A1780&lt;&gt;"",ISNUMBER($A1780)),VLOOKUP($A1780,StudiesDetails!$B:$CW,5,FALSE),"")</f>
        <v>CYP3A7</v>
      </c>
      <c r="F1780" s="23" t="str">
        <f>IF(AND($A1780&lt;&gt;"",ISNUMBER($A1780)),VLOOKUP($A1780,StudiesDetails!$B:$CW,6,FALSE),"")</f>
        <v>Liver--Lysate-obsese 2-</v>
      </c>
      <c r="G1780" s="12" t="s">
        <v>1678</v>
      </c>
      <c r="I1780" s="60" t="str">
        <f>IF(AND($A1780&lt;&gt;"",ISNUMBER($A1780)),VLOOKUP($A1780,StudiesDetails!$B:$CW,26,FALSE),"")</f>
        <v>Individual</v>
      </c>
      <c r="J1780" s="39">
        <f>IF(AND($A1780&lt;&gt;"",ISNUMBER($A1780)),VLOOKUP($A1780,StudiesDetails!$B:$CW,31,FALSE),"")</f>
        <v>1</v>
      </c>
      <c r="K1780" s="140">
        <v>6.0851267040456904E-3</v>
      </c>
      <c r="L1780" s="14" t="s">
        <v>1722</v>
      </c>
      <c r="M1780" s="14" t="s">
        <v>1385</v>
      </c>
      <c r="X1780" s="52">
        <v>1</v>
      </c>
      <c r="Y1780" s="52" t="s">
        <v>1683</v>
      </c>
    </row>
    <row r="1781" spans="1:25" x14ac:dyDescent="0.3">
      <c r="A1781">
        <v>2723</v>
      </c>
      <c r="B1781" s="23" t="str">
        <f>IF(AND($A1781&lt;&gt;"",ISNUMBER($A1781)),VLOOKUP($A1781,StudiesDetails!$B:$CW,2,FALSE),"")</f>
        <v>Wegler</v>
      </c>
      <c r="C1781" s="23">
        <f>IF(AND($A1781&lt;&gt;"",ISNUMBER($A1781)),VLOOKUP($A1781,StudiesDetails!$B:$CW,3,FALSE),"")</f>
        <v>2022</v>
      </c>
      <c r="D1781" s="23" t="str">
        <f>IF(AND($A1781&lt;&gt;"",ISNUMBER($A1781)),VLOOKUP($A1781,StudiesDetails!$B:$CW,4,FALSE),"")</f>
        <v>https://doi.org/10.1002/cpt.2558</v>
      </c>
      <c r="E1781" s="64" t="str">
        <f>IF(AND($A1781&lt;&gt;"",ISNUMBER($A1781)),VLOOKUP($A1781,StudiesDetails!$B:$CW,5,FALSE),"")</f>
        <v>CYP3A7</v>
      </c>
      <c r="F1781" s="23" t="str">
        <f>IF(AND($A1781&lt;&gt;"",ISNUMBER($A1781)),VLOOKUP($A1781,StudiesDetails!$B:$CW,6,FALSE),"")</f>
        <v>Liver--Lysate-obsese 3-</v>
      </c>
      <c r="G1781" s="12" t="s">
        <v>1678</v>
      </c>
      <c r="I1781" s="60" t="str">
        <f>IF(AND($A1781&lt;&gt;"",ISNUMBER($A1781)),VLOOKUP($A1781,StudiesDetails!$B:$CW,26,FALSE),"")</f>
        <v>Individual</v>
      </c>
      <c r="J1781" s="39">
        <f>IF(AND($A1781&lt;&gt;"",ISNUMBER($A1781)),VLOOKUP($A1781,StudiesDetails!$B:$CW,31,FALSE),"")</f>
        <v>1</v>
      </c>
      <c r="K1781" s="140">
        <v>1.20678511649425</v>
      </c>
      <c r="L1781" s="14" t="s">
        <v>1722</v>
      </c>
      <c r="M1781" s="14" t="s">
        <v>1385</v>
      </c>
      <c r="X1781" s="52">
        <v>1</v>
      </c>
      <c r="Y1781" s="52" t="s">
        <v>1683</v>
      </c>
    </row>
    <row r="1782" spans="1:25" x14ac:dyDescent="0.3">
      <c r="A1782">
        <v>2724</v>
      </c>
      <c r="B1782" s="23" t="str">
        <f>IF(AND($A1782&lt;&gt;"",ISNUMBER($A1782)),VLOOKUP($A1782,StudiesDetails!$B:$CW,2,FALSE),"")</f>
        <v>Wegler</v>
      </c>
      <c r="C1782" s="23">
        <f>IF(AND($A1782&lt;&gt;"",ISNUMBER($A1782)),VLOOKUP($A1782,StudiesDetails!$B:$CW,3,FALSE),"")</f>
        <v>2022</v>
      </c>
      <c r="D1782" s="23" t="str">
        <f>IF(AND($A1782&lt;&gt;"",ISNUMBER($A1782)),VLOOKUP($A1782,StudiesDetails!$B:$CW,4,FALSE),"")</f>
        <v>https://doi.org/10.1002/cpt.2558</v>
      </c>
      <c r="E1782" s="64" t="str">
        <f>IF(AND($A1782&lt;&gt;"",ISNUMBER($A1782)),VLOOKUP($A1782,StudiesDetails!$B:$CW,5,FALSE),"")</f>
        <v>CYP3A7</v>
      </c>
      <c r="F1782" s="23" t="str">
        <f>IF(AND($A1782&lt;&gt;"",ISNUMBER($A1782)),VLOOKUP($A1782,StudiesDetails!$B:$CW,6,FALSE),"")</f>
        <v>Liver--Lysate-obsese 4-</v>
      </c>
      <c r="G1782" s="12" t="s">
        <v>1678</v>
      </c>
      <c r="I1782" s="60" t="str">
        <f>IF(AND($A1782&lt;&gt;"",ISNUMBER($A1782)),VLOOKUP($A1782,StudiesDetails!$B:$CW,26,FALSE),"")</f>
        <v>Individual</v>
      </c>
      <c r="J1782" s="39">
        <f>IF(AND($A1782&lt;&gt;"",ISNUMBER($A1782)),VLOOKUP($A1782,StudiesDetails!$B:$CW,31,FALSE),"")</f>
        <v>1</v>
      </c>
      <c r="K1782" s="140">
        <v>2.2467724858669599E-2</v>
      </c>
      <c r="L1782" s="14" t="s">
        <v>1722</v>
      </c>
      <c r="M1782" s="14" t="s">
        <v>1385</v>
      </c>
      <c r="X1782" s="52">
        <v>1</v>
      </c>
      <c r="Y1782" s="52" t="s">
        <v>1683</v>
      </c>
    </row>
    <row r="1783" spans="1:25" x14ac:dyDescent="0.3">
      <c r="A1783">
        <v>2725</v>
      </c>
      <c r="B1783" s="23" t="str">
        <f>IF(AND($A1783&lt;&gt;"",ISNUMBER($A1783)),VLOOKUP($A1783,StudiesDetails!$B:$CW,2,FALSE),"")</f>
        <v>Wegler</v>
      </c>
      <c r="C1783" s="23">
        <f>IF(AND($A1783&lt;&gt;"",ISNUMBER($A1783)),VLOOKUP($A1783,StudiesDetails!$B:$CW,3,FALSE),"")</f>
        <v>2022</v>
      </c>
      <c r="D1783" s="23" t="str">
        <f>IF(AND($A1783&lt;&gt;"",ISNUMBER($A1783)),VLOOKUP($A1783,StudiesDetails!$B:$CW,4,FALSE),"")</f>
        <v>https://doi.org/10.1002/cpt.2558</v>
      </c>
      <c r="E1783" s="64" t="str">
        <f>IF(AND($A1783&lt;&gt;"",ISNUMBER($A1783)),VLOOKUP($A1783,StudiesDetails!$B:$CW,5,FALSE),"")</f>
        <v>CYP3A7</v>
      </c>
      <c r="F1783" s="23" t="str">
        <f>IF(AND($A1783&lt;&gt;"",ISNUMBER($A1783)),VLOOKUP($A1783,StudiesDetails!$B:$CW,6,FALSE),"")</f>
        <v>Liver--Lysate-obsese 5-</v>
      </c>
      <c r="G1783" s="12" t="s">
        <v>1678</v>
      </c>
      <c r="I1783" s="60" t="str">
        <f>IF(AND($A1783&lt;&gt;"",ISNUMBER($A1783)),VLOOKUP($A1783,StudiesDetails!$B:$CW,26,FALSE),"")</f>
        <v>Individual</v>
      </c>
      <c r="J1783" s="39">
        <f>IF(AND($A1783&lt;&gt;"",ISNUMBER($A1783)),VLOOKUP($A1783,StudiesDetails!$B:$CW,31,FALSE),"")</f>
        <v>1</v>
      </c>
      <c r="K1783" s="140">
        <v>5.3932193451803702E-2</v>
      </c>
      <c r="L1783" s="14" t="s">
        <v>1722</v>
      </c>
      <c r="M1783" s="14" t="s">
        <v>1385</v>
      </c>
      <c r="X1783" s="52">
        <v>1</v>
      </c>
      <c r="Y1783" s="52" t="s">
        <v>1683</v>
      </c>
    </row>
    <row r="1784" spans="1:25" x14ac:dyDescent="0.3">
      <c r="A1784">
        <v>2726</v>
      </c>
      <c r="B1784" s="23" t="str">
        <f>IF(AND($A1784&lt;&gt;"",ISNUMBER($A1784)),VLOOKUP($A1784,StudiesDetails!$B:$CW,2,FALSE),"")</f>
        <v>Wegler</v>
      </c>
      <c r="C1784" s="23">
        <f>IF(AND($A1784&lt;&gt;"",ISNUMBER($A1784)),VLOOKUP($A1784,StudiesDetails!$B:$CW,3,FALSE),"")</f>
        <v>2022</v>
      </c>
      <c r="D1784" s="23" t="str">
        <f>IF(AND($A1784&lt;&gt;"",ISNUMBER($A1784)),VLOOKUP($A1784,StudiesDetails!$B:$CW,4,FALSE),"")</f>
        <v>https://doi.org/10.1002/cpt.2558</v>
      </c>
      <c r="E1784" s="64" t="str">
        <f>IF(AND($A1784&lt;&gt;"",ISNUMBER($A1784)),VLOOKUP($A1784,StudiesDetails!$B:$CW,5,FALSE),"")</f>
        <v>CYP3A7</v>
      </c>
      <c r="F1784" s="23" t="str">
        <f>IF(AND($A1784&lt;&gt;"",ISNUMBER($A1784)),VLOOKUP($A1784,StudiesDetails!$B:$CW,6,FALSE),"")</f>
        <v>Liver--Lysate-obsese 6-</v>
      </c>
      <c r="G1784" s="12" t="s">
        <v>1678</v>
      </c>
      <c r="I1784" s="60" t="str">
        <f>IF(AND($A1784&lt;&gt;"",ISNUMBER($A1784)),VLOOKUP($A1784,StudiesDetails!$B:$CW,26,FALSE),"")</f>
        <v>Individual</v>
      </c>
      <c r="J1784" s="39">
        <f>IF(AND($A1784&lt;&gt;"",ISNUMBER($A1784)),VLOOKUP($A1784,StudiesDetails!$B:$CW,31,FALSE),"")</f>
        <v>1</v>
      </c>
      <c r="K1784" s="140">
        <v>2.4831795056855399E-2</v>
      </c>
      <c r="L1784" s="14" t="s">
        <v>1722</v>
      </c>
      <c r="M1784" s="14" t="s">
        <v>1385</v>
      </c>
      <c r="X1784" s="52">
        <v>1</v>
      </c>
      <c r="Y1784" s="52" t="s">
        <v>1683</v>
      </c>
    </row>
    <row r="1785" spans="1:25" x14ac:dyDescent="0.3">
      <c r="A1785">
        <v>2727</v>
      </c>
      <c r="B1785" s="23" t="str">
        <f>IF(AND($A1785&lt;&gt;"",ISNUMBER($A1785)),VLOOKUP($A1785,StudiesDetails!$B:$CW,2,FALSE),"")</f>
        <v>Wegler</v>
      </c>
      <c r="C1785" s="23">
        <f>IF(AND($A1785&lt;&gt;"",ISNUMBER($A1785)),VLOOKUP($A1785,StudiesDetails!$B:$CW,3,FALSE),"")</f>
        <v>2022</v>
      </c>
      <c r="D1785" s="23" t="str">
        <f>IF(AND($A1785&lt;&gt;"",ISNUMBER($A1785)),VLOOKUP($A1785,StudiesDetails!$B:$CW,4,FALSE),"")</f>
        <v>https://doi.org/10.1002/cpt.2558</v>
      </c>
      <c r="E1785" s="64" t="str">
        <f>IF(AND($A1785&lt;&gt;"",ISNUMBER($A1785)),VLOOKUP($A1785,StudiesDetails!$B:$CW,5,FALSE),"")</f>
        <v>CYP3A7</v>
      </c>
      <c r="F1785" s="23" t="str">
        <f>IF(AND($A1785&lt;&gt;"",ISNUMBER($A1785)),VLOOKUP($A1785,StudiesDetails!$B:$CW,6,FALSE),"")</f>
        <v>Liver--Lysate-obsese 7-</v>
      </c>
      <c r="G1785" s="12" t="s">
        <v>1678</v>
      </c>
      <c r="I1785" s="60" t="str">
        <f>IF(AND($A1785&lt;&gt;"",ISNUMBER($A1785)),VLOOKUP($A1785,StudiesDetails!$B:$CW,26,FALSE),"")</f>
        <v>Individual</v>
      </c>
      <c r="J1785" s="39">
        <f>IF(AND($A1785&lt;&gt;"",ISNUMBER($A1785)),VLOOKUP($A1785,StudiesDetails!$B:$CW,31,FALSE),"")</f>
        <v>1</v>
      </c>
      <c r="K1785" s="140">
        <v>1.46018001734075E-2</v>
      </c>
      <c r="L1785" s="14" t="s">
        <v>1722</v>
      </c>
      <c r="M1785" s="14" t="s">
        <v>1385</v>
      </c>
      <c r="X1785" s="52">
        <v>1</v>
      </c>
      <c r="Y1785" s="52" t="s">
        <v>1683</v>
      </c>
    </row>
    <row r="1786" spans="1:25" x14ac:dyDescent="0.3">
      <c r="A1786">
        <v>2728</v>
      </c>
      <c r="B1786" s="23" t="str">
        <f>IF(AND($A1786&lt;&gt;"",ISNUMBER($A1786)),VLOOKUP($A1786,StudiesDetails!$B:$CW,2,FALSE),"")</f>
        <v>Wegler</v>
      </c>
      <c r="C1786" s="23">
        <f>IF(AND($A1786&lt;&gt;"",ISNUMBER($A1786)),VLOOKUP($A1786,StudiesDetails!$B:$CW,3,FALSE),"")</f>
        <v>2022</v>
      </c>
      <c r="D1786" s="23" t="str">
        <f>IF(AND($A1786&lt;&gt;"",ISNUMBER($A1786)),VLOOKUP($A1786,StudiesDetails!$B:$CW,4,FALSE),"")</f>
        <v>https://doi.org/10.1002/cpt.2558</v>
      </c>
      <c r="E1786" s="64" t="str">
        <f>IF(AND($A1786&lt;&gt;"",ISNUMBER($A1786)),VLOOKUP($A1786,StudiesDetails!$B:$CW,5,FALSE),"")</f>
        <v>CYP3A7</v>
      </c>
      <c r="F1786" s="23" t="str">
        <f>IF(AND($A1786&lt;&gt;"",ISNUMBER($A1786)),VLOOKUP($A1786,StudiesDetails!$B:$CW,6,FALSE),"")</f>
        <v>Liver--Lysate-obsese 8-</v>
      </c>
      <c r="G1786" s="12" t="s">
        <v>1678</v>
      </c>
      <c r="I1786" s="60" t="str">
        <f>IF(AND($A1786&lt;&gt;"",ISNUMBER($A1786)),VLOOKUP($A1786,StudiesDetails!$B:$CW,26,FALSE),"")</f>
        <v>Individual</v>
      </c>
      <c r="J1786" s="39">
        <f>IF(AND($A1786&lt;&gt;"",ISNUMBER($A1786)),VLOOKUP($A1786,StudiesDetails!$B:$CW,31,FALSE),"")</f>
        <v>1</v>
      </c>
      <c r="K1786" s="140">
        <v>0.13193341801633299</v>
      </c>
      <c r="L1786" s="14" t="s">
        <v>1722</v>
      </c>
      <c r="M1786" s="14" t="s">
        <v>1385</v>
      </c>
      <c r="X1786" s="52">
        <v>1</v>
      </c>
      <c r="Y1786" s="52" t="s">
        <v>1683</v>
      </c>
    </row>
    <row r="1787" spans="1:25" x14ac:dyDescent="0.3">
      <c r="A1787">
        <v>2729</v>
      </c>
      <c r="B1787" s="23" t="str">
        <f>IF(AND($A1787&lt;&gt;"",ISNUMBER($A1787)),VLOOKUP($A1787,StudiesDetails!$B:$CW,2,FALSE),"")</f>
        <v>Wegler</v>
      </c>
      <c r="C1787" s="23">
        <f>IF(AND($A1787&lt;&gt;"",ISNUMBER($A1787)),VLOOKUP($A1787,StudiesDetails!$B:$CW,3,FALSE),"")</f>
        <v>2022</v>
      </c>
      <c r="D1787" s="23" t="str">
        <f>IF(AND($A1787&lt;&gt;"",ISNUMBER($A1787)),VLOOKUP($A1787,StudiesDetails!$B:$CW,4,FALSE),"")</f>
        <v>https://doi.org/10.1002/cpt.2558</v>
      </c>
      <c r="E1787" s="64" t="str">
        <f>IF(AND($A1787&lt;&gt;"",ISNUMBER($A1787)),VLOOKUP($A1787,StudiesDetails!$B:$CW,5,FALSE),"")</f>
        <v>CYP3A7</v>
      </c>
      <c r="F1787" s="23" t="str">
        <f>IF(AND($A1787&lt;&gt;"",ISNUMBER($A1787)),VLOOKUP($A1787,StudiesDetails!$B:$CW,6,FALSE),"")</f>
        <v>Liver--Lysate-obsese 9-</v>
      </c>
      <c r="G1787" s="12" t="s">
        <v>1678</v>
      </c>
      <c r="I1787" s="60" t="str">
        <f>IF(AND($A1787&lt;&gt;"",ISNUMBER($A1787)),VLOOKUP($A1787,StudiesDetails!$B:$CW,26,FALSE),"")</f>
        <v>Individual</v>
      </c>
      <c r="J1787" s="39">
        <f>IF(AND($A1787&lt;&gt;"",ISNUMBER($A1787)),VLOOKUP($A1787,StudiesDetails!$B:$CW,31,FALSE),"")</f>
        <v>1</v>
      </c>
      <c r="K1787" s="140">
        <v>0.23418946802624499</v>
      </c>
      <c r="L1787" s="14" t="s">
        <v>1722</v>
      </c>
      <c r="M1787" s="14" t="s">
        <v>1385</v>
      </c>
      <c r="X1787" s="52">
        <v>1</v>
      </c>
      <c r="Y1787" s="52" t="s">
        <v>1683</v>
      </c>
    </row>
    <row r="1788" spans="1:25" x14ac:dyDescent="0.3">
      <c r="A1788">
        <v>2730</v>
      </c>
      <c r="B1788" s="23" t="str">
        <f>IF(AND($A1788&lt;&gt;"",ISNUMBER($A1788)),VLOOKUP($A1788,StudiesDetails!$B:$CW,2,FALSE),"")</f>
        <v>Wegler</v>
      </c>
      <c r="C1788" s="23">
        <f>IF(AND($A1788&lt;&gt;"",ISNUMBER($A1788)),VLOOKUP($A1788,StudiesDetails!$B:$CW,3,FALSE),"")</f>
        <v>2022</v>
      </c>
      <c r="D1788" s="23" t="str">
        <f>IF(AND($A1788&lt;&gt;"",ISNUMBER($A1788)),VLOOKUP($A1788,StudiesDetails!$B:$CW,4,FALSE),"")</f>
        <v>https://doi.org/10.1002/cpt.2558</v>
      </c>
      <c r="E1788" s="64" t="str">
        <f>IF(AND($A1788&lt;&gt;"",ISNUMBER($A1788)),VLOOKUP($A1788,StudiesDetails!$B:$CW,5,FALSE),"")</f>
        <v>CYP3A7</v>
      </c>
      <c r="F1788" s="23" t="str">
        <f>IF(AND($A1788&lt;&gt;"",ISNUMBER($A1788)),VLOOKUP($A1788,StudiesDetails!$B:$CW,6,FALSE),"")</f>
        <v>Liver--Lysate-obsese 10-</v>
      </c>
      <c r="G1788" s="12" t="s">
        <v>1678</v>
      </c>
      <c r="I1788" s="60" t="str">
        <f>IF(AND($A1788&lt;&gt;"",ISNUMBER($A1788)),VLOOKUP($A1788,StudiesDetails!$B:$CW,26,FALSE),"")</f>
        <v>Individual</v>
      </c>
      <c r="J1788" s="39">
        <f>IF(AND($A1788&lt;&gt;"",ISNUMBER($A1788)),VLOOKUP($A1788,StudiesDetails!$B:$CW,31,FALSE),"")</f>
        <v>1</v>
      </c>
      <c r="K1788" s="140">
        <v>0.106568810157236</v>
      </c>
      <c r="L1788" s="14" t="s">
        <v>1722</v>
      </c>
      <c r="M1788" s="14" t="s">
        <v>1385</v>
      </c>
      <c r="X1788" s="52">
        <v>1</v>
      </c>
      <c r="Y1788" s="52" t="s">
        <v>1683</v>
      </c>
    </row>
    <row r="1789" spans="1:25" x14ac:dyDescent="0.3">
      <c r="A1789">
        <v>2731</v>
      </c>
      <c r="B1789" s="23" t="str">
        <f>IF(AND($A1789&lt;&gt;"",ISNUMBER($A1789)),VLOOKUP($A1789,StudiesDetails!$B:$CW,2,FALSE),"")</f>
        <v>Wegler</v>
      </c>
      <c r="C1789" s="23">
        <f>IF(AND($A1789&lt;&gt;"",ISNUMBER($A1789)),VLOOKUP($A1789,StudiesDetails!$B:$CW,3,FALSE),"")</f>
        <v>2022</v>
      </c>
      <c r="D1789" s="23" t="str">
        <f>IF(AND($A1789&lt;&gt;"",ISNUMBER($A1789)),VLOOKUP($A1789,StudiesDetails!$B:$CW,4,FALSE),"")</f>
        <v>https://doi.org/10.1002/cpt.2558</v>
      </c>
      <c r="E1789" s="64" t="str">
        <f>IF(AND($A1789&lt;&gt;"",ISNUMBER($A1789)),VLOOKUP($A1789,StudiesDetails!$B:$CW,5,FALSE),"")</f>
        <v>CYP3A7</v>
      </c>
      <c r="F1789" s="23" t="str">
        <f>IF(AND($A1789&lt;&gt;"",ISNUMBER($A1789)),VLOOKUP($A1789,StudiesDetails!$B:$CW,6,FALSE),"")</f>
        <v>Liver--Lysate-obsese 11-</v>
      </c>
      <c r="G1789" s="12" t="s">
        <v>1678</v>
      </c>
      <c r="I1789" s="60" t="str">
        <f>IF(AND($A1789&lt;&gt;"",ISNUMBER($A1789)),VLOOKUP($A1789,StudiesDetails!$B:$CW,26,FALSE),"")</f>
        <v>Individual</v>
      </c>
      <c r="J1789" s="39">
        <f>IF(AND($A1789&lt;&gt;"",ISNUMBER($A1789)),VLOOKUP($A1789,StudiesDetails!$B:$CW,31,FALSE),"")</f>
        <v>1</v>
      </c>
      <c r="K1789" s="140">
        <v>3.1501388916500499E-2</v>
      </c>
      <c r="L1789" s="14" t="s">
        <v>1722</v>
      </c>
      <c r="M1789" s="14" t="s">
        <v>1385</v>
      </c>
      <c r="X1789" s="52">
        <v>1</v>
      </c>
      <c r="Y1789" s="52" t="s">
        <v>1683</v>
      </c>
    </row>
    <row r="1790" spans="1:25" x14ac:dyDescent="0.3">
      <c r="A1790">
        <v>2732</v>
      </c>
      <c r="B1790" s="23" t="str">
        <f>IF(AND($A1790&lt;&gt;"",ISNUMBER($A1790)),VLOOKUP($A1790,StudiesDetails!$B:$CW,2,FALSE),"")</f>
        <v>Wegler</v>
      </c>
      <c r="C1790" s="23">
        <f>IF(AND($A1790&lt;&gt;"",ISNUMBER($A1790)),VLOOKUP($A1790,StudiesDetails!$B:$CW,3,FALSE),"")</f>
        <v>2022</v>
      </c>
      <c r="D1790" s="23" t="str">
        <f>IF(AND($A1790&lt;&gt;"",ISNUMBER($A1790)),VLOOKUP($A1790,StudiesDetails!$B:$CW,4,FALSE),"")</f>
        <v>https://doi.org/10.1002/cpt.2558</v>
      </c>
      <c r="E1790" s="64" t="str">
        <f>IF(AND($A1790&lt;&gt;"",ISNUMBER($A1790)),VLOOKUP($A1790,StudiesDetails!$B:$CW,5,FALSE),"")</f>
        <v>CYP3A7</v>
      </c>
      <c r="F1790" s="23" t="str">
        <f>IF(AND($A1790&lt;&gt;"",ISNUMBER($A1790)),VLOOKUP($A1790,StudiesDetails!$B:$CW,6,FALSE),"")</f>
        <v>Liver--Lysate-obsese 12-</v>
      </c>
      <c r="G1790" s="12" t="s">
        <v>1678</v>
      </c>
      <c r="I1790" s="60" t="str">
        <f>IF(AND($A1790&lt;&gt;"",ISNUMBER($A1790)),VLOOKUP($A1790,StudiesDetails!$B:$CW,26,FALSE),"")</f>
        <v>Individual</v>
      </c>
      <c r="J1790" s="39">
        <f>IF(AND($A1790&lt;&gt;"",ISNUMBER($A1790)),VLOOKUP($A1790,StudiesDetails!$B:$CW,31,FALSE),"")</f>
        <v>1</v>
      </c>
      <c r="K1790" s="140">
        <v>5.2387758732360901E-2</v>
      </c>
      <c r="L1790" s="14" t="s">
        <v>1722</v>
      </c>
      <c r="M1790" s="14" t="s">
        <v>1385</v>
      </c>
      <c r="X1790" s="52">
        <v>1</v>
      </c>
      <c r="Y1790" s="52" t="s">
        <v>1683</v>
      </c>
    </row>
    <row r="1791" spans="1:25" x14ac:dyDescent="0.3">
      <c r="A1791">
        <v>2733</v>
      </c>
      <c r="B1791" s="23" t="str">
        <f>IF(AND($A1791&lt;&gt;"",ISNUMBER($A1791)),VLOOKUP($A1791,StudiesDetails!$B:$CW,2,FALSE),"")</f>
        <v>Wegler</v>
      </c>
      <c r="C1791" s="23">
        <f>IF(AND($A1791&lt;&gt;"",ISNUMBER($A1791)),VLOOKUP($A1791,StudiesDetails!$B:$CW,3,FALSE),"")</f>
        <v>2022</v>
      </c>
      <c r="D1791" s="23" t="str">
        <f>IF(AND($A1791&lt;&gt;"",ISNUMBER($A1791)),VLOOKUP($A1791,StudiesDetails!$B:$CW,4,FALSE),"")</f>
        <v>https://doi.org/10.1002/cpt.2558</v>
      </c>
      <c r="E1791" s="64" t="str">
        <f>IF(AND($A1791&lt;&gt;"",ISNUMBER($A1791)),VLOOKUP($A1791,StudiesDetails!$B:$CW,5,FALSE),"")</f>
        <v>CYP3A7</v>
      </c>
      <c r="F1791" s="23" t="str">
        <f>IF(AND($A1791&lt;&gt;"",ISNUMBER($A1791)),VLOOKUP($A1791,StudiesDetails!$B:$CW,6,FALSE),"")</f>
        <v>Liver--Lysate-obsese 13-</v>
      </c>
      <c r="G1791" s="12" t="s">
        <v>1678</v>
      </c>
      <c r="I1791" s="60" t="str">
        <f>IF(AND($A1791&lt;&gt;"",ISNUMBER($A1791)),VLOOKUP($A1791,StudiesDetails!$B:$CW,26,FALSE),"")</f>
        <v>Individual</v>
      </c>
      <c r="J1791" s="39">
        <f>IF(AND($A1791&lt;&gt;"",ISNUMBER($A1791)),VLOOKUP($A1791,StudiesDetails!$B:$CW,31,FALSE),"")</f>
        <v>1</v>
      </c>
      <c r="K1791" s="140">
        <v>7.6118248138422702E-3</v>
      </c>
      <c r="L1791" s="14" t="s">
        <v>1722</v>
      </c>
      <c r="M1791" s="14" t="s">
        <v>1385</v>
      </c>
      <c r="X1791" s="52">
        <v>1</v>
      </c>
      <c r="Y1791" s="52" t="s">
        <v>1683</v>
      </c>
    </row>
    <row r="1792" spans="1:25" x14ac:dyDescent="0.3">
      <c r="A1792">
        <v>2734</v>
      </c>
      <c r="B1792" s="23" t="str">
        <f>IF(AND($A1792&lt;&gt;"",ISNUMBER($A1792)),VLOOKUP($A1792,StudiesDetails!$B:$CW,2,FALSE),"")</f>
        <v>Wegler</v>
      </c>
      <c r="C1792" s="23">
        <f>IF(AND($A1792&lt;&gt;"",ISNUMBER($A1792)),VLOOKUP($A1792,StudiesDetails!$B:$CW,3,FALSE),"")</f>
        <v>2022</v>
      </c>
      <c r="D1792" s="23" t="str">
        <f>IF(AND($A1792&lt;&gt;"",ISNUMBER($A1792)),VLOOKUP($A1792,StudiesDetails!$B:$CW,4,FALSE),"")</f>
        <v>https://doi.org/10.1002/cpt.2558</v>
      </c>
      <c r="E1792" s="64" t="str">
        <f>IF(AND($A1792&lt;&gt;"",ISNUMBER($A1792)),VLOOKUP($A1792,StudiesDetails!$B:$CW,5,FALSE),"")</f>
        <v>CYP3A7</v>
      </c>
      <c r="F1792" s="23" t="str">
        <f>IF(AND($A1792&lt;&gt;"",ISNUMBER($A1792)),VLOOKUP($A1792,StudiesDetails!$B:$CW,6,FALSE),"")</f>
        <v>Liver--Lysate-obsese 14-</v>
      </c>
      <c r="G1792" s="12" t="s">
        <v>1678</v>
      </c>
      <c r="I1792" s="60" t="str">
        <f>IF(AND($A1792&lt;&gt;"",ISNUMBER($A1792)),VLOOKUP($A1792,StudiesDetails!$B:$CW,26,FALSE),"")</f>
        <v>Individual</v>
      </c>
      <c r="J1792" s="39">
        <f>IF(AND($A1792&lt;&gt;"",ISNUMBER($A1792)),VLOOKUP($A1792,StudiesDetails!$B:$CW,31,FALSE),"")</f>
        <v>1</v>
      </c>
      <c r="K1792" s="140">
        <v>7.58476941819205E-2</v>
      </c>
      <c r="L1792" s="14" t="s">
        <v>1722</v>
      </c>
      <c r="M1792" s="14" t="s">
        <v>1385</v>
      </c>
      <c r="X1792" s="52">
        <v>1</v>
      </c>
      <c r="Y1792" s="52" t="s">
        <v>1683</v>
      </c>
    </row>
    <row r="1793" spans="1:25" x14ac:dyDescent="0.3">
      <c r="A1793">
        <v>2735</v>
      </c>
      <c r="B1793" s="23" t="str">
        <f>IF(AND($A1793&lt;&gt;"",ISNUMBER($A1793)),VLOOKUP($A1793,StudiesDetails!$B:$CW,2,FALSE),"")</f>
        <v>Wegler</v>
      </c>
      <c r="C1793" s="23">
        <f>IF(AND($A1793&lt;&gt;"",ISNUMBER($A1793)),VLOOKUP($A1793,StudiesDetails!$B:$CW,3,FALSE),"")</f>
        <v>2022</v>
      </c>
      <c r="D1793" s="23" t="str">
        <f>IF(AND($A1793&lt;&gt;"",ISNUMBER($A1793)),VLOOKUP($A1793,StudiesDetails!$B:$CW,4,FALSE),"")</f>
        <v>https://doi.org/10.1002/cpt.2558</v>
      </c>
      <c r="E1793" s="64" t="str">
        <f>IF(AND($A1793&lt;&gt;"",ISNUMBER($A1793)),VLOOKUP($A1793,StudiesDetails!$B:$CW,5,FALSE),"")</f>
        <v>CYP3A7</v>
      </c>
      <c r="F1793" s="23" t="str">
        <f>IF(AND($A1793&lt;&gt;"",ISNUMBER($A1793)),VLOOKUP($A1793,StudiesDetails!$B:$CW,6,FALSE),"")</f>
        <v>Liver--Lysate-obsese 15-</v>
      </c>
      <c r="G1793" s="12" t="s">
        <v>1678</v>
      </c>
      <c r="I1793" s="60" t="str">
        <f>IF(AND($A1793&lt;&gt;"",ISNUMBER($A1793)),VLOOKUP($A1793,StudiesDetails!$B:$CW,26,FALSE),"")</f>
        <v>Individual</v>
      </c>
      <c r="J1793" s="39">
        <f>IF(AND($A1793&lt;&gt;"",ISNUMBER($A1793)),VLOOKUP($A1793,StudiesDetails!$B:$CW,31,FALSE),"")</f>
        <v>1</v>
      </c>
      <c r="K1793" s="140">
        <v>0.15907490874820801</v>
      </c>
      <c r="L1793" s="14" t="s">
        <v>1722</v>
      </c>
      <c r="M1793" s="14" t="s">
        <v>1385</v>
      </c>
      <c r="X1793" s="52">
        <v>1</v>
      </c>
      <c r="Y1793" s="52" t="s">
        <v>1683</v>
      </c>
    </row>
    <row r="1794" spans="1:25" x14ac:dyDescent="0.3">
      <c r="A1794">
        <v>2736</v>
      </c>
      <c r="B1794" s="23" t="str">
        <f>IF(AND($A1794&lt;&gt;"",ISNUMBER($A1794)),VLOOKUP($A1794,StudiesDetails!$B:$CW,2,FALSE),"")</f>
        <v>Wegler</v>
      </c>
      <c r="C1794" s="23">
        <f>IF(AND($A1794&lt;&gt;"",ISNUMBER($A1794)),VLOOKUP($A1794,StudiesDetails!$B:$CW,3,FALSE),"")</f>
        <v>2022</v>
      </c>
      <c r="D1794" s="23" t="str">
        <f>IF(AND($A1794&lt;&gt;"",ISNUMBER($A1794)),VLOOKUP($A1794,StudiesDetails!$B:$CW,4,FALSE),"")</f>
        <v>https://doi.org/10.1002/cpt.2558</v>
      </c>
      <c r="E1794" s="64" t="str">
        <f>IF(AND($A1794&lt;&gt;"",ISNUMBER($A1794)),VLOOKUP($A1794,StudiesDetails!$B:$CW,5,FALSE),"")</f>
        <v>CYP3A7</v>
      </c>
      <c r="F1794" s="23" t="str">
        <f>IF(AND($A1794&lt;&gt;"",ISNUMBER($A1794)),VLOOKUP($A1794,StudiesDetails!$B:$CW,6,FALSE),"")</f>
        <v>Liver--Lysate-obsese 16-</v>
      </c>
      <c r="G1794" s="12" t="s">
        <v>1678</v>
      </c>
      <c r="I1794" s="60" t="str">
        <f>IF(AND($A1794&lt;&gt;"",ISNUMBER($A1794)),VLOOKUP($A1794,StudiesDetails!$B:$CW,26,FALSE),"")</f>
        <v>Individual</v>
      </c>
      <c r="J1794" s="39">
        <f>IF(AND($A1794&lt;&gt;"",ISNUMBER($A1794)),VLOOKUP($A1794,StudiesDetails!$B:$CW,31,FALSE),"")</f>
        <v>1</v>
      </c>
      <c r="K1794" s="140">
        <v>9.5867677227450598E-2</v>
      </c>
      <c r="L1794" s="14" t="s">
        <v>1722</v>
      </c>
      <c r="M1794" s="14" t="s">
        <v>1385</v>
      </c>
      <c r="X1794" s="52">
        <v>1</v>
      </c>
      <c r="Y1794" s="52" t="s">
        <v>1683</v>
      </c>
    </row>
    <row r="1795" spans="1:25" x14ac:dyDescent="0.3">
      <c r="A1795">
        <v>2737</v>
      </c>
      <c r="B1795" s="23" t="str">
        <f>IF(AND($A1795&lt;&gt;"",ISNUMBER($A1795)),VLOOKUP($A1795,StudiesDetails!$B:$CW,2,FALSE),"")</f>
        <v>Wegler</v>
      </c>
      <c r="C1795" s="23">
        <f>IF(AND($A1795&lt;&gt;"",ISNUMBER($A1795)),VLOOKUP($A1795,StudiesDetails!$B:$CW,3,FALSE),"")</f>
        <v>2022</v>
      </c>
      <c r="D1795" s="23" t="str">
        <f>IF(AND($A1795&lt;&gt;"",ISNUMBER($A1795)),VLOOKUP($A1795,StudiesDetails!$B:$CW,4,FALSE),"")</f>
        <v>https://doi.org/10.1002/cpt.2558</v>
      </c>
      <c r="E1795" s="64" t="str">
        <f>IF(AND($A1795&lt;&gt;"",ISNUMBER($A1795)),VLOOKUP($A1795,StudiesDetails!$B:$CW,5,FALSE),"")</f>
        <v>CYP3A7</v>
      </c>
      <c r="F1795" s="23" t="str">
        <f>IF(AND($A1795&lt;&gt;"",ISNUMBER($A1795)),VLOOKUP($A1795,StudiesDetails!$B:$CW,6,FALSE),"")</f>
        <v>Liver--Lysate-obsese 17-</v>
      </c>
      <c r="G1795" s="12" t="s">
        <v>1678</v>
      </c>
      <c r="I1795" s="60" t="str">
        <f>IF(AND($A1795&lt;&gt;"",ISNUMBER($A1795)),VLOOKUP($A1795,StudiesDetails!$B:$CW,26,FALSE),"")</f>
        <v>Individual</v>
      </c>
      <c r="J1795" s="39">
        <f>IF(AND($A1795&lt;&gt;"",ISNUMBER($A1795)),VLOOKUP($A1795,StudiesDetails!$B:$CW,31,FALSE),"")</f>
        <v>1</v>
      </c>
      <c r="K1795" s="140">
        <v>4.3675978084977203E-2</v>
      </c>
      <c r="L1795" s="14" t="s">
        <v>1722</v>
      </c>
      <c r="M1795" s="14" t="s">
        <v>1385</v>
      </c>
      <c r="X1795" s="52">
        <v>1</v>
      </c>
      <c r="Y1795" s="52" t="s">
        <v>1683</v>
      </c>
    </row>
    <row r="1796" spans="1:25" x14ac:dyDescent="0.3">
      <c r="A1796">
        <v>2738</v>
      </c>
      <c r="B1796" s="23" t="str">
        <f>IF(AND($A1796&lt;&gt;"",ISNUMBER($A1796)),VLOOKUP($A1796,StudiesDetails!$B:$CW,2,FALSE),"")</f>
        <v>Wegler</v>
      </c>
      <c r="C1796" s="23">
        <f>IF(AND($A1796&lt;&gt;"",ISNUMBER($A1796)),VLOOKUP($A1796,StudiesDetails!$B:$CW,3,FALSE),"")</f>
        <v>2022</v>
      </c>
      <c r="D1796" s="23" t="str">
        <f>IF(AND($A1796&lt;&gt;"",ISNUMBER($A1796)),VLOOKUP($A1796,StudiesDetails!$B:$CW,4,FALSE),"")</f>
        <v>https://doi.org/10.1002/cpt.2558</v>
      </c>
      <c r="E1796" s="64" t="str">
        <f>IF(AND($A1796&lt;&gt;"",ISNUMBER($A1796)),VLOOKUP($A1796,StudiesDetails!$B:$CW,5,FALSE),"")</f>
        <v>CYP3A7</v>
      </c>
      <c r="F1796" s="23" t="str">
        <f>IF(AND($A1796&lt;&gt;"",ISNUMBER($A1796)),VLOOKUP($A1796,StudiesDetails!$B:$CW,6,FALSE),"")</f>
        <v>Liver--Lysate-obsese 18-</v>
      </c>
      <c r="G1796" s="12" t="s">
        <v>1678</v>
      </c>
      <c r="I1796" s="60" t="str">
        <f>IF(AND($A1796&lt;&gt;"",ISNUMBER($A1796)),VLOOKUP($A1796,StudiesDetails!$B:$CW,26,FALSE),"")</f>
        <v>Individual</v>
      </c>
      <c r="J1796" s="39">
        <f>IF(AND($A1796&lt;&gt;"",ISNUMBER($A1796)),VLOOKUP($A1796,StudiesDetails!$B:$CW,31,FALSE),"")</f>
        <v>1</v>
      </c>
      <c r="K1796" s="140">
        <v>9.1434281679130106E-2</v>
      </c>
      <c r="L1796" s="14" t="s">
        <v>1722</v>
      </c>
      <c r="M1796" s="14" t="s">
        <v>1385</v>
      </c>
      <c r="X1796" s="52">
        <v>1</v>
      </c>
      <c r="Y1796" s="52" t="s">
        <v>1683</v>
      </c>
    </row>
    <row r="1797" spans="1:25" x14ac:dyDescent="0.3">
      <c r="A1797">
        <v>2739</v>
      </c>
      <c r="B1797" s="23" t="str">
        <f>IF(AND($A1797&lt;&gt;"",ISNUMBER($A1797)),VLOOKUP($A1797,StudiesDetails!$B:$CW,2,FALSE),"")</f>
        <v>Wegler</v>
      </c>
      <c r="C1797" s="23">
        <f>IF(AND($A1797&lt;&gt;"",ISNUMBER($A1797)),VLOOKUP($A1797,StudiesDetails!$B:$CW,3,FALSE),"")</f>
        <v>2022</v>
      </c>
      <c r="D1797" s="23" t="str">
        <f>IF(AND($A1797&lt;&gt;"",ISNUMBER($A1797)),VLOOKUP($A1797,StudiesDetails!$B:$CW,4,FALSE),"")</f>
        <v>https://doi.org/10.1002/cpt.2558</v>
      </c>
      <c r="E1797" s="64" t="str">
        <f>IF(AND($A1797&lt;&gt;"",ISNUMBER($A1797)),VLOOKUP($A1797,StudiesDetails!$B:$CW,5,FALSE),"")</f>
        <v>CYP3A7</v>
      </c>
      <c r="F1797" s="23" t="str">
        <f>IF(AND($A1797&lt;&gt;"",ISNUMBER($A1797)),VLOOKUP($A1797,StudiesDetails!$B:$CW,6,FALSE),"")</f>
        <v>Liver--Lysate-obsese 19-</v>
      </c>
      <c r="G1797" s="12" t="s">
        <v>1678</v>
      </c>
      <c r="I1797" s="60" t="str">
        <f>IF(AND($A1797&lt;&gt;"",ISNUMBER($A1797)),VLOOKUP($A1797,StudiesDetails!$B:$CW,26,FALSE),"")</f>
        <v>Individual</v>
      </c>
      <c r="J1797" s="39">
        <f>IF(AND($A1797&lt;&gt;"",ISNUMBER($A1797)),VLOOKUP($A1797,StudiesDetails!$B:$CW,31,FALSE),"")</f>
        <v>1</v>
      </c>
      <c r="K1797" s="140">
        <v>4.6346464425778999E-2</v>
      </c>
      <c r="L1797" s="14" t="s">
        <v>1722</v>
      </c>
      <c r="M1797" s="14" t="s">
        <v>1385</v>
      </c>
      <c r="X1797" s="52">
        <v>1</v>
      </c>
      <c r="Y1797" s="52" t="s">
        <v>1683</v>
      </c>
    </row>
    <row r="1798" spans="1:25" x14ac:dyDescent="0.3">
      <c r="A1798">
        <v>2740</v>
      </c>
      <c r="B1798" s="23" t="str">
        <f>IF(AND($A1798&lt;&gt;"",ISNUMBER($A1798)),VLOOKUP($A1798,StudiesDetails!$B:$CW,2,FALSE),"")</f>
        <v>Wegler</v>
      </c>
      <c r="C1798" s="23">
        <f>IF(AND($A1798&lt;&gt;"",ISNUMBER($A1798)),VLOOKUP($A1798,StudiesDetails!$B:$CW,3,FALSE),"")</f>
        <v>2022</v>
      </c>
      <c r="D1798" s="23" t="str">
        <f>IF(AND($A1798&lt;&gt;"",ISNUMBER($A1798)),VLOOKUP($A1798,StudiesDetails!$B:$CW,4,FALSE),"")</f>
        <v>https://doi.org/10.1002/cpt.2558</v>
      </c>
      <c r="E1798" s="64" t="str">
        <f>IF(AND($A1798&lt;&gt;"",ISNUMBER($A1798)),VLOOKUP($A1798,StudiesDetails!$B:$CW,5,FALSE),"")</f>
        <v>CYP3A7</v>
      </c>
      <c r="F1798" s="23" t="str">
        <f>IF(AND($A1798&lt;&gt;"",ISNUMBER($A1798)),VLOOKUP($A1798,StudiesDetails!$B:$CW,6,FALSE),"")</f>
        <v>Liver--Lysate-obsese 20-</v>
      </c>
      <c r="G1798" s="12" t="s">
        <v>1678</v>
      </c>
      <c r="I1798" s="60" t="str">
        <f>IF(AND($A1798&lt;&gt;"",ISNUMBER($A1798)),VLOOKUP($A1798,StudiesDetails!$B:$CW,26,FALSE),"")</f>
        <v>Individual</v>
      </c>
      <c r="J1798" s="39">
        <f>IF(AND($A1798&lt;&gt;"",ISNUMBER($A1798)),VLOOKUP($A1798,StudiesDetails!$B:$CW,31,FALSE),"")</f>
        <v>1</v>
      </c>
      <c r="K1798" s="140">
        <v>2.2106616322801999E-2</v>
      </c>
      <c r="L1798" s="14" t="s">
        <v>1722</v>
      </c>
      <c r="M1798" s="14" t="s">
        <v>1385</v>
      </c>
      <c r="X1798" s="52">
        <v>1</v>
      </c>
      <c r="Y1798" s="52" t="s">
        <v>1683</v>
      </c>
    </row>
    <row r="1799" spans="1:25" x14ac:dyDescent="0.3">
      <c r="A1799">
        <v>2741</v>
      </c>
      <c r="B1799" s="23" t="str">
        <f>IF(AND($A1799&lt;&gt;"",ISNUMBER($A1799)),VLOOKUP($A1799,StudiesDetails!$B:$CW,2,FALSE),"")</f>
        <v>Wegler</v>
      </c>
      <c r="C1799" s="23">
        <f>IF(AND($A1799&lt;&gt;"",ISNUMBER($A1799)),VLOOKUP($A1799,StudiesDetails!$B:$CW,3,FALSE),"")</f>
        <v>2022</v>
      </c>
      <c r="D1799" s="23" t="str">
        <f>IF(AND($A1799&lt;&gt;"",ISNUMBER($A1799)),VLOOKUP($A1799,StudiesDetails!$B:$CW,4,FALSE),"")</f>
        <v>https://doi.org/10.1002/cpt.2558</v>
      </c>
      <c r="E1799" s="64" t="str">
        <f>IF(AND($A1799&lt;&gt;"",ISNUMBER($A1799)),VLOOKUP($A1799,StudiesDetails!$B:$CW,5,FALSE),"")</f>
        <v>CYP3A7</v>
      </c>
      <c r="F1799" s="23" t="str">
        <f>IF(AND($A1799&lt;&gt;"",ISNUMBER($A1799)),VLOOKUP($A1799,StudiesDetails!$B:$CW,6,FALSE),"")</f>
        <v>Liver--Lysate-obsese 21-</v>
      </c>
      <c r="G1799" s="12" t="s">
        <v>1678</v>
      </c>
      <c r="I1799" s="60" t="str">
        <f>IF(AND($A1799&lt;&gt;"",ISNUMBER($A1799)),VLOOKUP($A1799,StudiesDetails!$B:$CW,26,FALSE),"")</f>
        <v>Individual</v>
      </c>
      <c r="J1799" s="39">
        <f>IF(AND($A1799&lt;&gt;"",ISNUMBER($A1799)),VLOOKUP($A1799,StudiesDetails!$B:$CW,31,FALSE),"")</f>
        <v>1</v>
      </c>
      <c r="K1799" s="140">
        <v>6.7704526692180994E-2</v>
      </c>
      <c r="L1799" s="14" t="s">
        <v>1722</v>
      </c>
      <c r="M1799" s="14" t="s">
        <v>1385</v>
      </c>
      <c r="X1799" s="52">
        <v>1</v>
      </c>
      <c r="Y1799" s="52" t="s">
        <v>1683</v>
      </c>
    </row>
    <row r="1800" spans="1:25" x14ac:dyDescent="0.3">
      <c r="A1800">
        <v>2742</v>
      </c>
      <c r="B1800" s="23" t="str">
        <f>IF(AND($A1800&lt;&gt;"",ISNUMBER($A1800)),VLOOKUP($A1800,StudiesDetails!$B:$CW,2,FALSE),"")</f>
        <v>Wegler</v>
      </c>
      <c r="C1800" s="23">
        <f>IF(AND($A1800&lt;&gt;"",ISNUMBER($A1800)),VLOOKUP($A1800,StudiesDetails!$B:$CW,3,FALSE),"")</f>
        <v>2022</v>
      </c>
      <c r="D1800" s="23" t="str">
        <f>IF(AND($A1800&lt;&gt;"",ISNUMBER($A1800)),VLOOKUP($A1800,StudiesDetails!$B:$CW,4,FALSE),"")</f>
        <v>https://doi.org/10.1002/cpt.2558</v>
      </c>
      <c r="E1800" s="64" t="str">
        <f>IF(AND($A1800&lt;&gt;"",ISNUMBER($A1800)),VLOOKUP($A1800,StudiesDetails!$B:$CW,5,FALSE),"")</f>
        <v>CYP3A7</v>
      </c>
      <c r="F1800" s="23" t="str">
        <f>IF(AND($A1800&lt;&gt;"",ISNUMBER($A1800)),VLOOKUP($A1800,StudiesDetails!$B:$CW,6,FALSE),"")</f>
        <v>Liver--Lysate-obsese 22-</v>
      </c>
      <c r="G1800" s="12" t="s">
        <v>1678</v>
      </c>
      <c r="I1800" s="60" t="str">
        <f>IF(AND($A1800&lt;&gt;"",ISNUMBER($A1800)),VLOOKUP($A1800,StudiesDetails!$B:$CW,26,FALSE),"")</f>
        <v>Individual</v>
      </c>
      <c r="J1800" s="39">
        <f>IF(AND($A1800&lt;&gt;"",ISNUMBER($A1800)),VLOOKUP($A1800,StudiesDetails!$B:$CW,31,FALSE),"")</f>
        <v>1</v>
      </c>
      <c r="K1800" s="139" t="s">
        <v>1697</v>
      </c>
      <c r="M1800" s="14" t="s">
        <v>1385</v>
      </c>
      <c r="X1800" s="52">
        <v>1</v>
      </c>
      <c r="Y1800" s="52" t="s">
        <v>1723</v>
      </c>
    </row>
    <row r="1801" spans="1:25" x14ac:dyDescent="0.3">
      <c r="A1801">
        <v>2743</v>
      </c>
      <c r="B1801" s="23" t="str">
        <f>IF(AND($A1801&lt;&gt;"",ISNUMBER($A1801)),VLOOKUP($A1801,StudiesDetails!$B:$CW,2,FALSE),"")</f>
        <v>Wegler</v>
      </c>
      <c r="C1801" s="23">
        <f>IF(AND($A1801&lt;&gt;"",ISNUMBER($A1801)),VLOOKUP($A1801,StudiesDetails!$B:$CW,3,FALSE),"")</f>
        <v>2022</v>
      </c>
      <c r="D1801" s="23" t="str">
        <f>IF(AND($A1801&lt;&gt;"",ISNUMBER($A1801)),VLOOKUP($A1801,StudiesDetails!$B:$CW,4,FALSE),"")</f>
        <v>https://doi.org/10.1002/cpt.2558</v>
      </c>
      <c r="E1801" s="64" t="str">
        <f>IF(AND($A1801&lt;&gt;"",ISNUMBER($A1801)),VLOOKUP($A1801,StudiesDetails!$B:$CW,5,FALSE),"")</f>
        <v>CYP3A7</v>
      </c>
      <c r="F1801" s="23" t="str">
        <f>IF(AND($A1801&lt;&gt;"",ISNUMBER($A1801)),VLOOKUP($A1801,StudiesDetails!$B:$CW,6,FALSE),"")</f>
        <v>Liver--Lysate-obsese 23-</v>
      </c>
      <c r="G1801" s="12" t="s">
        <v>1678</v>
      </c>
      <c r="I1801" s="60" t="str">
        <f>IF(AND($A1801&lt;&gt;"",ISNUMBER($A1801)),VLOOKUP($A1801,StudiesDetails!$B:$CW,26,FALSE),"")</f>
        <v>Individual</v>
      </c>
      <c r="J1801" s="39">
        <f>IF(AND($A1801&lt;&gt;"",ISNUMBER($A1801)),VLOOKUP($A1801,StudiesDetails!$B:$CW,31,FALSE),"")</f>
        <v>1</v>
      </c>
      <c r="K1801" s="140">
        <v>5.9027443339979098E-3</v>
      </c>
      <c r="L1801" s="14" t="s">
        <v>1722</v>
      </c>
      <c r="M1801" s="14" t="s">
        <v>1385</v>
      </c>
      <c r="X1801" s="52">
        <v>1</v>
      </c>
      <c r="Y1801" s="52" t="s">
        <v>1683</v>
      </c>
    </row>
    <row r="1802" spans="1:25" x14ac:dyDescent="0.3">
      <c r="A1802">
        <v>2744</v>
      </c>
      <c r="B1802" s="23" t="str">
        <f>IF(AND($A1802&lt;&gt;"",ISNUMBER($A1802)),VLOOKUP($A1802,StudiesDetails!$B:$CW,2,FALSE),"")</f>
        <v>Wegler</v>
      </c>
      <c r="C1802" s="23">
        <f>IF(AND($A1802&lt;&gt;"",ISNUMBER($A1802)),VLOOKUP($A1802,StudiesDetails!$B:$CW,3,FALSE),"")</f>
        <v>2022</v>
      </c>
      <c r="D1802" s="23" t="str">
        <f>IF(AND($A1802&lt;&gt;"",ISNUMBER($A1802)),VLOOKUP($A1802,StudiesDetails!$B:$CW,4,FALSE),"")</f>
        <v>https://doi.org/10.1002/cpt.2558</v>
      </c>
      <c r="E1802" s="64" t="str">
        <f>IF(AND($A1802&lt;&gt;"",ISNUMBER($A1802)),VLOOKUP($A1802,StudiesDetails!$B:$CW,5,FALSE),"")</f>
        <v>CYP3A7</v>
      </c>
      <c r="F1802" s="23" t="str">
        <f>IF(AND($A1802&lt;&gt;"",ISNUMBER($A1802)),VLOOKUP($A1802,StudiesDetails!$B:$CW,6,FALSE),"")</f>
        <v>Liver--Lysate-obsese 24-</v>
      </c>
      <c r="G1802" s="12" t="s">
        <v>1678</v>
      </c>
      <c r="I1802" s="60" t="str">
        <f>IF(AND($A1802&lt;&gt;"",ISNUMBER($A1802)),VLOOKUP($A1802,StudiesDetails!$B:$CW,26,FALSE),"")</f>
        <v>Individual</v>
      </c>
      <c r="J1802" s="39">
        <f>IF(AND($A1802&lt;&gt;"",ISNUMBER($A1802)),VLOOKUP($A1802,StudiesDetails!$B:$CW,31,FALSE),"")</f>
        <v>1</v>
      </c>
      <c r="K1802" s="139" t="s">
        <v>1697</v>
      </c>
      <c r="M1802" s="14" t="s">
        <v>1385</v>
      </c>
      <c r="X1802" s="52">
        <v>1</v>
      </c>
      <c r="Y1802" s="52" t="s">
        <v>1723</v>
      </c>
    </row>
    <row r="1803" spans="1:25" x14ac:dyDescent="0.3">
      <c r="A1803">
        <v>2745</v>
      </c>
      <c r="B1803" s="23" t="str">
        <f>IF(AND($A1803&lt;&gt;"",ISNUMBER($A1803)),VLOOKUP($A1803,StudiesDetails!$B:$CW,2,FALSE),"")</f>
        <v>Wegler</v>
      </c>
      <c r="C1803" s="23">
        <f>IF(AND($A1803&lt;&gt;"",ISNUMBER($A1803)),VLOOKUP($A1803,StudiesDetails!$B:$CW,3,FALSE),"")</f>
        <v>2022</v>
      </c>
      <c r="D1803" s="23" t="str">
        <f>IF(AND($A1803&lt;&gt;"",ISNUMBER($A1803)),VLOOKUP($A1803,StudiesDetails!$B:$CW,4,FALSE),"")</f>
        <v>https://doi.org/10.1002/cpt.2558</v>
      </c>
      <c r="E1803" s="64" t="str">
        <f>IF(AND($A1803&lt;&gt;"",ISNUMBER($A1803)),VLOOKUP($A1803,StudiesDetails!$B:$CW,5,FALSE),"")</f>
        <v>CYP3A7</v>
      </c>
      <c r="F1803" s="23" t="str">
        <f>IF(AND($A1803&lt;&gt;"",ISNUMBER($A1803)),VLOOKUP($A1803,StudiesDetails!$B:$CW,6,FALSE),"")</f>
        <v>Liver--Lysate-obsese 25-</v>
      </c>
      <c r="G1803" s="12" t="s">
        <v>1678</v>
      </c>
      <c r="I1803" s="60" t="str">
        <f>IF(AND($A1803&lt;&gt;"",ISNUMBER($A1803)),VLOOKUP($A1803,StudiesDetails!$B:$CW,26,FALSE),"")</f>
        <v>Individual</v>
      </c>
      <c r="J1803" s="39">
        <f>IF(AND($A1803&lt;&gt;"",ISNUMBER($A1803)),VLOOKUP($A1803,StudiesDetails!$B:$CW,31,FALSE),"")</f>
        <v>1</v>
      </c>
      <c r="K1803" s="140">
        <v>0.174264206907875</v>
      </c>
      <c r="L1803" s="14" t="s">
        <v>1722</v>
      </c>
      <c r="M1803" s="14" t="s">
        <v>1385</v>
      </c>
      <c r="X1803" s="52">
        <v>1</v>
      </c>
      <c r="Y1803" s="52" t="s">
        <v>1683</v>
      </c>
    </row>
    <row r="1804" spans="1:25" x14ac:dyDescent="0.3">
      <c r="A1804">
        <v>2746</v>
      </c>
      <c r="B1804" s="23" t="str">
        <f>IF(AND($A1804&lt;&gt;"",ISNUMBER($A1804)),VLOOKUP($A1804,StudiesDetails!$B:$CW,2,FALSE),"")</f>
        <v>Wegler</v>
      </c>
      <c r="C1804" s="23">
        <f>IF(AND($A1804&lt;&gt;"",ISNUMBER($A1804)),VLOOKUP($A1804,StudiesDetails!$B:$CW,3,FALSE),"")</f>
        <v>2022</v>
      </c>
      <c r="D1804" s="23" t="str">
        <f>IF(AND($A1804&lt;&gt;"",ISNUMBER($A1804)),VLOOKUP($A1804,StudiesDetails!$B:$CW,4,FALSE),"")</f>
        <v>https://doi.org/10.1002/cpt.2558</v>
      </c>
      <c r="E1804" s="64" t="str">
        <f>IF(AND($A1804&lt;&gt;"",ISNUMBER($A1804)),VLOOKUP($A1804,StudiesDetails!$B:$CW,5,FALSE),"")</f>
        <v>CYP3A7</v>
      </c>
      <c r="F1804" s="23" t="str">
        <f>IF(AND($A1804&lt;&gt;"",ISNUMBER($A1804)),VLOOKUP($A1804,StudiesDetails!$B:$CW,6,FALSE),"")</f>
        <v>Liver--Lysate-obsese 26-</v>
      </c>
      <c r="G1804" s="12" t="s">
        <v>1678</v>
      </c>
      <c r="I1804" s="60" t="str">
        <f>IF(AND($A1804&lt;&gt;"",ISNUMBER($A1804)),VLOOKUP($A1804,StudiesDetails!$B:$CW,26,FALSE),"")</f>
        <v>Individual</v>
      </c>
      <c r="J1804" s="39">
        <f>IF(AND($A1804&lt;&gt;"",ISNUMBER($A1804)),VLOOKUP($A1804,StudiesDetails!$B:$CW,31,FALSE),"")</f>
        <v>1</v>
      </c>
      <c r="K1804" s="140">
        <v>1.6195581449859001E-2</v>
      </c>
      <c r="L1804" s="14" t="s">
        <v>1722</v>
      </c>
      <c r="M1804" s="14" t="s">
        <v>1385</v>
      </c>
      <c r="X1804" s="52">
        <v>1</v>
      </c>
      <c r="Y1804" s="52" t="s">
        <v>1683</v>
      </c>
    </row>
    <row r="1805" spans="1:25" x14ac:dyDescent="0.3">
      <c r="A1805">
        <v>2747</v>
      </c>
      <c r="B1805" s="23" t="str">
        <f>IF(AND($A1805&lt;&gt;"",ISNUMBER($A1805)),VLOOKUP($A1805,StudiesDetails!$B:$CW,2,FALSE),"")</f>
        <v>Wegler</v>
      </c>
      <c r="C1805" s="23">
        <f>IF(AND($A1805&lt;&gt;"",ISNUMBER($A1805)),VLOOKUP($A1805,StudiesDetails!$B:$CW,3,FALSE),"")</f>
        <v>2022</v>
      </c>
      <c r="D1805" s="23" t="str">
        <f>IF(AND($A1805&lt;&gt;"",ISNUMBER($A1805)),VLOOKUP($A1805,StudiesDetails!$B:$CW,4,FALSE),"")</f>
        <v>https://doi.org/10.1002/cpt.2558</v>
      </c>
      <c r="E1805" s="64" t="str">
        <f>IF(AND($A1805&lt;&gt;"",ISNUMBER($A1805)),VLOOKUP($A1805,StudiesDetails!$B:$CW,5,FALSE),"")</f>
        <v>CYP3A7</v>
      </c>
      <c r="F1805" s="23" t="str">
        <f>IF(AND($A1805&lt;&gt;"",ISNUMBER($A1805)),VLOOKUP($A1805,StudiesDetails!$B:$CW,6,FALSE),"")</f>
        <v>Liver--Lysate-obsese 27-</v>
      </c>
      <c r="G1805" s="12" t="s">
        <v>1678</v>
      </c>
      <c r="I1805" s="60" t="str">
        <f>IF(AND($A1805&lt;&gt;"",ISNUMBER($A1805)),VLOOKUP($A1805,StudiesDetails!$B:$CW,26,FALSE),"")</f>
        <v>Individual</v>
      </c>
      <c r="J1805" s="39">
        <f>IF(AND($A1805&lt;&gt;"",ISNUMBER($A1805)),VLOOKUP($A1805,StudiesDetails!$B:$CW,31,FALSE),"")</f>
        <v>1</v>
      </c>
      <c r="K1805" s="139" t="s">
        <v>1697</v>
      </c>
      <c r="M1805" s="14" t="s">
        <v>1385</v>
      </c>
      <c r="X1805" s="52">
        <v>1</v>
      </c>
      <c r="Y1805" s="52" t="s">
        <v>1723</v>
      </c>
    </row>
    <row r="1806" spans="1:25" x14ac:dyDescent="0.3">
      <c r="A1806">
        <v>2748</v>
      </c>
      <c r="B1806" s="23" t="str">
        <f>IF(AND($A1806&lt;&gt;"",ISNUMBER($A1806)),VLOOKUP($A1806,StudiesDetails!$B:$CW,2,FALSE),"")</f>
        <v>Wegler</v>
      </c>
      <c r="C1806" s="23">
        <f>IF(AND($A1806&lt;&gt;"",ISNUMBER($A1806)),VLOOKUP($A1806,StudiesDetails!$B:$CW,3,FALSE),"")</f>
        <v>2022</v>
      </c>
      <c r="D1806" s="23" t="str">
        <f>IF(AND($A1806&lt;&gt;"",ISNUMBER($A1806)),VLOOKUP($A1806,StudiesDetails!$B:$CW,4,FALSE),"")</f>
        <v>https://doi.org/10.1002/cpt.2558</v>
      </c>
      <c r="E1806" s="64" t="str">
        <f>IF(AND($A1806&lt;&gt;"",ISNUMBER($A1806)),VLOOKUP($A1806,StudiesDetails!$B:$CW,5,FALSE),"")</f>
        <v>CYP3A7</v>
      </c>
      <c r="F1806" s="23" t="str">
        <f>IF(AND($A1806&lt;&gt;"",ISNUMBER($A1806)),VLOOKUP($A1806,StudiesDetails!$B:$CW,6,FALSE),"")</f>
        <v>Liver--Lysate-obsese 28-</v>
      </c>
      <c r="G1806" s="12" t="s">
        <v>1678</v>
      </c>
      <c r="I1806" s="60" t="str">
        <f>IF(AND($A1806&lt;&gt;"",ISNUMBER($A1806)),VLOOKUP($A1806,StudiesDetails!$B:$CW,26,FALSE),"")</f>
        <v>Individual</v>
      </c>
      <c r="J1806" s="39">
        <f>IF(AND($A1806&lt;&gt;"",ISNUMBER($A1806)),VLOOKUP($A1806,StudiesDetails!$B:$CW,31,FALSE),"")</f>
        <v>1</v>
      </c>
      <c r="K1806" s="140">
        <v>0.21869808674260499</v>
      </c>
      <c r="L1806" s="14" t="s">
        <v>1722</v>
      </c>
      <c r="M1806" s="14" t="s">
        <v>1385</v>
      </c>
      <c r="X1806" s="52">
        <v>1</v>
      </c>
      <c r="Y1806" s="52" t="s">
        <v>1683</v>
      </c>
    </row>
    <row r="1807" spans="1:25" x14ac:dyDescent="0.3">
      <c r="A1807">
        <v>2749</v>
      </c>
      <c r="B1807" s="23" t="str">
        <f>IF(AND($A1807&lt;&gt;"",ISNUMBER($A1807)),VLOOKUP($A1807,StudiesDetails!$B:$CW,2,FALSE),"")</f>
        <v>Wegler</v>
      </c>
      <c r="C1807" s="23">
        <f>IF(AND($A1807&lt;&gt;"",ISNUMBER($A1807)),VLOOKUP($A1807,StudiesDetails!$B:$CW,3,FALSE),"")</f>
        <v>2022</v>
      </c>
      <c r="D1807" s="23" t="str">
        <f>IF(AND($A1807&lt;&gt;"",ISNUMBER($A1807)),VLOOKUP($A1807,StudiesDetails!$B:$CW,4,FALSE),"")</f>
        <v>https://doi.org/10.1002/cpt.2558</v>
      </c>
      <c r="E1807" s="64" t="str">
        <f>IF(AND($A1807&lt;&gt;"",ISNUMBER($A1807)),VLOOKUP($A1807,StudiesDetails!$B:$CW,5,FALSE),"")</f>
        <v>CYP3A7</v>
      </c>
      <c r="F1807" s="23" t="str">
        <f>IF(AND($A1807&lt;&gt;"",ISNUMBER($A1807)),VLOOKUP($A1807,StudiesDetails!$B:$CW,6,FALSE),"")</f>
        <v>Liver--Lysate-obsese 29-</v>
      </c>
      <c r="G1807" s="12" t="s">
        <v>1678</v>
      </c>
      <c r="I1807" s="60" t="str">
        <f>IF(AND($A1807&lt;&gt;"",ISNUMBER($A1807)),VLOOKUP($A1807,StudiesDetails!$B:$CW,26,FALSE),"")</f>
        <v>Individual</v>
      </c>
      <c r="J1807" s="39">
        <f>IF(AND($A1807&lt;&gt;"",ISNUMBER($A1807)),VLOOKUP($A1807,StudiesDetails!$B:$CW,31,FALSE),"")</f>
        <v>1</v>
      </c>
      <c r="K1807" s="139" t="s">
        <v>1697</v>
      </c>
      <c r="M1807" s="14" t="s">
        <v>1385</v>
      </c>
      <c r="X1807" s="52">
        <v>1</v>
      </c>
      <c r="Y1807" s="52" t="s">
        <v>1723</v>
      </c>
    </row>
    <row r="1808" spans="1:25" x14ac:dyDescent="0.3">
      <c r="A1808">
        <v>2750</v>
      </c>
      <c r="B1808" s="23" t="str">
        <f>IF(AND($A1808&lt;&gt;"",ISNUMBER($A1808)),VLOOKUP($A1808,StudiesDetails!$B:$CW,2,FALSE),"")</f>
        <v>Wegler</v>
      </c>
      <c r="C1808" s="23">
        <f>IF(AND($A1808&lt;&gt;"",ISNUMBER($A1808)),VLOOKUP($A1808,StudiesDetails!$B:$CW,3,FALSE),"")</f>
        <v>2022</v>
      </c>
      <c r="D1808" s="23" t="str">
        <f>IF(AND($A1808&lt;&gt;"",ISNUMBER($A1808)),VLOOKUP($A1808,StudiesDetails!$B:$CW,4,FALSE),"")</f>
        <v>https://doi.org/10.1002/cpt.2558</v>
      </c>
      <c r="E1808" s="64" t="str">
        <f>IF(AND($A1808&lt;&gt;"",ISNUMBER($A1808)),VLOOKUP($A1808,StudiesDetails!$B:$CW,5,FALSE),"")</f>
        <v>CYP3A7</v>
      </c>
      <c r="F1808" s="23" t="str">
        <f>IF(AND($A1808&lt;&gt;"",ISNUMBER($A1808)),VLOOKUP($A1808,StudiesDetails!$B:$CW,6,FALSE),"")</f>
        <v>Liver--Lysate-obsese 30-</v>
      </c>
      <c r="G1808" s="12" t="s">
        <v>1678</v>
      </c>
      <c r="I1808" s="60" t="str">
        <f>IF(AND($A1808&lt;&gt;"",ISNUMBER($A1808)),VLOOKUP($A1808,StudiesDetails!$B:$CW,26,FALSE),"")</f>
        <v>Individual</v>
      </c>
      <c r="J1808" s="39">
        <f>IF(AND($A1808&lt;&gt;"",ISNUMBER($A1808)),VLOOKUP($A1808,StudiesDetails!$B:$CW,31,FALSE),"")</f>
        <v>1</v>
      </c>
      <c r="K1808" s="139" t="s">
        <v>1697</v>
      </c>
      <c r="M1808" s="14" t="s">
        <v>1385</v>
      </c>
      <c r="X1808" s="52">
        <v>1</v>
      </c>
      <c r="Y1808" s="52" t="s">
        <v>1723</v>
      </c>
    </row>
    <row r="1809" spans="1:25" x14ac:dyDescent="0.3">
      <c r="A1809">
        <v>2751</v>
      </c>
      <c r="B1809" s="23" t="str">
        <f>IF(AND($A1809&lt;&gt;"",ISNUMBER($A1809)),VLOOKUP($A1809,StudiesDetails!$B:$CW,2,FALSE),"")</f>
        <v>Wegler</v>
      </c>
      <c r="C1809" s="23">
        <f>IF(AND($A1809&lt;&gt;"",ISNUMBER($A1809)),VLOOKUP($A1809,StudiesDetails!$B:$CW,3,FALSE),"")</f>
        <v>2022</v>
      </c>
      <c r="D1809" s="23" t="str">
        <f>IF(AND($A1809&lt;&gt;"",ISNUMBER($A1809)),VLOOKUP($A1809,StudiesDetails!$B:$CW,4,FALSE),"")</f>
        <v>https://doi.org/10.1002/cpt.2558</v>
      </c>
      <c r="E1809" s="64" t="str">
        <f>IF(AND($A1809&lt;&gt;"",ISNUMBER($A1809)),VLOOKUP($A1809,StudiesDetails!$B:$CW,5,FALSE),"")</f>
        <v>CYP3A7</v>
      </c>
      <c r="F1809" s="23" t="str">
        <f>IF(AND($A1809&lt;&gt;"",ISNUMBER($A1809)),VLOOKUP($A1809,StudiesDetails!$B:$CW,6,FALSE),"")</f>
        <v>Liver--Lysate-obsese 31-</v>
      </c>
      <c r="G1809" s="12" t="s">
        <v>1678</v>
      </c>
      <c r="I1809" s="60" t="str">
        <f>IF(AND($A1809&lt;&gt;"",ISNUMBER($A1809)),VLOOKUP($A1809,StudiesDetails!$B:$CW,26,FALSE),"")</f>
        <v>Individual</v>
      </c>
      <c r="J1809" s="39">
        <f>IF(AND($A1809&lt;&gt;"",ISNUMBER($A1809)),VLOOKUP($A1809,StudiesDetails!$B:$CW,31,FALSE),"")</f>
        <v>1</v>
      </c>
      <c r="K1809" s="140">
        <v>9.4382594189576605E-2</v>
      </c>
      <c r="L1809" s="14" t="s">
        <v>1722</v>
      </c>
      <c r="M1809" s="14" t="s">
        <v>1385</v>
      </c>
      <c r="X1809" s="52">
        <v>1</v>
      </c>
      <c r="Y1809" s="52" t="s">
        <v>1683</v>
      </c>
    </row>
    <row r="1810" spans="1:25" x14ac:dyDescent="0.3">
      <c r="A1810">
        <v>2752</v>
      </c>
      <c r="B1810" s="23" t="str">
        <f>IF(AND($A1810&lt;&gt;"",ISNUMBER($A1810)),VLOOKUP($A1810,StudiesDetails!$B:$CW,2,FALSE),"")</f>
        <v>Wegler</v>
      </c>
      <c r="C1810" s="23">
        <f>IF(AND($A1810&lt;&gt;"",ISNUMBER($A1810)),VLOOKUP($A1810,StudiesDetails!$B:$CW,3,FALSE),"")</f>
        <v>2022</v>
      </c>
      <c r="D1810" s="23" t="str">
        <f>IF(AND($A1810&lt;&gt;"",ISNUMBER($A1810)),VLOOKUP($A1810,StudiesDetails!$B:$CW,4,FALSE),"")</f>
        <v>https://doi.org/10.1002/cpt.2558</v>
      </c>
      <c r="E1810" s="64" t="str">
        <f>IF(AND($A1810&lt;&gt;"",ISNUMBER($A1810)),VLOOKUP($A1810,StudiesDetails!$B:$CW,5,FALSE),"")</f>
        <v>CYP3A7</v>
      </c>
      <c r="F1810" s="23" t="str">
        <f>IF(AND($A1810&lt;&gt;"",ISNUMBER($A1810)),VLOOKUP($A1810,StudiesDetails!$B:$CW,6,FALSE),"")</f>
        <v>Liver--Lysate-obsese 32-</v>
      </c>
      <c r="G1810" s="12" t="s">
        <v>1678</v>
      </c>
      <c r="I1810" s="60" t="str">
        <f>IF(AND($A1810&lt;&gt;"",ISNUMBER($A1810)),VLOOKUP($A1810,StudiesDetails!$B:$CW,26,FALSE),"")</f>
        <v>Individual</v>
      </c>
      <c r="J1810" s="39">
        <f>IF(AND($A1810&lt;&gt;"",ISNUMBER($A1810)),VLOOKUP($A1810,StudiesDetails!$B:$CW,31,FALSE),"")</f>
        <v>1</v>
      </c>
      <c r="K1810" s="140">
        <v>0.36972938269252498</v>
      </c>
      <c r="L1810" s="14" t="s">
        <v>1722</v>
      </c>
      <c r="M1810" s="14" t="s">
        <v>1385</v>
      </c>
      <c r="X1810" s="52">
        <v>1</v>
      </c>
      <c r="Y1810" s="52" t="s">
        <v>1683</v>
      </c>
    </row>
    <row r="1811" spans="1:25" x14ac:dyDescent="0.3">
      <c r="A1811">
        <v>2753</v>
      </c>
      <c r="B1811" s="23" t="str">
        <f>IF(AND($A1811&lt;&gt;"",ISNUMBER($A1811)),VLOOKUP($A1811,StudiesDetails!$B:$CW,2,FALSE),"")</f>
        <v>Wegler</v>
      </c>
      <c r="C1811" s="23">
        <f>IF(AND($A1811&lt;&gt;"",ISNUMBER($A1811)),VLOOKUP($A1811,StudiesDetails!$B:$CW,3,FALSE),"")</f>
        <v>2022</v>
      </c>
      <c r="D1811" s="23" t="str">
        <f>IF(AND($A1811&lt;&gt;"",ISNUMBER($A1811)),VLOOKUP($A1811,StudiesDetails!$B:$CW,4,FALSE),"")</f>
        <v>https://doi.org/10.1002/cpt.2558</v>
      </c>
      <c r="E1811" s="64" t="str">
        <f>IF(AND($A1811&lt;&gt;"",ISNUMBER($A1811)),VLOOKUP($A1811,StudiesDetails!$B:$CW,5,FALSE),"")</f>
        <v>CYP3A7</v>
      </c>
      <c r="F1811" s="23" t="str">
        <f>IF(AND($A1811&lt;&gt;"",ISNUMBER($A1811)),VLOOKUP($A1811,StudiesDetails!$B:$CW,6,FALSE),"")</f>
        <v>Liver--Lysate-obsese 33-</v>
      </c>
      <c r="G1811" s="12" t="s">
        <v>1678</v>
      </c>
      <c r="I1811" s="60" t="str">
        <f>IF(AND($A1811&lt;&gt;"",ISNUMBER($A1811)),VLOOKUP($A1811,StudiesDetails!$B:$CW,26,FALSE),"")</f>
        <v>Individual</v>
      </c>
      <c r="J1811" s="39">
        <f>IF(AND($A1811&lt;&gt;"",ISNUMBER($A1811)),VLOOKUP($A1811,StudiesDetails!$B:$CW,31,FALSE),"")</f>
        <v>1</v>
      </c>
      <c r="K1811" s="140">
        <v>2.0040582168316199E-2</v>
      </c>
      <c r="L1811" s="14" t="s">
        <v>1722</v>
      </c>
      <c r="M1811" s="14" t="s">
        <v>1385</v>
      </c>
      <c r="X1811" s="52">
        <v>1</v>
      </c>
      <c r="Y1811" s="52" t="s">
        <v>1683</v>
      </c>
    </row>
    <row r="1812" spans="1:25" x14ac:dyDescent="0.3">
      <c r="A1812">
        <v>2754</v>
      </c>
      <c r="B1812" s="23" t="str">
        <f>IF(AND($A1812&lt;&gt;"",ISNUMBER($A1812)),VLOOKUP($A1812,StudiesDetails!$B:$CW,2,FALSE),"")</f>
        <v>Wegler</v>
      </c>
      <c r="C1812" s="23">
        <f>IF(AND($A1812&lt;&gt;"",ISNUMBER($A1812)),VLOOKUP($A1812,StudiesDetails!$B:$CW,3,FALSE),"")</f>
        <v>2022</v>
      </c>
      <c r="D1812" s="23" t="str">
        <f>IF(AND($A1812&lt;&gt;"",ISNUMBER($A1812)),VLOOKUP($A1812,StudiesDetails!$B:$CW,4,FALSE),"")</f>
        <v>https://doi.org/10.1002/cpt.2558</v>
      </c>
      <c r="E1812" s="64" t="str">
        <f>IF(AND($A1812&lt;&gt;"",ISNUMBER($A1812)),VLOOKUP($A1812,StudiesDetails!$B:$CW,5,FALSE),"")</f>
        <v>CYP3A7</v>
      </c>
      <c r="F1812" s="23" t="str">
        <f>IF(AND($A1812&lt;&gt;"",ISNUMBER($A1812)),VLOOKUP($A1812,StudiesDetails!$B:$CW,6,FALSE),"")</f>
        <v>Liver--Lysate-obsese 34-</v>
      </c>
      <c r="G1812" s="12" t="s">
        <v>1678</v>
      </c>
      <c r="I1812" s="60" t="str">
        <f>IF(AND($A1812&lt;&gt;"",ISNUMBER($A1812)),VLOOKUP($A1812,StudiesDetails!$B:$CW,26,FALSE),"")</f>
        <v>Individual</v>
      </c>
      <c r="J1812" s="39">
        <f>IF(AND($A1812&lt;&gt;"",ISNUMBER($A1812)),VLOOKUP($A1812,StudiesDetails!$B:$CW,31,FALSE),"")</f>
        <v>1</v>
      </c>
      <c r="K1812" s="140">
        <v>3.5041097456197302E-2</v>
      </c>
      <c r="L1812" s="14" t="s">
        <v>1722</v>
      </c>
      <c r="M1812" s="14" t="s">
        <v>1385</v>
      </c>
      <c r="X1812" s="52">
        <v>1</v>
      </c>
      <c r="Y1812" s="52" t="s">
        <v>1683</v>
      </c>
    </row>
    <row r="1813" spans="1:25" x14ac:dyDescent="0.3">
      <c r="A1813">
        <v>2755</v>
      </c>
      <c r="B1813" s="23" t="str">
        <f>IF(AND($A1813&lt;&gt;"",ISNUMBER($A1813)),VLOOKUP($A1813,StudiesDetails!$B:$CW,2,FALSE),"")</f>
        <v>Wegler</v>
      </c>
      <c r="C1813" s="23">
        <f>IF(AND($A1813&lt;&gt;"",ISNUMBER($A1813)),VLOOKUP($A1813,StudiesDetails!$B:$CW,3,FALSE),"")</f>
        <v>2022</v>
      </c>
      <c r="D1813" s="23" t="str">
        <f>IF(AND($A1813&lt;&gt;"",ISNUMBER($A1813)),VLOOKUP($A1813,StudiesDetails!$B:$CW,4,FALSE),"")</f>
        <v>https://doi.org/10.1002/cpt.2558</v>
      </c>
      <c r="E1813" s="64" t="str">
        <f>IF(AND($A1813&lt;&gt;"",ISNUMBER($A1813)),VLOOKUP($A1813,StudiesDetails!$B:$CW,5,FALSE),"")</f>
        <v>CYP3A7</v>
      </c>
      <c r="F1813" s="23" t="str">
        <f>IF(AND($A1813&lt;&gt;"",ISNUMBER($A1813)),VLOOKUP($A1813,StudiesDetails!$B:$CW,6,FALSE),"")</f>
        <v>Liver--Lysate-obsese 35-</v>
      </c>
      <c r="G1813" s="12" t="s">
        <v>1678</v>
      </c>
      <c r="I1813" s="60" t="str">
        <f>IF(AND($A1813&lt;&gt;"",ISNUMBER($A1813)),VLOOKUP($A1813,StudiesDetails!$B:$CW,26,FALSE),"")</f>
        <v>Individual</v>
      </c>
      <c r="J1813" s="39">
        <f>IF(AND($A1813&lt;&gt;"",ISNUMBER($A1813)),VLOOKUP($A1813,StudiesDetails!$B:$CW,31,FALSE),"")</f>
        <v>1</v>
      </c>
      <c r="K1813" s="140">
        <v>9.9045497476861703E-3</v>
      </c>
      <c r="L1813" s="14" t="s">
        <v>1722</v>
      </c>
      <c r="M1813" s="14" t="s">
        <v>1385</v>
      </c>
      <c r="X1813" s="52">
        <v>1</v>
      </c>
      <c r="Y1813" s="52" t="s">
        <v>1683</v>
      </c>
    </row>
    <row r="1814" spans="1:25" x14ac:dyDescent="0.3">
      <c r="A1814">
        <v>2756</v>
      </c>
      <c r="B1814" s="23" t="str">
        <f>IF(AND($A1814&lt;&gt;"",ISNUMBER($A1814)),VLOOKUP($A1814,StudiesDetails!$B:$CW,2,FALSE),"")</f>
        <v>Wegler</v>
      </c>
      <c r="C1814" s="23">
        <f>IF(AND($A1814&lt;&gt;"",ISNUMBER($A1814)),VLOOKUP($A1814,StudiesDetails!$B:$CW,3,FALSE),"")</f>
        <v>2022</v>
      </c>
      <c r="D1814" s="23" t="str">
        <f>IF(AND($A1814&lt;&gt;"",ISNUMBER($A1814)),VLOOKUP($A1814,StudiesDetails!$B:$CW,4,FALSE),"")</f>
        <v>https://doi.org/10.1002/cpt.2558</v>
      </c>
      <c r="E1814" s="64" t="str">
        <f>IF(AND($A1814&lt;&gt;"",ISNUMBER($A1814)),VLOOKUP($A1814,StudiesDetails!$B:$CW,5,FALSE),"")</f>
        <v>CYP3A7</v>
      </c>
      <c r="F1814" s="23" t="str">
        <f>IF(AND($A1814&lt;&gt;"",ISNUMBER($A1814)),VLOOKUP($A1814,StudiesDetails!$B:$CW,6,FALSE),"")</f>
        <v>Liver--Lysate-obsese 36-</v>
      </c>
      <c r="G1814" s="12" t="s">
        <v>1678</v>
      </c>
      <c r="I1814" s="60" t="str">
        <f>IF(AND($A1814&lt;&gt;"",ISNUMBER($A1814)),VLOOKUP($A1814,StudiesDetails!$B:$CW,26,FALSE),"")</f>
        <v>Individual</v>
      </c>
      <c r="J1814" s="39">
        <f>IF(AND($A1814&lt;&gt;"",ISNUMBER($A1814)),VLOOKUP($A1814,StudiesDetails!$B:$CW,31,FALSE),"")</f>
        <v>1</v>
      </c>
      <c r="K1814" s="140">
        <v>0.201175698570877</v>
      </c>
      <c r="L1814" s="14" t="s">
        <v>1722</v>
      </c>
      <c r="M1814" s="14" t="s">
        <v>1385</v>
      </c>
      <c r="X1814" s="52">
        <v>1</v>
      </c>
      <c r="Y1814" s="52" t="s">
        <v>1683</v>
      </c>
    </row>
    <row r="1815" spans="1:25" x14ac:dyDescent="0.3">
      <c r="A1815">
        <v>2757</v>
      </c>
      <c r="B1815" s="23" t="str">
        <f>IF(AND($A1815&lt;&gt;"",ISNUMBER($A1815)),VLOOKUP($A1815,StudiesDetails!$B:$CW,2,FALSE),"")</f>
        <v>Wegler</v>
      </c>
      <c r="C1815" s="23">
        <f>IF(AND($A1815&lt;&gt;"",ISNUMBER($A1815)),VLOOKUP($A1815,StudiesDetails!$B:$CW,3,FALSE),"")</f>
        <v>2022</v>
      </c>
      <c r="D1815" s="23" t="str">
        <f>IF(AND($A1815&lt;&gt;"",ISNUMBER($A1815)),VLOOKUP($A1815,StudiesDetails!$B:$CW,4,FALSE),"")</f>
        <v>https://doi.org/10.1002/cpt.2558</v>
      </c>
      <c r="E1815" s="64" t="str">
        <f>IF(AND($A1815&lt;&gt;"",ISNUMBER($A1815)),VLOOKUP($A1815,StudiesDetails!$B:$CW,5,FALSE),"")</f>
        <v>CYP3A7</v>
      </c>
      <c r="F1815" s="23" t="str">
        <f>IF(AND($A1815&lt;&gt;"",ISNUMBER($A1815)),VLOOKUP($A1815,StudiesDetails!$B:$CW,6,FALSE),"")</f>
        <v>Liver--Lysate-obsese 37-</v>
      </c>
      <c r="G1815" s="12" t="s">
        <v>1678</v>
      </c>
      <c r="I1815" s="60" t="str">
        <f>IF(AND($A1815&lt;&gt;"",ISNUMBER($A1815)),VLOOKUP($A1815,StudiesDetails!$B:$CW,26,FALSE),"")</f>
        <v>Individual</v>
      </c>
      <c r="J1815" s="39">
        <f>IF(AND($A1815&lt;&gt;"",ISNUMBER($A1815)),VLOOKUP($A1815,StudiesDetails!$B:$CW,31,FALSE),"")</f>
        <v>1</v>
      </c>
      <c r="K1815" s="140">
        <v>0.111745535948787</v>
      </c>
      <c r="L1815" s="14" t="s">
        <v>1722</v>
      </c>
      <c r="M1815" s="14" t="s">
        <v>1385</v>
      </c>
      <c r="X1815" s="52">
        <v>1</v>
      </c>
      <c r="Y1815" s="52" t="s">
        <v>1683</v>
      </c>
    </row>
    <row r="1816" spans="1:25" x14ac:dyDescent="0.3">
      <c r="A1816">
        <v>2758</v>
      </c>
      <c r="B1816" s="23" t="str">
        <f>IF(AND($A1816&lt;&gt;"",ISNUMBER($A1816)),VLOOKUP($A1816,StudiesDetails!$B:$CW,2,FALSE),"")</f>
        <v>Wegler</v>
      </c>
      <c r="C1816" s="23">
        <f>IF(AND($A1816&lt;&gt;"",ISNUMBER($A1816)),VLOOKUP($A1816,StudiesDetails!$B:$CW,3,FALSE),"")</f>
        <v>2022</v>
      </c>
      <c r="D1816" s="23" t="str">
        <f>IF(AND($A1816&lt;&gt;"",ISNUMBER($A1816)),VLOOKUP($A1816,StudiesDetails!$B:$CW,4,FALSE),"")</f>
        <v>https://doi.org/10.1002/cpt.2558</v>
      </c>
      <c r="E1816" s="64" t="str">
        <f>IF(AND($A1816&lt;&gt;"",ISNUMBER($A1816)),VLOOKUP($A1816,StudiesDetails!$B:$CW,5,FALSE),"")</f>
        <v>CYP3A7</v>
      </c>
      <c r="F1816" s="23" t="str">
        <f>IF(AND($A1816&lt;&gt;"",ISNUMBER($A1816)),VLOOKUP($A1816,StudiesDetails!$B:$CW,6,FALSE),"")</f>
        <v>Liver--Lysate-non obese 1-</v>
      </c>
      <c r="G1816" s="12" t="s">
        <v>1678</v>
      </c>
      <c r="I1816" s="60" t="str">
        <f>IF(AND($A1816&lt;&gt;"",ISNUMBER($A1816)),VLOOKUP($A1816,StudiesDetails!$B:$CW,26,FALSE),"")</f>
        <v>Individual</v>
      </c>
      <c r="J1816" s="39">
        <f>IF(AND($A1816&lt;&gt;"",ISNUMBER($A1816)),VLOOKUP($A1816,StudiesDetails!$B:$CW,31,FALSE),"")</f>
        <v>1</v>
      </c>
      <c r="K1816" s="141">
        <v>4.5162936483310698E-2</v>
      </c>
      <c r="L1816" s="14" t="s">
        <v>1722</v>
      </c>
      <c r="M1816" s="14" t="s">
        <v>1385</v>
      </c>
      <c r="X1816" s="52">
        <v>1</v>
      </c>
      <c r="Y1816" s="52" t="s">
        <v>1702</v>
      </c>
    </row>
    <row r="1817" spans="1:25" x14ac:dyDescent="0.3">
      <c r="A1817">
        <v>2759</v>
      </c>
      <c r="B1817" s="23" t="str">
        <f>IF(AND($A1817&lt;&gt;"",ISNUMBER($A1817)),VLOOKUP($A1817,StudiesDetails!$B:$CW,2,FALSE),"")</f>
        <v>Wegler</v>
      </c>
      <c r="C1817" s="23">
        <f>IF(AND($A1817&lt;&gt;"",ISNUMBER($A1817)),VLOOKUP($A1817,StudiesDetails!$B:$CW,3,FALSE),"")</f>
        <v>2022</v>
      </c>
      <c r="D1817" s="23" t="str">
        <f>IF(AND($A1817&lt;&gt;"",ISNUMBER($A1817)),VLOOKUP($A1817,StudiesDetails!$B:$CW,4,FALSE),"")</f>
        <v>https://doi.org/10.1002/cpt.2558</v>
      </c>
      <c r="E1817" s="64" t="str">
        <f>IF(AND($A1817&lt;&gt;"",ISNUMBER($A1817)),VLOOKUP($A1817,StudiesDetails!$B:$CW,5,FALSE),"")</f>
        <v>CYP3A7</v>
      </c>
      <c r="F1817" s="23" t="str">
        <f>IF(AND($A1817&lt;&gt;"",ISNUMBER($A1817)),VLOOKUP($A1817,StudiesDetails!$B:$CW,6,FALSE),"")</f>
        <v>Liver--Lysate-non obese 2-</v>
      </c>
      <c r="G1817" s="12" t="s">
        <v>1678</v>
      </c>
      <c r="I1817" s="60" t="str">
        <f>IF(AND($A1817&lt;&gt;"",ISNUMBER($A1817)),VLOOKUP($A1817,StudiesDetails!$B:$CW,26,FALSE),"")</f>
        <v>Individual</v>
      </c>
      <c r="J1817" s="39">
        <f>IF(AND($A1817&lt;&gt;"",ISNUMBER($A1817)),VLOOKUP($A1817,StudiesDetails!$B:$CW,31,FALSE),"")</f>
        <v>1</v>
      </c>
      <c r="K1817" s="2" t="s">
        <v>1697</v>
      </c>
      <c r="M1817" s="14" t="s">
        <v>1385</v>
      </c>
      <c r="X1817" s="52">
        <v>1</v>
      </c>
      <c r="Y1817" s="52" t="s">
        <v>1697</v>
      </c>
    </row>
    <row r="1818" spans="1:25" x14ac:dyDescent="0.3">
      <c r="A1818">
        <v>2760</v>
      </c>
      <c r="B1818" s="23" t="str">
        <f>IF(AND($A1818&lt;&gt;"",ISNUMBER($A1818)),VLOOKUP($A1818,StudiesDetails!$B:$CW,2,FALSE),"")</f>
        <v>Wegler</v>
      </c>
      <c r="C1818" s="23">
        <f>IF(AND($A1818&lt;&gt;"",ISNUMBER($A1818)),VLOOKUP($A1818,StudiesDetails!$B:$CW,3,FALSE),"")</f>
        <v>2022</v>
      </c>
      <c r="D1818" s="23" t="str">
        <f>IF(AND($A1818&lt;&gt;"",ISNUMBER($A1818)),VLOOKUP($A1818,StudiesDetails!$B:$CW,4,FALSE),"")</f>
        <v>https://doi.org/10.1002/cpt.2558</v>
      </c>
      <c r="E1818" s="64" t="str">
        <f>IF(AND($A1818&lt;&gt;"",ISNUMBER($A1818)),VLOOKUP($A1818,StudiesDetails!$B:$CW,5,FALSE),"")</f>
        <v>CYP3A7</v>
      </c>
      <c r="F1818" s="23" t="str">
        <f>IF(AND($A1818&lt;&gt;"",ISNUMBER($A1818)),VLOOKUP($A1818,StudiesDetails!$B:$CW,6,FALSE),"")</f>
        <v>Liver--Lysate-non obese 3-</v>
      </c>
      <c r="G1818" s="12" t="s">
        <v>1678</v>
      </c>
      <c r="I1818" s="60" t="str">
        <f>IF(AND($A1818&lt;&gt;"",ISNUMBER($A1818)),VLOOKUP($A1818,StudiesDetails!$B:$CW,26,FALSE),"")</f>
        <v>Individual</v>
      </c>
      <c r="J1818" s="39">
        <f>IF(AND($A1818&lt;&gt;"",ISNUMBER($A1818)),VLOOKUP($A1818,StudiesDetails!$B:$CW,31,FALSE),"")</f>
        <v>1</v>
      </c>
      <c r="K1818" s="2" t="s">
        <v>1697</v>
      </c>
      <c r="M1818" s="14" t="s">
        <v>1385</v>
      </c>
      <c r="X1818" s="52">
        <v>1</v>
      </c>
      <c r="Y1818" s="52" t="s">
        <v>1697</v>
      </c>
    </row>
    <row r="1819" spans="1:25" x14ac:dyDescent="0.3">
      <c r="A1819">
        <v>2761</v>
      </c>
      <c r="B1819" s="23" t="str">
        <f>IF(AND($A1819&lt;&gt;"",ISNUMBER($A1819)),VLOOKUP($A1819,StudiesDetails!$B:$CW,2,FALSE),"")</f>
        <v>Wegler</v>
      </c>
      <c r="C1819" s="23">
        <f>IF(AND($A1819&lt;&gt;"",ISNUMBER($A1819)),VLOOKUP($A1819,StudiesDetails!$B:$CW,3,FALSE),"")</f>
        <v>2022</v>
      </c>
      <c r="D1819" s="23" t="str">
        <f>IF(AND($A1819&lt;&gt;"",ISNUMBER($A1819)),VLOOKUP($A1819,StudiesDetails!$B:$CW,4,FALSE),"")</f>
        <v>https://doi.org/10.1002/cpt.2558</v>
      </c>
      <c r="E1819" s="64" t="str">
        <f>IF(AND($A1819&lt;&gt;"",ISNUMBER($A1819)),VLOOKUP($A1819,StudiesDetails!$B:$CW,5,FALSE),"")</f>
        <v>CYP3A7</v>
      </c>
      <c r="F1819" s="23" t="str">
        <f>IF(AND($A1819&lt;&gt;"",ISNUMBER($A1819)),VLOOKUP($A1819,StudiesDetails!$B:$CW,6,FALSE),"")</f>
        <v>Liver--Lysate-non obese 4-</v>
      </c>
      <c r="G1819" s="12" t="s">
        <v>1678</v>
      </c>
      <c r="I1819" s="60" t="str">
        <f>IF(AND($A1819&lt;&gt;"",ISNUMBER($A1819)),VLOOKUP($A1819,StudiesDetails!$B:$CW,26,FALSE),"")</f>
        <v>Individual</v>
      </c>
      <c r="J1819" s="39">
        <f>IF(AND($A1819&lt;&gt;"",ISNUMBER($A1819)),VLOOKUP($A1819,StudiesDetails!$B:$CW,31,FALSE),"")</f>
        <v>1</v>
      </c>
      <c r="K1819" s="141">
        <v>0.16887593765431799</v>
      </c>
      <c r="L1819" s="14" t="s">
        <v>1722</v>
      </c>
      <c r="M1819" s="14" t="s">
        <v>1385</v>
      </c>
      <c r="X1819" s="52">
        <v>1</v>
      </c>
      <c r="Y1819" s="52" t="s">
        <v>1702</v>
      </c>
    </row>
    <row r="1820" spans="1:25" x14ac:dyDescent="0.3">
      <c r="A1820">
        <v>2762</v>
      </c>
      <c r="B1820" s="23" t="str">
        <f>IF(AND($A1820&lt;&gt;"",ISNUMBER($A1820)),VLOOKUP($A1820,StudiesDetails!$B:$CW,2,FALSE),"")</f>
        <v>Wegler</v>
      </c>
      <c r="C1820" s="23">
        <f>IF(AND($A1820&lt;&gt;"",ISNUMBER($A1820)),VLOOKUP($A1820,StudiesDetails!$B:$CW,3,FALSE),"")</f>
        <v>2022</v>
      </c>
      <c r="D1820" s="23" t="str">
        <f>IF(AND($A1820&lt;&gt;"",ISNUMBER($A1820)),VLOOKUP($A1820,StudiesDetails!$B:$CW,4,FALSE),"")</f>
        <v>https://doi.org/10.1002/cpt.2558</v>
      </c>
      <c r="E1820" s="64" t="str">
        <f>IF(AND($A1820&lt;&gt;"",ISNUMBER($A1820)),VLOOKUP($A1820,StudiesDetails!$B:$CW,5,FALSE),"")</f>
        <v>CYP3A7</v>
      </c>
      <c r="F1820" s="23" t="str">
        <f>IF(AND($A1820&lt;&gt;"",ISNUMBER($A1820)),VLOOKUP($A1820,StudiesDetails!$B:$CW,6,FALSE),"")</f>
        <v>Liver--Lysate-non obese 5-</v>
      </c>
      <c r="G1820" s="12" t="s">
        <v>1678</v>
      </c>
      <c r="I1820" s="60" t="str">
        <f>IF(AND($A1820&lt;&gt;"",ISNUMBER($A1820)),VLOOKUP($A1820,StudiesDetails!$B:$CW,26,FALSE),"")</f>
        <v>Individual</v>
      </c>
      <c r="J1820" s="39">
        <f>IF(AND($A1820&lt;&gt;"",ISNUMBER($A1820)),VLOOKUP($A1820,StudiesDetails!$B:$CW,31,FALSE),"")</f>
        <v>1</v>
      </c>
      <c r="K1820" s="141">
        <v>5.9702534675963696E-3</v>
      </c>
      <c r="L1820" s="14" t="s">
        <v>1722</v>
      </c>
      <c r="M1820" s="14" t="s">
        <v>1385</v>
      </c>
      <c r="X1820" s="52">
        <v>1</v>
      </c>
      <c r="Y1820" s="52" t="s">
        <v>1702</v>
      </c>
    </row>
    <row r="1821" spans="1:25" x14ac:dyDescent="0.3">
      <c r="A1821">
        <v>2763</v>
      </c>
      <c r="B1821" s="23" t="str">
        <f>IF(AND($A1821&lt;&gt;"",ISNUMBER($A1821)),VLOOKUP($A1821,StudiesDetails!$B:$CW,2,FALSE),"")</f>
        <v>Wegler</v>
      </c>
      <c r="C1821" s="23">
        <f>IF(AND($A1821&lt;&gt;"",ISNUMBER($A1821)),VLOOKUP($A1821,StudiesDetails!$B:$CW,3,FALSE),"")</f>
        <v>2022</v>
      </c>
      <c r="D1821" s="23" t="str">
        <f>IF(AND($A1821&lt;&gt;"",ISNUMBER($A1821)),VLOOKUP($A1821,StudiesDetails!$B:$CW,4,FALSE),"")</f>
        <v>https://doi.org/10.1002/cpt.2558</v>
      </c>
      <c r="E1821" s="64" t="str">
        <f>IF(AND($A1821&lt;&gt;"",ISNUMBER($A1821)),VLOOKUP($A1821,StudiesDetails!$B:$CW,5,FALSE),"")</f>
        <v>CYP3A7</v>
      </c>
      <c r="F1821" s="23" t="str">
        <f>IF(AND($A1821&lt;&gt;"",ISNUMBER($A1821)),VLOOKUP($A1821,StudiesDetails!$B:$CW,6,FALSE),"")</f>
        <v>Liver--Lysate-non obese 6-</v>
      </c>
      <c r="G1821" s="12" t="s">
        <v>1678</v>
      </c>
      <c r="I1821" s="60" t="str">
        <f>IF(AND($A1821&lt;&gt;"",ISNUMBER($A1821)),VLOOKUP($A1821,StudiesDetails!$B:$CW,26,FALSE),"")</f>
        <v>Individual</v>
      </c>
      <c r="J1821" s="39">
        <f>IF(AND($A1821&lt;&gt;"",ISNUMBER($A1821)),VLOOKUP($A1821,StudiesDetails!$B:$CW,31,FALSE),"")</f>
        <v>1</v>
      </c>
      <c r="K1821" s="141">
        <v>9.9678452167058895E-2</v>
      </c>
      <c r="L1821" s="14" t="s">
        <v>1722</v>
      </c>
      <c r="M1821" s="14" t="s">
        <v>1385</v>
      </c>
      <c r="X1821" s="52">
        <v>1</v>
      </c>
      <c r="Y1821" s="52" t="s">
        <v>1702</v>
      </c>
    </row>
    <row r="1822" spans="1:25" x14ac:dyDescent="0.3">
      <c r="A1822">
        <v>2764</v>
      </c>
      <c r="B1822" s="23" t="str">
        <f>IF(AND($A1822&lt;&gt;"",ISNUMBER($A1822)),VLOOKUP($A1822,StudiesDetails!$B:$CW,2,FALSE),"")</f>
        <v>Wegler</v>
      </c>
      <c r="C1822" s="23">
        <f>IF(AND($A1822&lt;&gt;"",ISNUMBER($A1822)),VLOOKUP($A1822,StudiesDetails!$B:$CW,3,FALSE),"")</f>
        <v>2022</v>
      </c>
      <c r="D1822" s="23" t="str">
        <f>IF(AND($A1822&lt;&gt;"",ISNUMBER($A1822)),VLOOKUP($A1822,StudiesDetails!$B:$CW,4,FALSE),"")</f>
        <v>https://doi.org/10.1002/cpt.2558</v>
      </c>
      <c r="E1822" s="64" t="str">
        <f>IF(AND($A1822&lt;&gt;"",ISNUMBER($A1822)),VLOOKUP($A1822,StudiesDetails!$B:$CW,5,FALSE),"")</f>
        <v>CYP3A7</v>
      </c>
      <c r="F1822" s="23" t="str">
        <f>IF(AND($A1822&lt;&gt;"",ISNUMBER($A1822)),VLOOKUP($A1822,StudiesDetails!$B:$CW,6,FALSE),"")</f>
        <v>Liver--Lysate-non obese 7-</v>
      </c>
      <c r="G1822" s="12" t="s">
        <v>1678</v>
      </c>
      <c r="I1822" s="60" t="str">
        <f>IF(AND($A1822&lt;&gt;"",ISNUMBER($A1822)),VLOOKUP($A1822,StudiesDetails!$B:$CW,26,FALSE),"")</f>
        <v>Individual</v>
      </c>
      <c r="J1822" s="39">
        <f>IF(AND($A1822&lt;&gt;"",ISNUMBER($A1822)),VLOOKUP($A1822,StudiesDetails!$B:$CW,31,FALSE),"")</f>
        <v>1</v>
      </c>
      <c r="K1822" s="141">
        <v>7.5437090449628999E-2</v>
      </c>
      <c r="L1822" s="14" t="s">
        <v>1722</v>
      </c>
      <c r="M1822" s="14" t="s">
        <v>1385</v>
      </c>
      <c r="X1822" s="52">
        <v>1</v>
      </c>
      <c r="Y1822" s="52" t="s">
        <v>1702</v>
      </c>
    </row>
    <row r="1823" spans="1:25" x14ac:dyDescent="0.3">
      <c r="A1823">
        <v>2765</v>
      </c>
      <c r="B1823" s="23" t="str">
        <f>IF(AND($A1823&lt;&gt;"",ISNUMBER($A1823)),VLOOKUP($A1823,StudiesDetails!$B:$CW,2,FALSE),"")</f>
        <v>Wegler</v>
      </c>
      <c r="C1823" s="23">
        <f>IF(AND($A1823&lt;&gt;"",ISNUMBER($A1823)),VLOOKUP($A1823,StudiesDetails!$B:$CW,3,FALSE),"")</f>
        <v>2022</v>
      </c>
      <c r="D1823" s="23" t="str">
        <f>IF(AND($A1823&lt;&gt;"",ISNUMBER($A1823)),VLOOKUP($A1823,StudiesDetails!$B:$CW,4,FALSE),"")</f>
        <v>https://doi.org/10.1002/cpt.2558</v>
      </c>
      <c r="E1823" s="64" t="str">
        <f>IF(AND($A1823&lt;&gt;"",ISNUMBER($A1823)),VLOOKUP($A1823,StudiesDetails!$B:$CW,5,FALSE),"")</f>
        <v>CYP3A7</v>
      </c>
      <c r="F1823" s="23" t="str">
        <f>IF(AND($A1823&lt;&gt;"",ISNUMBER($A1823)),VLOOKUP($A1823,StudiesDetails!$B:$CW,6,FALSE),"")</f>
        <v>Liver--Lysate-non obese 8-</v>
      </c>
      <c r="G1823" s="12" t="s">
        <v>1678</v>
      </c>
      <c r="I1823" s="60" t="str">
        <f>IF(AND($A1823&lt;&gt;"",ISNUMBER($A1823)),VLOOKUP($A1823,StudiesDetails!$B:$CW,26,FALSE),"")</f>
        <v>Individual</v>
      </c>
      <c r="J1823" s="39">
        <f>IF(AND($A1823&lt;&gt;"",ISNUMBER($A1823)),VLOOKUP($A1823,StudiesDetails!$B:$CW,31,FALSE),"")</f>
        <v>1</v>
      </c>
      <c r="K1823" s="141">
        <v>0.32026118999008601</v>
      </c>
      <c r="L1823" s="14" t="s">
        <v>1722</v>
      </c>
      <c r="M1823" s="14" t="s">
        <v>1385</v>
      </c>
      <c r="X1823" s="52">
        <v>1</v>
      </c>
      <c r="Y1823" s="52" t="s">
        <v>1702</v>
      </c>
    </row>
    <row r="1824" spans="1:25" x14ac:dyDescent="0.3">
      <c r="A1824">
        <v>2766</v>
      </c>
      <c r="B1824" s="23" t="str">
        <f>IF(AND($A1824&lt;&gt;"",ISNUMBER($A1824)),VLOOKUP($A1824,StudiesDetails!$B:$CW,2,FALSE),"")</f>
        <v>Wegler</v>
      </c>
      <c r="C1824" s="23">
        <f>IF(AND($A1824&lt;&gt;"",ISNUMBER($A1824)),VLOOKUP($A1824,StudiesDetails!$B:$CW,3,FALSE),"")</f>
        <v>2022</v>
      </c>
      <c r="D1824" s="23" t="str">
        <f>IF(AND($A1824&lt;&gt;"",ISNUMBER($A1824)),VLOOKUP($A1824,StudiesDetails!$B:$CW,4,FALSE),"")</f>
        <v>https://doi.org/10.1002/cpt.2558</v>
      </c>
      <c r="E1824" s="64" t="str">
        <f>IF(AND($A1824&lt;&gt;"",ISNUMBER($A1824)),VLOOKUP($A1824,StudiesDetails!$B:$CW,5,FALSE),"")</f>
        <v>CYP3A7</v>
      </c>
      <c r="F1824" s="23" t="str">
        <f>IF(AND($A1824&lt;&gt;"",ISNUMBER($A1824)),VLOOKUP($A1824,StudiesDetails!$B:$CW,6,FALSE),"")</f>
        <v>Liver--Lysate-non obese 9-</v>
      </c>
      <c r="G1824" s="12" t="s">
        <v>1678</v>
      </c>
      <c r="I1824" s="60" t="str">
        <f>IF(AND($A1824&lt;&gt;"",ISNUMBER($A1824)),VLOOKUP($A1824,StudiesDetails!$B:$CW,26,FALSE),"")</f>
        <v>Individual</v>
      </c>
      <c r="J1824" s="39">
        <f>IF(AND($A1824&lt;&gt;"",ISNUMBER($A1824)),VLOOKUP($A1824,StudiesDetails!$B:$CW,31,FALSE),"")</f>
        <v>1</v>
      </c>
      <c r="K1824" s="141">
        <v>4.4161136575692699E-2</v>
      </c>
      <c r="L1824" s="14" t="s">
        <v>1722</v>
      </c>
      <c r="M1824" s="14" t="s">
        <v>1385</v>
      </c>
      <c r="X1824" s="52">
        <v>1</v>
      </c>
      <c r="Y1824" s="52" t="s">
        <v>1702</v>
      </c>
    </row>
    <row r="1825" spans="1:25" x14ac:dyDescent="0.3">
      <c r="A1825">
        <v>2767</v>
      </c>
      <c r="B1825" s="23" t="str">
        <f>IF(AND($A1825&lt;&gt;"",ISNUMBER($A1825)),VLOOKUP($A1825,StudiesDetails!$B:$CW,2,FALSE),"")</f>
        <v>Wegler</v>
      </c>
      <c r="C1825" s="23">
        <f>IF(AND($A1825&lt;&gt;"",ISNUMBER($A1825)),VLOOKUP($A1825,StudiesDetails!$B:$CW,3,FALSE),"")</f>
        <v>2022</v>
      </c>
      <c r="D1825" s="23" t="str">
        <f>IF(AND($A1825&lt;&gt;"",ISNUMBER($A1825)),VLOOKUP($A1825,StudiesDetails!$B:$CW,4,FALSE),"")</f>
        <v>https://doi.org/10.1002/cpt.2558</v>
      </c>
      <c r="E1825" s="64" t="str">
        <f>IF(AND($A1825&lt;&gt;"",ISNUMBER($A1825)),VLOOKUP($A1825,StudiesDetails!$B:$CW,5,FALSE),"")</f>
        <v>CYP3A7</v>
      </c>
      <c r="F1825" s="23" t="str">
        <f>IF(AND($A1825&lt;&gt;"",ISNUMBER($A1825)),VLOOKUP($A1825,StudiesDetails!$B:$CW,6,FALSE),"")</f>
        <v>Liver--Lysate-non obese 10-</v>
      </c>
      <c r="G1825" s="12" t="s">
        <v>1678</v>
      </c>
      <c r="I1825" s="60" t="str">
        <f>IF(AND($A1825&lt;&gt;"",ISNUMBER($A1825)),VLOOKUP($A1825,StudiesDetails!$B:$CW,26,FALSE),"")</f>
        <v>Individual</v>
      </c>
      <c r="J1825" s="39">
        <f>IF(AND($A1825&lt;&gt;"",ISNUMBER($A1825)),VLOOKUP($A1825,StudiesDetails!$B:$CW,31,FALSE),"")</f>
        <v>1</v>
      </c>
      <c r="K1825" s="141">
        <v>0.13200216707196799</v>
      </c>
      <c r="L1825" s="14" t="s">
        <v>1722</v>
      </c>
      <c r="M1825" s="14" t="s">
        <v>1385</v>
      </c>
      <c r="X1825" s="52">
        <v>1</v>
      </c>
      <c r="Y1825" s="52" t="s">
        <v>1702</v>
      </c>
    </row>
    <row r="1826" spans="1:25" x14ac:dyDescent="0.3">
      <c r="A1826">
        <v>2768</v>
      </c>
      <c r="B1826" s="23" t="str">
        <f>IF(AND($A1826&lt;&gt;"",ISNUMBER($A1826)),VLOOKUP($A1826,StudiesDetails!$B:$CW,2,FALSE),"")</f>
        <v>Wegler</v>
      </c>
      <c r="C1826" s="23">
        <f>IF(AND($A1826&lt;&gt;"",ISNUMBER($A1826)),VLOOKUP($A1826,StudiesDetails!$B:$CW,3,FALSE),"")</f>
        <v>2022</v>
      </c>
      <c r="D1826" s="23" t="str">
        <f>IF(AND($A1826&lt;&gt;"",ISNUMBER($A1826)),VLOOKUP($A1826,StudiesDetails!$B:$CW,4,FALSE),"")</f>
        <v>https://doi.org/10.1002/cpt.2558</v>
      </c>
      <c r="E1826" s="64" t="str">
        <f>IF(AND($A1826&lt;&gt;"",ISNUMBER($A1826)),VLOOKUP($A1826,StudiesDetails!$B:$CW,5,FALSE),"")</f>
        <v>CYP3A7</v>
      </c>
      <c r="F1826" s="23" t="str">
        <f>IF(AND($A1826&lt;&gt;"",ISNUMBER($A1826)),VLOOKUP($A1826,StudiesDetails!$B:$CW,6,FALSE),"")</f>
        <v>Liver--Lysate-non obese 11-</v>
      </c>
      <c r="G1826" s="12" t="s">
        <v>1678</v>
      </c>
      <c r="I1826" s="60" t="str">
        <f>IF(AND($A1826&lt;&gt;"",ISNUMBER($A1826)),VLOOKUP($A1826,StudiesDetails!$B:$CW,26,FALSE),"")</f>
        <v>Individual</v>
      </c>
      <c r="J1826" s="39">
        <f>IF(AND($A1826&lt;&gt;"",ISNUMBER($A1826)),VLOOKUP($A1826,StudiesDetails!$B:$CW,31,FALSE),"")</f>
        <v>1</v>
      </c>
      <c r="K1826" s="141">
        <v>8.6296965336769907E-2</v>
      </c>
      <c r="L1826" s="14" t="s">
        <v>1722</v>
      </c>
      <c r="M1826" s="14" t="s">
        <v>1385</v>
      </c>
      <c r="X1826" s="52">
        <v>1</v>
      </c>
      <c r="Y1826" s="52" t="s">
        <v>1702</v>
      </c>
    </row>
    <row r="1827" spans="1:25" x14ac:dyDescent="0.3">
      <c r="A1827">
        <v>2769</v>
      </c>
      <c r="B1827" s="23" t="str">
        <f>IF(AND($A1827&lt;&gt;"",ISNUMBER($A1827)),VLOOKUP($A1827,StudiesDetails!$B:$CW,2,FALSE),"")</f>
        <v>Wegler</v>
      </c>
      <c r="C1827" s="23">
        <f>IF(AND($A1827&lt;&gt;"",ISNUMBER($A1827)),VLOOKUP($A1827,StudiesDetails!$B:$CW,3,FALSE),"")</f>
        <v>2022</v>
      </c>
      <c r="D1827" s="23" t="str">
        <f>IF(AND($A1827&lt;&gt;"",ISNUMBER($A1827)),VLOOKUP($A1827,StudiesDetails!$B:$CW,4,FALSE),"")</f>
        <v>https://doi.org/10.1002/cpt.2558</v>
      </c>
      <c r="E1827" s="64" t="str">
        <f>IF(AND($A1827&lt;&gt;"",ISNUMBER($A1827)),VLOOKUP($A1827,StudiesDetails!$B:$CW,5,FALSE),"")</f>
        <v>CYP3A7</v>
      </c>
      <c r="F1827" s="23" t="str">
        <f>IF(AND($A1827&lt;&gt;"",ISNUMBER($A1827)),VLOOKUP($A1827,StudiesDetails!$B:$CW,6,FALSE),"")</f>
        <v>Liver--Lysate-non obese 12-</v>
      </c>
      <c r="G1827" s="12" t="s">
        <v>1678</v>
      </c>
      <c r="I1827" s="60" t="str">
        <f>IF(AND($A1827&lt;&gt;"",ISNUMBER($A1827)),VLOOKUP($A1827,StudiesDetails!$B:$CW,26,FALSE),"")</f>
        <v>Individual</v>
      </c>
      <c r="J1827" s="39">
        <f>IF(AND($A1827&lt;&gt;"",ISNUMBER($A1827)),VLOOKUP($A1827,StudiesDetails!$B:$CW,31,FALSE),"")</f>
        <v>1</v>
      </c>
      <c r="K1827" s="2" t="s">
        <v>1697</v>
      </c>
      <c r="M1827" s="14" t="s">
        <v>1385</v>
      </c>
      <c r="X1827" s="52">
        <v>1</v>
      </c>
      <c r="Y1827" s="52" t="s">
        <v>1697</v>
      </c>
    </row>
    <row r="1828" spans="1:25" x14ac:dyDescent="0.3">
      <c r="A1828">
        <v>2770</v>
      </c>
      <c r="B1828" s="23" t="str">
        <f>IF(AND($A1828&lt;&gt;"",ISNUMBER($A1828)),VLOOKUP($A1828,StudiesDetails!$B:$CW,2,FALSE),"")</f>
        <v>Wegler</v>
      </c>
      <c r="C1828" s="23">
        <f>IF(AND($A1828&lt;&gt;"",ISNUMBER($A1828)),VLOOKUP($A1828,StudiesDetails!$B:$CW,3,FALSE),"")</f>
        <v>2022</v>
      </c>
      <c r="D1828" s="23" t="str">
        <f>IF(AND($A1828&lt;&gt;"",ISNUMBER($A1828)),VLOOKUP($A1828,StudiesDetails!$B:$CW,4,FALSE),"")</f>
        <v>https://doi.org/10.1002/cpt.2558</v>
      </c>
      <c r="E1828" s="64" t="str">
        <f>IF(AND($A1828&lt;&gt;"",ISNUMBER($A1828)),VLOOKUP($A1828,StudiesDetails!$B:$CW,5,FALSE),"")</f>
        <v>CYP3A7</v>
      </c>
      <c r="F1828" s="23" t="str">
        <f>IF(AND($A1828&lt;&gt;"",ISNUMBER($A1828)),VLOOKUP($A1828,StudiesDetails!$B:$CW,6,FALSE),"")</f>
        <v>Liver--Lysate-non obese 13-</v>
      </c>
      <c r="G1828" s="12" t="s">
        <v>1678</v>
      </c>
      <c r="I1828" s="60" t="str">
        <f>IF(AND($A1828&lt;&gt;"",ISNUMBER($A1828)),VLOOKUP($A1828,StudiesDetails!$B:$CW,26,FALSE),"")</f>
        <v>Individual</v>
      </c>
      <c r="J1828" s="39">
        <f>IF(AND($A1828&lt;&gt;"",ISNUMBER($A1828)),VLOOKUP($A1828,StudiesDetails!$B:$CW,31,FALSE),"")</f>
        <v>1</v>
      </c>
      <c r="K1828" s="141">
        <v>5.1874785654300896E-3</v>
      </c>
      <c r="L1828" s="14" t="s">
        <v>1722</v>
      </c>
      <c r="M1828" s="14" t="s">
        <v>1385</v>
      </c>
      <c r="X1828" s="52">
        <v>1</v>
      </c>
      <c r="Y1828" s="52" t="s">
        <v>1702</v>
      </c>
    </row>
    <row r="1829" spans="1:25" x14ac:dyDescent="0.3">
      <c r="A1829">
        <v>2771</v>
      </c>
      <c r="B1829" s="23" t="str">
        <f>IF(AND($A1829&lt;&gt;"",ISNUMBER($A1829)),VLOOKUP($A1829,StudiesDetails!$B:$CW,2,FALSE),"")</f>
        <v>Wegler</v>
      </c>
      <c r="C1829" s="23">
        <f>IF(AND($A1829&lt;&gt;"",ISNUMBER($A1829)),VLOOKUP($A1829,StudiesDetails!$B:$CW,3,FALSE),"")</f>
        <v>2022</v>
      </c>
      <c r="D1829" s="23" t="str">
        <f>IF(AND($A1829&lt;&gt;"",ISNUMBER($A1829)),VLOOKUP($A1829,StudiesDetails!$B:$CW,4,FALSE),"")</f>
        <v>https://doi.org/10.1002/cpt.2558</v>
      </c>
      <c r="E1829" s="64" t="str">
        <f>IF(AND($A1829&lt;&gt;"",ISNUMBER($A1829)),VLOOKUP($A1829,StudiesDetails!$B:$CW,5,FALSE),"")</f>
        <v>CYP3A7</v>
      </c>
      <c r="F1829" s="23" t="str">
        <f>IF(AND($A1829&lt;&gt;"",ISNUMBER($A1829)),VLOOKUP($A1829,StudiesDetails!$B:$CW,6,FALSE),"")</f>
        <v>Liver--Lysate-non obese 14-</v>
      </c>
      <c r="G1829" s="12" t="s">
        <v>1678</v>
      </c>
      <c r="I1829" s="60" t="str">
        <f>IF(AND($A1829&lt;&gt;"",ISNUMBER($A1829)),VLOOKUP($A1829,StudiesDetails!$B:$CW,26,FALSE),"")</f>
        <v>Individual</v>
      </c>
      <c r="J1829" s="39">
        <f>IF(AND($A1829&lt;&gt;"",ISNUMBER($A1829)),VLOOKUP($A1829,StudiesDetails!$B:$CW,31,FALSE),"")</f>
        <v>1</v>
      </c>
      <c r="K1829" s="2" t="s">
        <v>1697</v>
      </c>
      <c r="M1829" s="14" t="s">
        <v>1385</v>
      </c>
      <c r="X1829" s="52">
        <v>1</v>
      </c>
      <c r="Y1829" s="52" t="s">
        <v>1697</v>
      </c>
    </row>
    <row r="1830" spans="1:25" x14ac:dyDescent="0.3">
      <c r="A1830">
        <v>2772</v>
      </c>
      <c r="B1830" s="23" t="str">
        <f>IF(AND($A1830&lt;&gt;"",ISNUMBER($A1830)),VLOOKUP($A1830,StudiesDetails!$B:$CW,2,FALSE),"")</f>
        <v>Wegler</v>
      </c>
      <c r="C1830" s="23">
        <f>IF(AND($A1830&lt;&gt;"",ISNUMBER($A1830)),VLOOKUP($A1830,StudiesDetails!$B:$CW,3,FALSE),"")</f>
        <v>2022</v>
      </c>
      <c r="D1830" s="23" t="str">
        <f>IF(AND($A1830&lt;&gt;"",ISNUMBER($A1830)),VLOOKUP($A1830,StudiesDetails!$B:$CW,4,FALSE),"")</f>
        <v>https://doi.org/10.1002/cpt.2558</v>
      </c>
      <c r="E1830" s="64" t="str">
        <f>IF(AND($A1830&lt;&gt;"",ISNUMBER($A1830)),VLOOKUP($A1830,StudiesDetails!$B:$CW,5,FALSE),"")</f>
        <v>CYP3A7</v>
      </c>
      <c r="F1830" s="23" t="str">
        <f>IF(AND($A1830&lt;&gt;"",ISNUMBER($A1830)),VLOOKUP($A1830,StudiesDetails!$B:$CW,6,FALSE),"")</f>
        <v>Liver--Lysate-non obese 15-</v>
      </c>
      <c r="G1830" s="12" t="s">
        <v>1678</v>
      </c>
      <c r="I1830" s="60" t="str">
        <f>IF(AND($A1830&lt;&gt;"",ISNUMBER($A1830)),VLOOKUP($A1830,StudiesDetails!$B:$CW,26,FALSE),"")</f>
        <v>Individual</v>
      </c>
      <c r="J1830" s="39">
        <f>IF(AND($A1830&lt;&gt;"",ISNUMBER($A1830)),VLOOKUP($A1830,StudiesDetails!$B:$CW,31,FALSE),"")</f>
        <v>1</v>
      </c>
      <c r="K1830" s="2" t="s">
        <v>1697</v>
      </c>
      <c r="M1830" s="14" t="s">
        <v>1385</v>
      </c>
      <c r="X1830" s="52">
        <v>1</v>
      </c>
      <c r="Y1830" s="52" t="s">
        <v>1697</v>
      </c>
    </row>
    <row r="1831" spans="1:25" x14ac:dyDescent="0.3">
      <c r="A1831">
        <v>2773</v>
      </c>
      <c r="B1831" s="23" t="str">
        <f>IF(AND($A1831&lt;&gt;"",ISNUMBER($A1831)),VLOOKUP($A1831,StudiesDetails!$B:$CW,2,FALSE),"")</f>
        <v>Wegler</v>
      </c>
      <c r="C1831" s="23">
        <f>IF(AND($A1831&lt;&gt;"",ISNUMBER($A1831)),VLOOKUP($A1831,StudiesDetails!$B:$CW,3,FALSE),"")</f>
        <v>2022</v>
      </c>
      <c r="D1831" s="23" t="str">
        <f>IF(AND($A1831&lt;&gt;"",ISNUMBER($A1831)),VLOOKUP($A1831,StudiesDetails!$B:$CW,4,FALSE),"")</f>
        <v>https://doi.org/10.1002/cpt.2558</v>
      </c>
      <c r="E1831" s="64" t="str">
        <f>IF(AND($A1831&lt;&gt;"",ISNUMBER($A1831)),VLOOKUP($A1831,StudiesDetails!$B:$CW,5,FALSE),"")</f>
        <v>CYP3A7</v>
      </c>
      <c r="F1831" s="23" t="str">
        <f>IF(AND($A1831&lt;&gt;"",ISNUMBER($A1831)),VLOOKUP($A1831,StudiesDetails!$B:$CW,6,FALSE),"")</f>
        <v>Liver--Lysate-non obese 16-</v>
      </c>
      <c r="G1831" s="12" t="s">
        <v>1678</v>
      </c>
      <c r="I1831" s="60" t="str">
        <f>IF(AND($A1831&lt;&gt;"",ISNUMBER($A1831)),VLOOKUP($A1831,StudiesDetails!$B:$CW,26,FALSE),"")</f>
        <v>Individual</v>
      </c>
      <c r="J1831" s="39">
        <f>IF(AND($A1831&lt;&gt;"",ISNUMBER($A1831)),VLOOKUP($A1831,StudiesDetails!$B:$CW,31,FALSE),"")</f>
        <v>1</v>
      </c>
      <c r="K1831" s="2" t="s">
        <v>1697</v>
      </c>
      <c r="M1831" s="14" t="s">
        <v>1385</v>
      </c>
      <c r="X1831" s="52">
        <v>1</v>
      </c>
      <c r="Y1831" s="52" t="s">
        <v>1697</v>
      </c>
    </row>
    <row r="1832" spans="1:25" x14ac:dyDescent="0.3">
      <c r="A1832">
        <v>2774</v>
      </c>
      <c r="B1832" s="23" t="str">
        <f>IF(AND($A1832&lt;&gt;"",ISNUMBER($A1832)),VLOOKUP($A1832,StudiesDetails!$B:$CW,2,FALSE),"")</f>
        <v>Wegler</v>
      </c>
      <c r="C1832" s="23">
        <f>IF(AND($A1832&lt;&gt;"",ISNUMBER($A1832)),VLOOKUP($A1832,StudiesDetails!$B:$CW,3,FALSE),"")</f>
        <v>2022</v>
      </c>
      <c r="D1832" s="23" t="str">
        <f>IF(AND($A1832&lt;&gt;"",ISNUMBER($A1832)),VLOOKUP($A1832,StudiesDetails!$B:$CW,4,FALSE),"")</f>
        <v>https://doi.org/10.1002/cpt.2558</v>
      </c>
      <c r="E1832" s="64" t="str">
        <f>IF(AND($A1832&lt;&gt;"",ISNUMBER($A1832)),VLOOKUP($A1832,StudiesDetails!$B:$CW,5,FALSE),"")</f>
        <v>CYP3A7</v>
      </c>
      <c r="F1832" s="23" t="str">
        <f>IF(AND($A1832&lt;&gt;"",ISNUMBER($A1832)),VLOOKUP($A1832,StudiesDetails!$B:$CW,6,FALSE),"")</f>
        <v>Liver--Lysate-non obese 17-</v>
      </c>
      <c r="G1832" s="12" t="s">
        <v>1678</v>
      </c>
      <c r="I1832" s="60" t="str">
        <f>IF(AND($A1832&lt;&gt;"",ISNUMBER($A1832)),VLOOKUP($A1832,StudiesDetails!$B:$CW,26,FALSE),"")</f>
        <v>Individual</v>
      </c>
      <c r="J1832" s="39">
        <f>IF(AND($A1832&lt;&gt;"",ISNUMBER($A1832)),VLOOKUP($A1832,StudiesDetails!$B:$CW,31,FALSE),"")</f>
        <v>1</v>
      </c>
      <c r="K1832" s="2">
        <v>5.7553639839137303E-3</v>
      </c>
      <c r="L1832" s="14" t="s">
        <v>1722</v>
      </c>
      <c r="M1832" s="14" t="s">
        <v>1385</v>
      </c>
      <c r="X1832" s="52">
        <v>1</v>
      </c>
      <c r="Y1832" s="52" t="s">
        <v>1702</v>
      </c>
    </row>
    <row r="1833" spans="1:25" x14ac:dyDescent="0.3">
      <c r="A1833">
        <v>2775</v>
      </c>
      <c r="B1833" s="23" t="str">
        <f>IF(AND($A1833&lt;&gt;"",ISNUMBER($A1833)),VLOOKUP($A1833,StudiesDetails!$B:$CW,2,FALSE),"")</f>
        <v>Sakamoto</v>
      </c>
      <c r="C1833" s="23">
        <f>IF(AND($A1833&lt;&gt;"",ISNUMBER($A1833)),VLOOKUP($A1833,StudiesDetails!$B:$CW,3,FALSE),"")</f>
        <v>2011</v>
      </c>
      <c r="D1833" s="23" t="str">
        <f>IF(AND($A1833&lt;&gt;"",ISNUMBER($A1833)),VLOOKUP($A1833,StudiesDetails!$B:$CW,4,FALSE),"")</f>
        <v>https://doi.org/10.1002/jps.22591</v>
      </c>
      <c r="E1833" s="64" t="str">
        <f>IF(AND($A1833&lt;&gt;"",ISNUMBER($A1833)),VLOOKUP($A1833,StudiesDetails!$B:$CW,5,FALSE),"")</f>
        <v>CYP3A4</v>
      </c>
      <c r="F1833" s="23" t="str">
        <f>IF(AND($A1833&lt;&gt;"",ISNUMBER($A1833)),VLOOKUP($A1833,StudiesDetails!$B:$CW,6,FALSE),"")</f>
        <v>Liver--HLM--</v>
      </c>
      <c r="G1833" s="12" t="s">
        <v>1678</v>
      </c>
      <c r="H1833" s="1">
        <v>3</v>
      </c>
      <c r="I1833" s="60" t="str">
        <f>IF(AND($A1833&lt;&gt;"",ISNUMBER($A1833)),VLOOKUP($A1833,StudiesDetails!$B:$CW,26,FALSE),"")</f>
        <v>#todo#</v>
      </c>
      <c r="J1833" s="39" t="str">
        <f>IF(AND($A1833&lt;&gt;"",ISNUMBER($A1833)),VLOOKUP($A1833,StudiesDetails!$B:$CW,31,FALSE),"")</f>
        <v>#todo#</v>
      </c>
      <c r="K1833" s="2">
        <v>12.01</v>
      </c>
      <c r="L1833" s="14" t="s">
        <v>1724</v>
      </c>
      <c r="M1833" s="14" t="s">
        <v>768</v>
      </c>
      <c r="X1833" s="52">
        <v>1</v>
      </c>
      <c r="Y1833" s="52" t="s">
        <v>1702</v>
      </c>
    </row>
    <row r="1834" spans="1:25" x14ac:dyDescent="0.3">
      <c r="A1834">
        <v>2776</v>
      </c>
      <c r="B1834" s="23" t="str">
        <f>IF(AND($A1834&lt;&gt;"",ISNUMBER($A1834)),VLOOKUP($A1834,StudiesDetails!$B:$CW,2,FALSE),"")</f>
        <v>Sakamoto</v>
      </c>
      <c r="C1834" s="23">
        <f>IF(AND($A1834&lt;&gt;"",ISNUMBER($A1834)),VLOOKUP($A1834,StudiesDetails!$B:$CW,3,FALSE),"")</f>
        <v>2011</v>
      </c>
      <c r="D1834" s="23" t="str">
        <f>IF(AND($A1834&lt;&gt;"",ISNUMBER($A1834)),VLOOKUP($A1834,StudiesDetails!$B:$CW,4,FALSE),"")</f>
        <v>https://doi.org/10.1002/jps.22591</v>
      </c>
      <c r="E1834" s="64" t="str">
        <f>IF(AND($A1834&lt;&gt;"",ISNUMBER($A1834)),VLOOKUP($A1834,StudiesDetails!$B:$CW,5,FALSE),"")</f>
        <v>CYP3A43</v>
      </c>
      <c r="F1834" s="23" t="str">
        <f>IF(AND($A1834&lt;&gt;"",ISNUMBER($A1834)),VLOOKUP($A1834,StudiesDetails!$B:$CW,6,FALSE),"")</f>
        <v>Liver--HLM--</v>
      </c>
      <c r="G1834" s="12" t="s">
        <v>1678</v>
      </c>
      <c r="H1834" s="1">
        <v>3</v>
      </c>
      <c r="I1834" s="60" t="str">
        <f>IF(AND($A1834&lt;&gt;"",ISNUMBER($A1834)),VLOOKUP($A1834,StudiesDetails!$B:$CW,26,FALSE),"")</f>
        <v>#todo#</v>
      </c>
      <c r="J1834" s="39" t="str">
        <f>IF(AND($A1834&lt;&gt;"",ISNUMBER($A1834)),VLOOKUP($A1834,StudiesDetails!$B:$CW,31,FALSE),"")</f>
        <v>#todo#</v>
      </c>
      <c r="K1834" s="2">
        <v>0.47</v>
      </c>
      <c r="L1834" s="14" t="s">
        <v>1724</v>
      </c>
      <c r="M1834" s="14" t="s">
        <v>768</v>
      </c>
      <c r="X1834" s="52">
        <v>1</v>
      </c>
      <c r="Y1834" s="52" t="s">
        <v>1702</v>
      </c>
    </row>
    <row r="1835" spans="1:25" x14ac:dyDescent="0.3">
      <c r="A1835">
        <v>2777</v>
      </c>
      <c r="B1835" s="23" t="str">
        <f>IF(AND($A1835&lt;&gt;"",ISNUMBER($A1835)),VLOOKUP($A1835,StudiesDetails!$B:$CW,2,FALSE),"")</f>
        <v>Sim</v>
      </c>
      <c r="C1835" s="23">
        <f>IF(AND($A1835&lt;&gt;"",ISNUMBER($A1835)),VLOOKUP($A1835,StudiesDetails!$B:$CW,3,FALSE),"")</f>
        <v>2005</v>
      </c>
      <c r="D1835" s="23" t="str">
        <f>IF(AND($A1835&lt;&gt;"",ISNUMBER($A1835)),VLOOKUP($A1835,StudiesDetails!$B:$CW,4,FALSE),"")</f>
        <v>https://doi.org/10.1097/01.fpc.0000171516.84139.89</v>
      </c>
      <c r="E1835" s="64" t="str">
        <f>IF(AND($A1835&lt;&gt;"",ISNUMBER($A1835)),VLOOKUP($A1835,StudiesDetails!$B:$CW,5,FALSE),"")</f>
        <v>CYP3A5</v>
      </c>
      <c r="F1835" s="23" t="str">
        <f>IF(AND($A1835&lt;&gt;"",ISNUMBER($A1835)),VLOOKUP($A1835,StudiesDetails!$B:$CW,6,FALSE),"")</f>
        <v>Liver--HLM-40-*3/*3</v>
      </c>
      <c r="G1835" s="12" t="s">
        <v>1690</v>
      </c>
      <c r="I1835" s="60" t="str">
        <f>IF(AND($A1835&lt;&gt;"",ISNUMBER($A1835)),VLOOKUP($A1835,StudiesDetails!$B:$CW,26,FALSE),"")</f>
        <v>Individual</v>
      </c>
      <c r="J1835" s="39">
        <f>IF(AND($A1835&lt;&gt;"",ISNUMBER($A1835)),VLOOKUP($A1835,StudiesDetails!$B:$CW,31,FALSE),"")</f>
        <v>1</v>
      </c>
      <c r="K1835" s="2" t="s">
        <v>1725</v>
      </c>
      <c r="M1835" s="14" t="s">
        <v>1385</v>
      </c>
      <c r="V1835" s="2">
        <v>23</v>
      </c>
      <c r="W1835" s="14" t="s">
        <v>1679</v>
      </c>
      <c r="X1835" s="52">
        <v>1</v>
      </c>
      <c r="Y1835" s="52" t="s">
        <v>1697</v>
      </c>
    </row>
    <row r="1836" spans="1:25" x14ac:dyDescent="0.3">
      <c r="A1836">
        <v>2778</v>
      </c>
      <c r="B1836" s="23" t="str">
        <f>IF(AND($A1836&lt;&gt;"",ISNUMBER($A1836)),VLOOKUP($A1836,StudiesDetails!$B:$CW,2,FALSE),"")</f>
        <v>Sim</v>
      </c>
      <c r="C1836" s="23">
        <f>IF(AND($A1836&lt;&gt;"",ISNUMBER($A1836)),VLOOKUP($A1836,StudiesDetails!$B:$CW,3,FALSE),"")</f>
        <v>2005</v>
      </c>
      <c r="D1836" s="23" t="str">
        <f>IF(AND($A1836&lt;&gt;"",ISNUMBER($A1836)),VLOOKUP($A1836,StudiesDetails!$B:$CW,4,FALSE),"")</f>
        <v>https://doi.org/10.1097/01.fpc.0000171516.84139.89</v>
      </c>
      <c r="E1836" s="64" t="str">
        <f>IF(AND($A1836&lt;&gt;"",ISNUMBER($A1836)),VLOOKUP($A1836,StudiesDetails!$B:$CW,5,FALSE),"")</f>
        <v>CYP3A5</v>
      </c>
      <c r="F1836" s="23" t="str">
        <f>IF(AND($A1836&lt;&gt;"",ISNUMBER($A1836)),VLOOKUP($A1836,StudiesDetails!$B:$CW,6,FALSE),"")</f>
        <v>Liver--HLM-50-*3/*3</v>
      </c>
      <c r="G1836" s="12" t="s">
        <v>1690</v>
      </c>
      <c r="I1836" s="60" t="str">
        <f>IF(AND($A1836&lt;&gt;"",ISNUMBER($A1836)),VLOOKUP($A1836,StudiesDetails!$B:$CW,26,FALSE),"")</f>
        <v>Individual</v>
      </c>
      <c r="J1836" s="39">
        <f>IF(AND($A1836&lt;&gt;"",ISNUMBER($A1836)),VLOOKUP($A1836,StudiesDetails!$B:$CW,31,FALSE),"")</f>
        <v>1</v>
      </c>
      <c r="K1836" s="2" t="s">
        <v>1725</v>
      </c>
      <c r="V1836" s="2">
        <v>23</v>
      </c>
      <c r="W1836" s="14" t="s">
        <v>1679</v>
      </c>
      <c r="X1836" s="52">
        <v>1</v>
      </c>
      <c r="Y1836" s="52" t="s">
        <v>1697</v>
      </c>
    </row>
    <row r="1837" spans="1:25" x14ac:dyDescent="0.3">
      <c r="A1837">
        <v>2779</v>
      </c>
      <c r="B1837" s="23" t="str">
        <f>IF(AND($A1837&lt;&gt;"",ISNUMBER($A1837)),VLOOKUP($A1837,StudiesDetails!$B:$CW,2,FALSE),"")</f>
        <v>Sim</v>
      </c>
      <c r="C1837" s="23">
        <f>IF(AND($A1837&lt;&gt;"",ISNUMBER($A1837)),VLOOKUP($A1837,StudiesDetails!$B:$CW,3,FALSE),"")</f>
        <v>2005</v>
      </c>
      <c r="D1837" s="23" t="str">
        <f>IF(AND($A1837&lt;&gt;"",ISNUMBER($A1837)),VLOOKUP($A1837,StudiesDetails!$B:$CW,4,FALSE),"")</f>
        <v>https://doi.org/10.1097/01.fpc.0000171516.84139.89</v>
      </c>
      <c r="E1837" s="64" t="str">
        <f>IF(AND($A1837&lt;&gt;"",ISNUMBER($A1837)),VLOOKUP($A1837,StudiesDetails!$B:$CW,5,FALSE),"")</f>
        <v>CYP3A5</v>
      </c>
      <c r="F1837" s="23" t="str">
        <f>IF(AND($A1837&lt;&gt;"",ISNUMBER($A1837)),VLOOKUP($A1837,StudiesDetails!$B:$CW,6,FALSE),"")</f>
        <v>Liver--HLM-15-*3/*3</v>
      </c>
      <c r="G1837" s="12" t="s">
        <v>1690</v>
      </c>
      <c r="I1837" s="60" t="str">
        <f>IF(AND($A1837&lt;&gt;"",ISNUMBER($A1837)),VLOOKUP($A1837,StudiesDetails!$B:$CW,26,FALSE),"")</f>
        <v>Individual</v>
      </c>
      <c r="J1837" s="39">
        <f>IF(AND($A1837&lt;&gt;"",ISNUMBER($A1837)),VLOOKUP($A1837,StudiesDetails!$B:$CW,31,FALSE),"")</f>
        <v>1</v>
      </c>
      <c r="K1837" s="2" t="s">
        <v>1725</v>
      </c>
      <c r="V1837" s="2">
        <v>23</v>
      </c>
      <c r="W1837" s="14" t="s">
        <v>1679</v>
      </c>
      <c r="X1837" s="52">
        <v>1</v>
      </c>
      <c r="Y1837" s="52" t="s">
        <v>1697</v>
      </c>
    </row>
    <row r="1838" spans="1:25" x14ac:dyDescent="0.3">
      <c r="A1838">
        <v>2780</v>
      </c>
      <c r="B1838" s="23" t="str">
        <f>IF(AND($A1838&lt;&gt;"",ISNUMBER($A1838)),VLOOKUP($A1838,StudiesDetails!$B:$CW,2,FALSE),"")</f>
        <v>Sim</v>
      </c>
      <c r="C1838" s="23">
        <f>IF(AND($A1838&lt;&gt;"",ISNUMBER($A1838)),VLOOKUP($A1838,StudiesDetails!$B:$CW,3,FALSE),"")</f>
        <v>2005</v>
      </c>
      <c r="D1838" s="23" t="str">
        <f>IF(AND($A1838&lt;&gt;"",ISNUMBER($A1838)),VLOOKUP($A1838,StudiesDetails!$B:$CW,4,FALSE),"")</f>
        <v>https://doi.org/10.1097/01.fpc.0000171516.84139.89</v>
      </c>
      <c r="E1838" s="64" t="str">
        <f>IF(AND($A1838&lt;&gt;"",ISNUMBER($A1838)),VLOOKUP($A1838,StudiesDetails!$B:$CW,5,FALSE),"")</f>
        <v>CYP3A5</v>
      </c>
      <c r="F1838" s="23" t="str">
        <f>IF(AND($A1838&lt;&gt;"",ISNUMBER($A1838)),VLOOKUP($A1838,StudiesDetails!$B:$CW,6,FALSE),"")</f>
        <v>Liver--HLM-34-*3/*3</v>
      </c>
      <c r="G1838" s="12" t="s">
        <v>1690</v>
      </c>
      <c r="I1838" s="60" t="str">
        <f>IF(AND($A1838&lt;&gt;"",ISNUMBER($A1838)),VLOOKUP($A1838,StudiesDetails!$B:$CW,26,FALSE),"")</f>
        <v>Individual</v>
      </c>
      <c r="J1838" s="39">
        <f>IF(AND($A1838&lt;&gt;"",ISNUMBER($A1838)),VLOOKUP($A1838,StudiesDetails!$B:$CW,31,FALSE),"")</f>
        <v>1</v>
      </c>
      <c r="K1838" s="2" t="s">
        <v>1725</v>
      </c>
      <c r="V1838" s="2">
        <v>23</v>
      </c>
      <c r="W1838" s="14" t="s">
        <v>1679</v>
      </c>
      <c r="X1838" s="52">
        <v>1</v>
      </c>
      <c r="Y1838" s="52" t="s">
        <v>1697</v>
      </c>
    </row>
    <row r="1839" spans="1:25" x14ac:dyDescent="0.3">
      <c r="A1839">
        <v>2781</v>
      </c>
      <c r="B1839" s="23" t="str">
        <f>IF(AND($A1839&lt;&gt;"",ISNUMBER($A1839)),VLOOKUP($A1839,StudiesDetails!$B:$CW,2,FALSE),"")</f>
        <v>Sim</v>
      </c>
      <c r="C1839" s="23">
        <f>IF(AND($A1839&lt;&gt;"",ISNUMBER($A1839)),VLOOKUP($A1839,StudiesDetails!$B:$CW,3,FALSE),"")</f>
        <v>2005</v>
      </c>
      <c r="D1839" s="23" t="str">
        <f>IF(AND($A1839&lt;&gt;"",ISNUMBER($A1839)),VLOOKUP($A1839,StudiesDetails!$B:$CW,4,FALSE),"")</f>
        <v>https://doi.org/10.1097/01.fpc.0000171516.84139.89</v>
      </c>
      <c r="E1839" s="64" t="str">
        <f>IF(AND($A1839&lt;&gt;"",ISNUMBER($A1839)),VLOOKUP($A1839,StudiesDetails!$B:$CW,5,FALSE),"")</f>
        <v>CYP3A5</v>
      </c>
      <c r="F1839" s="23" t="str">
        <f>IF(AND($A1839&lt;&gt;"",ISNUMBER($A1839)),VLOOKUP($A1839,StudiesDetails!$B:$CW,6,FALSE),"")</f>
        <v>Liver--HLM-23-*3/*3</v>
      </c>
      <c r="G1839" s="12" t="s">
        <v>1690</v>
      </c>
      <c r="I1839" s="60" t="str">
        <f>IF(AND($A1839&lt;&gt;"",ISNUMBER($A1839)),VLOOKUP($A1839,StudiesDetails!$B:$CW,26,FALSE),"")</f>
        <v>Individual</v>
      </c>
      <c r="J1839" s="39">
        <f>IF(AND($A1839&lt;&gt;"",ISNUMBER($A1839)),VLOOKUP($A1839,StudiesDetails!$B:$CW,31,FALSE),"")</f>
        <v>1</v>
      </c>
      <c r="K1839" s="2" t="s">
        <v>1725</v>
      </c>
      <c r="V1839" s="2">
        <v>23</v>
      </c>
      <c r="W1839" s="14" t="s">
        <v>1679</v>
      </c>
      <c r="X1839" s="52">
        <v>1</v>
      </c>
      <c r="Y1839" s="52" t="s">
        <v>1697</v>
      </c>
    </row>
    <row r="1840" spans="1:25" x14ac:dyDescent="0.3">
      <c r="A1840">
        <v>2782</v>
      </c>
      <c r="B1840" s="23" t="str">
        <f>IF(AND($A1840&lt;&gt;"",ISNUMBER($A1840)),VLOOKUP($A1840,StudiesDetails!$B:$CW,2,FALSE),"")</f>
        <v>Sim</v>
      </c>
      <c r="C1840" s="23">
        <f>IF(AND($A1840&lt;&gt;"",ISNUMBER($A1840)),VLOOKUP($A1840,StudiesDetails!$B:$CW,3,FALSE),"")</f>
        <v>2005</v>
      </c>
      <c r="D1840" s="23" t="str">
        <f>IF(AND($A1840&lt;&gt;"",ISNUMBER($A1840)),VLOOKUP($A1840,StudiesDetails!$B:$CW,4,FALSE),"")</f>
        <v>https://doi.org/10.1097/01.fpc.0000171516.84139.89</v>
      </c>
      <c r="E1840" s="64" t="str">
        <f>IF(AND($A1840&lt;&gt;"",ISNUMBER($A1840)),VLOOKUP($A1840,StudiesDetails!$B:$CW,5,FALSE),"")</f>
        <v>CYP3A5</v>
      </c>
      <c r="F1840" s="23" t="str">
        <f>IF(AND($A1840&lt;&gt;"",ISNUMBER($A1840)),VLOOKUP($A1840,StudiesDetails!$B:$CW,6,FALSE),"")</f>
        <v>Liver--HLM-43-*3/*1</v>
      </c>
      <c r="G1840" s="12" t="s">
        <v>1690</v>
      </c>
      <c r="I1840" s="60" t="str">
        <f>IF(AND($A1840&lt;&gt;"",ISNUMBER($A1840)),VLOOKUP($A1840,StudiesDetails!$B:$CW,26,FALSE),"")</f>
        <v>Individual</v>
      </c>
      <c r="J1840" s="39">
        <f>IF(AND($A1840&lt;&gt;"",ISNUMBER($A1840)),VLOOKUP($A1840,StudiesDetails!$B:$CW,31,FALSE),"")</f>
        <v>1</v>
      </c>
      <c r="K1840" s="2">
        <v>122</v>
      </c>
      <c r="L1840" s="14" t="s">
        <v>1679</v>
      </c>
      <c r="M1840" s="14" t="s">
        <v>1385</v>
      </c>
      <c r="V1840" s="2">
        <v>23</v>
      </c>
      <c r="W1840" s="14" t="s">
        <v>1679</v>
      </c>
      <c r="X1840" s="52">
        <v>0</v>
      </c>
    </row>
    <row r="1841" spans="1:25" x14ac:dyDescent="0.3">
      <c r="A1841">
        <v>2783</v>
      </c>
      <c r="B1841" s="23" t="str">
        <f>IF(AND($A1841&lt;&gt;"",ISNUMBER($A1841)),VLOOKUP($A1841,StudiesDetails!$B:$CW,2,FALSE),"")</f>
        <v>Sim</v>
      </c>
      <c r="C1841" s="23">
        <f>IF(AND($A1841&lt;&gt;"",ISNUMBER($A1841)),VLOOKUP($A1841,StudiesDetails!$B:$CW,3,FALSE),"")</f>
        <v>2005</v>
      </c>
      <c r="D1841" s="23" t="str">
        <f>IF(AND($A1841&lt;&gt;"",ISNUMBER($A1841)),VLOOKUP($A1841,StudiesDetails!$B:$CW,4,FALSE),"")</f>
        <v>https://doi.org/10.1097/01.fpc.0000171516.84139.89</v>
      </c>
      <c r="E1841" s="64" t="str">
        <f>IF(AND($A1841&lt;&gt;"",ISNUMBER($A1841)),VLOOKUP($A1841,StudiesDetails!$B:$CW,5,FALSE),"")</f>
        <v>CYP3A5</v>
      </c>
      <c r="F1841" s="23" t="str">
        <f>IF(AND($A1841&lt;&gt;"",ISNUMBER($A1841)),VLOOKUP($A1841,StudiesDetails!$B:$CW,6,FALSE),"")</f>
        <v>Liver--HLM-13-*3/*3</v>
      </c>
      <c r="G1841" s="12" t="s">
        <v>1690</v>
      </c>
      <c r="I1841" s="60" t="str">
        <f>IF(AND($A1841&lt;&gt;"",ISNUMBER($A1841)),VLOOKUP($A1841,StudiesDetails!$B:$CW,26,FALSE),"")</f>
        <v>Individual</v>
      </c>
      <c r="J1841" s="39">
        <f>IF(AND($A1841&lt;&gt;"",ISNUMBER($A1841)),VLOOKUP($A1841,StudiesDetails!$B:$CW,31,FALSE),"")</f>
        <v>1</v>
      </c>
      <c r="K1841" s="2" t="s">
        <v>1725</v>
      </c>
      <c r="V1841" s="2">
        <v>23</v>
      </c>
      <c r="W1841" s="14" t="s">
        <v>1679</v>
      </c>
      <c r="X1841" s="52">
        <v>1</v>
      </c>
      <c r="Y1841" s="52" t="s">
        <v>1697</v>
      </c>
    </row>
    <row r="1842" spans="1:25" x14ac:dyDescent="0.3">
      <c r="A1842">
        <v>2784</v>
      </c>
      <c r="B1842" s="23" t="str">
        <f>IF(AND($A1842&lt;&gt;"",ISNUMBER($A1842)),VLOOKUP($A1842,StudiesDetails!$B:$CW,2,FALSE),"")</f>
        <v>Sim</v>
      </c>
      <c r="C1842" s="23">
        <f>IF(AND($A1842&lt;&gt;"",ISNUMBER($A1842)),VLOOKUP($A1842,StudiesDetails!$B:$CW,3,FALSE),"")</f>
        <v>2005</v>
      </c>
      <c r="D1842" s="23" t="str">
        <f>IF(AND($A1842&lt;&gt;"",ISNUMBER($A1842)),VLOOKUP($A1842,StudiesDetails!$B:$CW,4,FALSE),"")</f>
        <v>https://doi.org/10.1097/01.fpc.0000171516.84139.89</v>
      </c>
      <c r="E1842" s="64" t="str">
        <f>IF(AND($A1842&lt;&gt;"",ISNUMBER($A1842)),VLOOKUP($A1842,StudiesDetails!$B:$CW,5,FALSE),"")</f>
        <v>CYP3A5</v>
      </c>
      <c r="F1842" s="23" t="str">
        <f>IF(AND($A1842&lt;&gt;"",ISNUMBER($A1842)),VLOOKUP($A1842,StudiesDetails!$B:$CW,6,FALSE),"")</f>
        <v>Liver--HLM-4-*3/*3</v>
      </c>
      <c r="G1842" s="12" t="s">
        <v>1690</v>
      </c>
      <c r="I1842" s="60" t="str">
        <f>IF(AND($A1842&lt;&gt;"",ISNUMBER($A1842)),VLOOKUP($A1842,StudiesDetails!$B:$CW,26,FALSE),"")</f>
        <v>Individual</v>
      </c>
      <c r="J1842" s="39">
        <f>IF(AND($A1842&lt;&gt;"",ISNUMBER($A1842)),VLOOKUP($A1842,StudiesDetails!$B:$CW,31,FALSE),"")</f>
        <v>1</v>
      </c>
      <c r="K1842" s="2" t="s">
        <v>1725</v>
      </c>
      <c r="V1842" s="2">
        <v>23</v>
      </c>
      <c r="W1842" s="14" t="s">
        <v>1679</v>
      </c>
      <c r="X1842" s="52">
        <v>1</v>
      </c>
      <c r="Y1842" s="52" t="s">
        <v>1697</v>
      </c>
    </row>
    <row r="1843" spans="1:25" x14ac:dyDescent="0.3">
      <c r="A1843">
        <v>2785</v>
      </c>
      <c r="B1843" s="23" t="str">
        <f>IF(AND($A1843&lt;&gt;"",ISNUMBER($A1843)),VLOOKUP($A1843,StudiesDetails!$B:$CW,2,FALSE),"")</f>
        <v>Sim</v>
      </c>
      <c r="C1843" s="23">
        <f>IF(AND($A1843&lt;&gt;"",ISNUMBER($A1843)),VLOOKUP($A1843,StudiesDetails!$B:$CW,3,FALSE),"")</f>
        <v>2005</v>
      </c>
      <c r="D1843" s="23" t="str">
        <f>IF(AND($A1843&lt;&gt;"",ISNUMBER($A1843)),VLOOKUP($A1843,StudiesDetails!$B:$CW,4,FALSE),"")</f>
        <v>https://doi.org/10.1097/01.fpc.0000171516.84139.89</v>
      </c>
      <c r="E1843" s="64" t="str">
        <f>IF(AND($A1843&lt;&gt;"",ISNUMBER($A1843)),VLOOKUP($A1843,StudiesDetails!$B:$CW,5,FALSE),"")</f>
        <v>CYP3A5</v>
      </c>
      <c r="F1843" s="23" t="str">
        <f>IF(AND($A1843&lt;&gt;"",ISNUMBER($A1843)),VLOOKUP($A1843,StudiesDetails!$B:$CW,6,FALSE),"")</f>
        <v>Liver--HLM-58-*3/*3</v>
      </c>
      <c r="G1843" s="12" t="s">
        <v>1690</v>
      </c>
      <c r="I1843" s="60" t="str">
        <f>IF(AND($A1843&lt;&gt;"",ISNUMBER($A1843)),VLOOKUP($A1843,StudiesDetails!$B:$CW,26,FALSE),"")</f>
        <v>Individual</v>
      </c>
      <c r="J1843" s="39">
        <f>IF(AND($A1843&lt;&gt;"",ISNUMBER($A1843)),VLOOKUP($A1843,StudiesDetails!$B:$CW,31,FALSE),"")</f>
        <v>1</v>
      </c>
      <c r="K1843" s="2" t="s">
        <v>1725</v>
      </c>
      <c r="V1843" s="2">
        <v>23</v>
      </c>
      <c r="W1843" s="14" t="s">
        <v>1679</v>
      </c>
      <c r="X1843" s="52">
        <v>1</v>
      </c>
      <c r="Y1843" s="52" t="s">
        <v>1697</v>
      </c>
    </row>
    <row r="1844" spans="1:25" x14ac:dyDescent="0.3">
      <c r="A1844">
        <v>2786</v>
      </c>
      <c r="B1844" s="23" t="str">
        <f>IF(AND($A1844&lt;&gt;"",ISNUMBER($A1844)),VLOOKUP($A1844,StudiesDetails!$B:$CW,2,FALSE),"")</f>
        <v>Sim</v>
      </c>
      <c r="C1844" s="23">
        <f>IF(AND($A1844&lt;&gt;"",ISNUMBER($A1844)),VLOOKUP($A1844,StudiesDetails!$B:$CW,3,FALSE),"")</f>
        <v>2005</v>
      </c>
      <c r="D1844" s="23" t="str">
        <f>IF(AND($A1844&lt;&gt;"",ISNUMBER($A1844)),VLOOKUP($A1844,StudiesDetails!$B:$CW,4,FALSE),"")</f>
        <v>https://doi.org/10.1097/01.fpc.0000171516.84139.89</v>
      </c>
      <c r="E1844" s="64" t="str">
        <f>IF(AND($A1844&lt;&gt;"",ISNUMBER($A1844)),VLOOKUP($A1844,StudiesDetails!$B:$CW,5,FALSE),"")</f>
        <v>CYP3A5</v>
      </c>
      <c r="F1844" s="23" t="str">
        <f>IF(AND($A1844&lt;&gt;"",ISNUMBER($A1844)),VLOOKUP($A1844,StudiesDetails!$B:$CW,6,FALSE),"")</f>
        <v>Liver--HLM-17-*3/*3</v>
      </c>
      <c r="G1844" s="12" t="s">
        <v>1690</v>
      </c>
      <c r="I1844" s="60" t="str">
        <f>IF(AND($A1844&lt;&gt;"",ISNUMBER($A1844)),VLOOKUP($A1844,StudiesDetails!$B:$CW,26,FALSE),"")</f>
        <v>Individual</v>
      </c>
      <c r="J1844" s="39">
        <f>IF(AND($A1844&lt;&gt;"",ISNUMBER($A1844)),VLOOKUP($A1844,StudiesDetails!$B:$CW,31,FALSE),"")</f>
        <v>1</v>
      </c>
      <c r="K1844" s="2" t="s">
        <v>1725</v>
      </c>
      <c r="V1844" s="2">
        <v>23</v>
      </c>
      <c r="W1844" s="14" t="s">
        <v>1679</v>
      </c>
      <c r="X1844" s="52">
        <v>1</v>
      </c>
      <c r="Y1844" s="52" t="s">
        <v>1697</v>
      </c>
    </row>
    <row r="1845" spans="1:25" x14ac:dyDescent="0.3">
      <c r="A1845">
        <v>2787</v>
      </c>
      <c r="B1845" s="23" t="str">
        <f>IF(AND($A1845&lt;&gt;"",ISNUMBER($A1845)),VLOOKUP($A1845,StudiesDetails!$B:$CW,2,FALSE),"")</f>
        <v>Sim</v>
      </c>
      <c r="C1845" s="23">
        <f>IF(AND($A1845&lt;&gt;"",ISNUMBER($A1845)),VLOOKUP($A1845,StudiesDetails!$B:$CW,3,FALSE),"")</f>
        <v>2005</v>
      </c>
      <c r="D1845" s="23" t="str">
        <f>IF(AND($A1845&lt;&gt;"",ISNUMBER($A1845)),VLOOKUP($A1845,StudiesDetails!$B:$CW,4,FALSE),"")</f>
        <v>https://doi.org/10.1097/01.fpc.0000171516.84139.89</v>
      </c>
      <c r="E1845" s="64" t="str">
        <f>IF(AND($A1845&lt;&gt;"",ISNUMBER($A1845)),VLOOKUP($A1845,StudiesDetails!$B:$CW,5,FALSE),"")</f>
        <v>CYP3A7</v>
      </c>
      <c r="F1845" s="23" t="str">
        <f>IF(AND($A1845&lt;&gt;"",ISNUMBER($A1845)),VLOOKUP($A1845,StudiesDetails!$B:$CW,6,FALSE),"")</f>
        <v>Liver--HLM-40-*1A/*1C</v>
      </c>
      <c r="G1845" s="12" t="s">
        <v>1690</v>
      </c>
      <c r="I1845" s="60" t="str">
        <f>IF(AND($A1845&lt;&gt;"",ISNUMBER($A1845)),VLOOKUP($A1845,StudiesDetails!$B:$CW,26,FALSE),"")</f>
        <v>Individual</v>
      </c>
      <c r="J1845" s="39">
        <f>IF(AND($A1845&lt;&gt;"",ISNUMBER($A1845)),VLOOKUP($A1845,StudiesDetails!$B:$CW,31,FALSE),"")</f>
        <v>1</v>
      </c>
      <c r="K1845" s="2">
        <v>90</v>
      </c>
      <c r="L1845" s="14" t="s">
        <v>1679</v>
      </c>
      <c r="M1845" s="14" t="s">
        <v>1385</v>
      </c>
      <c r="V1845" s="2">
        <v>23</v>
      </c>
      <c r="W1845" s="14" t="s">
        <v>1679</v>
      </c>
      <c r="X1845" s="52">
        <v>0</v>
      </c>
    </row>
    <row r="1846" spans="1:25" x14ac:dyDescent="0.3">
      <c r="A1846">
        <v>2788</v>
      </c>
      <c r="B1846" s="23" t="str">
        <f>IF(AND($A1846&lt;&gt;"",ISNUMBER($A1846)),VLOOKUP($A1846,StudiesDetails!$B:$CW,2,FALSE),"")</f>
        <v>Sim</v>
      </c>
      <c r="C1846" s="23">
        <f>IF(AND($A1846&lt;&gt;"",ISNUMBER($A1846)),VLOOKUP($A1846,StudiesDetails!$B:$CW,3,FALSE),"")</f>
        <v>2005</v>
      </c>
      <c r="D1846" s="23" t="str">
        <f>IF(AND($A1846&lt;&gt;"",ISNUMBER($A1846)),VLOOKUP($A1846,StudiesDetails!$B:$CW,4,FALSE),"")</f>
        <v>https://doi.org/10.1097/01.fpc.0000171516.84139.89</v>
      </c>
      <c r="E1846" s="64" t="str">
        <f>IF(AND($A1846&lt;&gt;"",ISNUMBER($A1846)),VLOOKUP($A1846,StudiesDetails!$B:$CW,5,FALSE),"")</f>
        <v>CYP3A7</v>
      </c>
      <c r="F1846" s="23" t="str">
        <f>IF(AND($A1846&lt;&gt;"",ISNUMBER($A1846)),VLOOKUP($A1846,StudiesDetails!$B:$CW,6,FALSE),"")</f>
        <v>Liver--HLM-50-*1A/*1A</v>
      </c>
      <c r="G1846" s="12" t="s">
        <v>1690</v>
      </c>
      <c r="I1846" s="60" t="str">
        <f>IF(AND($A1846&lt;&gt;"",ISNUMBER($A1846)),VLOOKUP($A1846,StudiesDetails!$B:$CW,26,FALSE),"")</f>
        <v>Individual</v>
      </c>
      <c r="J1846" s="39">
        <f>IF(AND($A1846&lt;&gt;"",ISNUMBER($A1846)),VLOOKUP($A1846,StudiesDetails!$B:$CW,31,FALSE),"")</f>
        <v>1</v>
      </c>
      <c r="K1846" s="2">
        <v>45</v>
      </c>
      <c r="L1846" s="14" t="s">
        <v>1679</v>
      </c>
      <c r="M1846" s="14" t="s">
        <v>1385</v>
      </c>
      <c r="V1846" s="2">
        <v>23</v>
      </c>
      <c r="W1846" s="14" t="s">
        <v>1679</v>
      </c>
      <c r="X1846" s="52">
        <v>0</v>
      </c>
    </row>
    <row r="1847" spans="1:25" x14ac:dyDescent="0.3">
      <c r="A1847">
        <v>2789</v>
      </c>
      <c r="B1847" s="23" t="str">
        <f>IF(AND($A1847&lt;&gt;"",ISNUMBER($A1847)),VLOOKUP($A1847,StudiesDetails!$B:$CW,2,FALSE),"")</f>
        <v>Sim</v>
      </c>
      <c r="C1847" s="23">
        <f>IF(AND($A1847&lt;&gt;"",ISNUMBER($A1847)),VLOOKUP($A1847,StudiesDetails!$B:$CW,3,FALSE),"")</f>
        <v>2005</v>
      </c>
      <c r="D1847" s="23" t="str">
        <f>IF(AND($A1847&lt;&gt;"",ISNUMBER($A1847)),VLOOKUP($A1847,StudiesDetails!$B:$CW,4,FALSE),"")</f>
        <v>https://doi.org/10.1097/01.fpc.0000171516.84139.89</v>
      </c>
      <c r="E1847" s="64" t="str">
        <f>IF(AND($A1847&lt;&gt;"",ISNUMBER($A1847)),VLOOKUP($A1847,StudiesDetails!$B:$CW,5,FALSE),"")</f>
        <v>CYP3A7</v>
      </c>
      <c r="F1847" s="23" t="str">
        <f>IF(AND($A1847&lt;&gt;"",ISNUMBER($A1847)),VLOOKUP($A1847,StudiesDetails!$B:$CW,6,FALSE),"")</f>
        <v>Liver--HLM-15-*1A/*1C</v>
      </c>
      <c r="G1847" s="12" t="s">
        <v>1690</v>
      </c>
      <c r="I1847" s="60" t="str">
        <f>IF(AND($A1847&lt;&gt;"",ISNUMBER($A1847)),VLOOKUP($A1847,StudiesDetails!$B:$CW,26,FALSE),"")</f>
        <v>Individual</v>
      </c>
      <c r="J1847" s="39">
        <f>IF(AND($A1847&lt;&gt;"",ISNUMBER($A1847)),VLOOKUP($A1847,StudiesDetails!$B:$CW,31,FALSE),"")</f>
        <v>1</v>
      </c>
      <c r="K1847" s="2">
        <v>33</v>
      </c>
      <c r="L1847" s="14" t="s">
        <v>1679</v>
      </c>
      <c r="M1847" s="14" t="s">
        <v>1385</v>
      </c>
      <c r="V1847" s="2">
        <v>23</v>
      </c>
      <c r="W1847" s="14" t="s">
        <v>1679</v>
      </c>
      <c r="X1847" s="52">
        <v>0</v>
      </c>
    </row>
    <row r="1848" spans="1:25" x14ac:dyDescent="0.3">
      <c r="A1848">
        <v>2790</v>
      </c>
      <c r="B1848" s="23" t="str">
        <f>IF(AND($A1848&lt;&gt;"",ISNUMBER($A1848)),VLOOKUP($A1848,StudiesDetails!$B:$CW,2,FALSE),"")</f>
        <v>Sim</v>
      </c>
      <c r="C1848" s="23">
        <f>IF(AND($A1848&lt;&gt;"",ISNUMBER($A1848)),VLOOKUP($A1848,StudiesDetails!$B:$CW,3,FALSE),"")</f>
        <v>2005</v>
      </c>
      <c r="D1848" s="23" t="str">
        <f>IF(AND($A1848&lt;&gt;"",ISNUMBER($A1848)),VLOOKUP($A1848,StudiesDetails!$B:$CW,4,FALSE),"")</f>
        <v>https://doi.org/10.1097/01.fpc.0000171516.84139.89</v>
      </c>
      <c r="E1848" s="64" t="str">
        <f>IF(AND($A1848&lt;&gt;"",ISNUMBER($A1848)),VLOOKUP($A1848,StudiesDetails!$B:$CW,5,FALSE),"")</f>
        <v>CYP3A7</v>
      </c>
      <c r="F1848" s="23" t="str">
        <f>IF(AND($A1848&lt;&gt;"",ISNUMBER($A1848)),VLOOKUP($A1848,StudiesDetails!$B:$CW,6,FALSE),"")</f>
        <v>Liver--HLM-34-*1A/*1A</v>
      </c>
      <c r="G1848" s="12" t="s">
        <v>1690</v>
      </c>
      <c r="I1848" s="60" t="str">
        <f>IF(AND($A1848&lt;&gt;"",ISNUMBER($A1848)),VLOOKUP($A1848,StudiesDetails!$B:$CW,26,FALSE),"")</f>
        <v>Individual</v>
      </c>
      <c r="J1848" s="39">
        <f>IF(AND($A1848&lt;&gt;"",ISNUMBER($A1848)),VLOOKUP($A1848,StudiesDetails!$B:$CW,31,FALSE),"")</f>
        <v>1</v>
      </c>
      <c r="K1848" s="2">
        <v>30</v>
      </c>
      <c r="L1848" s="14" t="s">
        <v>1679</v>
      </c>
      <c r="M1848" s="14" t="s">
        <v>1385</v>
      </c>
      <c r="V1848" s="2">
        <v>23</v>
      </c>
      <c r="W1848" s="14" t="s">
        <v>1679</v>
      </c>
      <c r="X1848" s="52">
        <v>0</v>
      </c>
    </row>
    <row r="1849" spans="1:25" x14ac:dyDescent="0.3">
      <c r="A1849">
        <v>2791</v>
      </c>
      <c r="B1849" s="23" t="str">
        <f>IF(AND($A1849&lt;&gt;"",ISNUMBER($A1849)),VLOOKUP($A1849,StudiesDetails!$B:$CW,2,FALSE),"")</f>
        <v>Sim</v>
      </c>
      <c r="C1849" s="23">
        <f>IF(AND($A1849&lt;&gt;"",ISNUMBER($A1849)),VLOOKUP($A1849,StudiesDetails!$B:$CW,3,FALSE),"")</f>
        <v>2005</v>
      </c>
      <c r="D1849" s="23" t="str">
        <f>IF(AND($A1849&lt;&gt;"",ISNUMBER($A1849)),VLOOKUP($A1849,StudiesDetails!$B:$CW,4,FALSE),"")</f>
        <v>https://doi.org/10.1097/01.fpc.0000171516.84139.89</v>
      </c>
      <c r="E1849" s="64" t="str">
        <f>IF(AND($A1849&lt;&gt;"",ISNUMBER($A1849)),VLOOKUP($A1849,StudiesDetails!$B:$CW,5,FALSE),"")</f>
        <v>CYP3A7</v>
      </c>
      <c r="F1849" s="23" t="str">
        <f>IF(AND($A1849&lt;&gt;"",ISNUMBER($A1849)),VLOOKUP($A1849,StudiesDetails!$B:$CW,6,FALSE),"")</f>
        <v>Liver--HLM-23-*1A/*1C</v>
      </c>
      <c r="G1849" s="12" t="s">
        <v>1690</v>
      </c>
      <c r="I1849" s="60" t="str">
        <f>IF(AND($A1849&lt;&gt;"",ISNUMBER($A1849)),VLOOKUP($A1849,StudiesDetails!$B:$CW,26,FALSE),"")</f>
        <v>Individual</v>
      </c>
      <c r="J1849" s="39">
        <f>IF(AND($A1849&lt;&gt;"",ISNUMBER($A1849)),VLOOKUP($A1849,StudiesDetails!$B:$CW,31,FALSE),"")</f>
        <v>1</v>
      </c>
      <c r="K1849" s="2">
        <v>30</v>
      </c>
      <c r="L1849" s="14" t="s">
        <v>1679</v>
      </c>
      <c r="M1849" s="14" t="s">
        <v>1385</v>
      </c>
      <c r="V1849" s="2">
        <v>23</v>
      </c>
      <c r="W1849" s="14" t="s">
        <v>1679</v>
      </c>
      <c r="X1849" s="52">
        <v>0</v>
      </c>
    </row>
    <row r="1850" spans="1:25" x14ac:dyDescent="0.3">
      <c r="A1850">
        <v>2792</v>
      </c>
      <c r="B1850" s="23" t="str">
        <f>IF(AND($A1850&lt;&gt;"",ISNUMBER($A1850)),VLOOKUP($A1850,StudiesDetails!$B:$CW,2,FALSE),"")</f>
        <v>Sim</v>
      </c>
      <c r="C1850" s="23">
        <f>IF(AND($A1850&lt;&gt;"",ISNUMBER($A1850)),VLOOKUP($A1850,StudiesDetails!$B:$CW,3,FALSE),"")</f>
        <v>2005</v>
      </c>
      <c r="D1850" s="23" t="str">
        <f>IF(AND($A1850&lt;&gt;"",ISNUMBER($A1850)),VLOOKUP($A1850,StudiesDetails!$B:$CW,4,FALSE),"")</f>
        <v>https://doi.org/10.1097/01.fpc.0000171516.84139.89</v>
      </c>
      <c r="E1850" s="64" t="str">
        <f>IF(AND($A1850&lt;&gt;"",ISNUMBER($A1850)),VLOOKUP($A1850,StudiesDetails!$B:$CW,5,FALSE),"")</f>
        <v>CYP3A7</v>
      </c>
      <c r="F1850" s="23" t="str">
        <f>IF(AND($A1850&lt;&gt;"",ISNUMBER($A1850)),VLOOKUP($A1850,StudiesDetails!$B:$CW,6,FALSE),"")</f>
        <v>Liver--HLM-43-*1A/*1A</v>
      </c>
      <c r="G1850" s="12" t="s">
        <v>1690</v>
      </c>
      <c r="I1850" s="60" t="str">
        <f>IF(AND($A1850&lt;&gt;"",ISNUMBER($A1850)),VLOOKUP($A1850,StudiesDetails!$B:$CW,26,FALSE),"")</f>
        <v>Individual</v>
      </c>
      <c r="J1850" s="39">
        <f>IF(AND($A1850&lt;&gt;"",ISNUMBER($A1850)),VLOOKUP($A1850,StudiesDetails!$B:$CW,31,FALSE),"")</f>
        <v>1</v>
      </c>
      <c r="K1850" s="2">
        <v>24</v>
      </c>
      <c r="L1850" s="14" t="s">
        <v>1679</v>
      </c>
      <c r="M1850" s="14" t="s">
        <v>1385</v>
      </c>
      <c r="V1850" s="2">
        <v>23</v>
      </c>
      <c r="W1850" s="14" t="s">
        <v>1679</v>
      </c>
      <c r="X1850" s="52">
        <v>0</v>
      </c>
    </row>
    <row r="1851" spans="1:25" x14ac:dyDescent="0.3">
      <c r="A1851">
        <v>2793</v>
      </c>
      <c r="B1851" s="23" t="str">
        <f>IF(AND($A1851&lt;&gt;"",ISNUMBER($A1851)),VLOOKUP($A1851,StudiesDetails!$B:$CW,2,FALSE),"")</f>
        <v>Sim</v>
      </c>
      <c r="C1851" s="23">
        <f>IF(AND($A1851&lt;&gt;"",ISNUMBER($A1851)),VLOOKUP($A1851,StudiesDetails!$B:$CW,3,FALSE),"")</f>
        <v>2005</v>
      </c>
      <c r="D1851" s="23" t="str">
        <f>IF(AND($A1851&lt;&gt;"",ISNUMBER($A1851)),VLOOKUP($A1851,StudiesDetails!$B:$CW,4,FALSE),"")</f>
        <v>https://doi.org/10.1097/01.fpc.0000171516.84139.89</v>
      </c>
      <c r="E1851" s="64" t="str">
        <f>IF(AND($A1851&lt;&gt;"",ISNUMBER($A1851)),VLOOKUP($A1851,StudiesDetails!$B:$CW,5,FALSE),"")</f>
        <v>CYP3A7</v>
      </c>
      <c r="F1851" s="23" t="str">
        <f>IF(AND($A1851&lt;&gt;"",ISNUMBER($A1851)),VLOOKUP($A1851,StudiesDetails!$B:$CW,6,FALSE),"")</f>
        <v>Liver--HLM-13-*1A/*1C</v>
      </c>
      <c r="G1851" s="12" t="s">
        <v>1690</v>
      </c>
      <c r="I1851" s="60" t="str">
        <f>IF(AND($A1851&lt;&gt;"",ISNUMBER($A1851)),VLOOKUP($A1851,StudiesDetails!$B:$CW,26,FALSE),"")</f>
        <v>Individual</v>
      </c>
      <c r="J1851" s="39">
        <f>IF(AND($A1851&lt;&gt;"",ISNUMBER($A1851)),VLOOKUP($A1851,StudiesDetails!$B:$CW,31,FALSE),"")</f>
        <v>1</v>
      </c>
      <c r="K1851" s="2" t="s">
        <v>1726</v>
      </c>
      <c r="V1851" s="2">
        <v>23</v>
      </c>
      <c r="W1851" s="14" t="s">
        <v>1679</v>
      </c>
      <c r="X1851" s="52">
        <v>1</v>
      </c>
      <c r="Y1851" s="52" t="s">
        <v>1697</v>
      </c>
    </row>
    <row r="1852" spans="1:25" x14ac:dyDescent="0.3">
      <c r="A1852">
        <v>2794</v>
      </c>
      <c r="B1852" s="23" t="str">
        <f>IF(AND($A1852&lt;&gt;"",ISNUMBER($A1852)),VLOOKUP($A1852,StudiesDetails!$B:$CW,2,FALSE),"")</f>
        <v>Sim</v>
      </c>
      <c r="C1852" s="23">
        <f>IF(AND($A1852&lt;&gt;"",ISNUMBER($A1852)),VLOOKUP($A1852,StudiesDetails!$B:$CW,3,FALSE),"")</f>
        <v>2005</v>
      </c>
      <c r="D1852" s="23" t="str">
        <f>IF(AND($A1852&lt;&gt;"",ISNUMBER($A1852)),VLOOKUP($A1852,StudiesDetails!$B:$CW,4,FALSE),"")</f>
        <v>https://doi.org/10.1097/01.fpc.0000171516.84139.89</v>
      </c>
      <c r="E1852" s="64" t="str">
        <f>IF(AND($A1852&lt;&gt;"",ISNUMBER($A1852)),VLOOKUP($A1852,StudiesDetails!$B:$CW,5,FALSE),"")</f>
        <v>CYP3A7</v>
      </c>
      <c r="F1852" s="23" t="str">
        <f>IF(AND($A1852&lt;&gt;"",ISNUMBER($A1852)),VLOOKUP($A1852,StudiesDetails!$B:$CW,6,FALSE),"")</f>
        <v>Liver--HLM-4-*1A/*1C</v>
      </c>
      <c r="G1852" s="12" t="s">
        <v>1690</v>
      </c>
      <c r="I1852" s="60" t="str">
        <f>IF(AND($A1852&lt;&gt;"",ISNUMBER($A1852)),VLOOKUP($A1852,StudiesDetails!$B:$CW,26,FALSE),"")</f>
        <v>Individual</v>
      </c>
      <c r="J1852" s="39">
        <f>IF(AND($A1852&lt;&gt;"",ISNUMBER($A1852)),VLOOKUP($A1852,StudiesDetails!$B:$CW,31,FALSE),"")</f>
        <v>1</v>
      </c>
      <c r="K1852" s="2" t="s">
        <v>1726</v>
      </c>
      <c r="V1852" s="2">
        <v>23</v>
      </c>
      <c r="W1852" s="14" t="s">
        <v>1679</v>
      </c>
      <c r="X1852" s="52">
        <v>1</v>
      </c>
      <c r="Y1852" s="52" t="s">
        <v>1697</v>
      </c>
    </row>
    <row r="1853" spans="1:25" x14ac:dyDescent="0.3">
      <c r="A1853">
        <v>2795</v>
      </c>
      <c r="B1853" s="23" t="str">
        <f>IF(AND($A1853&lt;&gt;"",ISNUMBER($A1853)),VLOOKUP($A1853,StudiesDetails!$B:$CW,2,FALSE),"")</f>
        <v>Sim</v>
      </c>
      <c r="C1853" s="23">
        <f>IF(AND($A1853&lt;&gt;"",ISNUMBER($A1853)),VLOOKUP($A1853,StudiesDetails!$B:$CW,3,FALSE),"")</f>
        <v>2005</v>
      </c>
      <c r="D1853" s="23" t="str">
        <f>IF(AND($A1853&lt;&gt;"",ISNUMBER($A1853)),VLOOKUP($A1853,StudiesDetails!$B:$CW,4,FALSE),"")</f>
        <v>https://doi.org/10.1097/01.fpc.0000171516.84139.89</v>
      </c>
      <c r="E1853" s="64" t="str">
        <f>IF(AND($A1853&lt;&gt;"",ISNUMBER($A1853)),VLOOKUP($A1853,StudiesDetails!$B:$CW,5,FALSE),"")</f>
        <v>CYP3A7</v>
      </c>
      <c r="F1853" s="23" t="str">
        <f>IF(AND($A1853&lt;&gt;"",ISNUMBER($A1853)),VLOOKUP($A1853,StudiesDetails!$B:$CW,6,FALSE),"")</f>
        <v>Liver--HLM-58-*1A/*1C</v>
      </c>
      <c r="G1853" s="12" t="s">
        <v>1690</v>
      </c>
      <c r="I1853" s="60" t="str">
        <f>IF(AND($A1853&lt;&gt;"",ISNUMBER($A1853)),VLOOKUP($A1853,StudiesDetails!$B:$CW,26,FALSE),"")</f>
        <v>Individual</v>
      </c>
      <c r="J1853" s="39">
        <f>IF(AND($A1853&lt;&gt;"",ISNUMBER($A1853)),VLOOKUP($A1853,StudiesDetails!$B:$CW,31,FALSE),"")</f>
        <v>1</v>
      </c>
      <c r="K1853" s="2" t="s">
        <v>1725</v>
      </c>
      <c r="V1853" s="2">
        <v>23</v>
      </c>
      <c r="W1853" s="14" t="s">
        <v>1679</v>
      </c>
      <c r="X1853" s="52">
        <v>1</v>
      </c>
      <c r="Y1853" s="52" t="s">
        <v>1697</v>
      </c>
    </row>
    <row r="1854" spans="1:25" x14ac:dyDescent="0.3">
      <c r="A1854">
        <v>2796</v>
      </c>
      <c r="B1854" s="23" t="str">
        <f>IF(AND($A1854&lt;&gt;"",ISNUMBER($A1854)),VLOOKUP($A1854,StudiesDetails!$B:$CW,2,FALSE),"")</f>
        <v>Sim</v>
      </c>
      <c r="C1854" s="23">
        <f>IF(AND($A1854&lt;&gt;"",ISNUMBER($A1854)),VLOOKUP($A1854,StudiesDetails!$B:$CW,3,FALSE),"")</f>
        <v>2005</v>
      </c>
      <c r="D1854" s="23" t="str">
        <f>IF(AND($A1854&lt;&gt;"",ISNUMBER($A1854)),VLOOKUP($A1854,StudiesDetails!$B:$CW,4,FALSE),"")</f>
        <v>https://doi.org/10.1097/01.fpc.0000171516.84139.89</v>
      </c>
      <c r="E1854" s="64" t="str">
        <f>IF(AND($A1854&lt;&gt;"",ISNUMBER($A1854)),VLOOKUP($A1854,StudiesDetails!$B:$CW,5,FALSE),"")</f>
        <v>CYP3A7</v>
      </c>
      <c r="F1854" s="23" t="str">
        <f>IF(AND($A1854&lt;&gt;"",ISNUMBER($A1854)),VLOOKUP($A1854,StudiesDetails!$B:$CW,6,FALSE),"")</f>
        <v>Liver--HLM-17-*1A/*1C</v>
      </c>
      <c r="G1854" s="12" t="s">
        <v>1690</v>
      </c>
      <c r="I1854" s="60" t="str">
        <f>IF(AND($A1854&lt;&gt;"",ISNUMBER($A1854)),VLOOKUP($A1854,StudiesDetails!$B:$CW,26,FALSE),"")</f>
        <v>Individual</v>
      </c>
      <c r="J1854" s="39">
        <f>IF(AND($A1854&lt;&gt;"",ISNUMBER($A1854)),VLOOKUP($A1854,StudiesDetails!$B:$CW,31,FALSE),"")</f>
        <v>1</v>
      </c>
      <c r="K1854" s="2" t="s">
        <v>1725</v>
      </c>
      <c r="V1854" s="2">
        <v>23</v>
      </c>
      <c r="W1854" s="14" t="s">
        <v>1679</v>
      </c>
      <c r="X1854" s="52">
        <v>1</v>
      </c>
      <c r="Y1854" s="52" t="s">
        <v>1697</v>
      </c>
    </row>
    <row r="1855" spans="1:25" x14ac:dyDescent="0.3">
      <c r="A1855">
        <v>2797</v>
      </c>
      <c r="B1855" s="23" t="str">
        <f>IF(AND($A1855&lt;&gt;"",ISNUMBER($A1855)),VLOOKUP($A1855,StudiesDetails!$B:$CW,2,FALSE),"")</f>
        <v>Sim</v>
      </c>
      <c r="C1855" s="23">
        <f>IF(AND($A1855&lt;&gt;"",ISNUMBER($A1855)),VLOOKUP($A1855,StudiesDetails!$B:$CW,3,FALSE),"")</f>
        <v>2005</v>
      </c>
      <c r="D1855" s="23" t="str">
        <f>IF(AND($A1855&lt;&gt;"",ISNUMBER($A1855)),VLOOKUP($A1855,StudiesDetails!$B:$CW,4,FALSE),"")</f>
        <v>https://doi.org/10.1097/01.fpc.0000171516.84139.89</v>
      </c>
      <c r="E1855" s="64" t="str">
        <f>IF(AND($A1855&lt;&gt;"",ISNUMBER($A1855)),VLOOKUP($A1855,StudiesDetails!$B:$CW,5,FALSE),"")</f>
        <v>CYP3A7</v>
      </c>
      <c r="F1855" s="23" t="str">
        <f>IF(AND($A1855&lt;&gt;"",ISNUMBER($A1855)),VLOOKUP($A1855,StudiesDetails!$B:$CW,6,FALSE),"")</f>
        <v>Liver--HLM-FL-</v>
      </c>
      <c r="G1855" s="12" t="s">
        <v>1690</v>
      </c>
      <c r="I1855" s="60" t="str">
        <f>IF(AND($A1855&lt;&gt;"",ISNUMBER($A1855)),VLOOKUP($A1855,StudiesDetails!$B:$CW,26,FALSE),"")</f>
        <v>Individual</v>
      </c>
      <c r="J1855" s="39">
        <f>IF(AND($A1855&lt;&gt;"",ISNUMBER($A1855)),VLOOKUP($A1855,StudiesDetails!$B:$CW,31,FALSE),"")</f>
        <v>1</v>
      </c>
      <c r="K1855" s="2">
        <v>427</v>
      </c>
      <c r="L1855" s="14" t="s">
        <v>1679</v>
      </c>
      <c r="M1855" s="14" t="s">
        <v>1727</v>
      </c>
      <c r="V1855" s="2">
        <v>23</v>
      </c>
      <c r="W1855" s="14" t="s">
        <v>1679</v>
      </c>
      <c r="X1855" s="52">
        <v>1</v>
      </c>
      <c r="Y1855" s="52" t="s">
        <v>1696</v>
      </c>
    </row>
    <row r="1856" spans="1:25" x14ac:dyDescent="0.3">
      <c r="A1856">
        <v>2798</v>
      </c>
      <c r="B1856" s="23" t="str">
        <f>IF(AND($A1856&lt;&gt;"",ISNUMBER($A1856)),VLOOKUP($A1856,StudiesDetails!$B:$CW,2,FALSE),"")</f>
        <v>Sim</v>
      </c>
      <c r="C1856" s="23">
        <f>IF(AND($A1856&lt;&gt;"",ISNUMBER($A1856)),VLOOKUP($A1856,StudiesDetails!$B:$CW,3,FALSE),"")</f>
        <v>2005</v>
      </c>
      <c r="D1856" s="23" t="str">
        <f>IF(AND($A1856&lt;&gt;"",ISNUMBER($A1856)),VLOOKUP($A1856,StudiesDetails!$B:$CW,4,FALSE),"")</f>
        <v>https://doi.org/10.1097/01.fpc.0000171516.84139.89</v>
      </c>
      <c r="E1856" s="64" t="str">
        <f>IF(AND($A1856&lt;&gt;"",ISNUMBER($A1856)),VLOOKUP($A1856,StudiesDetails!$B:$CW,5,FALSE),"")</f>
        <v>CYP3A4</v>
      </c>
      <c r="F1856" s="23" t="str">
        <f>IF(AND($A1856&lt;&gt;"",ISNUMBER($A1856)),VLOOKUP($A1856,StudiesDetails!$B:$CW,6,FALSE),"")</f>
        <v>Liver--HLM-40-</v>
      </c>
      <c r="G1856" s="12" t="s">
        <v>1690</v>
      </c>
      <c r="I1856" s="60" t="str">
        <f>IF(AND($A1856&lt;&gt;"",ISNUMBER($A1856)),VLOOKUP($A1856,StudiesDetails!$B:$CW,26,FALSE),"")</f>
        <v>Individual</v>
      </c>
      <c r="J1856" s="39">
        <f>IF(AND($A1856&lt;&gt;"",ISNUMBER($A1856)),VLOOKUP($A1856,StudiesDetails!$B:$CW,31,FALSE),"")</f>
        <v>1</v>
      </c>
      <c r="K1856" s="2">
        <v>159</v>
      </c>
      <c r="L1856" s="14" t="s">
        <v>1679</v>
      </c>
      <c r="M1856" s="14" t="s">
        <v>1385</v>
      </c>
      <c r="V1856" s="2">
        <v>23</v>
      </c>
      <c r="W1856" s="14" t="s">
        <v>1679</v>
      </c>
      <c r="X1856" s="52">
        <v>0</v>
      </c>
    </row>
    <row r="1857" spans="1:24" x14ac:dyDescent="0.3">
      <c r="A1857">
        <v>2799</v>
      </c>
      <c r="B1857" s="23" t="str">
        <f>IF(AND($A1857&lt;&gt;"",ISNUMBER($A1857)),VLOOKUP($A1857,StudiesDetails!$B:$CW,2,FALSE),"")</f>
        <v>Sim</v>
      </c>
      <c r="C1857" s="23">
        <f>IF(AND($A1857&lt;&gt;"",ISNUMBER($A1857)),VLOOKUP($A1857,StudiesDetails!$B:$CW,3,FALSE),"")</f>
        <v>2005</v>
      </c>
      <c r="D1857" s="23" t="str">
        <f>IF(AND($A1857&lt;&gt;"",ISNUMBER($A1857)),VLOOKUP($A1857,StudiesDetails!$B:$CW,4,FALSE),"")</f>
        <v>https://doi.org/10.1097/01.fpc.0000171516.84139.89</v>
      </c>
      <c r="E1857" s="64" t="str">
        <f>IF(AND($A1857&lt;&gt;"",ISNUMBER($A1857)),VLOOKUP($A1857,StudiesDetails!$B:$CW,5,FALSE),"")</f>
        <v>CYP3A4</v>
      </c>
      <c r="F1857" s="23" t="str">
        <f>IF(AND($A1857&lt;&gt;"",ISNUMBER($A1857)),VLOOKUP($A1857,StudiesDetails!$B:$CW,6,FALSE),"")</f>
        <v>Liver--HLM-15-</v>
      </c>
      <c r="G1857" s="12" t="s">
        <v>1690</v>
      </c>
      <c r="I1857" s="60" t="str">
        <f>IF(AND($A1857&lt;&gt;"",ISNUMBER($A1857)),VLOOKUP($A1857,StudiesDetails!$B:$CW,26,FALSE),"")</f>
        <v>Individual</v>
      </c>
      <c r="J1857" s="39">
        <f>IF(AND($A1857&lt;&gt;"",ISNUMBER($A1857)),VLOOKUP($A1857,StudiesDetails!$B:$CW,31,FALSE),"")</f>
        <v>1</v>
      </c>
      <c r="K1857" s="2">
        <v>103</v>
      </c>
      <c r="L1857" s="14" t="s">
        <v>1679</v>
      </c>
      <c r="M1857" s="14" t="s">
        <v>1385</v>
      </c>
      <c r="V1857" s="2">
        <v>23</v>
      </c>
      <c r="W1857" s="14" t="s">
        <v>1679</v>
      </c>
      <c r="X1857" s="52">
        <v>0</v>
      </c>
    </row>
    <row r="1858" spans="1:24" x14ac:dyDescent="0.3">
      <c r="A1858">
        <v>2800</v>
      </c>
      <c r="B1858" s="23" t="str">
        <f>IF(AND($A1858&lt;&gt;"",ISNUMBER($A1858)),VLOOKUP($A1858,StudiesDetails!$B:$CW,2,FALSE),"")</f>
        <v>Sim</v>
      </c>
      <c r="C1858" s="23">
        <f>IF(AND($A1858&lt;&gt;"",ISNUMBER($A1858)),VLOOKUP($A1858,StudiesDetails!$B:$CW,3,FALSE),"")</f>
        <v>2005</v>
      </c>
      <c r="D1858" s="23" t="str">
        <f>IF(AND($A1858&lt;&gt;"",ISNUMBER($A1858)),VLOOKUP($A1858,StudiesDetails!$B:$CW,4,FALSE),"")</f>
        <v>https://doi.org/10.1097/01.fpc.0000171516.84139.89</v>
      </c>
      <c r="E1858" s="64" t="str">
        <f>IF(AND($A1858&lt;&gt;"",ISNUMBER($A1858)),VLOOKUP($A1858,StudiesDetails!$B:$CW,5,FALSE),"")</f>
        <v>CYP3A4</v>
      </c>
      <c r="F1858" s="23" t="str">
        <f>IF(AND($A1858&lt;&gt;"",ISNUMBER($A1858)),VLOOKUP($A1858,StudiesDetails!$B:$CW,6,FALSE),"")</f>
        <v>Liver--HLM-34-</v>
      </c>
      <c r="G1858" s="12" t="s">
        <v>1690</v>
      </c>
      <c r="I1858" s="60" t="str">
        <f>IF(AND($A1858&lt;&gt;"",ISNUMBER($A1858)),VLOOKUP($A1858,StudiesDetails!$B:$CW,26,FALSE),"")</f>
        <v>Individual</v>
      </c>
      <c r="J1858" s="39">
        <f>IF(AND($A1858&lt;&gt;"",ISNUMBER($A1858)),VLOOKUP($A1858,StudiesDetails!$B:$CW,31,FALSE),"")</f>
        <v>1</v>
      </c>
      <c r="K1858" s="2">
        <v>140</v>
      </c>
      <c r="L1858" s="14" t="s">
        <v>1679</v>
      </c>
      <c r="M1858" s="14" t="s">
        <v>1385</v>
      </c>
      <c r="V1858" s="2">
        <v>23</v>
      </c>
      <c r="W1858" s="14" t="s">
        <v>1679</v>
      </c>
      <c r="X1858" s="52">
        <v>0</v>
      </c>
    </row>
    <row r="1859" spans="1:24" x14ac:dyDescent="0.3">
      <c r="A1859">
        <v>2801</v>
      </c>
      <c r="B1859" s="23" t="str">
        <f>IF(AND($A1859&lt;&gt;"",ISNUMBER($A1859)),VLOOKUP($A1859,StudiesDetails!$B:$CW,2,FALSE),"")</f>
        <v>Sim</v>
      </c>
      <c r="C1859" s="23">
        <f>IF(AND($A1859&lt;&gt;"",ISNUMBER($A1859)),VLOOKUP($A1859,StudiesDetails!$B:$CW,3,FALSE),"")</f>
        <v>2005</v>
      </c>
      <c r="D1859" s="23" t="str">
        <f>IF(AND($A1859&lt;&gt;"",ISNUMBER($A1859)),VLOOKUP($A1859,StudiesDetails!$B:$CW,4,FALSE),"")</f>
        <v>https://doi.org/10.1097/01.fpc.0000171516.84139.89</v>
      </c>
      <c r="E1859" s="64" t="str">
        <f>IF(AND($A1859&lt;&gt;"",ISNUMBER($A1859)),VLOOKUP($A1859,StudiesDetails!$B:$CW,5,FALSE),"")</f>
        <v>CYP3A4</v>
      </c>
      <c r="F1859" s="23" t="str">
        <f>IF(AND($A1859&lt;&gt;"",ISNUMBER($A1859)),VLOOKUP($A1859,StudiesDetails!$B:$CW,6,FALSE),"")</f>
        <v>Liver--HLM-23-</v>
      </c>
      <c r="G1859" s="12" t="s">
        <v>1690</v>
      </c>
      <c r="I1859" s="60" t="str">
        <f>IF(AND($A1859&lt;&gt;"",ISNUMBER($A1859)),VLOOKUP($A1859,StudiesDetails!$B:$CW,26,FALSE),"")</f>
        <v>Individual</v>
      </c>
      <c r="J1859" s="39">
        <f>IF(AND($A1859&lt;&gt;"",ISNUMBER($A1859)),VLOOKUP($A1859,StudiesDetails!$B:$CW,31,FALSE),"")</f>
        <v>1</v>
      </c>
      <c r="K1859" s="2">
        <v>95</v>
      </c>
      <c r="L1859" s="14" t="s">
        <v>1679</v>
      </c>
      <c r="M1859" s="14" t="s">
        <v>1385</v>
      </c>
      <c r="V1859" s="2">
        <v>23</v>
      </c>
      <c r="W1859" s="14" t="s">
        <v>1679</v>
      </c>
      <c r="X1859" s="52">
        <v>0</v>
      </c>
    </row>
    <row r="1860" spans="1:24" x14ac:dyDescent="0.3">
      <c r="A1860">
        <v>2802</v>
      </c>
      <c r="B1860" s="23" t="str">
        <f>IF(AND($A1860&lt;&gt;"",ISNUMBER($A1860)),VLOOKUP($A1860,StudiesDetails!$B:$CW,2,FALSE),"")</f>
        <v>Sim</v>
      </c>
      <c r="C1860" s="23">
        <f>IF(AND($A1860&lt;&gt;"",ISNUMBER($A1860)),VLOOKUP($A1860,StudiesDetails!$B:$CW,3,FALSE),"")</f>
        <v>2005</v>
      </c>
      <c r="D1860" s="23" t="str">
        <f>IF(AND($A1860&lt;&gt;"",ISNUMBER($A1860)),VLOOKUP($A1860,StudiesDetails!$B:$CW,4,FALSE),"")</f>
        <v>https://doi.org/10.1097/01.fpc.0000171516.84139.89</v>
      </c>
      <c r="E1860" s="64" t="str">
        <f>IF(AND($A1860&lt;&gt;"",ISNUMBER($A1860)),VLOOKUP($A1860,StudiesDetails!$B:$CW,5,FALSE),"")</f>
        <v>CYP3A4</v>
      </c>
      <c r="F1860" s="23" t="str">
        <f>IF(AND($A1860&lt;&gt;"",ISNUMBER($A1860)),VLOOKUP($A1860,StudiesDetails!$B:$CW,6,FALSE),"")</f>
        <v>Liver--HLM-43-</v>
      </c>
      <c r="G1860" s="12" t="s">
        <v>1690</v>
      </c>
      <c r="I1860" s="60" t="str">
        <f>IF(AND($A1860&lt;&gt;"",ISNUMBER($A1860)),VLOOKUP($A1860,StudiesDetails!$B:$CW,26,FALSE),"")</f>
        <v>Individual</v>
      </c>
      <c r="J1860" s="39">
        <f>IF(AND($A1860&lt;&gt;"",ISNUMBER($A1860)),VLOOKUP($A1860,StudiesDetails!$B:$CW,31,FALSE),"")</f>
        <v>1</v>
      </c>
      <c r="K1860" s="2">
        <v>280</v>
      </c>
      <c r="L1860" s="14" t="s">
        <v>1679</v>
      </c>
      <c r="M1860" s="14" t="s">
        <v>1385</v>
      </c>
      <c r="V1860" s="2">
        <v>23</v>
      </c>
      <c r="W1860" s="14" t="s">
        <v>1679</v>
      </c>
      <c r="X1860" s="52">
        <v>0</v>
      </c>
    </row>
    <row r="1861" spans="1:24" x14ac:dyDescent="0.3">
      <c r="A1861">
        <v>2803</v>
      </c>
      <c r="B1861" s="23" t="str">
        <f>IF(AND($A1861&lt;&gt;"",ISNUMBER($A1861)),VLOOKUP($A1861,StudiesDetails!$B:$CW,2,FALSE),"")</f>
        <v>Sim</v>
      </c>
      <c r="C1861" s="23">
        <f>IF(AND($A1861&lt;&gt;"",ISNUMBER($A1861)),VLOOKUP($A1861,StudiesDetails!$B:$CW,3,FALSE),"")</f>
        <v>2005</v>
      </c>
      <c r="D1861" s="23" t="str">
        <f>IF(AND($A1861&lt;&gt;"",ISNUMBER($A1861)),VLOOKUP($A1861,StudiesDetails!$B:$CW,4,FALSE),"")</f>
        <v>https://doi.org/10.1097/01.fpc.0000171516.84139.89</v>
      </c>
      <c r="E1861" s="64" t="str">
        <f>IF(AND($A1861&lt;&gt;"",ISNUMBER($A1861)),VLOOKUP($A1861,StudiesDetails!$B:$CW,5,FALSE),"")</f>
        <v>CYP3A4</v>
      </c>
      <c r="F1861" s="23" t="str">
        <f>IF(AND($A1861&lt;&gt;"",ISNUMBER($A1861)),VLOOKUP($A1861,StudiesDetails!$B:$CW,6,FALSE),"")</f>
        <v>Liver--HLM-13-</v>
      </c>
      <c r="G1861" s="12" t="s">
        <v>1690</v>
      </c>
      <c r="I1861" s="60" t="str">
        <f>IF(AND($A1861&lt;&gt;"",ISNUMBER($A1861)),VLOOKUP($A1861,StudiesDetails!$B:$CW,26,FALSE),"")</f>
        <v>Individual</v>
      </c>
      <c r="J1861" s="39">
        <f>IF(AND($A1861&lt;&gt;"",ISNUMBER($A1861)),VLOOKUP($A1861,StudiesDetails!$B:$CW,31,FALSE),"")</f>
        <v>1</v>
      </c>
      <c r="K1861" s="2">
        <v>92</v>
      </c>
      <c r="L1861" s="14" t="s">
        <v>1679</v>
      </c>
      <c r="M1861" s="14" t="s">
        <v>1385</v>
      </c>
      <c r="V1861" s="2">
        <v>23</v>
      </c>
      <c r="W1861" s="14" t="s">
        <v>1679</v>
      </c>
      <c r="X1861" s="52">
        <v>0</v>
      </c>
    </row>
    <row r="1862" spans="1:24" x14ac:dyDescent="0.3">
      <c r="A1862">
        <v>2804</v>
      </c>
      <c r="B1862" s="23" t="str">
        <f>IF(AND($A1862&lt;&gt;"",ISNUMBER($A1862)),VLOOKUP($A1862,StudiesDetails!$B:$CW,2,FALSE),"")</f>
        <v>Sim</v>
      </c>
      <c r="C1862" s="23">
        <f>IF(AND($A1862&lt;&gt;"",ISNUMBER($A1862)),VLOOKUP($A1862,StudiesDetails!$B:$CW,3,FALSE),"")</f>
        <v>2005</v>
      </c>
      <c r="D1862" s="23" t="str">
        <f>IF(AND($A1862&lt;&gt;"",ISNUMBER($A1862)),VLOOKUP($A1862,StudiesDetails!$B:$CW,4,FALSE),"")</f>
        <v>https://doi.org/10.1097/01.fpc.0000171516.84139.89</v>
      </c>
      <c r="E1862" s="64" t="str">
        <f>IF(AND($A1862&lt;&gt;"",ISNUMBER($A1862)),VLOOKUP($A1862,StudiesDetails!$B:$CW,5,FALSE),"")</f>
        <v>CYP3A4</v>
      </c>
      <c r="F1862" s="23" t="str">
        <f>IF(AND($A1862&lt;&gt;"",ISNUMBER($A1862)),VLOOKUP($A1862,StudiesDetails!$B:$CW,6,FALSE),"")</f>
        <v>Liver--HLM-4-</v>
      </c>
      <c r="G1862" s="12" t="s">
        <v>1690</v>
      </c>
      <c r="I1862" s="60" t="str">
        <f>IF(AND($A1862&lt;&gt;"",ISNUMBER($A1862)),VLOOKUP($A1862,StudiesDetails!$B:$CW,26,FALSE),"")</f>
        <v>Individual</v>
      </c>
      <c r="J1862" s="39">
        <f>IF(AND($A1862&lt;&gt;"",ISNUMBER($A1862)),VLOOKUP($A1862,StudiesDetails!$B:$CW,31,FALSE),"")</f>
        <v>1</v>
      </c>
      <c r="K1862" s="2">
        <v>78</v>
      </c>
      <c r="L1862" s="14" t="s">
        <v>1679</v>
      </c>
      <c r="M1862" s="14" t="s">
        <v>1385</v>
      </c>
      <c r="V1862" s="2">
        <v>23</v>
      </c>
      <c r="W1862" s="14" t="s">
        <v>1679</v>
      </c>
      <c r="X1862" s="52">
        <v>0</v>
      </c>
    </row>
    <row r="1863" spans="1:24" x14ac:dyDescent="0.3">
      <c r="A1863">
        <v>2805</v>
      </c>
      <c r="B1863" s="23" t="str">
        <f>IF(AND($A1863&lt;&gt;"",ISNUMBER($A1863)),VLOOKUP($A1863,StudiesDetails!$B:$CW,2,FALSE),"")</f>
        <v>Sim</v>
      </c>
      <c r="C1863" s="23">
        <f>IF(AND($A1863&lt;&gt;"",ISNUMBER($A1863)),VLOOKUP($A1863,StudiesDetails!$B:$CW,3,FALSE),"")</f>
        <v>2005</v>
      </c>
      <c r="D1863" s="23" t="str">
        <f>IF(AND($A1863&lt;&gt;"",ISNUMBER($A1863)),VLOOKUP($A1863,StudiesDetails!$B:$CW,4,FALSE),"")</f>
        <v>https://doi.org/10.1097/01.fpc.0000171516.84139.89</v>
      </c>
      <c r="E1863" s="64" t="str">
        <f>IF(AND($A1863&lt;&gt;"",ISNUMBER($A1863)),VLOOKUP($A1863,StudiesDetails!$B:$CW,5,FALSE),"")</f>
        <v>CYP3A4</v>
      </c>
      <c r="F1863" s="23" t="str">
        <f>IF(AND($A1863&lt;&gt;"",ISNUMBER($A1863)),VLOOKUP($A1863,StudiesDetails!$B:$CW,6,FALSE),"")</f>
        <v>Liver--HLM-58-</v>
      </c>
      <c r="G1863" s="12" t="s">
        <v>1690</v>
      </c>
      <c r="I1863" s="60" t="str">
        <f>IF(AND($A1863&lt;&gt;"",ISNUMBER($A1863)),VLOOKUP($A1863,StudiesDetails!$B:$CW,26,FALSE),"")</f>
        <v>Individual</v>
      </c>
      <c r="J1863" s="39">
        <f>IF(AND($A1863&lt;&gt;"",ISNUMBER($A1863)),VLOOKUP($A1863,StudiesDetails!$B:$CW,31,FALSE),"")</f>
        <v>1</v>
      </c>
      <c r="K1863" s="2">
        <v>68</v>
      </c>
      <c r="L1863" s="14" t="s">
        <v>1679</v>
      </c>
      <c r="M1863" s="14" t="s">
        <v>1385</v>
      </c>
      <c r="V1863" s="2">
        <v>23</v>
      </c>
      <c r="W1863" s="14" t="s">
        <v>1679</v>
      </c>
      <c r="X1863" s="52">
        <v>0</v>
      </c>
    </row>
    <row r="1864" spans="1:24" x14ac:dyDescent="0.3">
      <c r="A1864">
        <v>2806</v>
      </c>
      <c r="B1864" s="23" t="str">
        <f>IF(AND($A1864&lt;&gt;"",ISNUMBER($A1864)),VLOOKUP($A1864,StudiesDetails!$B:$CW,2,FALSE),"")</f>
        <v>Sim</v>
      </c>
      <c r="C1864" s="23">
        <f>IF(AND($A1864&lt;&gt;"",ISNUMBER($A1864)),VLOOKUP($A1864,StudiesDetails!$B:$CW,3,FALSE),"")</f>
        <v>2005</v>
      </c>
      <c r="D1864" s="23" t="str">
        <f>IF(AND($A1864&lt;&gt;"",ISNUMBER($A1864)),VLOOKUP($A1864,StudiesDetails!$B:$CW,4,FALSE),"")</f>
        <v>https://doi.org/10.1097/01.fpc.0000171516.84139.89</v>
      </c>
      <c r="E1864" s="64" t="str">
        <f>IF(AND($A1864&lt;&gt;"",ISNUMBER($A1864)),VLOOKUP($A1864,StudiesDetails!$B:$CW,5,FALSE),"")</f>
        <v>CYP3A4</v>
      </c>
      <c r="F1864" s="23" t="str">
        <f>IF(AND($A1864&lt;&gt;"",ISNUMBER($A1864)),VLOOKUP($A1864,StudiesDetails!$B:$CW,6,FALSE),"")</f>
        <v>Liver--HLM-17-</v>
      </c>
      <c r="G1864" s="12" t="s">
        <v>1690</v>
      </c>
      <c r="I1864" s="60" t="str">
        <f>IF(AND($A1864&lt;&gt;"",ISNUMBER($A1864)),VLOOKUP($A1864,StudiesDetails!$B:$CW,26,FALSE),"")</f>
        <v>Individual</v>
      </c>
      <c r="J1864" s="39">
        <f>IF(AND($A1864&lt;&gt;"",ISNUMBER($A1864)),VLOOKUP($A1864,StudiesDetails!$B:$CW,31,FALSE),"")</f>
        <v>1</v>
      </c>
      <c r="K1864" s="2">
        <v>157</v>
      </c>
      <c r="L1864" s="14" t="s">
        <v>1679</v>
      </c>
      <c r="M1864" s="14" t="s">
        <v>1385</v>
      </c>
      <c r="V1864" s="2">
        <v>23</v>
      </c>
      <c r="W1864" s="14" t="s">
        <v>1679</v>
      </c>
      <c r="X1864" s="52">
        <v>0</v>
      </c>
    </row>
    <row r="1865" spans="1:24" x14ac:dyDescent="0.3">
      <c r="A1865">
        <v>2807</v>
      </c>
      <c r="B1865" s="23" t="str">
        <f>IF(AND($A1865&lt;&gt;"",ISNUMBER($A1865)),VLOOKUP($A1865,StudiesDetails!$B:$CW,2,FALSE),"")</f>
        <v xml:space="preserve">Weiß </v>
      </c>
      <c r="C1865" s="23">
        <f>IF(AND($A1865&lt;&gt;"",ISNUMBER($A1865)),VLOOKUP($A1865,StudiesDetails!$B:$CW,3,FALSE),"")</f>
        <v>2015</v>
      </c>
      <c r="D1865" s="23" t="str">
        <f>IF(AND($A1865&lt;&gt;"",ISNUMBER($A1865)),VLOOKUP($A1865,StudiesDetails!$B:$CW,4,FALSE),"")</f>
        <v>https://doi.org/10.1038/srep08759</v>
      </c>
      <c r="E1865" s="64" t="str">
        <f>IF(AND($A1865&lt;&gt;"",ISNUMBER($A1865)),VLOOKUP($A1865,StudiesDetails!$B:$CW,5,FALSE),"")</f>
        <v>CYP3A4</v>
      </c>
      <c r="F1865" s="23" t="str">
        <f>IF(AND($A1865&lt;&gt;"",ISNUMBER($A1865)),VLOOKUP($A1865,StudiesDetails!$B:$CW,6,FALSE),"")</f>
        <v>Liver--HH-intraday-</v>
      </c>
      <c r="G1865" s="12" t="s">
        <v>1728</v>
      </c>
      <c r="H1865" s="1">
        <v>3</v>
      </c>
      <c r="I1865" s="60" t="str">
        <f>IF(AND($A1865&lt;&gt;"",ISNUMBER($A1865)),VLOOKUP($A1865,StudiesDetails!$B:$CW,26,FALSE),"")</f>
        <v>Individual</v>
      </c>
      <c r="J1865" s="39">
        <f>IF(AND($A1865&lt;&gt;"",ISNUMBER($A1865)),VLOOKUP($A1865,StudiesDetails!$B:$CW,31,FALSE),"")</f>
        <v>1</v>
      </c>
      <c r="K1865" s="2">
        <v>14.5</v>
      </c>
      <c r="L1865" s="14" t="s">
        <v>1722</v>
      </c>
      <c r="M1865" s="14" t="s">
        <v>768</v>
      </c>
      <c r="X1865" s="52">
        <v>0</v>
      </c>
    </row>
    <row r="1866" spans="1:24" x14ac:dyDescent="0.3">
      <c r="A1866">
        <v>2808</v>
      </c>
      <c r="B1866" s="23" t="str">
        <f>IF(AND($A1866&lt;&gt;"",ISNUMBER($A1866)),VLOOKUP($A1866,StudiesDetails!$B:$CW,2,FALSE),"")</f>
        <v xml:space="preserve">Weiß </v>
      </c>
      <c r="C1866" s="23">
        <f>IF(AND($A1866&lt;&gt;"",ISNUMBER($A1866)),VLOOKUP($A1866,StudiesDetails!$B:$CW,3,FALSE),"")</f>
        <v>2015</v>
      </c>
      <c r="D1866" s="23" t="str">
        <f>IF(AND($A1866&lt;&gt;"",ISNUMBER($A1866)),VLOOKUP($A1866,StudiesDetails!$B:$CW,4,FALSE),"")</f>
        <v>https://doi.org/10.1038/srep08759</v>
      </c>
      <c r="E1866" s="64" t="str">
        <f>IF(AND($A1866&lt;&gt;"",ISNUMBER($A1866)),VLOOKUP($A1866,StudiesDetails!$B:$CW,5,FALSE),"")</f>
        <v>CYP3A4</v>
      </c>
      <c r="F1866" s="23" t="str">
        <f>IF(AND($A1866&lt;&gt;"",ISNUMBER($A1866)),VLOOKUP($A1866,StudiesDetails!$B:$CW,6,FALSE),"")</f>
        <v>Liver--HH-interday-</v>
      </c>
      <c r="G1866" s="12" t="s">
        <v>1728</v>
      </c>
      <c r="H1866" s="1">
        <v>3</v>
      </c>
      <c r="I1866" s="60" t="str">
        <f>IF(AND($A1866&lt;&gt;"",ISNUMBER($A1866)),VLOOKUP($A1866,StudiesDetails!$B:$CW,26,FALSE),"")</f>
        <v>Individual</v>
      </c>
      <c r="J1866" s="39">
        <f>IF(AND($A1866&lt;&gt;"",ISNUMBER($A1866)),VLOOKUP($A1866,StudiesDetails!$B:$CW,31,FALSE),"")</f>
        <v>1</v>
      </c>
      <c r="K1866" s="2">
        <v>18.899999999999999</v>
      </c>
      <c r="L1866" s="14" t="s">
        <v>1722</v>
      </c>
      <c r="M1866" s="14" t="s">
        <v>768</v>
      </c>
      <c r="X1866" s="52">
        <v>0</v>
      </c>
    </row>
    <row r="1867" spans="1:24" x14ac:dyDescent="0.3">
      <c r="A1867">
        <v>2809</v>
      </c>
      <c r="B1867" s="23" t="str">
        <f>IF(AND($A1867&lt;&gt;"",ISNUMBER($A1867)),VLOOKUP($A1867,StudiesDetails!$B:$CW,2,FALSE),"")</f>
        <v xml:space="preserve">Weiß </v>
      </c>
      <c r="C1867" s="23">
        <f>IF(AND($A1867&lt;&gt;"",ISNUMBER($A1867)),VLOOKUP($A1867,StudiesDetails!$B:$CW,3,FALSE),"")</f>
        <v>2015</v>
      </c>
      <c r="D1867" s="23" t="str">
        <f>IF(AND($A1867&lt;&gt;"",ISNUMBER($A1867)),VLOOKUP($A1867,StudiesDetails!$B:$CW,4,FALSE),"")</f>
        <v>https://doi.org/10.1038/srep08759</v>
      </c>
      <c r="E1867" s="64" t="str">
        <f>IF(AND($A1867&lt;&gt;"",ISNUMBER($A1867)),VLOOKUP($A1867,StudiesDetails!$B:$CW,5,FALSE),"")</f>
        <v>CYP3A5</v>
      </c>
      <c r="F1867" s="23" t="str">
        <f>IF(AND($A1867&lt;&gt;"",ISNUMBER($A1867)),VLOOKUP($A1867,StudiesDetails!$B:$CW,6,FALSE),"")</f>
        <v>Liver--HH-intraday-</v>
      </c>
      <c r="G1867" s="12" t="s">
        <v>1728</v>
      </c>
      <c r="H1867" s="1">
        <v>3</v>
      </c>
      <c r="I1867" s="60" t="str">
        <f>IF(AND($A1867&lt;&gt;"",ISNUMBER($A1867)),VLOOKUP($A1867,StudiesDetails!$B:$CW,26,FALSE),"")</f>
        <v>Individual</v>
      </c>
      <c r="J1867" s="39">
        <f>IF(AND($A1867&lt;&gt;"",ISNUMBER($A1867)),VLOOKUP($A1867,StudiesDetails!$B:$CW,31,FALSE),"")</f>
        <v>1</v>
      </c>
      <c r="K1867" s="2">
        <v>0.7</v>
      </c>
      <c r="L1867" s="14" t="s">
        <v>1722</v>
      </c>
      <c r="M1867" s="14" t="s">
        <v>768</v>
      </c>
      <c r="X1867" s="52">
        <v>0</v>
      </c>
    </row>
    <row r="1868" spans="1:24" x14ac:dyDescent="0.3">
      <c r="A1868">
        <v>2810</v>
      </c>
      <c r="B1868" s="23" t="str">
        <f>IF(AND($A1868&lt;&gt;"",ISNUMBER($A1868)),VLOOKUP($A1868,StudiesDetails!$B:$CW,2,FALSE),"")</f>
        <v xml:space="preserve">Weiß </v>
      </c>
      <c r="C1868" s="23">
        <f>IF(AND($A1868&lt;&gt;"",ISNUMBER($A1868)),VLOOKUP($A1868,StudiesDetails!$B:$CW,3,FALSE),"")</f>
        <v>2015</v>
      </c>
      <c r="D1868" s="23" t="str">
        <f>IF(AND($A1868&lt;&gt;"",ISNUMBER($A1868)),VLOOKUP($A1868,StudiesDetails!$B:$CW,4,FALSE),"")</f>
        <v>https://doi.org/10.1038/srep08759</v>
      </c>
      <c r="E1868" s="64" t="str">
        <f>IF(AND($A1868&lt;&gt;"",ISNUMBER($A1868)),VLOOKUP($A1868,StudiesDetails!$B:$CW,5,FALSE),"")</f>
        <v>CYP3A5</v>
      </c>
      <c r="F1868" s="23" t="str">
        <f>IF(AND($A1868&lt;&gt;"",ISNUMBER($A1868)),VLOOKUP($A1868,StudiesDetails!$B:$CW,6,FALSE),"")</f>
        <v>Liver--HH-interday-</v>
      </c>
      <c r="G1868" s="12" t="s">
        <v>1728</v>
      </c>
      <c r="H1868" s="1">
        <v>3</v>
      </c>
      <c r="I1868" s="60" t="str">
        <f>IF(AND($A1868&lt;&gt;"",ISNUMBER($A1868)),VLOOKUP($A1868,StudiesDetails!$B:$CW,26,FALSE),"")</f>
        <v>Individual</v>
      </c>
      <c r="J1868" s="39">
        <f>IF(AND($A1868&lt;&gt;"",ISNUMBER($A1868)),VLOOKUP($A1868,StudiesDetails!$B:$CW,31,FALSE),"")</f>
        <v>1</v>
      </c>
      <c r="K1868" s="2">
        <v>0.9</v>
      </c>
      <c r="L1868" s="14" t="s">
        <v>1722</v>
      </c>
      <c r="M1868" s="14" t="s">
        <v>768</v>
      </c>
      <c r="X1868" s="52">
        <v>0</v>
      </c>
    </row>
    <row r="1869" spans="1:24" x14ac:dyDescent="0.3">
      <c r="A1869">
        <v>2811</v>
      </c>
      <c r="B1869" s="23" t="str">
        <f>IF(AND($A1869&lt;&gt;"",ISNUMBER($A1869)),VLOOKUP($A1869,StudiesDetails!$B:$CW,2,FALSE),"")</f>
        <v xml:space="preserve">Weiß </v>
      </c>
      <c r="C1869" s="23">
        <f>IF(AND($A1869&lt;&gt;"",ISNUMBER($A1869)),VLOOKUP($A1869,StudiesDetails!$B:$CW,3,FALSE),"")</f>
        <v>2015</v>
      </c>
      <c r="D1869" s="23" t="str">
        <f>IF(AND($A1869&lt;&gt;"",ISNUMBER($A1869)),VLOOKUP($A1869,StudiesDetails!$B:$CW,4,FALSE),"")</f>
        <v>https://doi.org/10.1038/srep08759</v>
      </c>
      <c r="E1869" s="64" t="str">
        <f>IF(AND($A1869&lt;&gt;"",ISNUMBER($A1869)),VLOOKUP($A1869,StudiesDetails!$B:$CW,5,FALSE),"")</f>
        <v>CYP3A7</v>
      </c>
      <c r="F1869" s="23" t="str">
        <f>IF(AND($A1869&lt;&gt;"",ISNUMBER($A1869)),VLOOKUP($A1869,StudiesDetails!$B:$CW,6,FALSE),"")</f>
        <v>Liver--HH-intraday-</v>
      </c>
      <c r="G1869" s="12" t="s">
        <v>1728</v>
      </c>
      <c r="H1869" s="1">
        <v>3</v>
      </c>
      <c r="I1869" s="60" t="str">
        <f>IF(AND($A1869&lt;&gt;"",ISNUMBER($A1869)),VLOOKUP($A1869,StudiesDetails!$B:$CW,26,FALSE),"")</f>
        <v>Individual</v>
      </c>
      <c r="J1869" s="39">
        <f>IF(AND($A1869&lt;&gt;"",ISNUMBER($A1869)),VLOOKUP($A1869,StudiesDetails!$B:$CW,31,FALSE),"")</f>
        <v>1</v>
      </c>
      <c r="K1869" s="2">
        <v>0.3</v>
      </c>
      <c r="L1869" s="14" t="s">
        <v>1722</v>
      </c>
      <c r="M1869" s="14" t="s">
        <v>768</v>
      </c>
      <c r="X1869" s="52">
        <v>0</v>
      </c>
    </row>
    <row r="1870" spans="1:24" x14ac:dyDescent="0.3">
      <c r="A1870">
        <v>2812</v>
      </c>
      <c r="B1870" s="23" t="str">
        <f>IF(AND($A1870&lt;&gt;"",ISNUMBER($A1870)),VLOOKUP($A1870,StudiesDetails!$B:$CW,2,FALSE),"")</f>
        <v xml:space="preserve">Weiß </v>
      </c>
      <c r="C1870" s="23">
        <f>IF(AND($A1870&lt;&gt;"",ISNUMBER($A1870)),VLOOKUP($A1870,StudiesDetails!$B:$CW,3,FALSE),"")</f>
        <v>2015</v>
      </c>
      <c r="D1870" s="23" t="str">
        <f>IF(AND($A1870&lt;&gt;"",ISNUMBER($A1870)),VLOOKUP($A1870,StudiesDetails!$B:$CW,4,FALSE),"")</f>
        <v>https://doi.org/10.1038/srep08759</v>
      </c>
      <c r="E1870" s="64" t="str">
        <f>IF(AND($A1870&lt;&gt;"",ISNUMBER($A1870)),VLOOKUP($A1870,StudiesDetails!$B:$CW,5,FALSE),"")</f>
        <v>CYP3A7</v>
      </c>
      <c r="F1870" s="23" t="str">
        <f>IF(AND($A1870&lt;&gt;"",ISNUMBER($A1870)),VLOOKUP($A1870,StudiesDetails!$B:$CW,6,FALSE),"")</f>
        <v>Liver--HH-interday-</v>
      </c>
      <c r="G1870" s="12" t="s">
        <v>1728</v>
      </c>
      <c r="H1870" s="1">
        <v>3</v>
      </c>
      <c r="I1870" s="60" t="str">
        <f>IF(AND($A1870&lt;&gt;"",ISNUMBER($A1870)),VLOOKUP($A1870,StudiesDetails!$B:$CW,26,FALSE),"")</f>
        <v>Individual</v>
      </c>
      <c r="J1870" s="39">
        <f>IF(AND($A1870&lt;&gt;"",ISNUMBER($A1870)),VLOOKUP($A1870,StudiesDetails!$B:$CW,31,FALSE),"")</f>
        <v>1</v>
      </c>
      <c r="K1870" s="2">
        <v>0.4</v>
      </c>
      <c r="L1870" s="14" t="s">
        <v>1722</v>
      </c>
      <c r="M1870" s="14" t="s">
        <v>768</v>
      </c>
      <c r="X1870" s="52">
        <v>0</v>
      </c>
    </row>
  </sheetData>
  <autoFilter ref="A2:AA1870" xr:uid="{C0A8B93E-FC16-4C86-A2FC-D6F2BCC5F88F}"/>
  <mergeCells count="5">
    <mergeCell ref="B1:E1"/>
    <mergeCell ref="G1:H1"/>
    <mergeCell ref="K1:M1"/>
    <mergeCell ref="N1:P1"/>
    <mergeCell ref="Q1:S1"/>
  </mergeCells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73F36349E4A64A939F1C019EB1773E" ma:contentTypeVersion="4" ma:contentTypeDescription="Create a new document." ma:contentTypeScope="" ma:versionID="381b95761c370b084f7592d77acb059c">
  <xsd:schema xmlns:xsd="http://www.w3.org/2001/XMLSchema" xmlns:xs="http://www.w3.org/2001/XMLSchema" xmlns:p="http://schemas.microsoft.com/office/2006/metadata/properties" xmlns:ns2="e5a99d24-9db2-4917-a128-611770360b68" targetNamespace="http://schemas.microsoft.com/office/2006/metadata/properties" ma:root="true" ma:fieldsID="4b3f62f43ca78b906b6defffd0249f0d" ns2:_="">
    <xsd:import namespace="e5a99d24-9db2-4917-a128-611770360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9d24-9db2-4917-a128-611770360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A5EDC0-DA79-433F-A5E6-66CC98C0FF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07B20-6552-4D6D-8AAC-4F99CEE4A8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54B6DD6-9A35-4EFA-B195-89EB14C68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9d24-9db2-4917-a128-611770360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StudiesGeneral</vt:lpstr>
      <vt:lpstr>StudiesDetails</vt:lpstr>
      <vt:lpstr>ProteinExpression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Justine Henriot</dc:creator>
  <cp:keywords/>
  <dc:description/>
  <cp:lastModifiedBy>Justine Henriot</cp:lastModifiedBy>
  <cp:revision/>
  <dcterms:created xsi:type="dcterms:W3CDTF">2022-03-18T10:56:21Z</dcterms:created>
  <dcterms:modified xsi:type="dcterms:W3CDTF">2024-02-06T13:42:54Z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0x0101006C73F36349E4A64A939F1C019EB1773E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2022-05-25T14:11:32Z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50b3c5b2-0a09-4421-bbcb-7088e3c193d3</vt:lpwstr>
  </property>
  <property fmtid="{D5CDD505-2E9C-101B-9397-08002B2CF9AE}" pid="9" name="MSIP_Label_2c76c141-ac86-40e5-abf2-c6f60e474cee_ContentBits">
    <vt:lpwstr>2</vt:lpwstr>
  </property>
</Properties>
</file>